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4.xml" ContentType="application/vnd.openxmlformats-officedocument.drawing+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Ex3.xml" ContentType="application/vnd.ms-office.chartex+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charts/chartEx5.xml" ContentType="application/vnd.ms-office.chartex+xml"/>
  <Override PartName="/xl/charts/style10.xml" ContentType="application/vnd.ms-office.chartstyle+xml"/>
  <Override PartName="/xl/charts/colors10.xml" ContentType="application/vnd.ms-office.chartcolorstyle+xml"/>
  <Override PartName="/xl/charts/chart6.xml" ContentType="application/vnd.openxmlformats-officedocument.drawingml.chart+xml"/>
  <Override PartName="/xl/charts/style11.xml" ContentType="application/vnd.ms-office.chartstyle+xml"/>
  <Override PartName="/xl/charts/colors1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charts/chart7.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tables/table2.xml" ContentType="application/vnd.openxmlformats-officedocument.spreadsheetml.table+xml"/>
  <Override PartName="/xl/charts/chart8.xml" ContentType="application/vnd.openxmlformats-officedocument.drawingml.chart+xml"/>
  <Override PartName="/xl/charts/style13.xml" ContentType="application/vnd.ms-office.chartstyle+xml"/>
  <Override PartName="/xl/charts/colors13.xml" ContentType="application/vnd.ms-office.chartcolorstyle+xml"/>
  <Override PartName="/xl/comments7.xml" ContentType="application/vnd.openxmlformats-officedocument.spreadsheetml.comments+xml"/>
  <Override PartName="/xl/comments8.xml" ContentType="application/vnd.openxmlformats-officedocument.spreadsheetml.comments+xml"/>
  <Override PartName="/xl/drawings/drawing9.xml" ContentType="application/vnd.openxmlformats-officedocument.drawing+xml"/>
  <Override PartName="/xl/ctrlProps/ctrlProp1.xml" ContentType="application/vnd.ms-excel.controlproperties+xml"/>
  <Override PartName="/xl/charts/chart9.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RAVI\Downloads\"/>
    </mc:Choice>
  </mc:AlternateContent>
  <xr:revisionPtr revIDLastSave="0" documentId="13_ncr:1_{DB807E14-F85C-4169-B92A-478D29EFFBB2}" xr6:coauthVersionLast="47" xr6:coauthVersionMax="47" xr10:uidLastSave="{00000000-0000-0000-0000-000000000000}"/>
  <bookViews>
    <workbookView xWindow="-120" yWindow="-120" windowWidth="20730" windowHeight="11160" firstSheet="7" activeTab="7" xr2:uid="{01AD0FCA-9604-49FA-BCC6-B710778D568D}"/>
  </bookViews>
  <sheets>
    <sheet name="Sheet1" sheetId="12" r:id="rId1"/>
    <sheet name="Missing" sheetId="13" r:id="rId2"/>
    <sheet name="Grand total" sheetId="14" r:id="rId3"/>
    <sheet name="Geo Sales Contr" sheetId="15" r:id="rId4"/>
    <sheet name="Product Wise Details" sheetId="16" r:id="rId5"/>
    <sheet name="Geo Details" sheetId="17" r:id="rId6"/>
    <sheet name="KPI" sheetId="18" r:id="rId7"/>
    <sheet name="Dashboard" sheetId="20" r:id="rId8"/>
    <sheet name="euro" sheetId="1" r:id="rId9"/>
    <sheet name="sum Functions " sheetId="2" r:id="rId10"/>
    <sheet name="Database" sheetId="3" r:id="rId11"/>
    <sheet name="Count" sheetId="4" r:id="rId12"/>
    <sheet name="Average" sheetId="5" r:id="rId13"/>
    <sheet name="Text" sheetId="6" r:id="rId14"/>
    <sheet name="Date Time " sheetId="7" r:id="rId15"/>
    <sheet name="Logics" sheetId="8" r:id="rId16"/>
    <sheet name="Lookup and index match" sheetId="9" r:id="rId17"/>
    <sheet name="Table" sheetId="10" r:id="rId18"/>
    <sheet name="Forecast" sheetId="21" r:id="rId19"/>
    <sheet name="Sheet3" sheetId="22" r:id="rId20"/>
    <sheet name="Forecasting" sheetId="11" r:id="rId21"/>
    <sheet name="Data Validation" sheetId="23" r:id="rId22"/>
    <sheet name="Scenario Summary" sheetId="25" r:id="rId23"/>
    <sheet name="Scenario Summary 2" sheetId="26" r:id="rId24"/>
    <sheet name="Scenario Summary 3" sheetId="34" r:id="rId25"/>
    <sheet name="what if analysis" sheetId="24" r:id="rId26"/>
    <sheet name="Flash fill" sheetId="27" r:id="rId27"/>
    <sheet name="Group ungroup" sheetId="28" r:id="rId28"/>
    <sheet name="MACROS" sheetId="29" r:id="rId29"/>
    <sheet name="2017" sheetId="30" r:id="rId30"/>
    <sheet name="Sheet5" sheetId="31" r:id="rId31"/>
    <sheet name="Sheet6" sheetId="32" r:id="rId32"/>
  </sheets>
  <definedNames>
    <definedName name="_xlnm._FilterDatabase" localSheetId="8" hidden="1">euro!$F$1:$F$8048</definedName>
    <definedName name="_xlchart.v1.14" hidden="1">'Geo Details'!$D$4:$E$21</definedName>
    <definedName name="_xlchart.v1.15" hidden="1">'Geo Details'!$F$3</definedName>
    <definedName name="_xlchart.v1.16" hidden="1">'Geo Details'!$F$4:$F$21</definedName>
    <definedName name="_xlchart.v1.4" hidden="1">'Geo Details'!$D$4:$E$21</definedName>
    <definedName name="_xlchart.v1.5" hidden="1">'Geo Details'!$F$3</definedName>
    <definedName name="_xlchart.v1.6" hidden="1">'Geo Details'!$F$4:$F$21</definedName>
    <definedName name="_xlchart.v1.7" hidden="1">'Geo Details'!$D$4:$E$21</definedName>
    <definedName name="_xlchart.v1.8" hidden="1">'Geo Details'!$F$3</definedName>
    <definedName name="_xlchart.v1.9" hidden="1">'Geo Details'!$F$4:$F$21</definedName>
    <definedName name="_xlchart.v5.0" hidden="1">'Geo Sales Contr'!$C$3</definedName>
    <definedName name="_xlchart.v5.1" hidden="1">'Geo Sales Contr'!$C$4:$C$18</definedName>
    <definedName name="_xlchart.v5.10" hidden="1">'Geo Sales Contr'!$C$3</definedName>
    <definedName name="_xlchart.v5.11" hidden="1">'Geo Sales Contr'!$C$4:$C$18</definedName>
    <definedName name="_xlchart.v5.12" hidden="1">'Geo Sales Contr'!$D$3</definedName>
    <definedName name="_xlchart.v5.13" hidden="1">'Geo Sales Contr'!$D$4:$D$18</definedName>
    <definedName name="_xlchart.v5.2" hidden="1">'Geo Sales Contr'!$D$3</definedName>
    <definedName name="_xlchart.v5.3" hidden="1">'Geo Sales Contr'!$D$4:$D$18</definedName>
    <definedName name="Slicer_Region">#N/A</definedName>
    <definedName name="Slicer_Years__CLEAN_orderDate">#N/A</definedName>
  </definedNames>
  <calcPr calcId="191029"/>
  <pivotCaches>
    <pivotCache cacheId="2" r:id="rId33"/>
  </pivotCaches>
  <extLst>
    <ext xmlns:x14="http://schemas.microsoft.com/office/spreadsheetml/2009/9/main" uri="{BBE1A952-AA13-448e-AADC-164F8A28A991}">
      <x14:slicerCaches>
        <x14:slicerCache r:id="rId34"/>
        <x14:slicerCache r:id="rId3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15" i="7" l="1"/>
  <c r="E21" i="34"/>
  <c r="E3" i="24"/>
  <c r="B9" i="28"/>
  <c r="B6" i="28"/>
  <c r="B10" i="28" s="1"/>
  <c r="E20" i="25"/>
  <c r="E6" i="24"/>
  <c r="E5" i="24"/>
  <c r="E4" i="24"/>
  <c r="E7" i="24"/>
  <c r="K3" i="23"/>
  <c r="K4" i="23"/>
  <c r="D5" i="17"/>
  <c r="E20" i="17"/>
  <c r="F20" i="17"/>
  <c r="E21" i="17"/>
  <c r="F21" i="17"/>
  <c r="F19" i="17"/>
  <c r="E19" i="17"/>
  <c r="F12" i="17"/>
  <c r="F13" i="17"/>
  <c r="F14" i="17"/>
  <c r="F15" i="17"/>
  <c r="F16" i="17"/>
  <c r="F17" i="17"/>
  <c r="E13" i="17"/>
  <c r="E14" i="17"/>
  <c r="E15" i="17"/>
  <c r="E16" i="17"/>
  <c r="E17" i="17"/>
  <c r="E12" i="17"/>
  <c r="E6" i="17"/>
  <c r="F6" i="17"/>
  <c r="E7" i="17"/>
  <c r="F7" i="17"/>
  <c r="E8" i="17"/>
  <c r="F8" i="17"/>
  <c r="E9" i="17"/>
  <c r="F9" i="17"/>
  <c r="E10" i="17"/>
  <c r="F10" i="17"/>
  <c r="F5" i="17"/>
  <c r="E5" i="17"/>
  <c r="D21" i="17"/>
  <c r="D20" i="17"/>
  <c r="D19" i="17"/>
  <c r="D17" i="17"/>
  <c r="D16" i="17"/>
  <c r="D15" i="17"/>
  <c r="D14" i="17"/>
  <c r="D13" i="17"/>
  <c r="D12" i="17"/>
  <c r="D10" i="17"/>
  <c r="D9" i="17"/>
  <c r="D8" i="17"/>
  <c r="D7" i="17"/>
  <c r="D6" i="17"/>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D4" i="15"/>
  <c r="C4" i="15"/>
  <c r="P5" i="9"/>
  <c r="R5" i="9" s="1"/>
  <c r="R9" i="9"/>
  <c r="P6" i="9"/>
  <c r="S6" i="9" s="1"/>
  <c r="P7" i="9"/>
  <c r="S7" i="9" s="1"/>
  <c r="P8" i="9"/>
  <c r="R8" i="9" s="1"/>
  <c r="P9" i="9"/>
  <c r="P10" i="9"/>
  <c r="S10" i="9" s="1"/>
  <c r="L13" i="9"/>
  <c r="L14" i="9"/>
  <c r="L12" i="9"/>
  <c r="K9" i="9"/>
  <c r="K8" i="9"/>
  <c r="K7" i="9"/>
  <c r="K6" i="9"/>
  <c r="G34" i="9"/>
  <c r="G33" i="9"/>
  <c r="G32" i="9"/>
  <c r="G31" i="9"/>
  <c r="F34" i="9"/>
  <c r="F33" i="9"/>
  <c r="F32" i="9"/>
  <c r="F31" i="9"/>
  <c r="G28" i="9"/>
  <c r="F28" i="9"/>
  <c r="G27" i="9"/>
  <c r="F27" i="9"/>
  <c r="G26" i="9"/>
  <c r="F26" i="9"/>
  <c r="F25" i="9"/>
  <c r="G25" i="9"/>
  <c r="F21" i="9"/>
  <c r="F22" i="9"/>
  <c r="G22" i="9"/>
  <c r="G21" i="9"/>
  <c r="G20" i="9"/>
  <c r="F15" i="9"/>
  <c r="G17" i="9"/>
  <c r="G16" i="9"/>
  <c r="G15" i="9"/>
  <c r="G14" i="9"/>
  <c r="F17" i="9"/>
  <c r="F16" i="9"/>
  <c r="H6" i="9"/>
  <c r="H9" i="9"/>
  <c r="H8" i="9"/>
  <c r="H7" i="9"/>
  <c r="H10" i="9"/>
  <c r="S7" i="8"/>
  <c r="S6" i="8"/>
  <c r="S5" i="8"/>
  <c r="S4" i="8"/>
  <c r="I5" i="8"/>
  <c r="J5" i="8" s="1"/>
  <c r="I6" i="8"/>
  <c r="J6" i="8" s="1"/>
  <c r="I7" i="8"/>
  <c r="J7" i="8" s="1"/>
  <c r="I8" i="8"/>
  <c r="J8" i="8" s="1"/>
  <c r="I9" i="8"/>
  <c r="J9" i="8" s="1"/>
  <c r="I10" i="8"/>
  <c r="J10" i="8" s="1"/>
  <c r="I11" i="8"/>
  <c r="J11" i="8" s="1"/>
  <c r="I12" i="8"/>
  <c r="J12" i="8" s="1"/>
  <c r="I13" i="8"/>
  <c r="J13" i="8" s="1"/>
  <c r="I4" i="8"/>
  <c r="H9" i="7"/>
  <c r="H10" i="7" s="1"/>
  <c r="H11" i="7" s="1"/>
  <c r="H12" i="7" s="1"/>
  <c r="H13" i="7" s="1"/>
  <c r="H14" i="7" s="1"/>
  <c r="H15" i="7" s="1"/>
  <c r="H16" i="7" s="1"/>
  <c r="H17" i="7" s="1"/>
  <c r="H18" i="7" s="1"/>
  <c r="H19" i="7" s="1"/>
  <c r="H20" i="7" s="1"/>
  <c r="H21" i="7" s="1"/>
  <c r="B5" i="8"/>
  <c r="B6" i="8" s="1"/>
  <c r="F10" i="7"/>
  <c r="F11" i="7"/>
  <c r="F12" i="7"/>
  <c r="E10" i="7"/>
  <c r="E11" i="7"/>
  <c r="E12" i="7"/>
  <c r="D10" i="7"/>
  <c r="D11" i="7"/>
  <c r="D12" i="7"/>
  <c r="D9" i="7"/>
  <c r="C10" i="7"/>
  <c r="C11" i="7"/>
  <c r="C12" i="7"/>
  <c r="C9" i="7"/>
  <c r="A2" i="7"/>
  <c r="C4" i="7" s="1"/>
  <c r="B2" i="7"/>
  <c r="D43" i="6"/>
  <c r="D44" i="6"/>
  <c r="C43" i="6"/>
  <c r="E43" i="6" s="1"/>
  <c r="F43" i="6" s="1"/>
  <c r="C44" i="6"/>
  <c r="E44" i="6" s="1"/>
  <c r="F44" i="6" s="1"/>
  <c r="D17" i="6"/>
  <c r="D18" i="6"/>
  <c r="G2" i="6"/>
  <c r="G3" i="6"/>
  <c r="G4" i="6"/>
  <c r="C3" i="6"/>
  <c r="C4" i="6"/>
  <c r="F3" i="6"/>
  <c r="F4" i="6"/>
  <c r="F2" i="6"/>
  <c r="E3" i="6"/>
  <c r="E4" i="6"/>
  <c r="E2" i="6"/>
  <c r="D3" i="6"/>
  <c r="D4" i="6"/>
  <c r="D2" i="6"/>
  <c r="A12" i="4"/>
  <c r="A11" i="4"/>
  <c r="B12" i="3"/>
  <c r="C20" i="2"/>
  <c r="C18" i="2"/>
  <c r="C17" i="2"/>
  <c r="C16" i="2"/>
  <c r="C15" i="2"/>
  <c r="C19" i="2" s="1"/>
  <c r="A19" i="4"/>
  <c r="A15" i="4"/>
  <c r="C12" i="2"/>
  <c r="C12" i="22"/>
  <c r="C17" i="21"/>
  <c r="C15" i="21"/>
  <c r="C13" i="22"/>
  <c r="C12" i="21"/>
  <c r="F15" i="18"/>
  <c r="C14" i="22"/>
  <c r="C16" i="21"/>
  <c r="A6" i="18"/>
  <c r="C13" i="21"/>
  <c r="C14" i="21"/>
  <c r="F14" i="18"/>
  <c r="R7" i="9" l="1"/>
  <c r="R10" i="9"/>
  <c r="R6" i="9"/>
  <c r="E9" i="24"/>
  <c r="H3" i="24" s="1"/>
  <c r="H13" i="18"/>
  <c r="S9" i="9"/>
  <c r="S8" i="9"/>
  <c r="N4" i="8"/>
  <c r="M4" i="8"/>
  <c r="E4" i="7"/>
  <c r="D4" i="7"/>
  <c r="D2" i="7"/>
  <c r="E2" i="7"/>
  <c r="C2" i="7"/>
  <c r="D13" i="22"/>
  <c r="D15" i="21"/>
  <c r="E16" i="21"/>
  <c r="D14" i="22"/>
  <c r="E15" i="21"/>
  <c r="D14" i="21"/>
  <c r="E14" i="21"/>
  <c r="E14" i="22"/>
  <c r="E12" i="22"/>
  <c r="D16" i="21"/>
  <c r="E12" i="21"/>
  <c r="D12" i="21"/>
  <c r="E13" i="22"/>
  <c r="D17" i="21"/>
  <c r="D13" i="21"/>
  <c r="D12" i="22"/>
  <c r="E13" i="21"/>
  <c r="E17" i="21"/>
  <c r="A6" i="7" l="1"/>
  <c r="A4"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Ducat</author>
  </authors>
  <commentList>
    <comment ref="A19" authorId="0" shapeId="0" xr:uid="{970A88B7-DE86-4F4F-87E3-5A6BFB727274}">
      <text>
        <r>
          <rPr>
            <b/>
            <sz val="9"/>
            <color indexed="81"/>
            <rFont val="Tahoma"/>
            <family val="2"/>
          </rPr>
          <t>Ducat:</t>
        </r>
        <r>
          <rPr>
            <sz val="9"/>
            <color indexed="81"/>
            <rFont val="Tahoma"/>
            <family val="2"/>
          </rPr>
          <t xml:space="preserve">
field selection should be numeric </t>
        </r>
      </text>
    </comment>
    <comment ref="A20" authorId="0" shapeId="0" xr:uid="{1B725F94-65A2-49D8-B52D-2AD2818266F2}">
      <text>
        <r>
          <rPr>
            <b/>
            <sz val="9"/>
            <color indexed="81"/>
            <rFont val="Tahoma"/>
            <family val="2"/>
          </rPr>
          <t>Ducat:</t>
        </r>
        <r>
          <rPr>
            <sz val="9"/>
            <color indexed="81"/>
            <rFont val="Tahoma"/>
            <family val="2"/>
          </rPr>
          <t xml:space="preserve">
both fields can be selected wheather it is numeric or categorical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Ducat</author>
  </authors>
  <commentList>
    <comment ref="B9" authorId="0" shapeId="0" xr:uid="{B4F0796F-36B5-4ABC-BBA7-A4D7BB28A663}">
      <text>
        <r>
          <rPr>
            <b/>
            <sz val="9"/>
            <color indexed="81"/>
            <rFont val="Tahoma"/>
            <family val="2"/>
          </rPr>
          <t>Ducat:</t>
        </r>
        <r>
          <rPr>
            <sz val="9"/>
            <color indexed="81"/>
            <rFont val="Tahoma"/>
            <family val="2"/>
          </rPr>
          <t xml:space="preserve">
my name is kunal arora</t>
        </r>
      </text>
    </comment>
    <comment ref="B11" authorId="0" shapeId="0" xr:uid="{B4D9D622-42F6-4FBC-989A-2406B0DE0585}">
      <text>
        <r>
          <rPr>
            <b/>
            <sz val="9"/>
            <color indexed="81"/>
            <rFont val="Tahoma"/>
            <family val="2"/>
          </rPr>
          <t>Ducat:</t>
        </r>
        <r>
          <rPr>
            <sz val="9"/>
            <color indexed="81"/>
            <rFont val="Tahoma"/>
            <family val="2"/>
          </rPr>
          <t xml:space="preserve">
count only number of numeric records</t>
        </r>
      </text>
    </comment>
    <comment ref="B12" authorId="0" shapeId="0" xr:uid="{36BB6AD7-5F19-41D0-B688-8FA0617EC3C7}">
      <text>
        <r>
          <rPr>
            <b/>
            <sz val="9"/>
            <color indexed="81"/>
            <rFont val="Tahoma"/>
            <family val="2"/>
          </rPr>
          <t>Ducat:</t>
        </r>
        <r>
          <rPr>
            <sz val="9"/>
            <color indexed="81"/>
            <rFont val="Tahoma"/>
            <family val="2"/>
          </rPr>
          <t xml:space="preserve">
count number of numeric and categorical records </t>
        </r>
      </text>
    </comment>
    <comment ref="A15" authorId="0" shapeId="0" xr:uid="{CB40C8DB-DAB6-4013-B442-5DF863746F0C}">
      <text>
        <r>
          <rPr>
            <b/>
            <sz val="9"/>
            <color indexed="81"/>
            <rFont val="Tahoma"/>
            <family val="2"/>
          </rPr>
          <t>Ducat:</t>
        </r>
        <r>
          <rPr>
            <sz val="9"/>
            <color indexed="81"/>
            <rFont val="Tahoma"/>
            <family val="2"/>
          </rPr>
          <t xml:space="preserve">
=COUNTIF( 'euro (1)'!K:K,   "Central"   )</t>
        </r>
      </text>
    </comment>
    <comment ref="A19" authorId="0" shapeId="0" xr:uid="{311FF8A5-3630-4225-9ED4-1AF98EE11FE2}">
      <text>
        <r>
          <rPr>
            <b/>
            <sz val="9"/>
            <color indexed="81"/>
            <rFont val="Tahoma"/>
            <family val="2"/>
          </rPr>
          <t>Ducat:</t>
        </r>
        <r>
          <rPr>
            <sz val="9"/>
            <color indexed="81"/>
            <rFont val="Tahoma"/>
            <family val="2"/>
          </rPr>
          <t xml:space="preserve">
=COUNTIFS('euro (1)'!K:K, "Central", 'euro (1)'!N:N, "Technology")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Ducat</author>
  </authors>
  <commentList>
    <comment ref="D1" authorId="0" shapeId="0" xr:uid="{40681317-543A-4BA2-B5DE-8F126BF33F7C}">
      <text>
        <r>
          <rPr>
            <b/>
            <sz val="9"/>
            <color indexed="81"/>
            <rFont val="Tahoma"/>
            <family val="2"/>
          </rPr>
          <t>Ducat:</t>
        </r>
        <r>
          <rPr>
            <sz val="9"/>
            <color indexed="81"/>
            <rFont val="Tahoma"/>
            <family val="2"/>
          </rPr>
          <t xml:space="preserve">
all characters will be in small case</t>
        </r>
      </text>
    </comment>
    <comment ref="E1" authorId="0" shapeId="0" xr:uid="{89AB469C-0C5C-4A0E-885F-28AA60171EB3}">
      <text>
        <r>
          <rPr>
            <b/>
            <sz val="9"/>
            <color indexed="81"/>
            <rFont val="Tahoma"/>
            <family val="2"/>
          </rPr>
          <t>Ducat:</t>
        </r>
        <r>
          <rPr>
            <sz val="9"/>
            <color indexed="81"/>
            <rFont val="Tahoma"/>
            <family val="2"/>
          </rPr>
          <t xml:space="preserve">
all characters will be in capital case</t>
        </r>
      </text>
    </comment>
    <comment ref="F1" authorId="0" shapeId="0" xr:uid="{3BDF80F8-CB62-4FC2-91A2-C4386BCA6A41}">
      <text>
        <r>
          <rPr>
            <b/>
            <sz val="9"/>
            <color indexed="81"/>
            <rFont val="Tahoma"/>
            <family val="2"/>
          </rPr>
          <t>Ducat:</t>
        </r>
        <r>
          <rPr>
            <sz val="9"/>
            <color indexed="81"/>
            <rFont val="Tahoma"/>
            <family val="2"/>
          </rPr>
          <t xml:space="preserve">
1st letter of each word is in capital case</t>
        </r>
      </text>
    </comment>
    <comment ref="G1" authorId="0" shapeId="0" xr:uid="{85E45837-2FB3-47B8-B6D6-AD2F5EB8780B}">
      <text>
        <r>
          <rPr>
            <b/>
            <sz val="9"/>
            <color indexed="81"/>
            <rFont val="Tahoma"/>
            <family val="2"/>
          </rPr>
          <t>Ducat:</t>
        </r>
        <r>
          <rPr>
            <sz val="9"/>
            <color indexed="81"/>
            <rFont val="Tahoma"/>
            <family val="2"/>
          </rPr>
          <t xml:space="preserve">
search is case intensive whereas find is case sensative </t>
        </r>
      </text>
    </comment>
    <comment ref="C3" authorId="0" shapeId="0" xr:uid="{E1477202-BB7E-4AE5-BC9A-37A57BB3FBB4}">
      <text>
        <r>
          <rPr>
            <b/>
            <sz val="9"/>
            <color indexed="81"/>
            <rFont val="Tahoma"/>
            <family val="2"/>
          </rPr>
          <t>Ducat:</t>
        </r>
        <r>
          <rPr>
            <sz val="9"/>
            <color indexed="81"/>
            <rFont val="Tahoma"/>
            <family val="2"/>
          </rPr>
          <t xml:space="preserve">
good is coming at 13th character of a text</t>
        </r>
      </text>
    </comment>
    <comment ref="C6" authorId="0" shapeId="0" xr:uid="{119A1855-9ED9-4622-99B9-C248B88C45D2}">
      <text>
        <r>
          <rPr>
            <b/>
            <sz val="9"/>
            <color indexed="81"/>
            <rFont val="Tahoma"/>
            <family val="2"/>
          </rPr>
          <t>Ducat:</t>
        </r>
        <r>
          <rPr>
            <sz val="9"/>
            <color indexed="81"/>
            <rFont val="Tahoma"/>
            <family val="2"/>
          </rPr>
          <t xml:space="preserve">
count of characters inside text</t>
        </r>
      </text>
    </comment>
    <comment ref="C8" authorId="0" shapeId="0" xr:uid="{6A64E952-034A-442F-86AE-725AB47949AF}">
      <text>
        <r>
          <rPr>
            <b/>
            <sz val="9"/>
            <color indexed="81"/>
            <rFont val="Tahoma"/>
            <family val="2"/>
          </rPr>
          <t>Ducat:</t>
        </r>
        <r>
          <rPr>
            <sz val="9"/>
            <color indexed="81"/>
            <rFont val="Tahoma"/>
            <family val="2"/>
          </rPr>
          <t xml:space="preserve">
extract number of characters from left side</t>
        </r>
      </text>
    </comment>
    <comment ref="C10" authorId="0" shapeId="0" xr:uid="{4BB504F0-1D8A-4543-AFBB-C0943354AE03}">
      <text>
        <r>
          <rPr>
            <b/>
            <sz val="9"/>
            <color indexed="81"/>
            <rFont val="Tahoma"/>
            <family val="2"/>
          </rPr>
          <t>Ducat:</t>
        </r>
        <r>
          <rPr>
            <sz val="9"/>
            <color indexed="81"/>
            <rFont val="Tahoma"/>
            <family val="2"/>
          </rPr>
          <t xml:space="preserve">
extract number characters from right side</t>
        </r>
      </text>
    </comment>
    <comment ref="C12" authorId="0" shapeId="0" xr:uid="{A4BE2C62-BB0E-4366-AE5F-1B9193977859}">
      <text>
        <r>
          <rPr>
            <b/>
            <sz val="9"/>
            <color indexed="81"/>
            <rFont val="Tahoma"/>
            <family val="2"/>
          </rPr>
          <t>Ducat:</t>
        </r>
        <r>
          <rPr>
            <sz val="9"/>
            <color indexed="81"/>
            <rFont val="Tahoma"/>
            <family val="2"/>
          </rPr>
          <t xml:space="preserve">
extract number of character from starting position </t>
        </r>
      </text>
    </comment>
    <comment ref="C41" authorId="0" shapeId="0" xr:uid="{E56C4998-9B82-436A-9110-D10E92627C78}">
      <text>
        <r>
          <rPr>
            <b/>
            <sz val="9"/>
            <color indexed="81"/>
            <rFont val="Tahoma"/>
            <family val="2"/>
          </rPr>
          <t>Ducat:</t>
        </r>
        <r>
          <rPr>
            <sz val="9"/>
            <color indexed="81"/>
            <rFont val="Tahoma"/>
            <family val="2"/>
          </rPr>
          <t xml:space="preserve">
finds at which position @ is occured</t>
        </r>
      </text>
    </comment>
    <comment ref="C47" authorId="0" shapeId="0" xr:uid="{19D4F898-F0B2-4FA7-B24C-8FCF7E50F20B}">
      <text>
        <r>
          <rPr>
            <b/>
            <sz val="9"/>
            <color indexed="81"/>
            <rFont val="Tahoma"/>
            <family val="2"/>
          </rPr>
          <t>Ducat:</t>
        </r>
        <r>
          <rPr>
            <sz val="9"/>
            <color indexed="81"/>
            <rFont val="Tahoma"/>
            <family val="2"/>
          </rPr>
          <t xml:space="preserve">
to find index position of given search </t>
        </r>
      </text>
    </comment>
    <comment ref="D47" authorId="0" shapeId="0" xr:uid="{C1EE3238-9B10-4A01-A403-2AE92ED3E0C4}">
      <text>
        <r>
          <rPr>
            <b/>
            <sz val="9"/>
            <color indexed="81"/>
            <rFont val="Tahoma"/>
            <family val="2"/>
          </rPr>
          <t>Ducat:</t>
        </r>
        <r>
          <rPr>
            <sz val="9"/>
            <color indexed="81"/>
            <rFont val="Tahoma"/>
            <family val="2"/>
          </rPr>
          <t xml:space="preserve">
total characters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Ducat</author>
  </authors>
  <commentList>
    <comment ref="A1" authorId="0" shapeId="0" xr:uid="{2956AEBA-07F7-4B67-A043-FFB4356E6DC7}">
      <text>
        <r>
          <rPr>
            <b/>
            <sz val="9"/>
            <color indexed="81"/>
            <rFont val="Tahoma"/>
            <family val="2"/>
          </rPr>
          <t>Ducat:</t>
        </r>
        <r>
          <rPr>
            <sz val="9"/>
            <color indexed="81"/>
            <rFont val="Tahoma"/>
            <family val="2"/>
          </rPr>
          <t xml:space="preserve">
current date and time</t>
        </r>
      </text>
    </comment>
    <comment ref="C8" authorId="0" shapeId="0" xr:uid="{ED7C00C1-8352-45F8-828B-E4D9BA1BED49}">
      <text>
        <r>
          <rPr>
            <b/>
            <sz val="9"/>
            <color indexed="81"/>
            <rFont val="Tahoma"/>
            <family val="2"/>
          </rPr>
          <t>Ducat:</t>
        </r>
        <r>
          <rPr>
            <sz val="9"/>
            <color indexed="81"/>
            <rFont val="Tahoma"/>
            <family val="2"/>
          </rPr>
          <t xml:space="preserve">
number of days between 2 dates as per 365 days calendar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Ducat</author>
  </authors>
  <commentList>
    <comment ref="B9" authorId="0" shapeId="0" xr:uid="{E53670FA-F4F5-4A78-AD7B-3BC561F49EA2}">
      <text>
        <r>
          <rPr>
            <b/>
            <sz val="9"/>
            <color indexed="81"/>
            <rFont val="Tahoma"/>
            <family val="2"/>
          </rPr>
          <t>Ducat:</t>
        </r>
        <r>
          <rPr>
            <sz val="9"/>
            <color indexed="81"/>
            <rFont val="Tahoma"/>
            <family val="2"/>
          </rPr>
          <t xml:space="preserve">
and will return True once both conditions are True 
C1 :  Num&gt;=1
C2 : Num&lt;=100</t>
        </r>
      </text>
    </comment>
    <comment ref="B12" authorId="0" shapeId="0" xr:uid="{DD0E47D0-9CB7-45A1-8874-277BE83DCFA4}">
      <text>
        <r>
          <rPr>
            <b/>
            <sz val="9"/>
            <color indexed="81"/>
            <rFont val="Tahoma"/>
            <family val="2"/>
          </rPr>
          <t>Ducat:</t>
        </r>
        <r>
          <rPr>
            <sz val="9"/>
            <color indexed="81"/>
            <rFont val="Tahoma"/>
            <family val="2"/>
          </rPr>
          <t xml:space="preserve">
or will return True once any condition is True
C1 : South
C2 : West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Ducat</author>
  </authors>
  <commentList>
    <comment ref="G3" authorId="0" shapeId="0" xr:uid="{7362EBD2-57BD-402D-9E7F-9D6E3C4F1358}">
      <text>
        <r>
          <rPr>
            <b/>
            <sz val="9"/>
            <color indexed="81"/>
            <rFont val="Tahoma"/>
            <family val="2"/>
          </rPr>
          <t>Ducat:</t>
        </r>
        <r>
          <rPr>
            <sz val="9"/>
            <color indexed="81"/>
            <rFont val="Tahoma"/>
            <family val="2"/>
          </rPr>
          <t xml:space="preserve">
search column will be first column of selected table </t>
        </r>
      </text>
    </comment>
    <comment ref="J3" authorId="0" shapeId="0" xr:uid="{A2FF8732-77C3-4288-ACA4-4ABB31D58722}">
      <text>
        <r>
          <rPr>
            <b/>
            <sz val="9"/>
            <color indexed="81"/>
            <rFont val="Tahoma"/>
            <family val="2"/>
          </rPr>
          <t>Ducat:</t>
        </r>
        <r>
          <rPr>
            <sz val="9"/>
            <color indexed="81"/>
            <rFont val="Tahoma"/>
            <family val="2"/>
          </rPr>
          <t xml:space="preserve">
column wise searching </t>
        </r>
      </text>
    </comment>
    <comment ref="R4" authorId="0" shapeId="0" xr:uid="{7B304B65-A138-41A4-A0EF-B178B4868C02}">
      <text>
        <r>
          <rPr>
            <b/>
            <sz val="9"/>
            <color indexed="81"/>
            <rFont val="Tahoma"/>
            <family val="2"/>
          </rPr>
          <t>Ducat:</t>
        </r>
        <r>
          <rPr>
            <sz val="9"/>
            <color indexed="81"/>
            <rFont val="Tahoma"/>
            <family val="2"/>
          </rPr>
          <t xml:space="preserve">
if error will come then it will show some message </t>
        </r>
      </text>
    </comment>
    <comment ref="V4" authorId="0" shapeId="0" xr:uid="{62D612C1-ADC6-4DDF-8B0A-D1F6D0341286}">
      <text>
        <r>
          <rPr>
            <b/>
            <sz val="9"/>
            <color indexed="81"/>
            <rFont val="Tahoma"/>
            <family val="2"/>
          </rPr>
          <t>Ducat:</t>
        </r>
        <r>
          <rPr>
            <sz val="9"/>
            <color indexed="81"/>
            <rFont val="Tahoma"/>
            <family val="2"/>
          </rPr>
          <t xml:space="preserve">
shows value as per index number</t>
        </r>
      </text>
    </comment>
    <comment ref="W7" authorId="0" shapeId="0" xr:uid="{BA65DBF6-86CD-42BB-A256-686695DE49E1}">
      <text>
        <r>
          <rPr>
            <b/>
            <sz val="9"/>
            <color indexed="81"/>
            <rFont val="Tahoma"/>
            <family val="2"/>
          </rPr>
          <t>Ducat:</t>
        </r>
        <r>
          <rPr>
            <sz val="9"/>
            <color indexed="81"/>
            <rFont val="Tahoma"/>
            <family val="2"/>
          </rPr>
          <t xml:space="preserve">
shows index number of value 
</t>
        </r>
      </text>
    </comment>
    <comment ref="F13" authorId="0" shapeId="0" xr:uid="{FD21CD6A-BBA9-49AD-8F8A-B4D0C4C8EB85}">
      <text>
        <r>
          <rPr>
            <b/>
            <sz val="9"/>
            <color indexed="81"/>
            <rFont val="Tahoma"/>
            <family val="2"/>
          </rPr>
          <t>Ducat:</t>
        </r>
        <r>
          <rPr>
            <sz val="9"/>
            <color indexed="81"/>
            <rFont val="Tahoma"/>
            <family val="2"/>
          </rPr>
          <t xml:space="preserve">
selection of cell will move when we copy paste one cell to another </t>
        </r>
      </text>
    </comment>
    <comment ref="F19" authorId="0" shapeId="0" xr:uid="{CC5DE5EB-D373-4D2A-A048-92418FFBB470}">
      <text>
        <r>
          <rPr>
            <b/>
            <sz val="9"/>
            <color indexed="81"/>
            <rFont val="Tahoma"/>
            <family val="2"/>
          </rPr>
          <t>Ducat:</t>
        </r>
        <r>
          <rPr>
            <sz val="9"/>
            <color indexed="81"/>
            <rFont val="Tahoma"/>
            <family val="2"/>
          </rPr>
          <t xml:space="preserve">
no movement in selection of cell</t>
        </r>
      </text>
    </comment>
    <comment ref="F24" authorId="0" shapeId="0" xr:uid="{880A95DB-4F32-43A4-8F7E-2230F1C45CB7}">
      <text>
        <r>
          <rPr>
            <b/>
            <sz val="9"/>
            <color indexed="81"/>
            <rFont val="Tahoma"/>
            <family val="2"/>
          </rPr>
          <t>Ducat:</t>
        </r>
        <r>
          <rPr>
            <sz val="9"/>
            <color indexed="81"/>
            <rFont val="Tahoma"/>
            <family val="2"/>
          </rPr>
          <t xml:space="preserve">
either column or either row one will referenced other will be absolute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Ducat</author>
  </authors>
  <commentList>
    <comment ref="A1" authorId="0" shapeId="0" xr:uid="{7970DB61-6170-4D47-AFA7-E1180C989AD5}">
      <text>
        <r>
          <rPr>
            <b/>
            <sz val="9"/>
            <color indexed="81"/>
            <rFont val="Tahoma"/>
            <family val="2"/>
          </rPr>
          <t>Ducat:</t>
        </r>
        <r>
          <rPr>
            <sz val="9"/>
            <color indexed="81"/>
            <rFont val="Tahoma"/>
            <family val="2"/>
          </rPr>
          <t xml:space="preserve">
Data Validation for employee age between
18 to 60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Ducat</author>
  </authors>
  <commentList>
    <comment ref="D2" authorId="0" shapeId="0" xr:uid="{78A99D5A-A0DE-4FB5-B67B-5EF407D476CA}">
      <text>
        <r>
          <rPr>
            <b/>
            <sz val="9"/>
            <color indexed="81"/>
            <rFont val="Tahoma"/>
            <family val="2"/>
          </rPr>
          <t>Ducat:</t>
        </r>
        <r>
          <rPr>
            <sz val="9"/>
            <color indexed="81"/>
            <rFont val="Tahoma"/>
            <family val="2"/>
          </rPr>
          <t xml:space="preserve">
Shortcut:
CTRL + e  
to apply flash fill</t>
        </r>
      </text>
    </comment>
  </commentList>
</comments>
</file>

<file path=xl/sharedStrings.xml><?xml version="1.0" encoding="utf-8"?>
<sst xmlns="http://schemas.openxmlformats.org/spreadsheetml/2006/main" count="94171" uniqueCount="8938">
  <si>
    <t>OrderID</t>
  </si>
  <si>
    <t>OrderDate</t>
  </si>
  <si>
    <t>day</t>
  </si>
  <si>
    <t>month</t>
  </si>
  <si>
    <t>year</t>
  </si>
  <si>
    <t>CLEAN_orderDate</t>
  </si>
  <si>
    <t>CustomerName</t>
  </si>
  <si>
    <t>Country</t>
  </si>
  <si>
    <t>State</t>
  </si>
  <si>
    <t>City</t>
  </si>
  <si>
    <t>Region</t>
  </si>
  <si>
    <t>Segment</t>
  </si>
  <si>
    <t>ShipMode</t>
  </si>
  <si>
    <t>Category</t>
  </si>
  <si>
    <t>Sub-Category</t>
  </si>
  <si>
    <t>ProductName</t>
  </si>
  <si>
    <t xml:space="preserve"> Discount </t>
  </si>
  <si>
    <t xml:space="preserve"> Sales </t>
  </si>
  <si>
    <t xml:space="preserve"> Profit </t>
  </si>
  <si>
    <t>Quantity</t>
  </si>
  <si>
    <t>Feedback</t>
  </si>
  <si>
    <t>BN-2011-7407039</t>
  </si>
  <si>
    <t>Ruby Patel</t>
  </si>
  <si>
    <t>Sweden</t>
  </si>
  <si>
    <t>Stockholm</t>
  </si>
  <si>
    <t>North</t>
  </si>
  <si>
    <t>Home Office</t>
  </si>
  <si>
    <t>Economy Plus</t>
  </si>
  <si>
    <t>Office Supplies</t>
  </si>
  <si>
    <t>Paper</t>
  </si>
  <si>
    <t>Enermax Note Cards, Premium</t>
  </si>
  <si>
    <t>AZ-2011-2825684</t>
  </si>
  <si>
    <t>Hollie Norris</t>
  </si>
  <si>
    <t>Germany</t>
  </si>
  <si>
    <t>North Rhine-Westphalia</t>
  </si>
  <si>
    <t>Halle</t>
  </si>
  <si>
    <t>Central</t>
  </si>
  <si>
    <t>Consumer</t>
  </si>
  <si>
    <t>Economy</t>
  </si>
  <si>
    <t>Binders</t>
  </si>
  <si>
    <t>Acco Hole Reinforcements, Recycled</t>
  </si>
  <si>
    <t>Avery Hole Reinforcements, Durable</t>
  </si>
  <si>
    <t>AZ-2011-494581</t>
  </si>
  <si>
    <t>Kiara Allen</t>
  </si>
  <si>
    <t>Italy</t>
  </si>
  <si>
    <t>Emilia-Romagna</t>
  </si>
  <si>
    <t>Parma</t>
  </si>
  <si>
    <t>South</t>
  </si>
  <si>
    <t>Art</t>
  </si>
  <si>
    <t>Sanford Pencil Sharpener, Water Color</t>
  </si>
  <si>
    <t>AZ-2011-2777408</t>
  </si>
  <si>
    <t>Maya Summers</t>
  </si>
  <si>
    <t>Bochum</t>
  </si>
  <si>
    <t>Binney &amp; Smith Pens, Easy-Erase</t>
  </si>
  <si>
    <t>Storage</t>
  </si>
  <si>
    <t>Fellowes Shelving, Wire Frame</t>
  </si>
  <si>
    <t>Technology</t>
  </si>
  <si>
    <t>Machines</t>
  </si>
  <si>
    <t>Epson Calculator, Durable</t>
  </si>
  <si>
    <t>AZ-2011-4069925</t>
  </si>
  <si>
    <t>Oscar Clayton</t>
  </si>
  <si>
    <t>France</t>
  </si>
  <si>
    <t>Alsace-Champagne-Ardenne-Lorraine</t>
  </si>
  <si>
    <t>Colmar</t>
  </si>
  <si>
    <t>BIC Markers, Easy-Erase</t>
  </si>
  <si>
    <t>AZ-2011-7903656</t>
  </si>
  <si>
    <t>Angus De Groot</t>
  </si>
  <si>
    <t>United Kingdom</t>
  </si>
  <si>
    <t>England</t>
  </si>
  <si>
    <t>Farnborough</t>
  </si>
  <si>
    <t>Corporate</t>
  </si>
  <si>
    <t>Furniture</t>
  </si>
  <si>
    <t>Bookcases</t>
  </si>
  <si>
    <t>Safco Classic Bookcase, Traditional</t>
  </si>
  <si>
    <t>Chairs</t>
  </si>
  <si>
    <t>Office Star Rocking Chair, Red</t>
  </si>
  <si>
    <t>BIC Sketch Pad, Blue</t>
  </si>
  <si>
    <t>Sanford Pens, Fluorescent</t>
  </si>
  <si>
    <t>AZ-2011-8074602</t>
  </si>
  <si>
    <t>Caleb Kenyon</t>
  </si>
  <si>
    <t>Berlin</t>
  </si>
  <si>
    <t>Accessories</t>
  </si>
  <si>
    <t>Belkin Keyboard, USB</t>
  </si>
  <si>
    <t>AZ-2011-1410648</t>
  </si>
  <si>
    <t>Carl Proctor</t>
  </si>
  <si>
    <t>Lazio</t>
  </si>
  <si>
    <t>Rome</t>
  </si>
  <si>
    <t>Ibico Index Tab, Clear</t>
  </si>
  <si>
    <t>AZ-2011-496083</t>
  </si>
  <si>
    <t>Spencer Akhtar</t>
  </si>
  <si>
    <t>Appliances</t>
  </si>
  <si>
    <t>Hamilton Beach Toaster, Black</t>
  </si>
  <si>
    <t>Fellowes Folders, Blue</t>
  </si>
  <si>
    <t>Smead Shelving, Single Width</t>
  </si>
  <si>
    <t>AZ-2011-8060550</t>
  </si>
  <si>
    <t>Harry Nelson</t>
  </si>
  <si>
    <t>Veneto</t>
  </si>
  <si>
    <t>Treviso</t>
  </si>
  <si>
    <t>Priority</t>
  </si>
  <si>
    <t>Stanley Canvas, Water Color</t>
  </si>
  <si>
    <t>Wilson Jones Binding Machine, Recycled</t>
  </si>
  <si>
    <t>SanDisk Flash Drive, Programmable</t>
  </si>
  <si>
    <t>BN-2011-6893107</t>
  </si>
  <si>
    <t>Kayla Tearle</t>
  </si>
  <si>
    <t>Phones</t>
  </si>
  <si>
    <t>Apple Signal Booster, Full Size</t>
  </si>
  <si>
    <t>AZ-2011-1655349</t>
  </si>
  <si>
    <t>Lorri Stratton</t>
  </si>
  <si>
    <t>Ile-de-France</t>
  </si>
  <si>
    <t>Deuil-la-Barre</t>
  </si>
  <si>
    <t>Cardinal 3-Hole Punch, Economy</t>
  </si>
  <si>
    <t>Envelopes</t>
  </si>
  <si>
    <t>Cameo Peel and Seal, Security-Tint</t>
  </si>
  <si>
    <t>AZ-2011-2820672</t>
  </si>
  <si>
    <t>Rachel Tyler</t>
  </si>
  <si>
    <t>Auvergne-RhÃ´ne-Alpes</t>
  </si>
  <si>
    <t>Lyon</t>
  </si>
  <si>
    <t>Apple Speaker Phone, Full Size</t>
  </si>
  <si>
    <t>AZ-2011-1723003</t>
  </si>
  <si>
    <t>Paige Horsfall</t>
  </si>
  <si>
    <t>Spain</t>
  </si>
  <si>
    <t>Catalonia</t>
  </si>
  <si>
    <t>Barcelona</t>
  </si>
  <si>
    <t>Cardinal Binding Machine, Durable</t>
  </si>
  <si>
    <t>AZ-2011-5002447</t>
  </si>
  <si>
    <t>Maddison Breen</t>
  </si>
  <si>
    <t>Ireland</t>
  </si>
  <si>
    <t>Cork</t>
  </si>
  <si>
    <t>Ikea Classic Bookcase, Traditional</t>
  </si>
  <si>
    <t>Wilson Jones 3-Hole Punch, Economy</t>
  </si>
  <si>
    <t>Kraft Interoffice Envelope, with clear poly window</t>
  </si>
  <si>
    <t>AZ-2011-3515834</t>
  </si>
  <si>
    <t>Molly Crawford</t>
  </si>
  <si>
    <t>Wigan</t>
  </si>
  <si>
    <t>Avery Binder Covers, Economy</t>
  </si>
  <si>
    <t>AZ-2011-3846849</t>
  </si>
  <si>
    <t>Tyler Whitehead</t>
  </si>
  <si>
    <t>Warrington</t>
  </si>
  <si>
    <t>Enermax Numeric Keypad, Bluetooth</t>
  </si>
  <si>
    <t>SanDisk Memory Card, Bluetooth</t>
  </si>
  <si>
    <t>AZ-2011-1722024</t>
  </si>
  <si>
    <t>Chelsea Bannister</t>
  </si>
  <si>
    <t>Coventry</t>
  </si>
  <si>
    <t>Sanford Highlighters, Fluorescent</t>
  </si>
  <si>
    <t>AZ-2011-1680940</t>
  </si>
  <si>
    <t>Leslie Wilson</t>
  </si>
  <si>
    <t>Champigny-sur-Marne</t>
  </si>
  <si>
    <t>Harbour Creations Steel Folding Chair, Set of Two</t>
  </si>
  <si>
    <t>AZ-2011-5466756</t>
  </si>
  <si>
    <t>Ellie Chapman</t>
  </si>
  <si>
    <t>Leverkusen</t>
  </si>
  <si>
    <t>Fasteners</t>
  </si>
  <si>
    <t>Accos Paper Clips, Assorted Sizes</t>
  </si>
  <si>
    <t>Tenex Shelving, Industrial</t>
  </si>
  <si>
    <t>Belkin Flash Drive, Programmable</t>
  </si>
  <si>
    <t>AZ-2011-8361446</t>
  </si>
  <si>
    <t>Libby McDonald</t>
  </si>
  <si>
    <t>High Wycombe</t>
  </si>
  <si>
    <t>BIC Pencil Sharpener, Fluorescent</t>
  </si>
  <si>
    <t>BN-2011-4718947</t>
  </si>
  <si>
    <t>Georgia Arundale</t>
  </si>
  <si>
    <t>Norway</t>
  </si>
  <si>
    <t>Buskerud</t>
  </si>
  <si>
    <t>Drammen</t>
  </si>
  <si>
    <t>Rogers Trays, Wire Frame</t>
  </si>
  <si>
    <t>BN-2011-6588034</t>
  </si>
  <si>
    <t>Michael Myers</t>
  </si>
  <si>
    <t>Thuringia</t>
  </si>
  <si>
    <t>Jena</t>
  </si>
  <si>
    <t>Avery Binding Machine, Durable</t>
  </si>
  <si>
    <t>Ibico Index Tab, Durable</t>
  </si>
  <si>
    <t>AZ-2011-9632713</t>
  </si>
  <si>
    <t>Isabelle Vaughan</t>
  </si>
  <si>
    <t>Languedoc-Roussillon-Midi-PyrÃ©nÃ©es</t>
  </si>
  <si>
    <t>Castres</t>
  </si>
  <si>
    <t>Rogers Folders, Industrial</t>
  </si>
  <si>
    <t>AZ-2011-8878816</t>
  </si>
  <si>
    <t>Larry Lambert</t>
  </si>
  <si>
    <t>Sicily</t>
  </si>
  <si>
    <t>Messina</t>
  </si>
  <si>
    <t>Dania Floating Shelf Set, Traditional</t>
  </si>
  <si>
    <t>Eldon File Cart, Single Width</t>
  </si>
  <si>
    <t>Fellowes File Cart, Blue</t>
  </si>
  <si>
    <t>Supplies</t>
  </si>
  <si>
    <t>Stiletto Shears, High Speed</t>
  </si>
  <si>
    <t>Copiers</t>
  </si>
  <si>
    <t>Canon Ink, Laser</t>
  </si>
  <si>
    <t>AZ-2011-5511380</t>
  </si>
  <si>
    <t>Holly Doyle</t>
  </si>
  <si>
    <t>Saxony-Anhalt</t>
  </si>
  <si>
    <t>Magdeburg</t>
  </si>
  <si>
    <t>Boston Pencil Sharpener, Water Color</t>
  </si>
  <si>
    <t>Eaton Cards &amp; Envelopes, 8.5 x 11</t>
  </si>
  <si>
    <t>Tenex Lockers, Single Width</t>
  </si>
  <si>
    <t>Enermax Mouse, Programmable</t>
  </si>
  <si>
    <t>BN-2011-7628560</t>
  </si>
  <si>
    <t>Libby Thompson</t>
  </si>
  <si>
    <t>Slough</t>
  </si>
  <si>
    <t>Brother Fax Machine, Laser</t>
  </si>
  <si>
    <t>BN-2011-4260093</t>
  </si>
  <si>
    <t>Casey Forte</t>
  </si>
  <si>
    <t>Schleswig-Holstein</t>
  </si>
  <si>
    <t>Norderstedt</t>
  </si>
  <si>
    <t>Cardinal 3-Hole Punch, Recycled</t>
  </si>
  <si>
    <t>Wilson Jones 3-Hole Punch, Clear</t>
  </si>
  <si>
    <t>Fellowes Lockers, Wire Frame</t>
  </si>
  <si>
    <t>Smead Trays, Blue</t>
  </si>
  <si>
    <t>AZ-2011-2669880</t>
  </si>
  <si>
    <t>Julian Corbin</t>
  </si>
  <si>
    <t>Valenciana</t>
  </si>
  <si>
    <t>Valencia</t>
  </si>
  <si>
    <t>Rogers Shelving, Single Width</t>
  </si>
  <si>
    <t>Brother Wireless Fax, Laser</t>
  </si>
  <si>
    <t>AZ-2011-3509727</t>
  </si>
  <si>
    <t>Elise Ali</t>
  </si>
  <si>
    <t>Belgium</t>
  </si>
  <si>
    <t>Limburg</t>
  </si>
  <si>
    <t>Genk</t>
  </si>
  <si>
    <t>Belkin Router, Erganomic</t>
  </si>
  <si>
    <t>AZ-2011-5788290</t>
  </si>
  <si>
    <t>Toby Starling</t>
  </si>
  <si>
    <t>Castile and LeÃ³n</t>
  </si>
  <si>
    <t>Valladolid</t>
  </si>
  <si>
    <t>Eaton Note Cards, 8.5 x 11</t>
  </si>
  <si>
    <t>BN-2011-3829449</t>
  </si>
  <si>
    <t>Alex Greenwood</t>
  </si>
  <si>
    <t>Paris</t>
  </si>
  <si>
    <t>Labels</t>
  </si>
  <si>
    <t>Avery Shipping Labels, Alphabetical</t>
  </si>
  <si>
    <t>Eldon Shelving, Single Width</t>
  </si>
  <si>
    <t>BN-2011-5662753</t>
  </si>
  <si>
    <t>Acco Binding Machine, Recycled</t>
  </si>
  <si>
    <t>AZ-2011-838467</t>
  </si>
  <si>
    <t>Ronald Everson</t>
  </si>
  <si>
    <t>Saxony</t>
  </si>
  <si>
    <t>Dresden</t>
  </si>
  <si>
    <t>Xerox Note Cards, Premium</t>
  </si>
  <si>
    <t>HP Fax and Copier, Digital</t>
  </si>
  <si>
    <t>Motorola Signal Booster, Cordless</t>
  </si>
  <si>
    <t>AZ-2011-4987681</t>
  </si>
  <si>
    <t>Daryl Claypool</t>
  </si>
  <si>
    <t>AndalusÃ­a</t>
  </si>
  <si>
    <t>Seville</t>
  </si>
  <si>
    <t>Acme Box Cutter, High Speed</t>
  </si>
  <si>
    <t>Cisco Smart Phone, Full Size</t>
  </si>
  <si>
    <t>AZ-2011-4614904</t>
  </si>
  <si>
    <t>Torrevieja</t>
  </si>
  <si>
    <t>Boston Highlighters, Water Color</t>
  </si>
  <si>
    <t>AZ-2011-7043718</t>
  </si>
  <si>
    <t>Winnie Moss</t>
  </si>
  <si>
    <t>Ikea Library with Doors, Pine</t>
  </si>
  <si>
    <t>SAFCO Steel Folding Chair, Black</t>
  </si>
  <si>
    <t>BIC Canvas, Water Color</t>
  </si>
  <si>
    <t>AZ-2011-4696725</t>
  </si>
  <si>
    <t>Courtney Hancock</t>
  </si>
  <si>
    <t>London</t>
  </si>
  <si>
    <t>Cisco Headset, Full Size</t>
  </si>
  <si>
    <t>BN-2011-2468159</t>
  </si>
  <si>
    <t>Brandon Preston</t>
  </si>
  <si>
    <t>Reims</t>
  </si>
  <si>
    <t>SanDisk Memo Slips, Multicolor</t>
  </si>
  <si>
    <t>Logitech Numeric Keypad, Erganomic</t>
  </si>
  <si>
    <t>Hewlett Copy Machine, Color</t>
  </si>
  <si>
    <t>Konica Phone, White</t>
  </si>
  <si>
    <t>BN-2011-9336144</t>
  </si>
  <si>
    <t>Lara Stoate</t>
  </si>
  <si>
    <t>Bavaria</t>
  </si>
  <si>
    <t>Rosenheim</t>
  </si>
  <si>
    <t>Immediate</t>
  </si>
  <si>
    <t>Fellowes File Cart, Industrial</t>
  </si>
  <si>
    <t>AZ-2011-7732593</t>
  </si>
  <si>
    <t>Eileen Walker</t>
  </si>
  <si>
    <t>Pontoise</t>
  </si>
  <si>
    <t>Hoover Microwave, Red</t>
  </si>
  <si>
    <t>AZ-2011-1672552</t>
  </si>
  <si>
    <t>Sam French</t>
  </si>
  <si>
    <t>Krefeld</t>
  </si>
  <si>
    <t>Epson Phone, Wireless</t>
  </si>
  <si>
    <t>AZ-2011-1332474</t>
  </si>
  <si>
    <t>David Mortlock</t>
  </si>
  <si>
    <t>Lombardy</t>
  </si>
  <si>
    <t>Milan</t>
  </si>
  <si>
    <t>Eldon Trays, Wire Frame</t>
  </si>
  <si>
    <t>Brother Ink, Laser</t>
  </si>
  <si>
    <t>AZ-2011-3020021</t>
  </si>
  <si>
    <t>Bianca Whitford</t>
  </si>
  <si>
    <t>KitchenAid Stove, Red</t>
  </si>
  <si>
    <t>SanDisk Memo Slips, 8.5 x 11</t>
  </si>
  <si>
    <t>BN-2011-9771202</t>
  </si>
  <si>
    <t>Augsburg</t>
  </si>
  <si>
    <t>SAFCO Executive Leather Armchair, Adjustable</t>
  </si>
  <si>
    <t>BN-2011-8337636</t>
  </si>
  <si>
    <t>Minnie Cash</t>
  </si>
  <si>
    <t>Netherlands</t>
  </si>
  <si>
    <t>Groningen</t>
  </si>
  <si>
    <t>Furnishings</t>
  </si>
  <si>
    <t>Tenex Stacking Tray, Durable</t>
  </si>
  <si>
    <t>Hoover Toaster, Red</t>
  </si>
  <si>
    <t>Cardinal Binding Machine, Economy</t>
  </si>
  <si>
    <t>Eaton Cards &amp; Envelopes, Recycled</t>
  </si>
  <si>
    <t>Belkin Router, Bluetooth</t>
  </si>
  <si>
    <t>Epson Phone, Durable</t>
  </si>
  <si>
    <t>BN-2011-9985747</t>
  </si>
  <si>
    <t>Charlotte Savage</t>
  </si>
  <si>
    <t>Dublin</t>
  </si>
  <si>
    <t>Sanford Markers, Blue</t>
  </si>
  <si>
    <t>AZ-2011-882043</t>
  </si>
  <si>
    <t>Leroy Samson</t>
  </si>
  <si>
    <t>Aquitaine-Limousin-Poitou-Charentes</t>
  </si>
  <si>
    <t>Cestas</t>
  </si>
  <si>
    <t>Hon Shipping Labels, Laser Printer Compatible</t>
  </si>
  <si>
    <t>AZ-2011-1229073</t>
  </si>
  <si>
    <t>Isaac David</t>
  </si>
  <si>
    <t>Baden-WÃ¼rttemberg</t>
  </si>
  <si>
    <t>Friedrichshafen</t>
  </si>
  <si>
    <t>Office Star Chairmat, Adjustable</t>
  </si>
  <si>
    <t>Acco Binder, Clear</t>
  </si>
  <si>
    <t>Kleencut Scissors, Easy Grip</t>
  </si>
  <si>
    <t>AZ-2011-5608865</t>
  </si>
  <si>
    <t>Demi Hodgson</t>
  </si>
  <si>
    <t>Austria</t>
  </si>
  <si>
    <t>Vienna</t>
  </si>
  <si>
    <t>Sanford Pens, Easy-Erase</t>
  </si>
  <si>
    <t>Stiletto Ruler, Serrated</t>
  </si>
  <si>
    <t>AZ-2011-2787690</t>
  </si>
  <si>
    <t>Stacy Cummings</t>
  </si>
  <si>
    <t>Nord-Pas-de-Calais-Picardie</t>
  </si>
  <si>
    <t>Wattrelos</t>
  </si>
  <si>
    <t>Novimex Executive Leather Armchair, Black</t>
  </si>
  <si>
    <t>AZ-2011-8893613</t>
  </si>
  <si>
    <t>Ebony Northcott</t>
  </si>
  <si>
    <t>Nuremberg</t>
  </si>
  <si>
    <t>Office Star Steel Folding Chair, Adjustable</t>
  </si>
  <si>
    <t>AZ-2011-6106265</t>
  </si>
  <si>
    <t>Kayleigh Farmer</t>
  </si>
  <si>
    <t>Palermo</t>
  </si>
  <si>
    <t>Ames Peel and Seal, with clear poly window</t>
  </si>
  <si>
    <t>AZ-2011-1445262</t>
  </si>
  <si>
    <t>Amy Nixon</t>
  </si>
  <si>
    <t>Eldon Light Bulb, Duo Pack</t>
  </si>
  <si>
    <t>AZ-2011-3234061</t>
  </si>
  <si>
    <t>Gemma Sharp</t>
  </si>
  <si>
    <t>Ipswich</t>
  </si>
  <si>
    <t>Ibico Binding Machine, Economy</t>
  </si>
  <si>
    <t>Enermax Note Cards, 8.5 x 11</t>
  </si>
  <si>
    <t>AZ-2011-7934727</t>
  </si>
  <si>
    <t>Dylan Disney</t>
  </si>
  <si>
    <t>Hamburg</t>
  </si>
  <si>
    <t>Office Star Bag Chairs, Red</t>
  </si>
  <si>
    <t>Boston Pens, Easy-Erase</t>
  </si>
  <si>
    <t>Memorex Keyboard, Bluetooth</t>
  </si>
  <si>
    <t>Motorola Speaker Phone, VoIP</t>
  </si>
  <si>
    <t>BN-2011-3508590</t>
  </si>
  <si>
    <t>Charlie Power</t>
  </si>
  <si>
    <t>Leipzig</t>
  </si>
  <si>
    <t>Office Star Executive Leather Armchair, Black</t>
  </si>
  <si>
    <t>AZ-2011-1930058</t>
  </si>
  <si>
    <t>Matthew Gill</t>
  </si>
  <si>
    <t>Villeurbanne</t>
  </si>
  <si>
    <t>Sanford Markers, Easy-Erase</t>
  </si>
  <si>
    <t>AZ-2011-9670304</t>
  </si>
  <si>
    <t>Harry Josephson</t>
  </si>
  <si>
    <t>Avery Binding Machine, Clear</t>
  </si>
  <si>
    <t>Fellowes File Cart, Single Width</t>
  </si>
  <si>
    <t>Logitech Flash Drive, Bluetooth</t>
  </si>
  <si>
    <t>Brother Ink, Color</t>
  </si>
  <si>
    <t>Konica Calculator, Wireless</t>
  </si>
  <si>
    <t>AZ-2011-9996962</t>
  </si>
  <si>
    <t>Riley Douglas</t>
  </si>
  <si>
    <t>Huddersfield</t>
  </si>
  <si>
    <t>AZ-2011-4501299</t>
  </si>
  <si>
    <t>Scott Higgins</t>
  </si>
  <si>
    <t>Hesse</t>
  </si>
  <si>
    <t>Offenbach</t>
  </si>
  <si>
    <t>Acco Index Tab, Durable</t>
  </si>
  <si>
    <t>AZ-2011-9050313</t>
  </si>
  <si>
    <t>Summer Hayward</t>
  </si>
  <si>
    <t>Southport</t>
  </si>
  <si>
    <t>Dania Corner Shelving, Traditional</t>
  </si>
  <si>
    <t>BN-2011-7087921</t>
  </si>
  <si>
    <t>Max Ludwig</t>
  </si>
  <si>
    <t>Uppsala</t>
  </si>
  <si>
    <t>Boston Pencil Sharpener, Easy-Erase</t>
  </si>
  <si>
    <t>AZ-2011-6969006</t>
  </si>
  <si>
    <t>Lincoln Want</t>
  </si>
  <si>
    <t>Rimini</t>
  </si>
  <si>
    <t>OIC Clamps, 12 Pack</t>
  </si>
  <si>
    <t>AZ-2011-3348631</t>
  </si>
  <si>
    <t>Ebony Sadlier</t>
  </si>
  <si>
    <t>Bremen</t>
  </si>
  <si>
    <t>Eldon Lockers, Single Width</t>
  </si>
  <si>
    <t>Okidata Calculator, Red</t>
  </si>
  <si>
    <t>Apple Headset, Cordless</t>
  </si>
  <si>
    <t>BN-2011-4249147</t>
  </si>
  <si>
    <t>Ada Dalton</t>
  </si>
  <si>
    <t>Strasbourg</t>
  </si>
  <si>
    <t>Cuisinart Blender, Silver</t>
  </si>
  <si>
    <t>Binney &amp; Smith Markers, Fluorescent</t>
  </si>
  <si>
    <t>AZ-2011-7833524</t>
  </si>
  <si>
    <t>Mike Langer</t>
  </si>
  <si>
    <t>Novimex Rocking Chair, Black</t>
  </si>
  <si>
    <t>AZ-2011-65889</t>
  </si>
  <si>
    <t>Hollie Morris</t>
  </si>
  <si>
    <t>Limoges</t>
  </si>
  <si>
    <t>Novimex Steel Folding Chair, Black</t>
  </si>
  <si>
    <t>Fiskars Trimmer, Easy Grip</t>
  </si>
  <si>
    <t>AZ-2011-2148580</t>
  </si>
  <si>
    <t>Demi Power</t>
  </si>
  <si>
    <t>Passau</t>
  </si>
  <si>
    <t>Apple Office Telephone, VoIP</t>
  </si>
  <si>
    <t>AZ-2011-1536006</t>
  </si>
  <si>
    <t>Norma McCowan</t>
  </si>
  <si>
    <t>Biarritz</t>
  </si>
  <si>
    <t>Cardinal Binder, Clear</t>
  </si>
  <si>
    <t>BN-2011-3572647</t>
  </si>
  <si>
    <t>Eve Spencer</t>
  </si>
  <si>
    <t>Hon Steel Folding Chair, Red</t>
  </si>
  <si>
    <t>Boston Markers, Easy-Erase</t>
  </si>
  <si>
    <t>GlobeWeis Business Envelopes, Recycled</t>
  </si>
  <si>
    <t>Elite Trimmer, Steel</t>
  </si>
  <si>
    <t>AZ-2011-9995644</t>
  </si>
  <si>
    <t>Ethan Cover</t>
  </si>
  <si>
    <t>Oslo</t>
  </si>
  <si>
    <t>Hon Round Labels, Laser Printer Compatible</t>
  </si>
  <si>
    <t>Rogers Box, Wire Frame</t>
  </si>
  <si>
    <t>Kleencut Trimmer, Serrated</t>
  </si>
  <si>
    <t>BN-2011-7176889</t>
  </si>
  <si>
    <t>Evie Flockhart</t>
  </si>
  <si>
    <t>VÃ¤stra GÃ¶taland</t>
  </si>
  <si>
    <t>Gothenburg</t>
  </si>
  <si>
    <t>Binney &amp; Smith Canvas, Blue</t>
  </si>
  <si>
    <t>Brother Ink, High-Speed</t>
  </si>
  <si>
    <t>BN-2011-5132700</t>
  </si>
  <si>
    <t>Walter Aguilar</t>
  </si>
  <si>
    <t>Piedmont</t>
  </si>
  <si>
    <t>Novara</t>
  </si>
  <si>
    <t>Dania Stackable Bookrack, Traditional</t>
  </si>
  <si>
    <t>Hon Round Labels, Alphabetical</t>
  </si>
  <si>
    <t>Tenex Shelving, Wire Frame</t>
  </si>
  <si>
    <t>AZ-2011-3981757</t>
  </si>
  <si>
    <t>Menden</t>
  </si>
  <si>
    <t>BIC Pens, Easy-Erase</t>
  </si>
  <si>
    <t>AZ-2011-8898585</t>
  </si>
  <si>
    <t>Eldon Box, Wire Frame</t>
  </si>
  <si>
    <t>AZ-2011-8427293</t>
  </si>
  <si>
    <t>Rita McCann</t>
  </si>
  <si>
    <t>Murcia</t>
  </si>
  <si>
    <t>Breville Microwave, Red</t>
  </si>
  <si>
    <t>AZ-2011-9028844</t>
  </si>
  <si>
    <t>Leah Marsh</t>
  </si>
  <si>
    <t>Provence-Alpes-CÃ´te d'Azur</t>
  </si>
  <si>
    <t>Allauch</t>
  </si>
  <si>
    <t>Novimex Swivel Stool, Set of Two</t>
  </si>
  <si>
    <t>Xerox Computer Printout Paper, Multicolor</t>
  </si>
  <si>
    <t>AZ-2011-3004753</t>
  </si>
  <si>
    <t>Ruby Blomfield</t>
  </si>
  <si>
    <t>Montreuil</t>
  </si>
  <si>
    <t>Wilson Jones Binding Machine, Economy</t>
  </si>
  <si>
    <t>AZ-2011-8257474</t>
  </si>
  <si>
    <t>Mark Westfall</t>
  </si>
  <si>
    <t>Campania</t>
  </si>
  <si>
    <t>Pozzuoli</t>
  </si>
  <si>
    <t>Stockwell Rubber Bands, 12 Pack</t>
  </si>
  <si>
    <t>AZ-2011-7479897</t>
  </si>
  <si>
    <t>Leah Barrett</t>
  </si>
  <si>
    <t>Advantus Light Bulb, Duo Pack</t>
  </si>
  <si>
    <t>Okidata Printer, Wireless</t>
  </si>
  <si>
    <t>BN-2011-5239456</t>
  </si>
  <si>
    <t>Adam Bentley</t>
  </si>
  <si>
    <t>Erfurt</t>
  </si>
  <si>
    <t>Ikea Classic Bookcase, Mobile</t>
  </si>
  <si>
    <t>AZ-2011-6683192</t>
  </si>
  <si>
    <t>Gracie Hicks</t>
  </si>
  <si>
    <t>Siegen</t>
  </si>
  <si>
    <t>Jiffy Clasp Envelope, with clear poly window</t>
  </si>
  <si>
    <t>Harbour Creations Shipping Labels, 5000 Label Set</t>
  </si>
  <si>
    <t>Panasonic Receipt Printer, Red</t>
  </si>
  <si>
    <t>AZ-2011-2030946</t>
  </si>
  <si>
    <t>Grenoble</t>
  </si>
  <si>
    <t>Cuisinart Toaster, Red</t>
  </si>
  <si>
    <t>AZ-2011-6674300</t>
  </si>
  <si>
    <t>Devin Huddleston</t>
  </si>
  <si>
    <t>Valence</t>
  </si>
  <si>
    <t>Binney &amp; Smith Sketch Pad, Easy-Erase</t>
  </si>
  <si>
    <t>BN-2011-2819714</t>
  </si>
  <si>
    <t>Mary Parker</t>
  </si>
  <si>
    <t>Birmingham</t>
  </si>
  <si>
    <t>Eldon Folders, Single Width</t>
  </si>
  <si>
    <t>AZ-2011-6835828</t>
  </si>
  <si>
    <t>Nice</t>
  </si>
  <si>
    <t>AZ-2011-7089649</t>
  </si>
  <si>
    <t>Normandy</t>
  </si>
  <si>
    <t>Le Havre</t>
  </si>
  <si>
    <t>OIC Rubber Bands, Metal</t>
  </si>
  <si>
    <t>AZ-2011-9409671</t>
  </si>
  <si>
    <t>Aaron Bootman</t>
  </si>
  <si>
    <t>Scotland</t>
  </si>
  <si>
    <t>Edinburgh</t>
  </si>
  <si>
    <t>Novimex Shipping Labels, Alphabetical</t>
  </si>
  <si>
    <t>AZ-2011-7659767</t>
  </si>
  <si>
    <t>Alexandra Macdonald</t>
  </si>
  <si>
    <t>Saint-Priest</t>
  </si>
  <si>
    <t>AZ-2011-9958697</t>
  </si>
  <si>
    <t>Deflect-O Stacking Tray, Erganomic</t>
  </si>
  <si>
    <t>Novimex File Folder Labels, 5000 Label Set</t>
  </si>
  <si>
    <t>AZ-2011-7976569</t>
  </si>
  <si>
    <t>Toby Clunie</t>
  </si>
  <si>
    <t>Okidata Inkjet, Wireless</t>
  </si>
  <si>
    <t>AZ-2011-821395</t>
  </si>
  <si>
    <t>Rose Heap</t>
  </si>
  <si>
    <t>Munich</t>
  </si>
  <si>
    <t>Binney &amp; Smith Sketch Pad, Water Color</t>
  </si>
  <si>
    <t>Canon Fax and Copier, High-Speed</t>
  </si>
  <si>
    <t>AZ-2011-6843566</t>
  </si>
  <si>
    <t>Edward Webber</t>
  </si>
  <si>
    <t>Moers</t>
  </si>
  <si>
    <t>Harbour Creations File Folder Labels, Laser Printer Compatible</t>
  </si>
  <si>
    <t>Nokia Office Telephone, with Caller ID</t>
  </si>
  <si>
    <t>AZ-2011-6807336</t>
  </si>
  <si>
    <t>Philip Newsom</t>
  </si>
  <si>
    <t>Ulm</t>
  </si>
  <si>
    <t>Dania Classic Bookcase, Pine</t>
  </si>
  <si>
    <t>BIC Markers, Fluorescent</t>
  </si>
  <si>
    <t>Stanley Pens, Easy-Erase</t>
  </si>
  <si>
    <t>AZ-2011-6122805</t>
  </si>
  <si>
    <t>Molly De Mole</t>
  </si>
  <si>
    <t>Rogers Folders, Single Width</t>
  </si>
  <si>
    <t>BN-2011-7796258</t>
  </si>
  <si>
    <t>Lower Saxony</t>
  </si>
  <si>
    <t>Hanover</t>
  </si>
  <si>
    <t>AZ-2011-8761469</t>
  </si>
  <si>
    <t>Erick Tanner</t>
  </si>
  <si>
    <t>Aix-en-Provence</t>
  </si>
  <si>
    <t>Boston Canvas, Fluorescent</t>
  </si>
  <si>
    <t>Fiskars Ruler, Steel</t>
  </si>
  <si>
    <t>AZ-2011-8748429</t>
  </si>
  <si>
    <t>Noah Chamberlain</t>
  </si>
  <si>
    <t>Ashford</t>
  </si>
  <si>
    <t>Harbour Creations Removable Labels, Adjustable</t>
  </si>
  <si>
    <t>Novimex Legal Exhibit Labels, Laser Printer Compatible</t>
  </si>
  <si>
    <t>Tenex Trays, Industrial</t>
  </si>
  <si>
    <t>Samsung Speaker Phone, with Caller ID</t>
  </si>
  <si>
    <t>AZ-2011-7007630</t>
  </si>
  <si>
    <t>Eden Kern</t>
  </si>
  <si>
    <t>Kiel</t>
  </si>
  <si>
    <t>AZ-2011-2730322</t>
  </si>
  <si>
    <t>Mark Washington</t>
  </si>
  <si>
    <t>Rubbermaid Clock, Erganomic</t>
  </si>
  <si>
    <t>Hamilton Beach Coffee Grinder, Red</t>
  </si>
  <si>
    <t>Stiletto Trimmer, Serrated</t>
  </si>
  <si>
    <t>Canon Wireless Fax, Color</t>
  </si>
  <si>
    <t>Panasonic Phone, Durable</t>
  </si>
  <si>
    <t>Samsung Audio Dock, VoIP</t>
  </si>
  <si>
    <t>AZ-2011-211681</t>
  </si>
  <si>
    <t>Madison Rowley</t>
  </si>
  <si>
    <t>Wolverhampton</t>
  </si>
  <si>
    <t>Bush Floating Shelf Set, Pine</t>
  </si>
  <si>
    <t>Avery Binder, Economy</t>
  </si>
  <si>
    <t>AZ-2011-438758</t>
  </si>
  <si>
    <t>Denise Harris</t>
  </si>
  <si>
    <t>Tarragona</t>
  </si>
  <si>
    <t>Eldon File Cart, Industrial</t>
  </si>
  <si>
    <t>Elite Box Cutter, Steel</t>
  </si>
  <si>
    <t>AZ-2011-529480</t>
  </si>
  <si>
    <t>Cerys Edwards</t>
  </si>
  <si>
    <t>Acco Binder Covers, Economy</t>
  </si>
  <si>
    <t>AZ-2011-8648970</t>
  </si>
  <si>
    <t>Dylan Dry</t>
  </si>
  <si>
    <t>Cinisello Balsamo</t>
  </si>
  <si>
    <t>Fiskars Scissors, Steel</t>
  </si>
  <si>
    <t>AZ-2011-8421926</t>
  </si>
  <si>
    <t>Peter Daly</t>
  </si>
  <si>
    <t>Hildesheim</t>
  </si>
  <si>
    <t>Office Star Chairmat, Black</t>
  </si>
  <si>
    <t>Novimex File Folder Labels, Adjustable</t>
  </si>
  <si>
    <t>BN-2011-183687</t>
  </si>
  <si>
    <t>Paige Hopley</t>
  </si>
  <si>
    <t>Jiffy Mailers, Recycled</t>
  </si>
  <si>
    <t>OIC Staples, Metal</t>
  </si>
  <si>
    <t>AZ-2011-617423</t>
  </si>
  <si>
    <t>Daniel Burke</t>
  </si>
  <si>
    <t>Echirolles</t>
  </si>
  <si>
    <t>Binney &amp; Smith Pencil Sharpener, Water Color</t>
  </si>
  <si>
    <t>Sanford Canvas, Fluorescent</t>
  </si>
  <si>
    <t>AZ-2011-3089735</t>
  </si>
  <si>
    <t>La Seyne-sur-Mer</t>
  </si>
  <si>
    <t>Breville Microwave, White</t>
  </si>
  <si>
    <t>AZ-2011-6172786</t>
  </si>
  <si>
    <t>Louis Scott</t>
  </si>
  <si>
    <t>Brother Fax and Copier, Digital</t>
  </si>
  <si>
    <t>BN-2011-8990099</t>
  </si>
  <si>
    <t>John Kemp</t>
  </si>
  <si>
    <t>Tenex Photo Frame, Black</t>
  </si>
  <si>
    <t>BIC Markers, Water Color</t>
  </si>
  <si>
    <t>Eaton Note Cards, Premium</t>
  </si>
  <si>
    <t>Fellowes Box, Blue</t>
  </si>
  <si>
    <t>AZ-2011-5097391</t>
  </si>
  <si>
    <t>Nancy Fike</t>
  </si>
  <si>
    <t>Switzerland</t>
  </si>
  <si>
    <t>Basel-Stadt</t>
  </si>
  <si>
    <t>Basel</t>
  </si>
  <si>
    <t>Binney &amp; Smith Highlighters, Fluorescent</t>
  </si>
  <si>
    <t>AZ-2011-8072611</t>
  </si>
  <si>
    <t>Aaron Cunningham</t>
  </si>
  <si>
    <t>Tyrol</t>
  </si>
  <si>
    <t>Innsbruck</t>
  </si>
  <si>
    <t>Hon Rocking Chair, Red</t>
  </si>
  <si>
    <t>Enermax Cards &amp; Envelopes, Recycled</t>
  </si>
  <si>
    <t>AZ-2011-6288321</t>
  </si>
  <si>
    <t>Cologne</t>
  </si>
  <si>
    <t>Apple Headset, with Caller ID</t>
  </si>
  <si>
    <t>BN-2011-4396152</t>
  </si>
  <si>
    <t>Jodie Mellor</t>
  </si>
  <si>
    <t>South Holland</t>
  </si>
  <si>
    <t>Dordrecht</t>
  </si>
  <si>
    <t>Acco Binder, Durable</t>
  </si>
  <si>
    <t>AZ-2011-734782</t>
  </si>
  <si>
    <t>Lauren Knight</t>
  </si>
  <si>
    <t>Orsay</t>
  </si>
  <si>
    <t>Safco Floating Shelf Set, Mobile</t>
  </si>
  <si>
    <t>GlobeWeis Business Envelopes, Set of 50</t>
  </si>
  <si>
    <t>AZ-2011-9431896</t>
  </si>
  <si>
    <t>Ashton Charles</t>
  </si>
  <si>
    <t>Cisco Smart Phone, with Caller ID</t>
  </si>
  <si>
    <t>AZ-2011-2079755</t>
  </si>
  <si>
    <t>Joyce Cornell</t>
  </si>
  <si>
    <t>Cartagena</t>
  </si>
  <si>
    <t>Safco Floating Shelf Set, Pine</t>
  </si>
  <si>
    <t>Advantus Staples, Assorted Sizes</t>
  </si>
  <si>
    <t>AZ-2011-9711046</t>
  </si>
  <si>
    <t>Mecklenburg-Vorpommern</t>
  </si>
  <si>
    <t>Greifswald</t>
  </si>
  <si>
    <t>Advantus Rubber Bands, Assorted Sizes</t>
  </si>
  <si>
    <t>AZ-2011-3293357</t>
  </si>
  <si>
    <t>Skye McCaffrey</t>
  </si>
  <si>
    <t>Lattes</t>
  </si>
  <si>
    <t>Smead Round Labels, 5000 Label Set</t>
  </si>
  <si>
    <t>Green Bar Message Books, Recycled</t>
  </si>
  <si>
    <t>AZ-2011-5817638</t>
  </si>
  <si>
    <t>Michelle Barrett</t>
  </si>
  <si>
    <t>Geneva</t>
  </si>
  <si>
    <t>KitchenAid Toaster, White</t>
  </si>
  <si>
    <t>AZ-2011-3973701</t>
  </si>
  <si>
    <t>Eva Arnold</t>
  </si>
  <si>
    <t>Watford</t>
  </si>
  <si>
    <t>AZ-2011-2948812</t>
  </si>
  <si>
    <t>Eva Butler</t>
  </si>
  <si>
    <t>Oyonnax</t>
  </si>
  <si>
    <t>Wilson Jones Binder Covers, Recycled</t>
  </si>
  <si>
    <t>Advantus Clamps, Metal</t>
  </si>
  <si>
    <t>Eldon Box, Industrial</t>
  </si>
  <si>
    <t>Kleencut Box Cutter, High Speed</t>
  </si>
  <si>
    <t>Epson Card Printer, Durable</t>
  </si>
  <si>
    <t>AZ-2011-7014445</t>
  </si>
  <si>
    <t>Rory Gunson</t>
  </si>
  <si>
    <t>Breville Coffee Grinder, White</t>
  </si>
  <si>
    <t>AZ-2011-8121091</t>
  </si>
  <si>
    <t>Maya Pamphlett</t>
  </si>
  <si>
    <t>Avery Color Coded Labels, 5000 Label Set</t>
  </si>
  <si>
    <t>AZ-2011-8223268</t>
  </si>
  <si>
    <t>Harry Ahmed</t>
  </si>
  <si>
    <t>Marseille</t>
  </si>
  <si>
    <t>Boston Canvas, Blue</t>
  </si>
  <si>
    <t>AZ-2011-2179552</t>
  </si>
  <si>
    <t>Pamela Searles</t>
  </si>
  <si>
    <t>Tables</t>
  </si>
  <si>
    <t>Lesro Wood Table, Fully Assembled</t>
  </si>
  <si>
    <t>AZ-2011-9876342</t>
  </si>
  <si>
    <t>Charlie Donnelly</t>
  </si>
  <si>
    <t>Colchester</t>
  </si>
  <si>
    <t>SanDisk Computer Printout Paper, 8.5 x 11</t>
  </si>
  <si>
    <t>BN-2011-9297999</t>
  </si>
  <si>
    <t>Tilly Payne</t>
  </si>
  <si>
    <t>Tenex File Cart, Single Width</t>
  </si>
  <si>
    <t>AZ-2011-8945919</t>
  </si>
  <si>
    <t>Bressuire</t>
  </si>
  <si>
    <t>Advantus Door Stop, Erganomic</t>
  </si>
  <si>
    <t>Apple Audio Dock, VoIP</t>
  </si>
  <si>
    <t>AZ-2011-1773848</t>
  </si>
  <si>
    <t>Desiree Hurt</t>
  </si>
  <si>
    <t>Gronau</t>
  </si>
  <si>
    <t>Tenex Box, Industrial</t>
  </si>
  <si>
    <t>AZ-2011-9520720</t>
  </si>
  <si>
    <t>Henry Pedder</t>
  </si>
  <si>
    <t>Rochdale</t>
  </si>
  <si>
    <t>Tenex Trays, Single Width</t>
  </si>
  <si>
    <t>AZ-2011-4764378</t>
  </si>
  <si>
    <t>Bourgogne-Franche-ComtÃ©</t>
  </si>
  <si>
    <t>Belfort</t>
  </si>
  <si>
    <t>Ibico 3-Hole Punch, Clear</t>
  </si>
  <si>
    <t>Fellowes Lockers, Single Width</t>
  </si>
  <si>
    <t>AZ-2011-897579</t>
  </si>
  <si>
    <t>Ruby Nicholls</t>
  </si>
  <si>
    <t>Centre-Val de Loire</t>
  </si>
  <si>
    <t>Dreux</t>
  </si>
  <si>
    <t>Bush 3-Shelf Cabinet, Metal</t>
  </si>
  <si>
    <t>Harbour Creations Swivel Stool, Black</t>
  </si>
  <si>
    <t>Smead Folders, Wire Frame</t>
  </si>
  <si>
    <t>Logitech Flash Drive, USB</t>
  </si>
  <si>
    <t>AZ-2011-1331897</t>
  </si>
  <si>
    <t>Joel Peters</t>
  </si>
  <si>
    <t>Reggio nell'Emilia</t>
  </si>
  <si>
    <t>Binney &amp; Smith Markers, Easy-Erase</t>
  </si>
  <si>
    <t>Boston Markers, Fluorescent</t>
  </si>
  <si>
    <t>Wilson Jones Hole Reinforcements, Recycled</t>
  </si>
  <si>
    <t>Harbour Creations Color Coded Labels, Adjustable</t>
  </si>
  <si>
    <t>Rogers File Cart, Industrial</t>
  </si>
  <si>
    <t>Logitech Keyboard, Programmable</t>
  </si>
  <si>
    <t>AZ-2011-5265175</t>
  </si>
  <si>
    <t>Ryan Price</t>
  </si>
  <si>
    <t>Dudley</t>
  </si>
  <si>
    <t>Breville Stove, White</t>
  </si>
  <si>
    <t>BN-2011-4861178</t>
  </si>
  <si>
    <t>Ryan Greenwood</t>
  </si>
  <si>
    <t>North Holland</t>
  </si>
  <si>
    <t>Amsterdam</t>
  </si>
  <si>
    <t>Enermax Flash Drive, Erganomic</t>
  </si>
  <si>
    <t>SanDisk Keyboard, Programmable</t>
  </si>
  <si>
    <t>AZ-2011-3999419</t>
  </si>
  <si>
    <t>Nathan Clayton</t>
  </si>
  <si>
    <t>BN-2011-1486107</t>
  </si>
  <si>
    <t>Annabelle Heydon</t>
  </si>
  <si>
    <t>Pays de la Loire</t>
  </si>
  <si>
    <t>Laval</t>
  </si>
  <si>
    <t>Novimex Steel Folding Chair, Red</t>
  </si>
  <si>
    <t>Konica Inkjet, White</t>
  </si>
  <si>
    <t>AZ-2011-2905039</t>
  </si>
  <si>
    <t>Andres Woodruff</t>
  </si>
  <si>
    <t>Firminy</t>
  </si>
  <si>
    <t>Hon Executive Leather Armchair, Black</t>
  </si>
  <si>
    <t>AZ-2011-1328316</t>
  </si>
  <si>
    <t>Boston Pens, Fluorescent</t>
  </si>
  <si>
    <t>Apple Smart Phone, Cordless</t>
  </si>
  <si>
    <t>AZ-2011-9008538</t>
  </si>
  <si>
    <t>Kenneth Gonzales</t>
  </si>
  <si>
    <t>Stockport</t>
  </si>
  <si>
    <t>AZ-2011-9983326</t>
  </si>
  <si>
    <t>Alexander Bennett</t>
  </si>
  <si>
    <t>Apulia</t>
  </si>
  <si>
    <t>Foggia</t>
  </si>
  <si>
    <t>Avery Binder, Durable</t>
  </si>
  <si>
    <t>Cisco Office Telephone, VoIP</t>
  </si>
  <si>
    <t>Nokia Signal Booster, VoIP</t>
  </si>
  <si>
    <t>AZ-2011-7213764</t>
  </si>
  <si>
    <t>Rory Chambers</t>
  </si>
  <si>
    <t>Vittoria</t>
  </si>
  <si>
    <t>Wilson Jones Binder, Recycled</t>
  </si>
  <si>
    <t>Stockwell Rubber Bands, Bulk Pack</t>
  </si>
  <si>
    <t>AZ-2011-2918397</t>
  </si>
  <si>
    <t>Fredrick Beveridge</t>
  </si>
  <si>
    <t>Accos Thumb Tacks, Assorted Sizes</t>
  </si>
  <si>
    <t>Smead Lockers, Industrial</t>
  </si>
  <si>
    <t>AZ-2011-2397035</t>
  </si>
  <si>
    <t>Millie Newman</t>
  </si>
  <si>
    <t>Boulogne-sur-Mer</t>
  </si>
  <si>
    <t>Stanley Pencil Sharpener, Water Color</t>
  </si>
  <si>
    <t>Avery Binder Covers, Durable</t>
  </si>
  <si>
    <t>Konica Receipt Printer, Wireless</t>
  </si>
  <si>
    <t>AZ-2011-9421435</t>
  </si>
  <si>
    <t>Larry Klaus</t>
  </si>
  <si>
    <t>La Crau</t>
  </si>
  <si>
    <t>AZ-2011-5822789</t>
  </si>
  <si>
    <t>Niamh Mann</t>
  </si>
  <si>
    <t>BIC Canvas, Easy-Erase</t>
  </si>
  <si>
    <t>AZ-2011-7072417</t>
  </si>
  <si>
    <t>Evie Rees</t>
  </si>
  <si>
    <t>Le Blanc-Mesnil</t>
  </si>
  <si>
    <t>Acme Scissors, Easy Grip</t>
  </si>
  <si>
    <t>AZ-2011-2762983</t>
  </si>
  <si>
    <t>David Harney</t>
  </si>
  <si>
    <t>Essen</t>
  </si>
  <si>
    <t>KitchenAid Toaster, Red</t>
  </si>
  <si>
    <t>Stanley Pens, Water Color</t>
  </si>
  <si>
    <t>GlobeWeis Peel and Seal, Security-Tint</t>
  </si>
  <si>
    <t>Fellowes Trays, Single Width</t>
  </si>
  <si>
    <t>Rogers Folders, Wire Frame</t>
  </si>
  <si>
    <t>AZ-2011-5289752</t>
  </si>
  <si>
    <t>Lisa Watkins</t>
  </si>
  <si>
    <t>Madrid</t>
  </si>
  <si>
    <t>Alcobendas</t>
  </si>
  <si>
    <t>Kraft Mailers, with clear poly window</t>
  </si>
  <si>
    <t>Samsung Speaker Phone, Full Size</t>
  </si>
  <si>
    <t>BN-2011-4790136</t>
  </si>
  <si>
    <t>Richard Poole</t>
  </si>
  <si>
    <t>AZ-2011-7200468</t>
  </si>
  <si>
    <t>Molly Bidmead</t>
  </si>
  <si>
    <t>Tenex File Cart, Blue</t>
  </si>
  <si>
    <t>AZ-2011-981373</t>
  </si>
  <si>
    <t>Samuel Hardey</t>
  </si>
  <si>
    <t>Drancy</t>
  </si>
  <si>
    <t>Kraft Peel and Seal, Security-Tint</t>
  </si>
  <si>
    <t>AZ-2011-4872140</t>
  </si>
  <si>
    <t>Erin Rogers</t>
  </si>
  <si>
    <t>Mannheim</t>
  </si>
  <si>
    <t>Ibico Binder Covers, Clear</t>
  </si>
  <si>
    <t>AZ-2011-3308302</t>
  </si>
  <si>
    <t>Carrie Boots</t>
  </si>
  <si>
    <t>Evreux</t>
  </si>
  <si>
    <t>Kleencut Scissors, Serrated</t>
  </si>
  <si>
    <t>AZ-2011-2118516</t>
  </si>
  <si>
    <t>Madeline Crooks</t>
  </si>
  <si>
    <t>Norwich</t>
  </si>
  <si>
    <t>Green Bar Cards &amp; Envelopes, Premium</t>
  </si>
  <si>
    <t>Elite Letter Opener, High Speed</t>
  </si>
  <si>
    <t>AZ-2011-4599404</t>
  </si>
  <si>
    <t>Susan Williams</t>
  </si>
  <si>
    <t>Southend-on-Sea</t>
  </si>
  <si>
    <t>BIC Pencil Sharpener, Easy-Erase</t>
  </si>
  <si>
    <t>BN-2011-4708578</t>
  </si>
  <si>
    <t>Steven Prince</t>
  </si>
  <si>
    <t>Brother Personal Copier, Digital</t>
  </si>
  <si>
    <t>BN-2011-28993</t>
  </si>
  <si>
    <t>Louise Winter</t>
  </si>
  <si>
    <t>Worcester</t>
  </si>
  <si>
    <t>Dania Floating Shelf Set, Metal</t>
  </si>
  <si>
    <t>Advantus Clock, Duo Pack</t>
  </si>
  <si>
    <t>Cameo Manila Envelope, Security-Tint</t>
  </si>
  <si>
    <t>AZ-2011-5663696</t>
  </si>
  <si>
    <t>Paul Cleary</t>
  </si>
  <si>
    <t>Villingen-Schwenningen</t>
  </si>
  <si>
    <t>Konica Phone, Wireless</t>
  </si>
  <si>
    <t>Apple Signal Booster, VoIP</t>
  </si>
  <si>
    <t>AZ-2011-130330</t>
  </si>
  <si>
    <t>Joseph Locke</t>
  </si>
  <si>
    <t>Tenex Light Bulb, Black</t>
  </si>
  <si>
    <t>AZ-2011-9146320</t>
  </si>
  <si>
    <t>Salamanca</t>
  </si>
  <si>
    <t>Ibico Binder Covers, Recycled</t>
  </si>
  <si>
    <t>AZ-2011-8864835</t>
  </si>
  <si>
    <t>Stockton-on-Tees</t>
  </si>
  <si>
    <t>Stanley Markers, Easy-Erase</t>
  </si>
  <si>
    <t>AZ-2011-1845681</t>
  </si>
  <si>
    <t>Paul Collazo</t>
  </si>
  <si>
    <t>Green Bar Memo Slips, 8.5 x 11</t>
  </si>
  <si>
    <t>AZ-2011-5592307</t>
  </si>
  <si>
    <t>Oscar Serena</t>
  </si>
  <si>
    <t>Green Bar Parchment Paper, Recycled</t>
  </si>
  <si>
    <t>AZ-2011-144325</t>
  </si>
  <si>
    <t>Jessica Spring</t>
  </si>
  <si>
    <t>Deflect-O Photo Frame, Black</t>
  </si>
  <si>
    <t>AZ-2011-7687877</t>
  </si>
  <si>
    <t>Stanley Markers, Fluorescent</t>
  </si>
  <si>
    <t>BN-2011-3248724</t>
  </si>
  <si>
    <t>Archer Hort</t>
  </si>
  <si>
    <t>Toulouse</t>
  </si>
  <si>
    <t>Ikea Classic Bookcase, Metal</t>
  </si>
  <si>
    <t>Binney &amp; Smith Sketch Pad, Blue</t>
  </si>
  <si>
    <t>AZ-2011-2956456</t>
  </si>
  <si>
    <t>Shelby Dunston</t>
  </si>
  <si>
    <t>Tuscany</t>
  </si>
  <si>
    <t>Siena</t>
  </si>
  <si>
    <t>Stockwell Clamps, 12 Pack</t>
  </si>
  <si>
    <t>AZ-2011-7677596</t>
  </si>
  <si>
    <t>Nicole Nash</t>
  </si>
  <si>
    <t>Baden-Baden</t>
  </si>
  <si>
    <t>Advantus Clamps, Assorted Sizes</t>
  </si>
  <si>
    <t>AZ-2011-1240916</t>
  </si>
  <si>
    <t>Tyson Hanna</t>
  </si>
  <si>
    <t>East Flanders</t>
  </si>
  <si>
    <t>Ghent</t>
  </si>
  <si>
    <t>Breville Toaster, Black</t>
  </si>
  <si>
    <t>Motorola Headset, with Caller ID</t>
  </si>
  <si>
    <t>AZ-2011-2143841</t>
  </si>
  <si>
    <t>Rubbermaid Frame, Durable</t>
  </si>
  <si>
    <t>Avery Index Tab, Clear</t>
  </si>
  <si>
    <t>Cardinal Binder Covers, Recycled</t>
  </si>
  <si>
    <t>Canon Fax Machine, Laser</t>
  </si>
  <si>
    <t>AZ-2011-2875746</t>
  </si>
  <si>
    <t>Chatham</t>
  </si>
  <si>
    <t>Cameo Business Envelopes, Recycled</t>
  </si>
  <si>
    <t>AZ-2011-1584049</t>
  </si>
  <si>
    <t>Georgina Garner</t>
  </si>
  <si>
    <t>Ceuta</t>
  </si>
  <si>
    <t>Office Star Steel Folding Chair, Red</t>
  </si>
  <si>
    <t>Sharp Fax and Copier, Digital</t>
  </si>
  <si>
    <t>Samsung Office Telephone, with Caller ID</t>
  </si>
  <si>
    <t>AZ-2011-6053355</t>
  </si>
  <si>
    <t>Les Lilas</t>
  </si>
  <si>
    <t>Green Bar Cards &amp; Envelopes, Multicolor</t>
  </si>
  <si>
    <t>AZ-2011-8727445</t>
  </si>
  <si>
    <t>Mia McLean</t>
  </si>
  <si>
    <t>Binney &amp; Smith Pens, Water Color</t>
  </si>
  <si>
    <t>Harbour Creations Color Coded Labels, Laser Printer Compatible</t>
  </si>
  <si>
    <t>Konica Phone, Red</t>
  </si>
  <si>
    <t>AZ-2011-3117259</t>
  </si>
  <si>
    <t>Kiera Chandler</t>
  </si>
  <si>
    <t>Fontenay-aux-Roses</t>
  </si>
  <si>
    <t>Konica Calculator, Red</t>
  </si>
  <si>
    <t>AZ-2011-6535299</t>
  </si>
  <si>
    <t>Leo Bannister</t>
  </si>
  <si>
    <t>Courbevoie</t>
  </si>
  <si>
    <t>AZ-2011-1445249</t>
  </si>
  <si>
    <t>Bordeaux</t>
  </si>
  <si>
    <t>Avery Binding Machine, Economy</t>
  </si>
  <si>
    <t>AZ-2011-5437243</t>
  </si>
  <si>
    <t>Gary Crume</t>
  </si>
  <si>
    <t>Oberhausen</t>
  </si>
  <si>
    <t>Avery 3-Hole Punch, Recycled</t>
  </si>
  <si>
    <t>Fiskars Box Cutter, Serrated</t>
  </si>
  <si>
    <t>AZ-2011-5313166</t>
  </si>
  <si>
    <t>Alexander Bond</t>
  </si>
  <si>
    <t>Galicia</t>
  </si>
  <si>
    <t>Lugo</t>
  </si>
  <si>
    <t>Hamilton Beach Stove, Silver</t>
  </si>
  <si>
    <t>Fellowes Trays, Wire Frame</t>
  </si>
  <si>
    <t>AZ-2011-8408139</t>
  </si>
  <si>
    <t>Ashton Foley</t>
  </si>
  <si>
    <t>Neuilly-sur-Seine</t>
  </si>
  <si>
    <t>Fellowes Box, Wire Frame</t>
  </si>
  <si>
    <t>AZ-2011-3706904</t>
  </si>
  <si>
    <t>Hayley Swanston</t>
  </si>
  <si>
    <t>BN-2011-1778575</t>
  </si>
  <si>
    <t>Ikea Corner Shelving, Traditional</t>
  </si>
  <si>
    <t>Cardinal Hole Reinforcements, Clear</t>
  </si>
  <si>
    <t>AZ-2011-6545414</t>
  </si>
  <si>
    <t>Ella Troy</t>
  </si>
  <si>
    <t>Ercolano</t>
  </si>
  <si>
    <t>Hon File Folder Labels, Alphabetical</t>
  </si>
  <si>
    <t>Acme Shears, High Speed</t>
  </si>
  <si>
    <t>AZ-2011-6783792</t>
  </si>
  <si>
    <t>Tyson Brookman</t>
  </si>
  <si>
    <t>Cardinal Binder, Economy</t>
  </si>
  <si>
    <t>AZ-2011-5476846</t>
  </si>
  <si>
    <t>Ethan Barrett</t>
  </si>
  <si>
    <t>Longjumeau</t>
  </si>
  <si>
    <t>Binney &amp; Smith Pencil Sharpener, Easy-Erase</t>
  </si>
  <si>
    <t>AZ-2011-3828805</t>
  </si>
  <si>
    <t>Juanita Smalls</t>
  </si>
  <si>
    <t>Herten</t>
  </si>
  <si>
    <t>Rogers Trays, Industrial</t>
  </si>
  <si>
    <t>AZ-2011-816625</t>
  </si>
  <si>
    <t>Pforzheim</t>
  </si>
  <si>
    <t>Ikea 3-Shelf Cabinet, Traditional</t>
  </si>
  <si>
    <t>Tenex Door Stop, Erganomic</t>
  </si>
  <si>
    <t>Binney &amp; Smith Canvas, Fluorescent</t>
  </si>
  <si>
    <t>Smead Shipping Labels, Alphabetical</t>
  </si>
  <si>
    <t>AZ-2011-5009632</t>
  </si>
  <si>
    <t>Tom Charlton</t>
  </si>
  <si>
    <t>Argenteuil</t>
  </si>
  <si>
    <t>Acco Index Tab, Economy</t>
  </si>
  <si>
    <t>Cardinal Binder, Durable</t>
  </si>
  <si>
    <t>Hon Color Coded Labels, 5000 Label Set</t>
  </si>
  <si>
    <t>AZ-2011-2892090</t>
  </si>
  <si>
    <t>Harrow</t>
  </si>
  <si>
    <t>Brother Fax and Copier, Laser</t>
  </si>
  <si>
    <t>AZ-2011-297789</t>
  </si>
  <si>
    <t>Lewis Greenwood</t>
  </si>
  <si>
    <t>Karlsruhe</t>
  </si>
  <si>
    <t>BN-2011-3654306</t>
  </si>
  <si>
    <t>Jonathan Franklin</t>
  </si>
  <si>
    <t>Duisburg</t>
  </si>
  <si>
    <t>Dania Classic Bookcase, Mobile</t>
  </si>
  <si>
    <t>Rogers File Cart, Blue</t>
  </si>
  <si>
    <t>AZ-2011-9107304</t>
  </si>
  <si>
    <t>Erin Gill</t>
  </si>
  <si>
    <t>Ikea Corner Shelving, Metal</t>
  </si>
  <si>
    <t>Cardinal 3-Hole Punch, Clear</t>
  </si>
  <si>
    <t>AZ-2011-2606042</t>
  </si>
  <si>
    <t>Piper Wilder-Neligan</t>
  </si>
  <si>
    <t>Frankfurt</t>
  </si>
  <si>
    <t>Binney &amp; Smith Pencil Sharpener, Fluorescent</t>
  </si>
  <si>
    <t>Cardinal Binder Covers, Clear</t>
  </si>
  <si>
    <t>AZ-2011-5195846</t>
  </si>
  <si>
    <t>Patricia Lukes</t>
  </si>
  <si>
    <t>Overijssel</t>
  </si>
  <si>
    <t>Almelo</t>
  </si>
  <si>
    <t>Advantus Frame, Duo Pack</t>
  </si>
  <si>
    <t>GlobeWeis Manila Envelope, Set of 50</t>
  </si>
  <si>
    <t>AZ-2011-3190941</t>
  </si>
  <si>
    <t>Joshua Romero</t>
  </si>
  <si>
    <t>BIC Pencil Sharpener, Water Color</t>
  </si>
  <si>
    <t>Kraft Interoffice Envelope, Set of 50</t>
  </si>
  <si>
    <t>Tenex Folders, Blue</t>
  </si>
  <si>
    <t>Sharp Ink, Color</t>
  </si>
  <si>
    <t>BN-2011-5443120</t>
  </si>
  <si>
    <t>Kaitlyn Dorsch</t>
  </si>
  <si>
    <t>Portugal</t>
  </si>
  <si>
    <t>Coimbra</t>
  </si>
  <si>
    <t>Cameo Business Envelopes, Security-Tint</t>
  </si>
  <si>
    <t>BN-2011-827720</t>
  </si>
  <si>
    <t>Ewan Hyde</t>
  </si>
  <si>
    <t>Sanford Pencil Sharpener, Fluorescent</t>
  </si>
  <si>
    <t>BN-2011-7286308</t>
  </si>
  <si>
    <t>Patricia Smith</t>
  </si>
  <si>
    <t>Porto</t>
  </si>
  <si>
    <t>Eldon Frame, Durable</t>
  </si>
  <si>
    <t>AZ-2011-8788804</t>
  </si>
  <si>
    <t>Boston Highlighters, Easy-Erase</t>
  </si>
  <si>
    <t>Enermax Parchment Paper, 8.5 x 11</t>
  </si>
  <si>
    <t>AZ-2011-5917724</t>
  </si>
  <si>
    <t>Tyler Miah</t>
  </si>
  <si>
    <t>Remscheid</t>
  </si>
  <si>
    <t>Hoover Stove, Red</t>
  </si>
  <si>
    <t>AZ-2011-1116129</t>
  </si>
  <si>
    <t>Marcus Leon</t>
  </si>
  <si>
    <t>Avery Removable Labels, Alphabetical</t>
  </si>
  <si>
    <t>BN-2011-2203231</t>
  </si>
  <si>
    <t>Katie Thom</t>
  </si>
  <si>
    <t>Tenex Shelving, Single Width</t>
  </si>
  <si>
    <t>BN-2011-8607391</t>
  </si>
  <si>
    <t>William Reichert</t>
  </si>
  <si>
    <t>Hautmont</t>
  </si>
  <si>
    <t>Canon Copy Machine, Digital</t>
  </si>
  <si>
    <t>AZ-2011-6011646</t>
  </si>
  <si>
    <t>Vincennes</t>
  </si>
  <si>
    <t>AZ-2011-800016</t>
  </si>
  <si>
    <t>Upper Austria</t>
  </si>
  <si>
    <t>Linz</t>
  </si>
  <si>
    <t>Advantus Clock, Black</t>
  </si>
  <si>
    <t>KitchenAid Refrigerator, Silver</t>
  </si>
  <si>
    <t>AZ-2011-7868957</t>
  </si>
  <si>
    <t>Laura Akhtar</t>
  </si>
  <si>
    <t>Corsica</t>
  </si>
  <si>
    <t>Ajaccio</t>
  </si>
  <si>
    <t>BIC Highlighters, Water Color</t>
  </si>
  <si>
    <t>AZ-2011-3223139</t>
  </si>
  <si>
    <t>Anna Moreton</t>
  </si>
  <si>
    <t>AZ-2011-3182961</t>
  </si>
  <si>
    <t>Cardinal Index Tab, Clear</t>
  </si>
  <si>
    <t>Sharp Fax Machine, High-Speed</t>
  </si>
  <si>
    <t>AZ-2011-3674097</t>
  </si>
  <si>
    <t>Kraft Interoffice Envelope, Recycled</t>
  </si>
  <si>
    <t>Smead File Folder Labels, 5000 Label Set</t>
  </si>
  <si>
    <t>AZ-2011-5517169</t>
  </si>
  <si>
    <t>Andrew Shah</t>
  </si>
  <si>
    <t>Arnsberg</t>
  </si>
  <si>
    <t>Boston Sketch Pad, Blue</t>
  </si>
  <si>
    <t>AZ-2011-1916555</t>
  </si>
  <si>
    <t>Terence Welch</t>
  </si>
  <si>
    <t>Altamura</t>
  </si>
  <si>
    <t>AZ-2011-3227418</t>
  </si>
  <si>
    <t>Bush Floating Shelf Set, Mobile</t>
  </si>
  <si>
    <t>Cardinal Hole Reinforcements, Recycled</t>
  </si>
  <si>
    <t>Apple Audio Dock, Full Size</t>
  </si>
  <si>
    <t>AZ-2011-5482172</t>
  </si>
  <si>
    <t>Tina Brantley</t>
  </si>
  <si>
    <t>Vallauris</t>
  </si>
  <si>
    <t>SanDisk Parchment Paper, Recycled</t>
  </si>
  <si>
    <t>AZ-2011-4802355</t>
  </si>
  <si>
    <t>Alana Tyson</t>
  </si>
  <si>
    <t>Advantus Stacking Tray, Black</t>
  </si>
  <si>
    <t>Deflect-O Photo Frame, Duo Pack</t>
  </si>
  <si>
    <t>AZ-2011-3755505</t>
  </si>
  <si>
    <t>Jeremy Pilcher</t>
  </si>
  <si>
    <t>Rubbermaid Door Stop, Black</t>
  </si>
  <si>
    <t>Sanford Sketch Pad, Easy-Erase</t>
  </si>
  <si>
    <t>Enermax Message Books, Premium</t>
  </si>
  <si>
    <t>AZ-2011-5721905</t>
  </si>
  <si>
    <t>Lilly Le Grand</t>
  </si>
  <si>
    <t>AZ-2011-4802639</t>
  </si>
  <si>
    <t>Thomas Shepherd</t>
  </si>
  <si>
    <t>Novimex Bag Chairs, Adjustable</t>
  </si>
  <si>
    <t>SanDisk Parchment Paper, Premium</t>
  </si>
  <si>
    <t>Eldon Folders, Blue</t>
  </si>
  <si>
    <t>AZ-2011-6019271</t>
  </si>
  <si>
    <t>Brooke Horton</t>
  </si>
  <si>
    <t>Harbour Creations Chairmat, Black</t>
  </si>
  <si>
    <t>Stockwell Staples, Assorted Sizes</t>
  </si>
  <si>
    <t>Apple Speaker Phone, Cordless</t>
  </si>
  <si>
    <t>AZ-2011-7077665</t>
  </si>
  <si>
    <t>Adam Harte</t>
  </si>
  <si>
    <t>Nottingham</t>
  </si>
  <si>
    <t>Bush Stackable Bookrack, Pine</t>
  </si>
  <si>
    <t>Avery Binder Covers, Clear</t>
  </si>
  <si>
    <t>AZ-2011-8245903</t>
  </si>
  <si>
    <t>Ethel Cole</t>
  </si>
  <si>
    <t>Lunel</t>
  </si>
  <si>
    <t>Harbour Creations Executive Leather Armchair, Red</t>
  </si>
  <si>
    <t>Advantus Clamps, 12 Pack</t>
  </si>
  <si>
    <t>Enermax Computer Printout Paper, Premium</t>
  </si>
  <si>
    <t>Eldon Shelving, Wire Frame</t>
  </si>
  <si>
    <t>Motorola Audio Dock, with Caller ID</t>
  </si>
  <si>
    <t>AZ-2011-7255147</t>
  </si>
  <si>
    <t>Lilian Macredie</t>
  </si>
  <si>
    <t>Sauder Library with Doors, Mobile</t>
  </si>
  <si>
    <t>BIC Highlighters, Blue</t>
  </si>
  <si>
    <t>AZ-2011-5676694</t>
  </si>
  <si>
    <t>Jasmine Slater</t>
  </si>
  <si>
    <t>Coslada</t>
  </si>
  <si>
    <t>Dania Classic Bookcase, Traditional</t>
  </si>
  <si>
    <t>AZ-2011-819110</t>
  </si>
  <si>
    <t>Charlotte Taylor</t>
  </si>
  <si>
    <t>Kraft Clasp Envelope, with clear poly window</t>
  </si>
  <si>
    <t>Panasonic Receipt Printer, Wireless</t>
  </si>
  <si>
    <t>BN-2011-3032749</t>
  </si>
  <si>
    <t>Victoria Bell</t>
  </si>
  <si>
    <t>Tenex File Cart, Industrial</t>
  </si>
  <si>
    <t>AZ-2011-5422408</t>
  </si>
  <si>
    <t>AZ-2011-9147715</t>
  </si>
  <si>
    <t>Sheffield</t>
  </si>
  <si>
    <t>Harbour Creations Chairmat, Adjustable</t>
  </si>
  <si>
    <t>AZ-2011-1278696</t>
  </si>
  <si>
    <t>Naomi Hancock</t>
  </si>
  <si>
    <t>OIC Thumb Tacks, Bulk Pack</t>
  </si>
  <si>
    <t>AZ-2011-2112563</t>
  </si>
  <si>
    <t>Francesca Bowen</t>
  </si>
  <si>
    <t>Binney &amp; Smith Highlighters, Easy-Erase</t>
  </si>
  <si>
    <t>Konica Phone, Durable</t>
  </si>
  <si>
    <t>AZ-2011-7847155</t>
  </si>
  <si>
    <t>Deflect-O Door Stop, Duo Pack</t>
  </si>
  <si>
    <t>BN-2011-8749099</t>
  </si>
  <si>
    <t>Phoebe Moore</t>
  </si>
  <si>
    <t>Epson Printer, White</t>
  </si>
  <si>
    <t>BN-2011-8234232</t>
  </si>
  <si>
    <t>Tenex Lockers, Wire Frame</t>
  </si>
  <si>
    <t>AZ-2011-1174243</t>
  </si>
  <si>
    <t>Safco Stackable Bookrack, Pine</t>
  </si>
  <si>
    <t>BN-2011-1694636</t>
  </si>
  <si>
    <t>Jayden Ali</t>
  </si>
  <si>
    <t>Lille</t>
  </si>
  <si>
    <t>KitchenAid Microwave, Red</t>
  </si>
  <si>
    <t>BN-2011-4315830</t>
  </si>
  <si>
    <t>Aprilia</t>
  </si>
  <si>
    <t>Cardinal Binder Covers, Economy</t>
  </si>
  <si>
    <t>Ibico Binder Covers, Durable</t>
  </si>
  <si>
    <t>Tenex Lockers, Blue</t>
  </si>
  <si>
    <t>AZ-2011-1499597</t>
  </si>
  <si>
    <t>Eloise Mahmood</t>
  </si>
  <si>
    <t>Trentino-Alto Adige</t>
  </si>
  <si>
    <t>Trento</t>
  </si>
  <si>
    <t>KitchenAid Coffee Grinder, Red</t>
  </si>
  <si>
    <t>Acme Trimmer, Steel</t>
  </si>
  <si>
    <t>Apple Speaker Phone, VoIP</t>
  </si>
  <si>
    <t>AZ-2011-5059692</t>
  </si>
  <si>
    <t>Natasha Sykes</t>
  </si>
  <si>
    <t>Cisco Smart Phone, Cordless</t>
  </si>
  <si>
    <t>AZ-2011-1137571</t>
  </si>
  <si>
    <t>Deflect-O Door Stop, Black</t>
  </si>
  <si>
    <t>Boston Canvas, Water Color</t>
  </si>
  <si>
    <t>AZ-2011-3120181</t>
  </si>
  <si>
    <t>Daniel Hamilton</t>
  </si>
  <si>
    <t>Recklinghausen</t>
  </si>
  <si>
    <t>AZ-2011-8232296</t>
  </si>
  <si>
    <t>Kayleigh Summers</t>
  </si>
  <si>
    <t>Troisdorf</t>
  </si>
  <si>
    <t>Avery Binder Covers, Recycled</t>
  </si>
  <si>
    <t>AZ-2011-8069544</t>
  </si>
  <si>
    <t>Maddison Newman</t>
  </si>
  <si>
    <t>Hon Legal Exhibit Labels, Adjustable</t>
  </si>
  <si>
    <t>AZ-2011-6223481</t>
  </si>
  <si>
    <t>Lucas Warren</t>
  </si>
  <si>
    <t>SanDisk Note Cards, Multicolor</t>
  </si>
  <si>
    <t>AZ-2011-3903564</t>
  </si>
  <si>
    <t>AZ-2011-1589827</t>
  </si>
  <si>
    <t>Angie Massengill</t>
  </si>
  <si>
    <t>Girona</t>
  </si>
  <si>
    <t>Breville Toaster, Silver</t>
  </si>
  <si>
    <t>Eaton Memo Slips, 8.5 x 11</t>
  </si>
  <si>
    <t>Xerox Computer Printout Paper, 8.5 x 11</t>
  </si>
  <si>
    <t>AZ-2011-7655744</t>
  </si>
  <si>
    <t>David Chadwick</t>
  </si>
  <si>
    <t>Ibico Hole Reinforcements, Clear</t>
  </si>
  <si>
    <t>BN-2011-6545829</t>
  </si>
  <si>
    <t>Imogen Daly</t>
  </si>
  <si>
    <t>Cantabria</t>
  </si>
  <si>
    <t>Santander</t>
  </si>
  <si>
    <t>Sanford Pens, Blue</t>
  </si>
  <si>
    <t>Avery Hole Reinforcements, Recycled</t>
  </si>
  <si>
    <t>Cisco Signal Booster, VoIP</t>
  </si>
  <si>
    <t>BN-2011-886514</t>
  </si>
  <si>
    <t>Michael Watkins</t>
  </si>
  <si>
    <t>Pulheim</t>
  </si>
  <si>
    <t>AZ-2011-9732880</t>
  </si>
  <si>
    <t>Sofia Goddard</t>
  </si>
  <si>
    <t>Sauder 3-Shelf Cabinet, Mobile</t>
  </si>
  <si>
    <t>Hoover Microwave, Black</t>
  </si>
  <si>
    <t>BIC Highlighters, Easy-Erase</t>
  </si>
  <si>
    <t>Stockwell Thumb Tacks, 12 Pack</t>
  </si>
  <si>
    <t>Eaton Message Books, 8.5 x 11</t>
  </si>
  <si>
    <t>AZ-2011-6561347</t>
  </si>
  <si>
    <t>Rhineland-Palatinate</t>
  </si>
  <si>
    <t>Ludwigshafen am Rhein</t>
  </si>
  <si>
    <t>BN-2011-9080680</t>
  </si>
  <si>
    <t>Freya Daniels</t>
  </si>
  <si>
    <t>Sauder Corner Shelving, Traditional</t>
  </si>
  <si>
    <t>BN-2011-7943667</t>
  </si>
  <si>
    <t>Mary Hough</t>
  </si>
  <si>
    <t>AZ-2011-6712797</t>
  </si>
  <si>
    <t>Liguria</t>
  </si>
  <si>
    <t>Genoa</t>
  </si>
  <si>
    <t>Ibico Hole Reinforcements, Recycled</t>
  </si>
  <si>
    <t>AZ-2011-4827146</t>
  </si>
  <si>
    <t>Faith Greenwood</t>
  </si>
  <si>
    <t>Smead Trays, Single Width</t>
  </si>
  <si>
    <t>AZ-2011-6439906</t>
  </si>
  <si>
    <t>Bevis Training Table, with Bottom Storage</t>
  </si>
  <si>
    <t>Novimex File Folder Labels, Alphabetical</t>
  </si>
  <si>
    <t>AZ-2011-7053593</t>
  </si>
  <si>
    <t>Gracie Powell</t>
  </si>
  <si>
    <t>Woking</t>
  </si>
  <si>
    <t>SAFCO Executive Leather Armchair, Red</t>
  </si>
  <si>
    <t>AZ-2011-8295770</t>
  </si>
  <si>
    <t>Thomas Stephens</t>
  </si>
  <si>
    <t>AZ-2011-3714764</t>
  </si>
  <si>
    <t>Pessac</t>
  </si>
  <si>
    <t>Binney &amp; Smith Markers, Blue</t>
  </si>
  <si>
    <t>AZ-2011-3885003</t>
  </si>
  <si>
    <t>Logan Tilley</t>
  </si>
  <si>
    <t>Bonn</t>
  </si>
  <si>
    <t>Harbour Creations Round Labels, 5000 Label Set</t>
  </si>
  <si>
    <t>Cisco Signal Booster, Full Size</t>
  </si>
  <si>
    <t>AZ-2011-107716</t>
  </si>
  <si>
    <t>Corey Norton</t>
  </si>
  <si>
    <t>Belkin Flash Drive, Bluetooth</t>
  </si>
  <si>
    <t>BN-2011-1627157</t>
  </si>
  <si>
    <t>Viola Watson</t>
  </si>
  <si>
    <t>Gelderland</t>
  </si>
  <si>
    <t>Apeldoorn</t>
  </si>
  <si>
    <t>Safco Floating Shelf Set, Traditional</t>
  </si>
  <si>
    <t>Hamilton Beach Toaster, White</t>
  </si>
  <si>
    <t>OIC Rubber Bands, 12 Pack</t>
  </si>
  <si>
    <t>Fellowes Box, Industrial</t>
  </si>
  <si>
    <t>Acme Box Cutter, Serrated</t>
  </si>
  <si>
    <t>AZ-2011-4087409</t>
  </si>
  <si>
    <t>Anna Leal</t>
  </si>
  <si>
    <t>AZ-2011-8128618</t>
  </si>
  <si>
    <t>Theresa Varner</t>
  </si>
  <si>
    <t>AZ-2011-597829</t>
  </si>
  <si>
    <t>Liam Mathias</t>
  </si>
  <si>
    <t>Langenhagen</t>
  </si>
  <si>
    <t>AZ-2011-5707449</t>
  </si>
  <si>
    <t>Oliver Stephenson</t>
  </si>
  <si>
    <t>Boston Markers, Water Color</t>
  </si>
  <si>
    <t>Rogers Trays, Single Width</t>
  </si>
  <si>
    <t>StarTech Calculator, Durable</t>
  </si>
  <si>
    <t>AZ-2011-6919505</t>
  </si>
  <si>
    <t>Eva Sanderson</t>
  </si>
  <si>
    <t>Wiesbaden</t>
  </si>
  <si>
    <t>Sanford Highlighters, Easy-Erase</t>
  </si>
  <si>
    <t>AZ-2011-5526022</t>
  </si>
  <si>
    <t>Max Baker</t>
  </si>
  <si>
    <t>AZ-2011-2273790</t>
  </si>
  <si>
    <t>Bologna</t>
  </si>
  <si>
    <t>Sanford Markers, Water Color</t>
  </si>
  <si>
    <t>Ibico Binding Machine, Recycled</t>
  </si>
  <si>
    <t>AZ-2011-1735855</t>
  </si>
  <si>
    <t>Sebastian Barber</t>
  </si>
  <si>
    <t>Waterlooville</t>
  </si>
  <si>
    <t>Ibico Binder, Economy</t>
  </si>
  <si>
    <t>AZ-2011-9710351</t>
  </si>
  <si>
    <t>Frontignan</t>
  </si>
  <si>
    <t>Smead Removable Labels, Laser Printer Compatible</t>
  </si>
  <si>
    <t>AZ-2011-5060005</t>
  </si>
  <si>
    <t>BN-2011-3910885</t>
  </si>
  <si>
    <t>Nate Dacey</t>
  </si>
  <si>
    <t>Mougins</t>
  </si>
  <si>
    <t>Ames Manila Envelope, Recycled</t>
  </si>
  <si>
    <t>Rogers Lockers, Blue</t>
  </si>
  <si>
    <t>AZ-2011-5702370</t>
  </si>
  <si>
    <t>Hershel Snyder</t>
  </si>
  <si>
    <t>Lohne</t>
  </si>
  <si>
    <t>Ikea Stackable Bookrack, Traditional</t>
  </si>
  <si>
    <t>AZ-2011-9927716</t>
  </si>
  <si>
    <t>Julia Martell</t>
  </si>
  <si>
    <t>Leicester</t>
  </si>
  <si>
    <t>Hon Chairmat, Adjustable</t>
  </si>
  <si>
    <t>AZ-2011-2222024</t>
  </si>
  <si>
    <t>Green Bar Note Cards, Multicolor</t>
  </si>
  <si>
    <t>AZ-2011-4612792</t>
  </si>
  <si>
    <t>Shannon Howe</t>
  </si>
  <si>
    <t>Finland</t>
  </si>
  <si>
    <t>Uusimaa</t>
  </si>
  <si>
    <t>Helsinki</t>
  </si>
  <si>
    <t>Sanford Sketch Pad, Water Color</t>
  </si>
  <si>
    <t>AZ-2011-7682838</t>
  </si>
  <si>
    <t>Joseph Ford</t>
  </si>
  <si>
    <t>Cameo Mailers, with clear poly window</t>
  </si>
  <si>
    <t>Fellowes File Cart, Wire Frame</t>
  </si>
  <si>
    <t>AZ-2011-4173505</t>
  </si>
  <si>
    <t>Owen Howell</t>
  </si>
  <si>
    <t>Ponferrada</t>
  </si>
  <si>
    <t>BN-2011-6178410</t>
  </si>
  <si>
    <t>Molly Palmer</t>
  </si>
  <si>
    <t>Nacka</t>
  </si>
  <si>
    <t>Nokia Headset, VoIP</t>
  </si>
  <si>
    <t>AZ-2011-6296469</t>
  </si>
  <si>
    <t>Utrecht</t>
  </si>
  <si>
    <t>Xerox Computer Printout Paper, Recycled</t>
  </si>
  <si>
    <t>BN-2011-7737747</t>
  </si>
  <si>
    <t>Patrick Townson</t>
  </si>
  <si>
    <t>Chromcraft Wood Table, with Bottom Storage</t>
  </si>
  <si>
    <t>AZ-2011-7412293</t>
  </si>
  <si>
    <t>Eldon Stacking Tray, Black</t>
  </si>
  <si>
    <t>AZ-2011-5420037</t>
  </si>
  <si>
    <t>Brandenburg</t>
  </si>
  <si>
    <t>Cottbus</t>
  </si>
  <si>
    <t>AZ-2011-7586957</t>
  </si>
  <si>
    <t>Robert Ramsey</t>
  </si>
  <si>
    <t>Marsala</t>
  </si>
  <si>
    <t>Avery 3-Hole Punch, Clear</t>
  </si>
  <si>
    <t>Enermax Mouse, USB</t>
  </si>
  <si>
    <t>BN-2011-2207137</t>
  </si>
  <si>
    <t>Binney &amp; Smith Pens, Blue</t>
  </si>
  <si>
    <t>Smead Folders, Blue</t>
  </si>
  <si>
    <t>AZ-2011-2750871</t>
  </si>
  <si>
    <t>James Fleming</t>
  </si>
  <si>
    <t>Stanley Pens, Blue</t>
  </si>
  <si>
    <t>AZ-2011-8338326</t>
  </si>
  <si>
    <t>Sunderland</t>
  </si>
  <si>
    <t>Bush 3-Shelf Cabinet, Traditional</t>
  </si>
  <si>
    <t>Cameo Interoffice Envelope, Set of 50</t>
  </si>
  <si>
    <t>Konica Receipt Printer, Red</t>
  </si>
  <si>
    <t>AZ-2011-8207490</t>
  </si>
  <si>
    <t>BIC Sketch Pad, Fluorescent</t>
  </si>
  <si>
    <t>AZ-2011-7845997</t>
  </si>
  <si>
    <t>Spencer Wallis</t>
  </si>
  <si>
    <t>BIC Pens, Fluorescent</t>
  </si>
  <si>
    <t>BN-2011-377186</t>
  </si>
  <si>
    <t>Georgia Bermingham</t>
  </si>
  <si>
    <t>Como</t>
  </si>
  <si>
    <t>Fellowes Folders, Wire Frame</t>
  </si>
  <si>
    <t>AZ-2011-1868249</t>
  </si>
  <si>
    <t>Alicante</t>
  </si>
  <si>
    <t>Apple Speaker Phone, with Caller ID</t>
  </si>
  <si>
    <t>BN-2011-2505496</t>
  </si>
  <si>
    <t>Geraldine Mizelle</t>
  </si>
  <si>
    <t>Stiletto Letter Opener, Easy Grip</t>
  </si>
  <si>
    <t>BN-2011-3405497</t>
  </si>
  <si>
    <t>Georgina Arnold</t>
  </si>
  <si>
    <t>North Brabant</t>
  </si>
  <si>
    <t>Breda</t>
  </si>
  <si>
    <t>AZ-2011-9620626</t>
  </si>
  <si>
    <t>Toby Williamson</t>
  </si>
  <si>
    <t>Smead Trays, Industrial</t>
  </si>
  <si>
    <t>BN-2011-1490837</t>
  </si>
  <si>
    <t>Will Poynton</t>
  </si>
  <si>
    <t>Trier</t>
  </si>
  <si>
    <t>AZ-2011-6142647</t>
  </si>
  <si>
    <t>Dominic Elliott</t>
  </si>
  <si>
    <t>Peterborough</t>
  </si>
  <si>
    <t>AZ-2011-8806181</t>
  </si>
  <si>
    <t>Ravenna</t>
  </si>
  <si>
    <t>Wilson Jones 3-Hole Punch, Recycled</t>
  </si>
  <si>
    <t>BN-2011-7263458</t>
  </si>
  <si>
    <t>Joseph Wright</t>
  </si>
  <si>
    <t>Cannes</t>
  </si>
  <si>
    <t>AZ-2012-8369487</t>
  </si>
  <si>
    <t>Imogen Symon</t>
  </si>
  <si>
    <t>Fiumicino</t>
  </si>
  <si>
    <t>Logitech Numeric Keypad, USB</t>
  </si>
  <si>
    <t>AZ-2012-9858311</t>
  </si>
  <si>
    <t>Ella Knopwood</t>
  </si>
  <si>
    <t>Sanford Pencil Sharpener, Easy-Erase</t>
  </si>
  <si>
    <t>Okidata Phone, White</t>
  </si>
  <si>
    <t>AZ-2012-3833359</t>
  </si>
  <si>
    <t>David To</t>
  </si>
  <si>
    <t>AZ-2012-325160</t>
  </si>
  <si>
    <t>Craig Rayner</t>
  </si>
  <si>
    <t>Weimar</t>
  </si>
  <si>
    <t>BN-2012-8415709</t>
  </si>
  <si>
    <t>AZ-2012-6550286</t>
  </si>
  <si>
    <t>Jeffrey Laird</t>
  </si>
  <si>
    <t>Avignon</t>
  </si>
  <si>
    <t>Fiskars Scissors, Serrated</t>
  </si>
  <si>
    <t>Konica Receipt Printer, Durable</t>
  </si>
  <si>
    <t>AZ-2012-2445606</t>
  </si>
  <si>
    <t>Sophie Franklin</t>
  </si>
  <si>
    <t>Brittany</t>
  </si>
  <si>
    <t>Brest</t>
  </si>
  <si>
    <t>Sanford Canvas, Easy-Erase</t>
  </si>
  <si>
    <t>AZ-2012-5106565</t>
  </si>
  <si>
    <t>Rhonda Ford</t>
  </si>
  <si>
    <t>AZ-2012-3249580</t>
  </si>
  <si>
    <t>Sarah Cross</t>
  </si>
  <si>
    <t>Stanley Pens, Fluorescent</t>
  </si>
  <si>
    <t>AZ-2012-8028235</t>
  </si>
  <si>
    <t>Daniel Howells</t>
  </si>
  <si>
    <t>Plymouth</t>
  </si>
  <si>
    <t>Canon Wireless Fax, High-Speed</t>
  </si>
  <si>
    <t>AZ-2012-9291301</t>
  </si>
  <si>
    <t>AZ-2012-1418024</t>
  </si>
  <si>
    <t>Tricia Bustamante</t>
  </si>
  <si>
    <t>Bevis Wood Table, Rectangular</t>
  </si>
  <si>
    <t>SanDisk Mouse, Bluetooth</t>
  </si>
  <si>
    <t>Nokia Headset, Cordless</t>
  </si>
  <si>
    <t>AZ-2012-4681403</t>
  </si>
  <si>
    <t>Dominic Jordan</t>
  </si>
  <si>
    <t>Fellowes Trays, Industrial</t>
  </si>
  <si>
    <t>AZ-2012-3680090</t>
  </si>
  <si>
    <t>Lola Hughes</t>
  </si>
  <si>
    <t>Advantus Stacking Tray, Durable</t>
  </si>
  <si>
    <t>Ibico Binder, Durable</t>
  </si>
  <si>
    <t>SanDisk Mouse, Erganomic</t>
  </si>
  <si>
    <t>AZ-2012-5345939</t>
  </si>
  <si>
    <t>Charlie Smithies</t>
  </si>
  <si>
    <t>Perpignan</t>
  </si>
  <si>
    <t>Logitech Mouse, Erganomic</t>
  </si>
  <si>
    <t>Motorola Smart Phone, Cordless</t>
  </si>
  <si>
    <t>AZ-2012-1978129</t>
  </si>
  <si>
    <t>Jason Calhoun</t>
  </si>
  <si>
    <t>Gummersbach</t>
  </si>
  <si>
    <t>Cuisinart Coffee Grinder, Red</t>
  </si>
  <si>
    <t>Stanley Highlighters, Fluorescent</t>
  </si>
  <si>
    <t>Wilson Jones Hole Reinforcements, Economy</t>
  </si>
  <si>
    <t>Jiffy Mailers, Security-Tint</t>
  </si>
  <si>
    <t>Smead Shipping Labels, Laser Printer Compatible</t>
  </si>
  <si>
    <t>Smead Lockers, Single Width</t>
  </si>
  <si>
    <t>Samsung Headset, Full Size</t>
  </si>
  <si>
    <t>AZ-2012-250360</t>
  </si>
  <si>
    <t>West Bromwich</t>
  </si>
  <si>
    <t>Accos Push Pins, Bulk Pack</t>
  </si>
  <si>
    <t>Canon Personal Copier, Laser</t>
  </si>
  <si>
    <t>AZ-2012-2827318</t>
  </si>
  <si>
    <t>Lauren Saunders</t>
  </si>
  <si>
    <t>Sardinia</t>
  </si>
  <si>
    <t>Cagliari</t>
  </si>
  <si>
    <t>Breville Coffee Grinder, Silver</t>
  </si>
  <si>
    <t>AZ-2012-869574</t>
  </si>
  <si>
    <t>Basingstoke</t>
  </si>
  <si>
    <t>Hon Bag Chairs, Red</t>
  </si>
  <si>
    <t>Stanley Canvas, Easy-Erase</t>
  </si>
  <si>
    <t>Eldon Folders, Wire Frame</t>
  </si>
  <si>
    <t>Apple Office Telephone, Cordless</t>
  </si>
  <si>
    <t>AZ-2012-2513839</t>
  </si>
  <si>
    <t>Henry Chandler</t>
  </si>
  <si>
    <t>Dania Corner Shelving, Metal</t>
  </si>
  <si>
    <t>Cameo Manila Envelope, with clear poly window</t>
  </si>
  <si>
    <t>Okidata Printer, White</t>
  </si>
  <si>
    <t>AZ-2012-424456</t>
  </si>
  <si>
    <t>Orihuela</t>
  </si>
  <si>
    <t>SAFCO Chairmat, Set of Two</t>
  </si>
  <si>
    <t>HP Fax Machine, Laser</t>
  </si>
  <si>
    <t>AZ-2012-1643154</t>
  </si>
  <si>
    <t>BN-2012-847015</t>
  </si>
  <si>
    <t>Georgina Fuller</t>
  </si>
  <si>
    <t>Kraft Mailers, Security-Tint</t>
  </si>
  <si>
    <t>Stockwell Staples, 12 Pack</t>
  </si>
  <si>
    <t>BN-2012-2480947</t>
  </si>
  <si>
    <t>Evan Allen</t>
  </si>
  <si>
    <t>BIC Highlighters, Fluorescent</t>
  </si>
  <si>
    <t>Epson Card Printer, Wireless</t>
  </si>
  <si>
    <t>Motorola Headset, Full Size</t>
  </si>
  <si>
    <t>AZ-2012-1774034</t>
  </si>
  <si>
    <t>Cardinal Index Tab, Durable</t>
  </si>
  <si>
    <t>AZ-2012-2742520</t>
  </si>
  <si>
    <t>Alexis Code</t>
  </si>
  <si>
    <t>Stuttgart</t>
  </si>
  <si>
    <t>Binney &amp; Smith Canvas, Water Color</t>
  </si>
  <si>
    <t>Jiffy Peel and Seal, Set of 50</t>
  </si>
  <si>
    <t>AZ-2012-9615628</t>
  </si>
  <si>
    <t>Adam Gibbs</t>
  </si>
  <si>
    <t>Stockwell Rubber Bands, Metal</t>
  </si>
  <si>
    <t>AZ-2012-2342130</t>
  </si>
  <si>
    <t>Laura Elizabeth</t>
  </si>
  <si>
    <t>Roubaix</t>
  </si>
  <si>
    <t>BN-2012-5098114</t>
  </si>
  <si>
    <t>Hilversum</t>
  </si>
  <si>
    <t>AZ-2012-4697913</t>
  </si>
  <si>
    <t>Saint-Malo</t>
  </si>
  <si>
    <t>Harbour Creations Rocking Chair, Black</t>
  </si>
  <si>
    <t>Acco Binder Covers, Clear</t>
  </si>
  <si>
    <t>Cardinal Binder, Recycled</t>
  </si>
  <si>
    <t>AZ-2012-9695675</t>
  </si>
  <si>
    <t>Toulon</t>
  </si>
  <si>
    <t>Sharp Wireless Fax, High-Speed</t>
  </si>
  <si>
    <t>AZ-2012-9714156</t>
  </si>
  <si>
    <t>Dakota Green</t>
  </si>
  <si>
    <t>AZ-2012-5204554</t>
  </si>
  <si>
    <t>Givors</t>
  </si>
  <si>
    <t>OIC Staples, Assorted Sizes</t>
  </si>
  <si>
    <t>AZ-2012-4052737</t>
  </si>
  <si>
    <t>Amelie North</t>
  </si>
  <si>
    <t>AZ-2012-8352768</t>
  </si>
  <si>
    <t>Hayden Perkins</t>
  </si>
  <si>
    <t>SanDisk Router, Erganomic</t>
  </si>
  <si>
    <t>AZ-2012-1485221</t>
  </si>
  <si>
    <t>Elijah Sodeman</t>
  </si>
  <si>
    <t>AZ-2012-3590299</t>
  </si>
  <si>
    <t>Lamar Lockhart</t>
  </si>
  <si>
    <t>Castile-La Mancha</t>
  </si>
  <si>
    <t>Puertollano</t>
  </si>
  <si>
    <t>Canon Fax and Copier, Laser</t>
  </si>
  <si>
    <t>StarTech Inkjet, Wireless</t>
  </si>
  <si>
    <t>AZ-2012-9094578</t>
  </si>
  <si>
    <t>Sauder Library with Doors, Pine</t>
  </si>
  <si>
    <t>Stiletto Trimmer, Steel</t>
  </si>
  <si>
    <t>AZ-2012-6214308</t>
  </si>
  <si>
    <t>Jennifer Douglas</t>
  </si>
  <si>
    <t>Cisco Signal Booster, with Caller ID</t>
  </si>
  <si>
    <t>AZ-2012-4178346</t>
  </si>
  <si>
    <t>Jessica Paramor</t>
  </si>
  <si>
    <t>Bush 3-Shelf Cabinet, Mobile</t>
  </si>
  <si>
    <t>Dania 3-Shelf Cabinet, Mobile</t>
  </si>
  <si>
    <t>Cardinal 3-Hole Punch, Durable</t>
  </si>
  <si>
    <t>AZ-2012-3323986</t>
  </si>
  <si>
    <t>AZ-2012-9649659</t>
  </si>
  <si>
    <t>William Somerville</t>
  </si>
  <si>
    <t>Eldon Trays, Blue</t>
  </si>
  <si>
    <t>AZ-2012-5539179</t>
  </si>
  <si>
    <t>Angers</t>
  </si>
  <si>
    <t>AZ-2012-3380048</t>
  </si>
  <si>
    <t>Clamart</t>
  </si>
  <si>
    <t>Harbour Creations Chairmat, Set of Two</t>
  </si>
  <si>
    <t>Sanford Pens, Water Color</t>
  </si>
  <si>
    <t>AZ-2012-3229399</t>
  </si>
  <si>
    <t>Zona Meyer</t>
  </si>
  <si>
    <t>Oldenburg</t>
  </si>
  <si>
    <t>Advantus Paper Clips, Metal</t>
  </si>
  <si>
    <t>Fellowes Folders, Industrial</t>
  </si>
  <si>
    <t>AZ-2012-219498</t>
  </si>
  <si>
    <t>Mackenzie Whitford</t>
  </si>
  <si>
    <t>AZ-2012-9018898</t>
  </si>
  <si>
    <t>Kieran Herbert</t>
  </si>
  <si>
    <t>Vichy</t>
  </si>
  <si>
    <t>Tenex Light Bulb, Durable</t>
  </si>
  <si>
    <t>AZ-2012-3087975</t>
  </si>
  <si>
    <t>SkÃ¥ne</t>
  </si>
  <si>
    <t>Helsingborg</t>
  </si>
  <si>
    <t>Elite Shears, Steel</t>
  </si>
  <si>
    <t>AZ-2012-5108667</t>
  </si>
  <si>
    <t>Holly Black</t>
  </si>
  <si>
    <t>Pontivy</t>
  </si>
  <si>
    <t>Tenex Light Bulb, Erganomic</t>
  </si>
  <si>
    <t>Fellowes Lockers, Industrial</t>
  </si>
  <si>
    <t>Nokia Smart Phone, Full Size</t>
  </si>
  <si>
    <t>AZ-2012-6371267</t>
  </si>
  <si>
    <t>Charles Carey</t>
  </si>
  <si>
    <t>Sesto San Giovanni</t>
  </si>
  <si>
    <t>Acco Binding Machine, Economy</t>
  </si>
  <si>
    <t>Eldon Lockers, Industrial</t>
  </si>
  <si>
    <t>AZ-2012-8403206</t>
  </si>
  <si>
    <t>Montecatini Terme</t>
  </si>
  <si>
    <t>Bush Corner Shelving, Pine</t>
  </si>
  <si>
    <t>SanDisk Keyboard, Erganomic</t>
  </si>
  <si>
    <t>AZ-2012-7357839</t>
  </si>
  <si>
    <t>Les Ulis</t>
  </si>
  <si>
    <t>Memorex Flash Drive, Bluetooth</t>
  </si>
  <si>
    <t>AZ-2012-3621371</t>
  </si>
  <si>
    <t>Sofia de Castella</t>
  </si>
  <si>
    <t>AZ-2012-7003401</t>
  </si>
  <si>
    <t>Toby Rowley</t>
  </si>
  <si>
    <t>Cameo Business Envelopes, Set of 50</t>
  </si>
  <si>
    <t>AZ-2012-5149615</t>
  </si>
  <si>
    <t>Vigo</t>
  </si>
  <si>
    <t>Avery Binder, Recycled</t>
  </si>
  <si>
    <t>AZ-2012-9266108</t>
  </si>
  <si>
    <t>Birkenhead</t>
  </si>
  <si>
    <t>BN-2012-9201500</t>
  </si>
  <si>
    <t>Michael Halcomb</t>
  </si>
  <si>
    <t>Clichy</t>
  </si>
  <si>
    <t>BN-2012-7331747</t>
  </si>
  <si>
    <t>Tia Metcalfe</t>
  </si>
  <si>
    <t>Novimex Executive Leather Armchair, Red</t>
  </si>
  <si>
    <t>Advantus Thumb Tacks, Assorted Sizes</t>
  </si>
  <si>
    <t>Hon Legal Exhibit Labels, 5000 Label Set</t>
  </si>
  <si>
    <t>Rogers Lockers, Wire Frame</t>
  </si>
  <si>
    <t>HP Copy Machine, High-Speed</t>
  </si>
  <si>
    <t>AZ-2012-9703456</t>
  </si>
  <si>
    <t>Millie Franklin</t>
  </si>
  <si>
    <t>Green Bar Computer Printout Paper, Multicolor</t>
  </si>
  <si>
    <t>AZ-2012-8553942</t>
  </si>
  <si>
    <t>Montpellier</t>
  </si>
  <si>
    <t>Tenex Clock, Black</t>
  </si>
  <si>
    <t>AZ-2012-47402</t>
  </si>
  <si>
    <t>Julian Mack</t>
  </si>
  <si>
    <t>AZ-2012-5499753</t>
  </si>
  <si>
    <t>George To Rot</t>
  </si>
  <si>
    <t>Agen</t>
  </si>
  <si>
    <t>AZ-2012-3398854</t>
  </si>
  <si>
    <t>AZ-2012-2278867</t>
  </si>
  <si>
    <t>Juan Smith</t>
  </si>
  <si>
    <t>Stockwell Paper Clips, Metal</t>
  </si>
  <si>
    <t>AZ-2012-4568768</t>
  </si>
  <si>
    <t>Cesena</t>
  </si>
  <si>
    <t>Tenex Folders, Wire Frame</t>
  </si>
  <si>
    <t>AZ-2012-1332956</t>
  </si>
  <si>
    <t>Leah Derham</t>
  </si>
  <si>
    <t>AZ-2012-907711</t>
  </si>
  <si>
    <t>Anna Kelly</t>
  </si>
  <si>
    <t>Huddinge</t>
  </si>
  <si>
    <t>SAFCO Steel Folding Chair, Set of Two</t>
  </si>
  <si>
    <t>AZ-2012-364031</t>
  </si>
  <si>
    <t>Acco Binder, Economy</t>
  </si>
  <si>
    <t>AZ-2012-5139893</t>
  </si>
  <si>
    <t>Donna Nash</t>
  </si>
  <si>
    <t>Panasonic Inkjet, Durable</t>
  </si>
  <si>
    <t>BN-2012-2362845</t>
  </si>
  <si>
    <t>Creil</t>
  </si>
  <si>
    <t>AZ-2012-958413</t>
  </si>
  <si>
    <t>Tyler Duncan</t>
  </si>
  <si>
    <t>AZ-2012-130560</t>
  </si>
  <si>
    <t>Ruby Frost</t>
  </si>
  <si>
    <t>Basque Country</t>
  </si>
  <si>
    <t>Bilbao</t>
  </si>
  <si>
    <t>Wilson Jones Binding Machine, Durable</t>
  </si>
  <si>
    <t>OIC Clamps, Bulk Pack</t>
  </si>
  <si>
    <t>AZ-2012-4818460</t>
  </si>
  <si>
    <t>Bondy</t>
  </si>
  <si>
    <t>Rubbermaid Light Bulb, Erganomic</t>
  </si>
  <si>
    <t>Tenex Box, Blue</t>
  </si>
  <si>
    <t>HP Personal Copier, Laser</t>
  </si>
  <si>
    <t>Samsung Signal Booster, Full Size</t>
  </si>
  <si>
    <t>AZ-2012-4064323</t>
  </si>
  <si>
    <t>Rovigo</t>
  </si>
  <si>
    <t>Ikea Stackable Bookrack, Pine</t>
  </si>
  <si>
    <t>Rubbermaid Photo Frame, Duo Pack</t>
  </si>
  <si>
    <t>HP Copy Machine, Color</t>
  </si>
  <si>
    <t>AZ-2012-1437670</t>
  </si>
  <si>
    <t>Sue Castaneda</t>
  </si>
  <si>
    <t>Boston Pens, Blue</t>
  </si>
  <si>
    <t>AZ-2012-6280455</t>
  </si>
  <si>
    <t>Rory Jess</t>
  </si>
  <si>
    <t>Venice</t>
  </si>
  <si>
    <t>Wilson Jones Binder, Economy</t>
  </si>
  <si>
    <t>Enermax Flash Drive, Programmable</t>
  </si>
  <si>
    <t>AZ-2012-3477100</t>
  </si>
  <si>
    <t>Aaron Davey</t>
  </si>
  <si>
    <t>Smead File Cart, Industrial</t>
  </si>
  <si>
    <t>BN-2012-8901180</t>
  </si>
  <si>
    <t>Caitlyn Willoughby</t>
  </si>
  <si>
    <t>Wilson Jones Binder Covers, Clear</t>
  </si>
  <si>
    <t>AZ-2012-7989750</t>
  </si>
  <si>
    <t>Tenex Box, Wire Frame</t>
  </si>
  <si>
    <t>Elite Trimmer, High Speed</t>
  </si>
  <si>
    <t>AZ-2012-9237127</t>
  </si>
  <si>
    <t>AZ-2012-1627785</t>
  </si>
  <si>
    <t>Felicia Cooley</t>
  </si>
  <si>
    <t>Novimex Color Coded Labels, Alphabetical</t>
  </si>
  <si>
    <t>AZ-2012-4411844</t>
  </si>
  <si>
    <t>Thomas Thompson</t>
  </si>
  <si>
    <t>Cisco Headset, Cordless</t>
  </si>
  <si>
    <t>BN-2012-9077460</t>
  </si>
  <si>
    <t>Kleencut Ruler, Easy Grip</t>
  </si>
  <si>
    <t>BN-2012-9196475</t>
  </si>
  <si>
    <t>BN-2012-2793223</t>
  </si>
  <si>
    <t>Advantus Light Bulb, Black</t>
  </si>
  <si>
    <t>BIC Markers, Blue</t>
  </si>
  <si>
    <t>AZ-2012-2928633</t>
  </si>
  <si>
    <t>Leeds</t>
  </si>
  <si>
    <t>Acme Trimmer, High Speed</t>
  </si>
  <si>
    <t>BN-2012-6776208</t>
  </si>
  <si>
    <t>Albertville</t>
  </si>
  <si>
    <t>HP Wireless Fax, Laser</t>
  </si>
  <si>
    <t>AZ-2012-4476196</t>
  </si>
  <si>
    <t>Samuel Thomas</t>
  </si>
  <si>
    <t>Latina</t>
  </si>
  <si>
    <t>Acme Box Cutter, Easy Grip</t>
  </si>
  <si>
    <t>AZ-2012-6999743</t>
  </si>
  <si>
    <t>Logitech Router, Bluetooth</t>
  </si>
  <si>
    <t>AZ-2012-4956361</t>
  </si>
  <si>
    <t>Makayla Elphinstone</t>
  </si>
  <si>
    <t>Alfortville</t>
  </si>
  <si>
    <t>Jiffy Peel and Seal, Recycled</t>
  </si>
  <si>
    <t>AZ-2012-5156362</t>
  </si>
  <si>
    <t>Matilda Jackson</t>
  </si>
  <si>
    <t>AZ-2012-3030732</t>
  </si>
  <si>
    <t>Naples</t>
  </si>
  <si>
    <t>Lesro Conference Table, Fully Assembled</t>
  </si>
  <si>
    <t>Fellowes Shelving, Industrial</t>
  </si>
  <si>
    <t>BN-2012-9634659</t>
  </si>
  <si>
    <t>Friuli-Venezia Giulia</t>
  </si>
  <si>
    <t>Trieste</t>
  </si>
  <si>
    <t>BN-2012-704979</t>
  </si>
  <si>
    <t>Melody Nelson</t>
  </si>
  <si>
    <t>Ikea Floating Shelf Set, Mobile</t>
  </si>
  <si>
    <t>Acco Binder Covers, Durable</t>
  </si>
  <si>
    <t>BN-2012-4750589</t>
  </si>
  <si>
    <t>Eloise Sykes</t>
  </si>
  <si>
    <t>ZÃ¼rich</t>
  </si>
  <si>
    <t>Zurich</t>
  </si>
  <si>
    <t>AZ-2012-712520</t>
  </si>
  <si>
    <t>Harry Marion</t>
  </si>
  <si>
    <t>Tamworth</t>
  </si>
  <si>
    <t>Rogers Shelving, Wire Frame</t>
  </si>
  <si>
    <t>BN-2012-7203367</t>
  </si>
  <si>
    <t>Rory Martindale</t>
  </si>
  <si>
    <t>AZ-2012-3450092</t>
  </si>
  <si>
    <t>Xavier Synan</t>
  </si>
  <si>
    <t>Binney &amp; Smith Sketch Pad, Fluorescent</t>
  </si>
  <si>
    <t>Boston Highlighters, Blue</t>
  </si>
  <si>
    <t>AZ-2012-6468483</t>
  </si>
  <si>
    <t>Marano di Napoli</t>
  </si>
  <si>
    <t>Eaton Computer Printout Paper, 8.5 x 11</t>
  </si>
  <si>
    <t>AZ-2012-9884785</t>
  </si>
  <si>
    <t>Jason Roger</t>
  </si>
  <si>
    <t>Grigny</t>
  </si>
  <si>
    <t>Ames Mailers, Security-Tint</t>
  </si>
  <si>
    <t>AZ-2012-8456579</t>
  </si>
  <si>
    <t>Gerald Booth</t>
  </si>
  <si>
    <t>Tours</t>
  </si>
  <si>
    <t>Novimex Chairmat, Adjustable</t>
  </si>
  <si>
    <t>Enermax Memo Slips, Premium</t>
  </si>
  <si>
    <t>AZ-2012-8884633</t>
  </si>
  <si>
    <t>Lester Wimmer</t>
  </si>
  <si>
    <t>Newcastle upon Tyne</t>
  </si>
  <si>
    <t>Avery Binding Machine, Recycled</t>
  </si>
  <si>
    <t>AZ-2012-4686001</t>
  </si>
  <si>
    <t>Ames Peel and Seal, Security-Tint</t>
  </si>
  <si>
    <t>Stockwell Clamps, Assorted Sizes</t>
  </si>
  <si>
    <t>AZ-2012-6962092</t>
  </si>
  <si>
    <t>Advantus Rubber Bands, Bulk Pack</t>
  </si>
  <si>
    <t>Smead Shelving, Blue</t>
  </si>
  <si>
    <t>AZ-2012-9208057</t>
  </si>
  <si>
    <t>Eve Bates</t>
  </si>
  <si>
    <t>Cuisinart Refrigerator, Red</t>
  </si>
  <si>
    <t>Cameo Clasp Envelope, Security-Tint</t>
  </si>
  <si>
    <t>AZ-2012-2839783</t>
  </si>
  <si>
    <t>GlobeWeis Peel and Seal, with clear poly window</t>
  </si>
  <si>
    <t>Xerox Message Books, Premium</t>
  </si>
  <si>
    <t>AZ-2012-5292659</t>
  </si>
  <si>
    <t>Lilly Akhtar</t>
  </si>
  <si>
    <t>Cuneo</t>
  </si>
  <si>
    <t>Boston Markers, Blue</t>
  </si>
  <si>
    <t>AZ-2012-8516035</t>
  </si>
  <si>
    <t>Flers</t>
  </si>
  <si>
    <t>AZ-2012-3240635</t>
  </si>
  <si>
    <t>Poole</t>
  </si>
  <si>
    <t>Wilson Jones Binder Covers, Economy</t>
  </si>
  <si>
    <t>BN-2012-282607</t>
  </si>
  <si>
    <t>Aulnay-sous-Bois</t>
  </si>
  <si>
    <t>Novimex Swivel Stool, Adjustable</t>
  </si>
  <si>
    <t>Ibico Binder, Recycled</t>
  </si>
  <si>
    <t>Hon File Folder Labels, Laser Printer Compatible</t>
  </si>
  <si>
    <t>Smead Box, Wire Frame</t>
  </si>
  <si>
    <t>Smead File Cart, Single Width</t>
  </si>
  <si>
    <t>AZ-2012-7586944</t>
  </si>
  <si>
    <t>Huelva</t>
  </si>
  <si>
    <t>Wilson Jones Binder Covers, Durable</t>
  </si>
  <si>
    <t>Ames Interoffice Envelope, Security-Tint</t>
  </si>
  <si>
    <t>Kraft Clasp Envelope, Security-Tint</t>
  </si>
  <si>
    <t>AZ-2012-827677</t>
  </si>
  <si>
    <t>Riley Howells</t>
  </si>
  <si>
    <t>Swindon</t>
  </si>
  <si>
    <t>Avery Hole Reinforcements, Clear</t>
  </si>
  <si>
    <t>AZ-2012-9800130</t>
  </si>
  <si>
    <t>Sharp Copy Machine, Laser</t>
  </si>
  <si>
    <t>AZ-2012-1648520</t>
  </si>
  <si>
    <t>Georgia Blackburn</t>
  </si>
  <si>
    <t>Bush Floating Shelf Set, Metal</t>
  </si>
  <si>
    <t>AZ-2012-1100963</t>
  </si>
  <si>
    <t>Ewan Walton</t>
  </si>
  <si>
    <t>Advantus Photo Frame, Erganomic</t>
  </si>
  <si>
    <t>Hon Round Labels, Adjustable</t>
  </si>
  <si>
    <t>BN-2012-3390552</t>
  </si>
  <si>
    <t>Enermax Mouse, Erganomic</t>
  </si>
  <si>
    <t>AZ-2012-2357034</t>
  </si>
  <si>
    <t>Evie Morton</t>
  </si>
  <si>
    <t>Chromcraft Round Table, Adjustable Height</t>
  </si>
  <si>
    <t>Kraft Business Envelopes, Recycled</t>
  </si>
  <si>
    <t>AZ-2012-7297045</t>
  </si>
  <si>
    <t>Anthony Stewart</t>
  </si>
  <si>
    <t>Boulogne-Billancourt</t>
  </si>
  <si>
    <t>AZ-2012-1063312</t>
  </si>
  <si>
    <t>Audrey Knowles</t>
  </si>
  <si>
    <t>Office Star Executive Leather Armchair, Adjustable</t>
  </si>
  <si>
    <t>BN-2012-9454335</t>
  </si>
  <si>
    <t>Balearic Islands</t>
  </si>
  <si>
    <t>Palma de Mallorca</t>
  </si>
  <si>
    <t>Memorex Numeric Keypad, Bluetooth</t>
  </si>
  <si>
    <t>Okidata Receipt Printer, Durable</t>
  </si>
  <si>
    <t>AZ-2012-7826835</t>
  </si>
  <si>
    <t>Enermax Keyboard, Erganomic</t>
  </si>
  <si>
    <t>AZ-2012-3542766</t>
  </si>
  <si>
    <t>Alana Zahel</t>
  </si>
  <si>
    <t>Nantes</t>
  </si>
  <si>
    <t>AZ-2012-4475228</t>
  </si>
  <si>
    <t>Rubbermaid Clock, Black</t>
  </si>
  <si>
    <t>Stanley Sketch Pad, Fluorescent</t>
  </si>
  <si>
    <t>AZ-2012-4150074</t>
  </si>
  <si>
    <t>Robert Neil</t>
  </si>
  <si>
    <t>Eldon Photo Frame, Erganomic</t>
  </si>
  <si>
    <t>AZ-2012-9602843</t>
  </si>
  <si>
    <t>Brother Wireless Fax, Color</t>
  </si>
  <si>
    <t>AZ-2012-2038976</t>
  </si>
  <si>
    <t>Stella Balcombe</t>
  </si>
  <si>
    <t>AZ-2012-6747407</t>
  </si>
  <si>
    <t>Natasha Heane</t>
  </si>
  <si>
    <t>Rouen</t>
  </si>
  <si>
    <t>Tenex Frame, Erganomic</t>
  </si>
  <si>
    <t>Avery Removable Labels, Laser Printer Compatible</t>
  </si>
  <si>
    <t>SanDisk Numeric Keypad, USB</t>
  </si>
  <si>
    <t>BN-2012-9614623</t>
  </si>
  <si>
    <t>Luz Reilly</t>
  </si>
  <si>
    <t>Epson Inkjet, Wireless</t>
  </si>
  <si>
    <t>AZ-2012-3654996</t>
  </si>
  <si>
    <t>Runcorn</t>
  </si>
  <si>
    <t>Sanford Canvas, Blue</t>
  </si>
  <si>
    <t>AZ-2012-1128813</t>
  </si>
  <si>
    <t>Vanves</t>
  </si>
  <si>
    <t>Harbour Creations Executive Leather Armchair, Black</t>
  </si>
  <si>
    <t>BN-2012-8185079</t>
  </si>
  <si>
    <t>Robert Zapata</t>
  </si>
  <si>
    <t>Dundee</t>
  </si>
  <si>
    <t>AZ-2012-5131347</t>
  </si>
  <si>
    <t>Ben Hogben</t>
  </si>
  <si>
    <t>Sanford Sketch Pad, Fluorescent</t>
  </si>
  <si>
    <t>Apple Smart Phone, with Caller ID</t>
  </si>
  <si>
    <t>AZ-2012-768602</t>
  </si>
  <si>
    <t>Joan Douglas</t>
  </si>
  <si>
    <t>Nancy</t>
  </si>
  <si>
    <t>AZ-2012-9551282</t>
  </si>
  <si>
    <t>Anna Macdonald</t>
  </si>
  <si>
    <t>Paderborn</t>
  </si>
  <si>
    <t>Memorex Memory Card, Programmable</t>
  </si>
  <si>
    <t>AZ-2012-2413231</t>
  </si>
  <si>
    <t>BN-2012-4235969</t>
  </si>
  <si>
    <t>Callum Hagai</t>
  </si>
  <si>
    <t>Emden</t>
  </si>
  <si>
    <t>Avery Color Coded Labels, Laser Printer Compatible</t>
  </si>
  <si>
    <t>Rogers Lockers, Single Width</t>
  </si>
  <si>
    <t>AZ-2012-8169593</t>
  </si>
  <si>
    <t>Darcy Medley</t>
  </si>
  <si>
    <t>Sauder 3-Shelf Cabinet, Traditional</t>
  </si>
  <si>
    <t>AZ-2012-1234027</t>
  </si>
  <si>
    <t>Kristen Holland</t>
  </si>
  <si>
    <t>Bush Stackable Bookrack, Traditional</t>
  </si>
  <si>
    <t>AZ-2012-1850952</t>
  </si>
  <si>
    <t>Frances Matthias</t>
  </si>
  <si>
    <t>Bagneux</t>
  </si>
  <si>
    <t>AZ-2012-6068196</t>
  </si>
  <si>
    <t>Lily Tyler</t>
  </si>
  <si>
    <t>BN-2012-4253204</t>
  </si>
  <si>
    <t>Vaud</t>
  </si>
  <si>
    <t>Lausanne</t>
  </si>
  <si>
    <t>Eldon Shelving, Industrial</t>
  </si>
  <si>
    <t>AZ-2012-629185</t>
  </si>
  <si>
    <t>Louise Walsh</t>
  </si>
  <si>
    <t>BN-2012-3932885</t>
  </si>
  <si>
    <t>Gemma Curlewis</t>
  </si>
  <si>
    <t>Sauder Floating Shelf Set, Mobile</t>
  </si>
  <si>
    <t>AZ-2012-8977452</t>
  </si>
  <si>
    <t>Hon Steel Folding Chair, Adjustable</t>
  </si>
  <si>
    <t>AZ-2012-7541592</t>
  </si>
  <si>
    <t>Bush Library with Doors, Traditional</t>
  </si>
  <si>
    <t>Advantus Photo Frame, Duo Pack</t>
  </si>
  <si>
    <t>Epson Calculator, Red</t>
  </si>
  <si>
    <t>AZ-2012-3319820</t>
  </si>
  <si>
    <t>Gerald Galvan</t>
  </si>
  <si>
    <t>AZ-2012-6771393</t>
  </si>
  <si>
    <t>AZ-2012-231557</t>
  </si>
  <si>
    <t>Advantus Door Stop, Black</t>
  </si>
  <si>
    <t>BN-2012-5924250</t>
  </si>
  <si>
    <t>Samantha Reynell</t>
  </si>
  <si>
    <t>Bourgoin-Jallieu</t>
  </si>
  <si>
    <t>Okidata Card Printer, Durable</t>
  </si>
  <si>
    <t>BN-2012-1899005</t>
  </si>
  <si>
    <t>Basilicata</t>
  </si>
  <si>
    <t>Potenza</t>
  </si>
  <si>
    <t>Novimex Chairmat, Black</t>
  </si>
  <si>
    <t>BN-2012-2859284</t>
  </si>
  <si>
    <t>Lisboa</t>
  </si>
  <si>
    <t>Lisbon</t>
  </si>
  <si>
    <t>Eldon Light Bulb, Black</t>
  </si>
  <si>
    <t>AZ-2012-4110673</t>
  </si>
  <si>
    <t>Jose Gambino</t>
  </si>
  <si>
    <t>Tenex Door Stop, Duo Pack</t>
  </si>
  <si>
    <t>Fellowes Folders, Single Width</t>
  </si>
  <si>
    <t>Hewlett Copy Machine, High-Speed</t>
  </si>
  <si>
    <t>AZ-2012-8203288</t>
  </si>
  <si>
    <t>Wilson Jones 3-Hole Punch, Durable</t>
  </si>
  <si>
    <t>AZ-2012-5826581</t>
  </si>
  <si>
    <t>Marbella</t>
  </si>
  <si>
    <t>AZ-2012-5036790</t>
  </si>
  <si>
    <t>Ferrara</t>
  </si>
  <si>
    <t>Fiskars Shears, Easy Grip</t>
  </si>
  <si>
    <t>AZ-2012-1951858</t>
  </si>
  <si>
    <t>Isabelle Norton</t>
  </si>
  <si>
    <t>Rubbermaid Stacking Tray, Erganomic</t>
  </si>
  <si>
    <t>Eaton Computer Printout Paper, Multicolor</t>
  </si>
  <si>
    <t>AZ-2012-302148</t>
  </si>
  <si>
    <t>William Jolly</t>
  </si>
  <si>
    <t>Chromcraft Training Table, with Bottom Storage</t>
  </si>
  <si>
    <t>BN-2012-9003210</t>
  </si>
  <si>
    <t>Jade Howe</t>
  </si>
  <si>
    <t>Odivelas</t>
  </si>
  <si>
    <t>BN-2012-9267764</t>
  </si>
  <si>
    <t>Karla Dunkley</t>
  </si>
  <si>
    <t>Rotterdam</t>
  </si>
  <si>
    <t>Stanley Sketch Pad, Water Color</t>
  </si>
  <si>
    <t>AZ-2012-1904492</t>
  </si>
  <si>
    <t>Saint-Michel-sur-Orge</t>
  </si>
  <si>
    <t>Advantus Paper Clips, Assorted Sizes</t>
  </si>
  <si>
    <t>AZ-2012-7659518</t>
  </si>
  <si>
    <t>BN-2012-7168057</t>
  </si>
  <si>
    <t>AZ-2012-5575176</t>
  </si>
  <si>
    <t>AZ-2012-7477983</t>
  </si>
  <si>
    <t>Palaiseau</t>
  </si>
  <si>
    <t>Advantus Frame, Durable</t>
  </si>
  <si>
    <t>Acco Index Tab, Clear</t>
  </si>
  <si>
    <t>AZ-2012-4828217</t>
  </si>
  <si>
    <t>Heidelberg</t>
  </si>
  <si>
    <t>AZ-2012-6744680</t>
  </si>
  <si>
    <t>Guyancourt</t>
  </si>
  <si>
    <t>AZ-2012-5610095</t>
  </si>
  <si>
    <t>Claudia Poore</t>
  </si>
  <si>
    <t>AZ-2012-1028247</t>
  </si>
  <si>
    <t>Valenciennes</t>
  </si>
  <si>
    <t>Hamilton Beach Stove, Red</t>
  </si>
  <si>
    <t>AZ-2012-3981098</t>
  </si>
  <si>
    <t>AZ-2012-3093353</t>
  </si>
  <si>
    <t>Harbour Creations Steel Folding Chair, Red</t>
  </si>
  <si>
    <t>OIC Push Pins, Bulk Pack</t>
  </si>
  <si>
    <t>Avery Legal Exhibit Labels, Laser Printer Compatible</t>
  </si>
  <si>
    <t>AZ-2012-5060433</t>
  </si>
  <si>
    <t>Nathan Allwood</t>
  </si>
  <si>
    <t>Office Star Rocking Chair, Adjustable</t>
  </si>
  <si>
    <t>Eldon Clock, Duo Pack</t>
  </si>
  <si>
    <t>Stiletto Letter Opener, Steel</t>
  </si>
  <si>
    <t>AZ-2012-3906554</t>
  </si>
  <si>
    <t>Cynthia Zielinski</t>
  </si>
  <si>
    <t>Harbour Creations Chairmat, Red</t>
  </si>
  <si>
    <t>AZ-2012-7806726</t>
  </si>
  <si>
    <t>Gregory Rodriguez</t>
  </si>
  <si>
    <t>Tenex Photo Frame, Erganomic</t>
  </si>
  <si>
    <t>BIC Sketch Pad, Easy-Erase</t>
  </si>
  <si>
    <t>AZ-2012-3458834</t>
  </si>
  <si>
    <t>Charles Builder</t>
  </si>
  <si>
    <t>Brindisi</t>
  </si>
  <si>
    <t>Tenex Trays, Blue</t>
  </si>
  <si>
    <t>AZ-2012-6534891</t>
  </si>
  <si>
    <t>Colomiers</t>
  </si>
  <si>
    <t>Logitech Memory Card, USB</t>
  </si>
  <si>
    <t>AZ-2012-6013472</t>
  </si>
  <si>
    <t>Isabella Fowler</t>
  </si>
  <si>
    <t>Montesson</t>
  </si>
  <si>
    <t>Deflect-O Clock, Erganomic</t>
  </si>
  <si>
    <t>Harbour Creations Color Coded Labels, Alphabetical</t>
  </si>
  <si>
    <t>Logitech Numeric Keypad, Programmable</t>
  </si>
  <si>
    <t>Epson Printer, Red</t>
  </si>
  <si>
    <t>AZ-2012-1964182</t>
  </si>
  <si>
    <t>Tyson Jonathan</t>
  </si>
  <si>
    <t>Aachen</t>
  </si>
  <si>
    <t>Konica Calculator, White</t>
  </si>
  <si>
    <t>AZ-2012-3604436</t>
  </si>
  <si>
    <t>Elisabeth Manson</t>
  </si>
  <si>
    <t>Annemasse</t>
  </si>
  <si>
    <t>Memorex Flash Drive, Programmable</t>
  </si>
  <si>
    <t>AZ-2012-7560485</t>
  </si>
  <si>
    <t>Florence Wark</t>
  </si>
  <si>
    <t>Rubbermaid Light Bulb, Black</t>
  </si>
  <si>
    <t>Green Bar Cards &amp; Envelopes, 8.5 x 11</t>
  </si>
  <si>
    <t>BN-2012-3874794</t>
  </si>
  <si>
    <t>Enschede</t>
  </si>
  <si>
    <t>Stockwell Staples, Bulk Pack</t>
  </si>
  <si>
    <t>BN-2012-3544150</t>
  </si>
  <si>
    <t>Jamie Le Grand</t>
  </si>
  <si>
    <t>Granollers</t>
  </si>
  <si>
    <t>Smead Legal Exhibit Labels, 5000 Label Set</t>
  </si>
  <si>
    <t>Apple Signal Booster, with Caller ID</t>
  </si>
  <si>
    <t>AZ-2012-4141307</t>
  </si>
  <si>
    <t>Mohammed Arnold</t>
  </si>
  <si>
    <t>Logitech Numeric Keypad, Bluetooth</t>
  </si>
  <si>
    <t>AZ-2012-8726889</t>
  </si>
  <si>
    <t>Cardinal Index Tab, Economy</t>
  </si>
  <si>
    <t>Fellowes Shelving, Single Width</t>
  </si>
  <si>
    <t>AZ-2012-6617050</t>
  </si>
  <si>
    <t>Arnold Jones</t>
  </si>
  <si>
    <t>Carcassonne</t>
  </si>
  <si>
    <t>Advantus Rubber Bands, 12 Pack</t>
  </si>
  <si>
    <t>BN-2012-141614</t>
  </si>
  <si>
    <t>Rubbermaid Stacking Tray, Durable</t>
  </si>
  <si>
    <t>AZ-2012-2540881</t>
  </si>
  <si>
    <t>Jessie White</t>
  </si>
  <si>
    <t>Imola</t>
  </si>
  <si>
    <t>OIC Push Pins, Assorted Sizes</t>
  </si>
  <si>
    <t>AZ-2012-3409948</t>
  </si>
  <si>
    <t>Faith Chambers</t>
  </si>
  <si>
    <t>Luton</t>
  </si>
  <si>
    <t>AZ-2012-7160748</t>
  </si>
  <si>
    <t>Bari</t>
  </si>
  <si>
    <t>Cuisinart Microwave, Silver</t>
  </si>
  <si>
    <t>BIC Canvas, Blue</t>
  </si>
  <si>
    <t>Nokia Audio Dock, VoIP</t>
  </si>
  <si>
    <t>AZ-2012-1883755</t>
  </si>
  <si>
    <t>Rebecca Cook</t>
  </si>
  <si>
    <t>AZ-2012-5677067</t>
  </si>
  <si>
    <t>Angus Blacklock</t>
  </si>
  <si>
    <t>Antony</t>
  </si>
  <si>
    <t>AZ-2012-9667872</t>
  </si>
  <si>
    <t>Hubert Lindahl</t>
  </si>
  <si>
    <t>Manchester</t>
  </si>
  <si>
    <t>AZ-2012-2492016</t>
  </si>
  <si>
    <t>Lara Giles</t>
  </si>
  <si>
    <t>Boston Pens, Water Color</t>
  </si>
  <si>
    <t>AZ-2012-6849186</t>
  </si>
  <si>
    <t>Gilbert Montgomery</t>
  </si>
  <si>
    <t>Denmark</t>
  </si>
  <si>
    <t>Hovedstaden</t>
  </si>
  <si>
    <t>Copenhagen</t>
  </si>
  <si>
    <t>AZ-2012-8111484</t>
  </si>
  <si>
    <t>Kassel</t>
  </si>
  <si>
    <t>AZ-2012-9827676</t>
  </si>
  <si>
    <t>Liam Newton</t>
  </si>
  <si>
    <t>Avery Binder, Clear</t>
  </si>
  <si>
    <t>Smead Color Coded Labels, Alphabetical</t>
  </si>
  <si>
    <t>Hewlett Fax Machine, Color</t>
  </si>
  <si>
    <t>BN-2012-8740514</t>
  </si>
  <si>
    <t>Rachel Goddard</t>
  </si>
  <si>
    <t>StarTech Phone, Durable</t>
  </si>
  <si>
    <t>AZ-2012-400830</t>
  </si>
  <si>
    <t>Bonnie Wilson</t>
  </si>
  <si>
    <t>Styria</t>
  </si>
  <si>
    <t>Graz</t>
  </si>
  <si>
    <t>Eldon Photo Frame, Black</t>
  </si>
  <si>
    <t>Rubbermaid Frame, Erganomic</t>
  </si>
  <si>
    <t>AZ-2012-9721463</t>
  </si>
  <si>
    <t>Cooper Burn</t>
  </si>
  <si>
    <t>AZ-2012-2440609</t>
  </si>
  <si>
    <t>Leroy Dudley</t>
  </si>
  <si>
    <t>AZ-2012-852937</t>
  </si>
  <si>
    <t>AZ-2012-3385502</t>
  </si>
  <si>
    <t>Nanterre</t>
  </si>
  <si>
    <t>Safco 3-Shelf Cabinet, Mobile</t>
  </si>
  <si>
    <t>Rogers Box, Blue</t>
  </si>
  <si>
    <t>Rogers Lockers, Industrial</t>
  </si>
  <si>
    <t>AZ-2012-7806048</t>
  </si>
  <si>
    <t>Ngoc Orozco</t>
  </si>
  <si>
    <t>Kingswood</t>
  </si>
  <si>
    <t>Canon Wireless Fax, Laser</t>
  </si>
  <si>
    <t>AZ-2012-9114156</t>
  </si>
  <si>
    <t>Sauder Stackable Bookrack, Traditional</t>
  </si>
  <si>
    <t>Stiletto Scissors, Easy Grip</t>
  </si>
  <si>
    <t>BN-2012-8981515</t>
  </si>
  <si>
    <t>Binney &amp; Smith Markers, Water Color</t>
  </si>
  <si>
    <t>BN-2012-3923455</t>
  </si>
  <si>
    <t>Corey Browne</t>
  </si>
  <si>
    <t>Meyzieu</t>
  </si>
  <si>
    <t>AZ-2012-4182934</t>
  </si>
  <si>
    <t>Oxford</t>
  </si>
  <si>
    <t>Brother Fax and Copier, Color</t>
  </si>
  <si>
    <t>AZ-2012-2860153</t>
  </si>
  <si>
    <t>Aidan Hayward</t>
  </si>
  <si>
    <t>Apple Audio Dock, with Caller ID</t>
  </si>
  <si>
    <t>AZ-2012-6992927</t>
  </si>
  <si>
    <t>Cameo Interoffice Envelope, Recycled</t>
  </si>
  <si>
    <t>AZ-2012-3783663</t>
  </si>
  <si>
    <t>Sauder Floating Shelf Set, Metal</t>
  </si>
  <si>
    <t>AZ-2012-8884308</t>
  </si>
  <si>
    <t>Phoebe Lindsay</t>
  </si>
  <si>
    <t>Chesterfield</t>
  </si>
  <si>
    <t>Ames Manila Envelope, Security-Tint</t>
  </si>
  <si>
    <t>AZ-2012-6749247</t>
  </si>
  <si>
    <t>George Bryan</t>
  </si>
  <si>
    <t>Lippstadt</t>
  </si>
  <si>
    <t>Stanley Highlighters, Blue</t>
  </si>
  <si>
    <t>AZ-2012-7693898</t>
  </si>
  <si>
    <t>Safco Classic Bookcase, Pine</t>
  </si>
  <si>
    <t>BN-2012-7736321</t>
  </si>
  <si>
    <t>Nicole Johns</t>
  </si>
  <si>
    <t>The Hague</t>
  </si>
  <si>
    <t>Fiskars Trimmer, Serrated</t>
  </si>
  <si>
    <t>AZ-2012-2222436</t>
  </si>
  <si>
    <t>Spencer Calvert</t>
  </si>
  <si>
    <t>Gateshead</t>
  </si>
  <si>
    <t>AZ-2012-7237498</t>
  </si>
  <si>
    <t>Kimberly Jones</t>
  </si>
  <si>
    <t>Gillingham</t>
  </si>
  <si>
    <t>Motorola Signal Booster, Full Size</t>
  </si>
  <si>
    <t>AZ-2012-6416816</t>
  </si>
  <si>
    <t>Les Mureaux</t>
  </si>
  <si>
    <t>Belkin Router, USB</t>
  </si>
  <si>
    <t>AZ-2012-5904307</t>
  </si>
  <si>
    <t>AZ-2012-9669717</t>
  </si>
  <si>
    <t>Josh Wilkinson</t>
  </si>
  <si>
    <t>Schiltigheim</t>
  </si>
  <si>
    <t>AZ-2012-2184754</t>
  </si>
  <si>
    <t>Robert James</t>
  </si>
  <si>
    <t>GÃ¼nzburg</t>
  </si>
  <si>
    <t>AZ-2012-331125</t>
  </si>
  <si>
    <t>Amber Adams</t>
  </si>
  <si>
    <t>AZ-2012-4857966</t>
  </si>
  <si>
    <t>Freddie Kaur</t>
  </si>
  <si>
    <t>AZ-2012-2823287</t>
  </si>
  <si>
    <t>Andy Henderson</t>
  </si>
  <si>
    <t>AZ-2012-8594420</t>
  </si>
  <si>
    <t>Sanford Canvas, Water Color</t>
  </si>
  <si>
    <t>AZ-2012-9568691</t>
  </si>
  <si>
    <t>Max Ronald</t>
  </si>
  <si>
    <t>AZ-2012-581418</t>
  </si>
  <si>
    <t>AZ-2012-4659299</t>
  </si>
  <si>
    <t>Don Willie</t>
  </si>
  <si>
    <t>Wolfsburg</t>
  </si>
  <si>
    <t>AZ-2012-8367812</t>
  </si>
  <si>
    <t>Eden Gooseberry</t>
  </si>
  <si>
    <t>Glasgow</t>
  </si>
  <si>
    <t>BN-2012-5608207</t>
  </si>
  <si>
    <t>Braga</t>
  </si>
  <si>
    <t>GuimarÃ£es</t>
  </si>
  <si>
    <t>StarTech Phone, Wireless</t>
  </si>
  <si>
    <t>AZ-2012-1968371</t>
  </si>
  <si>
    <t>Kian Pollard</t>
  </si>
  <si>
    <t>Widnes</t>
  </si>
  <si>
    <t>HP Fax Machine, High-Speed</t>
  </si>
  <si>
    <t>AZ-2012-51069</t>
  </si>
  <si>
    <t>Bonneuil-sur-Marne</t>
  </si>
  <si>
    <t>AZ-2012-385874</t>
  </si>
  <si>
    <t>Mont-Saint-Aignan</t>
  </si>
  <si>
    <t>BN-2012-6756198</t>
  </si>
  <si>
    <t>Turin</t>
  </si>
  <si>
    <t>Rogers File Cart, Single Width</t>
  </si>
  <si>
    <t>AZ-2012-8266486</t>
  </si>
  <si>
    <t>Angus Reading</t>
  </si>
  <si>
    <t>AZ-2012-2652453</t>
  </si>
  <si>
    <t>Jesse Godson</t>
  </si>
  <si>
    <t>Taranto</t>
  </si>
  <si>
    <t>Logitech Keyboard, Erganomic</t>
  </si>
  <si>
    <t>AZ-2012-5450030</t>
  </si>
  <si>
    <t>BN-2012-8675695</t>
  </si>
  <si>
    <t>Ewan Lee</t>
  </si>
  <si>
    <t>Unna</t>
  </si>
  <si>
    <t>BN-2012-8901808</t>
  </si>
  <si>
    <t>Spencer Oliver</t>
  </si>
  <si>
    <t>Cardinal Binding Machine, Recycled</t>
  </si>
  <si>
    <t>AZ-2012-9614824</t>
  </si>
  <si>
    <t>Amanda Hutcherson</t>
  </si>
  <si>
    <t>AZ-2012-1561905</t>
  </si>
  <si>
    <t>Enermax Numeric Keypad, Erganomic</t>
  </si>
  <si>
    <t>AZ-2012-3853973</t>
  </si>
  <si>
    <t>Torre del Greco</t>
  </si>
  <si>
    <t>BN-2012-205322</t>
  </si>
  <si>
    <t>Fellowes Box, Single Width</t>
  </si>
  <si>
    <t>BN-2012-8746032</t>
  </si>
  <si>
    <t>Verdun</t>
  </si>
  <si>
    <t>Boston Sketch Pad, Easy-Erase</t>
  </si>
  <si>
    <t>Acco 3-Hole Punch, Clear</t>
  </si>
  <si>
    <t>BN-2012-4615996</t>
  </si>
  <si>
    <t>OIC Rubber Bands, Bulk Pack</t>
  </si>
  <si>
    <t>BN-2012-6784776</t>
  </si>
  <si>
    <t>Mike Obrien</t>
  </si>
  <si>
    <t>Stiletto Box Cutter, High Speed</t>
  </si>
  <si>
    <t>AZ-2012-3448109</t>
  </si>
  <si>
    <t>Betty Reynolds</t>
  </si>
  <si>
    <t>AZ-2012-2353592</t>
  </si>
  <si>
    <t>Verona</t>
  </si>
  <si>
    <t>Ikea Floating Shelf Set, Traditional</t>
  </si>
  <si>
    <t>Eaton Message Books, Multicolor</t>
  </si>
  <si>
    <t>SanDisk Note Cards, Premium</t>
  </si>
  <si>
    <t>AZ-2012-719087</t>
  </si>
  <si>
    <t>Epson Inkjet, Durable</t>
  </si>
  <si>
    <t>AZ-2012-9607544</t>
  </si>
  <si>
    <t>Claire Harrington</t>
  </si>
  <si>
    <t>Tenex Shelving, Blue</t>
  </si>
  <si>
    <t>Epson Card Printer, Red</t>
  </si>
  <si>
    <t>AZ-2012-5924516</t>
  </si>
  <si>
    <t>Eric Anderson</t>
  </si>
  <si>
    <t>Cameo Clasp Envelope, Recycled</t>
  </si>
  <si>
    <t>AZ-2012-3958452</t>
  </si>
  <si>
    <t>Aschaffenburg</t>
  </si>
  <si>
    <t>AZ-2012-3931920</t>
  </si>
  <si>
    <t>Finland Proper</t>
  </si>
  <si>
    <t>Turku</t>
  </si>
  <si>
    <t>Sharp Ink, Laser</t>
  </si>
  <si>
    <t>AZ-2012-1089029</t>
  </si>
  <si>
    <t>Wales</t>
  </si>
  <si>
    <t>Barry</t>
  </si>
  <si>
    <t>Ibico 3-Hole Punch, Durable</t>
  </si>
  <si>
    <t>BN-2012-1777533</t>
  </si>
  <si>
    <t>Morgan Anderson</t>
  </si>
  <si>
    <t>Hon Swivel Stool, Set of Two</t>
  </si>
  <si>
    <t>AZ-2012-9921309</t>
  </si>
  <si>
    <t>AZ-2012-4512200</t>
  </si>
  <si>
    <t>Ames Manila Envelope, Set of 50</t>
  </si>
  <si>
    <t>Sharp Ink, High-Speed</t>
  </si>
  <si>
    <t>AZ-2012-327072</t>
  </si>
  <si>
    <t>Blake Lymburner</t>
  </si>
  <si>
    <t>Frederiksberg</t>
  </si>
  <si>
    <t>AZ-2012-8884167</t>
  </si>
  <si>
    <t>Tremblay-en-France</t>
  </si>
  <si>
    <t>Stockwell Thumb Tacks, Metal</t>
  </si>
  <si>
    <t>AZ-2012-2675559</t>
  </si>
  <si>
    <t>La Teste-de-Buch</t>
  </si>
  <si>
    <t>BN-2012-9606343</t>
  </si>
  <si>
    <t>Alice Black</t>
  </si>
  <si>
    <t>Accos Staples, Bulk Pack</t>
  </si>
  <si>
    <t>AZ-2012-7344517</t>
  </si>
  <si>
    <t>Fiskars Letter Opener, High Speed</t>
  </si>
  <si>
    <t>BN-2012-26008</t>
  </si>
  <si>
    <t>Office Star Bag Chairs, Black</t>
  </si>
  <si>
    <t>OIC Paper Clips, Assorted Sizes</t>
  </si>
  <si>
    <t>Enermax Memo Slips, Recycled</t>
  </si>
  <si>
    <t>Nokia Speaker Phone, Full Size</t>
  </si>
  <si>
    <t>AZ-2012-5646456</t>
  </si>
  <si>
    <t>Enermax Message Books, 8.5 x 11</t>
  </si>
  <si>
    <t>Acme Letter Opener, Steel</t>
  </si>
  <si>
    <t>AZ-2012-7045480</t>
  </si>
  <si>
    <t>AZ-2012-8524723</t>
  </si>
  <si>
    <t>Daniel Lucas</t>
  </si>
  <si>
    <t>Fellowes Trays, Blue</t>
  </si>
  <si>
    <t>SanDisk Keyboard, USB</t>
  </si>
  <si>
    <t>AZ-2012-5782432</t>
  </si>
  <si>
    <t>BN-2012-7755774</t>
  </si>
  <si>
    <t>Max Craig</t>
  </si>
  <si>
    <t>Coudekerque-Branche</t>
  </si>
  <si>
    <t>Bevis Conference Table, with Bottom Storage</t>
  </si>
  <si>
    <t>Breville Stove, Red</t>
  </si>
  <si>
    <t>AZ-2012-6007479</t>
  </si>
  <si>
    <t>Nicole Howard</t>
  </si>
  <si>
    <t>Chelmsford</t>
  </si>
  <si>
    <t>AZ-2012-1952755</t>
  </si>
  <si>
    <t>Dortmund</t>
  </si>
  <si>
    <t>Stanley Markers, Water Color</t>
  </si>
  <si>
    <t>Memorex Keyboard, USB</t>
  </si>
  <si>
    <t>Canon Personal Copier, Color</t>
  </si>
  <si>
    <t>AZ-2012-6376256</t>
  </si>
  <si>
    <t>Advantus Push Pins, Assorted Sizes</t>
  </si>
  <si>
    <t>AZ-2012-2667819</t>
  </si>
  <si>
    <t>Ralph Holmes</t>
  </si>
  <si>
    <t>AZ-2012-1710081</t>
  </si>
  <si>
    <t>Jammie Gibbs</t>
  </si>
  <si>
    <t>Neubrandenburg</t>
  </si>
  <si>
    <t>AZ-2012-5999614</t>
  </si>
  <si>
    <t>Isabelle Gould</t>
  </si>
  <si>
    <t>Haninge</t>
  </si>
  <si>
    <t>Breville Refrigerator, White</t>
  </si>
  <si>
    <t>AZ-2012-7471811</t>
  </si>
  <si>
    <t>Debbie Fisk</t>
  </si>
  <si>
    <t>Rogaland</t>
  </si>
  <si>
    <t>Sandnes</t>
  </si>
  <si>
    <t>Kleencut Ruler, High Speed</t>
  </si>
  <si>
    <t>AZ-2012-6113257</t>
  </si>
  <si>
    <t>Kerry Dorsey</t>
  </si>
  <si>
    <t>AZ-2012-8035281</t>
  </si>
  <si>
    <t>Dormagen</t>
  </si>
  <si>
    <t>Wilson Jones Index Tab, Clear</t>
  </si>
  <si>
    <t>AZ-2012-8589004</t>
  </si>
  <si>
    <t>Parla</t>
  </si>
  <si>
    <t>BN-2012-8726185</t>
  </si>
  <si>
    <t>David Lowe</t>
  </si>
  <si>
    <t>Capelle aan den IJssel</t>
  </si>
  <si>
    <t>Bush Library with Doors, Pine</t>
  </si>
  <si>
    <t>Green Bar Memo Slips, Multicolor</t>
  </si>
  <si>
    <t>BN-2012-3187159</t>
  </si>
  <si>
    <t>Tallaght</t>
  </si>
  <si>
    <t>AZ-2012-8652338</t>
  </si>
  <si>
    <t>Christopher Goold</t>
  </si>
  <si>
    <t>MÃ¢con</t>
  </si>
  <si>
    <t>Xerox Cards &amp; Envelopes, Recycled</t>
  </si>
  <si>
    <t>AZ-2012-7235775</t>
  </si>
  <si>
    <t>Apple Signal Booster, Cordless</t>
  </si>
  <si>
    <t>AZ-2012-4249351</t>
  </si>
  <si>
    <t>Niki Peirce</t>
  </si>
  <si>
    <t>Sorgues</t>
  </si>
  <si>
    <t>Cardinal Hole Reinforcements, Durable</t>
  </si>
  <si>
    <t>AZ-2012-5539647</t>
  </si>
  <si>
    <t>Sophia Owen</t>
  </si>
  <si>
    <t>Bedford</t>
  </si>
  <si>
    <t>OIC Staples, Bulk Pack</t>
  </si>
  <si>
    <t>Sharp Fax and Copier, Laser</t>
  </si>
  <si>
    <t>AZ-2012-943322</t>
  </si>
  <si>
    <t>Sanford Markers, Fluorescent</t>
  </si>
  <si>
    <t>AZ-2012-7429996</t>
  </si>
  <si>
    <t>Edward Martinez</t>
  </si>
  <si>
    <t>SanDisk Router, Bluetooth</t>
  </si>
  <si>
    <t>AZ-2012-7971631</t>
  </si>
  <si>
    <t>Domont</t>
  </si>
  <si>
    <t>AZ-2012-9071666</t>
  </si>
  <si>
    <t>Ibico 3-Hole Punch, Economy</t>
  </si>
  <si>
    <t>AZ-2012-9453588</t>
  </si>
  <si>
    <t>Wilson Jones Hole Reinforcements, Durable</t>
  </si>
  <si>
    <t>AZ-2012-4300696</t>
  </si>
  <si>
    <t>Kai Leonard</t>
  </si>
  <si>
    <t>Erlangen</t>
  </si>
  <si>
    <t>Cardinal Binding Machine, Clear</t>
  </si>
  <si>
    <t>AZ-2012-2814232</t>
  </si>
  <si>
    <t>Caen</t>
  </si>
  <si>
    <t>BIC Pens, Water Color</t>
  </si>
  <si>
    <t>Accos Staples, 12 Pack</t>
  </si>
  <si>
    <t>AZ-2012-4005436</t>
  </si>
  <si>
    <t>Thomas McCallum</t>
  </si>
  <si>
    <t>Nokia Signal Booster, with Caller ID</t>
  </si>
  <si>
    <t>BN-2012-1029771</t>
  </si>
  <si>
    <t>Lucas Breillat</t>
  </si>
  <si>
    <t>Deventer</t>
  </si>
  <si>
    <t>Dania Library with Doors, Metal</t>
  </si>
  <si>
    <t>Harbour Creations Swivel Stool, Red</t>
  </si>
  <si>
    <t>AZ-2012-5171390</t>
  </si>
  <si>
    <t>Ferndown</t>
  </si>
  <si>
    <t>Smead Box, Industrial</t>
  </si>
  <si>
    <t>AZ-2012-2450675</t>
  </si>
  <si>
    <t>Sam Wood</t>
  </si>
  <si>
    <t>Bolton</t>
  </si>
  <si>
    <t>BN-2012-6728317</t>
  </si>
  <si>
    <t>Saint-Cloud</t>
  </si>
  <si>
    <t>Brother Copy Machine, Laser</t>
  </si>
  <si>
    <t>AZ-2012-6580812</t>
  </si>
  <si>
    <t>Michael Flores</t>
  </si>
  <si>
    <t>Stanley Pencil Sharpener, Easy-Erase</t>
  </si>
  <si>
    <t>AZ-2012-1381532</t>
  </si>
  <si>
    <t>Zachary Warner</t>
  </si>
  <si>
    <t>AZ-2012-2408041</t>
  </si>
  <si>
    <t>Louis Dominguez</t>
  </si>
  <si>
    <t>AZ-2012-4238116</t>
  </si>
  <si>
    <t>Richard Harvey</t>
  </si>
  <si>
    <t>AZ-2012-8875162</t>
  </si>
  <si>
    <t>Lori Miller</t>
  </si>
  <si>
    <t>Oldham</t>
  </si>
  <si>
    <t>Sauder Corner Shelving, Metal</t>
  </si>
  <si>
    <t>AZ-2012-2744098</t>
  </si>
  <si>
    <t>Wilson Jones Binder, Durable</t>
  </si>
  <si>
    <t>AZ-2012-3581207</t>
  </si>
  <si>
    <t>Walter Coley</t>
  </si>
  <si>
    <t>AZ-2012-3293299</t>
  </si>
  <si>
    <t>Saint-Denis</t>
  </si>
  <si>
    <t>Hon Round Table, with Bottom Storage</t>
  </si>
  <si>
    <t>HP Ink, Laser</t>
  </si>
  <si>
    <t>AZ-2012-5345819</t>
  </si>
  <si>
    <t>AZ-2012-9695680</t>
  </si>
  <si>
    <t>Eastbourne</t>
  </si>
  <si>
    <t>OIC Push Pins, Metal</t>
  </si>
  <si>
    <t>AZ-2012-4295512</t>
  </si>
  <si>
    <t>Albacete</t>
  </si>
  <si>
    <t>Smead Legal Exhibit Labels, Adjustable</t>
  </si>
  <si>
    <t>BN-2012-5235774</t>
  </si>
  <si>
    <t>Adam Walpole</t>
  </si>
  <si>
    <t>Rhondda</t>
  </si>
  <si>
    <t>Stanley Markers, Blue</t>
  </si>
  <si>
    <t>AZ-2012-3272403</t>
  </si>
  <si>
    <t>Elx</t>
  </si>
  <si>
    <t>BN-2012-6903920</t>
  </si>
  <si>
    <t>Michael Kim</t>
  </si>
  <si>
    <t>AZ-2012-7832440</t>
  </si>
  <si>
    <t>Georgina Storey</t>
  </si>
  <si>
    <t>Smead File Cart, Blue</t>
  </si>
  <si>
    <t>AZ-2012-9764957</t>
  </si>
  <si>
    <t>Abbie Perry</t>
  </si>
  <si>
    <t>Sauder Stackable Bookrack, Pine</t>
  </si>
  <si>
    <t>Harbour Creations Steel Folding Chair, Black</t>
  </si>
  <si>
    <t>Boston Sketch Pad, Water Color</t>
  </si>
  <si>
    <t>Accos Thumb Tacks, 12 Pack</t>
  </si>
  <si>
    <t>Smead Trays, Wire Frame</t>
  </si>
  <si>
    <t>AZ-2012-5631186</t>
  </si>
  <si>
    <t>Darcy St George</t>
  </si>
  <si>
    <t>Velletri</t>
  </si>
  <si>
    <t>Hoover Refrigerator, Silver</t>
  </si>
  <si>
    <t>AZ-2012-4923020</t>
  </si>
  <si>
    <t>Ewan O'Neill</t>
  </si>
  <si>
    <t>Las Rozas de Madrid</t>
  </si>
  <si>
    <t>Avery Shipping Labels, 5000 Label Set</t>
  </si>
  <si>
    <t>AZ-2012-7800585</t>
  </si>
  <si>
    <t>AZ-2012-7094138</t>
  </si>
  <si>
    <t>Marl</t>
  </si>
  <si>
    <t>Eldon Shelving, Blue</t>
  </si>
  <si>
    <t>AZ-2012-5071313</t>
  </si>
  <si>
    <t>AZ-2012-6341558</t>
  </si>
  <si>
    <t>Bryce Efird</t>
  </si>
  <si>
    <t>BN-2012-8691355</t>
  </si>
  <si>
    <t>Edward Dolling</t>
  </si>
  <si>
    <t>Aveiro</t>
  </si>
  <si>
    <t>Feira</t>
  </si>
  <si>
    <t>Samsung Signal Booster, with Caller ID</t>
  </si>
  <si>
    <t>BN-2012-6248125</t>
  </si>
  <si>
    <t>Aidan Rowe</t>
  </si>
  <si>
    <t>BN-2012-4716466</t>
  </si>
  <si>
    <t>Robert Barnes</t>
  </si>
  <si>
    <t>Blackburn</t>
  </si>
  <si>
    <t>Eldon Box, Single Width</t>
  </si>
  <si>
    <t>AZ-2012-2363041</t>
  </si>
  <si>
    <t>Amersfoort</t>
  </si>
  <si>
    <t>Stockwell Paper Clips, Bulk Pack</t>
  </si>
  <si>
    <t>AZ-2012-3913480</t>
  </si>
  <si>
    <t>AZ-2012-8819621</t>
  </si>
  <si>
    <t>Alpha Ross</t>
  </si>
  <si>
    <t>Samsung Signal Booster, VoIP</t>
  </si>
  <si>
    <t>AZ-2012-9314178</t>
  </si>
  <si>
    <t>Castrop-Rauxel</t>
  </si>
  <si>
    <t>AZ-2012-3365059</t>
  </si>
  <si>
    <t>Brian Garcia</t>
  </si>
  <si>
    <t>Smead Round Labels, Alphabetical</t>
  </si>
  <si>
    <t>AZ-2012-7489217</t>
  </si>
  <si>
    <t>Saint-Nazaire</t>
  </si>
  <si>
    <t>AZ-2012-3104391</t>
  </si>
  <si>
    <t>SanDisk Cards &amp; Envelopes, Premium</t>
  </si>
  <si>
    <t>AZ-2012-3337220</t>
  </si>
  <si>
    <t>Tahlia Coughlan</t>
  </si>
  <si>
    <t>Heilbronn</t>
  </si>
  <si>
    <t>Green Bar Parchment Paper, Premium</t>
  </si>
  <si>
    <t>Eldon Box, Blue</t>
  </si>
  <si>
    <t>Samsung Speaker Phone, VoIP</t>
  </si>
  <si>
    <t>AZ-2012-1605480</t>
  </si>
  <si>
    <t>AZ-2012-9819217</t>
  </si>
  <si>
    <t>Eva Hargraves</t>
  </si>
  <si>
    <t>Viersen</t>
  </si>
  <si>
    <t>Accos Rubber Bands, Metal</t>
  </si>
  <si>
    <t>AZ-2012-8319286</t>
  </si>
  <si>
    <t>Hon Legal Exhibit Labels, Alphabetical</t>
  </si>
  <si>
    <t>AZ-2012-9926323</t>
  </si>
  <si>
    <t>Julie Ochoa</t>
  </si>
  <si>
    <t>Abruzzi</t>
  </si>
  <si>
    <t>Pescara</t>
  </si>
  <si>
    <t>Rubbermaid Clock, Durable</t>
  </si>
  <si>
    <t>Breville Refrigerator, Silver</t>
  </si>
  <si>
    <t>Fiskars Box Cutter, High Speed</t>
  </si>
  <si>
    <t>AZ-2012-9056595</t>
  </si>
  <si>
    <t>Stockwell Clamps, Bulk Pack</t>
  </si>
  <si>
    <t>Okidata Calculator, Durable</t>
  </si>
  <si>
    <t>BN-2012-1276704</t>
  </si>
  <si>
    <t>Dominic Scott</t>
  </si>
  <si>
    <t>Hewlett Personal Copier, Digital</t>
  </si>
  <si>
    <t>AZ-2012-2417161</t>
  </si>
  <si>
    <t>AZ-2012-7754388</t>
  </si>
  <si>
    <t>Mark Briggs</t>
  </si>
  <si>
    <t>Munster</t>
  </si>
  <si>
    <t>Hewlett Fax Machine, Laser</t>
  </si>
  <si>
    <t>BN-2012-3975378</t>
  </si>
  <si>
    <t>Novimex Bag Chairs, Set of Two</t>
  </si>
  <si>
    <t>Rogers Trays, Blue</t>
  </si>
  <si>
    <t>AZ-2012-2425717</t>
  </si>
  <si>
    <t>Freiburg</t>
  </si>
  <si>
    <t>Acme Scissors, Serrated</t>
  </si>
  <si>
    <t>AZ-2012-2938834</t>
  </si>
  <si>
    <t>Gail Thompson</t>
  </si>
  <si>
    <t>AZ-2012-873456</t>
  </si>
  <si>
    <t>Deflect-O Door Stop, Erganomic</t>
  </si>
  <si>
    <t>AZ-2012-171194</t>
  </si>
  <si>
    <t>Nathan Noble</t>
  </si>
  <si>
    <t>Calais</t>
  </si>
  <si>
    <t>AZ-2012-9553455</t>
  </si>
  <si>
    <t>Sant Boi de Llobregat</t>
  </si>
  <si>
    <t>AZ-2012-7671653</t>
  </si>
  <si>
    <t>Wuppertal</t>
  </si>
  <si>
    <t>Novimex Bag Chairs, Black</t>
  </si>
  <si>
    <t>BN-2012-1365055</t>
  </si>
  <si>
    <t>Smead Shelving, Industrial</t>
  </si>
  <si>
    <t>AZ-2012-2434811</t>
  </si>
  <si>
    <t>Waiblingen</t>
  </si>
  <si>
    <t>Kleencut Letter Opener, Easy Grip</t>
  </si>
  <si>
    <t>AZ-2012-7403782</t>
  </si>
  <si>
    <t>Koby Tompson</t>
  </si>
  <si>
    <t>Bush Floating Shelf Set, Traditional</t>
  </si>
  <si>
    <t>GlobeWeis Clasp Envelope, Set of 50</t>
  </si>
  <si>
    <t>StarTech Receipt Printer, Wireless</t>
  </si>
  <si>
    <t>AZ-2012-6409303</t>
  </si>
  <si>
    <t>Britney Basaldua</t>
  </si>
  <si>
    <t>Liverpool</t>
  </si>
  <si>
    <t>AZ-2012-9037690</t>
  </si>
  <si>
    <t>AZ-2012-5626763</t>
  </si>
  <si>
    <t>Sabadell</t>
  </si>
  <si>
    <t>BN-2012-9766110</t>
  </si>
  <si>
    <t>Bush Library with Doors, Mobile</t>
  </si>
  <si>
    <t>Acco Binder Covers, Recycled</t>
  </si>
  <si>
    <t>OIC Paper Clips, 12 Pack</t>
  </si>
  <si>
    <t>Konica Receipt Printer, White</t>
  </si>
  <si>
    <t>AZ-2012-9222896</t>
  </si>
  <si>
    <t>AZ-2012-4561991</t>
  </si>
  <si>
    <t>AZ-2012-1411846</t>
  </si>
  <si>
    <t>Harbour Creations Shipping Labels, Adjustable</t>
  </si>
  <si>
    <t>AZ-2012-6696550</t>
  </si>
  <si>
    <t>Bailey Morris</t>
  </si>
  <si>
    <t>Hilden</t>
  </si>
  <si>
    <t>BN-2012-4383026</t>
  </si>
  <si>
    <t>Hedmark</t>
  </si>
  <si>
    <t>Hamar</t>
  </si>
  <si>
    <t>BN-2012-4385280</t>
  </si>
  <si>
    <t>Melissa Bean</t>
  </si>
  <si>
    <t>BN-2012-4936189</t>
  </si>
  <si>
    <t>Kazuko Mason</t>
  </si>
  <si>
    <t>AZ-2013-503783</t>
  </si>
  <si>
    <t>Pau</t>
  </si>
  <si>
    <t>Hoover Toaster, Black</t>
  </si>
  <si>
    <t>AZ-2013-7367497</t>
  </si>
  <si>
    <t>Lilian Rodgers</t>
  </si>
  <si>
    <t>AZ-2013-6051551</t>
  </si>
  <si>
    <t>Millie Arnold</t>
  </si>
  <si>
    <t>Melilla</t>
  </si>
  <si>
    <t>AZ-2013-8886888</t>
  </si>
  <si>
    <t>Koby Phillip</t>
  </si>
  <si>
    <t>AZ-2013-3615405</t>
  </si>
  <si>
    <t>Lomme</t>
  </si>
  <si>
    <t>AZ-2013-2326728</t>
  </si>
  <si>
    <t>Nate Wilder-Neligan</t>
  </si>
  <si>
    <t>AZ-2013-6487412</t>
  </si>
  <si>
    <t>AZ-2013-1611944</t>
  </si>
  <si>
    <t>Marche</t>
  </si>
  <si>
    <t>Fano</t>
  </si>
  <si>
    <t>Cuisinart Toaster, Silver</t>
  </si>
  <si>
    <t>Eaton Message Books, Premium</t>
  </si>
  <si>
    <t>AZ-2013-1069052</t>
  </si>
  <si>
    <t>Katherine Grant</t>
  </si>
  <si>
    <t>Auch</t>
  </si>
  <si>
    <t>BN-2013-3817334</t>
  </si>
  <si>
    <t>Eldon Photo Frame, Duo Pack</t>
  </si>
  <si>
    <t>AZ-2013-9151069</t>
  </si>
  <si>
    <t>John Basser</t>
  </si>
  <si>
    <t>York</t>
  </si>
  <si>
    <t>AZ-2013-8445790</t>
  </si>
  <si>
    <t>Marina di Carrara</t>
  </si>
  <si>
    <t>BN-2013-1977946</t>
  </si>
  <si>
    <t>Angus Ibsch</t>
  </si>
  <si>
    <t>AZ-2013-6362222</t>
  </si>
  <si>
    <t>Leah Norman</t>
  </si>
  <si>
    <t>Ibico 3-Hole Punch, Recycled</t>
  </si>
  <si>
    <t>Eldon Folders, Industrial</t>
  </si>
  <si>
    <t>BN-2013-804810</t>
  </si>
  <si>
    <t>William Horton</t>
  </si>
  <si>
    <t>SanDisk Parchment Paper, Multicolor</t>
  </si>
  <si>
    <t>Fiskars Scissors, Easy Grip</t>
  </si>
  <si>
    <t>AZ-2013-8493783</t>
  </si>
  <si>
    <t>Canon Fax and Copier, Color</t>
  </si>
  <si>
    <t>AZ-2013-8287659</t>
  </si>
  <si>
    <t>Novimex Color Coded Labels, Laser Printer Compatible</t>
  </si>
  <si>
    <t>AZ-2013-3620842</t>
  </si>
  <si>
    <t>AZ-2013-8443460</t>
  </si>
  <si>
    <t>Brescia</t>
  </si>
  <si>
    <t>AZ-2013-5656522</t>
  </si>
  <si>
    <t>Cambridge</t>
  </si>
  <si>
    <t>AZ-2013-3485300</t>
  </si>
  <si>
    <t>Choisy-le-Roi</t>
  </si>
  <si>
    <t>Hon Legal Exhibit Labels, Laser Printer Compatible</t>
  </si>
  <si>
    <t>Belkin Numeric Keypad, USB</t>
  </si>
  <si>
    <t>AZ-2013-2267940</t>
  </si>
  <si>
    <t>Kraft Manila Envelope, Set of 50</t>
  </si>
  <si>
    <t>AZ-2013-1894900</t>
  </si>
  <si>
    <t>BN-2013-3917752</t>
  </si>
  <si>
    <t>Lisa Casey</t>
  </si>
  <si>
    <t>Breville Toaster, Red</t>
  </si>
  <si>
    <t>Binney &amp; Smith Canvas, Easy-Erase</t>
  </si>
  <si>
    <t>AZ-2013-686956</t>
  </si>
  <si>
    <t>Sophie Watson</t>
  </si>
  <si>
    <t>Cholet</t>
  </si>
  <si>
    <t>GlobeWeis Peel and Seal, Recycled</t>
  </si>
  <si>
    <t>AZ-2013-6371048</t>
  </si>
  <si>
    <t>Okidata Printer, Durable</t>
  </si>
  <si>
    <t>AZ-2013-61597</t>
  </si>
  <si>
    <t>Ricky Cullen</t>
  </si>
  <si>
    <t>Quimper</t>
  </si>
  <si>
    <t>AZ-2013-6552361</t>
  </si>
  <si>
    <t>Espoo</t>
  </si>
  <si>
    <t>Dania 3-Shelf Cabinet, Traditional</t>
  </si>
  <si>
    <t>AZ-2013-5970660</t>
  </si>
  <si>
    <t>Darmstadt</t>
  </si>
  <si>
    <t>AZ-2013-5007894</t>
  </si>
  <si>
    <t>Jacob Varley</t>
  </si>
  <si>
    <t>Eaton Memo Slips, Multicolor</t>
  </si>
  <si>
    <t>AZ-2013-6313494</t>
  </si>
  <si>
    <t>James Casados</t>
  </si>
  <si>
    <t>Les Pavillons-sous-Bois</t>
  </si>
  <si>
    <t>AZ-2013-8629529</t>
  </si>
  <si>
    <t>Livry-Gargan</t>
  </si>
  <si>
    <t>Hoover Stove, Black</t>
  </si>
  <si>
    <t>Smead Shelving, Wire Frame</t>
  </si>
  <si>
    <t>AZ-2013-5548101</t>
  </si>
  <si>
    <t>Jasper Neighbour</t>
  </si>
  <si>
    <t>Grasse</t>
  </si>
  <si>
    <t>AZ-2013-2868494</t>
  </si>
  <si>
    <t>Maisons-Laffitte</t>
  </si>
  <si>
    <t>SanDisk Message Books, 8.5 x 11</t>
  </si>
  <si>
    <t>AZ-2013-8665589</t>
  </si>
  <si>
    <t>Alannah Langridge</t>
  </si>
  <si>
    <t>Derby</t>
  </si>
  <si>
    <t>Sauder Floating Shelf Set, Pine</t>
  </si>
  <si>
    <t>AZ-2013-7684337</t>
  </si>
  <si>
    <t>Chester</t>
  </si>
  <si>
    <t>AZ-2013-5414394</t>
  </si>
  <si>
    <t>Tahlia Murnin</t>
  </si>
  <si>
    <t>Novimex Shipping Labels, 5000 Label Set</t>
  </si>
  <si>
    <t>Kleencut Box Cutter, Serrated</t>
  </si>
  <si>
    <t>AZ-2013-5105869</t>
  </si>
  <si>
    <t>Abby Mei</t>
  </si>
  <si>
    <t>AZ-2013-5316268</t>
  </si>
  <si>
    <t>Castelldefels</t>
  </si>
  <si>
    <t>Bush Stackable Bookrack, Mobile</t>
  </si>
  <si>
    <t>KitchenAid Refrigerator, Black</t>
  </si>
  <si>
    <t>AZ-2013-1437860</t>
  </si>
  <si>
    <t>Ella Harrhy</t>
  </si>
  <si>
    <t>Ermont</t>
  </si>
  <si>
    <t>AZ-2013-2184439</t>
  </si>
  <si>
    <t>AZ-2013-8362803</t>
  </si>
  <si>
    <t>AZ-2013-487438</t>
  </si>
  <si>
    <t>Mason Adams</t>
  </si>
  <si>
    <t>Monza</t>
  </si>
  <si>
    <t>AZ-2013-7283471</t>
  </si>
  <si>
    <t>Ali Mander-Jones</t>
  </si>
  <si>
    <t>Salzburg</t>
  </si>
  <si>
    <t>BN-2013-4615508</t>
  </si>
  <si>
    <t>Gradignan</t>
  </si>
  <si>
    <t>BN-2013-6927088</t>
  </si>
  <si>
    <t>Jasmine Hanson</t>
  </si>
  <si>
    <t>Gennevilliers</t>
  </si>
  <si>
    <t>BN-2013-3731561</t>
  </si>
  <si>
    <t>Acme Letter Opener, Easy Grip</t>
  </si>
  <si>
    <t>AZ-2013-5013285</t>
  </si>
  <si>
    <t>Cisco Office Telephone, Full Size</t>
  </si>
  <si>
    <t>AZ-2013-8108569</t>
  </si>
  <si>
    <t>AZ-2013-5098610</t>
  </si>
  <si>
    <t>Ames Peel and Seal, Recycled</t>
  </si>
  <si>
    <t>Canon Fax Machine, Digital</t>
  </si>
  <si>
    <t>AZ-2013-4345897</t>
  </si>
  <si>
    <t>Eldon Trays, Single Width</t>
  </si>
  <si>
    <t>AZ-2013-2914891</t>
  </si>
  <si>
    <t>Florence</t>
  </si>
  <si>
    <t>Advantus Staples, Metal</t>
  </si>
  <si>
    <t>Eldon Lockers, Blue</t>
  </si>
  <si>
    <t>AZ-2013-7137093</t>
  </si>
  <si>
    <t>Daisy Summers</t>
  </si>
  <si>
    <t>Logitech Router, Programmable</t>
  </si>
  <si>
    <t>AZ-2013-9746580</t>
  </si>
  <si>
    <t>Safco Corner Shelving, Traditional</t>
  </si>
  <si>
    <t>AZ-2013-8568485</t>
  </si>
  <si>
    <t>Montbrison</t>
  </si>
  <si>
    <t>Nokia Speaker Phone, VoIP</t>
  </si>
  <si>
    <t>AZ-2013-2436002</t>
  </si>
  <si>
    <t>Jake Barry</t>
  </si>
  <si>
    <t>BN-2013-8203726</t>
  </si>
  <si>
    <t>Jordan Peacock</t>
  </si>
  <si>
    <t>AZ-2013-1978378</t>
  </si>
  <si>
    <t>AZ-2013-9012669</t>
  </si>
  <si>
    <t>Charlie Horrocks</t>
  </si>
  <si>
    <t>Fiskars Letter Opener, Easy Grip</t>
  </si>
  <si>
    <t>AZ-2013-2435925</t>
  </si>
  <si>
    <t>Accos Clamps, Bulk Pack</t>
  </si>
  <si>
    <t>AZ-2013-3751921</t>
  </si>
  <si>
    <t>Declan Dundas</t>
  </si>
  <si>
    <t>Burnley</t>
  </si>
  <si>
    <t>Canon Ink, Color</t>
  </si>
  <si>
    <t>AZ-2013-7290380</t>
  </si>
  <si>
    <t>Stella Hellyer</t>
  </si>
  <si>
    <t>BN-2013-9926490</t>
  </si>
  <si>
    <t>AZ-2013-5999783</t>
  </si>
  <si>
    <t>AZ-2013-9571579</t>
  </si>
  <si>
    <t>Kyle Beard</t>
  </si>
  <si>
    <t>Jiffy Interoffice Envelope, Set of 50</t>
  </si>
  <si>
    <t>AZ-2013-6220959</t>
  </si>
  <si>
    <t>Archie Whittaker</t>
  </si>
  <si>
    <t>Hamilton Beach Stove, White</t>
  </si>
  <si>
    <t>Kraft Interoffice Envelope, Security-Tint</t>
  </si>
  <si>
    <t>Kraft Manila Envelope, with clear poly window</t>
  </si>
  <si>
    <t>Enermax Message Books, Recycled</t>
  </si>
  <si>
    <t>BN-2013-1315378</t>
  </si>
  <si>
    <t>Tilburg</t>
  </si>
  <si>
    <t>AZ-2013-4847875</t>
  </si>
  <si>
    <t>Cisco Headset, with Caller ID</t>
  </si>
  <si>
    <t>AZ-2013-5755463</t>
  </si>
  <si>
    <t>AZ-2013-3735155</t>
  </si>
  <si>
    <t>Kian Sykes</t>
  </si>
  <si>
    <t>AZ-2013-5279450</t>
  </si>
  <si>
    <t>Peggy Hua</t>
  </si>
  <si>
    <t>Cuisinart Stove, Silver</t>
  </si>
  <si>
    <t>BN-2013-9867098</t>
  </si>
  <si>
    <t>BN-2013-9407100</t>
  </si>
  <si>
    <t>Noah Hart</t>
  </si>
  <si>
    <t>Harbour Creations Bag Chairs, Black</t>
  </si>
  <si>
    <t>Harbour Creations Removable Labels, 5000 Label Set</t>
  </si>
  <si>
    <t>Novimex Shipping Labels, Laser Printer Compatible</t>
  </si>
  <si>
    <t>AZ-2013-7432125</t>
  </si>
  <si>
    <t>SanDisk Cards &amp; Envelopes, Recycled</t>
  </si>
  <si>
    <t>AZ-2013-3893107</t>
  </si>
  <si>
    <t>AZ-2013-6246292</t>
  </si>
  <si>
    <t>Carol Evans</t>
  </si>
  <si>
    <t>Acco 3-Hole Punch, Economy</t>
  </si>
  <si>
    <t>AZ-2013-2162225</t>
  </si>
  <si>
    <t>Ingolstadt</t>
  </si>
  <si>
    <t>GlobeWeis Manila Envelope, Recycled</t>
  </si>
  <si>
    <t>AZ-2013-8712003</t>
  </si>
  <si>
    <t>Eaton Parchment Paper, Multicolor</t>
  </si>
  <si>
    <t>Green Bar Parchment Paper, 8.5 x 11</t>
  </si>
  <si>
    <t>AZ-2013-6302764</t>
  </si>
  <si>
    <t>Mainz</t>
  </si>
  <si>
    <t>Avery Removable Labels, Adjustable</t>
  </si>
  <si>
    <t>Fiskars Shears, Serrated</t>
  </si>
  <si>
    <t>AZ-2013-587420</t>
  </si>
  <si>
    <t>Hagen</t>
  </si>
  <si>
    <t>AZ-2013-5944136</t>
  </si>
  <si>
    <t>AZ-2013-1203814</t>
  </si>
  <si>
    <t>StarTech Card Printer, White</t>
  </si>
  <si>
    <t>AZ-2013-8122695</t>
  </si>
  <si>
    <t>Breville Refrigerator, Black</t>
  </si>
  <si>
    <t>AZ-2013-6301171</t>
  </si>
  <si>
    <t>Judith Franke</t>
  </si>
  <si>
    <t>Cameo Mailers, Recycled</t>
  </si>
  <si>
    <t>AZ-2013-9080857</t>
  </si>
  <si>
    <t>Hannah Conyers</t>
  </si>
  <si>
    <t>AZ-2013-1483452</t>
  </si>
  <si>
    <t>Ethan Williams</t>
  </si>
  <si>
    <t>Hoover Microwave, White</t>
  </si>
  <si>
    <t>AZ-2013-2857120</t>
  </si>
  <si>
    <t>Kimberly Boyd</t>
  </si>
  <si>
    <t>Bayonne</t>
  </si>
  <si>
    <t>Panasonic Receipt Printer, White</t>
  </si>
  <si>
    <t>AZ-2013-6875037</t>
  </si>
  <si>
    <t>Karon Shah</t>
  </si>
  <si>
    <t>AZ-2013-2848176</t>
  </si>
  <si>
    <t>Chelsea Parkinson</t>
  </si>
  <si>
    <t>Melun</t>
  </si>
  <si>
    <t>Sharp Copy Machine, High-Speed</t>
  </si>
  <si>
    <t>AZ-2013-1388656</t>
  </si>
  <si>
    <t>Bianca Monsoor</t>
  </si>
  <si>
    <t>AZ-2013-1414174</t>
  </si>
  <si>
    <t>Malakoff</t>
  </si>
  <si>
    <t>Hamilton Beach Refrigerator, Silver</t>
  </si>
  <si>
    <t>BN-2013-4388015</t>
  </si>
  <si>
    <t>Samsung Headset, VoIP</t>
  </si>
  <si>
    <t>AZ-2013-8748241</t>
  </si>
  <si>
    <t>Jack Brier</t>
  </si>
  <si>
    <t>AZ-2013-2690702</t>
  </si>
  <si>
    <t>Gabriel Sanders</t>
  </si>
  <si>
    <t>AZ-2013-2014135</t>
  </si>
  <si>
    <t>Erftstadt</t>
  </si>
  <si>
    <t>AZ-2013-5416676</t>
  </si>
  <si>
    <t>Stoke-on-Trent</t>
  </si>
  <si>
    <t>AZ-2013-4505050</t>
  </si>
  <si>
    <t>AZ-2013-3220222</t>
  </si>
  <si>
    <t>Toby Conway</t>
  </si>
  <si>
    <t>Moncalieri</t>
  </si>
  <si>
    <t>Cameo Peel and Seal, with clear poly window</t>
  </si>
  <si>
    <t>AZ-2013-1741876</t>
  </si>
  <si>
    <t>Vitoria</t>
  </si>
  <si>
    <t>Ikea 3-Shelf Cabinet, Pine</t>
  </si>
  <si>
    <t>AZ-2013-6121627</t>
  </si>
  <si>
    <t>Chloe Landale</t>
  </si>
  <si>
    <t>AZ-2013-6440318</t>
  </si>
  <si>
    <t>Cambrai</t>
  </si>
  <si>
    <t>Sharp Fax and Copier, Color</t>
  </si>
  <si>
    <t>AZ-2013-4386533</t>
  </si>
  <si>
    <t>Isabelle Macghey</t>
  </si>
  <si>
    <t>Deflect-O Frame, Durable</t>
  </si>
  <si>
    <t>AZ-2013-6334025</t>
  </si>
  <si>
    <t>Stanley Sketch Pad, Blue</t>
  </si>
  <si>
    <t>AZ-2013-7662993</t>
  </si>
  <si>
    <t>AZ-2013-8044431</t>
  </si>
  <si>
    <t>Lucas Northcott</t>
  </si>
  <si>
    <t>AZ-2013-3328876</t>
  </si>
  <si>
    <t>Gap</t>
  </si>
  <si>
    <t>KitchenAid Stove, Silver</t>
  </si>
  <si>
    <t>AZ-2013-2015802</t>
  </si>
  <si>
    <t>Catania</t>
  </si>
  <si>
    <t>Eaton Message Books, Recycled</t>
  </si>
  <si>
    <t>AZ-2013-7017402</t>
  </si>
  <si>
    <t>Benjamin Knaggs</t>
  </si>
  <si>
    <t>Hon Rocking Chair, Black</t>
  </si>
  <si>
    <t>Tenex Frame, Duo Pack</t>
  </si>
  <si>
    <t>AZ-2013-7897530</t>
  </si>
  <si>
    <t>Tara Hines</t>
  </si>
  <si>
    <t>Enermax Computer Printout Paper, 8.5 x 11</t>
  </si>
  <si>
    <t>BN-2013-6770556</t>
  </si>
  <si>
    <t>SAFCO Swivel Stool, Adjustable</t>
  </si>
  <si>
    <t>BN-2013-4341327</t>
  </si>
  <si>
    <t>Bergen op Zoom</t>
  </si>
  <si>
    <t>AZ-2013-3240279</t>
  </si>
  <si>
    <t>Leon Barnes</t>
  </si>
  <si>
    <t>Lens</t>
  </si>
  <si>
    <t>AZ-2013-4821824</t>
  </si>
  <si>
    <t>Elite Letter Opener, Easy Grip</t>
  </si>
  <si>
    <t>AZ-2013-3863359</t>
  </si>
  <si>
    <t>Adam Peacock</t>
  </si>
  <si>
    <t>AZ-2013-755831</t>
  </si>
  <si>
    <t>Luca Varley</t>
  </si>
  <si>
    <t>Thionville</t>
  </si>
  <si>
    <t>Xerox Parchment Paper, Premium</t>
  </si>
  <si>
    <t>Epson Card Printer, White</t>
  </si>
  <si>
    <t>AZ-2013-7074618</t>
  </si>
  <si>
    <t>Canon Ink, Digital</t>
  </si>
  <si>
    <t>BN-2013-1199196</t>
  </si>
  <si>
    <t>Ames Mailers, Recycled</t>
  </si>
  <si>
    <t>AZ-2013-9283365</t>
  </si>
  <si>
    <t>Clichy-sous-Bois</t>
  </si>
  <si>
    <t>HP Wireless Fax, Digital</t>
  </si>
  <si>
    <t>AZ-2013-588025</t>
  </si>
  <si>
    <t>Dorsten</t>
  </si>
  <si>
    <t>Deflect-O Door Stop, Durable</t>
  </si>
  <si>
    <t>AZ-2013-5864378</t>
  </si>
  <si>
    <t>Jason Martinez</t>
  </si>
  <si>
    <t>BN-2013-6003171</t>
  </si>
  <si>
    <t>Harbour Creations Bag Chairs, Adjustable</t>
  </si>
  <si>
    <t>Cameo Peel and Seal, Recycled</t>
  </si>
  <si>
    <t>Enermax Memory Card, Erganomic</t>
  </si>
  <si>
    <t>Motorola Office Telephone, VoIP</t>
  </si>
  <si>
    <t>BN-2013-397330</t>
  </si>
  <si>
    <t>Isla Vogel</t>
  </si>
  <si>
    <t>BN-2013-8437019</t>
  </si>
  <si>
    <t>Hordaland</t>
  </si>
  <si>
    <t>Bergen</t>
  </si>
  <si>
    <t>Enermax Memory Card, Programmable</t>
  </si>
  <si>
    <t>BN-2013-2755077</t>
  </si>
  <si>
    <t>Xerox Note Cards, Multicolor</t>
  </si>
  <si>
    <t>Samsung Smart Phone, VoIP</t>
  </si>
  <si>
    <t>BN-2013-5868311</t>
  </si>
  <si>
    <t>Bianca Crisp</t>
  </si>
  <si>
    <t>Advantus Light Bulb, Erganomic</t>
  </si>
  <si>
    <t>AZ-2013-2185600</t>
  </si>
  <si>
    <t>Robert Duffy</t>
  </si>
  <si>
    <t>Sharp Fax Machine, Laser</t>
  </si>
  <si>
    <t>AZ-2013-8277414</t>
  </si>
  <si>
    <t>Carrara</t>
  </si>
  <si>
    <t>AZ-2013-5358584</t>
  </si>
  <si>
    <t>Bourg-en-Bresse</t>
  </si>
  <si>
    <t>AZ-2013-2182228</t>
  </si>
  <si>
    <t>Antwerp</t>
  </si>
  <si>
    <t>Cardinal Binder Covers, Durable</t>
  </si>
  <si>
    <t>Elite Ruler, Easy Grip</t>
  </si>
  <si>
    <t>AZ-2013-3926345</t>
  </si>
  <si>
    <t>Niort</t>
  </si>
  <si>
    <t>AZ-2013-9992531</t>
  </si>
  <si>
    <t>SAFCO Steel Folding Chair, Red</t>
  </si>
  <si>
    <t>AZ-2013-1036545</t>
  </si>
  <si>
    <t>Safco Classic Bookcase, Mobile</t>
  </si>
  <si>
    <t>BN-2013-7517889</t>
  </si>
  <si>
    <t>Lillian Davis</t>
  </si>
  <si>
    <t>AZ-2013-9649532</t>
  </si>
  <si>
    <t>Sauder Library with Doors, Metal</t>
  </si>
  <si>
    <t>AZ-2013-7546171</t>
  </si>
  <si>
    <t>Velbert</t>
  </si>
  <si>
    <t>AZ-2013-1255477</t>
  </si>
  <si>
    <t>Ratingen</t>
  </si>
  <si>
    <t>AZ-2013-6657478</t>
  </si>
  <si>
    <t>AZ-2013-7691747</t>
  </si>
  <si>
    <t>Amy Pritchard</t>
  </si>
  <si>
    <t>Hoover Microwave, Silver</t>
  </si>
  <si>
    <t>GlobeWeis Mailers, Set of 50</t>
  </si>
  <si>
    <t>BN-2013-2606069</t>
  </si>
  <si>
    <t>Maynard Moorman</t>
  </si>
  <si>
    <t>Nokia Headset, Full Size</t>
  </si>
  <si>
    <t>AZ-2013-6062232</t>
  </si>
  <si>
    <t>Deflect-O Clock, Durable</t>
  </si>
  <si>
    <t>BN-2013-236928</t>
  </si>
  <si>
    <t>Sauder Corner Shelving, Pine</t>
  </si>
  <si>
    <t>AZ-2013-514830</t>
  </si>
  <si>
    <t>BN-2013-333027</t>
  </si>
  <si>
    <t>Avellino</t>
  </si>
  <si>
    <t>AZ-2013-7453439</t>
  </si>
  <si>
    <t>Poppy Gunn</t>
  </si>
  <si>
    <t>SAFCO Chairmat, Black</t>
  </si>
  <si>
    <t>Sanford Highlighters, Water Color</t>
  </si>
  <si>
    <t>Stockwell Rubber Bands, Assorted Sizes</t>
  </si>
  <si>
    <t>AZ-2013-467128</t>
  </si>
  <si>
    <t>BN-2013-5879462</t>
  </si>
  <si>
    <t>Enrique Friedman</t>
  </si>
  <si>
    <t>Shrewsbury</t>
  </si>
  <si>
    <t>AZ-2013-3564823</t>
  </si>
  <si>
    <t>Puteaux</t>
  </si>
  <si>
    <t>Safco Classic Bookcase, Metal</t>
  </si>
  <si>
    <t>AZ-2013-8073030</t>
  </si>
  <si>
    <t>Edward Davidson</t>
  </si>
  <si>
    <t>AZ-2013-2176321</t>
  </si>
  <si>
    <t>Enermax Parchment Paper, Premium</t>
  </si>
  <si>
    <t>AZ-2013-6727815</t>
  </si>
  <si>
    <t>Barricks Training Table, Rectangular</t>
  </si>
  <si>
    <t>Epson Receipt Printer, Wireless</t>
  </si>
  <si>
    <t>BN-2013-4799461</t>
  </si>
  <si>
    <t>Jennifer Mattingly</t>
  </si>
  <si>
    <t>Ikea 3-Shelf Cabinet, Mobile</t>
  </si>
  <si>
    <t>Cuisinart Refrigerator, Silver</t>
  </si>
  <si>
    <t>Accos Push Pins, Metal</t>
  </si>
  <si>
    <t>AZ-2013-5608850</t>
  </si>
  <si>
    <t>Motorola Speaker Phone, Full Size</t>
  </si>
  <si>
    <t>AZ-2013-8360642</t>
  </si>
  <si>
    <t>Kyle Nash</t>
  </si>
  <si>
    <t>Rubbermaid Light Bulb, Duo Pack</t>
  </si>
  <si>
    <t>StarTech Card Printer, Red</t>
  </si>
  <si>
    <t>AZ-2013-6948264</t>
  </si>
  <si>
    <t>Madelyn Anderson</t>
  </si>
  <si>
    <t>Tenex Frame, Black</t>
  </si>
  <si>
    <t>Binney &amp; Smith Highlighters, Water Color</t>
  </si>
  <si>
    <t>BN-2013-889802</t>
  </si>
  <si>
    <t>Jiffy Manila Envelope, Security-Tint</t>
  </si>
  <si>
    <t>AZ-2013-971860</t>
  </si>
  <si>
    <t>AZ-2013-3923092</t>
  </si>
  <si>
    <t>AZ-2013-9453292</t>
  </si>
  <si>
    <t>Poppy McWilliams</t>
  </si>
  <si>
    <t>Cuisinart Blender, White</t>
  </si>
  <si>
    <t>BN-2013-9125930</t>
  </si>
  <si>
    <t>Brodie Hart</t>
  </si>
  <si>
    <t>Heerlen</t>
  </si>
  <si>
    <t>Dania 3-Shelf Cabinet, Pine</t>
  </si>
  <si>
    <t>Xerox Note Cards, Recycled</t>
  </si>
  <si>
    <t>AZ-2013-8622401</t>
  </si>
  <si>
    <t>Bielefeld</t>
  </si>
  <si>
    <t>Hoover Blender, Black</t>
  </si>
  <si>
    <t>AZ-2013-4950789</t>
  </si>
  <si>
    <t>AZ-2013-5670267</t>
  </si>
  <si>
    <t>Cameo Manila Envelope, Recycled</t>
  </si>
  <si>
    <t>BN-2013-8115911</t>
  </si>
  <si>
    <t>Jerez de la Frontera</t>
  </si>
  <si>
    <t>AZ-2013-3557634</t>
  </si>
  <si>
    <t>LiÃ¨ge</t>
  </si>
  <si>
    <t>Verviers</t>
  </si>
  <si>
    <t>BN-2013-2697575</t>
  </si>
  <si>
    <t>Velsen</t>
  </si>
  <si>
    <t>AZ-2013-9398521</t>
  </si>
  <si>
    <t>Sam Rees</t>
  </si>
  <si>
    <t>Bry-sur-Marne</t>
  </si>
  <si>
    <t>BN-2013-7296416</t>
  </si>
  <si>
    <t>Archie Springfield</t>
  </si>
  <si>
    <t>OIC Thumb Tacks, Assorted Sizes</t>
  </si>
  <si>
    <t>AZ-2013-6748917</t>
  </si>
  <si>
    <t>Kai Wicks</t>
  </si>
  <si>
    <t>Belkin Mouse, Programmable</t>
  </si>
  <si>
    <t>AZ-2013-2573361</t>
  </si>
  <si>
    <t>Martigues</t>
  </si>
  <si>
    <t>Boston Sketch Pad, Fluorescent</t>
  </si>
  <si>
    <t>OIC Thumb Tacks, Metal</t>
  </si>
  <si>
    <t>Eldon Trays, Industrial</t>
  </si>
  <si>
    <t>AZ-2013-1229971</t>
  </si>
  <si>
    <t>Le Plessis-Robinson</t>
  </si>
  <si>
    <t>BN-2013-8861319</t>
  </si>
  <si>
    <t>Louie Bryant</t>
  </si>
  <si>
    <t>Hewlett Wireless Fax, Color</t>
  </si>
  <si>
    <t>AZ-2013-3688598</t>
  </si>
  <si>
    <t>BN-2013-7723216</t>
  </si>
  <si>
    <t>Advantus Clock, Durable</t>
  </si>
  <si>
    <t>AZ-2013-8751225</t>
  </si>
  <si>
    <t>Bettie Lang</t>
  </si>
  <si>
    <t>Acme Scissors, High Speed</t>
  </si>
  <si>
    <t>Apple Audio Dock, Cordless</t>
  </si>
  <si>
    <t>BN-2013-9076931</t>
  </si>
  <si>
    <t>SanDisk Numeric Keypad, Bluetooth</t>
  </si>
  <si>
    <t>BN-2013-6509529</t>
  </si>
  <si>
    <t>Dania Library with Doors, Mobile</t>
  </si>
  <si>
    <t>BN-2013-9455673</t>
  </si>
  <si>
    <t>Bar-le-Duc</t>
  </si>
  <si>
    <t>AZ-2013-5850386</t>
  </si>
  <si>
    <t>Jacob Roemer</t>
  </si>
  <si>
    <t>Enermax Cards &amp; Envelopes, Premium</t>
  </si>
  <si>
    <t>AZ-2013-1235765</t>
  </si>
  <si>
    <t>Kristal McCaslin</t>
  </si>
  <si>
    <t>Memorex Mouse, Erganomic</t>
  </si>
  <si>
    <t>AZ-2013-8159608</t>
  </si>
  <si>
    <t>Kevin Madigan</t>
  </si>
  <si>
    <t>Basildon</t>
  </si>
  <si>
    <t>Hoover Coffee Grinder, Red</t>
  </si>
  <si>
    <t>Logitech Mouse, USB</t>
  </si>
  <si>
    <t>AZ-2013-7146719</t>
  </si>
  <si>
    <t>BN-2013-7226862</t>
  </si>
  <si>
    <t>AZ-2013-405028</t>
  </si>
  <si>
    <t>AZ-2013-1510568</t>
  </si>
  <si>
    <t>AZ-2013-9057742</t>
  </si>
  <si>
    <t>AZ-2013-6085124</t>
  </si>
  <si>
    <t>AZ-2013-1673831</t>
  </si>
  <si>
    <t>Elijah Ruatoka</t>
  </si>
  <si>
    <t>Flensburg</t>
  </si>
  <si>
    <t>Stockwell Push Pins, Assorted Sizes</t>
  </si>
  <si>
    <t>AZ-2013-2377815</t>
  </si>
  <si>
    <t>Freya Briggs</t>
  </si>
  <si>
    <t>Saint-Avold</t>
  </si>
  <si>
    <t>Eldon Frame, Duo Pack</t>
  </si>
  <si>
    <t>AZ-2013-2543728</t>
  </si>
  <si>
    <t>Elise Godfrey</t>
  </si>
  <si>
    <t>GlobeWeis Business Envelopes, with clear poly window</t>
  </si>
  <si>
    <t>Brother Wireless Fax, Digital</t>
  </si>
  <si>
    <t>AZ-2013-5618909</t>
  </si>
  <si>
    <t>Vannes</t>
  </si>
  <si>
    <t>Dania Floating Shelf Set, Pine</t>
  </si>
  <si>
    <t>BN-2013-5031652</t>
  </si>
  <si>
    <t>AZ-2013-2208942</t>
  </si>
  <si>
    <t>Darcy Farnell</t>
  </si>
  <si>
    <t>AZ-2013-8383284</t>
  </si>
  <si>
    <t>AZ-2013-7342591</t>
  </si>
  <si>
    <t>Rebecca Chamberlain</t>
  </si>
  <si>
    <t>Ancona</t>
  </si>
  <si>
    <t>Hamilton Beach Toaster, Silver</t>
  </si>
  <si>
    <t>Kleencut Shears, Serrated</t>
  </si>
  <si>
    <t>AZ-2013-9502186</t>
  </si>
  <si>
    <t>Logan Allan</t>
  </si>
  <si>
    <t>Cluses</t>
  </si>
  <si>
    <t>Ibico Hole Reinforcements, Economy</t>
  </si>
  <si>
    <t>AZ-2013-7903596</t>
  </si>
  <si>
    <t>AZ-2013-9717790</t>
  </si>
  <si>
    <t>Isabella Cleary</t>
  </si>
  <si>
    <t>AZ-2013-2465655</t>
  </si>
  <si>
    <t>Jonathan Bottrill</t>
  </si>
  <si>
    <t>Bourges</t>
  </si>
  <si>
    <t>AZ-2013-706916</t>
  </si>
  <si>
    <t>BN-2013-48132</t>
  </si>
  <si>
    <t>Hon Executive Leather Armchair, Red</t>
  </si>
  <si>
    <t>AZ-2013-7300382</t>
  </si>
  <si>
    <t>Jiffy Business Envelopes, Security-Tint</t>
  </si>
  <si>
    <t>AZ-2013-9188283</t>
  </si>
  <si>
    <t>BN-2013-9881069</t>
  </si>
  <si>
    <t>Office Star Bag Chairs, Set of Two</t>
  </si>
  <si>
    <t>AZ-2013-5931523</t>
  </si>
  <si>
    <t>Madison Holloway</t>
  </si>
  <si>
    <t>Forbach</t>
  </si>
  <si>
    <t>AZ-2013-2688830</t>
  </si>
  <si>
    <t>AZ-2013-5998072</t>
  </si>
  <si>
    <t>Eldon Light Bulb, Durable</t>
  </si>
  <si>
    <t>AZ-2013-8949269</t>
  </si>
  <si>
    <t>Sevran</t>
  </si>
  <si>
    <t>AZ-2013-8620974</t>
  </si>
  <si>
    <t>AZ-2013-1699821</t>
  </si>
  <si>
    <t>AZ-2013-3148222</t>
  </si>
  <si>
    <t>Ames Clasp Envelope, with clear poly window</t>
  </si>
  <si>
    <t>Accos Push Pins, Assorted Sizes</t>
  </si>
  <si>
    <t>BN-2013-5896563</t>
  </si>
  <si>
    <t>Delmenhorst</t>
  </si>
  <si>
    <t>SanDisk Router, USB</t>
  </si>
  <si>
    <t>AZ-2013-6337474</t>
  </si>
  <si>
    <t>Middlesbrough</t>
  </si>
  <si>
    <t>Belkin Memory Card, Bluetooth</t>
  </si>
  <si>
    <t>HP Fax and Copier, Laser</t>
  </si>
  <si>
    <t>AZ-2013-1738409</t>
  </si>
  <si>
    <t>Hudson Ordell</t>
  </si>
  <si>
    <t>AZ-2013-8207350</t>
  </si>
  <si>
    <t>Maidenhead</t>
  </si>
  <si>
    <t>Novimex Rocking Chair, Set of Two</t>
  </si>
  <si>
    <t>Xerox Parchment Paper, Recycled</t>
  </si>
  <si>
    <t>AZ-2013-8301856</t>
  </si>
  <si>
    <t>Tristan Glassey</t>
  </si>
  <si>
    <t>Hewlett Ink, Color</t>
  </si>
  <si>
    <t>AZ-2013-4266706</t>
  </si>
  <si>
    <t>Wanda Wingert</t>
  </si>
  <si>
    <t>AZ-2013-8213331</t>
  </si>
  <si>
    <t>Alice Currie</t>
  </si>
  <si>
    <t>Smead Round Labels, Adjustable</t>
  </si>
  <si>
    <t>AZ-2013-4092169</t>
  </si>
  <si>
    <t>Avery Shipping Labels, Laser Printer Compatible</t>
  </si>
  <si>
    <t>AZ-2013-7322131</t>
  </si>
  <si>
    <t>Wilson Jones Index Tab, Durable</t>
  </si>
  <si>
    <t>Okidata Inkjet, Durable</t>
  </si>
  <si>
    <t>AZ-2013-4134876</t>
  </si>
  <si>
    <t>AZ-2013-6411622</t>
  </si>
  <si>
    <t>AZ-2013-6438316</t>
  </si>
  <si>
    <t>Mons-en-Baroeul</t>
  </si>
  <si>
    <t>AZ-2013-6623035</t>
  </si>
  <si>
    <t>Hereford</t>
  </si>
  <si>
    <t>BIC Canvas, Fluorescent</t>
  </si>
  <si>
    <t>BN-2013-2401973</t>
  </si>
  <si>
    <t>Binney &amp; Smith Pens, Fluorescent</t>
  </si>
  <si>
    <t>Smead Lockers, Blue</t>
  </si>
  <si>
    <t>Memorex Numeric Keypad, USB</t>
  </si>
  <si>
    <t>BN-2013-7266864</t>
  </si>
  <si>
    <t>Victor Kron</t>
  </si>
  <si>
    <t>Battipaglia</t>
  </si>
  <si>
    <t>AZ-2013-5956200</t>
  </si>
  <si>
    <t>Everett Dunbar</t>
  </si>
  <si>
    <t>Lorca</t>
  </si>
  <si>
    <t>Acme Scissors, Steel</t>
  </si>
  <si>
    <t>AZ-2013-8717132</t>
  </si>
  <si>
    <t>Bron</t>
  </si>
  <si>
    <t>KitchenAid Toaster, Black</t>
  </si>
  <si>
    <t>BN-2013-1667330</t>
  </si>
  <si>
    <t>Christy Wiley</t>
  </si>
  <si>
    <t>Eindhoven</t>
  </si>
  <si>
    <t>Barricks Wood Table, Adjustable Height</t>
  </si>
  <si>
    <t>AZ-2013-4737507</t>
  </si>
  <si>
    <t>AZ-2013-989352</t>
  </si>
  <si>
    <t>AZ-2013-5833673</t>
  </si>
  <si>
    <t>Accos Thumb Tacks, Metal</t>
  </si>
  <si>
    <t>AZ-2013-3807660</t>
  </si>
  <si>
    <t>Holly Noble</t>
  </si>
  <si>
    <t>Elite Scissors, Easy Grip</t>
  </si>
  <si>
    <t>AZ-2013-9231004</t>
  </si>
  <si>
    <t>Timothy Jimenez</t>
  </si>
  <si>
    <t>Ibico Binder, Clear</t>
  </si>
  <si>
    <t>AZ-2013-4775573</t>
  </si>
  <si>
    <t>Indiana Wekey</t>
  </si>
  <si>
    <t>Montauban</t>
  </si>
  <si>
    <t>GlobeWeis Clasp Envelope, with clear poly window</t>
  </si>
  <si>
    <t>Fiskars Ruler, High Speed</t>
  </si>
  <si>
    <t>AZ-2013-5022500</t>
  </si>
  <si>
    <t>Roanne</t>
  </si>
  <si>
    <t>AZ-2013-6415803</t>
  </si>
  <si>
    <t>AZ-2013-7749449</t>
  </si>
  <si>
    <t>Toledo</t>
  </si>
  <si>
    <t>Enermax Note Cards, Multicolor</t>
  </si>
  <si>
    <t>AZ-2013-1947609</t>
  </si>
  <si>
    <t>Lydia Webster</t>
  </si>
  <si>
    <t>Hasselt</t>
  </si>
  <si>
    <t>AZ-2013-3569377</t>
  </si>
  <si>
    <t>Saint-Germain-en-Laye</t>
  </si>
  <si>
    <t>BN-2013-1210001</t>
  </si>
  <si>
    <t>Roosendaal</t>
  </si>
  <si>
    <t>AZ-2013-627487</t>
  </si>
  <si>
    <t>SanDisk Numeric Keypad, Erganomic</t>
  </si>
  <si>
    <t>AZ-2013-4270780</t>
  </si>
  <si>
    <t>Rostock</t>
  </si>
  <si>
    <t>AZ-2013-9330718</t>
  </si>
  <si>
    <t>Cisco Speaker Phone, with Caller ID</t>
  </si>
  <si>
    <t>AZ-2013-5325504</t>
  </si>
  <si>
    <t>Rubbermaid Light Bulb, Durable</t>
  </si>
  <si>
    <t>BIC Pencil Sharpener, Blue</t>
  </si>
  <si>
    <t>AZ-2013-4327909</t>
  </si>
  <si>
    <t>Advantus Door Stop, Duo Pack</t>
  </si>
  <si>
    <t>Stockwell Push Pins, Bulk Pack</t>
  </si>
  <si>
    <t>AZ-2013-8676684</t>
  </si>
  <si>
    <t>Michael Bradshaw</t>
  </si>
  <si>
    <t>AZ-2013-6379416</t>
  </si>
  <si>
    <t>BN-2013-7314107</t>
  </si>
  <si>
    <t>BN-2013-3803426</t>
  </si>
  <si>
    <t>Deflect-O Clock, Black</t>
  </si>
  <si>
    <t>AZ-2013-5696844</t>
  </si>
  <si>
    <t>BN-2013-407737</t>
  </si>
  <si>
    <t>AZ-2013-9345713</t>
  </si>
  <si>
    <t>AZ-2013-5764612</t>
  </si>
  <si>
    <t>Claire Dilke</t>
  </si>
  <si>
    <t>Meudon</t>
  </si>
  <si>
    <t>Okidata Phone, Red</t>
  </si>
  <si>
    <t>AZ-2013-4450786</t>
  </si>
  <si>
    <t>Smead Folders, Single Width</t>
  </si>
  <si>
    <t>AZ-2013-7868925</t>
  </si>
  <si>
    <t>Joel Ortega</t>
  </si>
  <si>
    <t>Kettering</t>
  </si>
  <si>
    <t>HP Personal Copier, High-Speed</t>
  </si>
  <si>
    <t>AZ-2013-1777709</t>
  </si>
  <si>
    <t>Enermax Computer Printout Paper, Recycled</t>
  </si>
  <si>
    <t>BN-2013-8880167</t>
  </si>
  <si>
    <t>Sauder Classic Bookcase, Mobile</t>
  </si>
  <si>
    <t>AZ-2013-5973839</t>
  </si>
  <si>
    <t>Bergamo</t>
  </si>
  <si>
    <t>Eldon Clock, Durable</t>
  </si>
  <si>
    <t>AZ-2013-253234</t>
  </si>
  <si>
    <t>Beverly Brooks</t>
  </si>
  <si>
    <t>Euskirchen</t>
  </si>
  <si>
    <t>GlobeWeis Manila Envelope, Security-Tint</t>
  </si>
  <si>
    <t>BN-2013-8439557</t>
  </si>
  <si>
    <t>Justin Armit</t>
  </si>
  <si>
    <t>Hon Color Coded Labels, Laser Printer Compatible</t>
  </si>
  <si>
    <t>Belkin Memory Card, Programmable</t>
  </si>
  <si>
    <t>AZ-2013-6996461</t>
  </si>
  <si>
    <t>Saint-Herblain</t>
  </si>
  <si>
    <t>Cuisinart Coffee Grinder, White</t>
  </si>
  <si>
    <t>AZ-2013-2183455</t>
  </si>
  <si>
    <t>Novimex Round Labels, Laser Printer Compatible</t>
  </si>
  <si>
    <t>Konica Card Printer, Red</t>
  </si>
  <si>
    <t>AZ-2013-6397384</t>
  </si>
  <si>
    <t>Harbour Creations Legal Exhibit Labels, 5000 Label Set</t>
  </si>
  <si>
    <t>AZ-2013-6940271</t>
  </si>
  <si>
    <t>Madeleine Nixon</t>
  </si>
  <si>
    <t>BN-2013-6076814</t>
  </si>
  <si>
    <t>Sandra Cook</t>
  </si>
  <si>
    <t>AZ-2013-2474005</t>
  </si>
  <si>
    <t>Kayla Ronald</t>
  </si>
  <si>
    <t>Novimex Legal Exhibit Labels, Adjustable</t>
  </si>
  <si>
    <t>Enermax Router, Erganomic</t>
  </si>
  <si>
    <t>AZ-2013-4689502</t>
  </si>
  <si>
    <t>AZ-2013-3142223</t>
  </si>
  <si>
    <t>Deflect-O Photo Frame, Durable</t>
  </si>
  <si>
    <t>AZ-2013-8139243</t>
  </si>
  <si>
    <t>Casey Beckett</t>
  </si>
  <si>
    <t>Hainaut</t>
  </si>
  <si>
    <t>Charleroi</t>
  </si>
  <si>
    <t>AZ-2013-5306742</t>
  </si>
  <si>
    <t>Katie Evenden</t>
  </si>
  <si>
    <t>Le Pontet</t>
  </si>
  <si>
    <t>AZ-2013-7317179</t>
  </si>
  <si>
    <t>Benjamin Humphries</t>
  </si>
  <si>
    <t>Lucerne</t>
  </si>
  <si>
    <t>Novimex Swivel Stool, Black</t>
  </si>
  <si>
    <t>AZ-2013-4637331</t>
  </si>
  <si>
    <t>AZ-2013-7626927</t>
  </si>
  <si>
    <t>Dustin Thomas</t>
  </si>
  <si>
    <t>Eldon Door Stop, Black</t>
  </si>
  <si>
    <t>BN-2013-583958</t>
  </si>
  <si>
    <t>Madison Chadwick</t>
  </si>
  <si>
    <t>Bevis Training Table, Adjustable Height</t>
  </si>
  <si>
    <t>AZ-2013-8689698</t>
  </si>
  <si>
    <t>Charlie Wells</t>
  </si>
  <si>
    <t>AZ-2013-9221465</t>
  </si>
  <si>
    <t>Canon Fax Machine, High-Speed</t>
  </si>
  <si>
    <t>Samsung Smart Phone, Cordless</t>
  </si>
  <si>
    <t>AZ-2013-8064261</t>
  </si>
  <si>
    <t>Eldon Door Stop, Durable</t>
  </si>
  <si>
    <t>AZ-2013-4640958</t>
  </si>
  <si>
    <t>Harbour Creations File Folder Labels, 5000 Label Set</t>
  </si>
  <si>
    <t>AZ-2013-9067941</t>
  </si>
  <si>
    <t>West Flanders</t>
  </si>
  <si>
    <t>Roeselare</t>
  </si>
  <si>
    <t>Novimex Rocking Chair, Red</t>
  </si>
  <si>
    <t>AZ-2013-4421845</t>
  </si>
  <si>
    <t>Judy Rodriquez</t>
  </si>
  <si>
    <t>Metz</t>
  </si>
  <si>
    <t>Acco Binding Machine, Clear</t>
  </si>
  <si>
    <t>Acco Hole Reinforcements, Economy</t>
  </si>
  <si>
    <t>Avery 3-Hole Punch, Economy</t>
  </si>
  <si>
    <t>AZ-2013-7420821</t>
  </si>
  <si>
    <t>Aubrey Shedd</t>
  </si>
  <si>
    <t>AZ-2013-5523180</t>
  </si>
  <si>
    <t>Wetzlar</t>
  </si>
  <si>
    <t>Hon Swivel Stool, Red</t>
  </si>
  <si>
    <t>AZ-2013-2566015</t>
  </si>
  <si>
    <t>Xerox Note Cards, 8.5 x 11</t>
  </si>
  <si>
    <t>Tenex Folders, Single Width</t>
  </si>
  <si>
    <t>Belkin Memory Card, Erganomic</t>
  </si>
  <si>
    <t>AZ-2013-1317735</t>
  </si>
  <si>
    <t>Harrogate</t>
  </si>
  <si>
    <t>Brother Fax and Copier, High-Speed</t>
  </si>
  <si>
    <t>AZ-2013-424654</t>
  </si>
  <si>
    <t>BN-2013-3470282</t>
  </si>
  <si>
    <t>BN-2013-1505908</t>
  </si>
  <si>
    <t>Mohammed Fox</t>
  </si>
  <si>
    <t>Delft</t>
  </si>
  <si>
    <t>AZ-2013-281337</t>
  </si>
  <si>
    <t>AZ-2013-7722338</t>
  </si>
  <si>
    <t>Molly Hawkins</t>
  </si>
  <si>
    <t>AZ-2013-1725990</t>
  </si>
  <si>
    <t>BN-2013-9520844</t>
  </si>
  <si>
    <t>Oscar Noble</t>
  </si>
  <si>
    <t>Hon Removable Labels, Adjustable</t>
  </si>
  <si>
    <t>Cisco Audio Dock, Full Size</t>
  </si>
  <si>
    <t>AZ-2013-7570613</t>
  </si>
  <si>
    <t>Spencer Hull</t>
  </si>
  <si>
    <t>Offenburg</t>
  </si>
  <si>
    <t>Apple Office Telephone, Full Size</t>
  </si>
  <si>
    <t>AZ-2013-5539829</t>
  </si>
  <si>
    <t>Lesro Training Table, Adjustable Height</t>
  </si>
  <si>
    <t>AZ-2013-125479</t>
  </si>
  <si>
    <t>Jay Andrews</t>
  </si>
  <si>
    <t>GlobeWeis Peel and Seal, Set of 50</t>
  </si>
  <si>
    <t>AZ-2013-7036951</t>
  </si>
  <si>
    <t>Anna Church</t>
  </si>
  <si>
    <t>Pontevedra</t>
  </si>
  <si>
    <t>BN-2013-80695</t>
  </si>
  <si>
    <t>Grevenbroich</t>
  </si>
  <si>
    <t>AZ-2013-6702716</t>
  </si>
  <si>
    <t>Clifford Defreitas</t>
  </si>
  <si>
    <t>Ames Business Envelopes, Security-Tint</t>
  </si>
  <si>
    <t>AZ-2013-3873632</t>
  </si>
  <si>
    <t>BIC Pens, Blue</t>
  </si>
  <si>
    <t>AZ-2013-7143819</t>
  </si>
  <si>
    <t>Vaughn Gibbs</t>
  </si>
  <si>
    <t>Hoover Blender, Silver</t>
  </si>
  <si>
    <t>BN-2013-8819107</t>
  </si>
  <si>
    <t>Six-Fours-les-Plages</t>
  </si>
  <si>
    <t>SAFCO Chairmat, Red</t>
  </si>
  <si>
    <t>Rogers Folders, Blue</t>
  </si>
  <si>
    <t>AZ-2013-28182</t>
  </si>
  <si>
    <t>Okidata Card Printer, White</t>
  </si>
  <si>
    <t>AZ-2013-4231059</t>
  </si>
  <si>
    <t>Kraft Clasp Envelope, Set of 50</t>
  </si>
  <si>
    <t>Fiskars Ruler, Easy Grip</t>
  </si>
  <si>
    <t>AZ-2013-6143126</t>
  </si>
  <si>
    <t>Rose Nicolay</t>
  </si>
  <si>
    <t>Lanester</t>
  </si>
  <si>
    <t>Kraft Peel and Seal, with clear poly window</t>
  </si>
  <si>
    <t>AZ-2013-7922182</t>
  </si>
  <si>
    <t>Jade Daniels</t>
  </si>
  <si>
    <t>AZ-2013-8882411</t>
  </si>
  <si>
    <t>Hamilton Beach Refrigerator, Black</t>
  </si>
  <si>
    <t>BN-2013-2505357</t>
  </si>
  <si>
    <t>AZ-2013-5687918</t>
  </si>
  <si>
    <t>Bayreuth</t>
  </si>
  <si>
    <t>SAFCO Bag Chairs, Black</t>
  </si>
  <si>
    <t>AZ-2013-212873</t>
  </si>
  <si>
    <t>Angelina Hurst</t>
  </si>
  <si>
    <t>Nokia Office Telephone, Cordless</t>
  </si>
  <si>
    <t>BN-2013-2588194</t>
  </si>
  <si>
    <t>Jared Wurster</t>
  </si>
  <si>
    <t>Stockwell Push Pins, 12 Pack</t>
  </si>
  <si>
    <t>AZ-2013-3515290</t>
  </si>
  <si>
    <t>BN-2013-2678087</t>
  </si>
  <si>
    <t>Nokia Smart Phone, with Caller ID</t>
  </si>
  <si>
    <t>BN-2013-8249195</t>
  </si>
  <si>
    <t>Harbour Creations Removable Labels, Laser Printer Compatible</t>
  </si>
  <si>
    <t>AZ-2013-5467266</t>
  </si>
  <si>
    <t>AZ-2013-3225863</t>
  </si>
  <si>
    <t>AZ-2013-8343669</t>
  </si>
  <si>
    <t>BN-2013-2815827</t>
  </si>
  <si>
    <t>AZ-2013-3733101</t>
  </si>
  <si>
    <t>AZ-2013-9884020</t>
  </si>
  <si>
    <t>AZ-2013-7222036</t>
  </si>
  <si>
    <t>Donna Farr</t>
  </si>
  <si>
    <t>AZ-2013-5004800</t>
  </si>
  <si>
    <t>Marie Lawson</t>
  </si>
  <si>
    <t>Tenex Box, Single Width</t>
  </si>
  <si>
    <t>AZ-2013-9033222</t>
  </si>
  <si>
    <t>Ibico Binding Machine, Durable</t>
  </si>
  <si>
    <t>AZ-2013-5029769</t>
  </si>
  <si>
    <t>AZ-2013-9258078</t>
  </si>
  <si>
    <t>AZ-2013-8617478</t>
  </si>
  <si>
    <t>Novimex Chairmat, Red</t>
  </si>
  <si>
    <t>AZ-2013-9673280</t>
  </si>
  <si>
    <t>Jade Hawkins</t>
  </si>
  <si>
    <t>Carvin</t>
  </si>
  <si>
    <t>AZ-2013-8057502</t>
  </si>
  <si>
    <t>Hewlett Copy Machine, Laser</t>
  </si>
  <si>
    <t>AZ-2013-7994697</t>
  </si>
  <si>
    <t>AZ-2013-3367178</t>
  </si>
  <si>
    <t>Ramona Hohl</t>
  </si>
  <si>
    <t>AZ-2013-3627184</t>
  </si>
  <si>
    <t>Xerox Message Books, Recycled</t>
  </si>
  <si>
    <t>BN-2013-9375572</t>
  </si>
  <si>
    <t>Hoover Stove, White</t>
  </si>
  <si>
    <t>AZ-2013-576501</t>
  </si>
  <si>
    <t>Ashley Baldwinson</t>
  </si>
  <si>
    <t>AZ-2013-6987158</t>
  </si>
  <si>
    <t>Miramas</t>
  </si>
  <si>
    <t>GlobeWeis Interoffice Envelope, Set of 50</t>
  </si>
  <si>
    <t>Brother Wireless Fax, High-Speed</t>
  </si>
  <si>
    <t>BN-2013-9886336</t>
  </si>
  <si>
    <t>Vlaardingen</t>
  </si>
  <si>
    <t>AZ-2013-4856261</t>
  </si>
  <si>
    <t>Anthony Lawrence</t>
  </si>
  <si>
    <t>Hamm</t>
  </si>
  <si>
    <t>Wilson Jones Hole Reinforcements, Clear</t>
  </si>
  <si>
    <t>BN-2013-1262066</t>
  </si>
  <si>
    <t>Hazel Turner</t>
  </si>
  <si>
    <t>Deflect-O Stacking Tray, Black</t>
  </si>
  <si>
    <t>Novimex Round Labels, Adjustable</t>
  </si>
  <si>
    <t>AZ-2013-6399452</t>
  </si>
  <si>
    <t>BN-2013-7972681</t>
  </si>
  <si>
    <t>Harbour Creations Executive Leather Armchair, Adjustable</t>
  </si>
  <si>
    <t>GlobeWeis Mailers, Recycled</t>
  </si>
  <si>
    <t>BN-2013-1607455</t>
  </si>
  <si>
    <t>Rhys Murphy</t>
  </si>
  <si>
    <t>Acco Hole Reinforcements, Durable</t>
  </si>
  <si>
    <t>Panasonic Receipt Printer, Durable</t>
  </si>
  <si>
    <t>AZ-2013-6101031</t>
  </si>
  <si>
    <t>Cergy</t>
  </si>
  <si>
    <t>Ames Clasp Envelope, Security-Tint</t>
  </si>
  <si>
    <t>AZ-2013-5227622</t>
  </si>
  <si>
    <t>Mark Burkett</t>
  </si>
  <si>
    <t>Wakefield</t>
  </si>
  <si>
    <t>AZ-2013-2203861</t>
  </si>
  <si>
    <t>Annonay</t>
  </si>
  <si>
    <t>BN-2013-6158270</t>
  </si>
  <si>
    <t>AZ-2013-4420211</t>
  </si>
  <si>
    <t>HP Personal Copier, Digital</t>
  </si>
  <si>
    <t>AZ-2013-4888729</t>
  </si>
  <si>
    <t>Jonathan Loftus</t>
  </si>
  <si>
    <t>AZ-2013-8622120</t>
  </si>
  <si>
    <t>Rachel Morton</t>
  </si>
  <si>
    <t>Bevis Round Table, Adjustable Height</t>
  </si>
  <si>
    <t>AZ-2013-8670779</t>
  </si>
  <si>
    <t>BN-2013-2477715</t>
  </si>
  <si>
    <t>AZ-2013-4629929</t>
  </si>
  <si>
    <t>Liam Marshall</t>
  </si>
  <si>
    <t>Panasonic Printer, Durable</t>
  </si>
  <si>
    <t>BN-2013-5809752</t>
  </si>
  <si>
    <t>Lesro Round Table, Fully Assembled</t>
  </si>
  <si>
    <t>AZ-2013-4378960</t>
  </si>
  <si>
    <t>Nathan Iqbal</t>
  </si>
  <si>
    <t>Carinthia</t>
  </si>
  <si>
    <t>Villach</t>
  </si>
  <si>
    <t>AZ-2013-2192067</t>
  </si>
  <si>
    <t>Cognac</t>
  </si>
  <si>
    <t>Office Star Swivel Stool, Black</t>
  </si>
  <si>
    <t>AZ-2013-673329</t>
  </si>
  <si>
    <t>Zara Jennings</t>
  </si>
  <si>
    <t>AZ-2013-8471021</t>
  </si>
  <si>
    <t>AZ-2013-3726775</t>
  </si>
  <si>
    <t>Avery Index Tab, Durable</t>
  </si>
  <si>
    <t>Wilson Jones Binding Machine, Clear</t>
  </si>
  <si>
    <t>AZ-2013-1201319</t>
  </si>
  <si>
    <t>Nicholas Watkins</t>
  </si>
  <si>
    <t>Cisco Signal Booster, Cordless</t>
  </si>
  <si>
    <t>AZ-2013-2520364</t>
  </si>
  <si>
    <t>AZ-2013-6183713</t>
  </si>
  <si>
    <t>Xavier Martindale</t>
  </si>
  <si>
    <t>AZ-2013-3174742</t>
  </si>
  <si>
    <t>AZ-2013-6528182</t>
  </si>
  <si>
    <t>Dylan O'Halloran</t>
  </si>
  <si>
    <t>Bury</t>
  </si>
  <si>
    <t>AZ-2013-1917836</t>
  </si>
  <si>
    <t>Morley</t>
  </si>
  <si>
    <t>AZ-2013-5458783</t>
  </si>
  <si>
    <t>AZ-2013-2927479</t>
  </si>
  <si>
    <t>Draguignan</t>
  </si>
  <si>
    <t>BN-2013-7163306</t>
  </si>
  <si>
    <t>Lola Dale</t>
  </si>
  <si>
    <t>BN-2013-1382907</t>
  </si>
  <si>
    <t>AZ-2013-3156209</t>
  </si>
  <si>
    <t>Barnsley</t>
  </si>
  <si>
    <t>Deflect-O Frame, Black</t>
  </si>
  <si>
    <t>Acco Hole Reinforcements, Clear</t>
  </si>
  <si>
    <t>AZ-2013-699098</t>
  </si>
  <si>
    <t>Villeneuve-Saint-Georges</t>
  </si>
  <si>
    <t>Nokia Smart Phone, Cordless</t>
  </si>
  <si>
    <t>AZ-2013-360970</t>
  </si>
  <si>
    <t>AZ-2013-4362020</t>
  </si>
  <si>
    <t>AZ-2013-7001055</t>
  </si>
  <si>
    <t>AZ-2013-6796534</t>
  </si>
  <si>
    <t>Mariam McMeckan</t>
  </si>
  <si>
    <t>Canon Copy Machine, Color</t>
  </si>
  <si>
    <t>BN-2013-6883995</t>
  </si>
  <si>
    <t>Saumur</t>
  </si>
  <si>
    <t>Office Star Steel Folding Chair, Black</t>
  </si>
  <si>
    <t>Belkin Memory Card, USB</t>
  </si>
  <si>
    <t>AZ-2013-8090289</t>
  </si>
  <si>
    <t>Massy</t>
  </si>
  <si>
    <t>AZ-2013-8019814</t>
  </si>
  <si>
    <t>Motorola Signal Booster, with Caller ID</t>
  </si>
  <si>
    <t>AZ-2013-2011529</t>
  </si>
  <si>
    <t>AZ-2013-1907055</t>
  </si>
  <si>
    <t>Stanley Canvas, Blue</t>
  </si>
  <si>
    <t>BN-2013-9211723</t>
  </si>
  <si>
    <t>Wynona Janelle</t>
  </si>
  <si>
    <t>Xerox Message Books, Multicolor</t>
  </si>
  <si>
    <t>Belkin Numeric Keypad, Erganomic</t>
  </si>
  <si>
    <t>AZ-2013-1301183</t>
  </si>
  <si>
    <t>Bella Handfield</t>
  </si>
  <si>
    <t>AZ-2013-4304749</t>
  </si>
  <si>
    <t>Patricia Epps</t>
  </si>
  <si>
    <t>Vicenza</t>
  </si>
  <si>
    <t>Cameo Interoffice Envelope, with clear poly window</t>
  </si>
  <si>
    <t>Stiletto Trimmer, Easy Grip</t>
  </si>
  <si>
    <t>AZ-2013-6408423</t>
  </si>
  <si>
    <t>Amy Pendred</t>
  </si>
  <si>
    <t>Faenza</t>
  </si>
  <si>
    <t>AZ-2013-3075168</t>
  </si>
  <si>
    <t>Zachary Disher</t>
  </si>
  <si>
    <t>Great Yarmouth</t>
  </si>
  <si>
    <t>AZ-2013-4133988</t>
  </si>
  <si>
    <t>Barricks Coffee Table, Adjustable Height</t>
  </si>
  <si>
    <t>AZ-2013-1448601</t>
  </si>
  <si>
    <t>Mark Harris</t>
  </si>
  <si>
    <t>Bern</t>
  </si>
  <si>
    <t>Berne</t>
  </si>
  <si>
    <t>BN-2013-1094038</t>
  </si>
  <si>
    <t>BN-2013-3350047</t>
  </si>
  <si>
    <t>AZ-2013-881740</t>
  </si>
  <si>
    <t>AZ-2013-7397368</t>
  </si>
  <si>
    <t>AZ-2013-9091155</t>
  </si>
  <si>
    <t>Portsmouth</t>
  </si>
  <si>
    <t>BN-2013-2852434</t>
  </si>
  <si>
    <t>Caserta</t>
  </si>
  <si>
    <t>AZ-2013-6132734</t>
  </si>
  <si>
    <t>BN-2013-5807388</t>
  </si>
  <si>
    <t>Samsung Audio Dock, Cordless</t>
  </si>
  <si>
    <t>AZ-2013-9006218</t>
  </si>
  <si>
    <t>BN-2013-8558415</t>
  </si>
  <si>
    <t>Dania Stackable Bookrack, Mobile</t>
  </si>
  <si>
    <t>Lesro Round Table, Adjustable Height</t>
  </si>
  <si>
    <t>Smead Box, Single Width</t>
  </si>
  <si>
    <t>Motorola Speaker Phone, Cordless</t>
  </si>
  <si>
    <t>BN-2013-4478549</t>
  </si>
  <si>
    <t>Jiffy Interoffice Envelope, with clear poly window</t>
  </si>
  <si>
    <t>AZ-2013-4109586</t>
  </si>
  <si>
    <t>AZ-2013-1150864</t>
  </si>
  <si>
    <t>Kristina Moore</t>
  </si>
  <si>
    <t>Memorex Keyboard, Programmable</t>
  </si>
  <si>
    <t>AZ-2013-1450841</t>
  </si>
  <si>
    <t>AZ-2013-5584344</t>
  </si>
  <si>
    <t>Halifax</t>
  </si>
  <si>
    <t>AZ-2013-351604</t>
  </si>
  <si>
    <t>Catharine Robbins</t>
  </si>
  <si>
    <t>Jiffy Business Envelopes, Recycled</t>
  </si>
  <si>
    <t>AZ-2013-9809267</t>
  </si>
  <si>
    <t>Jade Farmer</t>
  </si>
  <si>
    <t>Ibico Binder Covers, Economy</t>
  </si>
  <si>
    <t>AZ-2013-4218614</t>
  </si>
  <si>
    <t>Lisa Boyette</t>
  </si>
  <si>
    <t>Tenex Frame, Durable</t>
  </si>
  <si>
    <t>AZ-2013-308992</t>
  </si>
  <si>
    <t>Haguenau</t>
  </si>
  <si>
    <t>StarTech Receipt Printer, White</t>
  </si>
  <si>
    <t>BN-2013-931788</t>
  </si>
  <si>
    <t>BN-2013-695531</t>
  </si>
  <si>
    <t>Cournon-d'Auvergne</t>
  </si>
  <si>
    <t>SAFCO Steel Folding Chair, Adjustable</t>
  </si>
  <si>
    <t>AZ-2013-7969645</t>
  </si>
  <si>
    <t>Isabel Turnbull</t>
  </si>
  <si>
    <t>Enermax Flash Drive, Bluetooth</t>
  </si>
  <si>
    <t>AZ-2013-3364544</t>
  </si>
  <si>
    <t>James Bruns</t>
  </si>
  <si>
    <t>AZ-2013-8831397</t>
  </si>
  <si>
    <t>Safco 3-Shelf Cabinet, Traditional</t>
  </si>
  <si>
    <t>Rogers Shelving, Blue</t>
  </si>
  <si>
    <t>AZ-2013-6450064</t>
  </si>
  <si>
    <t>Solingen</t>
  </si>
  <si>
    <t>BN-2013-6544742</t>
  </si>
  <si>
    <t>AZ-2013-6711717</t>
  </si>
  <si>
    <t>Zoe Lowin</t>
  </si>
  <si>
    <t>Albi</t>
  </si>
  <si>
    <t>AZ-2013-3983168</t>
  </si>
  <si>
    <t>Hon Bag Chairs, Set of Two</t>
  </si>
  <si>
    <t>Avery 3-Hole Punch, Durable</t>
  </si>
  <si>
    <t>Konica Card Printer, Wireless</t>
  </si>
  <si>
    <t>AZ-2013-9907</t>
  </si>
  <si>
    <t>Ames Interoffice Envelope, Recycled</t>
  </si>
  <si>
    <t>AZ-2013-2134224</t>
  </si>
  <si>
    <t>BN-2013-2153787</t>
  </si>
  <si>
    <t>Harbour Creations Color Coded Labels, 5000 Label Set</t>
  </si>
  <si>
    <t>AZ-2013-8958085</t>
  </si>
  <si>
    <t>HP Wireless Fax, Color</t>
  </si>
  <si>
    <t>AZ-2013-5213862</t>
  </si>
  <si>
    <t>BN-2013-6854769</t>
  </si>
  <si>
    <t>AZ-2013-4105375</t>
  </si>
  <si>
    <t>BN-2013-4445925</t>
  </si>
  <si>
    <t>Yasmin Bradley</t>
  </si>
  <si>
    <t>AZ-2013-9134300</t>
  </si>
  <si>
    <t>Joseph Banks</t>
  </si>
  <si>
    <t>BIC Sketch Pad, Water Color</t>
  </si>
  <si>
    <t>Smead File Folder Labels, Adjustable</t>
  </si>
  <si>
    <t>Eaton Parchment Paper, Recycled</t>
  </si>
  <si>
    <t>Rogers Box, Single Width</t>
  </si>
  <si>
    <t>AZ-2013-5637094</t>
  </si>
  <si>
    <t>AZ-2013-4147824</t>
  </si>
  <si>
    <t>Safco Corner Shelving, Metal</t>
  </si>
  <si>
    <t>BN-2013-8480413</t>
  </si>
  <si>
    <t>AZ-2013-5937615</t>
  </si>
  <si>
    <t>Eleanor Doyle</t>
  </si>
  <si>
    <t>Cardiff</t>
  </si>
  <si>
    <t>AZ-2013-7204222</t>
  </si>
  <si>
    <t>Modena</t>
  </si>
  <si>
    <t>AZ-2013-3001151</t>
  </si>
  <si>
    <t>AZ-2013-8369315</t>
  </si>
  <si>
    <t>Hon Color Coded Labels, Alphabetical</t>
  </si>
  <si>
    <t>BN-2013-5550345</t>
  </si>
  <si>
    <t>Rubbermaid Door Stop, Durable</t>
  </si>
  <si>
    <t>AZ-2013-5834532</t>
  </si>
  <si>
    <t>Ikea Library with Doors, Traditional</t>
  </si>
  <si>
    <t>Cuisinart Coffee Grinder, Black</t>
  </si>
  <si>
    <t>Wilson Jones Binder, Clear</t>
  </si>
  <si>
    <t>BN-2013-3574663</t>
  </si>
  <si>
    <t>Anthony Spooner</t>
  </si>
  <si>
    <t>Smead File Folder Labels, Laser Printer Compatible</t>
  </si>
  <si>
    <t>Kleencut Box Cutter, Steel</t>
  </si>
  <si>
    <t>AZ-2013-4953096</t>
  </si>
  <si>
    <t>Samsung Headset, with Caller ID</t>
  </si>
  <si>
    <t>AZ-2013-584575</t>
  </si>
  <si>
    <t>Scarlett Truchanas</t>
  </si>
  <si>
    <t>AZ-2013-6776872</t>
  </si>
  <si>
    <t>Memorex Memory Card, Erganomic</t>
  </si>
  <si>
    <t>BN-2013-6699352</t>
  </si>
  <si>
    <t>Sauder Classic Bookcase, Metal</t>
  </si>
  <si>
    <t>AZ-2013-5776875</t>
  </si>
  <si>
    <t>Enermax Router, Bluetooth</t>
  </si>
  <si>
    <t>BN-2013-2633333</t>
  </si>
  <si>
    <t>AZ-2013-186027</t>
  </si>
  <si>
    <t>Joel McKean</t>
  </si>
  <si>
    <t>Cuenca</t>
  </si>
  <si>
    <t>AZ-2013-1444287</t>
  </si>
  <si>
    <t>Advantus Staples, 12 Pack</t>
  </si>
  <si>
    <t>AZ-2013-135124</t>
  </si>
  <si>
    <t>Hon File Folder Labels, 5000 Label Set</t>
  </si>
  <si>
    <t>AZ-2013-9306812</t>
  </si>
  <si>
    <t>Rueil-Malmaison</t>
  </si>
  <si>
    <t>BN-2013-2514877</t>
  </si>
  <si>
    <t>AZ-2013-1120520</t>
  </si>
  <si>
    <t>AZ-2013-3232333</t>
  </si>
  <si>
    <t>Tenex Clock, Erganomic</t>
  </si>
  <si>
    <t>BN-2013-8862051</t>
  </si>
  <si>
    <t>AZ-2013-2544170</t>
  </si>
  <si>
    <t>Fellowes Lockers, Blue</t>
  </si>
  <si>
    <t>Elite Shears, High Speed</t>
  </si>
  <si>
    <t>BN-2013-3849014</t>
  </si>
  <si>
    <t>James Lamoureux</t>
  </si>
  <si>
    <t>Schiedam</t>
  </si>
  <si>
    <t>Epson Receipt Printer, Durable</t>
  </si>
  <si>
    <t>AZ-2014-561709</t>
  </si>
  <si>
    <t>Mary Saterfiel</t>
  </si>
  <si>
    <t>Pantin</t>
  </si>
  <si>
    <t>Smead Round Labels, Laser Printer Compatible</t>
  </si>
  <si>
    <t>Okidata Printer, Red</t>
  </si>
  <si>
    <t>BN-2014-6812331</t>
  </si>
  <si>
    <t>AZ-2014-1954192</t>
  </si>
  <si>
    <t>Vaulx-en-Velin</t>
  </si>
  <si>
    <t>Stanley Canvas, Fluorescent</t>
  </si>
  <si>
    <t>AZ-2014-3279788</t>
  </si>
  <si>
    <t>Afragola</t>
  </si>
  <si>
    <t>Elite Trimmer, Easy Grip</t>
  </si>
  <si>
    <t>AZ-2014-4843798</t>
  </si>
  <si>
    <t>Bethany Child</t>
  </si>
  <si>
    <t>AZ-2014-1058907</t>
  </si>
  <si>
    <t>Samsung Office Telephone, Full Size</t>
  </si>
  <si>
    <t>AZ-2014-5969019</t>
  </si>
  <si>
    <t>Wilhelmshaven</t>
  </si>
  <si>
    <t>AZ-2014-3540181</t>
  </si>
  <si>
    <t>AZ-2014-1568727</t>
  </si>
  <si>
    <t>Lauren Hobbs</t>
  </si>
  <si>
    <t>AZ-2014-4295830</t>
  </si>
  <si>
    <t>Office Star Rocking Chair, Black</t>
  </si>
  <si>
    <t>AZ-2014-2210419</t>
  </si>
  <si>
    <t>Zeist</t>
  </si>
  <si>
    <t>AZ-2014-4726682</t>
  </si>
  <si>
    <t>Ben Summerville</t>
  </si>
  <si>
    <t>Wels</t>
  </si>
  <si>
    <t>Memorex Flash Drive, USB</t>
  </si>
  <si>
    <t>BN-2014-4460556</t>
  </si>
  <si>
    <t>Skye Hammond</t>
  </si>
  <si>
    <t>Treviglio</t>
  </si>
  <si>
    <t>AZ-2014-1627847</t>
  </si>
  <si>
    <t>Santiago de Compostela</t>
  </si>
  <si>
    <t>BN-2014-4616231</t>
  </si>
  <si>
    <t>Abby Muramats</t>
  </si>
  <si>
    <t>Novimex File Folder Labels, Laser Printer Compatible</t>
  </si>
  <si>
    <t>AZ-2014-729084</t>
  </si>
  <si>
    <t>AZ-2014-4892329</t>
  </si>
  <si>
    <t>AZ-2014-1891559</t>
  </si>
  <si>
    <t>Bath</t>
  </si>
  <si>
    <t>Fiskars Ruler, Serrated</t>
  </si>
  <si>
    <t>AZ-2014-5155500</t>
  </si>
  <si>
    <t>Exeter</t>
  </si>
  <si>
    <t>Cisco Speaker Phone, Cordless</t>
  </si>
  <si>
    <t>AZ-2014-870440</t>
  </si>
  <si>
    <t>Eldon Clock, Black</t>
  </si>
  <si>
    <t>AZ-2014-1094147</t>
  </si>
  <si>
    <t>Jonathan Summons</t>
  </si>
  <si>
    <t>AZ-2014-2013491</t>
  </si>
  <si>
    <t>Stockwell Paper Clips, Assorted Sizes</t>
  </si>
  <si>
    <t>AZ-2014-139785</t>
  </si>
  <si>
    <t>BN-2014-4587618</t>
  </si>
  <si>
    <t>Nicholas Carey</t>
  </si>
  <si>
    <t>Sanford Highlighters, Blue</t>
  </si>
  <si>
    <t>Panasonic Calculator, Durable</t>
  </si>
  <si>
    <t>AZ-2014-9479469</t>
  </si>
  <si>
    <t>Sean Ford</t>
  </si>
  <si>
    <t>Brother Fax Machine, Color</t>
  </si>
  <si>
    <t>BN-2014-6571686</t>
  </si>
  <si>
    <t>Hayley Baldwinson</t>
  </si>
  <si>
    <t>BN-2014-8911899</t>
  </si>
  <si>
    <t>Loures</t>
  </si>
  <si>
    <t>Motorola Signal Booster, VoIP</t>
  </si>
  <si>
    <t>AZ-2014-5623990</t>
  </si>
  <si>
    <t>AZ-2014-204778</t>
  </si>
  <si>
    <t>Owen Faulkner</t>
  </si>
  <si>
    <t>AZ-2014-6185153</t>
  </si>
  <si>
    <t>AZ-2014-1732557</t>
  </si>
  <si>
    <t>Veenendaal</t>
  </si>
  <si>
    <t>Ibico Index Tab, Economy</t>
  </si>
  <si>
    <t>AZ-2014-7955306</t>
  </si>
  <si>
    <t>Smead Folders, Industrial</t>
  </si>
  <si>
    <t>AZ-2014-4042743</t>
  </si>
  <si>
    <t>Kraft Mailers, Set of 50</t>
  </si>
  <si>
    <t>AZ-2014-3079618</t>
  </si>
  <si>
    <t>Harbour Creations Legal Exhibit Labels, Adjustable</t>
  </si>
  <si>
    <t>AZ-2014-795523</t>
  </si>
  <si>
    <t>Acco Binding Machine, Durable</t>
  </si>
  <si>
    <t>BN-2014-4017957</t>
  </si>
  <si>
    <t>AZ-2014-6158544</t>
  </si>
  <si>
    <t>Taj Knetes</t>
  </si>
  <si>
    <t>Limay</t>
  </si>
  <si>
    <t>Boston Highlighters, Fluorescent</t>
  </si>
  <si>
    <t>BN-2014-2570912</t>
  </si>
  <si>
    <t>Libourne</t>
  </si>
  <si>
    <t>Smead Lockers, Wire Frame</t>
  </si>
  <si>
    <t>AZ-2014-2583309</t>
  </si>
  <si>
    <t>Wasquehal</t>
  </si>
  <si>
    <t>AZ-2014-9676120</t>
  </si>
  <si>
    <t>Charli Rose</t>
  </si>
  <si>
    <t>BN-2014-1507316</t>
  </si>
  <si>
    <t>George Dawson</t>
  </si>
  <si>
    <t>Memorex Mouse, Bluetooth</t>
  </si>
  <si>
    <t>BN-2014-5698928</t>
  </si>
  <si>
    <t>AZ-2014-5299088</t>
  </si>
  <si>
    <t>Agrigento</t>
  </si>
  <si>
    <t>Eaton Parchment Paper, 8.5 x 11</t>
  </si>
  <si>
    <t>AZ-2014-5958487</t>
  </si>
  <si>
    <t>AZ-2014-5335130</t>
  </si>
  <si>
    <t>Corbeil-Essonnes</t>
  </si>
  <si>
    <t>BN-2014-5799987</t>
  </si>
  <si>
    <t>VÃ¤rmland</t>
  </si>
  <si>
    <t>Karlstad</t>
  </si>
  <si>
    <t>AZ-2014-2853843</t>
  </si>
  <si>
    <t>Audry Smith</t>
  </si>
  <si>
    <t>AZ-2014-8773911</t>
  </si>
  <si>
    <t>Nancy Seay</t>
  </si>
  <si>
    <t>Sassari</t>
  </si>
  <si>
    <t>AZ-2014-1343992</t>
  </si>
  <si>
    <t>Le Petit-Quevilly</t>
  </si>
  <si>
    <t>Bush Classic Bookcase, Metal</t>
  </si>
  <si>
    <t>AZ-2014-7450631</t>
  </si>
  <si>
    <t>AZ-2014-6271247</t>
  </si>
  <si>
    <t>Cagnes-sur-Mer</t>
  </si>
  <si>
    <t>Green Bar Parchment Paper, Multicolor</t>
  </si>
  <si>
    <t>AZ-2014-2767190</t>
  </si>
  <si>
    <t>Breville Microwave, Silver</t>
  </si>
  <si>
    <t>Accos Staples, Metal</t>
  </si>
  <si>
    <t>BN-2014-3864024</t>
  </si>
  <si>
    <t>Tarbes</t>
  </si>
  <si>
    <t>Safco Stackable Bookrack, Mobile</t>
  </si>
  <si>
    <t>AZ-2014-2584189</t>
  </si>
  <si>
    <t>Avery Legal Exhibit Labels, Adjustable</t>
  </si>
  <si>
    <t>AZ-2014-6660694</t>
  </si>
  <si>
    <t>AZ-2014-4467303</t>
  </si>
  <si>
    <t>Brive-la-Gaillarde</t>
  </si>
  <si>
    <t>Boston Canvas, Easy-Erase</t>
  </si>
  <si>
    <t>Ibico Hole Reinforcements, Durable</t>
  </si>
  <si>
    <t>AZ-2014-2348970</t>
  </si>
  <si>
    <t>Bracknell</t>
  </si>
  <si>
    <t>Logitech Router, Erganomic</t>
  </si>
  <si>
    <t>Canon Fax and Copier, Digital</t>
  </si>
  <si>
    <t>Okidata Receipt Printer, Red</t>
  </si>
  <si>
    <t>BN-2014-6598534</t>
  </si>
  <si>
    <t>Cisco Audio Dock, Cordless</t>
  </si>
  <si>
    <t>AZ-2014-9066153</t>
  </si>
  <si>
    <t>Lesro Conference Table, Adjustable Height</t>
  </si>
  <si>
    <t>BN-2014-3999779</t>
  </si>
  <si>
    <t>AZ-2014-8286084</t>
  </si>
  <si>
    <t>Saint-Quentin</t>
  </si>
  <si>
    <t>Rogers Shelving, Industrial</t>
  </si>
  <si>
    <t>AZ-2014-9673217</t>
  </si>
  <si>
    <t>AZ-2014-8955026</t>
  </si>
  <si>
    <t>AZ-2014-5560441</t>
  </si>
  <si>
    <t>BN-2014-8403814</t>
  </si>
  <si>
    <t>Ava Giles</t>
  </si>
  <si>
    <t>AZ-2014-7786801</t>
  </si>
  <si>
    <t>Safco Library with Doors, Metal</t>
  </si>
  <si>
    <t>AZ-2014-4241465</t>
  </si>
  <si>
    <t>Ava Corbin</t>
  </si>
  <si>
    <t>Stiletto Ruler, Easy Grip</t>
  </si>
  <si>
    <t>AZ-2014-6214587</t>
  </si>
  <si>
    <t>SanDisk Message Books, Recycled</t>
  </si>
  <si>
    <t>Brother Personal Copier, High-Speed</t>
  </si>
  <si>
    <t>AZ-2014-3163636</t>
  </si>
  <si>
    <t>Lily Dallachy</t>
  </si>
  <si>
    <t>HP Fax Machine, Color</t>
  </si>
  <si>
    <t>AZ-2014-4277955</t>
  </si>
  <si>
    <t>Stanley Highlighters, Water Color</t>
  </si>
  <si>
    <t>BN-2014-5580925</t>
  </si>
  <si>
    <t>Acireale</t>
  </si>
  <si>
    <t>SanDisk Message Books, Premium</t>
  </si>
  <si>
    <t>Nokia Office Telephone, VoIP</t>
  </si>
  <si>
    <t>AZ-2014-688313</t>
  </si>
  <si>
    <t>BN-2014-1278253</t>
  </si>
  <si>
    <t>Amadora</t>
  </si>
  <si>
    <t>AZ-2014-7187125</t>
  </si>
  <si>
    <t>Kleencut Scissors, Steel</t>
  </si>
  <si>
    <t>AZ-2014-183532</t>
  </si>
  <si>
    <t>Okidata Card Printer, Wireless</t>
  </si>
  <si>
    <t>AZ-2014-3853517</t>
  </si>
  <si>
    <t>Noisy-le-Grand</t>
  </si>
  <si>
    <t>SanDisk Cards &amp; Envelopes, Multicolor</t>
  </si>
  <si>
    <t>AZ-2014-4825277</t>
  </si>
  <si>
    <t>Canon Copy Machine, Laser</t>
  </si>
  <si>
    <t>AZ-2014-5889242</t>
  </si>
  <si>
    <t>Stanley Pencil Sharpener, Fluorescent</t>
  </si>
  <si>
    <t>Jiffy Clasp Envelope, Recycled</t>
  </si>
  <si>
    <t>AZ-2014-8122105</t>
  </si>
  <si>
    <t>Granada</t>
  </si>
  <si>
    <t>AZ-2014-4015519</t>
  </si>
  <si>
    <t>Samsung Speaker Phone, Cordless</t>
  </si>
  <si>
    <t>AZ-2014-7020120</t>
  </si>
  <si>
    <t>Hon Shipping Labels, Alphabetical</t>
  </si>
  <si>
    <t>AZ-2014-9687341</t>
  </si>
  <si>
    <t>AZ-2014-3387010</t>
  </si>
  <si>
    <t>Fiskars Trimmer, Steel</t>
  </si>
  <si>
    <t>AZ-2014-4237223</t>
  </si>
  <si>
    <t>Amiens</t>
  </si>
  <si>
    <t>AZ-2014-2604590</t>
  </si>
  <si>
    <t>Asturias</t>
  </si>
  <si>
    <t>Oviedo</t>
  </si>
  <si>
    <t>BN-2014-4554837</t>
  </si>
  <si>
    <t>Den Helder</t>
  </si>
  <si>
    <t>Safco 3-Shelf Cabinet, Metal</t>
  </si>
  <si>
    <t>AZ-2014-7397204</t>
  </si>
  <si>
    <t>Bush Library with Doors, Metal</t>
  </si>
  <si>
    <t>BN-2014-5575990</t>
  </si>
  <si>
    <t>AZ-2014-8546369</t>
  </si>
  <si>
    <t>Konica Inkjet, Wireless</t>
  </si>
  <si>
    <t>AZ-2014-7256409</t>
  </si>
  <si>
    <t>BN-2014-8459769</t>
  </si>
  <si>
    <t>AZ-2014-8562932</t>
  </si>
  <si>
    <t>Lucca</t>
  </si>
  <si>
    <t>AZ-2014-7679425</t>
  </si>
  <si>
    <t>AZ-2014-4524252</t>
  </si>
  <si>
    <t>AZ-2014-1308209</t>
  </si>
  <si>
    <t>AZ-2014-221897</t>
  </si>
  <si>
    <t>Dominic Stephenson</t>
  </si>
  <si>
    <t>AZ-2014-6883963</t>
  </si>
  <si>
    <t>Douai</t>
  </si>
  <si>
    <t>Eldon Door Stop, Erganomic</t>
  </si>
  <si>
    <t>AZ-2014-1043314</t>
  </si>
  <si>
    <t>Eldon Light Bulb, Erganomic</t>
  </si>
  <si>
    <t>Novimex Legal Exhibit Labels, 5000 Label Set</t>
  </si>
  <si>
    <t>AZ-2014-4789346</t>
  </si>
  <si>
    <t>Rubbermaid Clock, Duo Pack</t>
  </si>
  <si>
    <t>AZ-2014-5829110</t>
  </si>
  <si>
    <t>AZ-2014-5688152</t>
  </si>
  <si>
    <t>Henry Winder</t>
  </si>
  <si>
    <t>Jiffy Interoffice Envelope, Recycled</t>
  </si>
  <si>
    <t>BN-2014-8625232</t>
  </si>
  <si>
    <t>Steven Cordoba</t>
  </si>
  <si>
    <t>Blackpool</t>
  </si>
  <si>
    <t>Eldon Stacking Tray, Duo Pack</t>
  </si>
  <si>
    <t>AZ-2014-110527</t>
  </si>
  <si>
    <t>Ikea Stackable Bookrack, Metal</t>
  </si>
  <si>
    <t>AZ-2014-8438801</t>
  </si>
  <si>
    <t>Paisley</t>
  </si>
  <si>
    <t>AZ-2014-9111247</t>
  </si>
  <si>
    <t>AZ-2014-1173814</t>
  </si>
  <si>
    <t>AZ-2014-6451890</t>
  </si>
  <si>
    <t>Ikea 3-Shelf Cabinet, Metal</t>
  </si>
  <si>
    <t>BN-2014-2257467</t>
  </si>
  <si>
    <t>Senlis</t>
  </si>
  <si>
    <t>Hon Chairmat, Black</t>
  </si>
  <si>
    <t>AZ-2014-2602647</t>
  </si>
  <si>
    <t>AZ-2014-5956672</t>
  </si>
  <si>
    <t>GlobeWeis Clasp Envelope, Security-Tint</t>
  </si>
  <si>
    <t>AZ-2014-3885179</t>
  </si>
  <si>
    <t>Letchworth</t>
  </si>
  <si>
    <t>AZ-2014-1111012</t>
  </si>
  <si>
    <t>Lloyd Barnes</t>
  </si>
  <si>
    <t>Brother Copy Machine, Color</t>
  </si>
  <si>
    <t>Samsung Audio Dock, with Caller ID</t>
  </si>
  <si>
    <t>AZ-2014-2681934</t>
  </si>
  <si>
    <t>South Shields</t>
  </si>
  <si>
    <t>KitchenAid Stove, White</t>
  </si>
  <si>
    <t>BN-2014-6384429</t>
  </si>
  <si>
    <t>AZ-2014-5838029</t>
  </si>
  <si>
    <t>BN-2014-3622670</t>
  </si>
  <si>
    <t>Hon Round Labels, 5000 Label Set</t>
  </si>
  <si>
    <t>BN-2014-2516060</t>
  </si>
  <si>
    <t>AZ-2014-2874251</t>
  </si>
  <si>
    <t>Grosseto</t>
  </si>
  <si>
    <t>Cameo Clasp Envelope, Set of 50</t>
  </si>
  <si>
    <t>BN-2014-6565146</t>
  </si>
  <si>
    <t>AZ-2014-8059227</t>
  </si>
  <si>
    <t>Alta Nokes</t>
  </si>
  <si>
    <t>AZ-2014-1598982</t>
  </si>
  <si>
    <t>Lucas Wood</t>
  </si>
  <si>
    <t>AZ-2014-538841</t>
  </si>
  <si>
    <t>Segovia</t>
  </si>
  <si>
    <t>BN-2014-7098171</t>
  </si>
  <si>
    <t>Zwolle</t>
  </si>
  <si>
    <t>AZ-2014-3666609</t>
  </si>
  <si>
    <t>Hoover Toaster, White</t>
  </si>
  <si>
    <t>AZ-2014-5479576</t>
  </si>
  <si>
    <t>AZ-2014-2432395</t>
  </si>
  <si>
    <t>AZ-2014-4803875</t>
  </si>
  <si>
    <t>South Denmark</t>
  </si>
  <si>
    <t>Odense</t>
  </si>
  <si>
    <t>AZ-2014-1282413</t>
  </si>
  <si>
    <t>Libby Allan</t>
  </si>
  <si>
    <t>Sanford Sketch Pad, Blue</t>
  </si>
  <si>
    <t>AZ-2014-1661689</t>
  </si>
  <si>
    <t>Tourcoing</t>
  </si>
  <si>
    <t>Green Bar Cards &amp; Envelopes, Recycled</t>
  </si>
  <si>
    <t>BN-2014-3358594</t>
  </si>
  <si>
    <t>Angelina Beeton</t>
  </si>
  <si>
    <t>AZ-2014-6597356</t>
  </si>
  <si>
    <t>Alexandra Whitehouse</t>
  </si>
  <si>
    <t>AZ-2014-9952627</t>
  </si>
  <si>
    <t>Cuisinart Stove, White</t>
  </si>
  <si>
    <t>AZ-2014-7447666</t>
  </si>
  <si>
    <t>Bradford</t>
  </si>
  <si>
    <t>Chromcraft Conference Table, with Bottom Storage</t>
  </si>
  <si>
    <t>AZ-2014-6650288</t>
  </si>
  <si>
    <t>Cameo Clasp Envelope, with clear poly window</t>
  </si>
  <si>
    <t>AZ-2014-9821147</t>
  </si>
  <si>
    <t>Voiron</t>
  </si>
  <si>
    <t>AZ-2014-4255691</t>
  </si>
  <si>
    <t>Colombes</t>
  </si>
  <si>
    <t>Fiskars Shears, High Speed</t>
  </si>
  <si>
    <t>AZ-2014-8916168</t>
  </si>
  <si>
    <t>Sienna Williamson</t>
  </si>
  <si>
    <t>Talavera de la Reina</t>
  </si>
  <si>
    <t>AZ-2014-9538326</t>
  </si>
  <si>
    <t>BN-2014-5409026</t>
  </si>
  <si>
    <t>Stanley Sketch Pad, Easy-Erase</t>
  </si>
  <si>
    <t>AZ-2014-6246493</t>
  </si>
  <si>
    <t>Okidata Phone, Durable</t>
  </si>
  <si>
    <t>AZ-2014-861955</t>
  </si>
  <si>
    <t>SAFCO Bag Chairs, Set of Two</t>
  </si>
  <si>
    <t>AZ-2014-5584970</t>
  </si>
  <si>
    <t>Smead Legal Exhibit Labels, Alphabetical</t>
  </si>
  <si>
    <t>BN-2014-6245972</t>
  </si>
  <si>
    <t>Rachel Norton</t>
  </si>
  <si>
    <t>Fontenay-sous-Bois</t>
  </si>
  <si>
    <t>Bevis Round Table, with Bottom Storage</t>
  </si>
  <si>
    <t>AZ-2014-3504387</t>
  </si>
  <si>
    <t>Kai Ford</t>
  </si>
  <si>
    <t>Safco Stackable Bookrack, Traditional</t>
  </si>
  <si>
    <t>AZ-2014-2752390</t>
  </si>
  <si>
    <t>Elite Ruler, Serrated</t>
  </si>
  <si>
    <t>AZ-2014-2750080</t>
  </si>
  <si>
    <t>Fiskars Box Cutter, Steel</t>
  </si>
  <si>
    <t>Nokia Speaker Phone, with Caller ID</t>
  </si>
  <si>
    <t>BN-2014-7375739</t>
  </si>
  <si>
    <t>AZ-2014-4871918</t>
  </si>
  <si>
    <t>AZ-2014-9838410</t>
  </si>
  <si>
    <t>Sarcelles</t>
  </si>
  <si>
    <t>AZ-2014-2897959</t>
  </si>
  <si>
    <t>Mijas</t>
  </si>
  <si>
    <t>AZ-2014-4303771</t>
  </si>
  <si>
    <t>Lane Taylor</t>
  </si>
  <si>
    <t>Stourbridge</t>
  </si>
  <si>
    <t>Eldon Lockers, Wire Frame</t>
  </si>
  <si>
    <t>AZ-2014-4362946</t>
  </si>
  <si>
    <t>Victoria Burke</t>
  </si>
  <si>
    <t>AZ-2014-3603253</t>
  </si>
  <si>
    <t>Alexandra Mahmood</t>
  </si>
  <si>
    <t>Hemel Hempstead</t>
  </si>
  <si>
    <t>AZ-2014-7973944</t>
  </si>
  <si>
    <t>Ikea Library with Doors, Mobile</t>
  </si>
  <si>
    <t>AZ-2014-3767753</t>
  </si>
  <si>
    <t>AZ-2014-1390032</t>
  </si>
  <si>
    <t>Logitech Mouse, Bluetooth</t>
  </si>
  <si>
    <t>AZ-2014-1240658</t>
  </si>
  <si>
    <t>Timothy Pownall</t>
  </si>
  <si>
    <t>AZ-2014-1332889</t>
  </si>
  <si>
    <t>BN-2014-8330750</t>
  </si>
  <si>
    <t>Scarlett Pollard</t>
  </si>
  <si>
    <t>Saint-Jean-de-la-Ruelle</t>
  </si>
  <si>
    <t>AZ-2014-6207132</t>
  </si>
  <si>
    <t>BN-2014-5614620</t>
  </si>
  <si>
    <t>Tina Phelps</t>
  </si>
  <si>
    <t>AZ-2014-8257707</t>
  </si>
  <si>
    <t>StarTech Inkjet, Durable</t>
  </si>
  <si>
    <t>AZ-2014-6304263</t>
  </si>
  <si>
    <t>Gelsenkirchen</t>
  </si>
  <si>
    <t>AZ-2014-4403540</t>
  </si>
  <si>
    <t>AZ-2014-582693</t>
  </si>
  <si>
    <t>AZ-2014-8735182</t>
  </si>
  <si>
    <t>BN-2014-7902691</t>
  </si>
  <si>
    <t>AZ-2014-5419885</t>
  </si>
  <si>
    <t>Elite Shears, Easy Grip</t>
  </si>
  <si>
    <t>AZ-2014-4284397</t>
  </si>
  <si>
    <t>BN-2014-3939059</t>
  </si>
  <si>
    <t>BN-2014-4509327</t>
  </si>
  <si>
    <t>AZ-2014-3264915</t>
  </si>
  <si>
    <t>Clermont-Ferrand</t>
  </si>
  <si>
    <t>AZ-2014-1473813</t>
  </si>
  <si>
    <t>SÃ¶dermanland</t>
  </si>
  <si>
    <t>Eskilstuna</t>
  </si>
  <si>
    <t>AZ-2014-777252</t>
  </si>
  <si>
    <t>AZ-2014-8796314</t>
  </si>
  <si>
    <t>Kraft Peel and Seal, Set of 50</t>
  </si>
  <si>
    <t>Enermax Memory Card, USB</t>
  </si>
  <si>
    <t>AZ-2014-139627</t>
  </si>
  <si>
    <t>SanDisk Parchment Paper, 8.5 x 11</t>
  </si>
  <si>
    <t>BN-2014-7281135</t>
  </si>
  <si>
    <t>Joe Gilbert</t>
  </si>
  <si>
    <t>AZ-2014-1769606</t>
  </si>
  <si>
    <t>Saint-Pol-sur-Mer</t>
  </si>
  <si>
    <t>Accos Rubber Bands, Assorted Sizes</t>
  </si>
  <si>
    <t>AZ-2014-2413956</t>
  </si>
  <si>
    <t>Patrick Cassidy</t>
  </si>
  <si>
    <t>Ames Business Envelopes, Recycled</t>
  </si>
  <si>
    <t>AZ-2014-8687924</t>
  </si>
  <si>
    <t>Xerox Memo Slips, 8.5 x 11</t>
  </si>
  <si>
    <t>AZ-2014-6714214</t>
  </si>
  <si>
    <t>Esther Henderson</t>
  </si>
  <si>
    <t>Pisa</t>
  </si>
  <si>
    <t>AZ-2014-8536659</t>
  </si>
  <si>
    <t>AZ-2014-2446526</t>
  </si>
  <si>
    <t>AZ-2014-2427220</t>
  </si>
  <si>
    <t>AZ-2014-9743631</t>
  </si>
  <si>
    <t>Nicole Carr</t>
  </si>
  <si>
    <t>Molina de Segura</t>
  </si>
  <si>
    <t>BN-2014-6091035</t>
  </si>
  <si>
    <t>BN-2014-3518568</t>
  </si>
  <si>
    <t>Upplands VÃ¤sby</t>
  </si>
  <si>
    <t>BN-2014-1557149</t>
  </si>
  <si>
    <t>AZ-2014-5904203</t>
  </si>
  <si>
    <t>Chartres</t>
  </si>
  <si>
    <t>Avery File Folder Labels, Alphabetical</t>
  </si>
  <si>
    <t>BN-2014-6199887</t>
  </si>
  <si>
    <t>AZ-2014-7615931</t>
  </si>
  <si>
    <t>Stockwell Thumb Tacks, Bulk Pack</t>
  </si>
  <si>
    <t>AZ-2014-1314393</t>
  </si>
  <si>
    <t>AZ-2014-181496</t>
  </si>
  <si>
    <t>BN-2014-5801390</t>
  </si>
  <si>
    <t>Celle</t>
  </si>
  <si>
    <t>AZ-2014-5598265</t>
  </si>
  <si>
    <t>Milla Hollinworth</t>
  </si>
  <si>
    <t>AZ-2014-1192603</t>
  </si>
  <si>
    <t>Smead Box, Blue</t>
  </si>
  <si>
    <t>AZ-2014-9866663</t>
  </si>
  <si>
    <t>AZ-2014-7010933</t>
  </si>
  <si>
    <t>AZ-2014-3772714</t>
  </si>
  <si>
    <t>Stockwell Staples, Metal</t>
  </si>
  <si>
    <t>Avery Round Labels, Laser Printer Compatible</t>
  </si>
  <si>
    <t>Green Bar Note Cards, Premium</t>
  </si>
  <si>
    <t>AZ-2014-4226060</t>
  </si>
  <si>
    <t>BN-2014-6721665</t>
  </si>
  <si>
    <t>Eaton Memo Slips, Premium</t>
  </si>
  <si>
    <t>BN-2014-4060472</t>
  </si>
  <si>
    <t>Guildford</t>
  </si>
  <si>
    <t>BN-2014-2113216</t>
  </si>
  <si>
    <t>Eleanor Pollard</t>
  </si>
  <si>
    <t>AZ-2014-2293716</t>
  </si>
  <si>
    <t>AZ-2014-8993401</t>
  </si>
  <si>
    <t>Pierrefitte-sur-Seine</t>
  </si>
  <si>
    <t>AZ-2014-8665160</t>
  </si>
  <si>
    <t>Eaton Cards &amp; Envelopes, Premium</t>
  </si>
  <si>
    <t>BN-2014-6253845</t>
  </si>
  <si>
    <t>Villeneuve-sur-Lot</t>
  </si>
  <si>
    <t>Hamilton Beach Microwave, White</t>
  </si>
  <si>
    <t>BN-2014-585455</t>
  </si>
  <si>
    <t>AZ-2014-1517512</t>
  </si>
  <si>
    <t>Avery File Folder Labels, Laser Printer Compatible</t>
  </si>
  <si>
    <t>AZ-2014-5722987</t>
  </si>
  <si>
    <t>AZ-2014-6041195</t>
  </si>
  <si>
    <t>David Arnold</t>
  </si>
  <si>
    <t>Witten</t>
  </si>
  <si>
    <t>AZ-2014-783246</t>
  </si>
  <si>
    <t>AZ-2014-4679554</t>
  </si>
  <si>
    <t>Kortrijk</t>
  </si>
  <si>
    <t>AZ-2014-6826926</t>
  </si>
  <si>
    <t>AZ-2014-1846606</t>
  </si>
  <si>
    <t>Jiffy Manila Envelope, Set of 50</t>
  </si>
  <si>
    <t>Motorola Audio Dock, Cordless</t>
  </si>
  <si>
    <t>BN-2014-291873</t>
  </si>
  <si>
    <t>Rebecca Heysen</t>
  </si>
  <si>
    <t>Panasonic Calculator, White</t>
  </si>
  <si>
    <t>AZ-2014-6408237</t>
  </si>
  <si>
    <t>AZ-2014-4649759</t>
  </si>
  <si>
    <t>Hon Removable Labels, Laser Printer Compatible</t>
  </si>
  <si>
    <t>Xerox Memo Slips, Premium</t>
  </si>
  <si>
    <t>AZ-2014-2987514</t>
  </si>
  <si>
    <t>AZ-2014-7189649</t>
  </si>
  <si>
    <t>AZ-2014-6407661</t>
  </si>
  <si>
    <t>AZ-2014-2805092</t>
  </si>
  <si>
    <t>Sherron Henegar</t>
  </si>
  <si>
    <t>Schwerin</t>
  </si>
  <si>
    <t>AZ-2014-522884</t>
  </si>
  <si>
    <t>Vest-Agder</t>
  </si>
  <si>
    <t>Kristiansand</t>
  </si>
  <si>
    <t>Ames Interoffice Envelope, with clear poly window</t>
  </si>
  <si>
    <t>Brother Fax Machine, Digital</t>
  </si>
  <si>
    <t>AZ-2014-8294649</t>
  </si>
  <si>
    <t>Jude Leonard</t>
  </si>
  <si>
    <t>Levallois-Perret</t>
  </si>
  <si>
    <t>SanDisk Router, Programmable</t>
  </si>
  <si>
    <t>BN-2014-1328067</t>
  </si>
  <si>
    <t>Barricks Round Table, with Bottom Storage</t>
  </si>
  <si>
    <t>BN-2014-3915044</t>
  </si>
  <si>
    <t>Acco Binder, Recycled</t>
  </si>
  <si>
    <t>AZ-2014-4571565</t>
  </si>
  <si>
    <t>Toni Lanz</t>
  </si>
  <si>
    <t>Getafe</t>
  </si>
  <si>
    <t>AZ-2014-5473130</t>
  </si>
  <si>
    <t>Fresnes</t>
  </si>
  <si>
    <t>Green Bar Message Books, Multicolor</t>
  </si>
  <si>
    <t>AZ-2014-1597164</t>
  </si>
  <si>
    <t>Stavanger</t>
  </si>
  <si>
    <t>AZ-2014-1976505</t>
  </si>
  <si>
    <t>AZ-2014-302639</t>
  </si>
  <si>
    <t>AZ-2014-6819161</t>
  </si>
  <si>
    <t>Gloucester</t>
  </si>
  <si>
    <t>Novimex Removable Labels, 5000 Label Set</t>
  </si>
  <si>
    <t>AZ-2014-8469117</t>
  </si>
  <si>
    <t>Sauder Classic Bookcase, Traditional</t>
  </si>
  <si>
    <t>AZ-2014-5282151</t>
  </si>
  <si>
    <t>Linda Dennis</t>
  </si>
  <si>
    <t>Hartlepool</t>
  </si>
  <si>
    <t>Jiffy Mailers, Set of 50</t>
  </si>
  <si>
    <t>AZ-2014-855671</t>
  </si>
  <si>
    <t>HP Copy Machine, Laser</t>
  </si>
  <si>
    <t>Konica Printer, White</t>
  </si>
  <si>
    <t>AZ-2014-4059237</t>
  </si>
  <si>
    <t>AZ-2014-9518862</t>
  </si>
  <si>
    <t>Zara Loton</t>
  </si>
  <si>
    <t>BN-2014-5015566</t>
  </si>
  <si>
    <t>AZ-2014-9876425</t>
  </si>
  <si>
    <t>AZ-2014-7956998</t>
  </si>
  <si>
    <t>Isabelle Grimstone</t>
  </si>
  <si>
    <t>Beauvais</t>
  </si>
  <si>
    <t>Motorola Headset, Cordless</t>
  </si>
  <si>
    <t>AZ-2014-1914770</t>
  </si>
  <si>
    <t>Hove</t>
  </si>
  <si>
    <t>AZ-2014-1058854</t>
  </si>
  <si>
    <t>Tenex Lockers, Industrial</t>
  </si>
  <si>
    <t>BN-2014-3563498</t>
  </si>
  <si>
    <t>Rubbermaid Frame, Duo Pack</t>
  </si>
  <si>
    <t>AZ-2014-4622829</t>
  </si>
  <si>
    <t>AZ-2014-5012484</t>
  </si>
  <si>
    <t>Cisco Audio Dock, with Caller ID</t>
  </si>
  <si>
    <t>AZ-2014-2804403</t>
  </si>
  <si>
    <t>BN-2014-8847537</t>
  </si>
  <si>
    <t>Friesland</t>
  </si>
  <si>
    <t>Leeuwarden</t>
  </si>
  <si>
    <t>GlobeWeis Mailers, with clear poly window</t>
  </si>
  <si>
    <t>AZ-2014-8132045</t>
  </si>
  <si>
    <t>Lorient</t>
  </si>
  <si>
    <t>AZ-2014-5289299</t>
  </si>
  <si>
    <t>Kidderminster</t>
  </si>
  <si>
    <t>Avery File Folder Labels, 5000 Label Set</t>
  </si>
  <si>
    <t>BN-2014-3711552</t>
  </si>
  <si>
    <t>AZ-2014-7917041</t>
  </si>
  <si>
    <t>Leo Jenkins</t>
  </si>
  <si>
    <t>Northampton</t>
  </si>
  <si>
    <t>Office Star Rocking Chair, Set of Two</t>
  </si>
  <si>
    <t>AZ-2014-6943105</t>
  </si>
  <si>
    <t>AZ-2014-19192</t>
  </si>
  <si>
    <t>AZ-2014-3004222</t>
  </si>
  <si>
    <t>Avery Legal Exhibit Labels, 5000 Label Set</t>
  </si>
  <si>
    <t>AZ-2014-2131403</t>
  </si>
  <si>
    <t>Memorex Memory Card, USB</t>
  </si>
  <si>
    <t>Epson Receipt Printer, White</t>
  </si>
  <si>
    <t>BN-2014-1772108</t>
  </si>
  <si>
    <t>Bognor Regis</t>
  </si>
  <si>
    <t>BN-2014-1317809</t>
  </si>
  <si>
    <t>Acco 3-Hole Punch, Recycled</t>
  </si>
  <si>
    <t>AZ-2014-3500808</t>
  </si>
  <si>
    <t>Wilson Jones Index Tab, Recycled</t>
  </si>
  <si>
    <t>Fellowes Shelving, Blue</t>
  </si>
  <si>
    <t>AZ-2014-9650132</t>
  </si>
  <si>
    <t>AZ-2014-5598677</t>
  </si>
  <si>
    <t>BN-2014-8509634</t>
  </si>
  <si>
    <t>AZ-2014-3154737</t>
  </si>
  <si>
    <t>AZ-2014-3040435</t>
  </si>
  <si>
    <t>AZ-2014-1861968</t>
  </si>
  <si>
    <t>KitchenAid Toaster, Silver</t>
  </si>
  <si>
    <t>AZ-2014-6630320</t>
  </si>
  <si>
    <t>AZ-2014-208875</t>
  </si>
  <si>
    <t>Bolzano</t>
  </si>
  <si>
    <t>Ikea Stackable Bookrack, Mobile</t>
  </si>
  <si>
    <t>AZ-2014-7540023</t>
  </si>
  <si>
    <t>BN-2014-7867544</t>
  </si>
  <si>
    <t>AZ-2014-3370172</t>
  </si>
  <si>
    <t>Lily Skurrie</t>
  </si>
  <si>
    <t>AZ-2014-2661434</t>
  </si>
  <si>
    <t>Sonderborg</t>
  </si>
  <si>
    <t>AZ-2014-6401061</t>
  </si>
  <si>
    <t>BN-2014-6086541</t>
  </si>
  <si>
    <t>Menton</t>
  </si>
  <si>
    <t>SAFCO Rocking Chair, Red</t>
  </si>
  <si>
    <t>AZ-2014-3374412</t>
  </si>
  <si>
    <t>GlobeWeis Clasp Envelope, Recycled</t>
  </si>
  <si>
    <t>BN-2014-2153442</t>
  </si>
  <si>
    <t>Jean Crowley</t>
  </si>
  <si>
    <t>BN-2014-3084273</t>
  </si>
  <si>
    <t>SAFCO Swivel Stool, Red</t>
  </si>
  <si>
    <t>KitchenAid Stove, Black</t>
  </si>
  <si>
    <t>AZ-2014-6685609</t>
  </si>
  <si>
    <t>BN-2014-388260</t>
  </si>
  <si>
    <t>AZ-2014-6155335</t>
  </si>
  <si>
    <t>AZ-2014-4321659</t>
  </si>
  <si>
    <t>AZ-2014-651851</t>
  </si>
  <si>
    <t>AZ-2014-9211150</t>
  </si>
  <si>
    <t>Brooke Hodgson</t>
  </si>
  <si>
    <t>AZ-2014-9021616</t>
  </si>
  <si>
    <t>AZ-2014-9761172</t>
  </si>
  <si>
    <t>Robert Quick</t>
  </si>
  <si>
    <t>Tenex Clock, Duo Pack</t>
  </si>
  <si>
    <t>AZ-2014-8900102</t>
  </si>
  <si>
    <t>Cisco Audio Dock, VoIP</t>
  </si>
  <si>
    <t>AZ-2014-3025995</t>
  </si>
  <si>
    <t>AZ-2014-8973958</t>
  </si>
  <si>
    <t>Harvey Daniels</t>
  </si>
  <si>
    <t>AZ-2014-7108970</t>
  </si>
  <si>
    <t>Reading</t>
  </si>
  <si>
    <t>Hon Chairmat, Red</t>
  </si>
  <si>
    <t>AZ-2014-3637939</t>
  </si>
  <si>
    <t>AZ-2014-4591984</t>
  </si>
  <si>
    <t>AZ-2014-5189353</t>
  </si>
  <si>
    <t>AZ-2014-8465996</t>
  </si>
  <si>
    <t>BN-2014-7351644</t>
  </si>
  <si>
    <t>Muret</t>
  </si>
  <si>
    <t>Logitech Flash Drive, Erganomic</t>
  </si>
  <si>
    <t>AZ-2014-3802828</t>
  </si>
  <si>
    <t>AZ-2014-4979219</t>
  </si>
  <si>
    <t>Canon Copy Machine, High-Speed</t>
  </si>
  <si>
    <t>BN-2014-2952495</t>
  </si>
  <si>
    <t>Okidata Receipt Printer, White</t>
  </si>
  <si>
    <t>Nokia Office Telephone, Full Size</t>
  </si>
  <si>
    <t>AZ-2014-6537657</t>
  </si>
  <si>
    <t>BN-2014-4967786</t>
  </si>
  <si>
    <t>BN-2014-2460712</t>
  </si>
  <si>
    <t>Tenex Stacking Tray, Erganomic</t>
  </si>
  <si>
    <t>GlobeWeis Interoffice Envelope, Recycled</t>
  </si>
  <si>
    <t>AZ-2014-3774339</t>
  </si>
  <si>
    <t>Panasonic Phone, White</t>
  </si>
  <si>
    <t>AZ-2014-874376</t>
  </si>
  <si>
    <t>Hayden Weigel</t>
  </si>
  <si>
    <t>AZ-2014-8991506</t>
  </si>
  <si>
    <t>Hamilton Beach Blender, Black</t>
  </si>
  <si>
    <t>AZ-2014-7416333</t>
  </si>
  <si>
    <t>AZ-2014-4714590</t>
  </si>
  <si>
    <t>HP Ink, Digital</t>
  </si>
  <si>
    <t>AZ-2014-5692945</t>
  </si>
  <si>
    <t>Advantus Clock, Erganomic</t>
  </si>
  <si>
    <t>Deflect-O Stacking Tray, Durable</t>
  </si>
  <si>
    <t>AZ-2014-2291964</t>
  </si>
  <si>
    <t>OIC Paper Clips, Bulk Pack</t>
  </si>
  <si>
    <t>Sharp Fax and Copier, High-Speed</t>
  </si>
  <si>
    <t>AZ-2014-462189</t>
  </si>
  <si>
    <t>AZ-2014-8951189</t>
  </si>
  <si>
    <t>Imogen Steele</t>
  </si>
  <si>
    <t>Andria</t>
  </si>
  <si>
    <t>AZ-2014-5567456</t>
  </si>
  <si>
    <t>Koblenz</t>
  </si>
  <si>
    <t>Kleencut Shears, High Speed</t>
  </si>
  <si>
    <t>AZ-2014-1556718</t>
  </si>
  <si>
    <t>Jay Johnson</t>
  </si>
  <si>
    <t>Crawley</t>
  </si>
  <si>
    <t>AZ-2014-9904920</t>
  </si>
  <si>
    <t>HP Personal Copier, Color</t>
  </si>
  <si>
    <t>AZ-2014-9423386</t>
  </si>
  <si>
    <t>AZ-2014-9433956</t>
  </si>
  <si>
    <t>Harbour Creations Round Labels, Alphabetical</t>
  </si>
  <si>
    <t>AZ-2014-9141986</t>
  </si>
  <si>
    <t>AZ-2014-3303023</t>
  </si>
  <si>
    <t>Enermax Router, USB</t>
  </si>
  <si>
    <t>AZ-2014-6926624</t>
  </si>
  <si>
    <t>BN-2014-9212655</t>
  </si>
  <si>
    <t>BN-2014-3197989</t>
  </si>
  <si>
    <t>Koby Ricketson</t>
  </si>
  <si>
    <t>AZ-2014-3178451</t>
  </si>
  <si>
    <t>Enermax Flash Drive, USB</t>
  </si>
  <si>
    <t>AZ-2014-4634987</t>
  </si>
  <si>
    <t>Hamilton Beach Refrigerator, White</t>
  </si>
  <si>
    <t>BN-2014-9982544</t>
  </si>
  <si>
    <t>AZ-2014-4339601</t>
  </si>
  <si>
    <t>Dijon</t>
  </si>
  <si>
    <t>AZ-2014-1879822</t>
  </si>
  <si>
    <t>Tournai</t>
  </si>
  <si>
    <t>AZ-2014-6356102</t>
  </si>
  <si>
    <t>Sindelfingen</t>
  </si>
  <si>
    <t>Hewlett Wireless Fax, High-Speed</t>
  </si>
  <si>
    <t>AZ-2014-3811327</t>
  </si>
  <si>
    <t>AZ-2014-2103461</t>
  </si>
  <si>
    <t>Novimex Removable Labels, Adjustable</t>
  </si>
  <si>
    <t>AZ-2014-5509537</t>
  </si>
  <si>
    <t>AZ-2014-2016291</t>
  </si>
  <si>
    <t>Marcus Griffin</t>
  </si>
  <si>
    <t>AZ-2014-4756753</t>
  </si>
  <si>
    <t>Ikea Corner Shelving, Mobile</t>
  </si>
  <si>
    <t>AZ-2014-6017898</t>
  </si>
  <si>
    <t>AZ-2014-9792783</t>
  </si>
  <si>
    <t>AZ-2014-1665809</t>
  </si>
  <si>
    <t>BN-2014-5985534</t>
  </si>
  <si>
    <t>Hewlett Personal Copier, Laser</t>
  </si>
  <si>
    <t>BN-2014-3537667</t>
  </si>
  <si>
    <t>Venlo</t>
  </si>
  <si>
    <t>AZ-2014-4983887</t>
  </si>
  <si>
    <t>Le Cannet</t>
  </si>
  <si>
    <t>KitchenAid Coffee Grinder, White</t>
  </si>
  <si>
    <t>AZ-2014-81293</t>
  </si>
  <si>
    <t>Jessica Williams</t>
  </si>
  <si>
    <t>BN-2014-6883974</t>
  </si>
  <si>
    <t>BN-2014-6221889</t>
  </si>
  <si>
    <t>Tenex Folders, Industrial</t>
  </si>
  <si>
    <t>AZ-2014-285574</t>
  </si>
  <si>
    <t>AZ-2014-9888408</t>
  </si>
  <si>
    <t>Bevis Coffee Table, Rectangular</t>
  </si>
  <si>
    <t>AZ-2014-4990754</t>
  </si>
  <si>
    <t>AZ-2014-2846196</t>
  </si>
  <si>
    <t>Bayeux</t>
  </si>
  <si>
    <t>Avery Color Coded Labels, Adjustable</t>
  </si>
  <si>
    <t>Smead Removable Labels, Adjustable</t>
  </si>
  <si>
    <t>AZ-2014-186904</t>
  </si>
  <si>
    <t>Detmold</t>
  </si>
  <si>
    <t>Kleencut Letter Opener, High Speed</t>
  </si>
  <si>
    <t>BN-2014-3985726</t>
  </si>
  <si>
    <t>Hon Rocking Chair, Set of Two</t>
  </si>
  <si>
    <t>AZ-2014-8467172</t>
  </si>
  <si>
    <t>Novimex Round Labels, 5000 Label Set</t>
  </si>
  <si>
    <t>AZ-2014-8899652</t>
  </si>
  <si>
    <t>AZ-2014-5901455</t>
  </si>
  <si>
    <t>AZ-2014-756508</t>
  </si>
  <si>
    <t>Keith Martinez</t>
  </si>
  <si>
    <t>SanDisk Flash Drive, Bluetooth</t>
  </si>
  <si>
    <t>BN-2014-2450854</t>
  </si>
  <si>
    <t>Green Bar Memo Slips, Premium</t>
  </si>
  <si>
    <t>AZ-2014-6041399</t>
  </si>
  <si>
    <t>AZ-2014-7702774</t>
  </si>
  <si>
    <t>Antibes</t>
  </si>
  <si>
    <t>Xerox Cards &amp; Envelopes, Premium</t>
  </si>
  <si>
    <t>AZ-2014-7893156</t>
  </si>
  <si>
    <t>Nieuwegein</t>
  </si>
  <si>
    <t>Ikea Library with Doors, Metal</t>
  </si>
  <si>
    <t>AZ-2014-8101198</t>
  </si>
  <si>
    <t>Harbour Creations Legal Exhibit Labels, Alphabetical</t>
  </si>
  <si>
    <t>AZ-2014-1805424</t>
  </si>
  <si>
    <t>AZ-2014-6526295</t>
  </si>
  <si>
    <t>AZ-2014-2857176</t>
  </si>
  <si>
    <t>AZ-2014-1353698</t>
  </si>
  <si>
    <t>AZ-2014-1466197</t>
  </si>
  <si>
    <t>Ronchin</t>
  </si>
  <si>
    <t>KitchenAid Blender, Silver</t>
  </si>
  <si>
    <t>AZ-2014-2277609</t>
  </si>
  <si>
    <t>Panasonic Inkjet, Wireless</t>
  </si>
  <si>
    <t>BN-2014-9995192</t>
  </si>
  <si>
    <t>AZ-2014-6094082</t>
  </si>
  <si>
    <t>BN-2014-9297622</t>
  </si>
  <si>
    <t>Jett Osman</t>
  </si>
  <si>
    <t>AZ-2014-9876300</t>
  </si>
  <si>
    <t>Pertuis</t>
  </si>
  <si>
    <t>Acco 3-Hole Punch, Durable</t>
  </si>
  <si>
    <t>AZ-2014-9985991</t>
  </si>
  <si>
    <t>AZ-2014-7329559</t>
  </si>
  <si>
    <t>Vitrolles</t>
  </si>
  <si>
    <t>AZ-2014-3101518</t>
  </si>
  <si>
    <t>Ploemeur</t>
  </si>
  <si>
    <t>BN-2014-9255621</t>
  </si>
  <si>
    <t>BN-2014-6549234</t>
  </si>
  <si>
    <t>BN-2014-1166603</t>
  </si>
  <si>
    <t>Wilson Jones Index Tab, Economy</t>
  </si>
  <si>
    <t>AZ-2014-4135544</t>
  </si>
  <si>
    <t>Apple Headset, VoIP</t>
  </si>
  <si>
    <t>AZ-2014-1665836</t>
  </si>
  <si>
    <t>Memorex Keyboard, Erganomic</t>
  </si>
  <si>
    <t>BN-2014-3687942</t>
  </si>
  <si>
    <t>Rory Braim</t>
  </si>
  <si>
    <t>Safco Library with Doors, Traditional</t>
  </si>
  <si>
    <t>BN-2014-5780585</t>
  </si>
  <si>
    <t>BN-2014-6653003</t>
  </si>
  <si>
    <t>Harbour Creations Rocking Chair, Adjustable</t>
  </si>
  <si>
    <t>Office Star Bag Chairs, Adjustable</t>
  </si>
  <si>
    <t>Panasonic Card Printer, White</t>
  </si>
  <si>
    <t>AZ-2014-2323449</t>
  </si>
  <si>
    <t>AZ-2014-2235626</t>
  </si>
  <si>
    <t>BN-2014-3382775</t>
  </si>
  <si>
    <t>Sonneberg</t>
  </si>
  <si>
    <t>AZ-2014-3013226</t>
  </si>
  <si>
    <t>AZ-2014-8168742</t>
  </si>
  <si>
    <t>Les Herbiers</t>
  </si>
  <si>
    <t>AZ-2014-6715732</t>
  </si>
  <si>
    <t>AZ-2014-7615629</t>
  </si>
  <si>
    <t>Zealand</t>
  </si>
  <si>
    <t>Kalundborg</t>
  </si>
  <si>
    <t>Harbour Creations Bag Chairs, Set of Two</t>
  </si>
  <si>
    <t>AZ-2014-6084917</t>
  </si>
  <si>
    <t>Ames Clasp Envelope, Recycled</t>
  </si>
  <si>
    <t>Elite Box Cutter, High Speed</t>
  </si>
  <si>
    <t>BN-2014-3939293</t>
  </si>
  <si>
    <t>AZ-2014-6368939</t>
  </si>
  <si>
    <t>Carley Wynn</t>
  </si>
  <si>
    <t>AZ-2014-1092628</t>
  </si>
  <si>
    <t>AZ-2014-5151587</t>
  </si>
  <si>
    <t>Andrew Stephens</t>
  </si>
  <si>
    <t>AZ-2014-1320048</t>
  </si>
  <si>
    <t>AZ-2014-6975089</t>
  </si>
  <si>
    <t>Isabelle Torpy</t>
  </si>
  <si>
    <t>AZ-2014-532333</t>
  </si>
  <si>
    <t>Hewlett Fax and Copier, Digital</t>
  </si>
  <si>
    <t>AZ-2014-8184590</t>
  </si>
  <si>
    <t>AZ-2014-2367501</t>
  </si>
  <si>
    <t>AZ-2014-1948946</t>
  </si>
  <si>
    <t>BN-2014-7160254</t>
  </si>
  <si>
    <t>AZ-2014-5084567</t>
  </si>
  <si>
    <t>AZ-2014-6552559</t>
  </si>
  <si>
    <t>AZ-2014-9575428</t>
  </si>
  <si>
    <t>AZ-2014-6764855</t>
  </si>
  <si>
    <t>Smead Color Coded Labels, Adjustable</t>
  </si>
  <si>
    <t>AZ-2014-186386</t>
  </si>
  <si>
    <t>Ludwigsfelde</t>
  </si>
  <si>
    <t>AZ-2014-6264387</t>
  </si>
  <si>
    <t>Zoe Lanigan</t>
  </si>
  <si>
    <t>AZ-2014-2748286</t>
  </si>
  <si>
    <t>Belkin Mouse, Erganomic</t>
  </si>
  <si>
    <t>Canon Personal Copier, High-Speed</t>
  </si>
  <si>
    <t>Cisco Headset, VoIP</t>
  </si>
  <si>
    <t>BN-2014-5088203</t>
  </si>
  <si>
    <t>Smead Shipping Labels, Adjustable</t>
  </si>
  <si>
    <t>BN-2014-3416372</t>
  </si>
  <si>
    <t>Garbsen</t>
  </si>
  <si>
    <t>Sauder 3-Shelf Cabinet, Pine</t>
  </si>
  <si>
    <t>AZ-2014-4865312</t>
  </si>
  <si>
    <t>Rotherham</t>
  </si>
  <si>
    <t>Advantus Rubber Bands, Metal</t>
  </si>
  <si>
    <t>AZ-2014-3888440</t>
  </si>
  <si>
    <t>Stiletto Trimmer, High Speed</t>
  </si>
  <si>
    <t>AZ-2014-3032977</t>
  </si>
  <si>
    <t>BN-2014-839820</t>
  </si>
  <si>
    <t>Green Bar Computer Printout Paper, Premium</t>
  </si>
  <si>
    <t>AZ-2014-4315429</t>
  </si>
  <si>
    <t>Herford</t>
  </si>
  <si>
    <t>Memorex Router, Erganomic</t>
  </si>
  <si>
    <t>AZ-2014-8008458</t>
  </si>
  <si>
    <t>AZ-2014-4698064</t>
  </si>
  <si>
    <t>AZ-2014-1476767</t>
  </si>
  <si>
    <t>Logitech Keyboard, USB</t>
  </si>
  <si>
    <t>BN-2014-4656521</t>
  </si>
  <si>
    <t>AZ-2014-7267065</t>
  </si>
  <si>
    <t>Sartrouville</t>
  </si>
  <si>
    <t>BN-2014-3536767</t>
  </si>
  <si>
    <t>Sauder Stackable Bookrack, Mobile</t>
  </si>
  <si>
    <t>AZ-2014-6629970</t>
  </si>
  <si>
    <t>Alexandra Portus</t>
  </si>
  <si>
    <t>OIC Thumb Tacks, 12 Pack</t>
  </si>
  <si>
    <t>AZ-2014-1389011</t>
  </si>
  <si>
    <t>Nicole Todd</t>
  </si>
  <si>
    <t>Bush 3-Shelf Cabinet, Pine</t>
  </si>
  <si>
    <t>Accos Paper Clips, Bulk Pack</t>
  </si>
  <si>
    <t>AZ-2014-599049</t>
  </si>
  <si>
    <t>Saint-Chamond</t>
  </si>
  <si>
    <t>Acme Ruler, Steel</t>
  </si>
  <si>
    <t>AZ-2014-8555156</t>
  </si>
  <si>
    <t>AZ-2014-6389131</t>
  </si>
  <si>
    <t>BN-2014-8082943</t>
  </si>
  <si>
    <t>Cuxhaven</t>
  </si>
  <si>
    <t>KitchenAid Blender, White</t>
  </si>
  <si>
    <t>AZ-2014-5927838</t>
  </si>
  <si>
    <t>Maya O'Sullivan</t>
  </si>
  <si>
    <t>AZ-2014-9727546</t>
  </si>
  <si>
    <t>AZ-2014-6875422</t>
  </si>
  <si>
    <t>Gravesend</t>
  </si>
  <si>
    <t>AZ-2014-9102115</t>
  </si>
  <si>
    <t>Savona</t>
  </si>
  <si>
    <t>AZ-2014-4722343</t>
  </si>
  <si>
    <t>Morgan Dodd</t>
  </si>
  <si>
    <t>Istres</t>
  </si>
  <si>
    <t>Motorola Audio Dock, Full Size</t>
  </si>
  <si>
    <t>AZ-2014-1912622</t>
  </si>
  <si>
    <t>AZ-2014-9494759</t>
  </si>
  <si>
    <t>Cora Konieczny</t>
  </si>
  <si>
    <t>BN-2014-2999624</t>
  </si>
  <si>
    <t>AZ-2014-2886352</t>
  </si>
  <si>
    <t>AZ-2014-5855020</t>
  </si>
  <si>
    <t>AZ-2014-8935301</t>
  </si>
  <si>
    <t>Asti</t>
  </si>
  <si>
    <t>Breville Stove, Black</t>
  </si>
  <si>
    <t>AZ-2014-1466658</t>
  </si>
  <si>
    <t>BN-2014-319061</t>
  </si>
  <si>
    <t>Novimex Round Labels, Alphabetical</t>
  </si>
  <si>
    <t>Panasonic Card Printer, Wireless</t>
  </si>
  <si>
    <t>AZ-2014-2889820</t>
  </si>
  <si>
    <t>Advantus Photo Frame, Black</t>
  </si>
  <si>
    <t>Cuisinart Refrigerator, Black</t>
  </si>
  <si>
    <t>AZ-2014-6500467</t>
  </si>
  <si>
    <t>Apple Headset, Full Size</t>
  </si>
  <si>
    <t>BN-2014-8340437</t>
  </si>
  <si>
    <t>BN-2014-2854953</t>
  </si>
  <si>
    <t>Saarland</t>
  </si>
  <si>
    <t>Neunkirchen</t>
  </si>
  <si>
    <t>AZ-2014-2492440</t>
  </si>
  <si>
    <t>Zwickau</t>
  </si>
  <si>
    <t>AZ-2014-8090092</t>
  </si>
  <si>
    <t>AZ-2014-2638814</t>
  </si>
  <si>
    <t>AZ-2014-8498328</t>
  </si>
  <si>
    <t>Enermax Keyboard, USB</t>
  </si>
  <si>
    <t>AZ-2014-313741</t>
  </si>
  <si>
    <t>Sauder Corner Shelving, Mobile</t>
  </si>
  <si>
    <t>AZ-2014-7437787</t>
  </si>
  <si>
    <t>AZ-2014-5429592</t>
  </si>
  <si>
    <t>AZ-2014-7142751</t>
  </si>
  <si>
    <t>AZ-2014-5722842</t>
  </si>
  <si>
    <t>Portici</t>
  </si>
  <si>
    <t>Ames Clasp Envelope, Set of 50</t>
  </si>
  <si>
    <t>AZ-2014-5887026</t>
  </si>
  <si>
    <t>Audrey Emanuel</t>
  </si>
  <si>
    <t>Sharp Wireless Fax, Color</t>
  </si>
  <si>
    <t>BN-2014-5914359</t>
  </si>
  <si>
    <t>AZ-2014-3762374</t>
  </si>
  <si>
    <t>Washington</t>
  </si>
  <si>
    <t>AZ-2014-9712649</t>
  </si>
  <si>
    <t>BN-2014-3359053</t>
  </si>
  <si>
    <t>AZ-2014-9462955</t>
  </si>
  <si>
    <t>Alfonso Gomez</t>
  </si>
  <si>
    <t>AZ-2014-8677910</t>
  </si>
  <si>
    <t>Lesro Computer Table, Fully Assembled</t>
  </si>
  <si>
    <t>Advantus Staples, Bulk Pack</t>
  </si>
  <si>
    <t>AZ-2014-6797948</t>
  </si>
  <si>
    <t>Phoebe Baines</t>
  </si>
  <si>
    <t>Hon Shipping Labels, Adjustable</t>
  </si>
  <si>
    <t>AZ-2014-4668799</t>
  </si>
  <si>
    <t>AZ-2014-49399</t>
  </si>
  <si>
    <t>BN-2014-4964479</t>
  </si>
  <si>
    <t>AZ-2014-4112918</t>
  </si>
  <si>
    <t>Rillieux-la-Pape</t>
  </si>
  <si>
    <t>Jiffy Clasp Envelope, Security-Tint</t>
  </si>
  <si>
    <t>Acme Trimmer, Serrated</t>
  </si>
  <si>
    <t>Nokia Signal Booster, Cordless</t>
  </si>
  <si>
    <t>Belkin Keyboard, Bluetooth</t>
  </si>
  <si>
    <t>AZ-2014-8568817</t>
  </si>
  <si>
    <t>Barricks Round Table, Rectangular</t>
  </si>
  <si>
    <t>Acme Ruler, High Speed</t>
  </si>
  <si>
    <t>AZ-2014-955637</t>
  </si>
  <si>
    <t>Lydia Fowler</t>
  </si>
  <si>
    <t>AZ-2014-8957312</t>
  </si>
  <si>
    <t>Hon Rocking Chair, Adjustable</t>
  </si>
  <si>
    <t>AZ-2014-1586750</t>
  </si>
  <si>
    <t>BN-2014-7173798</t>
  </si>
  <si>
    <t>Helmond</t>
  </si>
  <si>
    <t>AZ-2014-2500745</t>
  </si>
  <si>
    <t>Samsung Audio Dock, Full Size</t>
  </si>
  <si>
    <t>AZ-2014-4687220</t>
  </si>
  <si>
    <t>AZ-2014-2576958</t>
  </si>
  <si>
    <t>Randall Roberts</t>
  </si>
  <si>
    <t>Hastings</t>
  </si>
  <si>
    <t>AZ-2014-2827922</t>
  </si>
  <si>
    <t>AZ-2014-5624461</t>
  </si>
  <si>
    <t>AZ-2014-6040640</t>
  </si>
  <si>
    <t>Herne</t>
  </si>
  <si>
    <t>AZ-2014-9894212</t>
  </si>
  <si>
    <t>SAFCO Chairmat, Adjustable</t>
  </si>
  <si>
    <t>AZ-2014-8489084</t>
  </si>
  <si>
    <t>AZ-2014-9504290</t>
  </si>
  <si>
    <t>Kimberly Russo</t>
  </si>
  <si>
    <t>Barakaldo</t>
  </si>
  <si>
    <t>BN-2014-7571614</t>
  </si>
  <si>
    <t>AZ-2014-2071834</t>
  </si>
  <si>
    <t>AZ-2014-767884</t>
  </si>
  <si>
    <t>Bournemouth</t>
  </si>
  <si>
    <t>Accos Push Pins, 12 Pack</t>
  </si>
  <si>
    <t>AZ-2014-6884762</t>
  </si>
  <si>
    <t>BN-2014-1493038</t>
  </si>
  <si>
    <t>Harrison Cooke</t>
  </si>
  <si>
    <t>Galway</t>
  </si>
  <si>
    <t>BN-2014-7233661</t>
  </si>
  <si>
    <t>BN-2014-277851</t>
  </si>
  <si>
    <t>Alphen aan den Rijn</t>
  </si>
  <si>
    <t>Rogers Box, Industrial</t>
  </si>
  <si>
    <t>BN-2014-9322996</t>
  </si>
  <si>
    <t>Pamiers</t>
  </si>
  <si>
    <t>AZ-2014-4414949</t>
  </si>
  <si>
    <t>Fiskars Scissors, High Speed</t>
  </si>
  <si>
    <t>BN-2014-7390420</t>
  </si>
  <si>
    <t>BN-2014-8266627</t>
  </si>
  <si>
    <t>San Severo</t>
  </si>
  <si>
    <t>AZ-2014-8203998</t>
  </si>
  <si>
    <t>Deflect-O Photo Frame, Erganomic</t>
  </si>
  <si>
    <t>AZ-2014-7873209</t>
  </si>
  <si>
    <t>Preston</t>
  </si>
  <si>
    <t>AZ-2014-3811134</t>
  </si>
  <si>
    <t>La Spezia</t>
  </si>
  <si>
    <t>AZ-2014-3152192</t>
  </si>
  <si>
    <t>Cormeilles-en-Parisis</t>
  </si>
  <si>
    <t>AZ-2014-2995713</t>
  </si>
  <si>
    <t>Annecy</t>
  </si>
  <si>
    <t>Elite Box Cutter, Serrated</t>
  </si>
  <si>
    <t>AZ-2014-356444</t>
  </si>
  <si>
    <t>Smead File Folder Labels, Alphabetical</t>
  </si>
  <si>
    <t>AZ-2014-9026521</t>
  </si>
  <si>
    <t>Bottrop</t>
  </si>
  <si>
    <t>Tenex Light Bulb, Duo Pack</t>
  </si>
  <si>
    <t>BN-2014-9900559</t>
  </si>
  <si>
    <t>St. Gallen</t>
  </si>
  <si>
    <t>BN-2014-47251</t>
  </si>
  <si>
    <t>BN-2014-4513142</t>
  </si>
  <si>
    <t>BN-2014-6947599</t>
  </si>
  <si>
    <t>Konica Inkjet, Durable</t>
  </si>
  <si>
    <t>AZ-2014-2049231</t>
  </si>
  <si>
    <t>Office Star Chairmat, Red</t>
  </si>
  <si>
    <t>Panasonic Inkjet, Red</t>
  </si>
  <si>
    <t>BN-2014-7135917</t>
  </si>
  <si>
    <t>Harbour Creations File Folder Labels, Alphabetical</t>
  </si>
  <si>
    <t>AZ-2014-2138061</t>
  </si>
  <si>
    <t>Montmorency</t>
  </si>
  <si>
    <t>Advantus Frame, Black</t>
  </si>
  <si>
    <t>Fiskars Shears, Steel</t>
  </si>
  <si>
    <t>AZ-2014-9225058</t>
  </si>
  <si>
    <t>Kleencut Trimmer, Steel</t>
  </si>
  <si>
    <t>AZ-2014-36141</t>
  </si>
  <si>
    <t>AZ-2014-5538768</t>
  </si>
  <si>
    <t>AZ-2014-6559589</t>
  </si>
  <si>
    <t>AZ-2014-2419598</t>
  </si>
  <si>
    <t>Acme Ruler, Serrated</t>
  </si>
  <si>
    <t>Kleencut Shears, Steel</t>
  </si>
  <si>
    <t>AZ-2014-4993399</t>
  </si>
  <si>
    <t>Logitech Mouse, Programmable</t>
  </si>
  <si>
    <t>AZ-2014-9007405</t>
  </si>
  <si>
    <t>Ruth Williams</t>
  </si>
  <si>
    <t>Apple Smart Phone, Full Size</t>
  </si>
  <si>
    <t>AZ-2014-3332040</t>
  </si>
  <si>
    <t>Elite Scissors, Serrated</t>
  </si>
  <si>
    <t>BN-2014-7621631</t>
  </si>
  <si>
    <t>Sean Wheeler</t>
  </si>
  <si>
    <t>AZ-2014-7526286</t>
  </si>
  <si>
    <t>Acme Letter Opener, Serrated</t>
  </si>
  <si>
    <t>BN-2014-5368093</t>
  </si>
  <si>
    <t>AZ-2014-2885324</t>
  </si>
  <si>
    <t>BN-2014-2653916</t>
  </si>
  <si>
    <t>Benjamin Lee</t>
  </si>
  <si>
    <t>AZ-2014-8652861</t>
  </si>
  <si>
    <t>Namur</t>
  </si>
  <si>
    <t>AZ-2014-3628552</t>
  </si>
  <si>
    <t>AZ-2014-6047268</t>
  </si>
  <si>
    <t>Toby Labilliere</t>
  </si>
  <si>
    <t>SanDisk Note Cards, 8.5 x 11</t>
  </si>
  <si>
    <t>AZ-2014-371022</t>
  </si>
  <si>
    <t>AZ-2014-9683756</t>
  </si>
  <si>
    <t>AZ-2014-2179018</t>
  </si>
  <si>
    <t>Mia Pugh</t>
  </si>
  <si>
    <t>Umbria</t>
  </si>
  <si>
    <t>Perugia</t>
  </si>
  <si>
    <t>BN-2011-4913858</t>
  </si>
  <si>
    <t>01-13-11</t>
  </si>
  <si>
    <t>Julian Dobie</t>
  </si>
  <si>
    <t>Harbour Creations Legal Exhibit Labels, Laser Printer Compatible</t>
  </si>
  <si>
    <t>BN-2011-2807470</t>
  </si>
  <si>
    <t>AZ-2012-2124025</t>
  </si>
  <si>
    <t>01-13-12</t>
  </si>
  <si>
    <t>Carlisle</t>
  </si>
  <si>
    <t>AZ-2012-6068382</t>
  </si>
  <si>
    <t>AZ-2014-7220794</t>
  </si>
  <si>
    <t>01-13-14</t>
  </si>
  <si>
    <t>Tyson Ebden</t>
  </si>
  <si>
    <t>AZ-2014-9468178</t>
  </si>
  <si>
    <t>Belkin Router, Programmable</t>
  </si>
  <si>
    <t>AZ-2011-5960662</t>
  </si>
  <si>
    <t>01-14-11</t>
  </si>
  <si>
    <t>AZ-2012-4265765</t>
  </si>
  <si>
    <t>01-14-12</t>
  </si>
  <si>
    <t>Motorola Headset, VoIP</t>
  </si>
  <si>
    <t>AZ-2013-273412</t>
  </si>
  <si>
    <t>01-14-13</t>
  </si>
  <si>
    <t>KitchenAid Blender, Black</t>
  </si>
  <si>
    <t>AZ-2013-8382416</t>
  </si>
  <si>
    <t>BN-2013-3136771</t>
  </si>
  <si>
    <t>AZ-2014-2406788</t>
  </si>
  <si>
    <t>01-14-14</t>
  </si>
  <si>
    <t>AZ-2014-6107524</t>
  </si>
  <si>
    <t>Chloe Miller</t>
  </si>
  <si>
    <t>Enermax Cards &amp; Envelopes, Multicolor</t>
  </si>
  <si>
    <t>Sharp Wireless Fax, Laser</t>
  </si>
  <si>
    <t>AZ-2014-2916681</t>
  </si>
  <si>
    <t>AZ-2014-772338</t>
  </si>
  <si>
    <t>AZ-2014-1954439</t>
  </si>
  <si>
    <t>AZ-2014-5295692</t>
  </si>
  <si>
    <t>Reutlingen</t>
  </si>
  <si>
    <t>AZ-2011-7675351</t>
  </si>
  <si>
    <t>01-15-11</t>
  </si>
  <si>
    <t>Langen</t>
  </si>
  <si>
    <t>Cuisinart Microwave, White</t>
  </si>
  <si>
    <t>Green Bar Computer Printout Paper, 8.5 x 11</t>
  </si>
  <si>
    <t>AZ-2013-6878951</t>
  </si>
  <si>
    <t>01-15-13</t>
  </si>
  <si>
    <t>Clydach</t>
  </si>
  <si>
    <t>BN-2013-3013518</t>
  </si>
  <si>
    <t>AZ-2014-8636627</t>
  </si>
  <si>
    <t>01-15-14</t>
  </si>
  <si>
    <t>Ibico Binding Machine, Clear</t>
  </si>
  <si>
    <t>Fiskars Box Cutter, Easy Grip</t>
  </si>
  <si>
    <t>Nokia Audio Dock, Full Size</t>
  </si>
  <si>
    <t>AZ-2014-7895228</t>
  </si>
  <si>
    <t>Luca Graham</t>
  </si>
  <si>
    <t>HP Ink, Color</t>
  </si>
  <si>
    <t>BN-2014-3515566</t>
  </si>
  <si>
    <t>AZ-2012-2350384</t>
  </si>
  <si>
    <t>01-16-12</t>
  </si>
  <si>
    <t>AZ-2012-3019751</t>
  </si>
  <si>
    <t>Laon</t>
  </si>
  <si>
    <t>AZ-2012-1023749</t>
  </si>
  <si>
    <t>BN-2012-6672133</t>
  </si>
  <si>
    <t>BN-2012-7456673</t>
  </si>
  <si>
    <t>Iserlohn</t>
  </si>
  <si>
    <t>Hon Swivel Stool, Black</t>
  </si>
  <si>
    <t>Hamilton Beach Microwave, Black</t>
  </si>
  <si>
    <t>AZ-2013-1380868</t>
  </si>
  <si>
    <t>01-16-13</t>
  </si>
  <si>
    <t>Chloe O'Dea</t>
  </si>
  <si>
    <t>AZ-2013-1651080</t>
  </si>
  <si>
    <t>BN-2013-9140606</t>
  </si>
  <si>
    <t>Memorex Flash Drive, Erganomic</t>
  </si>
  <si>
    <t>AZ-2014-8970426</t>
  </si>
  <si>
    <t>01-16-14</t>
  </si>
  <si>
    <t>Abigail Humffray</t>
  </si>
  <si>
    <t>AZ-2014-8131624</t>
  </si>
  <si>
    <t>AZ-2014-7123032</t>
  </si>
  <si>
    <t>AZ-2014-241815</t>
  </si>
  <si>
    <t>BN-2011-3770060</t>
  </si>
  <si>
    <t>01-17-11</t>
  </si>
  <si>
    <t>BN-2012-3611011</t>
  </si>
  <si>
    <t>01-17-12</t>
  </si>
  <si>
    <t>Drenthe</t>
  </si>
  <si>
    <t>Assen</t>
  </si>
  <si>
    <t>AZ-2013-5727420</t>
  </si>
  <si>
    <t>01-17-13</t>
  </si>
  <si>
    <t>AZ-2013-2652268</t>
  </si>
  <si>
    <t>AZ-2013-7816425</t>
  </si>
  <si>
    <t>Meaux</t>
  </si>
  <si>
    <t>BN-2013-4893247</t>
  </si>
  <si>
    <t>Oosterhout</t>
  </si>
  <si>
    <t>SanDisk Cards &amp; Envelopes, 8.5 x 11</t>
  </si>
  <si>
    <t>BN-2013-9449552</t>
  </si>
  <si>
    <t>AZ-2014-2835554</t>
  </si>
  <si>
    <t>01-17-14</t>
  </si>
  <si>
    <t>Bastia</t>
  </si>
  <si>
    <t>AZ-2014-7801536</t>
  </si>
  <si>
    <t>AZ-2014-6249694</t>
  </si>
  <si>
    <t>AZ-2011-7419210</t>
  </si>
  <si>
    <t>01-18-11</t>
  </si>
  <si>
    <t>Gandia</t>
  </si>
  <si>
    <t>AZ-2011-1816950</t>
  </si>
  <si>
    <t>John Baca</t>
  </si>
  <si>
    <t>Esbjerg</t>
  </si>
  <si>
    <t>AZ-2012-9241286</t>
  </si>
  <si>
    <t>01-18-12</t>
  </si>
  <si>
    <t>East Kilbride</t>
  </si>
  <si>
    <t>AZ-2012-5423873</t>
  </si>
  <si>
    <t>Deflect-O Clock, Duo Pack</t>
  </si>
  <si>
    <t>AZ-2012-1787398</t>
  </si>
  <si>
    <t>AZ-2012-6624087</t>
  </si>
  <si>
    <t>AZ-2013-7980610</t>
  </si>
  <si>
    <t>01-18-13</t>
  </si>
  <si>
    <t>AZ-2013-469953</t>
  </si>
  <si>
    <t>Rubbermaid Photo Frame, Durable</t>
  </si>
  <si>
    <t>AZ-2013-2156489</t>
  </si>
  <si>
    <t>Ella Dwyer-Gray</t>
  </si>
  <si>
    <t>Palencia</t>
  </si>
  <si>
    <t>Bush Corner Shelving, Metal</t>
  </si>
  <si>
    <t>BN-2013-9700722</t>
  </si>
  <si>
    <t>BN-2014-1952726</t>
  </si>
  <si>
    <t>01-18-14</t>
  </si>
  <si>
    <t>Chaumont</t>
  </si>
  <si>
    <t>Jiffy Manila Envelope, with clear poly window</t>
  </si>
  <si>
    <t>AZ-2011-3059419</t>
  </si>
  <si>
    <t>01-19-11</t>
  </si>
  <si>
    <t>AZ-2011-5342265</t>
  </si>
  <si>
    <t>Trapani</t>
  </si>
  <si>
    <t>BN-2012-1321856</t>
  </si>
  <si>
    <t>01-19-12</t>
  </si>
  <si>
    <t>Lesro Training Table, Rectangular</t>
  </si>
  <si>
    <t>Kleencut Letter Opener, Steel</t>
  </si>
  <si>
    <t>AZ-2013-6231754</t>
  </si>
  <si>
    <t>01-19-13</t>
  </si>
  <si>
    <t>AZ-2013-6986515</t>
  </si>
  <si>
    <t>AZ-2013-9918449</t>
  </si>
  <si>
    <t>Travis Corchado</t>
  </si>
  <si>
    <t>AZ-2011-2002251</t>
  </si>
  <si>
    <t>01-20-11</t>
  </si>
  <si>
    <t>Villiers-sur-Marne</t>
  </si>
  <si>
    <t>AZ-2012-9749858</t>
  </si>
  <si>
    <t>01-20-12</t>
  </si>
  <si>
    <t>Isabella Secombe</t>
  </si>
  <si>
    <t>BN-2012-5319905</t>
  </si>
  <si>
    <t>AZ-2014-4295030</t>
  </si>
  <si>
    <t>01-20-14</t>
  </si>
  <si>
    <t>Reus</t>
  </si>
  <si>
    <t>AZ-2014-7306180</t>
  </si>
  <si>
    <t>Charlie Brooks</t>
  </si>
  <si>
    <t>AZ-2014-6147970</t>
  </si>
  <si>
    <t>Jack Holland</t>
  </si>
  <si>
    <t>BN-2014-1799683</t>
  </si>
  <si>
    <t>Luther King</t>
  </si>
  <si>
    <t>BN-2014-3037532</t>
  </si>
  <si>
    <t>AZ-2011-5357101</t>
  </si>
  <si>
    <t>01-21-11</t>
  </si>
  <si>
    <t>Memorex Router, Programmable</t>
  </si>
  <si>
    <t>BN-2013-5166779</t>
  </si>
  <si>
    <t>01-21-13</t>
  </si>
  <si>
    <t>AZ-2014-17071</t>
  </si>
  <si>
    <t>01-21-14</t>
  </si>
  <si>
    <t>AZ-2014-2483272</t>
  </si>
  <si>
    <t>Logitech Flash Drive, Programmable</t>
  </si>
  <si>
    <t>AZ-2014-7416402</t>
  </si>
  <si>
    <t>AZ-2014-7225808</t>
  </si>
  <si>
    <t>AZ-2014-4160520</t>
  </si>
  <si>
    <t>Roissy-en-Brie</t>
  </si>
  <si>
    <t>AZ-2014-8803055</t>
  </si>
  <si>
    <t>Acme Trimmer, Easy Grip</t>
  </si>
  <si>
    <t>AZ-2014-6273241</t>
  </si>
  <si>
    <t>AZ-2011-2245674</t>
  </si>
  <si>
    <t>01-22-11</t>
  </si>
  <si>
    <t>Flemish Brabant</t>
  </si>
  <si>
    <t>Leuven</t>
  </si>
  <si>
    <t>AZ-2011-8034411</t>
  </si>
  <si>
    <t>Prato</t>
  </si>
  <si>
    <t>Bush Classic Bookcase, Traditional</t>
  </si>
  <si>
    <t>AZ-2012-8708707</t>
  </si>
  <si>
    <t>01-22-12</t>
  </si>
  <si>
    <t>Harbour Creations Steel Folding Chair, Adjustable</t>
  </si>
  <si>
    <t>AZ-2013-2960251</t>
  </si>
  <si>
    <t>01-22-13</t>
  </si>
  <si>
    <t>AZ-2014-6672718</t>
  </si>
  <si>
    <t>01-22-14</t>
  </si>
  <si>
    <t>AZ-2014-9065291</t>
  </si>
  <si>
    <t>Edward Zwar</t>
  </si>
  <si>
    <t>AZ-2014-6001342</t>
  </si>
  <si>
    <t>Harbour Creations File Folder Labels, Adjustable</t>
  </si>
  <si>
    <t>BN-2014-7598465</t>
  </si>
  <si>
    <t>AZ-2014-1191751</t>
  </si>
  <si>
    <t>Falconara Marittima</t>
  </si>
  <si>
    <t>BN-2014-9936235</t>
  </si>
  <si>
    <t>Gracie Hunter</t>
  </si>
  <si>
    <t>Lowestoft</t>
  </si>
  <si>
    <t>Boston Pencil Sharpener, Fluorescent</t>
  </si>
  <si>
    <t>Cameo Mailers, Set of 50</t>
  </si>
  <si>
    <t>BN-2014-9473306</t>
  </si>
  <si>
    <t>Fuenlabrada</t>
  </si>
  <si>
    <t>AZ-2012-5084110</t>
  </si>
  <si>
    <t>01-23-12</t>
  </si>
  <si>
    <t>Gosport</t>
  </si>
  <si>
    <t>BN-2012-2002829</t>
  </si>
  <si>
    <t>BN-2012-5839370</t>
  </si>
  <si>
    <t>Dos Hermanas</t>
  </si>
  <si>
    <t>AZ-2013-2671992</t>
  </si>
  <si>
    <t>01-23-13</t>
  </si>
  <si>
    <t>Rochefort</t>
  </si>
  <si>
    <t>AZ-2013-2055109</t>
  </si>
  <si>
    <t>Saint-Ouen</t>
  </si>
  <si>
    <t>BN-2014-4902106</t>
  </si>
  <si>
    <t>01-23-14</t>
  </si>
  <si>
    <t>Chieti</t>
  </si>
  <si>
    <t>AZ-2014-9580273</t>
  </si>
  <si>
    <t>AZ-2011-6684426</t>
  </si>
  <si>
    <t>01-24-11</t>
  </si>
  <si>
    <t>Gela</t>
  </si>
  <si>
    <t>BN-2011-7883641</t>
  </si>
  <si>
    <t>Harbour Creations Swivel Stool, Set of Two</t>
  </si>
  <si>
    <t>AZ-2012-2484319</t>
  </si>
  <si>
    <t>01-24-12</t>
  </si>
  <si>
    <t>AZ-2012-6415862</t>
  </si>
  <si>
    <t>BN-2012-4743725</t>
  </si>
  <si>
    <t>Eldon File Cart, Blue</t>
  </si>
  <si>
    <t>Epson Phone, Red</t>
  </si>
  <si>
    <t>BN-2012-2518172</t>
  </si>
  <si>
    <t>StarTech Card Printer, Wireless</t>
  </si>
  <si>
    <t>AZ-2013-3213150</t>
  </si>
  <si>
    <t>01-24-13</t>
  </si>
  <si>
    <t>Alannah Callaway</t>
  </si>
  <si>
    <t>Avery Removable Labels, 5000 Label Set</t>
  </si>
  <si>
    <t>BN-2013-299612</t>
  </si>
  <si>
    <t>Motorola Audio Dock, VoIP</t>
  </si>
  <si>
    <t>AZ-2014-9742933</t>
  </si>
  <si>
    <t>01-24-14</t>
  </si>
  <si>
    <t>Dinslaken</t>
  </si>
  <si>
    <t>AZ-2014-327161</t>
  </si>
  <si>
    <t>AZ-2014-7597862</t>
  </si>
  <si>
    <t>BN-2014-3772513</t>
  </si>
  <si>
    <t>AZ-2011-4205736</t>
  </si>
  <si>
    <t>01-25-11</t>
  </si>
  <si>
    <t>AZ-2011-5010109</t>
  </si>
  <si>
    <t>Maisons-Alfort</t>
  </si>
  <si>
    <t>AZ-2012-4458558</t>
  </si>
  <si>
    <t>01-25-12</t>
  </si>
  <si>
    <t>Zara Money</t>
  </si>
  <si>
    <t>AZ-2012-6238242</t>
  </si>
  <si>
    <t>Office Star Chairmat, Set of Two</t>
  </si>
  <si>
    <t>Hewlett Ink, Digital</t>
  </si>
  <si>
    <t>AZ-2012-3008162</t>
  </si>
  <si>
    <t>Toby Patterson</t>
  </si>
  <si>
    <t>Enermax Message Books, Multicolor</t>
  </si>
  <si>
    <t>AZ-2012-5632093</t>
  </si>
  <si>
    <t>AZ-2013-4544800</t>
  </si>
  <si>
    <t>01-25-13</t>
  </si>
  <si>
    <t>AZ-2013-3807321</t>
  </si>
  <si>
    <t>BN-2014-9257992</t>
  </si>
  <si>
    <t>01-25-14</t>
  </si>
  <si>
    <t>AZ-2011-201891</t>
  </si>
  <si>
    <t>01-26-11</t>
  </si>
  <si>
    <t>Smead Removable Labels, 5000 Label Set</t>
  </si>
  <si>
    <t>AZ-2011-5708655</t>
  </si>
  <si>
    <t>BN-2011-6722454</t>
  </si>
  <si>
    <t>Hewlett Wireless Fax, Laser</t>
  </si>
  <si>
    <t>BN-2013-9616857</t>
  </si>
  <si>
    <t>01-26-13</t>
  </si>
  <si>
    <t>AZ-2014-6360899</t>
  </si>
  <si>
    <t>01-26-14</t>
  </si>
  <si>
    <t>AZ-2014-6197467</t>
  </si>
  <si>
    <t>Okidata Receipt Printer, Wireless</t>
  </si>
  <si>
    <t>AZ-2012-9961341</t>
  </si>
  <si>
    <t>01-27-12</t>
  </si>
  <si>
    <t>AZ-2012-1940547</t>
  </si>
  <si>
    <t>BN-2012-285450</t>
  </si>
  <si>
    <t>AZ-2013-3946948</t>
  </si>
  <si>
    <t>01-27-13</t>
  </si>
  <si>
    <t>GlobeWeis Mailers, Security-Tint</t>
  </si>
  <si>
    <t>AZ-2014-3145770</t>
  </si>
  <si>
    <t>01-27-14</t>
  </si>
  <si>
    <t>AZ-2014-2348996</t>
  </si>
  <si>
    <t>AZ-2014-1235152</t>
  </si>
  <si>
    <t>BN-2011-486854</t>
  </si>
  <si>
    <t>01-28-11</t>
  </si>
  <si>
    <t>AZ-2012-9024029</t>
  </si>
  <si>
    <t>01-28-12</t>
  </si>
  <si>
    <t>AZ-2013-2820920</t>
  </si>
  <si>
    <t>01-28-13</t>
  </si>
  <si>
    <t>Blanquefort</t>
  </si>
  <si>
    <t>Kraft Peel and Seal, Recycled</t>
  </si>
  <si>
    <t>AZ-2013-3010251</t>
  </si>
  <si>
    <t>AZ-2013-6752610</t>
  </si>
  <si>
    <t>AZ-2013-7228854</t>
  </si>
  <si>
    <t>AZ-2014-9603730</t>
  </si>
  <si>
    <t>01-28-14</t>
  </si>
  <si>
    <t>BN-2014-9612123</t>
  </si>
  <si>
    <t>Zaanstad</t>
  </si>
  <si>
    <t>AZ-2014-2339680</t>
  </si>
  <si>
    <t>Jiffy Mailers, with clear poly window</t>
  </si>
  <si>
    <t>AZ-2013-7321100</t>
  </si>
  <si>
    <t>01-29-13</t>
  </si>
  <si>
    <t>Deflect-O Frame, Erganomic</t>
  </si>
  <si>
    <t>Motorola Smart Phone, Full Size</t>
  </si>
  <si>
    <t>AZ-2013-7144565</t>
  </si>
  <si>
    <t>Noah Old</t>
  </si>
  <si>
    <t>AZ-2013-2871668</t>
  </si>
  <si>
    <t>BN-2013-9290481</t>
  </si>
  <si>
    <t>Dania Floating Shelf Set, Mobile</t>
  </si>
  <si>
    <t>SanDisk Flash Drive, Erganomic</t>
  </si>
  <si>
    <t>BN-2013-3382975</t>
  </si>
  <si>
    <t>Logitech Memory Card, Bluetooth</t>
  </si>
  <si>
    <t>BN-2013-1331129</t>
  </si>
  <si>
    <t>Joshua Andrews</t>
  </si>
  <si>
    <t>BN-2014-3491882</t>
  </si>
  <si>
    <t>01-29-14</t>
  </si>
  <si>
    <t>BN-2014-3043420</t>
  </si>
  <si>
    <t>AZ-2014-1826212</t>
  </si>
  <si>
    <t>AZ-2014-9284245</t>
  </si>
  <si>
    <t>Aubervilliers</t>
  </si>
  <si>
    <t>AZ-2012-1068489</t>
  </si>
  <si>
    <t>01-30-12</t>
  </si>
  <si>
    <t>Montrouge</t>
  </si>
  <si>
    <t>AZ-2012-2380607</t>
  </si>
  <si>
    <t>AZ-2012-7391024</t>
  </si>
  <si>
    <t>AZ-2013-4695676</t>
  </si>
  <si>
    <t>01-30-13</t>
  </si>
  <si>
    <t>AZ-2014-3958582</t>
  </si>
  <si>
    <t>01-30-14</t>
  </si>
  <si>
    <t>Enermax Router, Programmable</t>
  </si>
  <si>
    <t>Logitech Router, USB</t>
  </si>
  <si>
    <t>AZ-2013-3945159</t>
  </si>
  <si>
    <t>01-31-13</t>
  </si>
  <si>
    <t>AZ-2013-9011810</t>
  </si>
  <si>
    <t>AZ-2013-9561229</t>
  </si>
  <si>
    <t>Hon Swivel Stool, Adjustable</t>
  </si>
  <si>
    <t>AZ-2014-789686</t>
  </si>
  <si>
    <t>01-31-14</t>
  </si>
  <si>
    <t>AZ-2014-1092798</t>
  </si>
  <si>
    <t>Jose Gullo</t>
  </si>
  <si>
    <t>AZ-2014-3603664</t>
  </si>
  <si>
    <t>AZ-2014-978460</t>
  </si>
  <si>
    <t>Annecy-le-Vieux</t>
  </si>
  <si>
    <t>AZ-2014-3770776</t>
  </si>
  <si>
    <t>Harvey Drozd</t>
  </si>
  <si>
    <t>Majadahonda</t>
  </si>
  <si>
    <t>AZ-2012-962050</t>
  </si>
  <si>
    <t>02-13-12</t>
  </si>
  <si>
    <t>AZ-2013-7527034</t>
  </si>
  <si>
    <t>02-13-13</t>
  </si>
  <si>
    <t>Valdemoro</t>
  </si>
  <si>
    <t>StarTech Card Printer, Durable</t>
  </si>
  <si>
    <t>AZ-2013-6530870</t>
  </si>
  <si>
    <t>AZ-2013-4467970</t>
  </si>
  <si>
    <t>AZ-2013-8255562</t>
  </si>
  <si>
    <t>BN-2013-4296083</t>
  </si>
  <si>
    <t>AZ-2014-1644192</t>
  </si>
  <si>
    <t>02-13-14</t>
  </si>
  <si>
    <t>AZ-2011-6048331</t>
  </si>
  <si>
    <t>02-14-11</t>
  </si>
  <si>
    <t>Elda</t>
  </si>
  <si>
    <t>AZ-2012-367312</t>
  </si>
  <si>
    <t>02-14-12</t>
  </si>
  <si>
    <t>Mulhouse</t>
  </si>
  <si>
    <t>AZ-2012-6012259</t>
  </si>
  <si>
    <t>Sarah Smorgon</t>
  </si>
  <si>
    <t>Kraft Business Envelopes, Security-Tint</t>
  </si>
  <si>
    <t>Sharp Personal Copier, Digital</t>
  </si>
  <si>
    <t>AZ-2013-248580</t>
  </si>
  <si>
    <t>02-14-13</t>
  </si>
  <si>
    <t>AZ-2013-7788817</t>
  </si>
  <si>
    <t>Louie Knight</t>
  </si>
  <si>
    <t>Solihull</t>
  </si>
  <si>
    <t>BN-2013-6654640</t>
  </si>
  <si>
    <t>AZ-2014-9954741</t>
  </si>
  <si>
    <t>02-14-14</t>
  </si>
  <si>
    <t>Cuisinart Coffee Grinder, Silver</t>
  </si>
  <si>
    <t>AZ-2014-3437856</t>
  </si>
  <si>
    <t>AZ-2014-2860692</t>
  </si>
  <si>
    <t>AZ-2014-3203712</t>
  </si>
  <si>
    <t>Tenex Stacking Tray, Black</t>
  </si>
  <si>
    <t>Avery Color Coded Labels, Alphabetical</t>
  </si>
  <si>
    <t>AZ-2014-1490273</t>
  </si>
  <si>
    <t>Ikea Corner Shelving, Pine</t>
  </si>
  <si>
    <t>BN-2011-493873</t>
  </si>
  <si>
    <t>02-15-11</t>
  </si>
  <si>
    <t>Hardenberg</t>
  </si>
  <si>
    <t>Sauder Classic Bookcase, Pine</t>
  </si>
  <si>
    <t>Barricks Coffee Table, Fully Assembled</t>
  </si>
  <si>
    <t>BN-2011-408191</t>
  </si>
  <si>
    <t>Hon Executive Leather Armchair, Adjustable</t>
  </si>
  <si>
    <t>Rubbermaid Door Stop, Erganomic</t>
  </si>
  <si>
    <t>AZ-2012-3052535</t>
  </si>
  <si>
    <t>02-15-12</t>
  </si>
  <si>
    <t>Hinckley</t>
  </si>
  <si>
    <t>Advantus Clamps, Bulk Pack</t>
  </si>
  <si>
    <t>AZ-2012-6913156</t>
  </si>
  <si>
    <t>BN-2012-8548299</t>
  </si>
  <si>
    <t>Central Jutland</t>
  </si>
  <si>
    <t>Randers</t>
  </si>
  <si>
    <t>AZ-2013-6823803</t>
  </si>
  <si>
    <t>02-15-13</t>
  </si>
  <si>
    <t>AZ-2013-4602895</t>
  </si>
  <si>
    <t>Arras</t>
  </si>
  <si>
    <t>BN-2014-2534492</t>
  </si>
  <si>
    <t>02-15-14</t>
  </si>
  <si>
    <t>SAFCO Swivel Stool, Black</t>
  </si>
  <si>
    <t>BN-2014-1575343</t>
  </si>
  <si>
    <t>BN-2011-307477</t>
  </si>
  <si>
    <t>02-16-11</t>
  </si>
  <si>
    <t>SAFCO Executive Leather Armchair, Black</t>
  </si>
  <si>
    <t>Stanley Highlighters, Easy-Erase</t>
  </si>
  <si>
    <t>AZ-2013-5815303</t>
  </si>
  <si>
    <t>02-16-13</t>
  </si>
  <si>
    <t>El Prat de Llobregat</t>
  </si>
  <si>
    <t>AZ-2013-3888761</t>
  </si>
  <si>
    <t>AZ-2014-4502269</t>
  </si>
  <si>
    <t>02-17-14</t>
  </si>
  <si>
    <t>Harriet Webb</t>
  </si>
  <si>
    <t>BN-2014-3375705</t>
  </si>
  <si>
    <t>AZ-2014-3985814</t>
  </si>
  <si>
    <t>Konica Printer, Durable</t>
  </si>
  <si>
    <t>AZ-2014-9590613</t>
  </si>
  <si>
    <t>AZ-2014-4525081</t>
  </si>
  <si>
    <t>Jack Maughan</t>
  </si>
  <si>
    <t>Stiletto Letter Opener, High Speed</t>
  </si>
  <si>
    <t>Cisco Office Telephone, with Caller ID</t>
  </si>
  <si>
    <t>AZ-2014-5577510</t>
  </si>
  <si>
    <t>Moulins</t>
  </si>
  <si>
    <t>AZ-2014-5335564</t>
  </si>
  <si>
    <t>BN-2014-6168100</t>
  </si>
  <si>
    <t>Oss</t>
  </si>
  <si>
    <t>AZ-2011-8122214</t>
  </si>
  <si>
    <t>02-18-11</t>
  </si>
  <si>
    <t>Beaune</t>
  </si>
  <si>
    <t>AZ-2011-9155070</t>
  </si>
  <si>
    <t>AZ-2011-2939440</t>
  </si>
  <si>
    <t>Tegan Savage</t>
  </si>
  <si>
    <t>AZ-2012-3239486</t>
  </si>
  <si>
    <t>02-18-12</t>
  </si>
  <si>
    <t>Belkin Numeric Keypad, Bluetooth</t>
  </si>
  <si>
    <t>BN-2012-8351740</t>
  </si>
  <si>
    <t>Stiletto Box Cutter, Serrated</t>
  </si>
  <si>
    <t>BN-2012-5489653</t>
  </si>
  <si>
    <t>AZ-2013-3816496</t>
  </si>
  <si>
    <t>02-18-13</t>
  </si>
  <si>
    <t>AZ-2013-8667063</t>
  </si>
  <si>
    <t>San Sebastian</t>
  </si>
  <si>
    <t>AZ-2013-2039163</t>
  </si>
  <si>
    <t>AZ-2013-5724915</t>
  </si>
  <si>
    <t>Belkin Flash Drive, Erganomic</t>
  </si>
  <si>
    <t>AZ-2013-589374</t>
  </si>
  <si>
    <t>02-19-13</t>
  </si>
  <si>
    <t>AZ-2013-3395189</t>
  </si>
  <si>
    <t>Hewlett Fax and Copier, Laser</t>
  </si>
  <si>
    <t>AZ-2013-3483064</t>
  </si>
  <si>
    <t>AZ-2012-87081</t>
  </si>
  <si>
    <t>02-20-12</t>
  </si>
  <si>
    <t>AZ-2013-393672</t>
  </si>
  <si>
    <t>02-20-13</t>
  </si>
  <si>
    <t>AZ-2013-6918835</t>
  </si>
  <si>
    <t>AZ-2014-656568</t>
  </si>
  <si>
    <t>02-20-14</t>
  </si>
  <si>
    <t>AZ-2014-6053931</t>
  </si>
  <si>
    <t>BN-2014-2369995</t>
  </si>
  <si>
    <t>Varese</t>
  </si>
  <si>
    <t>AZ-2011-2270958</t>
  </si>
  <si>
    <t>02-21-11</t>
  </si>
  <si>
    <t>BN-2011-555099</t>
  </si>
  <si>
    <t>Stockwell Thumb Tacks, Assorted Sizes</t>
  </si>
  <si>
    <t>AZ-2012-202734</t>
  </si>
  <si>
    <t>02-21-12</t>
  </si>
  <si>
    <t>AZ-2013-3797817</t>
  </si>
  <si>
    <t>02-21-13</t>
  </si>
  <si>
    <t>James Groom</t>
  </si>
  <si>
    <t>BN-2014-5536187</t>
  </si>
  <si>
    <t>02-21-14</t>
  </si>
  <si>
    <t>Dieppe</t>
  </si>
  <si>
    <t>AZ-2011-8091357</t>
  </si>
  <si>
    <t>02-22-11</t>
  </si>
  <si>
    <t>Konica Printer, Red</t>
  </si>
  <si>
    <t>AZ-2011-6186921</t>
  </si>
  <si>
    <t>BN-2011-5307099</t>
  </si>
  <si>
    <t>AZ-2012-8583605</t>
  </si>
  <si>
    <t>02-22-12</t>
  </si>
  <si>
    <t>Maria Kennedy</t>
  </si>
  <si>
    <t>AZ-2012-9588828</t>
  </si>
  <si>
    <t>Accos Clamps, Metal</t>
  </si>
  <si>
    <t>BN-2012-5523368</t>
  </si>
  <si>
    <t>AZ-2013-4391469</t>
  </si>
  <si>
    <t>02-22-13</t>
  </si>
  <si>
    <t>AZ-2013-9251639</t>
  </si>
  <si>
    <t>AZ-2013-1571191</t>
  </si>
  <si>
    <t>AZ-2013-6652500</t>
  </si>
  <si>
    <t>AZ-2014-6379288</t>
  </si>
  <si>
    <t>02-22-14</t>
  </si>
  <si>
    <t>Saint-Gratien</t>
  </si>
  <si>
    <t>AZ-2014-3625438</t>
  </si>
  <si>
    <t>Weston-super-Mare</t>
  </si>
  <si>
    <t>BN-2011-8574171</t>
  </si>
  <si>
    <t>02-23-11</t>
  </si>
  <si>
    <t>AZ-2012-6191258</t>
  </si>
  <si>
    <t>02-23-12</t>
  </si>
  <si>
    <t>AZ-2012-1392278</t>
  </si>
  <si>
    <t>AZ-2013-2275252</t>
  </si>
  <si>
    <t>02-23-13</t>
  </si>
  <si>
    <t>Herbert Harrell</t>
  </si>
  <si>
    <t>AZ-2013-5265253</t>
  </si>
  <si>
    <t>Harriet Chadwick</t>
  </si>
  <si>
    <t>Panasonic Printer, Red</t>
  </si>
  <si>
    <t>AZ-2013-1271613</t>
  </si>
  <si>
    <t>Mason Porter</t>
  </si>
  <si>
    <t>AZ-2014-1239779</t>
  </si>
  <si>
    <t>02-23-14</t>
  </si>
  <si>
    <t>AZ-2011-8279503</t>
  </si>
  <si>
    <t>02-24-11</t>
  </si>
  <si>
    <t>Bush Classic Bookcase, Mobile</t>
  </si>
  <si>
    <t>Brother Copy Machine, High-Speed</t>
  </si>
  <si>
    <t>AZ-2014-1191224</t>
  </si>
  <si>
    <t>02-24-14</t>
  </si>
  <si>
    <t>Edward Hodges</t>
  </si>
  <si>
    <t>BN-2014-5117024</t>
  </si>
  <si>
    <t>Acme Shears, Easy Grip</t>
  </si>
  <si>
    <t>AZ-2014-7929704</t>
  </si>
  <si>
    <t>San Fernando</t>
  </si>
  <si>
    <t>BN-2014-5951909</t>
  </si>
  <si>
    <t>BN-2014-2462392</t>
  </si>
  <si>
    <t>Harbour Creations Rocking Chair, Set of Two</t>
  </si>
  <si>
    <t>AZ-2013-5594032</t>
  </si>
  <si>
    <t>02-25-13</t>
  </si>
  <si>
    <t>Enermax Mouse, Bluetooth</t>
  </si>
  <si>
    <t>AZ-2013-997141</t>
  </si>
  <si>
    <t>Harrison Crawford</t>
  </si>
  <si>
    <t>Green Bar Message Books, 8.5 x 11</t>
  </si>
  <si>
    <t>AZ-2013-3667300</t>
  </si>
  <si>
    <t>AZ-2013-2495842</t>
  </si>
  <si>
    <t>Nathan Niland</t>
  </si>
  <si>
    <t>BN-2013-1628008</t>
  </si>
  <si>
    <t>BN-2014-7262414</t>
  </si>
  <si>
    <t>02-25-14</t>
  </si>
  <si>
    <t>AZ-2014-2194070</t>
  </si>
  <si>
    <t>AZ-2014-7578563</t>
  </si>
  <si>
    <t>AZ-2014-1723403</t>
  </si>
  <si>
    <t>Nuneaton</t>
  </si>
  <si>
    <t>BN-2011-3728079</t>
  </si>
  <si>
    <t>02-26-11</t>
  </si>
  <si>
    <t>AZ-2013-8614135</t>
  </si>
  <si>
    <t>02-26-13</t>
  </si>
  <si>
    <t>AZ-2013-5023304</t>
  </si>
  <si>
    <t>BN-2013-7504800</t>
  </si>
  <si>
    <t>Novimex Steel Folding Chair, Set of Two</t>
  </si>
  <si>
    <t>AZ-2014-6846105</t>
  </si>
  <si>
    <t>02-26-14</t>
  </si>
  <si>
    <t>AZ-2014-6634288</t>
  </si>
  <si>
    <t>BN-2014-3085945</t>
  </si>
  <si>
    <t>Alkmaar</t>
  </si>
  <si>
    <t>BN-2014-5871078</t>
  </si>
  <si>
    <t>AZ-2012-4085046</t>
  </si>
  <si>
    <t>02-27-12</t>
  </si>
  <si>
    <t>Angus Fryar</t>
  </si>
  <si>
    <t>Busto Arsizio</t>
  </si>
  <si>
    <t>Avery Round Labels, Alphabetical</t>
  </si>
  <si>
    <t>AZ-2013-9761394</t>
  </si>
  <si>
    <t>02-27-13</t>
  </si>
  <si>
    <t>AZ-2013-8158326</t>
  </si>
  <si>
    <t>Stephanie Ewen</t>
  </si>
  <si>
    <t>BN-2013-8024782</t>
  </si>
  <si>
    <t>Kai Bolden</t>
  </si>
  <si>
    <t>AZ-2014-2672334</t>
  </si>
  <si>
    <t>02-27-14</t>
  </si>
  <si>
    <t>Avery Round Labels, Adjustable</t>
  </si>
  <si>
    <t>AZ-2014-8638233</t>
  </si>
  <si>
    <t>AZ-2014-9583503</t>
  </si>
  <si>
    <t>AZ-2014-6340236</t>
  </si>
  <si>
    <t>AZ-2012-7920968</t>
  </si>
  <si>
    <t>02-28-12</t>
  </si>
  <si>
    <t>AZ-2012-1000632</t>
  </si>
  <si>
    <t>BN-2012-1679258</t>
  </si>
  <si>
    <t>AZ-2013-1509081</t>
  </si>
  <si>
    <t>02-28-13</t>
  </si>
  <si>
    <t>AZ-2013-3863768</t>
  </si>
  <si>
    <t>Sebastian McClelland</t>
  </si>
  <si>
    <t>Le Mans</t>
  </si>
  <si>
    <t>AZ-2013-3430567</t>
  </si>
  <si>
    <t>Elite Ruler, Steel</t>
  </si>
  <si>
    <t>AZ-2014-9560415</t>
  </si>
  <si>
    <t>02-28-14</t>
  </si>
  <si>
    <t>Crystal Turner</t>
  </si>
  <si>
    <t>AZ-2014-3348489</t>
  </si>
  <si>
    <t>Enermax Parchment Paper, Multicolor</t>
  </si>
  <si>
    <t>AZ-2014-4258600</t>
  </si>
  <si>
    <t>Green Bar Computer Printout Paper, Recycled</t>
  </si>
  <si>
    <t>AZ-2014-3967797</t>
  </si>
  <si>
    <t>Panasonic Calculator, Red</t>
  </si>
  <si>
    <t>AZ-2012-5846737</t>
  </si>
  <si>
    <t>02-29-12</t>
  </si>
  <si>
    <t>Novimex Removable Labels, Laser Printer Compatible</t>
  </si>
  <si>
    <t>BN-2012-1467003</t>
  </si>
  <si>
    <t>03-13-12</t>
  </si>
  <si>
    <t>BN-2012-7268418</t>
  </si>
  <si>
    <t>BN-2012-2195674</t>
  </si>
  <si>
    <t>Outreau</t>
  </si>
  <si>
    <t>BN-2012-9784298</t>
  </si>
  <si>
    <t>Hewlett Personal Copier, Color</t>
  </si>
  <si>
    <t>AZ-2013-7095053</t>
  </si>
  <si>
    <t>03-13-13</t>
  </si>
  <si>
    <t>AZ-2013-695660</t>
  </si>
  <si>
    <t>AZ-2013-3020198</t>
  </si>
  <si>
    <t>Hamilton Beach Coffee Grinder, Black</t>
  </si>
  <si>
    <t>AZ-2013-2133544</t>
  </si>
  <si>
    <t>BN-2013-6506387</t>
  </si>
  <si>
    <t>BN-2013-2545155</t>
  </si>
  <si>
    <t>Paige Bibi</t>
  </si>
  <si>
    <t>AZ-2011-9700826</t>
  </si>
  <si>
    <t>03-14-11</t>
  </si>
  <si>
    <t>AZ-2011-6222257</t>
  </si>
  <si>
    <t>AZ-2011-823697</t>
  </si>
  <si>
    <t>AZ-2011-5265250</t>
  </si>
  <si>
    <t>Harbour Creations Round Labels, Adjustable</t>
  </si>
  <si>
    <t>AZ-2012-2636461</t>
  </si>
  <si>
    <t>03-14-12</t>
  </si>
  <si>
    <t>BN-2012-6527572</t>
  </si>
  <si>
    <t>Gallarate</t>
  </si>
  <si>
    <t>BN-2012-2935339</t>
  </si>
  <si>
    <t>Dania Library with Doors, Pine</t>
  </si>
  <si>
    <t>AZ-2013-6808078</t>
  </si>
  <si>
    <t>03-14-13</t>
  </si>
  <si>
    <t>AZ-2014-2335509</t>
  </si>
  <si>
    <t>03-14-14</t>
  </si>
  <si>
    <t>Harbour Creations Swivel Stool, Adjustable</t>
  </si>
  <si>
    <t>AZ-2014-1144428</t>
  </si>
  <si>
    <t>BN-2014-4795126</t>
  </si>
  <si>
    <t>BN-2011-1399750</t>
  </si>
  <si>
    <t>03-15-11</t>
  </si>
  <si>
    <t>Office Star Steel Folding Chair, Set of Two</t>
  </si>
  <si>
    <t>AZ-2012-6572855</t>
  </si>
  <si>
    <t>03-15-12</t>
  </si>
  <si>
    <t>AZ-2012-4505130</t>
  </si>
  <si>
    <t>BN-2012-5238794</t>
  </si>
  <si>
    <t>Green Bar Message Books, Premium</t>
  </si>
  <si>
    <t>Canon Ink, High-Speed</t>
  </si>
  <si>
    <t>Nokia Signal Booster, Full Size</t>
  </si>
  <si>
    <t>BN-2012-8607495</t>
  </si>
  <si>
    <t>BN-2012-2497362</t>
  </si>
  <si>
    <t>Aberdeen</t>
  </si>
  <si>
    <t>AZ-2013-6813674</t>
  </si>
  <si>
    <t>03-15-13</t>
  </si>
  <si>
    <t>SAFCO Bag Chairs, Red</t>
  </si>
  <si>
    <t>AZ-2013-2961520</t>
  </si>
  <si>
    <t>AZ-2013-701408</t>
  </si>
  <si>
    <t>BN-2014-3961366</t>
  </si>
  <si>
    <t>03-15-14</t>
  </si>
  <si>
    <t>AZ-2014-9189061</t>
  </si>
  <si>
    <t>AZ-2014-8582071</t>
  </si>
  <si>
    <t>Dunstable</t>
  </si>
  <si>
    <t>Hoover Blender, White</t>
  </si>
  <si>
    <t>AZ-2014-8487214</t>
  </si>
  <si>
    <t>AZ-2011-254910</t>
  </si>
  <si>
    <t>03-16-11</t>
  </si>
  <si>
    <t>AZ-2012-2801511</t>
  </si>
  <si>
    <t>03-16-12</t>
  </si>
  <si>
    <t>BN-2012-5227523</t>
  </si>
  <si>
    <t>BN-2012-3566851</t>
  </si>
  <si>
    <t>AZ-2011-8252363</t>
  </si>
  <si>
    <t>03-17-11</t>
  </si>
  <si>
    <t>AZ-2012-9020905</t>
  </si>
  <si>
    <t>03-17-12</t>
  </si>
  <si>
    <t>AZ-2012-2130534</t>
  </si>
  <si>
    <t>AZ-2012-4991226</t>
  </si>
  <si>
    <t>AZ-2014-5228686</t>
  </si>
  <si>
    <t>03-17-14</t>
  </si>
  <si>
    <t>BN-2014-6482721</t>
  </si>
  <si>
    <t>AZ-2014-6745557</t>
  </si>
  <si>
    <t>Vigneux-sur-Seine</t>
  </si>
  <si>
    <t>BN-2014-9660071</t>
  </si>
  <si>
    <t>Ali Jerger</t>
  </si>
  <si>
    <t>AZ-2011-1584987</t>
  </si>
  <si>
    <t>03-18-11</t>
  </si>
  <si>
    <t>AZ-2011-4707711</t>
  </si>
  <si>
    <t>Noisy-le-Sec</t>
  </si>
  <si>
    <t>AZ-2013-6396086</t>
  </si>
  <si>
    <t>03-18-13</t>
  </si>
  <si>
    <t>Zeeland</t>
  </si>
  <si>
    <t>Terneuzen</t>
  </si>
  <si>
    <t>AZ-2014-5410108</t>
  </si>
  <si>
    <t>03-18-14</t>
  </si>
  <si>
    <t>AZ-2014-9586532</t>
  </si>
  <si>
    <t>BN-2014-2423414</t>
  </si>
  <si>
    <t>Chelles</t>
  </si>
  <si>
    <t>Jiffy Business Envelopes, Set of 50</t>
  </si>
  <si>
    <t>Sharp Fax Machine, Digital</t>
  </si>
  <si>
    <t>AZ-2014-7988186</t>
  </si>
  <si>
    <t>AZ-2012-3746179</t>
  </si>
  <si>
    <t>03-19-12</t>
  </si>
  <si>
    <t>AZ-2012-3042149</t>
  </si>
  <si>
    <t>Jacob Carter</t>
  </si>
  <si>
    <t>Conflans-Sainte-Honorine</t>
  </si>
  <si>
    <t>AZ-2012-4954045</t>
  </si>
  <si>
    <t>AZ-2012-8629398</t>
  </si>
  <si>
    <t>AZ-2012-2214403</t>
  </si>
  <si>
    <t>BN-2012-831365</t>
  </si>
  <si>
    <t>Xerox Cards &amp; Envelopes, Multicolor</t>
  </si>
  <si>
    <t>Motorola Office Telephone, Cordless</t>
  </si>
  <si>
    <t>AZ-2013-5523176</t>
  </si>
  <si>
    <t>03-19-13</t>
  </si>
  <si>
    <t>AZ-2013-7436115</t>
  </si>
  <si>
    <t>BN-2013-9063982</t>
  </si>
  <si>
    <t>AZ-2014-1476167</t>
  </si>
  <si>
    <t>03-19-14</t>
  </si>
  <si>
    <t>Bristol</t>
  </si>
  <si>
    <t>AZ-2014-3980434</t>
  </si>
  <si>
    <t>BN-2014-2531975</t>
  </si>
  <si>
    <t>Badalona</t>
  </si>
  <si>
    <t>AZ-2014-9092874</t>
  </si>
  <si>
    <t>AZ-2012-5854289</t>
  </si>
  <si>
    <t>03-20-12</t>
  </si>
  <si>
    <t>AZ-2012-808163</t>
  </si>
  <si>
    <t>AZ-2012-3333420</t>
  </si>
  <si>
    <t>AZ-2013-739088</t>
  </si>
  <si>
    <t>03-20-13</t>
  </si>
  <si>
    <t>AZ-2013-5073437</t>
  </si>
  <si>
    <t>BN-2013-5895980</t>
  </si>
  <si>
    <t>AZ-2014-6229450</t>
  </si>
  <si>
    <t>03-20-14</t>
  </si>
  <si>
    <t>Abbeville</t>
  </si>
  <si>
    <t>AZ-2011-7499604</t>
  </si>
  <si>
    <t>03-21-11</t>
  </si>
  <si>
    <t>Rubbermaid Door Stop, Duo Pack</t>
  </si>
  <si>
    <t>AZ-2011-1916360</t>
  </si>
  <si>
    <t>AZ-2011-2169445</t>
  </si>
  <si>
    <t>Harbour Creations Round Labels, Laser Printer Compatible</t>
  </si>
  <si>
    <t>AZ-2011-7024596</t>
  </si>
  <si>
    <t>BN-2011-7253620</t>
  </si>
  <si>
    <t>Emmen</t>
  </si>
  <si>
    <t>StarTech Inkjet, White</t>
  </si>
  <si>
    <t>AZ-2012-4148308</t>
  </si>
  <si>
    <t>03-21-12</t>
  </si>
  <si>
    <t>AZ-2013-3932419</t>
  </si>
  <si>
    <t>03-21-13</t>
  </si>
  <si>
    <t>BN-2013-2819464</t>
  </si>
  <si>
    <t>AZ-2014-786652</t>
  </si>
  <si>
    <t>03-21-14</t>
  </si>
  <si>
    <t>AZ-2014-4950235</t>
  </si>
  <si>
    <t>Epson Phone, White</t>
  </si>
  <si>
    <t>AZ-2014-5151973</t>
  </si>
  <si>
    <t>Deflect-O Light Bulb, Erganomic</t>
  </si>
  <si>
    <t>AZ-2014-9418749</t>
  </si>
  <si>
    <t>AZ-2011-6314494</t>
  </si>
  <si>
    <t>03-22-11</t>
  </si>
  <si>
    <t>Mary Wilson</t>
  </si>
  <si>
    <t>AZ-2012-6445968</t>
  </si>
  <si>
    <t>03-22-12</t>
  </si>
  <si>
    <t>AZ-2012-207540</t>
  </si>
  <si>
    <t>AZ-2012-764953</t>
  </si>
  <si>
    <t>BN-2012-1069240</t>
  </si>
  <si>
    <t>AZ-2013-5301582</t>
  </si>
  <si>
    <t>03-22-13</t>
  </si>
  <si>
    <t>AZ-2013-9611226</t>
  </si>
  <si>
    <t>AZ-2013-9061739</t>
  </si>
  <si>
    <t>AZ-2014-9440624</t>
  </si>
  <si>
    <t>03-22-14</t>
  </si>
  <si>
    <t>AZ-2011-3556179</t>
  </si>
  <si>
    <t>03-23-11</t>
  </si>
  <si>
    <t>Stralsund</t>
  </si>
  <si>
    <t>AZ-2012-3743850</t>
  </si>
  <si>
    <t>03-23-12</t>
  </si>
  <si>
    <t>AZ-2012-2419609</t>
  </si>
  <si>
    <t>Okidata Calculator, Wireless</t>
  </si>
  <si>
    <t>BN-2012-5986859</t>
  </si>
  <si>
    <t>AZ-2013-7902577</t>
  </si>
  <si>
    <t>03-23-13</t>
  </si>
  <si>
    <t>SanDisk Computer Printout Paper, Recycled</t>
  </si>
  <si>
    <t>Stiletto Box Cutter, Easy Grip</t>
  </si>
  <si>
    <t>AZ-2014-3599759</t>
  </si>
  <si>
    <t>03-23-14</t>
  </si>
  <si>
    <t>AZ-2011-8308381</t>
  </si>
  <si>
    <t>03-24-11</t>
  </si>
  <si>
    <t>AZ-2012-7351228</t>
  </si>
  <si>
    <t>03-24-12</t>
  </si>
  <si>
    <t>AZ-2012-6449044</t>
  </si>
  <si>
    <t>BN-2014-8322857</t>
  </si>
  <si>
    <t>03-24-14</t>
  </si>
  <si>
    <t>AZ-2014-9683881</t>
  </si>
  <si>
    <t>Poissy</t>
  </si>
  <si>
    <t>AZ-2011-5004051</t>
  </si>
  <si>
    <t>03-25-11</t>
  </si>
  <si>
    <t>Advantus Thumb Tacks, Metal</t>
  </si>
  <si>
    <t>AZ-2011-9505872</t>
  </si>
  <si>
    <t>OIC Clamps, Metal</t>
  </si>
  <si>
    <t>AZ-2011-8738856</t>
  </si>
  <si>
    <t>BN-2011-8211228</t>
  </si>
  <si>
    <t>Sharon Kerley</t>
  </si>
  <si>
    <t>AZ-2013-7190502</t>
  </si>
  <si>
    <t>03-25-13</t>
  </si>
  <si>
    <t>GlobeWeis Business Envelopes, Security-Tint</t>
  </si>
  <si>
    <t>AZ-2013-1389510</t>
  </si>
  <si>
    <t>Versailles</t>
  </si>
  <si>
    <t>AZ-2014-995232</t>
  </si>
  <si>
    <t>03-25-14</t>
  </si>
  <si>
    <t>Brighton</t>
  </si>
  <si>
    <t>SAFCO Swivel Stool, Set of Two</t>
  </si>
  <si>
    <t>AZ-2014-9106967</t>
  </si>
  <si>
    <t>Capannori</t>
  </si>
  <si>
    <t>AZ-2011-5185285</t>
  </si>
  <si>
    <t>03-26-11</t>
  </si>
  <si>
    <t>BN-2011-9474783</t>
  </si>
  <si>
    <t>AZ-2012-6077999</t>
  </si>
  <si>
    <t>03-26-12</t>
  </si>
  <si>
    <t>Benidorm</t>
  </si>
  <si>
    <t>AZ-2012-3389949</t>
  </si>
  <si>
    <t>Hoover Coffee Grinder, Black</t>
  </si>
  <si>
    <t>AZ-2012-1576083</t>
  </si>
  <si>
    <t>Mauguio</t>
  </si>
  <si>
    <t>AZ-2012-3635892</t>
  </si>
  <si>
    <t>Hewlett Fax Machine, Digital</t>
  </si>
  <si>
    <t>AZ-2013-4778996</t>
  </si>
  <si>
    <t>03-26-13</t>
  </si>
  <si>
    <t>AZ-2013-7764209</t>
  </si>
  <si>
    <t>AZ-2013-6242491</t>
  </si>
  <si>
    <t>BN-2014-4063586</t>
  </si>
  <si>
    <t>03-26-14</t>
  </si>
  <si>
    <t>AZ-2014-5778824</t>
  </si>
  <si>
    <t>AZ-2014-2640603</t>
  </si>
  <si>
    <t>Guadalajara</t>
  </si>
  <si>
    <t>AZ-2012-5741069</t>
  </si>
  <si>
    <t>03-27-12</t>
  </si>
  <si>
    <t>AZ-2012-741020</t>
  </si>
  <si>
    <t>AZ-2012-4310145</t>
  </si>
  <si>
    <t>AZ-2014-1181661</t>
  </si>
  <si>
    <t>03-27-14</t>
  </si>
  <si>
    <t>AZ-2014-5418007</t>
  </si>
  <si>
    <t>AZ-2011-4565223</t>
  </si>
  <si>
    <t>03-28-11</t>
  </si>
  <si>
    <t>Foligno</t>
  </si>
  <si>
    <t>BN-2011-6425274</t>
  </si>
  <si>
    <t>Stockwell Push Pins, Metal</t>
  </si>
  <si>
    <t>AZ-2012-4627785</t>
  </si>
  <si>
    <t>03-28-12</t>
  </si>
  <si>
    <t>AZ-2013-674584</t>
  </si>
  <si>
    <t>03-28-13</t>
  </si>
  <si>
    <t>AZ-2013-7442284</t>
  </si>
  <si>
    <t>Isabelle Radcliffe</t>
  </si>
  <si>
    <t>AZ-2013-9347181</t>
  </si>
  <si>
    <t>Jiffy Peel and Seal, with clear poly window</t>
  </si>
  <si>
    <t>BN-2014-6163592</t>
  </si>
  <si>
    <t>03-28-14</t>
  </si>
  <si>
    <t>Quartu Sant'Elena</t>
  </si>
  <si>
    <t>AZ-2014-6896726</t>
  </si>
  <si>
    <t>AZ-2014-1790715</t>
  </si>
  <si>
    <t>AZ-2014-9044600</t>
  </si>
  <si>
    <t>AZ-2011-8743509</t>
  </si>
  <si>
    <t>03-29-11</t>
  </si>
  <si>
    <t>BN-2011-2502895</t>
  </si>
  <si>
    <t>AZ-2012-8667424</t>
  </si>
  <si>
    <t>03-29-12</t>
  </si>
  <si>
    <t>SanDisk Computer Printout Paper, Multicolor</t>
  </si>
  <si>
    <t>BN-2012-9894081</t>
  </si>
  <si>
    <t>AZ-2013-9900662</t>
  </si>
  <si>
    <t>03-29-13</t>
  </si>
  <si>
    <t>Castelnau-le-Lez</t>
  </si>
  <si>
    <t>AZ-2013-9616659</t>
  </si>
  <si>
    <t>SAFCO Rocking Chair, Adjustable</t>
  </si>
  <si>
    <t>BN-2013-8281776</t>
  </si>
  <si>
    <t>BN-2014-9956190</t>
  </si>
  <si>
    <t>03-29-14</t>
  </si>
  <si>
    <t>AZ-2014-6326220</t>
  </si>
  <si>
    <t>Estepona</t>
  </si>
  <si>
    <t>AZ-2011-8369879</t>
  </si>
  <si>
    <t>03-30-11</t>
  </si>
  <si>
    <t>Canon Personal Copier, Digital</t>
  </si>
  <si>
    <t>AZ-2012-3629477</t>
  </si>
  <si>
    <t>03-30-12</t>
  </si>
  <si>
    <t>BN-2012-8610295</t>
  </si>
  <si>
    <t>AZ-2013-1032687</t>
  </si>
  <si>
    <t>03-30-13</t>
  </si>
  <si>
    <t>AZ-2011-5463300</t>
  </si>
  <si>
    <t>03-31-11</t>
  </si>
  <si>
    <t>Eldon Clock, Erganomic</t>
  </si>
  <si>
    <t>AZ-2011-8060803</t>
  </si>
  <si>
    <t>BN-2011-2967562</t>
  </si>
  <si>
    <t>Advantus Photo Frame, Durable</t>
  </si>
  <si>
    <t>AZ-2012-2537589</t>
  </si>
  <si>
    <t>03-31-12</t>
  </si>
  <si>
    <t>AZ-2012-9411069</t>
  </si>
  <si>
    <t>Caitlin Schmidt</t>
  </si>
  <si>
    <t>BN-2013-7300795</t>
  </si>
  <si>
    <t>03-31-13</t>
  </si>
  <si>
    <t>AZ-2014-2056021</t>
  </si>
  <si>
    <t>03-31-14</t>
  </si>
  <si>
    <t>AZ-2014-1698292</t>
  </si>
  <si>
    <t>AZ-2012-3002893</t>
  </si>
  <si>
    <t>04-13-12</t>
  </si>
  <si>
    <t>Lons-le-Saunier</t>
  </si>
  <si>
    <t>BN-2012-8433873</t>
  </si>
  <si>
    <t>BN-2012-3872886</t>
  </si>
  <si>
    <t>AZ-2013-8161791</t>
  </si>
  <si>
    <t>04-13-13</t>
  </si>
  <si>
    <t>AZ-2014-9749362</t>
  </si>
  <si>
    <t>04-13-14</t>
  </si>
  <si>
    <t>Hon Chairmat, Set of Two</t>
  </si>
  <si>
    <t>AZ-2014-7035422</t>
  </si>
  <si>
    <t>BN-2014-9635866</t>
  </si>
  <si>
    <t>AZ-2011-1546153</t>
  </si>
  <si>
    <t>04-14-11</t>
  </si>
  <si>
    <t>Crewe</t>
  </si>
  <si>
    <t>AZ-2011-122598</t>
  </si>
  <si>
    <t>AZ-2012-8885396</t>
  </si>
  <si>
    <t>04-14-12</t>
  </si>
  <si>
    <t>AZ-2014-5593703</t>
  </si>
  <si>
    <t>04-14-14</t>
  </si>
  <si>
    <t>BN-2014-9478365</t>
  </si>
  <si>
    <t>AZ-2014-9774095</t>
  </si>
  <si>
    <t>AZ-2014-8532434</t>
  </si>
  <si>
    <t>AZ-2014-8812108</t>
  </si>
  <si>
    <t>AZ-2011-231889</t>
  </si>
  <si>
    <t>04-15-11</t>
  </si>
  <si>
    <t>Montigny-le-Bretonneux</t>
  </si>
  <si>
    <t>AZ-2013-1211955</t>
  </si>
  <si>
    <t>04-15-13</t>
  </si>
  <si>
    <t>AZ-2013-5111226</t>
  </si>
  <si>
    <t>AZ-2013-6636163</t>
  </si>
  <si>
    <t>BN-2013-746561</t>
  </si>
  <si>
    <t>BN-2013-528810</t>
  </si>
  <si>
    <t>BN-2014-8046775</t>
  </si>
  <si>
    <t>04-15-14</t>
  </si>
  <si>
    <t>AZ-2014-7242450</t>
  </si>
  <si>
    <t>Deflect-O Light Bulb, Black</t>
  </si>
  <si>
    <t>AZ-2014-5519564</t>
  </si>
  <si>
    <t>Kilwinning</t>
  </si>
  <si>
    <t>Belkin Keyboard, Programmable</t>
  </si>
  <si>
    <t>BN-2011-7646735</t>
  </si>
  <si>
    <t>04-16-11</t>
  </si>
  <si>
    <t>AZ-2012-2306577</t>
  </si>
  <si>
    <t>04-16-12</t>
  </si>
  <si>
    <t>BN-2012-7786585</t>
  </si>
  <si>
    <t>BN-2012-2380849</t>
  </si>
  <si>
    <t>AZ-2013-2312887</t>
  </si>
  <si>
    <t>04-16-13</t>
  </si>
  <si>
    <t>Belkin Flash Drive, USB</t>
  </si>
  <si>
    <t>AZ-2013-2794023</t>
  </si>
  <si>
    <t>AZ-2013-9280620</t>
  </si>
  <si>
    <t>Matthew Barker</t>
  </si>
  <si>
    <t>AZ-2014-3020492</t>
  </si>
  <si>
    <t>04-16-14</t>
  </si>
  <si>
    <t>Hewlett Fax and Copier, Color</t>
  </si>
  <si>
    <t>AZ-2014-886827</t>
  </si>
  <si>
    <t>AZ-2014-8902331</t>
  </si>
  <si>
    <t>AZ-2014-175651</t>
  </si>
  <si>
    <t>AZ-2012-2465302</t>
  </si>
  <si>
    <t>04-17-12</t>
  </si>
  <si>
    <t>AZ-2014-1758207</t>
  </si>
  <si>
    <t>04-17-14</t>
  </si>
  <si>
    <t>Fleury-les-Aubrais</t>
  </si>
  <si>
    <t>AZ-2014-8284131</t>
  </si>
  <si>
    <t>BN-2014-9271210</t>
  </si>
  <si>
    <t>Konica Calculator, Durable</t>
  </si>
  <si>
    <t>BN-2014-4759297</t>
  </si>
  <si>
    <t>Hon Steel Folding Chair, Black</t>
  </si>
  <si>
    <t>BN-2014-8493925</t>
  </si>
  <si>
    <t>AZ-2011-3304186</t>
  </si>
  <si>
    <t>04-18-11</t>
  </si>
  <si>
    <t>AZ-2011-9598217</t>
  </si>
  <si>
    <t>Donald Pak</t>
  </si>
  <si>
    <t>BN-2011-1677989</t>
  </si>
  <si>
    <t>Fontainebleau</t>
  </si>
  <si>
    <t>AZ-2013-8838636</t>
  </si>
  <si>
    <t>04-18-13</t>
  </si>
  <si>
    <t>AZ-2014-9397794</t>
  </si>
  <si>
    <t>04-18-14</t>
  </si>
  <si>
    <t>AZ-2011-332801</t>
  </si>
  <si>
    <t>04-19-11</t>
  </si>
  <si>
    <t>Riom</t>
  </si>
  <si>
    <t>AZ-2011-4613853</t>
  </si>
  <si>
    <t>AZ-2012-5629458</t>
  </si>
  <si>
    <t>04-19-12</t>
  </si>
  <si>
    <t>AZ-2012-3819043</t>
  </si>
  <si>
    <t>AZ-2013-4001460</t>
  </si>
  <si>
    <t>04-19-13</t>
  </si>
  <si>
    <t>AZ-2014-1833043</t>
  </si>
  <si>
    <t>04-19-14</t>
  </si>
  <si>
    <t>Ryan Ackland</t>
  </si>
  <si>
    <t>Carquefou</t>
  </si>
  <si>
    <t>Accos Rubber Bands, Bulk Pack</t>
  </si>
  <si>
    <t>AZ-2014-1592554</t>
  </si>
  <si>
    <t>AZ-2014-791703</t>
  </si>
  <si>
    <t>Lund</t>
  </si>
  <si>
    <t>AZ-2014-8986990</t>
  </si>
  <si>
    <t>AZ-2014-5973940</t>
  </si>
  <si>
    <t>Narbonne</t>
  </si>
  <si>
    <t>AZ-2011-6557147</t>
  </si>
  <si>
    <t>04-20-11</t>
  </si>
  <si>
    <t>Potsdam</t>
  </si>
  <si>
    <t>AZ-2011-804486</t>
  </si>
  <si>
    <t>Eaton Cards &amp; Envelopes, Multicolor</t>
  </si>
  <si>
    <t>Cisco Speaker Phone, VoIP</t>
  </si>
  <si>
    <t>BN-2011-5751868</t>
  </si>
  <si>
    <t>AZ-2012-270116</t>
  </si>
  <si>
    <t>04-20-12</t>
  </si>
  <si>
    <t>AZ-2012-7552000</t>
  </si>
  <si>
    <t>Dania Library with Doors, Traditional</t>
  </si>
  <si>
    <t>AZ-2012-6231501</t>
  </si>
  <si>
    <t>AZ-2013-4309368</t>
  </si>
  <si>
    <t>04-20-13</t>
  </si>
  <si>
    <t>Tournefeuille</t>
  </si>
  <si>
    <t>AZ-2013-6122877</t>
  </si>
  <si>
    <t>BN-2014-7358344</t>
  </si>
  <si>
    <t>04-20-14</t>
  </si>
  <si>
    <t>Talence</t>
  </si>
  <si>
    <t>AZ-2011-252578</t>
  </si>
  <si>
    <t>04-21-11</t>
  </si>
  <si>
    <t>AZ-2014-7046345</t>
  </si>
  <si>
    <t>04-21-14</t>
  </si>
  <si>
    <t>Dania Stackable Bookrack, Pine</t>
  </si>
  <si>
    <t>AZ-2014-5845365</t>
  </si>
  <si>
    <t>AZ-2014-778430</t>
  </si>
  <si>
    <t>Issy-les-Moulineaux</t>
  </si>
  <si>
    <t>BN-2014-1468237</t>
  </si>
  <si>
    <t>Ludwigsburg</t>
  </si>
  <si>
    <t>BN-2014-45288</t>
  </si>
  <si>
    <t>StarTech Calculator, Wireless</t>
  </si>
  <si>
    <t>AZ-2011-643323</t>
  </si>
  <si>
    <t>04-22-11</t>
  </si>
  <si>
    <t>Sannois</t>
  </si>
  <si>
    <t>AZ-2012-6401675</t>
  </si>
  <si>
    <t>04-22-12</t>
  </si>
  <si>
    <t>BN-2012-1206037</t>
  </si>
  <si>
    <t>GlobeWeis Interoffice Envelope, with clear poly window</t>
  </si>
  <si>
    <t>AZ-2013-5683679</t>
  </si>
  <si>
    <t>04-22-13</t>
  </si>
  <si>
    <t>Athis-Mons</t>
  </si>
  <si>
    <t>Safco Corner Shelving, Mobile</t>
  </si>
  <si>
    <t>AZ-2012-375859</t>
  </si>
  <si>
    <t>04-23-12</t>
  </si>
  <si>
    <t>Avery Index Tab, Economy</t>
  </si>
  <si>
    <t>AZ-2012-656965</t>
  </si>
  <si>
    <t>AZ-2012-3048240</t>
  </si>
  <si>
    <t>BN-2013-5107486</t>
  </si>
  <si>
    <t>04-23-13</t>
  </si>
  <si>
    <t>AZ-2014-9634517</t>
  </si>
  <si>
    <t>04-23-14</t>
  </si>
  <si>
    <t>Casoria</t>
  </si>
  <si>
    <t>AZ-2012-5629716</t>
  </si>
  <si>
    <t>04-24-12</t>
  </si>
  <si>
    <t>AZ-2012-3206190</t>
  </si>
  <si>
    <t>Kymenlaakso</t>
  </si>
  <si>
    <t>Kotka</t>
  </si>
  <si>
    <t>AZ-2012-8556389</t>
  </si>
  <si>
    <t>AZ-2013-9842904</t>
  </si>
  <si>
    <t>04-24-13</t>
  </si>
  <si>
    <t>AZ-2014-5960256</t>
  </si>
  <si>
    <t>04-24-14</t>
  </si>
  <si>
    <t>Regensburg</t>
  </si>
  <si>
    <t>AZ-2014-1627961</t>
  </si>
  <si>
    <t>AZ-2014-1803267</t>
  </si>
  <si>
    <t>BN-2011-2002150</t>
  </si>
  <si>
    <t>04-25-11</t>
  </si>
  <si>
    <t>BN-2012-5184619</t>
  </si>
  <si>
    <t>04-25-12</t>
  </si>
  <si>
    <t>AZ-2013-9877941</t>
  </si>
  <si>
    <t>04-25-13</t>
  </si>
  <si>
    <t>AZ-2013-4301182</t>
  </si>
  <si>
    <t>AZ-2013-1368588</t>
  </si>
  <si>
    <t>Cachan</t>
  </si>
  <si>
    <t>BN-2014-3140940</t>
  </si>
  <si>
    <t>04-25-14</t>
  </si>
  <si>
    <t>AZ-2014-8880439</t>
  </si>
  <si>
    <t>Trappes</t>
  </si>
  <si>
    <t>AZ-2014-6878748</t>
  </si>
  <si>
    <t>BN-2014-1489324</t>
  </si>
  <si>
    <t>AZ-2011-5690380</t>
  </si>
  <si>
    <t>04-26-11</t>
  </si>
  <si>
    <t>AZ-2011-1362591</t>
  </si>
  <si>
    <t>BN-2011-7884993</t>
  </si>
  <si>
    <t>Nokia Headset, with Caller ID</t>
  </si>
  <si>
    <t>BN-2011-5290627</t>
  </si>
  <si>
    <t>AZ-2012-7805058</t>
  </si>
  <si>
    <t>04-26-12</t>
  </si>
  <si>
    <t>AZ-2012-184298</t>
  </si>
  <si>
    <t>BN-2012-2790989</t>
  </si>
  <si>
    <t>Panasonic Card Printer, Durable</t>
  </si>
  <si>
    <t>AZ-2013-4721173</t>
  </si>
  <si>
    <t>04-26-13</t>
  </si>
  <si>
    <t>AZ-2014-6301419</t>
  </si>
  <si>
    <t>04-26-14</t>
  </si>
  <si>
    <t>AZ-2014-8480616</t>
  </si>
  <si>
    <t>AZ-2014-2733980</t>
  </si>
  <si>
    <t>Advantus Thumb Tacks, 12 Pack</t>
  </si>
  <si>
    <t>Sharp Personal Copier, High-Speed</t>
  </si>
  <si>
    <t>BN-2014-9778057</t>
  </si>
  <si>
    <t>Office Star Swivel Stool, Adjustable</t>
  </si>
  <si>
    <t>AZ-2014-7453944</t>
  </si>
  <si>
    <t>AZ-2011-5098375</t>
  </si>
  <si>
    <t>04-27-11</t>
  </si>
  <si>
    <t>RubÃ­</t>
  </si>
  <si>
    <t>AZ-2011-8844789</t>
  </si>
  <si>
    <t>Novimex Legal Exhibit Labels, Alphabetical</t>
  </si>
  <si>
    <t>BN-2011-357064</t>
  </si>
  <si>
    <t>Nijmegen</t>
  </si>
  <si>
    <t>Cameo Peel and Seal, Set of 50</t>
  </si>
  <si>
    <t>BN-2011-5672017</t>
  </si>
  <si>
    <t>AZ-2012-6973714</t>
  </si>
  <si>
    <t>04-27-12</t>
  </si>
  <si>
    <t>Memorex Numeric Keypad, Erganomic</t>
  </si>
  <si>
    <t>AZ-2012-6683296</t>
  </si>
  <si>
    <t>Elite Scissors, High Speed</t>
  </si>
  <si>
    <t>AZ-2012-7350513</t>
  </si>
  <si>
    <t>AZ-2012-4224779</t>
  </si>
  <si>
    <t>AZ-2012-8039360</t>
  </si>
  <si>
    <t>Okidata Calculator, White</t>
  </si>
  <si>
    <t>BN-2012-6754964</t>
  </si>
  <si>
    <t>Chemnitz</t>
  </si>
  <si>
    <t>AZ-2013-2111438</t>
  </si>
  <si>
    <t>04-27-13</t>
  </si>
  <si>
    <t>Civitavecchia</t>
  </si>
  <si>
    <t>AZ-2011-4159708</t>
  </si>
  <si>
    <t>04-28-11</t>
  </si>
  <si>
    <t>Jodie Garner</t>
  </si>
  <si>
    <t>Vernon</t>
  </si>
  <si>
    <t>AZ-2012-9817190</t>
  </si>
  <si>
    <t>04-28-12</t>
  </si>
  <si>
    <t>Hon Color Coded Labels, Adjustable</t>
  </si>
  <si>
    <t>BN-2012-9955525</t>
  </si>
  <si>
    <t>Winterthur</t>
  </si>
  <si>
    <t>AZ-2014-1007120</t>
  </si>
  <si>
    <t>04-28-14</t>
  </si>
  <si>
    <t>BN-2014-4920125</t>
  </si>
  <si>
    <t>Maastricht</t>
  </si>
  <si>
    <t>Epson Calculator, Wireless</t>
  </si>
  <si>
    <t>AZ-2011-1372644</t>
  </si>
  <si>
    <t>04-29-11</t>
  </si>
  <si>
    <t>AZ-2011-3114201</t>
  </si>
  <si>
    <t>AZ-2011-2564570</t>
  </si>
  <si>
    <t>AZ-2011-6133674</t>
  </si>
  <si>
    <t>AZ-2011-7804688</t>
  </si>
  <si>
    <t>Nogent-sur-Oise</t>
  </si>
  <si>
    <t>Elite Scissors, Steel</t>
  </si>
  <si>
    <t>AZ-2011-5801302</t>
  </si>
  <si>
    <t>AZ-2013-7006260</t>
  </si>
  <si>
    <t>04-29-13</t>
  </si>
  <si>
    <t>Boscoreale</t>
  </si>
  <si>
    <t>HP Fax and Copier, Color</t>
  </si>
  <si>
    <t>AZ-2013-1376512</t>
  </si>
  <si>
    <t>AZ-2013-8624401</t>
  </si>
  <si>
    <t>AZ-2014-3159501</t>
  </si>
  <si>
    <t>04-29-14</t>
  </si>
  <si>
    <t>AZ-2012-2854166</t>
  </si>
  <si>
    <t>04-30-12</t>
  </si>
  <si>
    <t>AZ-2013-3963100</t>
  </si>
  <si>
    <t>04-30-13</t>
  </si>
  <si>
    <t>AZ-2013-2036266</t>
  </si>
  <si>
    <t>Swansea</t>
  </si>
  <si>
    <t>AZ-2013-5643375</t>
  </si>
  <si>
    <t>Arles</t>
  </si>
  <si>
    <t>AZ-2013-6800443</t>
  </si>
  <si>
    <t>AZ-2014-5426715</t>
  </si>
  <si>
    <t>04-30-14</t>
  </si>
  <si>
    <t>Kelly Long</t>
  </si>
  <si>
    <t>BN-2014-1655185</t>
  </si>
  <si>
    <t>AZ-2014-8489186</t>
  </si>
  <si>
    <t>Bagnolet</t>
  </si>
  <si>
    <t>AZ-2014-7725232</t>
  </si>
  <si>
    <t>BN-2014-6460657</t>
  </si>
  <si>
    <t>AZ-2011-6532640</t>
  </si>
  <si>
    <t>05-13-11</t>
  </si>
  <si>
    <t>AZ-2011-7005483</t>
  </si>
  <si>
    <t>AZ-2012-4158616</t>
  </si>
  <si>
    <t>05-13-12</t>
  </si>
  <si>
    <t>AZ-2013-1668042</t>
  </si>
  <si>
    <t>05-13-13</t>
  </si>
  <si>
    <t>AZ-2013-9861986</t>
  </si>
  <si>
    <t>Dominic Joyce</t>
  </si>
  <si>
    <t>BN-2014-8871614</t>
  </si>
  <si>
    <t>05-13-14</t>
  </si>
  <si>
    <t>Green Bar Memo Slips, Recycled</t>
  </si>
  <si>
    <t>AZ-2012-4736205</t>
  </si>
  <si>
    <t>05-14-12</t>
  </si>
  <si>
    <t>AZ-2012-2884340</t>
  </si>
  <si>
    <t>Cremona</t>
  </si>
  <si>
    <t>Enermax Keyboard, Programmable</t>
  </si>
  <si>
    <t>AZ-2012-7790652</t>
  </si>
  <si>
    <t>Rugby</t>
  </si>
  <si>
    <t>AZ-2013-1900588</t>
  </si>
  <si>
    <t>05-14-13</t>
  </si>
  <si>
    <t>AZ-2013-5054484</t>
  </si>
  <si>
    <t>Rubbermaid Frame, Black</t>
  </si>
  <si>
    <t>Okidata Inkjet, White</t>
  </si>
  <si>
    <t>BN-2013-2157928</t>
  </si>
  <si>
    <t>Brandon Kirby</t>
  </si>
  <si>
    <t>AZ-2014-1474181</t>
  </si>
  <si>
    <t>05-14-14</t>
  </si>
  <si>
    <t>Novimex Shipping Labels, Adjustable</t>
  </si>
  <si>
    <t>AZ-2011-2189408</t>
  </si>
  <si>
    <t>05-15-11</t>
  </si>
  <si>
    <t>Neuilly-sur-Marne</t>
  </si>
  <si>
    <t>Samsung Headset, Cordless</t>
  </si>
  <si>
    <t>AZ-2012-9538044</t>
  </si>
  <si>
    <t>05-15-12</t>
  </si>
  <si>
    <t>Walsall</t>
  </si>
  <si>
    <t>AZ-2012-2921507</t>
  </si>
  <si>
    <t>AZ-2012-799342</t>
  </si>
  <si>
    <t>BN-2012-8539408</t>
  </si>
  <si>
    <t>Hamilton Beach Microwave, Silver</t>
  </si>
  <si>
    <t>AZ-2013-3680670</t>
  </si>
  <si>
    <t>05-15-13</t>
  </si>
  <si>
    <t>AZ-2013-9730235</t>
  </si>
  <si>
    <t>AZ-2013-3949241</t>
  </si>
  <si>
    <t>BN-2014-3013563</t>
  </si>
  <si>
    <t>05-15-14</t>
  </si>
  <si>
    <t>Advantus Push Pins, Bulk Pack</t>
  </si>
  <si>
    <t>AZ-2014-526283</t>
  </si>
  <si>
    <t>Alessandria</t>
  </si>
  <si>
    <t>BN-2011-815729</t>
  </si>
  <si>
    <t>05-16-11</t>
  </si>
  <si>
    <t>AZ-2012-6569540</t>
  </si>
  <si>
    <t>05-16-12</t>
  </si>
  <si>
    <t>Janet Broussard</t>
  </si>
  <si>
    <t>Sauder Library with Doors, Traditional</t>
  </si>
  <si>
    <t>AZ-2012-6620882</t>
  </si>
  <si>
    <t>AZ-2013-2266465</t>
  </si>
  <si>
    <t>05-16-13</t>
  </si>
  <si>
    <t>Xavier Burford</t>
  </si>
  <si>
    <t>AZ-2013-6417949</t>
  </si>
  <si>
    <t>AZ-2013-1527554</t>
  </si>
  <si>
    <t>Forst</t>
  </si>
  <si>
    <t>AZ-2013-9144577</t>
  </si>
  <si>
    <t>Bergisch Gladbach</t>
  </si>
  <si>
    <t>Kleencut Shears, Easy Grip</t>
  </si>
  <si>
    <t>BN-2013-8197561</t>
  </si>
  <si>
    <t>Hon Wood Table, Rectangular</t>
  </si>
  <si>
    <t>AZ-2014-2981657</t>
  </si>
  <si>
    <t>05-16-14</t>
  </si>
  <si>
    <t>AZ-2014-6031845</t>
  </si>
  <si>
    <t>Hoover Refrigerator, Black</t>
  </si>
  <si>
    <t>AZ-2011-9083887</t>
  </si>
  <si>
    <t>05-17-11</t>
  </si>
  <si>
    <t>AZ-2012-9487652</t>
  </si>
  <si>
    <t>05-17-12</t>
  </si>
  <si>
    <t>AZ-2012-9364026</t>
  </si>
  <si>
    <t>Villemomble</t>
  </si>
  <si>
    <t>AZ-2013-4462556</t>
  </si>
  <si>
    <t>05-17-13</t>
  </si>
  <si>
    <t>Xerox Memo Slips, Recycled</t>
  </si>
  <si>
    <t>AZ-2013-4238968</t>
  </si>
  <si>
    <t>Logitech Memory Card, Erganomic</t>
  </si>
  <si>
    <t>BN-2013-2516957</t>
  </si>
  <si>
    <t>BN-2013-5457641</t>
  </si>
  <si>
    <t>AZ-2011-1366554</t>
  </si>
  <si>
    <t>05-18-11</t>
  </si>
  <si>
    <t>AZ-2011-7326281</t>
  </si>
  <si>
    <t>AZ-2011-3434177</t>
  </si>
  <si>
    <t>BN-2011-5141814</t>
  </si>
  <si>
    <t>AZ-2012-5310150</t>
  </si>
  <si>
    <t>05-18-12</t>
  </si>
  <si>
    <t>AZ-2012-8617894</t>
  </si>
  <si>
    <t>Irun</t>
  </si>
  <si>
    <t>Elite Box Cutter, Easy Grip</t>
  </si>
  <si>
    <t>BN-2012-3780400</t>
  </si>
  <si>
    <t>AZ-2013-219349</t>
  </si>
  <si>
    <t>05-18-13</t>
  </si>
  <si>
    <t>Enermax Keyboard, Bluetooth</t>
  </si>
  <si>
    <t>AZ-2013-2204444</t>
  </si>
  <si>
    <t>AZ-2013-2437220</t>
  </si>
  <si>
    <t>AZ-2013-1244068</t>
  </si>
  <si>
    <t>Memorex Mouse, USB</t>
  </si>
  <si>
    <t>AZ-2011-309750</t>
  </si>
  <si>
    <t>05-19-11</t>
  </si>
  <si>
    <t>Xerox Memo Slips, Multicolor</t>
  </si>
  <si>
    <t>AZ-2011-6212291</t>
  </si>
  <si>
    <t>Rennes</t>
  </si>
  <si>
    <t>AZ-2014-1114768</t>
  </si>
  <si>
    <t>05-19-14</t>
  </si>
  <si>
    <t>Avion</t>
  </si>
  <si>
    <t>AZ-2014-9380952</t>
  </si>
  <si>
    <t>AZ-2014-6019807</t>
  </si>
  <si>
    <t>05-20-14</t>
  </si>
  <si>
    <t>SanDisk Keyboard, Bluetooth</t>
  </si>
  <si>
    <t>Hewlett Ink, Laser</t>
  </si>
  <si>
    <t>AZ-2014-2816978</t>
  </si>
  <si>
    <t>Smead Legal Exhibit Labels, Laser Printer Compatible</t>
  </si>
  <si>
    <t>AZ-2011-1474073</t>
  </si>
  <si>
    <t>05-21-11</t>
  </si>
  <si>
    <t>BN-2011-553410</t>
  </si>
  <si>
    <t>AZ-2012-4689385</t>
  </si>
  <si>
    <t>05-21-12</t>
  </si>
  <si>
    <t>AZ-2012-50424</t>
  </si>
  <si>
    <t>Burgos</t>
  </si>
  <si>
    <t>AZ-2012-3965327</t>
  </si>
  <si>
    <t>Harlow</t>
  </si>
  <si>
    <t>AZ-2012-3446417</t>
  </si>
  <si>
    <t>Fareham</t>
  </si>
  <si>
    <t>AZ-2012-8512121</t>
  </si>
  <si>
    <t>Cercola</t>
  </si>
  <si>
    <t>BN-2012-1800160</t>
  </si>
  <si>
    <t>AZ-2013-6937323</t>
  </si>
  <si>
    <t>05-21-13</t>
  </si>
  <si>
    <t>AZ-2014-8090546</t>
  </si>
  <si>
    <t>05-21-14</t>
  </si>
  <si>
    <t>BN-2014-3618473</t>
  </si>
  <si>
    <t>Barneveld</t>
  </si>
  <si>
    <t>AZ-2014-2658996</t>
  </si>
  <si>
    <t>AZ-2012-9982238</t>
  </si>
  <si>
    <t>05-22-12</t>
  </si>
  <si>
    <t>Mantes-la-Jolie</t>
  </si>
  <si>
    <t>AZ-2012-358335</t>
  </si>
  <si>
    <t>AZ-2012-9503430</t>
  </si>
  <si>
    <t>AZ-2013-8231031</t>
  </si>
  <si>
    <t>05-22-13</t>
  </si>
  <si>
    <t>BN-2013-7528066</t>
  </si>
  <si>
    <t>AZ-2014-2510582</t>
  </si>
  <si>
    <t>05-22-14</t>
  </si>
  <si>
    <t>AZ-2014-9905195</t>
  </si>
  <si>
    <t>Guidonia Montecelio</t>
  </si>
  <si>
    <t>AZ-2012-2712293</t>
  </si>
  <si>
    <t>05-23-12</t>
  </si>
  <si>
    <t>AZ-2013-4962412</t>
  </si>
  <si>
    <t>05-23-13</t>
  </si>
  <si>
    <t>AZ-2014-2478728</t>
  </si>
  <si>
    <t>05-23-14</t>
  </si>
  <si>
    <t>AZ-2014-2215737</t>
  </si>
  <si>
    <t>Dakota Baynes</t>
  </si>
  <si>
    <t>AZ-2012-2293554</t>
  </si>
  <si>
    <t>05-24-12</t>
  </si>
  <si>
    <t>BN-2012-716723</t>
  </si>
  <si>
    <t>Soissons</t>
  </si>
  <si>
    <t>Sharp Fax Machine, Color</t>
  </si>
  <si>
    <t>AZ-2013-40070</t>
  </si>
  <si>
    <t>05-24-13</t>
  </si>
  <si>
    <t>AZ-2013-9496816</t>
  </si>
  <si>
    <t>BN-2013-6206755</t>
  </si>
  <si>
    <t>Hewlett Fax Machine, High-Speed</t>
  </si>
  <si>
    <t>AZ-2014-77046</t>
  </si>
  <si>
    <t>05-24-14</t>
  </si>
  <si>
    <t>AZ-2014-6235976</t>
  </si>
  <si>
    <t>Lecce</t>
  </si>
  <si>
    <t>AZ-2014-6429468</t>
  </si>
  <si>
    <t>BN-2011-5294325</t>
  </si>
  <si>
    <t>05-25-11</t>
  </si>
  <si>
    <t>AZ-2012-1979551</t>
  </si>
  <si>
    <t>05-25-12</t>
  </si>
  <si>
    <t>AZ-2012-7998703</t>
  </si>
  <si>
    <t>AZ-2013-9718437</t>
  </si>
  <si>
    <t>05-25-13</t>
  </si>
  <si>
    <t>AZ-2011-8742773</t>
  </si>
  <si>
    <t>05-26-11</t>
  </si>
  <si>
    <t>Lisieux</t>
  </si>
  <si>
    <t>AZ-2011-8973571</t>
  </si>
  <si>
    <t>AZ-2011-3247022</t>
  </si>
  <si>
    <t>Louis Wilson</t>
  </si>
  <si>
    <t>AZ-2012-2580887</t>
  </si>
  <si>
    <t>05-26-12</t>
  </si>
  <si>
    <t>BN-2014-2557638</t>
  </si>
  <si>
    <t>05-26-14</t>
  </si>
  <si>
    <t>Advantus Frame, Erganomic</t>
  </si>
  <si>
    <t>AZ-2014-6710580</t>
  </si>
  <si>
    <t>AZ-2014-7247090</t>
  </si>
  <si>
    <t>AZ-2011-2598415</t>
  </si>
  <si>
    <t>05-27-11</t>
  </si>
  <si>
    <t>Bevis Coffee Table, with Bottom Storage</t>
  </si>
  <si>
    <t>AZ-2011-4835209</t>
  </si>
  <si>
    <t>BN-2011-602308</t>
  </si>
  <si>
    <t>AZ-2013-5987890</t>
  </si>
  <si>
    <t>05-27-13</t>
  </si>
  <si>
    <t>AZ-2013-5900353</t>
  </si>
  <si>
    <t>AZ-2014-9550736</t>
  </si>
  <si>
    <t>05-27-14</t>
  </si>
  <si>
    <t>Cisco Office Telephone, Cordless</t>
  </si>
  <si>
    <t>AZ-2014-6427379</t>
  </si>
  <si>
    <t>AZ-2011-5869323</t>
  </si>
  <si>
    <t>05-28-11</t>
  </si>
  <si>
    <t>AZ-2012-4640221</t>
  </si>
  <si>
    <t>05-28-12</t>
  </si>
  <si>
    <t>Barletta</t>
  </si>
  <si>
    <t>AZ-2013-327406</t>
  </si>
  <si>
    <t>05-28-13</t>
  </si>
  <si>
    <t>Hewlett Wireless Fax, Digital</t>
  </si>
  <si>
    <t>AZ-2013-5109758</t>
  </si>
  <si>
    <t>AZ-2013-4525210</t>
  </si>
  <si>
    <t>AZ-2013-3145442</t>
  </si>
  <si>
    <t>BN-2013-4461629</t>
  </si>
  <si>
    <t>AZ-2014-8568021</t>
  </si>
  <si>
    <t>05-28-14</t>
  </si>
  <si>
    <t>AZ-2014-8128242</t>
  </si>
  <si>
    <t>AZ-2012-2449827</t>
  </si>
  <si>
    <t>05-29-12</t>
  </si>
  <si>
    <t>AZ-2012-5752966</t>
  </si>
  <si>
    <t>AZ-2013-6437122</t>
  </si>
  <si>
    <t>05-29-13</t>
  </si>
  <si>
    <t>Pontault-Combault</t>
  </si>
  <si>
    <t>BN-2013-893797</t>
  </si>
  <si>
    <t>AZ-2014-4220771</t>
  </si>
  <si>
    <t>05-29-14</t>
  </si>
  <si>
    <t>AZ-2014-3247933</t>
  </si>
  <si>
    <t>AZ-2014-1406790</t>
  </si>
  <si>
    <t>AZ-2014-8154802</t>
  </si>
  <si>
    <t>Purmerend</t>
  </si>
  <si>
    <t>AZ-2014-325624</t>
  </si>
  <si>
    <t>OIC Push Pins, 12 Pack</t>
  </si>
  <si>
    <t>BN-2011-6162681</t>
  </si>
  <si>
    <t>05-30-11</t>
  </si>
  <si>
    <t>Hon Computer Table, Adjustable Height</t>
  </si>
  <si>
    <t>BN-2012-7258485</t>
  </si>
  <si>
    <t>05-30-12</t>
  </si>
  <si>
    <t>AZ-2013-6514734</t>
  </si>
  <si>
    <t>05-30-13</t>
  </si>
  <si>
    <t>Ashton Morey</t>
  </si>
  <si>
    <t>AZ-2013-267160</t>
  </si>
  <si>
    <t>AZ-2013-7607694</t>
  </si>
  <si>
    <t>AZ-2013-2169586</t>
  </si>
  <si>
    <t>AZ-2013-6538</t>
  </si>
  <si>
    <t>BN-2013-2967589</t>
  </si>
  <si>
    <t>Novimex Color Coded Labels, Adjustable</t>
  </si>
  <si>
    <t>Tenex Trays, Wire Frame</t>
  </si>
  <si>
    <t>AZ-2014-9876866</t>
  </si>
  <si>
    <t>05-30-14</t>
  </si>
  <si>
    <t>Stiletto Ruler, High Speed</t>
  </si>
  <si>
    <t>AZ-2014-5202108</t>
  </si>
  <si>
    <t>AZ-2014-6950700</t>
  </si>
  <si>
    <t>Anzio</t>
  </si>
  <si>
    <t>BN-2011-764592</t>
  </si>
  <si>
    <t>05-31-11</t>
  </si>
  <si>
    <t>Leon Thompson</t>
  </si>
  <si>
    <t>AZ-2012-9615606</t>
  </si>
  <si>
    <t>05-31-12</t>
  </si>
  <si>
    <t>AZ-2012-9385706</t>
  </si>
  <si>
    <t>AZ-2012-3506713</t>
  </si>
  <si>
    <t>BN-2012-1349610</t>
  </si>
  <si>
    <t>Bevis Conference Table, Fully Assembled</t>
  </si>
  <si>
    <t>AZ-2013-4243411</t>
  </si>
  <si>
    <t>05-31-13</t>
  </si>
  <si>
    <t>BN-2013-7163179</t>
  </si>
  <si>
    <t>AZ-2014-6626996</t>
  </si>
  <si>
    <t>05-31-14</t>
  </si>
  <si>
    <t>AZ-2011-9350558</t>
  </si>
  <si>
    <t>06-13-11</t>
  </si>
  <si>
    <t>Thonon-les-Bains</t>
  </si>
  <si>
    <t>AZ-2011-555801</t>
  </si>
  <si>
    <t>Angus Gether</t>
  </si>
  <si>
    <t>Vitry-sur-Seine</t>
  </si>
  <si>
    <t>AZ-2011-8824972</t>
  </si>
  <si>
    <t>AZ-2011-9119536</t>
  </si>
  <si>
    <t>AZ-2012-1667717</t>
  </si>
  <si>
    <t>06-13-12</t>
  </si>
  <si>
    <t>AZ-2012-8270479</t>
  </si>
  <si>
    <t>Motorola Office Telephone, Full Size</t>
  </si>
  <si>
    <t>AZ-2013-3483098</t>
  </si>
  <si>
    <t>06-13-13</t>
  </si>
  <si>
    <t>AZ-2013-6802973</t>
  </si>
  <si>
    <t>Saint-Dizier</t>
  </si>
  <si>
    <t>AZ-2013-2678161</t>
  </si>
  <si>
    <t>AZ-2013-9545933</t>
  </si>
  <si>
    <t>AZ-2013-7710840</t>
  </si>
  <si>
    <t>AZ-2013-9827479</t>
  </si>
  <si>
    <t>AZ-2013-9938365</t>
  </si>
  <si>
    <t>Rubbermaid Photo Frame, Erganomic</t>
  </si>
  <si>
    <t>AZ-2013-3088636</t>
  </si>
  <si>
    <t>BN-2013-441704</t>
  </si>
  <si>
    <t>Tenex Photo Frame, Duo Pack</t>
  </si>
  <si>
    <t>Logitech Keyboard, Bluetooth</t>
  </si>
  <si>
    <t>BN-2013-6837899</t>
  </si>
  <si>
    <t>Kleencut Ruler, Serrated</t>
  </si>
  <si>
    <t>AZ-2014-5196501</t>
  </si>
  <si>
    <t>06-13-14</t>
  </si>
  <si>
    <t>BN-2014-4149729</t>
  </si>
  <si>
    <t>Tenex Door Stop, Durable</t>
  </si>
  <si>
    <t>AZ-2014-423825</t>
  </si>
  <si>
    <t>AZ-2014-3848321</t>
  </si>
  <si>
    <t>AZ-2011-6646927</t>
  </si>
  <si>
    <t>06-14-11</t>
  </si>
  <si>
    <t>Bamberg</t>
  </si>
  <si>
    <t>AZ-2011-1335871</t>
  </si>
  <si>
    <t>AZ-2011-4229445</t>
  </si>
  <si>
    <t>AZ-2012-2145523</t>
  </si>
  <si>
    <t>06-14-12</t>
  </si>
  <si>
    <t>AZ-2012-5209012</t>
  </si>
  <si>
    <t>AZ-2013-2709620</t>
  </si>
  <si>
    <t>06-14-13</t>
  </si>
  <si>
    <t>AZ-2013-5637964</t>
  </si>
  <si>
    <t>AZ-2013-4468276</t>
  </si>
  <si>
    <t>Trani</t>
  </si>
  <si>
    <t>AZ-2013-6138648</t>
  </si>
  <si>
    <t>BN-2013-7934159</t>
  </si>
  <si>
    <t>AZ-2014-4923095</t>
  </si>
  <si>
    <t>06-14-14</t>
  </si>
  <si>
    <t>Elliot Owen</t>
  </si>
  <si>
    <t>Barricks Round Table, Adjustable Height</t>
  </si>
  <si>
    <t>AZ-2014-2533893</t>
  </si>
  <si>
    <t>AZ-2011-5228035</t>
  </si>
  <si>
    <t>06-15-11</t>
  </si>
  <si>
    <t>AZ-2011-96343</t>
  </si>
  <si>
    <t>Halland</t>
  </si>
  <si>
    <t>Halmstad</t>
  </si>
  <si>
    <t>Memorex Router, Bluetooth</t>
  </si>
  <si>
    <t>BN-2011-7723992</t>
  </si>
  <si>
    <t>AZ-2012-6682844</t>
  </si>
  <si>
    <t>06-15-12</t>
  </si>
  <si>
    <t>AZ-2012-4642183</t>
  </si>
  <si>
    <t>AZ-2012-4858195</t>
  </si>
  <si>
    <t>Mont-de-Marsan</t>
  </si>
  <si>
    <t>BN-2012-9976090</t>
  </si>
  <si>
    <t>BN-2012-834682</t>
  </si>
  <si>
    <t>Nelson Olsen</t>
  </si>
  <si>
    <t>AZ-2013-6548311</t>
  </si>
  <si>
    <t>06-15-13</t>
  </si>
  <si>
    <t>Cameo Interoffice Envelope, Security-Tint</t>
  </si>
  <si>
    <t>AZ-2013-1146430</t>
  </si>
  <si>
    <t>AZ-2014-1555448</t>
  </si>
  <si>
    <t>06-15-14</t>
  </si>
  <si>
    <t>AZ-2011-1253407</t>
  </si>
  <si>
    <t>06-16-11</t>
  </si>
  <si>
    <t>Isabella Falkiner</t>
  </si>
  <si>
    <t>AZ-2011-6268545</t>
  </si>
  <si>
    <t>AZ-2011-310635</t>
  </si>
  <si>
    <t>Wallasey</t>
  </si>
  <si>
    <t>AZ-2011-7695869</t>
  </si>
  <si>
    <t>BN-2011-5228628</t>
  </si>
  <si>
    <t>AZ-2012-5685113</t>
  </si>
  <si>
    <t>06-16-12</t>
  </si>
  <si>
    <t>AZ-2012-3045764</t>
  </si>
  <si>
    <t>AZ-2012-252256</t>
  </si>
  <si>
    <t>Ginger Owens</t>
  </si>
  <si>
    <t>AZ-2014-240841</t>
  </si>
  <si>
    <t>06-16-14</t>
  </si>
  <si>
    <t>BN-2014-7420129</t>
  </si>
  <si>
    <t>Gagny</t>
  </si>
  <si>
    <t>Motorola Office Telephone, with Caller ID</t>
  </si>
  <si>
    <t>BN-2014-2116035</t>
  </si>
  <si>
    <t>AZ-2014-5667627</t>
  </si>
  <si>
    <t>BN-2014-4240139</t>
  </si>
  <si>
    <t>AZ-2014-7114093</t>
  </si>
  <si>
    <t>Avery Shipping Labels, Adjustable</t>
  </si>
  <si>
    <t>AZ-2011-8734686</t>
  </si>
  <si>
    <t>06-17-11</t>
  </si>
  <si>
    <t>AZ-2011-6819869</t>
  </si>
  <si>
    <t>Lormont</t>
  </si>
  <si>
    <t>BN-2011-2650591</t>
  </si>
  <si>
    <t>BN-2011-8274717</t>
  </si>
  <si>
    <t>BN-2011-3154402</t>
  </si>
  <si>
    <t>AZ-2013-7006119</t>
  </si>
  <si>
    <t>06-17-13</t>
  </si>
  <si>
    <t>AZ-2013-8795323</t>
  </si>
  <si>
    <t>AZ-2013-3352012</t>
  </si>
  <si>
    <t>Ethan Howarth</t>
  </si>
  <si>
    <t>AZ-2013-6244362</t>
  </si>
  <si>
    <t>AZ-2013-8774500</t>
  </si>
  <si>
    <t>BN-2013-4285479</t>
  </si>
  <si>
    <t>AZ-2014-4039650</t>
  </si>
  <si>
    <t>06-17-14</t>
  </si>
  <si>
    <t>AZ-2014-986540</t>
  </si>
  <si>
    <t>AZ-2014-8912005</t>
  </si>
  <si>
    <t>AZ-2014-3031109</t>
  </si>
  <si>
    <t>AZ-2011-8968615</t>
  </si>
  <si>
    <t>06-18-11</t>
  </si>
  <si>
    <t>AZ-2011-9703855</t>
  </si>
  <si>
    <t>BN-2011-5897988</t>
  </si>
  <si>
    <t>Navarra</t>
  </si>
  <si>
    <t>Pamplona</t>
  </si>
  <si>
    <t>AZ-2012-2961412</t>
  </si>
  <si>
    <t>06-18-12</t>
  </si>
  <si>
    <t>AZ-2012-534231</t>
  </si>
  <si>
    <t>Hon Steel Folding Chair, Set of Two</t>
  </si>
  <si>
    <t>AZ-2012-564106</t>
  </si>
  <si>
    <t>AZ-2012-2467107</t>
  </si>
  <si>
    <t>Barricks Conference Table, Adjustable Height</t>
  </si>
  <si>
    <t>AZ-2013-343563</t>
  </si>
  <si>
    <t>06-18-13</t>
  </si>
  <si>
    <t>AZ-2013-7431618</t>
  </si>
  <si>
    <t>Sarreguemines</t>
  </si>
  <si>
    <t>Stiletto Ruler, Steel</t>
  </si>
  <si>
    <t>AZ-2013-8633659</t>
  </si>
  <si>
    <t>AZ-2013-8367272</t>
  </si>
  <si>
    <t>BN-2013-5104816</t>
  </si>
  <si>
    <t>BN-2014-8981319</t>
  </si>
  <si>
    <t>06-18-14</t>
  </si>
  <si>
    <t>AZ-2014-5010364</t>
  </si>
  <si>
    <t>AZ-2014-1785806</t>
  </si>
  <si>
    <t>Rhys Barnett</t>
  </si>
  <si>
    <t>BN-2014-4787383</t>
  </si>
  <si>
    <t>AZ-2014-1223291</t>
  </si>
  <si>
    <t>AZ-2014-8648912</t>
  </si>
  <si>
    <t>AZ-2014-9794319</t>
  </si>
  <si>
    <t>BN-2014-7502802</t>
  </si>
  <si>
    <t>AZ-2012-9269920</t>
  </si>
  <si>
    <t>06-19-12</t>
  </si>
  <si>
    <t>Eldon Door Stop, Duo Pack</t>
  </si>
  <si>
    <t>AZ-2012-5605130</t>
  </si>
  <si>
    <t>Le Bouscat</t>
  </si>
  <si>
    <t>Samsung Smart Phone, Full Size</t>
  </si>
  <si>
    <t>AZ-2012-8935419</t>
  </si>
  <si>
    <t>AZ-2012-2772170</t>
  </si>
  <si>
    <t>AZ-2012-8267693</t>
  </si>
  <si>
    <t>AZ-2013-4874809</t>
  </si>
  <si>
    <t>06-19-13</t>
  </si>
  <si>
    <t>AZ-2013-5974172</t>
  </si>
  <si>
    <t>AZ-2013-6053610</t>
  </si>
  <si>
    <t>Tivoli</t>
  </si>
  <si>
    <t>AZ-2014-8737214</t>
  </si>
  <si>
    <t>06-19-14</t>
  </si>
  <si>
    <t>BN-2014-2311123</t>
  </si>
  <si>
    <t>Barricks Conference Table, with Bottom Storage</t>
  </si>
  <si>
    <t>AZ-2014-2194395</t>
  </si>
  <si>
    <t>AZ-2011-9747557</t>
  </si>
  <si>
    <t>06-20-11</t>
  </si>
  <si>
    <t>Jiffy Clasp Envelope, Set of 50</t>
  </si>
  <si>
    <t>AZ-2011-9528187</t>
  </si>
  <si>
    <t>Mansfield</t>
  </si>
  <si>
    <t>BN-2011-2779245</t>
  </si>
  <si>
    <t>AZ-2012-1629233</t>
  </si>
  <si>
    <t>06-20-12</t>
  </si>
  <si>
    <t>AZ-2012-910518</t>
  </si>
  <si>
    <t>John Town</t>
  </si>
  <si>
    <t>AZ-2012-1680064</t>
  </si>
  <si>
    <t>Fuengirola</t>
  </si>
  <si>
    <t>AZ-2012-19748</t>
  </si>
  <si>
    <t>Dania Classic Bookcase, Metal</t>
  </si>
  <si>
    <t>AZ-2012-3239511</t>
  </si>
  <si>
    <t>El Escorial</t>
  </si>
  <si>
    <t>AZ-2012-5227678</t>
  </si>
  <si>
    <t>BN-2012-9118529</t>
  </si>
  <si>
    <t>Advantus Paper Clips, Bulk Pack</t>
  </si>
  <si>
    <t>AZ-2013-8131512</t>
  </si>
  <si>
    <t>06-20-13</t>
  </si>
  <si>
    <t>BN-2013-5022236</t>
  </si>
  <si>
    <t>AZ-2014-8770825</t>
  </si>
  <si>
    <t>06-20-14</t>
  </si>
  <si>
    <t>BN-2014-8840192</t>
  </si>
  <si>
    <t>AZ-2014-6013408</t>
  </si>
  <si>
    <t>AZ-2011-9777525</t>
  </si>
  <si>
    <t>06-21-11</t>
  </si>
  <si>
    <t>AZ-2012-9180842</t>
  </si>
  <si>
    <t>06-21-12</t>
  </si>
  <si>
    <t>AZ-2012-1472059</t>
  </si>
  <si>
    <t>Sharp Personal Copier, Laser</t>
  </si>
  <si>
    <t>AZ-2012-8926364</t>
  </si>
  <si>
    <t>AZ-2012-9662305</t>
  </si>
  <si>
    <t>Stiletto Box Cutter, Steel</t>
  </si>
  <si>
    <t>AZ-2012-1672161</t>
  </si>
  <si>
    <t>AZ-2013-5337437</t>
  </si>
  <si>
    <t>06-21-13</t>
  </si>
  <si>
    <t>AZ-2013-4627833</t>
  </si>
  <si>
    <t>AZ-2013-2582964</t>
  </si>
  <si>
    <t>John Harris</t>
  </si>
  <si>
    <t>Lesro Round Table, Rectangular</t>
  </si>
  <si>
    <t>AZ-2013-649774</t>
  </si>
  <si>
    <t>BN-2013-9068340</t>
  </si>
  <si>
    <t>Enermax Cards &amp; Envelopes, 8.5 x 11</t>
  </si>
  <si>
    <t>Elite Ruler, High Speed</t>
  </si>
  <si>
    <t>Epson Receipt Printer, Red</t>
  </si>
  <si>
    <t>AZ-2014-9229911</t>
  </si>
  <si>
    <t>06-21-14</t>
  </si>
  <si>
    <t>Saint-Genis-Laval</t>
  </si>
  <si>
    <t>Sauder 3-Shelf Cabinet, Metal</t>
  </si>
  <si>
    <t>AZ-2014-1647261</t>
  </si>
  <si>
    <t>Kraft Manila Envelope, Recycled</t>
  </si>
  <si>
    <t>Smead Color Coded Labels, 5000 Label Set</t>
  </si>
  <si>
    <t>AZ-2011-209146</t>
  </si>
  <si>
    <t>06-22-11</t>
  </si>
  <si>
    <t>AZ-2011-9153342</t>
  </si>
  <si>
    <t>Harold Smith</t>
  </si>
  <si>
    <t>AZ-2011-7162549</t>
  </si>
  <si>
    <t>Tammy Chamblee</t>
  </si>
  <si>
    <t>Minden</t>
  </si>
  <si>
    <t>AZ-2011-4946550</t>
  </si>
  <si>
    <t>AZ-2011-7543304</t>
  </si>
  <si>
    <t>BN-2011-9883465</t>
  </si>
  <si>
    <t>AZ-2012-1169269</t>
  </si>
  <si>
    <t>06-22-12</t>
  </si>
  <si>
    <t>AZ-2012-1714781</t>
  </si>
  <si>
    <t>Villefontaine</t>
  </si>
  <si>
    <t>HP Ink, High-Speed</t>
  </si>
  <si>
    <t>StarTech Printer, Red</t>
  </si>
  <si>
    <t>AZ-2012-9627965</t>
  </si>
  <si>
    <t>BN-2013-2488199</t>
  </si>
  <si>
    <t>06-22-13</t>
  </si>
  <si>
    <t>AZ-2014-7363418</t>
  </si>
  <si>
    <t>06-22-14</t>
  </si>
  <si>
    <t>AZ-2012-5215986</t>
  </si>
  <si>
    <t>06-23-12</t>
  </si>
  <si>
    <t>BN-2012-7150629</t>
  </si>
  <si>
    <t>Leticia Sorrells</t>
  </si>
  <si>
    <t>Safco Library with Doors, Mobile</t>
  </si>
  <si>
    <t>AZ-2013-1568579</t>
  </si>
  <si>
    <t>06-23-13</t>
  </si>
  <si>
    <t>AZ-2013-4520943</t>
  </si>
  <si>
    <t>BN-2013-5978762</t>
  </si>
  <si>
    <t>HP Wireless Fax, High-Speed</t>
  </si>
  <si>
    <t>AZ-2014-2088036</t>
  </si>
  <si>
    <t>06-23-14</t>
  </si>
  <si>
    <t>AZ-2014-381698</t>
  </si>
  <si>
    <t>AZ-2014-7156514</t>
  </si>
  <si>
    <t>Fiskars Trimmer, High Speed</t>
  </si>
  <si>
    <t>AZ-2014-4281843</t>
  </si>
  <si>
    <t>AZ-2014-3302938</t>
  </si>
  <si>
    <t>BN-2014-2056771</t>
  </si>
  <si>
    <t>AZ-2011-9194903</t>
  </si>
  <si>
    <t>06-24-11</t>
  </si>
  <si>
    <t>AZ-2011-8847796</t>
  </si>
  <si>
    <t>BN-2011-3243410</t>
  </si>
  <si>
    <t>Roermond</t>
  </si>
  <si>
    <t>BN-2011-151204</t>
  </si>
  <si>
    <t>BN-2013-1963418</t>
  </si>
  <si>
    <t>06-24-13</t>
  </si>
  <si>
    <t>AZ-2013-4878818</t>
  </si>
  <si>
    <t>AZ-2013-4284308</t>
  </si>
  <si>
    <t>AZ-2013-2526896</t>
  </si>
  <si>
    <t>Enermax Computer Printout Paper, Multicolor</t>
  </si>
  <si>
    <t>AZ-2014-4704527</t>
  </si>
  <si>
    <t>06-24-14</t>
  </si>
  <si>
    <t>Bethany Hunt</t>
  </si>
  <si>
    <t>Torcy</t>
  </si>
  <si>
    <t>Novimex Color Coded Labels, 5000 Label Set</t>
  </si>
  <si>
    <t>Kleencut Scissors, High Speed</t>
  </si>
  <si>
    <t>BN-2014-9493182</t>
  </si>
  <si>
    <t>Advantus Stacking Tray, Erganomic</t>
  </si>
  <si>
    <t>AZ-2014-655850</t>
  </si>
  <si>
    <t>AZ-2014-5554789</t>
  </si>
  <si>
    <t>Hon Shipping Labels, 5000 Label Set</t>
  </si>
  <si>
    <t>AZ-2014-3840915</t>
  </si>
  <si>
    <t>StarTech Phone, White</t>
  </si>
  <si>
    <t>AZ-2014-944918</t>
  </si>
  <si>
    <t>Hazebrouck</t>
  </si>
  <si>
    <t>Hon Training Table, Fully Assembled</t>
  </si>
  <si>
    <t>BN-2014-6943244</t>
  </si>
  <si>
    <t>AZ-2014-8492621</t>
  </si>
  <si>
    <t>AZ-2014-2926551</t>
  </si>
  <si>
    <t>Motorola Smart Phone, with Caller ID</t>
  </si>
  <si>
    <t>BN-2011-7016974</t>
  </si>
  <si>
    <t>06-25-11</t>
  </si>
  <si>
    <t>AZ-2012-3985988</t>
  </si>
  <si>
    <t>06-25-12</t>
  </si>
  <si>
    <t>Pesaro</t>
  </si>
  <si>
    <t>AZ-2012-4114446</t>
  </si>
  <si>
    <t>AZ-2012-9624390</t>
  </si>
  <si>
    <t>Hon Bag Chairs, Adjustable</t>
  </si>
  <si>
    <t>AZ-2012-569279</t>
  </si>
  <si>
    <t>AZ-2012-9062597</t>
  </si>
  <si>
    <t>AZ-2012-9805086</t>
  </si>
  <si>
    <t>Taunton</t>
  </si>
  <si>
    <t>BN-2012-7249062</t>
  </si>
  <si>
    <t>AZ-2013-183270</t>
  </si>
  <si>
    <t>06-25-13</t>
  </si>
  <si>
    <t>AZ-2013-9549607</t>
  </si>
  <si>
    <t>AZ-2013-6510557</t>
  </si>
  <si>
    <t>AZ-2014-3184977</t>
  </si>
  <si>
    <t>06-25-14</t>
  </si>
  <si>
    <t>AZ-2014-5857850</t>
  </si>
  <si>
    <t>Bevis Computer Table, Fully Assembled</t>
  </si>
  <si>
    <t>AZ-2014-9292431</t>
  </si>
  <si>
    <t>AZ-2014-2188891</t>
  </si>
  <si>
    <t>AZ-2014-4484783</t>
  </si>
  <si>
    <t>BN-2014-2088809</t>
  </si>
  <si>
    <t>AZ-2012-3603258</t>
  </si>
  <si>
    <t>06-26-12</t>
  </si>
  <si>
    <t>Villiers-le-Bel</t>
  </si>
  <si>
    <t>AZ-2012-5304566</t>
  </si>
  <si>
    <t>Ennigerloh</t>
  </si>
  <si>
    <t>AZ-2012-5992799</t>
  </si>
  <si>
    <t>AZ-2013-9485550</t>
  </si>
  <si>
    <t>06-26-13</t>
  </si>
  <si>
    <t>Cuisinart Microwave, Black</t>
  </si>
  <si>
    <t>AZ-2013-9591675</t>
  </si>
  <si>
    <t>AZ-2013-4330374</t>
  </si>
  <si>
    <t>BN-2013-8532201</t>
  </si>
  <si>
    <t>AZ-2014-4764451</t>
  </si>
  <si>
    <t>06-26-14</t>
  </si>
  <si>
    <t>AZ-2014-9815081</t>
  </si>
  <si>
    <t>Accos Rubber Bands, 12 Pack</t>
  </si>
  <si>
    <t>AZ-2014-2110602</t>
  </si>
  <si>
    <t>AZ-2014-6497288</t>
  </si>
  <si>
    <t>BN-2014-1458748</t>
  </si>
  <si>
    <t>BN-2014-9564073</t>
  </si>
  <si>
    <t>AZ-2014-533150</t>
  </si>
  <si>
    <t>AZ-2014-3255631</t>
  </si>
  <si>
    <t>AZ-2014-5157015</t>
  </si>
  <si>
    <t>AZ-2014-3673606</t>
  </si>
  <si>
    <t>AZ-2011-2884922</t>
  </si>
  <si>
    <t>06-27-11</t>
  </si>
  <si>
    <t>AZ-2011-635398</t>
  </si>
  <si>
    <t>AZ-2011-2627856</t>
  </si>
  <si>
    <t>AZ-2011-3901505</t>
  </si>
  <si>
    <t>AZ-2011-177100</t>
  </si>
  <si>
    <t>AZ-2011-4442288</t>
  </si>
  <si>
    <t>AZ-2011-3921026</t>
  </si>
  <si>
    <t>Saint-Laurent-du-Var</t>
  </si>
  <si>
    <t>Konica Printer, Wireless</t>
  </si>
  <si>
    <t>BN-2011-3143758</t>
  </si>
  <si>
    <t>AZ-2012-6372701</t>
  </si>
  <si>
    <t>06-27-12</t>
  </si>
  <si>
    <t>AZ-2012-8255780</t>
  </si>
  <si>
    <t>BN-2012-702658</t>
  </si>
  <si>
    <t>AZ-2013-866971</t>
  </si>
  <si>
    <t>06-27-13</t>
  </si>
  <si>
    <t>BN-2013-9131358</t>
  </si>
  <si>
    <t>AZ-2013-3893358</t>
  </si>
  <si>
    <t>AZ-2013-5532307</t>
  </si>
  <si>
    <t>BN-2013-9871283</t>
  </si>
  <si>
    <t>AZ-2013-906289</t>
  </si>
  <si>
    <t>AZ-2014-7427594</t>
  </si>
  <si>
    <t>06-27-14</t>
  </si>
  <si>
    <t>AZ-2014-1888707</t>
  </si>
  <si>
    <t>AZ-2014-7106624</t>
  </si>
  <si>
    <t>AZ-2014-3039763</t>
  </si>
  <si>
    <t>Bruges</t>
  </si>
  <si>
    <t>AZ-2014-176207</t>
  </si>
  <si>
    <t>AZ-2014-7614787</t>
  </si>
  <si>
    <t>Dania Corner Shelving, Mobile</t>
  </si>
  <si>
    <t>BN-2014-7312501</t>
  </si>
  <si>
    <t>AZ-2011-7652463</t>
  </si>
  <si>
    <t>06-28-11</t>
  </si>
  <si>
    <t>AZ-2011-6447932</t>
  </si>
  <si>
    <t>William Martin</t>
  </si>
  <si>
    <t>AZ-2011-5827692</t>
  </si>
  <si>
    <t>AZ-2011-1260928</t>
  </si>
  <si>
    <t>Torremolinos</t>
  </si>
  <si>
    <t>AZ-2011-5082038</t>
  </si>
  <si>
    <t>Anglet</t>
  </si>
  <si>
    <t>BN-2011-1481332</t>
  </si>
  <si>
    <t>AZ-2012-1696586</t>
  </si>
  <si>
    <t>06-28-12</t>
  </si>
  <si>
    <t>AZ-2012-7930986</t>
  </si>
  <si>
    <t>AZ-2012-5235693</t>
  </si>
  <si>
    <t>BN-2012-7504566</t>
  </si>
  <si>
    <t>BN-2013-2045874</t>
  </si>
  <si>
    <t>06-28-13</t>
  </si>
  <si>
    <t>Xerox Cards &amp; Envelopes, 8.5 x 11</t>
  </si>
  <si>
    <t>BN-2013-6886875</t>
  </si>
  <si>
    <t>AZ-2013-5932628</t>
  </si>
  <si>
    <t>Patrick Atkinson</t>
  </si>
  <si>
    <t>Klagenfurt</t>
  </si>
  <si>
    <t>AZ-2013-5248239</t>
  </si>
  <si>
    <t>AZ-2011-2389500</t>
  </si>
  <si>
    <t>06-29-11</t>
  </si>
  <si>
    <t>BN-2011-8231931</t>
  </si>
  <si>
    <t>AZ-2012-1999567</t>
  </si>
  <si>
    <t>06-29-12</t>
  </si>
  <si>
    <t>AZ-2012-2500695</t>
  </si>
  <si>
    <t>Kraft Business Envelopes, Set of 50</t>
  </si>
  <si>
    <t>AZ-2012-2224198</t>
  </si>
  <si>
    <t>AZ-2012-8940474</t>
  </si>
  <si>
    <t>Novimex Chairmat, Set of Two</t>
  </si>
  <si>
    <t>AZ-2012-3373330</t>
  </si>
  <si>
    <t>BN-2012-8400051</t>
  </si>
  <si>
    <t>Solna</t>
  </si>
  <si>
    <t>AZ-2013-9510969</t>
  </si>
  <si>
    <t>06-29-13</t>
  </si>
  <si>
    <t>BN-2013-6154570</t>
  </si>
  <si>
    <t>Hamilton Beach Toaster, Red</t>
  </si>
  <si>
    <t>AZ-2013-5548332</t>
  </si>
  <si>
    <t>AZ-2012-4709370</t>
  </si>
  <si>
    <t>06-30-12</t>
  </si>
  <si>
    <t>Pomezia</t>
  </si>
  <si>
    <t>BN-2012-7073852</t>
  </si>
  <si>
    <t>AZ-2014-5614288</t>
  </si>
  <si>
    <t>06-30-14</t>
  </si>
  <si>
    <t>Michael Wilson</t>
  </si>
  <si>
    <t>AZ-2014-8488653</t>
  </si>
  <si>
    <t>AZ-2014-8202914</t>
  </si>
  <si>
    <t>KitchenAid Coffee Grinder, Black</t>
  </si>
  <si>
    <t>AZ-2014-1270889</t>
  </si>
  <si>
    <t>AZ-2014-4709921</t>
  </si>
  <si>
    <t>AZ-2011-2201547</t>
  </si>
  <si>
    <t>07-13-11</t>
  </si>
  <si>
    <t>Bideford</t>
  </si>
  <si>
    <t>AZ-2012-5117204</t>
  </si>
  <si>
    <t>07-13-12</t>
  </si>
  <si>
    <t>AZ-2012-5894854</t>
  </si>
  <si>
    <t>Smead Shipping Labels, 5000 Label Set</t>
  </si>
  <si>
    <t>AZ-2012-8565263</t>
  </si>
  <si>
    <t>AZ-2012-6757655</t>
  </si>
  <si>
    <t>BN-2012-9869476</t>
  </si>
  <si>
    <t>BN-2012-5777866</t>
  </si>
  <si>
    <t>Marignane</t>
  </si>
  <si>
    <t>BN-2012-3858400</t>
  </si>
  <si>
    <t>AZ-2013-7058808</t>
  </si>
  <si>
    <t>07-13-13</t>
  </si>
  <si>
    <t>AZ-2014-8061862</t>
  </si>
  <si>
    <t>07-13-14</t>
  </si>
  <si>
    <t>AZ-2011-9195433</t>
  </si>
  <si>
    <t>07-14-11</t>
  </si>
  <si>
    <t>BN-2011-6142692</t>
  </si>
  <si>
    <t>AZ-2012-7448408</t>
  </si>
  <si>
    <t>07-14-12</t>
  </si>
  <si>
    <t>BN-2012-1757975</t>
  </si>
  <si>
    <t>BN-2012-2095072</t>
  </si>
  <si>
    <t>AZ-2013-2963078</t>
  </si>
  <si>
    <t>07-14-13</t>
  </si>
  <si>
    <t>AZ-2014-7906967</t>
  </si>
  <si>
    <t>07-14-14</t>
  </si>
  <si>
    <t>AZ-2014-2071548</t>
  </si>
  <si>
    <t>Avery Hole Reinforcements, Economy</t>
  </si>
  <si>
    <t>AZ-2014-7090421</t>
  </si>
  <si>
    <t>BN-2014-4805161</t>
  </si>
  <si>
    <t>BN-2013-4141546</t>
  </si>
  <si>
    <t>07-15-13</t>
  </si>
  <si>
    <t>AZ-2013-6224487</t>
  </si>
  <si>
    <t>Poitiers</t>
  </si>
  <si>
    <t>Office Star Executive Leather Armchair, Red</t>
  </si>
  <si>
    <t>AZ-2013-6085287</t>
  </si>
  <si>
    <t>Fiskars Letter Opener, Steel</t>
  </si>
  <si>
    <t>AZ-2013-6920962</t>
  </si>
  <si>
    <t>BN-2014-8433549</t>
  </si>
  <si>
    <t>07-15-14</t>
  </si>
  <si>
    <t>AZ-2011-9806635</t>
  </si>
  <si>
    <t>07-16-11</t>
  </si>
  <si>
    <t>AZ-2012-3133492</t>
  </si>
  <si>
    <t>07-16-12</t>
  </si>
  <si>
    <t>AZ-2013-4349254</t>
  </si>
  <si>
    <t>07-16-13</t>
  </si>
  <si>
    <t>AZ-2014-7559848</t>
  </si>
  <si>
    <t>07-16-14</t>
  </si>
  <si>
    <t>AZ-2014-7709968</t>
  </si>
  <si>
    <t>Bush Classic Bookcase, Pine</t>
  </si>
  <si>
    <t>AZ-2014-399532</t>
  </si>
  <si>
    <t>AZ-2014-9252618</t>
  </si>
  <si>
    <t>BN-2014-5261213</t>
  </si>
  <si>
    <t>AZ-2014-3822265</t>
  </si>
  <si>
    <t>AZ-2014-7613436</t>
  </si>
  <si>
    <t>AZ-2012-2918666</t>
  </si>
  <si>
    <t>07-17-12</t>
  </si>
  <si>
    <t>BN-2012-8357791</t>
  </si>
  <si>
    <t>AZ-2013-7982799</t>
  </si>
  <si>
    <t>07-17-13</t>
  </si>
  <si>
    <t>Chromcraft Coffee Table, Fully Assembled</t>
  </si>
  <si>
    <t>BN-2014-9608893</t>
  </si>
  <si>
    <t>07-17-14</t>
  </si>
  <si>
    <t>AZ-2011-4743912</t>
  </si>
  <si>
    <t>07-18-11</t>
  </si>
  <si>
    <t>Landerneau</t>
  </si>
  <si>
    <t>AZ-2011-1693949</t>
  </si>
  <si>
    <t>AZ-2012-3768744</t>
  </si>
  <si>
    <t>07-18-12</t>
  </si>
  <si>
    <t>AZ-2012-3505985</t>
  </si>
  <si>
    <t>AZ-2013-3881285</t>
  </si>
  <si>
    <t>07-18-13</t>
  </si>
  <si>
    <t>AZ-2013-7409274</t>
  </si>
  <si>
    <t>StarTech Printer, Wireless</t>
  </si>
  <si>
    <t>AZ-2014-839784</t>
  </si>
  <si>
    <t>07-18-14</t>
  </si>
  <si>
    <t>AZ-2014-2763663</t>
  </si>
  <si>
    <t>BN-2014-6469413</t>
  </si>
  <si>
    <t>07-19-14</t>
  </si>
  <si>
    <t>AZ-2011-7849219</t>
  </si>
  <si>
    <t>07-20-11</t>
  </si>
  <si>
    <t>Vantaa</t>
  </si>
  <si>
    <t>BN-2011-2343184</t>
  </si>
  <si>
    <t>Aylesbury</t>
  </si>
  <si>
    <t>Accos Clamps, Assorted Sizes</t>
  </si>
  <si>
    <t>AZ-2012-6233786</t>
  </si>
  <si>
    <t>07-20-12</t>
  </si>
  <si>
    <t>Savigny-le-Temple</t>
  </si>
  <si>
    <t>Panasonic Printer, Wireless</t>
  </si>
  <si>
    <t>AZ-2012-9382192</t>
  </si>
  <si>
    <t>BN-2012-4720977</t>
  </si>
  <si>
    <t>AZ-2013-3224122</t>
  </si>
  <si>
    <t>07-20-13</t>
  </si>
  <si>
    <t>Barricks Training Table, Fully Assembled</t>
  </si>
  <si>
    <t>BN-2011-5006178</t>
  </si>
  <si>
    <t>07-21-11</t>
  </si>
  <si>
    <t>AZ-2014-7674132</t>
  </si>
  <si>
    <t>07-21-14</t>
  </si>
  <si>
    <t>AZ-2011-3252710</t>
  </si>
  <si>
    <t>07-22-11</t>
  </si>
  <si>
    <t>AZ-2013-8859377</t>
  </si>
  <si>
    <t>07-22-13</t>
  </si>
  <si>
    <t>AZ-2013-8477787</t>
  </si>
  <si>
    <t>AZ-2013-9393754</t>
  </si>
  <si>
    <t>AZ-2013-2901079</t>
  </si>
  <si>
    <t>Neuwied</t>
  </si>
  <si>
    <t>AZ-2013-244740</t>
  </si>
  <si>
    <t>BN-2014-2290642</t>
  </si>
  <si>
    <t>07-22-14</t>
  </si>
  <si>
    <t>AZ-2014-2800894</t>
  </si>
  <si>
    <t>AZ-2014-586948</t>
  </si>
  <si>
    <t>AZ-2012-7753558</t>
  </si>
  <si>
    <t>07-23-12</t>
  </si>
  <si>
    <t>AZ-2012-909274</t>
  </si>
  <si>
    <t>BN-2012-4476459</t>
  </si>
  <si>
    <t>Cerignola</t>
  </si>
  <si>
    <t>AZ-2013-2243804</t>
  </si>
  <si>
    <t>07-23-13</t>
  </si>
  <si>
    <t>BN-2013-1501902</t>
  </si>
  <si>
    <t>AZ-2013-2853568</t>
  </si>
  <si>
    <t>BN-2011-9020794</t>
  </si>
  <si>
    <t>07-24-11</t>
  </si>
  <si>
    <t>Kian Thomson</t>
  </si>
  <si>
    <t>Vila Nova de Gaia</t>
  </si>
  <si>
    <t>Ames Interoffice Envelope, Set of 50</t>
  </si>
  <si>
    <t>AZ-2012-6544927</t>
  </si>
  <si>
    <t>07-24-12</t>
  </si>
  <si>
    <t>AZ-2012-5862496</t>
  </si>
  <si>
    <t>AZ-2013-6557356</t>
  </si>
  <si>
    <t>07-24-13</t>
  </si>
  <si>
    <t>BN-2013-2413609</t>
  </si>
  <si>
    <t>AZ-2013-6514134</t>
  </si>
  <si>
    <t>AZ-2014-1036259</t>
  </si>
  <si>
    <t>07-24-14</t>
  </si>
  <si>
    <t>BN-2014-2393314</t>
  </si>
  <si>
    <t>BN-2014-7302833</t>
  </si>
  <si>
    <t>Fulda</t>
  </si>
  <si>
    <t>AZ-2012-1759709</t>
  </si>
  <si>
    <t>07-25-12</t>
  </si>
  <si>
    <t>AZ-2012-1021775</t>
  </si>
  <si>
    <t>Sale</t>
  </si>
  <si>
    <t>AZ-2012-7356615</t>
  </si>
  <si>
    <t>BN-2012-8602760</t>
  </si>
  <si>
    <t>AZ-2013-5794364</t>
  </si>
  <si>
    <t>07-25-13</t>
  </si>
  <si>
    <t>AZ-2013-5949310</t>
  </si>
  <si>
    <t>BN-2013-2943018</t>
  </si>
  <si>
    <t>AZ-2011-9278870</t>
  </si>
  <si>
    <t>07-26-11</t>
  </si>
  <si>
    <t>BN-2012-4363954</t>
  </si>
  <si>
    <t>07-26-12</t>
  </si>
  <si>
    <t>BN-2013-3222447</t>
  </si>
  <si>
    <t>07-26-13</t>
  </si>
  <si>
    <t>AZ-2013-6541057</t>
  </si>
  <si>
    <t>AZ-2014-8976002</t>
  </si>
  <si>
    <t>07-26-14</t>
  </si>
  <si>
    <t>Eldon Photo Frame, Durable</t>
  </si>
  <si>
    <t>AZ-2014-275213</t>
  </si>
  <si>
    <t>Novimex Executive Leather Armchair, Adjustable</t>
  </si>
  <si>
    <t>AZ-2011-9510405</t>
  </si>
  <si>
    <t>07-27-11</t>
  </si>
  <si>
    <t>AZ-2011-2831492</t>
  </si>
  <si>
    <t>AZ-2011-3976238</t>
  </si>
  <si>
    <t>BN-2011-1490641</t>
  </si>
  <si>
    <t>BN-2011-326585</t>
  </si>
  <si>
    <t>AZ-2012-2411878</t>
  </si>
  <si>
    <t>07-27-12</t>
  </si>
  <si>
    <t>Elite Shears, Serrated</t>
  </si>
  <si>
    <t>AZ-2014-7380286</t>
  </si>
  <si>
    <t>07-27-14</t>
  </si>
  <si>
    <t>AZ-2011-1603295</t>
  </si>
  <si>
    <t>07-28-11</t>
  </si>
  <si>
    <t>La Madeleine</t>
  </si>
  <si>
    <t>BN-2011-743949</t>
  </si>
  <si>
    <t>AZ-2012-4260894</t>
  </si>
  <si>
    <t>07-28-12</t>
  </si>
  <si>
    <t>AZ-2012-5470762</t>
  </si>
  <si>
    <t>AZ-2014-8512143</t>
  </si>
  <si>
    <t>07-28-14</t>
  </si>
  <si>
    <t>AZ-2014-8682388</t>
  </si>
  <si>
    <t>AZ-2014-4257204</t>
  </si>
  <si>
    <t>AZ-2014-4277891</t>
  </si>
  <si>
    <t>AZ-2014-1993253</t>
  </si>
  <si>
    <t>AZ-2011-4432302</t>
  </si>
  <si>
    <t>07-29-11</t>
  </si>
  <si>
    <t>AZ-2011-1362199</t>
  </si>
  <si>
    <t>BN-2011-5036253</t>
  </si>
  <si>
    <t>AZ-2013-9606437</t>
  </si>
  <si>
    <t>07-29-13</t>
  </si>
  <si>
    <t>AZ-2013-9663287</t>
  </si>
  <si>
    <t>AZ-2014-6299049</t>
  </si>
  <si>
    <t>07-29-14</t>
  </si>
  <si>
    <t>AZ-2012-2100184</t>
  </si>
  <si>
    <t>07-30-12</t>
  </si>
  <si>
    <t>Memorex Memory Card, Bluetooth</t>
  </si>
  <si>
    <t>AZ-2012-9636405</t>
  </si>
  <si>
    <t>Bad Waldsee</t>
  </si>
  <si>
    <t>SAFCO Rocking Chair, Black</t>
  </si>
  <si>
    <t>BN-2012-4057462</t>
  </si>
  <si>
    <t>BN-2012-7339265</t>
  </si>
  <si>
    <t>AZ-2013-1283973</t>
  </si>
  <si>
    <t>07-30-13</t>
  </si>
  <si>
    <t>AZ-2013-9304713</t>
  </si>
  <si>
    <t>Chioggia</t>
  </si>
  <si>
    <t>AZ-2013-2341565</t>
  </si>
  <si>
    <t>AZ-2014-963453</t>
  </si>
  <si>
    <t>07-30-14</t>
  </si>
  <si>
    <t>AZ-2014-6791682</t>
  </si>
  <si>
    <t>BN-2014-9861831</t>
  </si>
  <si>
    <t>AZ-2014-3145112</t>
  </si>
  <si>
    <t>Cuisinart Blender, Red</t>
  </si>
  <si>
    <t>AZ-2014-4696834</t>
  </si>
  <si>
    <t>AZ-2014-5463403</t>
  </si>
  <si>
    <t>BN-2014-5571092</t>
  </si>
  <si>
    <t>AZ-2011-5148757</t>
  </si>
  <si>
    <t>07-31-11</t>
  </si>
  <si>
    <t>AZ-2011-1029887</t>
  </si>
  <si>
    <t>AZ-2013-4148381</t>
  </si>
  <si>
    <t>07-31-13</t>
  </si>
  <si>
    <t>BN-2013-3157910</t>
  </si>
  <si>
    <t>AZ-2013-1288861</t>
  </si>
  <si>
    <t>Hewlett Fax and Copier, High-Speed</t>
  </si>
  <si>
    <t>AZ-2014-739354</t>
  </si>
  <si>
    <t>07-31-14</t>
  </si>
  <si>
    <t>AZ-2014-168273</t>
  </si>
  <si>
    <t>AZ-2014-2300523</t>
  </si>
  <si>
    <t>AZ-2014-2021789</t>
  </si>
  <si>
    <t>AZ-2014-8335609</t>
  </si>
  <si>
    <t>AZ-2014-1021956</t>
  </si>
  <si>
    <t>Sandra Hooks</t>
  </si>
  <si>
    <t>AZ-2014-1538989</t>
  </si>
  <si>
    <t>AZ-2012-5262260</t>
  </si>
  <si>
    <t>08-13-12</t>
  </si>
  <si>
    <t>Millau</t>
  </si>
  <si>
    <t>AZ-2012-7087308</t>
  </si>
  <si>
    <t>AZ-2012-9985308</t>
  </si>
  <si>
    <t>AZ-2012-4853423</t>
  </si>
  <si>
    <t>AZ-2012-4532840</t>
  </si>
  <si>
    <t>Cameo Mailers, Security-Tint</t>
  </si>
  <si>
    <t>AZ-2012-1789531</t>
  </si>
  <si>
    <t>AZ-2013-4015759</t>
  </si>
  <si>
    <t>08-13-13</t>
  </si>
  <si>
    <t>Belkin Keyboard, Erganomic</t>
  </si>
  <si>
    <t>AZ-2013-3848149</t>
  </si>
  <si>
    <t>AZ-2013-425562</t>
  </si>
  <si>
    <t>AZ-2013-8455178</t>
  </si>
  <si>
    <t>BN-2013-3395469</t>
  </si>
  <si>
    <t>AZ-2013-7944566</t>
  </si>
  <si>
    <t>BN-2013-8410367</t>
  </si>
  <si>
    <t>AZ-2014-7795641</t>
  </si>
  <si>
    <t>08-13-14</t>
  </si>
  <si>
    <t>Doncaster</t>
  </si>
  <si>
    <t>AZ-2014-4898591</t>
  </si>
  <si>
    <t>AZ-2014-6244900</t>
  </si>
  <si>
    <t>BN-2014-9289926</t>
  </si>
  <si>
    <t>AZ-2014-8054390</t>
  </si>
  <si>
    <t>AZ-2014-1447703</t>
  </si>
  <si>
    <t>AZ-2014-5324394</t>
  </si>
  <si>
    <t>AZ-2012-6369944</t>
  </si>
  <si>
    <t>08-14-12</t>
  </si>
  <si>
    <t>AZ-2012-6417191</t>
  </si>
  <si>
    <t>AZ-2012-7850198</t>
  </si>
  <si>
    <t>Lincoln</t>
  </si>
  <si>
    <t>Avery File Folder Labels, Adjustable</t>
  </si>
  <si>
    <t>AZ-2012-2970891</t>
  </si>
  <si>
    <t>BN-2012-8662125</t>
  </si>
  <si>
    <t>Stiletto Shears, Steel</t>
  </si>
  <si>
    <t>BN-2012-8860011</t>
  </si>
  <si>
    <t>BN-2012-5394527</t>
  </si>
  <si>
    <t>AZ-2013-7004220</t>
  </si>
  <si>
    <t>08-14-13</t>
  </si>
  <si>
    <t>BN-2013-7023709</t>
  </si>
  <si>
    <t>AZ-2013-5832264</t>
  </si>
  <si>
    <t>AZ-2013-1683748</t>
  </si>
  <si>
    <t>AZ-2013-1014615</t>
  </si>
  <si>
    <t>AZ-2013-7130503</t>
  </si>
  <si>
    <t>AZ-2013-7396799</t>
  </si>
  <si>
    <t>Thiais</t>
  </si>
  <si>
    <t>AZ-2013-1571444</t>
  </si>
  <si>
    <t>AZ-2014-3146183</t>
  </si>
  <si>
    <t>08-14-14</t>
  </si>
  <si>
    <t>BN-2014-7005725</t>
  </si>
  <si>
    <t>AZ-2014-3892421</t>
  </si>
  <si>
    <t>Eaton Parchment Paper, Premium</t>
  </si>
  <si>
    <t>AZ-2014-2002086</t>
  </si>
  <si>
    <t>AZ-2014-5167139</t>
  </si>
  <si>
    <t>BN-2014-2863458</t>
  </si>
  <si>
    <t>AZ-2014-4019056</t>
  </si>
  <si>
    <t>Samsung Signal Booster, Cordless</t>
  </si>
  <si>
    <t>AZ-2014-8854182</t>
  </si>
  <si>
    <t>Chiclana de la Frontera</t>
  </si>
  <si>
    <t>AZ-2011-7944653</t>
  </si>
  <si>
    <t>08-15-11</t>
  </si>
  <si>
    <t>AZ-2011-1902971</t>
  </si>
  <si>
    <t>AZ-2011-9715464</t>
  </si>
  <si>
    <t>AZ-2011-7732849</t>
  </si>
  <si>
    <t>AZ-2011-921935</t>
  </si>
  <si>
    <t>AZ-2011-9316144</t>
  </si>
  <si>
    <t>AZ-2012-8465046</t>
  </si>
  <si>
    <t>08-15-12</t>
  </si>
  <si>
    <t>AZ-2012-7029470</t>
  </si>
  <si>
    <t>AZ-2012-7677326</t>
  </si>
  <si>
    <t>BN-2012-5195866</t>
  </si>
  <si>
    <t>AZ-2013-9573927</t>
  </si>
  <si>
    <t>08-15-13</t>
  </si>
  <si>
    <t>KitchenAid Microwave, Silver</t>
  </si>
  <si>
    <t>BN-2013-3206993</t>
  </si>
  <si>
    <t>AZ-2013-1179827</t>
  </si>
  <si>
    <t>AZ-2014-167426</t>
  </si>
  <si>
    <t>08-15-14</t>
  </si>
  <si>
    <t>BN-2014-5824025</t>
  </si>
  <si>
    <t>AZ-2014-8533393</t>
  </si>
  <si>
    <t>BN-2014-91476</t>
  </si>
  <si>
    <t>AZ-2014-3393517</t>
  </si>
  <si>
    <t>AZ-2011-7213826</t>
  </si>
  <si>
    <t>08-16-11</t>
  </si>
  <si>
    <t>AZ-2011-9357982</t>
  </si>
  <si>
    <t>AZ-2011-9172584</t>
  </si>
  <si>
    <t>Advantus Light Bulb, Durable</t>
  </si>
  <si>
    <t>AZ-2011-8275005</t>
  </si>
  <si>
    <t>AZ-2012-7523947</t>
  </si>
  <si>
    <t>08-16-12</t>
  </si>
  <si>
    <t>AZ-2012-6921554</t>
  </si>
  <si>
    <t>AZ-2012-3490353</t>
  </si>
  <si>
    <t>BN-2012-3059145</t>
  </si>
  <si>
    <t>AZ-2013-6383663</t>
  </si>
  <si>
    <t>08-16-13</t>
  </si>
  <si>
    <t>OIC Clamps, Assorted Sizes</t>
  </si>
  <si>
    <t>AZ-2013-2482135</t>
  </si>
  <si>
    <t>BN-2013-8844888</t>
  </si>
  <si>
    <t>AZ-2013-4935792</t>
  </si>
  <si>
    <t>AZ-2013-6147985</t>
  </si>
  <si>
    <t>AZ-2013-5340788</t>
  </si>
  <si>
    <t>SÃ¨te</t>
  </si>
  <si>
    <t>AZ-2013-2506599</t>
  </si>
  <si>
    <t>Breville Coffee Grinder, Black</t>
  </si>
  <si>
    <t>AZ-2013-4827275</t>
  </si>
  <si>
    <t>BN-2013-8516545</t>
  </si>
  <si>
    <t>AZ-2013-2248449</t>
  </si>
  <si>
    <t>BN-2014-2645644</t>
  </si>
  <si>
    <t>08-16-14</t>
  </si>
  <si>
    <t>AZ-2014-5931184</t>
  </si>
  <si>
    <t>SanDisk Memo Slips, Recycled</t>
  </si>
  <si>
    <t>AZ-2014-8696751</t>
  </si>
  <si>
    <t>BN-2014-8933251</t>
  </si>
  <si>
    <t>AZ-2014-3798193</t>
  </si>
  <si>
    <t>AZ-2011-2851167</t>
  </si>
  <si>
    <t>08-17-11</t>
  </si>
  <si>
    <t>BN-2011-2476139</t>
  </si>
  <si>
    <t>Arnhem</t>
  </si>
  <si>
    <t>AZ-2012-1810265</t>
  </si>
  <si>
    <t>08-17-12</t>
  </si>
  <si>
    <t>BN-2012-4184699</t>
  </si>
  <si>
    <t>AZ-2013-5080329</t>
  </si>
  <si>
    <t>08-17-13</t>
  </si>
  <si>
    <t>AZ-2013-1305763</t>
  </si>
  <si>
    <t>AZ-2011-2369759</t>
  </si>
  <si>
    <t>08-18-11</t>
  </si>
  <si>
    <t>AZ-2011-5965584</t>
  </si>
  <si>
    <t>AZ-2011-7873401</t>
  </si>
  <si>
    <t>Canon Fax Machine, Color</t>
  </si>
  <si>
    <t>BN-2011-74934</t>
  </si>
  <si>
    <t>BN-2011-1246931</t>
  </si>
  <si>
    <t>AZ-2012-951643</t>
  </si>
  <si>
    <t>08-18-12</t>
  </si>
  <si>
    <t>AZ-2012-1651078</t>
  </si>
  <si>
    <t>Panasonic Inkjet, White</t>
  </si>
  <si>
    <t>AZ-2012-7311439</t>
  </si>
  <si>
    <t>BN-2012-2820764</t>
  </si>
  <si>
    <t>AZ-2014-5935860</t>
  </si>
  <si>
    <t>08-18-14</t>
  </si>
  <si>
    <t>AZ-2014-5446211</t>
  </si>
  <si>
    <t>Borken</t>
  </si>
  <si>
    <t>AZ-2014-6397741</t>
  </si>
  <si>
    <t>AZ-2014-3085077</t>
  </si>
  <si>
    <t>AZ-2014-1020342</t>
  </si>
  <si>
    <t>BN-2014-5307129</t>
  </si>
  <si>
    <t>BN-2014-153112</t>
  </si>
  <si>
    <t>BN-2014-9235525</t>
  </si>
  <si>
    <t>Pistoia</t>
  </si>
  <si>
    <t>AZ-2014-8531575</t>
  </si>
  <si>
    <t>AZ-2011-8032051</t>
  </si>
  <si>
    <t>08-19-11</t>
  </si>
  <si>
    <t>BN-2013-1634253</t>
  </si>
  <si>
    <t>08-19-13</t>
  </si>
  <si>
    <t>Cuisinart Stove, Red</t>
  </si>
  <si>
    <t>BN-2013-5329355</t>
  </si>
  <si>
    <t>AZ-2013-4503125</t>
  </si>
  <si>
    <t>AZ-2013-4958112</t>
  </si>
  <si>
    <t>AZ-2014-115654</t>
  </si>
  <si>
    <t>08-19-14</t>
  </si>
  <si>
    <t>BN-2014-1551236</t>
  </si>
  <si>
    <t>AZ-2014-183577</t>
  </si>
  <si>
    <t>AZ-2014-9736684</t>
  </si>
  <si>
    <t>AZ-2014-8967305</t>
  </si>
  <si>
    <t>AZ-2014-4531843</t>
  </si>
  <si>
    <t>BN-2014-8685864</t>
  </si>
  <si>
    <t>Villeneuve-d'Ascq</t>
  </si>
  <si>
    <t>AZ-2012-4813985</t>
  </si>
  <si>
    <t>08-20-12</t>
  </si>
  <si>
    <t>AZ-2012-7461452</t>
  </si>
  <si>
    <t>AZ-2013-3136343</t>
  </si>
  <si>
    <t>08-20-13</t>
  </si>
  <si>
    <t>AZ-2013-4514932</t>
  </si>
  <si>
    <t>La Ciotat</t>
  </si>
  <si>
    <t>BN-2013-9987561</t>
  </si>
  <si>
    <t>Smead Color Coded Labels, Laser Printer Compatible</t>
  </si>
  <si>
    <t>Eaton Computer Printout Paper, Recycled</t>
  </si>
  <si>
    <t>Sharp Wireless Fax, Digital</t>
  </si>
  <si>
    <t>AZ-2014-129299</t>
  </si>
  <si>
    <t>08-20-14</t>
  </si>
  <si>
    <t>Eldon Frame, Erganomic</t>
  </si>
  <si>
    <t>AZ-2014-8849270</t>
  </si>
  <si>
    <t>Yasmin Higgins</t>
  </si>
  <si>
    <t>Langenfeld</t>
  </si>
  <si>
    <t>AZ-2014-8676068</t>
  </si>
  <si>
    <t>AZ-2014-9133960</t>
  </si>
  <si>
    <t>AZ-2014-6477857</t>
  </si>
  <si>
    <t>AZ-2014-8438862</t>
  </si>
  <si>
    <t>BN-2014-8744375</t>
  </si>
  <si>
    <t>AZ-2014-2961810</t>
  </si>
  <si>
    <t>Mantes-la-Ville</t>
  </si>
  <si>
    <t>AZ-2011-145488</t>
  </si>
  <si>
    <t>08-21-11</t>
  </si>
  <si>
    <t>AZ-2011-6634822</t>
  </si>
  <si>
    <t>BN-2011-980083</t>
  </si>
  <si>
    <t>Samsung Office Telephone, Cordless</t>
  </si>
  <si>
    <t>AZ-2012-9211043</t>
  </si>
  <si>
    <t>08-21-12</t>
  </si>
  <si>
    <t>Kerpen</t>
  </si>
  <si>
    <t>AZ-2012-6992857</t>
  </si>
  <si>
    <t>Lagny-sur-Marne</t>
  </si>
  <si>
    <t>Xerox Parchment Paper, 8.5 x 11</t>
  </si>
  <si>
    <t>BN-2012-6348676</t>
  </si>
  <si>
    <t>BN-2012-5288178</t>
  </si>
  <si>
    <t>BN-2012-8200042</t>
  </si>
  <si>
    <t>SanDisk Computer Printout Paper, Premium</t>
  </si>
  <si>
    <t>AZ-2013-5610868</t>
  </si>
  <si>
    <t>08-21-13</t>
  </si>
  <si>
    <t>AZ-2013-5119241</t>
  </si>
  <si>
    <t>Grace Brown</t>
  </si>
  <si>
    <t>AZ-2013-9381162</t>
  </si>
  <si>
    <t>AZ-2013-1639148</t>
  </si>
  <si>
    <t>AZ-2013-4416490</t>
  </si>
  <si>
    <t>AZ-2013-6499468</t>
  </si>
  <si>
    <t>Hoover Toaster, Silver</t>
  </si>
  <si>
    <t>BN-2014-3821323</t>
  </si>
  <si>
    <t>08-21-14</t>
  </si>
  <si>
    <t>AZ-2014-1957538</t>
  </si>
  <si>
    <t>AZ-2014-4317243</t>
  </si>
  <si>
    <t>BN-2014-1462193</t>
  </si>
  <si>
    <t>AZ-2014-727040</t>
  </si>
  <si>
    <t>AZ-2014-1240629</t>
  </si>
  <si>
    <t>Ragusa</t>
  </si>
  <si>
    <t>AZ-2014-3706282</t>
  </si>
  <si>
    <t>AZ-2011-1645475</t>
  </si>
  <si>
    <t>08-22-11</t>
  </si>
  <si>
    <t>AZ-2012-7889510</t>
  </si>
  <si>
    <t>08-22-12</t>
  </si>
  <si>
    <t>Getxo</t>
  </si>
  <si>
    <t>Breville Blender, White</t>
  </si>
  <si>
    <t>BN-2012-256121</t>
  </si>
  <si>
    <t>Bevis Training Table, Rectangular</t>
  </si>
  <si>
    <t>StarTech Printer, Durable</t>
  </si>
  <si>
    <t>AZ-2013-3298349</t>
  </si>
  <si>
    <t>08-22-13</t>
  </si>
  <si>
    <t>AZ-2013-7533368</t>
  </si>
  <si>
    <t>AZ-2013-3274770</t>
  </si>
  <si>
    <t>AZ-2013-5949535</t>
  </si>
  <si>
    <t>BN-2014-2791040</t>
  </si>
  <si>
    <t>08-22-14</t>
  </si>
  <si>
    <t>AZ-2014-383147</t>
  </si>
  <si>
    <t>BN-2014-8703611</t>
  </si>
  <si>
    <t>BN-2014-7374900</t>
  </si>
  <si>
    <t>AZ-2014-5408556</t>
  </si>
  <si>
    <t>AZ-2014-5363417</t>
  </si>
  <si>
    <t>AZ-2014-7156078</t>
  </si>
  <si>
    <t>BN-2014-2717006</t>
  </si>
  <si>
    <t>AZ-2011-8007862</t>
  </si>
  <si>
    <t>08-23-11</t>
  </si>
  <si>
    <t>AZ-2011-9167855</t>
  </si>
  <si>
    <t>AZ-2011-5471262</t>
  </si>
  <si>
    <t>BN-2011-2986565</t>
  </si>
  <si>
    <t>AZ-2012-1384940</t>
  </si>
  <si>
    <t>08-23-12</t>
  </si>
  <si>
    <t>Gonesse</t>
  </si>
  <si>
    <t>AZ-2012-874954</t>
  </si>
  <si>
    <t>AZ-2012-1406543</t>
  </si>
  <si>
    <t>AZ-2012-8434539</t>
  </si>
  <si>
    <t>AZ-2012-2751924</t>
  </si>
  <si>
    <t>BN-2012-183691</t>
  </si>
  <si>
    <t>BN-2012-8414953</t>
  </si>
  <si>
    <t>AZ-2013-9398373</t>
  </si>
  <si>
    <t>08-23-13</t>
  </si>
  <si>
    <t>AZ-2013-7719706</t>
  </si>
  <si>
    <t>AZ-2013-2659520</t>
  </si>
  <si>
    <t>Memorex Mouse, Programmable</t>
  </si>
  <si>
    <t>AZ-2013-4599374</t>
  </si>
  <si>
    <t>BN-2013-5717739</t>
  </si>
  <si>
    <t>AZ-2013-2972067</t>
  </si>
  <si>
    <t>AZ-2014-8231196</t>
  </si>
  <si>
    <t>08-23-14</t>
  </si>
  <si>
    <t>Salon-de-Provence</t>
  </si>
  <si>
    <t>AZ-2014-1670847</t>
  </si>
  <si>
    <t>AZ-2014-604264</t>
  </si>
  <si>
    <t>BN-2014-5918284</t>
  </si>
  <si>
    <t>AZ-2014-3694312</t>
  </si>
  <si>
    <t>Calabria</t>
  </si>
  <si>
    <t>Crotone</t>
  </si>
  <si>
    <t>BN-2014-6231386</t>
  </si>
  <si>
    <t>AZ-2011-7181024</t>
  </si>
  <si>
    <t>08-24-11</t>
  </si>
  <si>
    <t>AZ-2011-2748688</t>
  </si>
  <si>
    <t>BN-2011-251096</t>
  </si>
  <si>
    <t>BN-2011-7963759</t>
  </si>
  <si>
    <t>AZ-2012-7631532</t>
  </si>
  <si>
    <t>08-24-12</t>
  </si>
  <si>
    <t>AZ-2012-957579</t>
  </si>
  <si>
    <t>KitchenAid Refrigerator, White</t>
  </si>
  <si>
    <t>AZ-2012-1345177</t>
  </si>
  <si>
    <t>Montargis</t>
  </si>
  <si>
    <t>AZ-2012-6591683</t>
  </si>
  <si>
    <t>AZ-2012-302918</t>
  </si>
  <si>
    <t>Tulle</t>
  </si>
  <si>
    <t>BN-2012-9605116</t>
  </si>
  <si>
    <t>BN-2012-7104016</t>
  </si>
  <si>
    <t>BN-2012-5433967</t>
  </si>
  <si>
    <t>AZ-2013-8513388</t>
  </si>
  <si>
    <t>08-24-13</t>
  </si>
  <si>
    <t>BN-2013-5190964</t>
  </si>
  <si>
    <t>Gera</t>
  </si>
  <si>
    <t>AZ-2013-9167748</t>
  </si>
  <si>
    <t>AZ-2011-2847355</t>
  </si>
  <si>
    <t>08-25-11</t>
  </si>
  <si>
    <t>AZ-2011-5040391</t>
  </si>
  <si>
    <t>AZ-2011-2536125</t>
  </si>
  <si>
    <t>AZ-2011-2223205</t>
  </si>
  <si>
    <t>Vertou</t>
  </si>
  <si>
    <t>AZ-2011-3535148</t>
  </si>
  <si>
    <t>BN-2011-1973226</t>
  </si>
  <si>
    <t>AZ-2012-1500509</t>
  </si>
  <si>
    <t>08-25-12</t>
  </si>
  <si>
    <t>AZ-2012-6376092</t>
  </si>
  <si>
    <t>AZ-2013-2721224</t>
  </si>
  <si>
    <t>08-25-13</t>
  </si>
  <si>
    <t>AZ-2013-1781904</t>
  </si>
  <si>
    <t>Redditch</t>
  </si>
  <si>
    <t>AZ-2013-4313910</t>
  </si>
  <si>
    <t>BN-2014-4627406</t>
  </si>
  <si>
    <t>08-25-14</t>
  </si>
  <si>
    <t>Worms</t>
  </si>
  <si>
    <t>Safco 3-Shelf Cabinet, Pine</t>
  </si>
  <si>
    <t>AZ-2014-2107464</t>
  </si>
  <si>
    <t>AZ-2014-7552735</t>
  </si>
  <si>
    <t>AZ-2014-7978715</t>
  </si>
  <si>
    <t>Dewsbury</t>
  </si>
  <si>
    <t>AZ-2014-5629900</t>
  </si>
  <si>
    <t>AZ-2014-4740053</t>
  </si>
  <si>
    <t>Breville Stove, Silver</t>
  </si>
  <si>
    <t>BN-2014-4592650</t>
  </si>
  <si>
    <t>AZ-2014-3685250</t>
  </si>
  <si>
    <t>SanDisk Mouse, Programmable</t>
  </si>
  <si>
    <t>AZ-2011-4704797</t>
  </si>
  <si>
    <t>08-26-11</t>
  </si>
  <si>
    <t>AZ-2011-3930237</t>
  </si>
  <si>
    <t>AZ-2011-7404693</t>
  </si>
  <si>
    <t>AZ-2011-512368</t>
  </si>
  <si>
    <t>AZ-2011-8709949</t>
  </si>
  <si>
    <t>Taverny</t>
  </si>
  <si>
    <t>AZ-2013-7356315</t>
  </si>
  <si>
    <t>08-26-13</t>
  </si>
  <si>
    <t>AZ-2014-8432869</t>
  </si>
  <si>
    <t>08-26-14</t>
  </si>
  <si>
    <t>BN-2014-3332467</t>
  </si>
  <si>
    <t>AZ-2014-5210235</t>
  </si>
  <si>
    <t>BN-2014-4619083</t>
  </si>
  <si>
    <t>Castellammare di Stabia</t>
  </si>
  <si>
    <t>AZ-2014-13469</t>
  </si>
  <si>
    <t>BN-2014-6657034</t>
  </si>
  <si>
    <t>Leiden</t>
  </si>
  <si>
    <t>AZ-2014-772814</t>
  </si>
  <si>
    <t>AZ-2014-1135927</t>
  </si>
  <si>
    <t>AZ-2014-6308636</t>
  </si>
  <si>
    <t>AZ-2011-6296214</t>
  </si>
  <si>
    <t>08-27-11</t>
  </si>
  <si>
    <t>AZ-2011-3213049</t>
  </si>
  <si>
    <t>AZ-2011-8164175</t>
  </si>
  <si>
    <t>AZ-2011-1322840</t>
  </si>
  <si>
    <t>AZ-2012-8368364</t>
  </si>
  <si>
    <t>08-27-12</t>
  </si>
  <si>
    <t>AZ-2012-9231454</t>
  </si>
  <si>
    <t>BN-2012-1644074</t>
  </si>
  <si>
    <t>AZ-2013-972809</t>
  </si>
  <si>
    <t>08-27-13</t>
  </si>
  <si>
    <t>AZ-2013-7378404</t>
  </si>
  <si>
    <t>Lesro Training Table, Fully Assembled</t>
  </si>
  <si>
    <t>AZ-2013-9667532</t>
  </si>
  <si>
    <t>BN-2013-2677709</t>
  </si>
  <si>
    <t>AZ-2013-2534161</t>
  </si>
  <si>
    <t>Aalst</t>
  </si>
  <si>
    <t>Deflect-O Light Bulb, Durable</t>
  </si>
  <si>
    <t>AZ-2013-6674334</t>
  </si>
  <si>
    <t>Wetter (Ruhr)</t>
  </si>
  <si>
    <t>AZ-2013-6261184</t>
  </si>
  <si>
    <t>Barricks Computer Table, Adjustable Height</t>
  </si>
  <si>
    <t>AZ-2013-5483858</t>
  </si>
  <si>
    <t>AZ-2014-2049554</t>
  </si>
  <si>
    <t>08-27-14</t>
  </si>
  <si>
    <t>AZ-2014-6937153</t>
  </si>
  <si>
    <t>Layla Furnell</t>
  </si>
  <si>
    <t>BN-2014-3227902</t>
  </si>
  <si>
    <t>Hamilton Beach Blender, Silver</t>
  </si>
  <si>
    <t>Xerox Message Books, 8.5 x 11</t>
  </si>
  <si>
    <t>AZ-2014-5438822</t>
  </si>
  <si>
    <t>Halesowen</t>
  </si>
  <si>
    <t>Stiletto Scissors, High Speed</t>
  </si>
  <si>
    <t>AZ-2014-3997418</t>
  </si>
  <si>
    <t>BN-2014-5960677</t>
  </si>
  <si>
    <t>AZ-2014-7029389</t>
  </si>
  <si>
    <t>BN-2014-301235</t>
  </si>
  <si>
    <t>AZ-2012-7674901</t>
  </si>
  <si>
    <t>08-28-12</t>
  </si>
  <si>
    <t>Mitry-Mory</t>
  </si>
  <si>
    <t>AZ-2012-771628</t>
  </si>
  <si>
    <t>AZ-2013-9588348</t>
  </si>
  <si>
    <t>08-28-13</t>
  </si>
  <si>
    <t>Argentan</t>
  </si>
  <si>
    <t>AZ-2013-8489982</t>
  </si>
  <si>
    <t>AZ-2013-374373</t>
  </si>
  <si>
    <t>Ikea Floating Shelf Set, Pine</t>
  </si>
  <si>
    <t>AZ-2013-4750547</t>
  </si>
  <si>
    <t>AZ-2013-709456</t>
  </si>
  <si>
    <t>AZ-2013-2254265</t>
  </si>
  <si>
    <t>Binney &amp; Smith Highlighters, Blue</t>
  </si>
  <si>
    <t>AZ-2013-7162758</t>
  </si>
  <si>
    <t>AZ-2013-9065398</t>
  </si>
  <si>
    <t>AZ-2014-5561990</t>
  </si>
  <si>
    <t>08-28-14</t>
  </si>
  <si>
    <t>AZ-2014-2074276</t>
  </si>
  <si>
    <t>AZ-2014-96826</t>
  </si>
  <si>
    <t>BN-2014-4519782</t>
  </si>
  <si>
    <t>Bethany Powell</t>
  </si>
  <si>
    <t>AZ-2014-8495612</t>
  </si>
  <si>
    <t>Ivry-sur-Seine</t>
  </si>
  <si>
    <t>BN-2014-4521538</t>
  </si>
  <si>
    <t>AZ-2014-8612658</t>
  </si>
  <si>
    <t>Ames Mailers, Set of 50</t>
  </si>
  <si>
    <t>AZ-2014-1832142</t>
  </si>
  <si>
    <t>AZ-2014-3872710</t>
  </si>
  <si>
    <t>BN-2011-7569474</t>
  </si>
  <si>
    <t>08-29-11</t>
  </si>
  <si>
    <t>BN-2011-4950607</t>
  </si>
  <si>
    <t>AZ-2012-5907386</t>
  </si>
  <si>
    <t>08-29-12</t>
  </si>
  <si>
    <t>Mechelen</t>
  </si>
  <si>
    <t>AZ-2012-451470</t>
  </si>
  <si>
    <t>AZ-2012-2003221</t>
  </si>
  <si>
    <t>AZ-2012-1537388</t>
  </si>
  <si>
    <t>AZ-2012-9501435</t>
  </si>
  <si>
    <t>AZ-2012-9667148</t>
  </si>
  <si>
    <t>Capua</t>
  </si>
  <si>
    <t>AZ-2012-1031006</t>
  </si>
  <si>
    <t>BN-2012-9505368</t>
  </si>
  <si>
    <t>BN-2012-7217893</t>
  </si>
  <si>
    <t>Hamilton Beach Coffee Grinder, Silver</t>
  </si>
  <si>
    <t>BN-2013-8187001</t>
  </si>
  <si>
    <t>08-29-13</t>
  </si>
  <si>
    <t>AZ-2013-3867309</t>
  </si>
  <si>
    <t>AZ-2013-2276631</t>
  </si>
  <si>
    <t>AZ-2013-112796</t>
  </si>
  <si>
    <t>AZ-2014-8297343</t>
  </si>
  <si>
    <t>08-29-14</t>
  </si>
  <si>
    <t>AZ-2014-378120</t>
  </si>
  <si>
    <t>Kleencut Trimmer, High Speed</t>
  </si>
  <si>
    <t>AZ-2014-9593137</t>
  </si>
  <si>
    <t>Friedberg</t>
  </si>
  <si>
    <t>BN-2014-6157106</t>
  </si>
  <si>
    <t>AZ-2014-5109192</t>
  </si>
  <si>
    <t>AZ-2014-5856629</t>
  </si>
  <si>
    <t>AZ-2014-6097969</t>
  </si>
  <si>
    <t>AZ-2014-7610238</t>
  </si>
  <si>
    <t>Memorex Router, USB</t>
  </si>
  <si>
    <t>AZ-2014-5444543</t>
  </si>
  <si>
    <t>AZ-2014-9539724</t>
  </si>
  <si>
    <t>AZ-2014-4986921</t>
  </si>
  <si>
    <t>Plaisir</t>
  </si>
  <si>
    <t>BN-2014-1221335</t>
  </si>
  <si>
    <t>AZ-2011-9722198</t>
  </si>
  <si>
    <t>08-30-11</t>
  </si>
  <si>
    <t>AZ-2011-3937280</t>
  </si>
  <si>
    <t>BN-2011-8431343</t>
  </si>
  <si>
    <t>BN-2011-2113749</t>
  </si>
  <si>
    <t>AZ-2012-73919</t>
  </si>
  <si>
    <t>08-30-12</t>
  </si>
  <si>
    <t>AZ-2012-5001546</t>
  </si>
  <si>
    <t>AZ-2012-1722758</t>
  </si>
  <si>
    <t>AZ-2012-7064171</t>
  </si>
  <si>
    <t>AZ-2012-2626732</t>
  </si>
  <si>
    <t>BN-2012-720460</t>
  </si>
  <si>
    <t>AZ-2013-9969436</t>
  </si>
  <si>
    <t>08-30-13</t>
  </si>
  <si>
    <t>AZ-2013-2076679</t>
  </si>
  <si>
    <t>AZ-2013-8348000</t>
  </si>
  <si>
    <t>Chelsea Howell</t>
  </si>
  <si>
    <t>AZ-2013-412985</t>
  </si>
  <si>
    <t>BN-2013-3241235</t>
  </si>
  <si>
    <t>AZ-2014-3954912</t>
  </si>
  <si>
    <t>08-30-14</t>
  </si>
  <si>
    <t>AZ-2014-2490387</t>
  </si>
  <si>
    <t>AZ-2011-5263190</t>
  </si>
  <si>
    <t>08-31-11</t>
  </si>
  <si>
    <t>AZ-2011-8906544</t>
  </si>
  <si>
    <t>AZ-2012-2462721</t>
  </si>
  <si>
    <t>08-31-12</t>
  </si>
  <si>
    <t>AZ-2012-3435538</t>
  </si>
  <si>
    <t>Erin Wallis</t>
  </si>
  <si>
    <t>AZ-2012-464926</t>
  </si>
  <si>
    <t>BN-2012-3388525</t>
  </si>
  <si>
    <t>AZ-2013-1408349</t>
  </si>
  <si>
    <t>08-31-13</t>
  </si>
  <si>
    <t>BN-2013-8210403</t>
  </si>
  <si>
    <t>Accos Paper Clips, Metal</t>
  </si>
  <si>
    <t>Panasonic Printer, White</t>
  </si>
  <si>
    <t>AZ-2013-8607757</t>
  </si>
  <si>
    <t>Viroflay</t>
  </si>
  <si>
    <t>AZ-2014-1811710</t>
  </si>
  <si>
    <t>08-31-14</t>
  </si>
  <si>
    <t>Briton Ferry</t>
  </si>
  <si>
    <t>AZ-2011-9883921</t>
  </si>
  <si>
    <t>09-13-11</t>
  </si>
  <si>
    <t>AZ-2011-4951642</t>
  </si>
  <si>
    <t>AZ-2012-2976788</t>
  </si>
  <si>
    <t>09-13-12</t>
  </si>
  <si>
    <t>AZ-2012-4302372</t>
  </si>
  <si>
    <t>AZ-2012-7556603</t>
  </si>
  <si>
    <t>AZ-2012-8910034</t>
  </si>
  <si>
    <t>AZ-2013-860383</t>
  </si>
  <si>
    <t>09-13-13</t>
  </si>
  <si>
    <t>AZ-2013-4983076</t>
  </si>
  <si>
    <t>AZ-2014-8864215</t>
  </si>
  <si>
    <t>09-13-14</t>
  </si>
  <si>
    <t>BN-2014-5849086</t>
  </si>
  <si>
    <t>AZ-2011-8227978</t>
  </si>
  <si>
    <t>09-14-11</t>
  </si>
  <si>
    <t>AZ-2011-1484679</t>
  </si>
  <si>
    <t>Darlington</t>
  </si>
  <si>
    <t>AZ-2011-257509</t>
  </si>
  <si>
    <t>AZ-2011-8465032</t>
  </si>
  <si>
    <t>AZ-2011-1279238</t>
  </si>
  <si>
    <t>AZ-2011-7694862</t>
  </si>
  <si>
    <t>BN-2011-2762940</t>
  </si>
  <si>
    <t>AZ-2012-3052351</t>
  </si>
  <si>
    <t>09-14-12</t>
  </si>
  <si>
    <t>AZ-2012-4423146</t>
  </si>
  <si>
    <t>AZ-2013-885616</t>
  </si>
  <si>
    <t>09-14-13</t>
  </si>
  <si>
    <t>BN-2013-4841174</t>
  </si>
  <si>
    <t>BN-2013-2970866</t>
  </si>
  <si>
    <t>AZ-2013-8981148</t>
  </si>
  <si>
    <t>AZ-2011-1087704</t>
  </si>
  <si>
    <t>09-15-11</t>
  </si>
  <si>
    <t>AZ-2011-578089</t>
  </si>
  <si>
    <t>AZ-2011-6765105</t>
  </si>
  <si>
    <t>BN-2011-801002</t>
  </si>
  <si>
    <t>BN-2011-6498909</t>
  </si>
  <si>
    <t>Loughborough</t>
  </si>
  <si>
    <t>BN-2011-4029264</t>
  </si>
  <si>
    <t>AZ-2013-6030964</t>
  </si>
  <si>
    <t>09-15-13</t>
  </si>
  <si>
    <t>Belkin Mouse, USB</t>
  </si>
  <si>
    <t>AZ-2014-3938164</t>
  </si>
  <si>
    <t>09-15-14</t>
  </si>
  <si>
    <t>AZ-2014-2258709</t>
  </si>
  <si>
    <t>BN-2014-5531507</t>
  </si>
  <si>
    <t>AZ-2014-6391866</t>
  </si>
  <si>
    <t>Coulommiers</t>
  </si>
  <si>
    <t>BN-2014-3650547</t>
  </si>
  <si>
    <t>AZ-2014-7400496</t>
  </si>
  <si>
    <t>Cardinal Hole Reinforcements, Economy</t>
  </si>
  <si>
    <t>AZ-2011-5376119</t>
  </si>
  <si>
    <t>09-16-11</t>
  </si>
  <si>
    <t>Hon Training Table, Adjustable Height</t>
  </si>
  <si>
    <t>AZ-2011-9164512</t>
  </si>
  <si>
    <t>Hoover Coffee Grinder, Silver</t>
  </si>
  <si>
    <t>SanDisk Memory Card, USB</t>
  </si>
  <si>
    <t>AZ-2011-3810756</t>
  </si>
  <si>
    <t>AZ-2011-259939</t>
  </si>
  <si>
    <t>Dennis Conaway</t>
  </si>
  <si>
    <t>AZ-2012-6815344</t>
  </si>
  <si>
    <t>09-16-12</t>
  </si>
  <si>
    <t>AZ-2013-3387744</t>
  </si>
  <si>
    <t>09-16-13</t>
  </si>
  <si>
    <t>AZ-2013-9800622</t>
  </si>
  <si>
    <t>Bush Corner Shelving, Mobile</t>
  </si>
  <si>
    <t>AZ-2013-8046606</t>
  </si>
  <si>
    <t>BN-2013-6614277</t>
  </si>
  <si>
    <t>AZ-2013-1998308</t>
  </si>
  <si>
    <t>AZ-2013-5420314</t>
  </si>
  <si>
    <t>AZ-2014-3981915</t>
  </si>
  <si>
    <t>09-16-14</t>
  </si>
  <si>
    <t>Epinal</t>
  </si>
  <si>
    <t>AZ-2014-2884391</t>
  </si>
  <si>
    <t>BN-2014-3570494</t>
  </si>
  <si>
    <t>AZ-2014-980530</t>
  </si>
  <si>
    <t>BN-2014-6943286</t>
  </si>
  <si>
    <t>AZ-2014-4987937</t>
  </si>
  <si>
    <t>Piacenza</t>
  </si>
  <si>
    <t>BN-2014-6758663</t>
  </si>
  <si>
    <t>AZ-2014-2203949</t>
  </si>
  <si>
    <t>AZ-2014-9760278</t>
  </si>
  <si>
    <t>AZ-2014-4182023</t>
  </si>
  <si>
    <t>AZ-2014-4360441</t>
  </si>
  <si>
    <t>BN-2014-1068004</t>
  </si>
  <si>
    <t>Doetinchem</t>
  </si>
  <si>
    <t>AZ-2014-8014717</t>
  </si>
  <si>
    <t>Carol Leach</t>
  </si>
  <si>
    <t>AZ-2011-7534020</t>
  </si>
  <si>
    <t>09-17-11</t>
  </si>
  <si>
    <t>Vignola</t>
  </si>
  <si>
    <t>AZ-2011-4818219</t>
  </si>
  <si>
    <t>Hon Coffee Table, with Bottom Storage</t>
  </si>
  <si>
    <t>AZ-2012-6540731</t>
  </si>
  <si>
    <t>09-17-12</t>
  </si>
  <si>
    <t>StarTech Receipt Printer, Durable</t>
  </si>
  <si>
    <t>AZ-2012-9049476</t>
  </si>
  <si>
    <t>AZ-2012-4096327</t>
  </si>
  <si>
    <t>BN-2012-1840442</t>
  </si>
  <si>
    <t>BN-2012-2024593</t>
  </si>
  <si>
    <t>Evry</t>
  </si>
  <si>
    <t>Hamilton Beach Refrigerator, Red</t>
  </si>
  <si>
    <t>AZ-2013-2101736</t>
  </si>
  <si>
    <t>09-17-13</t>
  </si>
  <si>
    <t>AZ-2013-3911329</t>
  </si>
  <si>
    <t>AZ-2013-7581028</t>
  </si>
  <si>
    <t>AZ-2013-6535655</t>
  </si>
  <si>
    <t>AZ-2013-4414400</t>
  </si>
  <si>
    <t>AZ-2014-8639155</t>
  </si>
  <si>
    <t>09-17-14</t>
  </si>
  <si>
    <t>AZ-2014-8630899</t>
  </si>
  <si>
    <t>BN-2014-2098637</t>
  </si>
  <si>
    <t>Bevis Coffee Table, Fully Assembled</t>
  </si>
  <si>
    <t>AZ-2014-8308689</t>
  </si>
  <si>
    <t>Villejuif</t>
  </si>
  <si>
    <t>AZ-2014-5827571</t>
  </si>
  <si>
    <t>AZ-2014-3810373</t>
  </si>
  <si>
    <t>AZ-2011-839331</t>
  </si>
  <si>
    <t>09-18-11</t>
  </si>
  <si>
    <t>AZ-2012-1125061</t>
  </si>
  <si>
    <t>09-18-12</t>
  </si>
  <si>
    <t>AZ-2012-398573</t>
  </si>
  <si>
    <t>AZ-2013-9757987</t>
  </si>
  <si>
    <t>09-18-13</t>
  </si>
  <si>
    <t>AZ-2013-1321075</t>
  </si>
  <si>
    <t>StarTech Phone, Red</t>
  </si>
  <si>
    <t>AZ-2013-2380207</t>
  </si>
  <si>
    <t>GlobeWeis Manila Envelope, with clear poly window</t>
  </si>
  <si>
    <t>AZ-2014-5058573</t>
  </si>
  <si>
    <t>09-18-14</t>
  </si>
  <si>
    <t>KitchenAid Microwave, White</t>
  </si>
  <si>
    <t>AZ-2014-5532037</t>
  </si>
  <si>
    <t>AZ-2014-6085803</t>
  </si>
  <si>
    <t>Willich</t>
  </si>
  <si>
    <t>AZ-2014-21710</t>
  </si>
  <si>
    <t>AZ-2014-2593220</t>
  </si>
  <si>
    <t>BN-2014-6988890</t>
  </si>
  <si>
    <t>AZ-2011-176674</t>
  </si>
  <si>
    <t>09-19-11</t>
  </si>
  <si>
    <t>Abby Colebe</t>
  </si>
  <si>
    <t>AZ-2011-7159051</t>
  </si>
  <si>
    <t>AZ-2011-9992253</t>
  </si>
  <si>
    <t>AZ-2011-3127133</t>
  </si>
  <si>
    <t>AZ-2011-3004709</t>
  </si>
  <si>
    <t>BN-2011-1950255</t>
  </si>
  <si>
    <t>Aaron Macrossan</t>
  </si>
  <si>
    <t>Cumbernauld</t>
  </si>
  <si>
    <t>AZ-2012-561051</t>
  </si>
  <si>
    <t>09-19-12</t>
  </si>
  <si>
    <t>AZ-2012-1264842</t>
  </si>
  <si>
    <t>Margate</t>
  </si>
  <si>
    <t>AZ-2013-4881884</t>
  </si>
  <si>
    <t>09-19-13</t>
  </si>
  <si>
    <t>BN-2013-6936779</t>
  </si>
  <si>
    <t>AZ-2013-3357605</t>
  </si>
  <si>
    <t>BN-2013-9441489</t>
  </si>
  <si>
    <t>AZ-2014-279343</t>
  </si>
  <si>
    <t>09-19-14</t>
  </si>
  <si>
    <t>AZ-2014-3489537</t>
  </si>
  <si>
    <t>AZ-2014-1669266</t>
  </si>
  <si>
    <t>BN-2014-6976303</t>
  </si>
  <si>
    <t>AZ-2014-7287251</t>
  </si>
  <si>
    <t>BN-2014-4890231</t>
  </si>
  <si>
    <t>Issoire</t>
  </si>
  <si>
    <t>AZ-2014-551552</t>
  </si>
  <si>
    <t>AZ-2014-8781156</t>
  </si>
  <si>
    <t>AZ-2011-2523831</t>
  </si>
  <si>
    <t>09-20-11</t>
  </si>
  <si>
    <t>AZ-2011-5113507</t>
  </si>
  <si>
    <t>AZ-2011-5492852</t>
  </si>
  <si>
    <t>AZ-2011-7643452</t>
  </si>
  <si>
    <t>AZ-2011-2459767</t>
  </si>
  <si>
    <t>AZ-2011-3828424</t>
  </si>
  <si>
    <t>AZ-2011-2202582</t>
  </si>
  <si>
    <t>Novimex Steel Folding Chair, Adjustable</t>
  </si>
  <si>
    <t>AZ-2012-9799805</t>
  </si>
  <si>
    <t>09-20-12</t>
  </si>
  <si>
    <t>AZ-2012-1814143</t>
  </si>
  <si>
    <t>AZ-2012-925819</t>
  </si>
  <si>
    <t>AZ-2012-9490476</t>
  </si>
  <si>
    <t>AZ-2012-9427035</t>
  </si>
  <si>
    <t>AZ-2012-6079370</t>
  </si>
  <si>
    <t>Faches-Thumesnil</t>
  </si>
  <si>
    <t>AZ-2013-3021491</t>
  </si>
  <si>
    <t>09-20-13</t>
  </si>
  <si>
    <t>AZ-2013-8635994</t>
  </si>
  <si>
    <t>Novimex Bag Chairs, Red</t>
  </si>
  <si>
    <t>BN-2013-3010775</t>
  </si>
  <si>
    <t>Hamilton Beach Coffee Grinder, White</t>
  </si>
  <si>
    <t>BN-2013-9278672</t>
  </si>
  <si>
    <t>Breville Blender, Black</t>
  </si>
  <si>
    <t>AZ-2013-9777837</t>
  </si>
  <si>
    <t>AZ-2013-1690720</t>
  </si>
  <si>
    <t>Jake Goodwin</t>
  </si>
  <si>
    <t>Motorola Speaker Phone, with Caller ID</t>
  </si>
  <si>
    <t>Nokia Speaker Phone, Cordless</t>
  </si>
  <si>
    <t>AZ-2013-6968684</t>
  </si>
  <si>
    <t>AZ-2014-7608548</t>
  </si>
  <si>
    <t>09-20-14</t>
  </si>
  <si>
    <t>Brussels</t>
  </si>
  <si>
    <t>AZ-2014-7938623</t>
  </si>
  <si>
    <t>AZ-2014-8890800</t>
  </si>
  <si>
    <t>AZ-2011-3640757</t>
  </si>
  <si>
    <t>09-21-11</t>
  </si>
  <si>
    <t>BN-2011-3102464</t>
  </si>
  <si>
    <t>La Baule-Escoublac</t>
  </si>
  <si>
    <t>Eaton Note Cards, Multicolor</t>
  </si>
  <si>
    <t>AZ-2012-1210526</t>
  </si>
  <si>
    <t>09-21-12</t>
  </si>
  <si>
    <t>Logitech Memory Card, Programmable</t>
  </si>
  <si>
    <t>AZ-2012-9160965</t>
  </si>
  <si>
    <t>AZ-2012-7761604</t>
  </si>
  <si>
    <t>AZ-2012-3182076</t>
  </si>
  <si>
    <t>Bergheim</t>
  </si>
  <si>
    <t>AZ-2012-3813896</t>
  </si>
  <si>
    <t>BN-2012-7987412</t>
  </si>
  <si>
    <t>AZ-2013-9773289</t>
  </si>
  <si>
    <t>09-21-13</t>
  </si>
  <si>
    <t>Teramo</t>
  </si>
  <si>
    <t>BN-2013-4811431</t>
  </si>
  <si>
    <t>AZ-2013-3097789</t>
  </si>
  <si>
    <t>BN-2013-4083449</t>
  </si>
  <si>
    <t>AZ-2013-1307141</t>
  </si>
  <si>
    <t>AZ-2013-842018</t>
  </si>
  <si>
    <t>AZ-2014-8055993</t>
  </si>
  <si>
    <t>09-21-14</t>
  </si>
  <si>
    <t>AZ-2011-2669941</t>
  </si>
  <si>
    <t>09-22-11</t>
  </si>
  <si>
    <t>AZ-2011-2859436</t>
  </si>
  <si>
    <t>StarTech Calculator, White</t>
  </si>
  <si>
    <t>AZ-2011-3958316</t>
  </si>
  <si>
    <t>AZ-2011-666847</t>
  </si>
  <si>
    <t>AZ-2011-8078797</t>
  </si>
  <si>
    <t>Molfetta</t>
  </si>
  <si>
    <t>AZ-2012-5610713</t>
  </si>
  <si>
    <t>09-22-12</t>
  </si>
  <si>
    <t>AZ-2012-4161801</t>
  </si>
  <si>
    <t>AZ-2012-4808160</t>
  </si>
  <si>
    <t>AZ-2014-3445834</t>
  </si>
  <si>
    <t>09-22-14</t>
  </si>
  <si>
    <t>Cameo Manila Envelope, Set of 50</t>
  </si>
  <si>
    <t>AZ-2014-270140</t>
  </si>
  <si>
    <t>AZ-2014-6824092</t>
  </si>
  <si>
    <t>AZ-2011-5170408</t>
  </si>
  <si>
    <t>09-23-11</t>
  </si>
  <si>
    <t>AZ-2011-1776203</t>
  </si>
  <si>
    <t>AZ-2011-9137114</t>
  </si>
  <si>
    <t>BN-2011-8011625</t>
  </si>
  <si>
    <t>Xerox Computer Printout Paper, Premium</t>
  </si>
  <si>
    <t>BN-2011-5999704</t>
  </si>
  <si>
    <t>AZ-2013-2736729</t>
  </si>
  <si>
    <t>09-23-13</t>
  </si>
  <si>
    <t>BN-2013-3933784</t>
  </si>
  <si>
    <t>Accos Staples, Assorted Sizes</t>
  </si>
  <si>
    <t>AZ-2013-7918506</t>
  </si>
  <si>
    <t>BN-2013-5560836</t>
  </si>
  <si>
    <t>BN-2014-863446</t>
  </si>
  <si>
    <t>09-23-14</t>
  </si>
  <si>
    <t>AZ-2014-1026568</t>
  </si>
  <si>
    <t>AZ-2014-758467</t>
  </si>
  <si>
    <t>Rambouillet</t>
  </si>
  <si>
    <t>AZ-2014-6619612</t>
  </si>
  <si>
    <t>AZ-2014-752622</t>
  </si>
  <si>
    <t>AZ-2014-7782987</t>
  </si>
  <si>
    <t>AZ-2014-7265288</t>
  </si>
  <si>
    <t>AZ-2011-5981422</t>
  </si>
  <si>
    <t>09-24-11</t>
  </si>
  <si>
    <t>AZ-2011-3081666</t>
  </si>
  <si>
    <t>AZ-2012-37215</t>
  </si>
  <si>
    <t>09-24-12</t>
  </si>
  <si>
    <t>AZ-2012-9304844</t>
  </si>
  <si>
    <t>Hamme</t>
  </si>
  <si>
    <t>AZ-2012-2227616</t>
  </si>
  <si>
    <t>BN-2012-7240284</t>
  </si>
  <si>
    <t>Panasonic Calculator, Wireless</t>
  </si>
  <si>
    <t>AZ-2013-4267689</t>
  </si>
  <si>
    <t>09-24-13</t>
  </si>
  <si>
    <t>AZ-2013-7542722</t>
  </si>
  <si>
    <t>Ames Mailers, with clear poly window</t>
  </si>
  <si>
    <t>AZ-2013-764808</t>
  </si>
  <si>
    <t>AZ-2013-5249533</t>
  </si>
  <si>
    <t>BN-2013-9324340</t>
  </si>
  <si>
    <t>AZ-2013-7588631</t>
  </si>
  <si>
    <t>Villeneuve-le-Roi</t>
  </si>
  <si>
    <t>BN-2014-9978138</t>
  </si>
  <si>
    <t>09-24-14</t>
  </si>
  <si>
    <t>Breville Microwave, Black</t>
  </si>
  <si>
    <t>AZ-2014-1302174</t>
  </si>
  <si>
    <t>AZ-2012-1949462</t>
  </si>
  <si>
    <t>09-25-12</t>
  </si>
  <si>
    <t>BN-2012-873448</t>
  </si>
  <si>
    <t>AZ-2013-9185602</t>
  </si>
  <si>
    <t>09-25-13</t>
  </si>
  <si>
    <t>AZ-2013-6736860</t>
  </si>
  <si>
    <t>Gabrielle Tulaba</t>
  </si>
  <si>
    <t>BN-2013-5989900</t>
  </si>
  <si>
    <t>AZ-2013-2764499</t>
  </si>
  <si>
    <t>AZ-2013-5712396</t>
  </si>
  <si>
    <t>Jonathan Barbee</t>
  </si>
  <si>
    <t>AZ-2013-5176501</t>
  </si>
  <si>
    <t>BN-2013-6417134</t>
  </si>
  <si>
    <t>BN-2013-2717861</t>
  </si>
  <si>
    <t>AZ-2013-8435780</t>
  </si>
  <si>
    <t>AZ-2014-3658958</t>
  </si>
  <si>
    <t>09-25-14</t>
  </si>
  <si>
    <t>Louviers</t>
  </si>
  <si>
    <t>AZ-2014-8548131</t>
  </si>
  <si>
    <t>AZ-2014-2017508</t>
  </si>
  <si>
    <t>Kleencut Trimmer, Easy Grip</t>
  </si>
  <si>
    <t>AZ-2014-19623</t>
  </si>
  <si>
    <t>AZ-2014-3636472</t>
  </si>
  <si>
    <t>AZ-2014-1499701</t>
  </si>
  <si>
    <t>AZ-2014-6417679</t>
  </si>
  <si>
    <t>AZ-2011-8385833</t>
  </si>
  <si>
    <t>09-26-11</t>
  </si>
  <si>
    <t>Cuisinart Microwave, Red</t>
  </si>
  <si>
    <t>AZ-2011-9846690</t>
  </si>
  <si>
    <t>Samsung Office Telephone, VoIP</t>
  </si>
  <si>
    <t>BN-2011-7685910</t>
  </si>
  <si>
    <t>Bradley Howell</t>
  </si>
  <si>
    <t>BN-2011-9556882</t>
  </si>
  <si>
    <t>Nokia Audio Dock, with Caller ID</t>
  </si>
  <si>
    <t>AZ-2012-3772420</t>
  </si>
  <si>
    <t>09-26-12</t>
  </si>
  <si>
    <t>AZ-2012-7250654</t>
  </si>
  <si>
    <t>Pearl Summers</t>
  </si>
  <si>
    <t>BN-2012-723325</t>
  </si>
  <si>
    <t>BN-2013-2085562</t>
  </si>
  <si>
    <t>09-26-13</t>
  </si>
  <si>
    <t>AZ-2013-9352231</t>
  </si>
  <si>
    <t>AZ-2013-8218770</t>
  </si>
  <si>
    <t>AZ-2013-7698467</t>
  </si>
  <si>
    <t>Legnano</t>
  </si>
  <si>
    <t>BN-2013-132912</t>
  </si>
  <si>
    <t>BN-2014-3100971</t>
  </si>
  <si>
    <t>09-26-14</t>
  </si>
  <si>
    <t>BN-2014-2658770</t>
  </si>
  <si>
    <t>Sittard</t>
  </si>
  <si>
    <t>BN-2014-3094583</t>
  </si>
  <si>
    <t>AZ-2014-7367498</t>
  </si>
  <si>
    <t>BN-2014-409695</t>
  </si>
  <si>
    <t>AZ-2014-2899056</t>
  </si>
  <si>
    <t>AZ-2014-7575178</t>
  </si>
  <si>
    <t>BN-2014-848843</t>
  </si>
  <si>
    <t>AZ-2011-7123116</t>
  </si>
  <si>
    <t>09-27-11</t>
  </si>
  <si>
    <t>Littlehampton</t>
  </si>
  <si>
    <t>AZ-2011-2571428</t>
  </si>
  <si>
    <t>AZ-2011-3149617</t>
  </si>
  <si>
    <t>AZ-2011-3101381</t>
  </si>
  <si>
    <t>AZ-2011-8378099</t>
  </si>
  <si>
    <t>BN-2011-2579878</t>
  </si>
  <si>
    <t>BN-2011-188092</t>
  </si>
  <si>
    <t>AZ-2012-1214247</t>
  </si>
  <si>
    <t>09-27-12</t>
  </si>
  <si>
    <t>AZ-2012-7938746</t>
  </si>
  <si>
    <t>AZ-2012-1176951</t>
  </si>
  <si>
    <t>Donald Molina</t>
  </si>
  <si>
    <t>Eggenstein-Leopoldshafen</t>
  </si>
  <si>
    <t>AZ-2012-490653</t>
  </si>
  <si>
    <t>AZ-2012-3973633</t>
  </si>
  <si>
    <t>AZ-2013-5743431</t>
  </si>
  <si>
    <t>09-27-13</t>
  </si>
  <si>
    <t>AZ-2013-200984</t>
  </si>
  <si>
    <t>AZ-2013-1059727</t>
  </si>
  <si>
    <t>AZ-2013-7212941</t>
  </si>
  <si>
    <t>BN-2013-7214876</t>
  </si>
  <si>
    <t>BN-2013-3793462</t>
  </si>
  <si>
    <t>AZ-2013-8987528</t>
  </si>
  <si>
    <t>AZ-2013-2994768</t>
  </si>
  <si>
    <t>Epson Calculator, White</t>
  </si>
  <si>
    <t>AZ-2013-1278539</t>
  </si>
  <si>
    <t>Franconville</t>
  </si>
  <si>
    <t>BN-2014-2274076</t>
  </si>
  <si>
    <t>09-27-14</t>
  </si>
  <si>
    <t>AZ-2014-1214037</t>
  </si>
  <si>
    <t>BN-2014-4065808</t>
  </si>
  <si>
    <t>AZ-2011-4234441</t>
  </si>
  <si>
    <t>09-28-11</t>
  </si>
  <si>
    <t>AZ-2011-3982438</t>
  </si>
  <si>
    <t>AZ-2011-7671743</t>
  </si>
  <si>
    <t>AZ-2011-5023465</t>
  </si>
  <si>
    <t>AZ-2011-3998709</t>
  </si>
  <si>
    <t>Stockwell Clamps, Metal</t>
  </si>
  <si>
    <t>AZ-2011-6026153</t>
  </si>
  <si>
    <t>Massa</t>
  </si>
  <si>
    <t>AZ-2012-982062</t>
  </si>
  <si>
    <t>09-28-12</t>
  </si>
  <si>
    <t>SanDisk Memo Slips, Premium</t>
  </si>
  <si>
    <t>AZ-2012-9340970</t>
  </si>
  <si>
    <t>AZ-2012-3294671</t>
  </si>
  <si>
    <t>AZ-2012-2050353</t>
  </si>
  <si>
    <t>BN-2012-9322615</t>
  </si>
  <si>
    <t>Neuilly-Plaisance</t>
  </si>
  <si>
    <t>Elite Letter Opener, Steel</t>
  </si>
  <si>
    <t>BN-2012-8336784</t>
  </si>
  <si>
    <t>BN-2012-2769143</t>
  </si>
  <si>
    <t>BN-2012-1710489</t>
  </si>
  <si>
    <t>Spijkenisse</t>
  </si>
  <si>
    <t>AZ-2013-8862590</t>
  </si>
  <si>
    <t>09-28-13</t>
  </si>
  <si>
    <t>Jiffy Peel and Seal, Security-Tint</t>
  </si>
  <si>
    <t>AZ-2013-6795537</t>
  </si>
  <si>
    <t>BN-2013-5478479</t>
  </si>
  <si>
    <t>AZ-2014-369464</t>
  </si>
  <si>
    <t>09-28-14</t>
  </si>
  <si>
    <t>AZ-2011-3858939</t>
  </si>
  <si>
    <t>09-29-11</t>
  </si>
  <si>
    <t>Stiletto Shears, Serrated</t>
  </si>
  <si>
    <t>AZ-2011-9451747</t>
  </si>
  <si>
    <t>AZ-2011-5582578</t>
  </si>
  <si>
    <t>AZ-2012-3601642</t>
  </si>
  <si>
    <t>09-29-12</t>
  </si>
  <si>
    <t>AZ-2012-3486509</t>
  </si>
  <si>
    <t>BN-2012-2590237</t>
  </si>
  <si>
    <t>BN-2013-7936258</t>
  </si>
  <si>
    <t>09-29-13</t>
  </si>
  <si>
    <t>Stains</t>
  </si>
  <si>
    <t>AZ-2014-2805502</t>
  </si>
  <si>
    <t>09-29-14</t>
  </si>
  <si>
    <t>AZ-2014-1555562</t>
  </si>
  <si>
    <t>AZ-2014-9111832</t>
  </si>
  <si>
    <t>Peer</t>
  </si>
  <si>
    <t>AZ-2014-9783115</t>
  </si>
  <si>
    <t>Rubbermaid Photo Frame, Black</t>
  </si>
  <si>
    <t>AZ-2014-4010374</t>
  </si>
  <si>
    <t>AZ-2011-7921819</t>
  </si>
  <si>
    <t>09-30-11</t>
  </si>
  <si>
    <t>AZ-2011-2445910</t>
  </si>
  <si>
    <t>AZ-2011-5942639</t>
  </si>
  <si>
    <t>AZ-2011-6274862</t>
  </si>
  <si>
    <t>AZ-2013-6788616</t>
  </si>
  <si>
    <t>09-30-13</t>
  </si>
  <si>
    <t>AZ-2013-2357064</t>
  </si>
  <si>
    <t>HP Fax Machine, Digital</t>
  </si>
  <si>
    <t>AZ-2014-7413278</t>
  </si>
  <si>
    <t>09-30-14</t>
  </si>
  <si>
    <t>BN-2014-4354402</t>
  </si>
  <si>
    <t>AZ-2014-3185599</t>
  </si>
  <si>
    <t>AZ-2014-942941</t>
  </si>
  <si>
    <t>AZ-2014-9283852</t>
  </si>
  <si>
    <t>BN-2014-6632260</t>
  </si>
  <si>
    <t>AZ-2011-8967076</t>
  </si>
  <si>
    <t>10-13-11</t>
  </si>
  <si>
    <t>BN-2011-7314925</t>
  </si>
  <si>
    <t>BN-2012-3254922</t>
  </si>
  <si>
    <t>10-13-12</t>
  </si>
  <si>
    <t>AZ-2014-507287</t>
  </si>
  <si>
    <t>10-13-14</t>
  </si>
  <si>
    <t>BN-2014-6471690</t>
  </si>
  <si>
    <t>AZ-2014-4346443</t>
  </si>
  <si>
    <t>BN-2014-4757131</t>
  </si>
  <si>
    <t>AZ-2014-4093639</t>
  </si>
  <si>
    <t>AZ-2014-4279735</t>
  </si>
  <si>
    <t>Breville Refrigerator, Red</t>
  </si>
  <si>
    <t>AZ-2014-5952161</t>
  </si>
  <si>
    <t>AZ-2014-8937167</t>
  </si>
  <si>
    <t>AZ-2014-1092001</t>
  </si>
  <si>
    <t>AZ-2011-1890132</t>
  </si>
  <si>
    <t>10-14-11</t>
  </si>
  <si>
    <t>AZ-2011-269617</t>
  </si>
  <si>
    <t>AZ-2013-8194857</t>
  </si>
  <si>
    <t>10-14-13</t>
  </si>
  <si>
    <t>AZ-2013-1372468</t>
  </si>
  <si>
    <t>BN-2013-7615077</t>
  </si>
  <si>
    <t>AZ-2014-2076783</t>
  </si>
  <si>
    <t>10-14-14</t>
  </si>
  <si>
    <t>AZ-2014-4707297</t>
  </si>
  <si>
    <t>AZ-2014-2317283</t>
  </si>
  <si>
    <t>AZ-2012-3935458</t>
  </si>
  <si>
    <t>10-15-12</t>
  </si>
  <si>
    <t>AZ-2012-3515644</t>
  </si>
  <si>
    <t>Agde</t>
  </si>
  <si>
    <t>AZ-2012-7755633</t>
  </si>
  <si>
    <t>BN-2012-2247108</t>
  </si>
  <si>
    <t>Saint-Louis</t>
  </si>
  <si>
    <t>AZ-2013-9263233</t>
  </si>
  <si>
    <t>10-15-13</t>
  </si>
  <si>
    <t>AZ-2013-5465324</t>
  </si>
  <si>
    <t>Eldon Stacking Tray, Durable</t>
  </si>
  <si>
    <t>AZ-2014-9257351</t>
  </si>
  <si>
    <t>10-15-14</t>
  </si>
  <si>
    <t>AZ-2014-9361129</t>
  </si>
  <si>
    <t>BN-2012-4439076</t>
  </si>
  <si>
    <t>10-16-12</t>
  </si>
  <si>
    <t>BN-2013-1620263</t>
  </si>
  <si>
    <t>10-16-13</t>
  </si>
  <si>
    <t>AZ-2013-1313420</t>
  </si>
  <si>
    <t>AZ-2013-5702872</t>
  </si>
  <si>
    <t>AZ-2014-6494772</t>
  </si>
  <si>
    <t>10-16-14</t>
  </si>
  <si>
    <t>Carpentras</t>
  </si>
  <si>
    <t>AZ-2014-8072952</t>
  </si>
  <si>
    <t>AZ-2011-1475254</t>
  </si>
  <si>
    <t>10-17-11</t>
  </si>
  <si>
    <t>AZ-2012-661541</t>
  </si>
  <si>
    <t>10-17-12</t>
  </si>
  <si>
    <t>Kevin O'Neill</t>
  </si>
  <si>
    <t>AZ-2012-9763714</t>
  </si>
  <si>
    <t>AZ-2012-1383136</t>
  </si>
  <si>
    <t>Tenex Door Stop, Black</t>
  </si>
  <si>
    <t>AZ-2012-2040826</t>
  </si>
  <si>
    <t>AZ-2012-1116063</t>
  </si>
  <si>
    <t>BN-2012-6872089</t>
  </si>
  <si>
    <t>AZ-2013-7312557</t>
  </si>
  <si>
    <t>10-17-13</t>
  </si>
  <si>
    <t>AZ-2014-2032724</t>
  </si>
  <si>
    <t>10-17-14</t>
  </si>
  <si>
    <t>Concarneau</t>
  </si>
  <si>
    <t>Safco Floating Shelf Set, Metal</t>
  </si>
  <si>
    <t>AZ-2014-5528996</t>
  </si>
  <si>
    <t>BN-2014-6079376</t>
  </si>
  <si>
    <t>AZ-2011-1114253</t>
  </si>
  <si>
    <t>10-18-11</t>
  </si>
  <si>
    <t>AZ-2012-6923537</t>
  </si>
  <si>
    <t>10-18-12</t>
  </si>
  <si>
    <t>Stiletto Scissors, Serrated</t>
  </si>
  <si>
    <t>AZ-2012-3505333</t>
  </si>
  <si>
    <t>BN-2012-8465535</t>
  </si>
  <si>
    <t>Evie Newton</t>
  </si>
  <si>
    <t>Extremadura</t>
  </si>
  <si>
    <t>Badajoz</t>
  </si>
  <si>
    <t>AZ-2013-8869856</t>
  </si>
  <si>
    <t>10-18-13</t>
  </si>
  <si>
    <t>AZ-2013-6105265</t>
  </si>
  <si>
    <t>AZ-2013-4187412</t>
  </si>
  <si>
    <t>Seraing</t>
  </si>
  <si>
    <t>AZ-2013-5292560</t>
  </si>
  <si>
    <t>AZ-2013-7735459</t>
  </si>
  <si>
    <t>AZ-2014-7828489</t>
  </si>
  <si>
    <t>10-18-14</t>
  </si>
  <si>
    <t>AZ-2011-479838</t>
  </si>
  <si>
    <t>10-19-11</t>
  </si>
  <si>
    <t>BN-2011-2093591</t>
  </si>
  <si>
    <t>AZ-2012-3689624</t>
  </si>
  <si>
    <t>10-19-12</t>
  </si>
  <si>
    <t>AZ-2012-6510788</t>
  </si>
  <si>
    <t>Advantus Thumb Tacks, Bulk Pack</t>
  </si>
  <si>
    <t>AZ-2011-2320734</t>
  </si>
  <si>
    <t>10-20-11</t>
  </si>
  <si>
    <t>AZ-2011-7589945</t>
  </si>
  <si>
    <t>BN-2011-5624168</t>
  </si>
  <si>
    <t>Avery Legal Exhibit Labels, Alphabetical</t>
  </si>
  <si>
    <t>BN-2012-8886681</t>
  </si>
  <si>
    <t>10-20-12</t>
  </si>
  <si>
    <t>Harbour Creations Shipping Labels, Alphabetical</t>
  </si>
  <si>
    <t>AZ-2014-1127335</t>
  </si>
  <si>
    <t>10-20-14</t>
  </si>
  <si>
    <t>Charles Rice</t>
  </si>
  <si>
    <t>AZ-2014-2131616</t>
  </si>
  <si>
    <t>AZ-2014-8671792</t>
  </si>
  <si>
    <t>AZ-2014-4571075</t>
  </si>
  <si>
    <t>AZ-2014-1290768</t>
  </si>
  <si>
    <t>BN-2014-6860245</t>
  </si>
  <si>
    <t>AZ-2011-9162974</t>
  </si>
  <si>
    <t>10-21-11</t>
  </si>
  <si>
    <t>AZ-2013-2429126</t>
  </si>
  <si>
    <t>10-21-13</t>
  </si>
  <si>
    <t>AZ-2014-3635641</t>
  </si>
  <si>
    <t>10-21-14</t>
  </si>
  <si>
    <t>Office Star Swivel Stool, Red</t>
  </si>
  <si>
    <t>AZ-2014-6063209</t>
  </si>
  <si>
    <t>AZ-2011-8519360</t>
  </si>
  <si>
    <t>10-22-11</t>
  </si>
  <si>
    <t>AZ-2011-2001312</t>
  </si>
  <si>
    <t>AZ-2012-3520474</t>
  </si>
  <si>
    <t>10-22-12</t>
  </si>
  <si>
    <t>AZ-2012-8938202</t>
  </si>
  <si>
    <t>AZ-2012-9396037</t>
  </si>
  <si>
    <t>AZ-2013-990166</t>
  </si>
  <si>
    <t>10-22-13</t>
  </si>
  <si>
    <t>AZ-2014-7469338</t>
  </si>
  <si>
    <t>10-22-14</t>
  </si>
  <si>
    <t>AZ-2012-1577687</t>
  </si>
  <si>
    <t>10-23-12</t>
  </si>
  <si>
    <t>BN-2012-7860696</t>
  </si>
  <si>
    <t>AZ-2013-1245040</t>
  </si>
  <si>
    <t>10-23-13</t>
  </si>
  <si>
    <t>AZ-2013-9000546</t>
  </si>
  <si>
    <t>AZ-2013-890356</t>
  </si>
  <si>
    <t>Acerra</t>
  </si>
  <si>
    <t>AZ-2014-8841844</t>
  </si>
  <si>
    <t>10-23-14</t>
  </si>
  <si>
    <t>AZ-2014-4045031</t>
  </si>
  <si>
    <t>AZ-2014-4236300</t>
  </si>
  <si>
    <t>Torquay</t>
  </si>
  <si>
    <t>Hewlett Personal Copier, High-Speed</t>
  </si>
  <si>
    <t>AZ-2014-4004441</t>
  </si>
  <si>
    <t>AZ-2014-797220</t>
  </si>
  <si>
    <t>AZ-2011-3586083</t>
  </si>
  <si>
    <t>10-24-11</t>
  </si>
  <si>
    <t>BN-2011-303096</t>
  </si>
  <si>
    <t>AZ-2012-2424025</t>
  </si>
  <si>
    <t>10-24-12</t>
  </si>
  <si>
    <t>AZ-2012-4874543</t>
  </si>
  <si>
    <t>Panasonic Phone, Red</t>
  </si>
  <si>
    <t>AZ-2012-7520168</t>
  </si>
  <si>
    <t>BN-2013-7058258</t>
  </si>
  <si>
    <t>10-24-13</t>
  </si>
  <si>
    <t>Uithoorn</t>
  </si>
  <si>
    <t>AZ-2013-3293484</t>
  </si>
  <si>
    <t>AZ-2014-4651248</t>
  </si>
  <si>
    <t>10-24-14</t>
  </si>
  <si>
    <t>AZ-2014-3360679</t>
  </si>
  <si>
    <t>BN-2014-8129561</t>
  </si>
  <si>
    <t>AZ-2014-4660406</t>
  </si>
  <si>
    <t>AZ-2014-5226106</t>
  </si>
  <si>
    <t>AZ-2014-1612857</t>
  </si>
  <si>
    <t>AZ-2011-9917214</t>
  </si>
  <si>
    <t>10-25-11</t>
  </si>
  <si>
    <t>BN-2011-1885034</t>
  </si>
  <si>
    <t>AZ-2012-9394311</t>
  </si>
  <si>
    <t>10-25-12</t>
  </si>
  <si>
    <t>Audrey Prentice</t>
  </si>
  <si>
    <t>AZ-2013-6063955</t>
  </si>
  <si>
    <t>10-25-13</t>
  </si>
  <si>
    <t>AZ-2013-1579210</t>
  </si>
  <si>
    <t>Maidstone</t>
  </si>
  <si>
    <t>AZ-2011-504913</t>
  </si>
  <si>
    <t>10-26-11</t>
  </si>
  <si>
    <t>Digne-les-Bains</t>
  </si>
  <si>
    <t>AZ-2012-7919295</t>
  </si>
  <si>
    <t>10-26-12</t>
  </si>
  <si>
    <t>AZ-2012-9601062</t>
  </si>
  <si>
    <t>AZ-2011-4763989</t>
  </si>
  <si>
    <t>10-27-11</t>
  </si>
  <si>
    <t>AZ-2012-6343477</t>
  </si>
  <si>
    <t>10-27-12</t>
  </si>
  <si>
    <t>Kraft Manila Envelope, Security-Tint</t>
  </si>
  <si>
    <t>AZ-2012-2345149</t>
  </si>
  <si>
    <t>AZ-2012-9818400</t>
  </si>
  <si>
    <t>BN-2014-3819609</t>
  </si>
  <si>
    <t>10-27-14</t>
  </si>
  <si>
    <t>AZ-2014-2264285</t>
  </si>
  <si>
    <t>BN-2011-8153992</t>
  </si>
  <si>
    <t>10-28-11</t>
  </si>
  <si>
    <t>AZ-2013-1025501</t>
  </si>
  <si>
    <t>10-28-13</t>
  </si>
  <si>
    <t>AZ-2013-6141495</t>
  </si>
  <si>
    <t>AZ-2014-3625320</t>
  </si>
  <si>
    <t>10-28-14</t>
  </si>
  <si>
    <t>Arezzo</t>
  </si>
  <si>
    <t>AZ-2012-4863175</t>
  </si>
  <si>
    <t>10-29-12</t>
  </si>
  <si>
    <t>AZ-2013-3461507</t>
  </si>
  <si>
    <t>10-29-13</t>
  </si>
  <si>
    <t>Fontaine</t>
  </si>
  <si>
    <t>AZ-2013-6181166</t>
  </si>
  <si>
    <t>AZ-2013-9354071</t>
  </si>
  <si>
    <t>AZ-2013-3198739</t>
  </si>
  <si>
    <t>AZ-2014-9290079</t>
  </si>
  <si>
    <t>10-29-14</t>
  </si>
  <si>
    <t>AZ-2014-5889570</t>
  </si>
  <si>
    <t>AZ-2014-4000369</t>
  </si>
  <si>
    <t>AZ-2012-3919315</t>
  </si>
  <si>
    <t>10-30-12</t>
  </si>
  <si>
    <t>AZ-2012-5240819</t>
  </si>
  <si>
    <t>AZ-2012-7281587</t>
  </si>
  <si>
    <t>AZ-2012-1751005</t>
  </si>
  <si>
    <t>BN-2012-3616374</t>
  </si>
  <si>
    <t>AZ-2013-8659278</t>
  </si>
  <si>
    <t>10-30-13</t>
  </si>
  <si>
    <t>Belkin Mouse, Bluetooth</t>
  </si>
  <si>
    <t>BN-2013-6314104</t>
  </si>
  <si>
    <t>BN-2014-3503687</t>
  </si>
  <si>
    <t>10-30-14</t>
  </si>
  <si>
    <t>Kaiserslautern</t>
  </si>
  <si>
    <t>AZ-2014-9561392</t>
  </si>
  <si>
    <t>AZ-2014-7862965</t>
  </si>
  <si>
    <t>AZ-2014-5976427</t>
  </si>
  <si>
    <t>AZ-2014-3851368</t>
  </si>
  <si>
    <t>AZ-2011-2141552</t>
  </si>
  <si>
    <t>10-31-11</t>
  </si>
  <si>
    <t>AZ-2011-1754604</t>
  </si>
  <si>
    <t>BN-2011-1815779</t>
  </si>
  <si>
    <t>AZ-2012-2201530</t>
  </si>
  <si>
    <t>10-31-12</t>
  </si>
  <si>
    <t>AZ-2012-7606477</t>
  </si>
  <si>
    <t>AZ-2012-3736709</t>
  </si>
  <si>
    <t>BN-2012-2836237</t>
  </si>
  <si>
    <t>AZ-2013-4915584</t>
  </si>
  <si>
    <t>10-31-13</t>
  </si>
  <si>
    <t>Avery Round Labels, 5000 Label Set</t>
  </si>
  <si>
    <t>AZ-2013-796165</t>
  </si>
  <si>
    <t>BN-2014-3476090</t>
  </si>
  <si>
    <t>10-31-14</t>
  </si>
  <si>
    <t>BN-2014-1989454</t>
  </si>
  <si>
    <t>AZ-2014-2684654</t>
  </si>
  <si>
    <t>AZ-2011-4452827</t>
  </si>
  <si>
    <t>11-13-11</t>
  </si>
  <si>
    <t>AZ-2012-8078342</t>
  </si>
  <si>
    <t>11-13-12</t>
  </si>
  <si>
    <t>AZ-2012-3630447</t>
  </si>
  <si>
    <t>AZ-2012-9492180</t>
  </si>
  <si>
    <t>AZ-2012-1071791</t>
  </si>
  <si>
    <t>AZ-2012-2185703</t>
  </si>
  <si>
    <t>AZ-2012-6827318</t>
  </si>
  <si>
    <t>AZ-2012-8939164</t>
  </si>
  <si>
    <t>AZ-2012-4522035</t>
  </si>
  <si>
    <t>BN-2013-8485680</t>
  </si>
  <si>
    <t>11-13-13</t>
  </si>
  <si>
    <t>AZ-2013-5945845</t>
  </si>
  <si>
    <t>BN-2013-3695391</t>
  </si>
  <si>
    <t>AZ-2013-2468600</t>
  </si>
  <si>
    <t>AZ-2013-6980084</t>
  </si>
  <si>
    <t>Sharp Ink, Digital</t>
  </si>
  <si>
    <t>AZ-2013-3326917</t>
  </si>
  <si>
    <t>AZ-2014-9502741</t>
  </si>
  <si>
    <t>11-13-14</t>
  </si>
  <si>
    <t>BN-2014-504974</t>
  </si>
  <si>
    <t>BN-2014-1002619</t>
  </si>
  <si>
    <t>BN-2014-7211355</t>
  </si>
  <si>
    <t>AZ-2014-818907</t>
  </si>
  <si>
    <t>AZ-2011-2881763</t>
  </si>
  <si>
    <t>11-14-11</t>
  </si>
  <si>
    <t>BN-2011-6464780</t>
  </si>
  <si>
    <t>AZ-2012-9836738</t>
  </si>
  <si>
    <t>11-14-12</t>
  </si>
  <si>
    <t>AZ-2012-7407421</t>
  </si>
  <si>
    <t>AZ-2012-664111</t>
  </si>
  <si>
    <t>BN-2012-5381064</t>
  </si>
  <si>
    <t>AZ-2013-1311863</t>
  </si>
  <si>
    <t>11-14-13</t>
  </si>
  <si>
    <t>AZ-2013-242926</t>
  </si>
  <si>
    <t>AZ-2013-7597474</t>
  </si>
  <si>
    <t>AZ-2014-5374456</t>
  </si>
  <si>
    <t>11-14-14</t>
  </si>
  <si>
    <t>Viterbo</t>
  </si>
  <si>
    <t>AZ-2014-1101148</t>
  </si>
  <si>
    <t>AZ-2014-8568161</t>
  </si>
  <si>
    <t>AZ-2011-5353512</t>
  </si>
  <si>
    <t>11-15-11</t>
  </si>
  <si>
    <t>AZ-2011-7041508</t>
  </si>
  <si>
    <t>AZ-2011-8642559</t>
  </si>
  <si>
    <t>AZ-2012-6596978</t>
  </si>
  <si>
    <t>11-15-12</t>
  </si>
  <si>
    <t>AZ-2012-7198140</t>
  </si>
  <si>
    <t>AZ-2012-1988121</t>
  </si>
  <si>
    <t>AZ-2012-7062936</t>
  </si>
  <si>
    <t>AZ-2013-4982500</t>
  </si>
  <si>
    <t>11-15-13</t>
  </si>
  <si>
    <t>Gladbeck</t>
  </si>
  <si>
    <t>AZ-2013-8803933</t>
  </si>
  <si>
    <t>AZ-2013-7943122</t>
  </si>
  <si>
    <t>BN-2013-2735217</t>
  </si>
  <si>
    <t>Bevis Computer Table, with Bottom Storage</t>
  </si>
  <si>
    <t>AZ-2014-5765261</t>
  </si>
  <si>
    <t>11-15-14</t>
  </si>
  <si>
    <t>AZ-2014-4114625</t>
  </si>
  <si>
    <t>Le PrÃ©-Saint-Gervais</t>
  </si>
  <si>
    <t>AZ-2014-8751101</t>
  </si>
  <si>
    <t>Modica</t>
  </si>
  <si>
    <t>AZ-2014-5759981</t>
  </si>
  <si>
    <t>AZ-2014-5174076</t>
  </si>
  <si>
    <t>AZ-2011-9135395</t>
  </si>
  <si>
    <t>11-16-11</t>
  </si>
  <si>
    <t>BN-2011-5491702</t>
  </si>
  <si>
    <t>AZ-2012-3487079</t>
  </si>
  <si>
    <t>11-16-12</t>
  </si>
  <si>
    <t>Auxerre</t>
  </si>
  <si>
    <t>AZ-2012-7273357</t>
  </si>
  <si>
    <t>AZ-2012-5515601</t>
  </si>
  <si>
    <t>AZ-2013-2010603</t>
  </si>
  <si>
    <t>11-16-13</t>
  </si>
  <si>
    <t>BN-2013-1829303</t>
  </si>
  <si>
    <t>AZ-2013-4780772</t>
  </si>
  <si>
    <t>AZ-2014-3621683</t>
  </si>
  <si>
    <t>11-16-14</t>
  </si>
  <si>
    <t>AZ-2011-4072657</t>
  </si>
  <si>
    <t>11-17-11</t>
  </si>
  <si>
    <t>Alexis O'Flaherty</t>
  </si>
  <si>
    <t>BN-2011-6956959</t>
  </si>
  <si>
    <t>BN-2011-2028933</t>
  </si>
  <si>
    <t>AZ-2012-8439638</t>
  </si>
  <si>
    <t>11-17-12</t>
  </si>
  <si>
    <t>AZ-2012-8903845</t>
  </si>
  <si>
    <t>BN-2012-7235703</t>
  </si>
  <si>
    <t>BN-2012-7644341</t>
  </si>
  <si>
    <t>Bisceglie</t>
  </si>
  <si>
    <t>AZ-2013-684636</t>
  </si>
  <si>
    <t>11-17-13</t>
  </si>
  <si>
    <t>AZ-2013-2890966</t>
  </si>
  <si>
    <t>AZ-2014-6052512</t>
  </si>
  <si>
    <t>11-17-14</t>
  </si>
  <si>
    <t>AZ-2014-5406401</t>
  </si>
  <si>
    <t>AZ-2014-7267676</t>
  </si>
  <si>
    <t>AZ-2014-5104048</t>
  </si>
  <si>
    <t>BN-2014-444620</t>
  </si>
  <si>
    <t>BN-2014-5562074</t>
  </si>
  <si>
    <t>BN-2014-4309746</t>
  </si>
  <si>
    <t>AZ-2014-7384314</t>
  </si>
  <si>
    <t>BN-2014-3198729</t>
  </si>
  <si>
    <t>AZ-2014-985095</t>
  </si>
  <si>
    <t>AZ-2011-9747665</t>
  </si>
  <si>
    <t>11-18-11</t>
  </si>
  <si>
    <t>AZ-2013-7287311</t>
  </si>
  <si>
    <t>11-18-13</t>
  </si>
  <si>
    <t>Dartford</t>
  </si>
  <si>
    <t>AZ-2013-7462248</t>
  </si>
  <si>
    <t>Benevento</t>
  </si>
  <si>
    <t>BN-2013-6496394</t>
  </si>
  <si>
    <t>BN-2013-4955166</t>
  </si>
  <si>
    <t>BN-2013-4370174</t>
  </si>
  <si>
    <t>AZ-2014-6061991</t>
  </si>
  <si>
    <t>11-18-14</t>
  </si>
  <si>
    <t>Landskrona</t>
  </si>
  <si>
    <t>Harbour Creations Bag Chairs, Red</t>
  </si>
  <si>
    <t>AZ-2014-3436015</t>
  </si>
  <si>
    <t>AZ-2014-9050550</t>
  </si>
  <si>
    <t>Aix-les-Bains</t>
  </si>
  <si>
    <t>BN-2014-8834829</t>
  </si>
  <si>
    <t>AZ-2014-3855882</t>
  </si>
  <si>
    <t>BN-2014-7201366</t>
  </si>
  <si>
    <t>AZ-2014-9165152</t>
  </si>
  <si>
    <t>Livingston</t>
  </si>
  <si>
    <t>AZ-2014-2414105</t>
  </si>
  <si>
    <t>BN-2011-5791319</t>
  </si>
  <si>
    <t>11-19-11</t>
  </si>
  <si>
    <t>SanDisk Flash Drive, USB</t>
  </si>
  <si>
    <t>AZ-2012-1821964</t>
  </si>
  <si>
    <t>11-19-12</t>
  </si>
  <si>
    <t>AZ-2012-517660</t>
  </si>
  <si>
    <t>AZ-2012-8186221</t>
  </si>
  <si>
    <t>AZ-2012-9672099</t>
  </si>
  <si>
    <t>AZ-2013-6322927</t>
  </si>
  <si>
    <t>11-19-13</t>
  </si>
  <si>
    <t>AZ-2013-7204904</t>
  </si>
  <si>
    <t>AZ-2013-2652183</t>
  </si>
  <si>
    <t>Accos Clamps, 12 Pack</t>
  </si>
  <si>
    <t>AZ-2013-3656949</t>
  </si>
  <si>
    <t>Carpi</t>
  </si>
  <si>
    <t>AZ-2013-6529496</t>
  </si>
  <si>
    <t>AZ-2013-2671803</t>
  </si>
  <si>
    <t>AZ-2013-82677</t>
  </si>
  <si>
    <t>AZ-2013-8017533</t>
  </si>
  <si>
    <t>Saint-Brieuc</t>
  </si>
  <si>
    <t>AZ-2014-6854187</t>
  </si>
  <si>
    <t>11-19-14</t>
  </si>
  <si>
    <t>AZ-2014-6530154</t>
  </si>
  <si>
    <t>AZ-2014-6305127</t>
  </si>
  <si>
    <t>AZ-2014-8637835</t>
  </si>
  <si>
    <t>BN-2014-8354693</t>
  </si>
  <si>
    <t>BN-2014-9079543</t>
  </si>
  <si>
    <t>AZ-2012-7505470</t>
  </si>
  <si>
    <t>11-20-12</t>
  </si>
  <si>
    <t>Northwich</t>
  </si>
  <si>
    <t>AZ-2012-1801212</t>
  </si>
  <si>
    <t>AZ-2012-2193596</t>
  </si>
  <si>
    <t>Acme Shears, Serrated</t>
  </si>
  <si>
    <t>AZ-2012-2590055</t>
  </si>
  <si>
    <t>SAFCO Bag Chairs, Adjustable</t>
  </si>
  <si>
    <t>BN-2012-2613317</t>
  </si>
  <si>
    <t>BN-2012-8846248</t>
  </si>
  <si>
    <t>BN-2012-1453436</t>
  </si>
  <si>
    <t>AZ-2013-1274934</t>
  </si>
  <si>
    <t>11-20-13</t>
  </si>
  <si>
    <t>AZ-2013-8603182</t>
  </si>
  <si>
    <t>AZ-2013-2294363</t>
  </si>
  <si>
    <t>AZ-2014-741158</t>
  </si>
  <si>
    <t>11-20-14</t>
  </si>
  <si>
    <t>AZ-2014-3937200</t>
  </si>
  <si>
    <t>AZ-2014-2539403</t>
  </si>
  <si>
    <t>BN-2014-9526659</t>
  </si>
  <si>
    <t>El Ejido</t>
  </si>
  <si>
    <t>AZ-2014-8708841</t>
  </si>
  <si>
    <t>AZ-2014-3740104</t>
  </si>
  <si>
    <t>BN-2014-3991888</t>
  </si>
  <si>
    <t>AZ-2011-6256805</t>
  </si>
  <si>
    <t>11-21-11</t>
  </si>
  <si>
    <t>AZ-2011-7981755</t>
  </si>
  <si>
    <t>Hattingen</t>
  </si>
  <si>
    <t>BN-2011-2329209</t>
  </si>
  <si>
    <t>AZ-2012-415740</t>
  </si>
  <si>
    <t>11-21-12</t>
  </si>
  <si>
    <t>AZ-2012-2676448</t>
  </si>
  <si>
    <t>AZ-2012-8282656</t>
  </si>
  <si>
    <t>BN-2012-4774400</t>
  </si>
  <si>
    <t>AZ-2013-8946887</t>
  </si>
  <si>
    <t>11-21-13</t>
  </si>
  <si>
    <t>Berck</t>
  </si>
  <si>
    <t>AZ-2013-7600206</t>
  </si>
  <si>
    <t>AZ-2013-8348952</t>
  </si>
  <si>
    <t>AZ-2013-9517506</t>
  </si>
  <si>
    <t>AZ-2014-5541569</t>
  </si>
  <si>
    <t>11-21-14</t>
  </si>
  <si>
    <t>BN-2014-9998478</t>
  </si>
  <si>
    <t>AZ-2014-8193054</t>
  </si>
  <si>
    <t>AZ-2014-8808446</t>
  </si>
  <si>
    <t>AZ-2014-1473888</t>
  </si>
  <si>
    <t>Cuisinart Blender, Black</t>
  </si>
  <si>
    <t>AZ-2011-1967754</t>
  </si>
  <si>
    <t>11-22-11</t>
  </si>
  <si>
    <t>AZ-2011-7962115</t>
  </si>
  <si>
    <t>AZ-2011-4495779</t>
  </si>
  <si>
    <t>AZ-2011-7225915</t>
  </si>
  <si>
    <t>BN-2011-191610</t>
  </si>
  <si>
    <t>AZ-2012-4011569</t>
  </si>
  <si>
    <t>11-22-12</t>
  </si>
  <si>
    <t>Jiffy Manila Envelope, Recycled</t>
  </si>
  <si>
    <t>AZ-2012-514342</t>
  </si>
  <si>
    <t>AZ-2012-7207292</t>
  </si>
  <si>
    <t>AZ-2012-5159296</t>
  </si>
  <si>
    <t>AZ-2012-7579239</t>
  </si>
  <si>
    <t>AZ-2013-696326</t>
  </si>
  <si>
    <t>11-22-13</t>
  </si>
  <si>
    <t>AZ-2013-6565127</t>
  </si>
  <si>
    <t>BN-2013-6637489</t>
  </si>
  <si>
    <t>AZ-2013-4756629</t>
  </si>
  <si>
    <t>AZ-2013-6593981</t>
  </si>
  <si>
    <t>Enermax Numeric Keypad, USB</t>
  </si>
  <si>
    <t>AZ-2013-388293</t>
  </si>
  <si>
    <t>Sauder Floating Shelf Set, Traditional</t>
  </si>
  <si>
    <t>AZ-2013-7044470</t>
  </si>
  <si>
    <t>AZ-2013-3127336</t>
  </si>
  <si>
    <t>Acme Box Cutter, Steel</t>
  </si>
  <si>
    <t>AZ-2014-9173852</t>
  </si>
  <si>
    <t>11-22-14</t>
  </si>
  <si>
    <t>Bush Corner Shelving, Traditional</t>
  </si>
  <si>
    <t>Epson Printer, Durable</t>
  </si>
  <si>
    <t>AZ-2011-3378761</t>
  </si>
  <si>
    <t>11-23-11</t>
  </si>
  <si>
    <t>AZ-2011-2690707</t>
  </si>
  <si>
    <t>AZ-2012-9886998</t>
  </si>
  <si>
    <t>11-23-12</t>
  </si>
  <si>
    <t>AZ-2012-9482146</t>
  </si>
  <si>
    <t>AZ-2012-8459851</t>
  </si>
  <si>
    <t>AZ-2012-3181523</t>
  </si>
  <si>
    <t>BN-2012-5546436</t>
  </si>
  <si>
    <t>AZ-2014-3494429</t>
  </si>
  <si>
    <t>11-23-14</t>
  </si>
  <si>
    <t>Zamora</t>
  </si>
  <si>
    <t>Cisco Speaker Phone, Full Size</t>
  </si>
  <si>
    <t>AZ-2011-2986519</t>
  </si>
  <si>
    <t>11-24-11</t>
  </si>
  <si>
    <t>AZ-2012-6998703</t>
  </si>
  <si>
    <t>11-24-12</t>
  </si>
  <si>
    <t>AZ-2012-7027662</t>
  </si>
  <si>
    <t>AZ-2012-8144166</t>
  </si>
  <si>
    <t>KitchenAid Microwave, Black</t>
  </si>
  <si>
    <t>AZ-2013-1917714</t>
  </si>
  <si>
    <t>11-24-13</t>
  </si>
  <si>
    <t>Illkirch-Graffenstaden</t>
  </si>
  <si>
    <t>AZ-2013-5802443</t>
  </si>
  <si>
    <t>BN-2014-2777881</t>
  </si>
  <si>
    <t>11-24-14</t>
  </si>
  <si>
    <t>AZ-2014-3200941</t>
  </si>
  <si>
    <t>Safco Corner Shelving, Pine</t>
  </si>
  <si>
    <t>BN-2014-4538346</t>
  </si>
  <si>
    <t>AZ-2014-564669</t>
  </si>
  <si>
    <t>AZ-2014-8232144</t>
  </si>
  <si>
    <t>BN-2014-1528026</t>
  </si>
  <si>
    <t>AZ-2011-6402982</t>
  </si>
  <si>
    <t>11-25-11</t>
  </si>
  <si>
    <t>BN-2011-452629</t>
  </si>
  <si>
    <t>BN-2012-7559738</t>
  </si>
  <si>
    <t>11-25-12</t>
  </si>
  <si>
    <t>AZ-2013-6873105</t>
  </si>
  <si>
    <t>11-25-13</t>
  </si>
  <si>
    <t>AZ-2013-6686311</t>
  </si>
  <si>
    <t>Hengelo</t>
  </si>
  <si>
    <t>AZ-2013-1958192</t>
  </si>
  <si>
    <t>BN-2013-6039695</t>
  </si>
  <si>
    <t>AZ-2013-2020686</t>
  </si>
  <si>
    <t>AZ-2013-2791278</t>
  </si>
  <si>
    <t>AZ-2013-7312978</t>
  </si>
  <si>
    <t>AZ-2013-4071226</t>
  </si>
  <si>
    <t>Enermax Memo Slips, 8.5 x 11</t>
  </si>
  <si>
    <t>AZ-2014-3107566</t>
  </si>
  <si>
    <t>11-25-14</t>
  </si>
  <si>
    <t>AZ-2014-3745040</t>
  </si>
  <si>
    <t>AZ-2014-3638648</t>
  </si>
  <si>
    <t>AZ-2014-641146</t>
  </si>
  <si>
    <t>AZ-2014-4188403</t>
  </si>
  <si>
    <t>Konica Card Printer, Durable</t>
  </si>
  <si>
    <t>AZ-2014-2942129</t>
  </si>
  <si>
    <t>AZ-2014-7388956</t>
  </si>
  <si>
    <t>AZ-2014-165255</t>
  </si>
  <si>
    <t>AZ-2011-5348577</t>
  </si>
  <si>
    <t>11-26-11</t>
  </si>
  <si>
    <t>AZ-2011-3963408</t>
  </si>
  <si>
    <t>BN-2011-7580951</t>
  </si>
  <si>
    <t>AZ-2012-8057187</t>
  </si>
  <si>
    <t>11-26-12</t>
  </si>
  <si>
    <t>AZ-2012-1946640</t>
  </si>
  <si>
    <t>AZ-2012-649992</t>
  </si>
  <si>
    <t>AZ-2012-8723152</t>
  </si>
  <si>
    <t>AZ-2013-1362722</t>
  </si>
  <si>
    <t>11-26-13</t>
  </si>
  <si>
    <t>Shannon Lane</t>
  </si>
  <si>
    <t>BN-2013-717588</t>
  </si>
  <si>
    <t>AZ-2013-2605178</t>
  </si>
  <si>
    <t>AZ-2014-6915689</t>
  </si>
  <si>
    <t>11-26-14</t>
  </si>
  <si>
    <t>AZ-2014-2699091</t>
  </si>
  <si>
    <t>AZ-2014-2950767</t>
  </si>
  <si>
    <t>AZ-2014-8848786</t>
  </si>
  <si>
    <t>BN-2014-3007442</t>
  </si>
  <si>
    <t>AZ-2011-9147201</t>
  </si>
  <si>
    <t>11-27-11</t>
  </si>
  <si>
    <t>BN-2011-8382355</t>
  </si>
  <si>
    <t>AZ-2012-8733795</t>
  </si>
  <si>
    <t>11-27-12</t>
  </si>
  <si>
    <t>AZ-2012-5152907</t>
  </si>
  <si>
    <t>AZ-2012-5322178</t>
  </si>
  <si>
    <t>AZ-2013-6551500</t>
  </si>
  <si>
    <t>11-27-13</t>
  </si>
  <si>
    <t>AZ-2013-3692060</t>
  </si>
  <si>
    <t>AZ-2013-9665957</t>
  </si>
  <si>
    <t>BN-2014-657443</t>
  </si>
  <si>
    <t>11-27-14</t>
  </si>
  <si>
    <t>Halluin</t>
  </si>
  <si>
    <t>AZ-2014-1067698</t>
  </si>
  <si>
    <t>AZ-2014-320668</t>
  </si>
  <si>
    <t>AZ-2014-9653961</t>
  </si>
  <si>
    <t>AZ-2014-5836619</t>
  </si>
  <si>
    <t>Montgeron</t>
  </si>
  <si>
    <t>AZ-2014-4031340</t>
  </si>
  <si>
    <t>AZ-2014-4655935</t>
  </si>
  <si>
    <t>AZ-2011-1661180</t>
  </si>
  <si>
    <t>11-28-11</t>
  </si>
  <si>
    <t>AZ-2011-8345224</t>
  </si>
  <si>
    <t>BN-2011-315660</t>
  </si>
  <si>
    <t>BN-2011-1148567</t>
  </si>
  <si>
    <t>Haarlem</t>
  </si>
  <si>
    <t>AZ-2012-506999</t>
  </si>
  <si>
    <t>11-28-12</t>
  </si>
  <si>
    <t>AZ-2012-6202346</t>
  </si>
  <si>
    <t>AZ-2013-7261942</t>
  </si>
  <si>
    <t>11-28-13</t>
  </si>
  <si>
    <t>AZ-2013-2587555</t>
  </si>
  <si>
    <t>AZ-2013-2986010</t>
  </si>
  <si>
    <t>BN-2013-8418057</t>
  </si>
  <si>
    <t>AZ-2013-9489930</t>
  </si>
  <si>
    <t>Osny</t>
  </si>
  <si>
    <t>AZ-2013-2847</t>
  </si>
  <si>
    <t>BN-2014-9643770</t>
  </si>
  <si>
    <t>11-28-14</t>
  </si>
  <si>
    <t>Manfredonia</t>
  </si>
  <si>
    <t>AZ-2014-2278287</t>
  </si>
  <si>
    <t>BN-2014-8729433</t>
  </si>
  <si>
    <t>BN-2014-2942497</t>
  </si>
  <si>
    <t>AZ-2011-831255</t>
  </si>
  <si>
    <t>11-29-11</t>
  </si>
  <si>
    <t>Milla Day</t>
  </si>
  <si>
    <t>AZ-2011-4765625</t>
  </si>
  <si>
    <t>BN-2011-5873722</t>
  </si>
  <si>
    <t>Apple Office Telephone, with Caller ID</t>
  </si>
  <si>
    <t>AZ-2012-3655413</t>
  </si>
  <si>
    <t>11-29-12</t>
  </si>
  <si>
    <t>AZ-2012-1291108</t>
  </si>
  <si>
    <t>AZ-2012-2904256</t>
  </si>
  <si>
    <t>AZ-2012-8881381</t>
  </si>
  <si>
    <t>AZ-2012-7965791</t>
  </si>
  <si>
    <t>BN-2012-3586666</t>
  </si>
  <si>
    <t>BN-2012-2217605</t>
  </si>
  <si>
    <t>AZ-2013-5020127</t>
  </si>
  <si>
    <t>11-29-13</t>
  </si>
  <si>
    <t>AZ-2013-4503283</t>
  </si>
  <si>
    <t>AZ-2014-2183629</t>
  </si>
  <si>
    <t>11-29-14</t>
  </si>
  <si>
    <t>BN-2014-7651755</t>
  </si>
  <si>
    <t>AZ-2014-6484153</t>
  </si>
  <si>
    <t>AZ-2011-8123773</t>
  </si>
  <si>
    <t>11-30-11</t>
  </si>
  <si>
    <t>AZ-2011-8742152</t>
  </si>
  <si>
    <t>BN-2011-5579284</t>
  </si>
  <si>
    <t>BN-2011-2010578</t>
  </si>
  <si>
    <t>AZ-2012-9295804</t>
  </si>
  <si>
    <t>11-30-12</t>
  </si>
  <si>
    <t>AZ-2013-6800942</t>
  </si>
  <si>
    <t>11-30-13</t>
  </si>
  <si>
    <t>AZ-2013-7421576</t>
  </si>
  <si>
    <t>AZ-2013-156529</t>
  </si>
  <si>
    <t>AZ-2013-2558341</t>
  </si>
  <si>
    <t>AZ-2013-708571</t>
  </si>
  <si>
    <t>BN-2011-3742620</t>
  </si>
  <si>
    <t>12-13-11</t>
  </si>
  <si>
    <t>BN-2011-4097137</t>
  </si>
  <si>
    <t>BN-2011-3210796</t>
  </si>
  <si>
    <t>Barricks Conference Table, Fully Assembled</t>
  </si>
  <si>
    <t>BN-2011-4328697</t>
  </si>
  <si>
    <t>La Rochelle</t>
  </si>
  <si>
    <t>BN-2011-473171</t>
  </si>
  <si>
    <t>BN-2011-4438698</t>
  </si>
  <si>
    <t>BN-2011-2470191</t>
  </si>
  <si>
    <t>AZ-2012-5408714</t>
  </si>
  <si>
    <t>12-13-12</t>
  </si>
  <si>
    <t>AZ-2012-9218935</t>
  </si>
  <si>
    <t>BN-2013-833210</t>
  </si>
  <si>
    <t>12-13-13</t>
  </si>
  <si>
    <t>Imogen Smithies</t>
  </si>
  <si>
    <t>AZ-2013-8948027</t>
  </si>
  <si>
    <t>AZ-2013-4382245</t>
  </si>
  <si>
    <t>AZ-2013-1120035</t>
  </si>
  <si>
    <t>Aalen</t>
  </si>
  <si>
    <t>AZ-2013-7291240</t>
  </si>
  <si>
    <t>AZ-2013-8089824</t>
  </si>
  <si>
    <t>AZ-2013-560367</t>
  </si>
  <si>
    <t>David Velasquez</t>
  </si>
  <si>
    <t>AZ-2014-8589669</t>
  </si>
  <si>
    <t>12-13-14</t>
  </si>
  <si>
    <t>AZ-2014-6621179</t>
  </si>
  <si>
    <t>AZ-2014-8611062</t>
  </si>
  <si>
    <t>AZ-2014-4158813</t>
  </si>
  <si>
    <t>BN-2011-5636693</t>
  </si>
  <si>
    <t>12-14-11</t>
  </si>
  <si>
    <t>Rosny-sous-Bois</t>
  </si>
  <si>
    <t>AZ-2012-6193162</t>
  </si>
  <si>
    <t>12-14-12</t>
  </si>
  <si>
    <t>AZ-2012-2187904</t>
  </si>
  <si>
    <t>AZ-2012-5466506</t>
  </si>
  <si>
    <t>AZ-2012-5728837</t>
  </si>
  <si>
    <t>AZ-2012-1817772</t>
  </si>
  <si>
    <t>AZ-2013-1703913</t>
  </si>
  <si>
    <t>12-14-13</t>
  </si>
  <si>
    <t>AZ-2013-4909261</t>
  </si>
  <si>
    <t>BN-2014-9300857</t>
  </si>
  <si>
    <t>12-14-14</t>
  </si>
  <si>
    <t>Dania Corner Shelving, Pine</t>
  </si>
  <si>
    <t>AZ-2011-7080428</t>
  </si>
  <si>
    <t>12-15-11</t>
  </si>
  <si>
    <t>AZ-2011-6377121</t>
  </si>
  <si>
    <t>AZ-2011-7779959</t>
  </si>
  <si>
    <t>AZ-2011-8335226</t>
  </si>
  <si>
    <t>AZ-2011-8128467</t>
  </si>
  <si>
    <t>Marly-le-Roi</t>
  </si>
  <si>
    <t>AZ-2011-6123217</t>
  </si>
  <si>
    <t>AZ-2012-3082867</t>
  </si>
  <si>
    <t>12-15-12</t>
  </si>
  <si>
    <t>AZ-2012-3246904</t>
  </si>
  <si>
    <t>Sanary-sur-Mer</t>
  </si>
  <si>
    <t>AZ-2012-6918237</t>
  </si>
  <si>
    <t>AZ-2014-2920974</t>
  </si>
  <si>
    <t>12-15-14</t>
  </si>
  <si>
    <t>BN-2014-6330410</t>
  </si>
  <si>
    <t>AZ-2014-7040665</t>
  </si>
  <si>
    <t>AZ-2014-4329133</t>
  </si>
  <si>
    <t>Elite Trimmer, Serrated</t>
  </si>
  <si>
    <t>AZ-2014-7090989</t>
  </si>
  <si>
    <t>BN-2014-8656062</t>
  </si>
  <si>
    <t>AZ-2011-6604383</t>
  </si>
  <si>
    <t>12-16-11</t>
  </si>
  <si>
    <t>AZ-2011-2792664</t>
  </si>
  <si>
    <t>BN-2013-6379006</t>
  </si>
  <si>
    <t>12-16-13</t>
  </si>
  <si>
    <t>BN-2013-8157732</t>
  </si>
  <si>
    <t>AZ-2013-8483986</t>
  </si>
  <si>
    <t>AZ-2013-1043489</t>
  </si>
  <si>
    <t>AZ-2013-3160471</t>
  </si>
  <si>
    <t>AZ-2013-3032452</t>
  </si>
  <si>
    <t>AZ-2013-2070413</t>
  </si>
  <si>
    <t>Stafford</t>
  </si>
  <si>
    <t>AZ-2014-4151029</t>
  </si>
  <si>
    <t>12-16-14</t>
  </si>
  <si>
    <t>Enermax Memory Card, Bluetooth</t>
  </si>
  <si>
    <t>AZ-2014-4645148</t>
  </si>
  <si>
    <t>BN-2014-7246636</t>
  </si>
  <si>
    <t>BN-2014-4808235</t>
  </si>
  <si>
    <t>AZ-2014-9629800</t>
  </si>
  <si>
    <t>AZ-2014-8610318</t>
  </si>
  <si>
    <t>AZ-2014-3909532</t>
  </si>
  <si>
    <t>BN-2014-1737730</t>
  </si>
  <si>
    <t>AZ-2011-1315772</t>
  </si>
  <si>
    <t>12-17-11</t>
  </si>
  <si>
    <t>AZ-2011-7176168</t>
  </si>
  <si>
    <t>AZ-2011-5720864</t>
  </si>
  <si>
    <t>BN-2011-493079</t>
  </si>
  <si>
    <t>Novimex Rocking Chair, Adjustable</t>
  </si>
  <si>
    <t>AZ-2012-3970156</t>
  </si>
  <si>
    <t>12-17-12</t>
  </si>
  <si>
    <t>AZ-2012-7085203</t>
  </si>
  <si>
    <t>AZ-2012-568534</t>
  </si>
  <si>
    <t>Worthing</t>
  </si>
  <si>
    <t>AZ-2012-1622139</t>
  </si>
  <si>
    <t>AZ-2012-9860400</t>
  </si>
  <si>
    <t>BN-2012-8141074</t>
  </si>
  <si>
    <t>BN-2012-8498920</t>
  </si>
  <si>
    <t>BN-2012-6027160</t>
  </si>
  <si>
    <t>AZ-2013-9186564</t>
  </si>
  <si>
    <t>12-17-13</t>
  </si>
  <si>
    <t>AZ-2013-6557454</t>
  </si>
  <si>
    <t>Rubbermaid Stacking Tray, Black</t>
  </si>
  <si>
    <t>AZ-2013-4671281</t>
  </si>
  <si>
    <t>AZ-2013-2343353</t>
  </si>
  <si>
    <t>Mouscron</t>
  </si>
  <si>
    <t>AZ-2013-8583368</t>
  </si>
  <si>
    <t>Sucy-en-Brie</t>
  </si>
  <si>
    <t>BN-2013-2658555</t>
  </si>
  <si>
    <t>AZ-2014-6360683</t>
  </si>
  <si>
    <t>12-17-14</t>
  </si>
  <si>
    <t>Ponteareas</t>
  </si>
  <si>
    <t>AZ-2014-2694550</t>
  </si>
  <si>
    <t>AZ-2014-2748626</t>
  </si>
  <si>
    <t>BN-2014-7539265</t>
  </si>
  <si>
    <t>AZ-2014-6453341</t>
  </si>
  <si>
    <t>SanDisk Memory Card, Erganomic</t>
  </si>
  <si>
    <t>AZ-2012-5380367</t>
  </si>
  <si>
    <t>12-18-12</t>
  </si>
  <si>
    <t>AZ-2012-6814882</t>
  </si>
  <si>
    <t>CÃ¡rtama</t>
  </si>
  <si>
    <t>AZ-2012-334946</t>
  </si>
  <si>
    <t>BN-2012-1971141</t>
  </si>
  <si>
    <t>AZ-2013-8732782</t>
  </si>
  <si>
    <t>12-18-13</t>
  </si>
  <si>
    <t>AZ-2013-5078982</t>
  </si>
  <si>
    <t>AZ-2013-2667784</t>
  </si>
  <si>
    <t>AZ-2014-8677519</t>
  </si>
  <si>
    <t>12-18-14</t>
  </si>
  <si>
    <t>Vigevano</t>
  </si>
  <si>
    <t>AZ-2014-1538782</t>
  </si>
  <si>
    <t>AZ-2014-2267437</t>
  </si>
  <si>
    <t>AZ-2014-8427942</t>
  </si>
  <si>
    <t>AZ-2014-5922257</t>
  </si>
  <si>
    <t>AZ-2014-5958332</t>
  </si>
  <si>
    <t>Accos Thumb Tacks, Bulk Pack</t>
  </si>
  <si>
    <t>AZ-2011-8737</t>
  </si>
  <si>
    <t>12-19-11</t>
  </si>
  <si>
    <t>AZ-2011-3096034</t>
  </si>
  <si>
    <t>AZ-2011-6760420</t>
  </si>
  <si>
    <t>BN-2011-3962140</t>
  </si>
  <si>
    <t>AZ-2012-2807686</t>
  </si>
  <si>
    <t>12-19-12</t>
  </si>
  <si>
    <t>AZ-2012-6411999</t>
  </si>
  <si>
    <t>James Brown</t>
  </si>
  <si>
    <t>AZ-2012-5770966</t>
  </si>
  <si>
    <t>AZ-2012-998550</t>
  </si>
  <si>
    <t>AZ-2013-8560588</t>
  </si>
  <si>
    <t>12-19-13</t>
  </si>
  <si>
    <t>BN-2013-6111017</t>
  </si>
  <si>
    <t>AZ-2013-162732</t>
  </si>
  <si>
    <t>AZ-2013-6016328</t>
  </si>
  <si>
    <t>AZ-2013-2300894</t>
  </si>
  <si>
    <t>AZ-2013-962697</t>
  </si>
  <si>
    <t>AZ-2013-2709879</t>
  </si>
  <si>
    <t>Moissy-Cramayel</t>
  </si>
  <si>
    <t>AZ-2013-4589605</t>
  </si>
  <si>
    <t>AZ-2014-3367172</t>
  </si>
  <si>
    <t>12-19-14</t>
  </si>
  <si>
    <t>AZ-2014-9797465</t>
  </si>
  <si>
    <t>AZ-2014-2452834</t>
  </si>
  <si>
    <t>AZ-2014-6852379</t>
  </si>
  <si>
    <t>AZ-2014-8636946</t>
  </si>
  <si>
    <t>AZ-2014-4112590</t>
  </si>
  <si>
    <t>AZ-2014-6423763</t>
  </si>
  <si>
    <t>AZ-2014-1456061</t>
  </si>
  <si>
    <t>AZ-2014-5854917</t>
  </si>
  <si>
    <t>AZ-2014-8034683</t>
  </si>
  <si>
    <t>AZ-2011-4735956</t>
  </si>
  <si>
    <t>12-20-11</t>
  </si>
  <si>
    <t>AZ-2011-1976919</t>
  </si>
  <si>
    <t>AZ-2011-3989901</t>
  </si>
  <si>
    <t>AZ-2011-9121322</t>
  </si>
  <si>
    <t>Oullins</t>
  </si>
  <si>
    <t>AZ-2011-658574</t>
  </si>
  <si>
    <t>AZ-2011-8949674</t>
  </si>
  <si>
    <t>BN-2011-7621077</t>
  </si>
  <si>
    <t>AZ-2012-8353362</t>
  </si>
  <si>
    <t>12-20-12</t>
  </si>
  <si>
    <t>AZ-2012-6297647</t>
  </si>
  <si>
    <t>AZ-2012-4504749</t>
  </si>
  <si>
    <t>AZ-2012-2950008</t>
  </si>
  <si>
    <t>AZ-2013-6928032</t>
  </si>
  <si>
    <t>12-20-13</t>
  </si>
  <si>
    <t>AZ-2013-4084641</t>
  </si>
  <si>
    <t>BN-2013-8199935</t>
  </si>
  <si>
    <t>AZ-2013-1921214</t>
  </si>
  <si>
    <t>BN-2013-7382571</t>
  </si>
  <si>
    <t>Lesro Conference Table, with Bottom Storage</t>
  </si>
  <si>
    <t>BN-2013-7852077</t>
  </si>
  <si>
    <t>AZ-2013-8354954</t>
  </si>
  <si>
    <t>AZ-2013-6980364</t>
  </si>
  <si>
    <t>AZ-2013-3623970</t>
  </si>
  <si>
    <t>StarTech Calculator, Red</t>
  </si>
  <si>
    <t>BN-2014-323564</t>
  </si>
  <si>
    <t>12-20-14</t>
  </si>
  <si>
    <t>BN-2014-8706715</t>
  </si>
  <si>
    <t>SetÃºbal</t>
  </si>
  <si>
    <t>Arrentela</t>
  </si>
  <si>
    <t>AZ-2011-4460165</t>
  </si>
  <si>
    <t>12-21-11</t>
  </si>
  <si>
    <t>Manresa</t>
  </si>
  <si>
    <t>AZ-2011-7159551</t>
  </si>
  <si>
    <t>BN-2011-8948847</t>
  </si>
  <si>
    <t>Ames Peel and Seal, Set of 50</t>
  </si>
  <si>
    <t>BN-2011-383161</t>
  </si>
  <si>
    <t>AZ-2012-2335503</t>
  </si>
  <si>
    <t>12-21-12</t>
  </si>
  <si>
    <t>Chromcraft Coffee Table, Rectangular</t>
  </si>
  <si>
    <t>AZ-2012-5494640</t>
  </si>
  <si>
    <t>AZ-2012-6368179</t>
  </si>
  <si>
    <t>AZ-2011-7783675</t>
  </si>
  <si>
    <t>12-22-11</t>
  </si>
  <si>
    <t>AZ-2011-7647834</t>
  </si>
  <si>
    <t>BN-2011-4899110</t>
  </si>
  <si>
    <t>AZ-2012-5763225</t>
  </si>
  <si>
    <t>12-22-12</t>
  </si>
  <si>
    <t>AZ-2012-6517579</t>
  </si>
  <si>
    <t>BN-2012-9713338</t>
  </si>
  <si>
    <t>AZ-2014-449112</t>
  </si>
  <si>
    <t>12-22-14</t>
  </si>
  <si>
    <t>AZ-2014-559431</t>
  </si>
  <si>
    <t>AZ-2011-8155253</t>
  </si>
  <si>
    <t>12-23-11</t>
  </si>
  <si>
    <t>Eaton Memo Slips, Recycled</t>
  </si>
  <si>
    <t>BN-2011-8172607</t>
  </si>
  <si>
    <t>AZ-2013-215072</t>
  </si>
  <si>
    <t>12-23-13</t>
  </si>
  <si>
    <t>Denain</t>
  </si>
  <si>
    <t>AZ-2013-6241714</t>
  </si>
  <si>
    <t>AZ-2013-2047593</t>
  </si>
  <si>
    <t>AZ-2013-6943804</t>
  </si>
  <si>
    <t>AZ-2014-2718227</t>
  </si>
  <si>
    <t>12-23-14</t>
  </si>
  <si>
    <t>Clacton-on-Sea</t>
  </si>
  <si>
    <t>BN-2014-2221750</t>
  </si>
  <si>
    <t>AZ-2014-9135903</t>
  </si>
  <si>
    <t>AZ-2011-8510218</t>
  </si>
  <si>
    <t>12-24-11</t>
  </si>
  <si>
    <t>AZ-2012-855132</t>
  </si>
  <si>
    <t>12-24-12</t>
  </si>
  <si>
    <t>AZ-2012-1295190</t>
  </si>
  <si>
    <t>Chilly-Mazarin</t>
  </si>
  <si>
    <t>AZ-2012-5705972</t>
  </si>
  <si>
    <t>AZ-2013-577789</t>
  </si>
  <si>
    <t>12-24-13</t>
  </si>
  <si>
    <t>BN-2013-1962674</t>
  </si>
  <si>
    <t>BN-2013-2144250</t>
  </si>
  <si>
    <t>Schiffweiler</t>
  </si>
  <si>
    <t>AZ-2013-5024035</t>
  </si>
  <si>
    <t>BN-2013-6882863</t>
  </si>
  <si>
    <t>Green Bar Note Cards, 8.5 x 11</t>
  </si>
  <si>
    <t>BN-2013-8091921</t>
  </si>
  <si>
    <t>BN-2013-9324448</t>
  </si>
  <si>
    <t>AZ-2014-4842242</t>
  </si>
  <si>
    <t>12-24-14</t>
  </si>
  <si>
    <t>AZ-2014-5759830</t>
  </si>
  <si>
    <t>AZ-2014-2938104</t>
  </si>
  <si>
    <t>AZ-2014-5480991</t>
  </si>
  <si>
    <t>BN-2014-8501685</t>
  </si>
  <si>
    <t>Acme Ruler, Easy Grip</t>
  </si>
  <si>
    <t>AZ-2014-938052</t>
  </si>
  <si>
    <t>AZ-2014-2238445</t>
  </si>
  <si>
    <t>AZ-2014-6684100</t>
  </si>
  <si>
    <t>AZ-2012-4743225</t>
  </si>
  <si>
    <t>12-25-12</t>
  </si>
  <si>
    <t>AZ-2012-5821789</t>
  </si>
  <si>
    <t>AZ-2012-1880028</t>
  </si>
  <si>
    <t>AZ-2013-8597747</t>
  </si>
  <si>
    <t>12-25-13</t>
  </si>
  <si>
    <t>AZ-2013-5049068</t>
  </si>
  <si>
    <t>BN-2013-3585315</t>
  </si>
  <si>
    <t>AZ-2013-2353394</t>
  </si>
  <si>
    <t>AZ-2013-8602131</t>
  </si>
  <si>
    <t>BN-2014-1926985</t>
  </si>
  <si>
    <t>12-25-14</t>
  </si>
  <si>
    <t>AZ-2014-9082134</t>
  </si>
  <si>
    <t>AZ-2014-1328396</t>
  </si>
  <si>
    <t>AZ-2014-1317871</t>
  </si>
  <si>
    <t>AZ-2014-3281125</t>
  </si>
  <si>
    <t>AZ-2014-7188993</t>
  </si>
  <si>
    <t>AZ-2014-663950</t>
  </si>
  <si>
    <t>SanDisk Message Books, Multicolor</t>
  </si>
  <si>
    <t>AZ-2014-5706621</t>
  </si>
  <si>
    <t>AZ-2014-1986339</t>
  </si>
  <si>
    <t>Sagunto</t>
  </si>
  <si>
    <t>BN-2014-7634157</t>
  </si>
  <si>
    <t>AZ-2014-6165036</t>
  </si>
  <si>
    <t>AZ-2011-8557456</t>
  </si>
  <si>
    <t>12-26-11</t>
  </si>
  <si>
    <t>AZ-2011-8129966</t>
  </si>
  <si>
    <t>AZ-2011-9652940</t>
  </si>
  <si>
    <t>AZ-2011-1406494</t>
  </si>
  <si>
    <t>BN-2011-3231719</t>
  </si>
  <si>
    <t>Chromcraft Computer Table, Adjustable Height</t>
  </si>
  <si>
    <t>BN-2011-6008282</t>
  </si>
  <si>
    <t>AZ-2012-4493461</t>
  </si>
  <si>
    <t>12-26-12</t>
  </si>
  <si>
    <t>AZ-2012-5138452</t>
  </si>
  <si>
    <t>BN-2012-9279077</t>
  </si>
  <si>
    <t>BN-2012-2885506</t>
  </si>
  <si>
    <t>BN-2012-2772925</t>
  </si>
  <si>
    <t>BN-2013-3586585</t>
  </si>
  <si>
    <t>12-26-13</t>
  </si>
  <si>
    <t>BN-2013-2008783</t>
  </si>
  <si>
    <t>BN-2013-603818</t>
  </si>
  <si>
    <t>AZ-2013-3314064</t>
  </si>
  <si>
    <t>AZ-2013-5796151</t>
  </si>
  <si>
    <t>AZ-2013-5719967</t>
  </si>
  <si>
    <t>Le Chesnay</t>
  </si>
  <si>
    <t>BN-2014-5013417</t>
  </si>
  <si>
    <t>12-26-14</t>
  </si>
  <si>
    <t>BN-2014-2971842</t>
  </si>
  <si>
    <t>AZ-2014-856008</t>
  </si>
  <si>
    <t>AZ-2014-9018441</t>
  </si>
  <si>
    <t>AZ-2014-2210711</t>
  </si>
  <si>
    <t>HP Fax and Copier, High-Speed</t>
  </si>
  <si>
    <t>BN-2014-5182753</t>
  </si>
  <si>
    <t>AZ-2014-7108585</t>
  </si>
  <si>
    <t>AZ-2014-7174058</t>
  </si>
  <si>
    <t>AZ-2014-2687996</t>
  </si>
  <si>
    <t>Eldon Stacking Tray, Erganomic</t>
  </si>
  <si>
    <t>AZ-2014-5189158</t>
  </si>
  <si>
    <t>BN-2014-9956954</t>
  </si>
  <si>
    <t>AZ-2014-9733542</t>
  </si>
  <si>
    <t>AZ-2011-3485437</t>
  </si>
  <si>
    <t>12-27-11</t>
  </si>
  <si>
    <t>AZ-2011-4342621</t>
  </si>
  <si>
    <t>BN-2011-4542382</t>
  </si>
  <si>
    <t>Villeparisis</t>
  </si>
  <si>
    <t>BN-2011-7459578</t>
  </si>
  <si>
    <t>BN-2011-1934094</t>
  </si>
  <si>
    <t>AZ-2012-4846430</t>
  </si>
  <si>
    <t>12-27-12</t>
  </si>
  <si>
    <t>AZ-2012-9215756</t>
  </si>
  <si>
    <t>AZ-2012-5550054</t>
  </si>
  <si>
    <t>AZ-2012-7120418</t>
  </si>
  <si>
    <t>AZ-2012-650441</t>
  </si>
  <si>
    <t>AZ-2012-7359677</t>
  </si>
  <si>
    <t>AZ-2012-532125</t>
  </si>
  <si>
    <t>Cuisinart Refrigerator, White</t>
  </si>
  <si>
    <t>AZ-2013-2259451</t>
  </si>
  <si>
    <t>12-27-13</t>
  </si>
  <si>
    <t>AZ-2013-214394</t>
  </si>
  <si>
    <t>AZ-2013-1085752</t>
  </si>
  <si>
    <t>Cosenza</t>
  </si>
  <si>
    <t>AZ-2013-5129738</t>
  </si>
  <si>
    <t>BN-2014-2616164</t>
  </si>
  <si>
    <t>12-27-14</t>
  </si>
  <si>
    <t>BN-2014-6319094</t>
  </si>
  <si>
    <t>AZ-2014-8899195</t>
  </si>
  <si>
    <t>Panasonic Card Printer, Red</t>
  </si>
  <si>
    <t>AZ-2014-494283</t>
  </si>
  <si>
    <t>AZ-2011-340357</t>
  </si>
  <si>
    <t>12-28-11</t>
  </si>
  <si>
    <t>AZ-2011-6587022</t>
  </si>
  <si>
    <t>AZ-2011-8820375</t>
  </si>
  <si>
    <t>AZ-2011-6705309</t>
  </si>
  <si>
    <t>BN-2011-6627390</t>
  </si>
  <si>
    <t>AZ-2012-4707910</t>
  </si>
  <si>
    <t>12-28-12</t>
  </si>
  <si>
    <t>AZ-2012-6044174</t>
  </si>
  <si>
    <t>Brother Ink, Digital</t>
  </si>
  <si>
    <t>AZ-2012-9824792</t>
  </si>
  <si>
    <t>Hoover Stove, Silver</t>
  </si>
  <si>
    <t>AZ-2012-3751519</t>
  </si>
  <si>
    <t>BN-2012-8465204</t>
  </si>
  <si>
    <t>BN-2013-9709500</t>
  </si>
  <si>
    <t>12-28-13</t>
  </si>
  <si>
    <t>AZ-2013-3256885</t>
  </si>
  <si>
    <t>AZ-2014-9491986</t>
  </si>
  <si>
    <t>12-28-14</t>
  </si>
  <si>
    <t>AZ-2011-583228</t>
  </si>
  <si>
    <t>12-29-11</t>
  </si>
  <si>
    <t>AZ-2011-2437108</t>
  </si>
  <si>
    <t>BN-2011-8019925</t>
  </si>
  <si>
    <t>Plaisance-du-Touch</t>
  </si>
  <si>
    <t>AZ-2012-9488073</t>
  </si>
  <si>
    <t>12-29-12</t>
  </si>
  <si>
    <t>AZ-2012-4009939</t>
  </si>
  <si>
    <t>AZ-2012-3700237</t>
  </si>
  <si>
    <t>BN-2012-1106280</t>
  </si>
  <si>
    <t>AZ-2014-338779</t>
  </si>
  <si>
    <t>12-29-14</t>
  </si>
  <si>
    <t>BN-2014-5301206</t>
  </si>
  <si>
    <t>Jay Collier</t>
  </si>
  <si>
    <t>AZ-2014-6752912</t>
  </si>
  <si>
    <t>BN-2014-4912801</t>
  </si>
  <si>
    <t>BN-2014-3913645</t>
  </si>
  <si>
    <t>AZ-2014-5388375</t>
  </si>
  <si>
    <t>AZ-2014-8026360</t>
  </si>
  <si>
    <t>AZ-2014-6630720</t>
  </si>
  <si>
    <t>AZ-2011-9882660</t>
  </si>
  <si>
    <t>12-30-11</t>
  </si>
  <si>
    <t>Cheltenham</t>
  </si>
  <si>
    <t>AZ-2011-4865633</t>
  </si>
  <si>
    <t>AZ-2011-5099606</t>
  </si>
  <si>
    <t>AZ-2011-2099050</t>
  </si>
  <si>
    <t>AZ-2012-9944361</t>
  </si>
  <si>
    <t>12-30-12</t>
  </si>
  <si>
    <t>AZ-2013-4155964</t>
  </si>
  <si>
    <t>12-30-13</t>
  </si>
  <si>
    <t>AZ-2013-9630645</t>
  </si>
  <si>
    <t>BN-2013-7694817</t>
  </si>
  <si>
    <t>AZ-2013-2753412</t>
  </si>
  <si>
    <t>BN-2014-8679573</t>
  </si>
  <si>
    <t>12-30-14</t>
  </si>
  <si>
    <t>AZ-2014-3870231</t>
  </si>
  <si>
    <t>AZ-2014-8007090</t>
  </si>
  <si>
    <t>AZ-2014-5047236</t>
  </si>
  <si>
    <t>AZ-2014-157670</t>
  </si>
  <si>
    <t>AZ-2014-436448</t>
  </si>
  <si>
    <t>AZ-2012-6501898</t>
  </si>
  <si>
    <t>12-31-12</t>
  </si>
  <si>
    <t>KitchenAid Refrigerator, Red</t>
  </si>
  <si>
    <t>AZ-2012-7839714</t>
  </si>
  <si>
    <t>AZ-2012-8140932</t>
  </si>
  <si>
    <t>AZ-2012-4828873</t>
  </si>
  <si>
    <t>BN-2012-1206890</t>
  </si>
  <si>
    <t>AZ-2013-3301955</t>
  </si>
  <si>
    <t>12-31-13</t>
  </si>
  <si>
    <t>AZ-2013-7720719</t>
  </si>
  <si>
    <t>AZ-2013-9532879</t>
  </si>
  <si>
    <t>AZ-2014-1412225</t>
  </si>
  <si>
    <t>12-31-14</t>
  </si>
  <si>
    <t>AZ-2014-4217323</t>
  </si>
  <si>
    <t>AZ-2014-8174835</t>
  </si>
  <si>
    <t>AZ-2014-7604524</t>
  </si>
  <si>
    <t>AZ-2014-766953</t>
  </si>
  <si>
    <t>BN-2014-4140795</t>
  </si>
  <si>
    <t xml:space="preserve">Total </t>
  </si>
  <si>
    <t xml:space="preserve">Sum Function </t>
  </si>
  <si>
    <t>Total Qty</t>
  </si>
  <si>
    <t>Total Discount</t>
  </si>
  <si>
    <t>=SUM('euro (1)'!T2:T8048)</t>
  </si>
  <si>
    <t>Total Sales</t>
  </si>
  <si>
    <t xml:space="preserve">Central Total </t>
  </si>
  <si>
    <t xml:space="preserve">Sum if </t>
  </si>
  <si>
    <t>Central Sales</t>
  </si>
  <si>
    <t>Central Qty</t>
  </si>
  <si>
    <t>Central Discount</t>
  </si>
  <si>
    <t>Central Region and Technology Category</t>
  </si>
  <si>
    <t>sumifs</t>
  </si>
  <si>
    <t>.</t>
  </si>
  <si>
    <t>=SUMIFS('euro (1)'!R:R  ,   'euro (1)'!K:K  ,  "Central",'euro (1)'!N:N, "Technology")</t>
  </si>
  <si>
    <t xml:space="preserve">calculate total sale of discounted orders </t>
  </si>
  <si>
    <t>sumproduct</t>
  </si>
  <si>
    <t>Disc</t>
  </si>
  <si>
    <t>Sales</t>
  </si>
  <si>
    <t>total sales of dicounted products</t>
  </si>
  <si>
    <t xml:space="preserve">Dsum </t>
  </si>
  <si>
    <t>implement a function which will create a dinamic columns for conditional filter to calculate total sales?</t>
  </si>
  <si>
    <t>what is the difference between count and count A ?</t>
  </si>
  <si>
    <t>Column</t>
  </si>
  <si>
    <t>b</t>
  </si>
  <si>
    <t>c</t>
  </si>
  <si>
    <t>count</t>
  </si>
  <si>
    <t>countA</t>
  </si>
  <si>
    <t>implement a function to find number of records for central region ?</t>
  </si>
  <si>
    <t>implement a function to find number of records for central region in technology category ?</t>
  </si>
  <si>
    <t>Total Records</t>
  </si>
  <si>
    <t>Dcount</t>
  </si>
  <si>
    <t>Dcounta</t>
  </si>
  <si>
    <t>=DCOUNT(  'euro (1)'!A1:U8048,   'euro (1)'!R1,   Database!A15:U16  )</t>
  </si>
  <si>
    <t>=DCOUNTA('euro (1)'!A1:U8048    ,      'euro (1)'!P1     ,     Database!A15:U16   )</t>
  </si>
  <si>
    <t>=SUM('euro (1)'!R:R)</t>
  </si>
  <si>
    <t>=SUMIF('euro (1)' ! K:K    , "Central",     'euro (1)'!R:R    )</t>
  </si>
  <si>
    <t>central</t>
  </si>
  <si>
    <t>Average</t>
  </si>
  <si>
    <t>Sum of all records / count of all records</t>
  </si>
  <si>
    <t>MEAN</t>
  </si>
  <si>
    <t>Average sales per record</t>
  </si>
  <si>
    <t>=AVERAGE('euro (1)'!R:R)</t>
  </si>
  <si>
    <t>Average sale of loss records</t>
  </si>
  <si>
    <t>=AVERAGEIF(   'euro (1)'!S:S    ,     "&lt;0"    ,    'euro (1)'!R:R     )</t>
  </si>
  <si>
    <t>Average Sale of Furniture category</t>
  </si>
  <si>
    <t>=AVERAGEIF(  'euro (1)'!N:N  ,  "Furniture"   ,     'euro (1)'!R:R    )</t>
  </si>
  <si>
    <t>=AVERAGEIF(  'euro (1)'!N:N,  "&lt;&gt;Furniture",     'euro (1)'!R:R    )</t>
  </si>
  <si>
    <t xml:space="preserve">&lt;    &gt;   not equals to </t>
  </si>
  <si>
    <t>=AVERAGEIFS(   'euro (1)'!R:R    ,     'euro (1)'!O:O     ,    "Paper"   ,     'euro (1)'!S:S   ,    "&gt;0"  )</t>
  </si>
  <si>
    <t>Average sales of paper subcategory which is having profit greater than zero?</t>
  </si>
  <si>
    <t>Review_id</t>
  </si>
  <si>
    <t>Reviews</t>
  </si>
  <si>
    <t>I received product in GOOD quality.</t>
  </si>
  <si>
    <t>product was good.</t>
  </si>
  <si>
    <t>product is gooD</t>
  </si>
  <si>
    <t>find</t>
  </si>
  <si>
    <t>lower</t>
  </si>
  <si>
    <t>upper</t>
  </si>
  <si>
    <t>proper</t>
  </si>
  <si>
    <t>=FIND("good",LOWER(B2))</t>
  </si>
  <si>
    <t>Text</t>
  </si>
  <si>
    <t xml:space="preserve">Search </t>
  </si>
  <si>
    <t>Len</t>
  </si>
  <si>
    <t>abcdefghijklmnopqrstuvwxyz 1#</t>
  </si>
  <si>
    <t>=LEFT(B7,5)</t>
  </si>
  <si>
    <t>Right</t>
  </si>
  <si>
    <t>Left</t>
  </si>
  <si>
    <t>=RIGHT(B7,5)</t>
  </si>
  <si>
    <t>mid</t>
  </si>
  <si>
    <t>=LEN(B7)</t>
  </si>
  <si>
    <t>=MID(B7,5,10)</t>
  </si>
  <si>
    <t>First Name</t>
  </si>
  <si>
    <t>Last Name</t>
  </si>
  <si>
    <t>Full Name</t>
  </si>
  <si>
    <t>kunal</t>
  </si>
  <si>
    <t>arora</t>
  </si>
  <si>
    <t>raam</t>
  </si>
  <si>
    <t>kapoor</t>
  </si>
  <si>
    <t>hari</t>
  </si>
  <si>
    <t>prasad</t>
  </si>
  <si>
    <t>=CONCAT(B16," ",C16)</t>
  </si>
  <si>
    <t>my</t>
  </si>
  <si>
    <t>name</t>
  </si>
  <si>
    <t>is</t>
  </si>
  <si>
    <t>=TEXTJOIN(" ",0,B21:B25)</t>
  </si>
  <si>
    <t>kunal@gmail.com</t>
  </si>
  <si>
    <t>raam@gmail.com</t>
  </si>
  <si>
    <t>hari@gmail.com</t>
  </si>
  <si>
    <t>…</t>
  </si>
  <si>
    <t>kunal@gmail.com,raam@gmail.com,hari@gmail.com</t>
  </si>
  <si>
    <t>=TEXTJOIN(",",0,B28:B30)</t>
  </si>
  <si>
    <t>Error</t>
  </si>
  <si>
    <t>m,y, ,n,a,m,e, ,I,s, ,k,u,n,a,l, ,a,r,o,r,a,,,,,</t>
  </si>
  <si>
    <t>=SUBSTITUTE(B34,  ","    ,    ""   )</t>
  </si>
  <si>
    <t>ku@n@al</t>
  </si>
  <si>
    <t>=SUBSTITUTE(B35,  "@",  "" )</t>
  </si>
  <si>
    <t>my,name,is,kuna,arora</t>
  </si>
  <si>
    <t>=SUBSTITUTE(B36,  ",", " ")</t>
  </si>
  <si>
    <t>I received a good product</t>
  </si>
  <si>
    <t>=SUBSTITUTE(B37 ,  "good"  ,  "bad"   )</t>
  </si>
  <si>
    <t>Q get domain names from given email id ?</t>
  </si>
  <si>
    <t>raam@yahoo.co.in</t>
  </si>
  <si>
    <t>hari@ducatindia.in</t>
  </si>
  <si>
    <t>search</t>
  </si>
  <si>
    <t>=SEARCH("@",B42)</t>
  </si>
  <si>
    <t>total chars</t>
  </si>
  <si>
    <t>=RIGHT(B42,E42)</t>
  </si>
  <si>
    <t>=D42-C42</t>
  </si>
  <si>
    <t>total chars - occurred position of @</t>
  </si>
  <si>
    <t>=LEN(B42)</t>
  </si>
  <si>
    <t>NOW</t>
  </si>
  <si>
    <t>Today</t>
  </si>
  <si>
    <t>YEAR</t>
  </si>
  <si>
    <t>hour</t>
  </si>
  <si>
    <t>minute</t>
  </si>
  <si>
    <t>second</t>
  </si>
  <si>
    <t>Date</t>
  </si>
  <si>
    <t>Time</t>
  </si>
  <si>
    <t>Reverse Engineering</t>
  </si>
  <si>
    <t>Start Date</t>
  </si>
  <si>
    <t>End Date</t>
  </si>
  <si>
    <t>Days</t>
  </si>
  <si>
    <t>Days360</t>
  </si>
  <si>
    <t>Workingdays</t>
  </si>
  <si>
    <t>from mon to fri</t>
  </si>
  <si>
    <t>Networkdays.intl</t>
  </si>
  <si>
    <t>only tuestday off</t>
  </si>
  <si>
    <t>=NETWORKDAYS.INTL(A9,B9,13)</t>
  </si>
  <si>
    <t>=NETWORKDAYS(A9,B9)</t>
  </si>
  <si>
    <t>Custom</t>
  </si>
  <si>
    <t xml:space="preserve">if </t>
  </si>
  <si>
    <t xml:space="preserve">and </t>
  </si>
  <si>
    <t>ifs</t>
  </si>
  <si>
    <t>or</t>
  </si>
  <si>
    <t>not</t>
  </si>
  <si>
    <t>Target</t>
  </si>
  <si>
    <t>and</t>
  </si>
  <si>
    <t>Between</t>
  </si>
  <si>
    <t>=AND(A9&gt;=1, A9&lt;=100 )</t>
  </si>
  <si>
    <t>south</t>
  </si>
  <si>
    <t>=OR(A12="South", A12="West")</t>
  </si>
  <si>
    <t>=NOT(A14)</t>
  </si>
  <si>
    <t>=NETWORKDAYS.INTL(  H21 , H9 ,   "0010100"   )</t>
  </si>
  <si>
    <t>=IF(AND(A9&gt;=1,A9&lt;=100), "IN RANGE", "NOT in RANGE")</t>
  </si>
  <si>
    <t>Ratings</t>
  </si>
  <si>
    <t>Rating Column</t>
  </si>
  <si>
    <t>Status</t>
  </si>
  <si>
    <t>Bad</t>
  </si>
  <si>
    <t>Avg</t>
  </si>
  <si>
    <t>Good</t>
  </si>
  <si>
    <t>NPS_Score</t>
  </si>
  <si>
    <t>Good/Good+Bad</t>
  </si>
  <si>
    <t>=N4/(L4+N4)</t>
  </si>
  <si>
    <t>=IFS(AND(I4&gt;=1,I4&lt;=5), "Bad",  AND(I4&gt;=6,I4&lt;=7),"Avg",  AND(I4&gt;=8,I4&lt;=10),  "Good" )</t>
  </si>
  <si>
    <t>=RANDBETWEEN(1,10)</t>
  </si>
  <si>
    <t>=COUNTIF(J4:J13,L3)</t>
  </si>
  <si>
    <t>West</t>
  </si>
  <si>
    <t>East</t>
  </si>
  <si>
    <t>Lookups</t>
  </si>
  <si>
    <t>Product_id</t>
  </si>
  <si>
    <t>Product Name</t>
  </si>
  <si>
    <t>Qty</t>
  </si>
  <si>
    <t>Mouse</t>
  </si>
  <si>
    <t>Keyboard</t>
  </si>
  <si>
    <t>Console</t>
  </si>
  <si>
    <t>Monitor</t>
  </si>
  <si>
    <t>Vlookup</t>
  </si>
  <si>
    <t>Row Wise Data Searching</t>
  </si>
  <si>
    <t>P_ID</t>
  </si>
  <si>
    <t>Name</t>
  </si>
  <si>
    <t>=VLOOKUP(G5  , $B$3:$D$8  ,   2   ,  FALSE)</t>
  </si>
  <si>
    <t>Col1</t>
  </si>
  <si>
    <t>Col2</t>
  </si>
  <si>
    <t>a</t>
  </si>
  <si>
    <t xml:space="preserve">c </t>
  </si>
  <si>
    <t>d</t>
  </si>
  <si>
    <t>Absolute</t>
  </si>
  <si>
    <t>=$C$14</t>
  </si>
  <si>
    <t>EEEE</t>
  </si>
  <si>
    <t>PC</t>
  </si>
  <si>
    <t>Refenced</t>
  </si>
  <si>
    <t>MIX</t>
  </si>
  <si>
    <t>=C14</t>
  </si>
  <si>
    <t>Row numbers</t>
  </si>
  <si>
    <t>H lookup</t>
  </si>
  <si>
    <t>=HLOOKUP($K$4    ,    $B$3:$D$8    ,    J5    ,   FALSE)</t>
  </si>
  <si>
    <t>State A</t>
  </si>
  <si>
    <t>State B</t>
  </si>
  <si>
    <t>Delhi</t>
  </si>
  <si>
    <t>Mumbai</t>
  </si>
  <si>
    <t>Maharashtra</t>
  </si>
  <si>
    <t>kerala</t>
  </si>
  <si>
    <t>pune</t>
  </si>
  <si>
    <t>bengalore</t>
  </si>
  <si>
    <t>haryana</t>
  </si>
  <si>
    <t>jaipur</t>
  </si>
  <si>
    <t>Index</t>
  </si>
  <si>
    <t>=INDEX(T4:T12,5)</t>
  </si>
  <si>
    <t>=INDEX(W4:X6,2,1)</t>
  </si>
  <si>
    <t>match</t>
  </si>
  <si>
    <t>=MATCH(W8,T4:T12,0)</t>
  </si>
  <si>
    <t>delhi</t>
  </si>
  <si>
    <t>mumbai</t>
  </si>
  <si>
    <t>punjab</t>
  </si>
  <si>
    <t>jalandar</t>
  </si>
  <si>
    <t>ludhiana</t>
  </si>
  <si>
    <t>Common</t>
  </si>
  <si>
    <t>iferror</t>
  </si>
  <si>
    <t>ifna</t>
  </si>
  <si>
    <t xml:space="preserve">Error Handling </t>
  </si>
  <si>
    <t>=IFNA(P5, "details not found")</t>
  </si>
  <si>
    <t>delhi , mumbai are best , states, .</t>
  </si>
  <si>
    <t>len</t>
  </si>
  <si>
    <t>left over chars</t>
  </si>
  <si>
    <t>=RIGHT(B47,E47-2)</t>
  </si>
  <si>
    <t>=SUBSTITUTE(C50,",","")</t>
  </si>
  <si>
    <t>=CONCAT(C49,D50)</t>
  </si>
  <si>
    <t>=SEARCH("are", B47)</t>
  </si>
  <si>
    <t>=LEN(B47)</t>
  </si>
  <si>
    <t>=D47-C47</t>
  </si>
  <si>
    <t>=LEFT(B47,C47+2)</t>
  </si>
  <si>
    <t>=CONCAT(LEFT(B48,SEARCH("are",B48)+2),   SUBSTITUTE(RIGHT(B48, ( LEN(B48) -  SEARCH("are",B48))-2 ),  ",",""))</t>
  </si>
  <si>
    <t>Filter</t>
  </si>
  <si>
    <t>Cust_id</t>
  </si>
  <si>
    <t>Age</t>
  </si>
  <si>
    <t>Creditlimit</t>
  </si>
  <si>
    <t>Raam</t>
  </si>
  <si>
    <t>Shyam</t>
  </si>
  <si>
    <t>Hari</t>
  </si>
  <si>
    <t>Murli</t>
  </si>
  <si>
    <t>Krishna</t>
  </si>
  <si>
    <t>Gopal</t>
  </si>
  <si>
    <t xml:space="preserve">Kunal </t>
  </si>
  <si>
    <t>Row Labels</t>
  </si>
  <si>
    <t>Grand Total</t>
  </si>
  <si>
    <t>Column Labels</t>
  </si>
  <si>
    <t xml:space="preserve">Sum of  Profit </t>
  </si>
  <si>
    <t>0.0,K</t>
  </si>
  <si>
    <t>0,,"M"</t>
  </si>
  <si>
    <t xml:space="preserve">Sum of  Sales </t>
  </si>
  <si>
    <t>Count of OrderID</t>
  </si>
  <si>
    <t>Sales Contr.</t>
  </si>
  <si>
    <t>S.no.</t>
  </si>
  <si>
    <t>Sum of Margin</t>
  </si>
  <si>
    <t>Jan</t>
  </si>
  <si>
    <t>Feb</t>
  </si>
  <si>
    <t>Mar</t>
  </si>
  <si>
    <t>Apr</t>
  </si>
  <si>
    <t>May</t>
  </si>
  <si>
    <t>Jun</t>
  </si>
  <si>
    <t>Jul</t>
  </si>
  <si>
    <t>Aug</t>
  </si>
  <si>
    <t>Sep</t>
  </si>
  <si>
    <t>Oct</t>
  </si>
  <si>
    <t>Nov</t>
  </si>
  <si>
    <t>Dec</t>
  </si>
  <si>
    <t xml:space="preserve">MOM Growth </t>
  </si>
  <si>
    <t>Forecast(Sales)</t>
  </si>
  <si>
    <t>Lower Confidence Bound(Sales)</t>
  </si>
  <si>
    <t>Upper Confidence Bound(Sales)</t>
  </si>
  <si>
    <t>ENAME</t>
  </si>
  <si>
    <t>kunal arora</t>
  </si>
  <si>
    <t>Salary</t>
  </si>
  <si>
    <t>abc</t>
  </si>
  <si>
    <t>=AND(     ISTEXT(B1)    ,       LEN(B1)&lt;=10       )</t>
  </si>
  <si>
    <t>Joining_date</t>
  </si>
  <si>
    <t>Products</t>
  </si>
  <si>
    <t>Price</t>
  </si>
  <si>
    <t>Laptop</t>
  </si>
  <si>
    <t>$C$3</t>
  </si>
  <si>
    <t>$D$3</t>
  </si>
  <si>
    <t>$C$4</t>
  </si>
  <si>
    <t>$D$4</t>
  </si>
  <si>
    <t>$C$5</t>
  </si>
  <si>
    <t>$D$5</t>
  </si>
  <si>
    <t>$C$6</t>
  </si>
  <si>
    <t>$D$6</t>
  </si>
  <si>
    <t>$C$7</t>
  </si>
  <si>
    <t>$D$7</t>
  </si>
  <si>
    <t>$E$9</t>
  </si>
  <si>
    <t>price redcution 10%  and qty improvement 20&amp;</t>
  </si>
  <si>
    <t>this scenario shows changes in sale when there is a reduction of price by 10% and improvement in qty by 20%</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</si>
  <si>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</si>
  <si>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</si>
  <si>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</si>
  <si>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</si>
  <si>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</si>
  <si>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</si>
  <si>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</si>
  <si>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this scenario shows changes in sale when there is a reduction of price by 10% and improvement in qty by 20%
Modified by Ducat on 04-05-2026</t>
  </si>
  <si>
    <t>Flash fill</t>
  </si>
  <si>
    <t>Fullname</t>
  </si>
  <si>
    <t>raam kapoor</t>
  </si>
  <si>
    <t>hari prasad</t>
  </si>
  <si>
    <t>murli singh</t>
  </si>
  <si>
    <t>krishna yadav</t>
  </si>
  <si>
    <t>firname</t>
  </si>
  <si>
    <t>KUNAL</t>
  </si>
  <si>
    <t>RAAM</t>
  </si>
  <si>
    <t>HARI</t>
  </si>
  <si>
    <t>MURLI</t>
  </si>
  <si>
    <t>KRISHNA</t>
  </si>
  <si>
    <t>Last</t>
  </si>
  <si>
    <t>Arora</t>
  </si>
  <si>
    <t>Kapoor</t>
  </si>
  <si>
    <t>Prasad</t>
  </si>
  <si>
    <t>Singh</t>
  </si>
  <si>
    <t>Yadav</t>
  </si>
  <si>
    <t>North Total</t>
  </si>
  <si>
    <t>South Total</t>
  </si>
  <si>
    <t xml:space="preserve">kunal arora </t>
  </si>
  <si>
    <t>my name is kunal arora</t>
  </si>
  <si>
    <t>Month</t>
  </si>
  <si>
    <t>Amount</t>
  </si>
  <si>
    <t>PRICE_QTY_selection1</t>
  </si>
  <si>
    <t>Created by Ducat on 12-05-2026</t>
  </si>
  <si>
    <t>Laptop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</si>
</sst>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4009]dddd\,\ d\ mmmm\,\ yyyy;@"/>
    <numFmt numFmtId="165" formatCode="0.0,\K"/>
  </numFmts>
  <fonts count="3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u/>
      <sz val="11"/>
      <color theme="10"/>
      <name val="Calibri"/>
      <family val="2"/>
      <scheme val="minor"/>
    </font>
    <font>
      <b/>
      <sz val="18"/>
      <color theme="1"/>
      <name val="Calibri"/>
      <family val="2"/>
      <scheme val="minor"/>
    </font>
    <font>
      <b/>
      <sz val="24"/>
      <color theme="1"/>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sz val="11"/>
      <color rgb="FF000000"/>
      <name val="Calibri"/>
      <family val="2"/>
    </font>
    <font>
      <b/>
      <sz val="12"/>
      <color indexed="9"/>
      <name val="Calibri"/>
      <family val="2"/>
      <scheme val="minor"/>
    </font>
    <font>
      <b/>
      <sz val="11"/>
      <color indexed="8"/>
      <name val="Calibri"/>
      <family val="2"/>
      <scheme val="minor"/>
    </font>
    <font>
      <b/>
      <sz val="11"/>
      <color indexed="18"/>
      <name val="Calibri"/>
      <family val="2"/>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9" fontId="1" fillId="0" borderId="0" applyFont="0" applyFill="0" applyBorder="0" applyAlignment="0" applyProtection="0"/>
  </cellStyleXfs>
  <cellXfs count="81">
    <xf numFmtId="0" fontId="0" fillId="0" borderId="0" xfId="0"/>
    <xf numFmtId="14" fontId="0" fillId="0" borderId="0" xfId="0" applyNumberFormat="1"/>
    <xf numFmtId="0" fontId="0" fillId="0" borderId="0" xfId="0" quotePrefix="1"/>
    <xf numFmtId="0" fontId="0" fillId="33" borderId="10" xfId="0" applyFill="1" applyBorder="1"/>
    <xf numFmtId="0" fontId="0" fillId="34" borderId="0" xfId="0" quotePrefix="1" applyFill="1"/>
    <xf numFmtId="0" fontId="0" fillId="35" borderId="0" xfId="0" applyFill="1"/>
    <xf numFmtId="0" fontId="0" fillId="35" borderId="10" xfId="0" applyFill="1" applyBorder="1"/>
    <xf numFmtId="0" fontId="0" fillId="36" borderId="0" xfId="0" applyFill="1"/>
    <xf numFmtId="0" fontId="0" fillId="33" borderId="0" xfId="0" applyFill="1"/>
    <xf numFmtId="0" fontId="0" fillId="33" borderId="11" xfId="0" applyFill="1" applyBorder="1"/>
    <xf numFmtId="0" fontId="0" fillId="33" borderId="12" xfId="0" applyFill="1" applyBorder="1"/>
    <xf numFmtId="0" fontId="0" fillId="0" borderId="13" xfId="0" applyBorder="1"/>
    <xf numFmtId="0" fontId="0" fillId="0" borderId="14" xfId="0" applyBorder="1"/>
    <xf numFmtId="0" fontId="0" fillId="0" borderId="15" xfId="0" applyBorder="1"/>
    <xf numFmtId="0" fontId="0" fillId="0" borderId="16" xfId="0" applyBorder="1"/>
    <xf numFmtId="0" fontId="0" fillId="36" borderId="0" xfId="0" quotePrefix="1" applyFill="1"/>
    <xf numFmtId="0" fontId="0" fillId="37" borderId="0" xfId="0" quotePrefix="1" applyFill="1"/>
    <xf numFmtId="0" fontId="0" fillId="38" borderId="10" xfId="0" applyFill="1" applyBorder="1"/>
    <xf numFmtId="0" fontId="20" fillId="38" borderId="0" xfId="42" applyFill="1" applyBorder="1"/>
    <xf numFmtId="0" fontId="20" fillId="0" borderId="0" xfId="42"/>
    <xf numFmtId="0" fontId="0" fillId="36" borderId="11" xfId="0" applyFill="1" applyBorder="1"/>
    <xf numFmtId="0" fontId="0" fillId="36" borderId="17" xfId="0" applyFill="1" applyBorder="1"/>
    <xf numFmtId="0" fontId="0" fillId="36" borderId="12" xfId="0" applyFill="1" applyBorder="1"/>
    <xf numFmtId="0" fontId="0" fillId="36" borderId="13" xfId="0" applyFill="1" applyBorder="1"/>
    <xf numFmtId="0" fontId="0" fillId="36" borderId="14" xfId="0" applyFill="1" applyBorder="1"/>
    <xf numFmtId="0" fontId="0" fillId="0" borderId="18" xfId="0" applyBorder="1"/>
    <xf numFmtId="22" fontId="0" fillId="0" borderId="15" xfId="0" quotePrefix="1" applyNumberFormat="1" applyBorder="1"/>
    <xf numFmtId="14" fontId="0" fillId="0" borderId="16" xfId="0" quotePrefix="1" applyNumberFormat="1" applyBorder="1"/>
    <xf numFmtId="0" fontId="0" fillId="36" borderId="19" xfId="0" applyFill="1" applyBorder="1"/>
    <xf numFmtId="14" fontId="0" fillId="0" borderId="20" xfId="0" applyNumberFormat="1" applyBorder="1"/>
    <xf numFmtId="0" fontId="0" fillId="36" borderId="20" xfId="0" applyFill="1" applyBorder="1"/>
    <xf numFmtId="18" fontId="0" fillId="0" borderId="21" xfId="0" applyNumberFormat="1" applyBorder="1"/>
    <xf numFmtId="164" fontId="0" fillId="0" borderId="0" xfId="0" applyNumberFormat="1"/>
    <xf numFmtId="0" fontId="0" fillId="34" borderId="0" xfId="0" applyFill="1"/>
    <xf numFmtId="0" fontId="0" fillId="0" borderId="0" xfId="0" applyAlignment="1">
      <alignment horizontal="center" vertical="center"/>
    </xf>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16" fillId="0" borderId="0" xfId="0" quotePrefix="1" applyFont="1"/>
    <xf numFmtId="0" fontId="0" fillId="39" borderId="0" xfId="0" applyFill="1"/>
    <xf numFmtId="0" fontId="0" fillId="0" borderId="0" xfId="0" pivotButton="1"/>
    <xf numFmtId="0" fontId="0" fillId="0" borderId="0" xfId="0" applyAlignment="1">
      <alignment horizontal="left"/>
    </xf>
    <xf numFmtId="165" fontId="0" fillId="0" borderId="0" xfId="0" applyNumberFormat="1"/>
    <xf numFmtId="0" fontId="21" fillId="0" borderId="0" xfId="0" applyFont="1"/>
    <xf numFmtId="0" fontId="22" fillId="0" borderId="0" xfId="0" applyFont="1"/>
    <xf numFmtId="0" fontId="0" fillId="0" borderId="0" xfId="0" pivotButton="1" applyAlignment="1">
      <alignment horizontal="center"/>
    </xf>
    <xf numFmtId="0" fontId="0" fillId="0" borderId="0" xfId="0" applyAlignment="1">
      <alignment horizontal="center" vertical="center" wrapText="1"/>
    </xf>
    <xf numFmtId="9" fontId="0" fillId="0" borderId="0" xfId="0" applyNumberFormat="1"/>
    <xf numFmtId="0" fontId="0" fillId="0" borderId="0" xfId="0" applyAlignment="1">
      <alignment horizontal="left" indent="1"/>
    </xf>
    <xf numFmtId="9" fontId="0" fillId="0" borderId="0" xfId="43" applyFont="1"/>
    <xf numFmtId="2" fontId="0" fillId="0" borderId="0" xfId="0" applyNumberFormat="1"/>
    <xf numFmtId="0" fontId="23" fillId="45" borderId="22" xfId="0" applyFont="1" applyFill="1" applyBorder="1" applyAlignment="1">
      <alignment horizontal="left"/>
    </xf>
    <xf numFmtId="0" fontId="23" fillId="45" borderId="17" xfId="0" applyFont="1" applyFill="1" applyBorder="1" applyAlignment="1">
      <alignment horizontal="left"/>
    </xf>
    <xf numFmtId="0" fontId="0" fillId="0" borderId="23" xfId="0" applyBorder="1"/>
    <xf numFmtId="0" fontId="24" fillId="46" borderId="0" xfId="0" applyFont="1" applyFill="1" applyAlignment="1">
      <alignment horizontal="left"/>
    </xf>
    <xf numFmtId="0" fontId="25" fillId="46" borderId="23" xfId="0" applyFont="1" applyFill="1" applyBorder="1" applyAlignment="1">
      <alignment horizontal="left"/>
    </xf>
    <xf numFmtId="0" fontId="24" fillId="46" borderId="18" xfId="0" applyFont="1" applyFill="1" applyBorder="1" applyAlignment="1">
      <alignment horizontal="left"/>
    </xf>
    <xf numFmtId="0" fontId="26" fillId="45" borderId="17" xfId="0" applyFont="1" applyFill="1" applyBorder="1" applyAlignment="1">
      <alignment horizontal="right"/>
    </xf>
    <xf numFmtId="0" fontId="26" fillId="45" borderId="22" xfId="0" applyFont="1" applyFill="1" applyBorder="1" applyAlignment="1">
      <alignment horizontal="right"/>
    </xf>
    <xf numFmtId="0" fontId="0" fillId="47" borderId="0" xfId="0" applyFill="1"/>
    <xf numFmtId="0" fontId="27" fillId="0" borderId="0" xfId="0" applyFont="1" applyAlignment="1">
      <alignment vertical="top" wrapText="1"/>
    </xf>
    <xf numFmtId="10" fontId="0" fillId="0" borderId="0" xfId="0" applyNumberFormat="1"/>
    <xf numFmtId="0" fontId="16" fillId="0" borderId="0" xfId="0" applyFont="1"/>
    <xf numFmtId="0" fontId="0" fillId="0" borderId="0" xfId="0" applyAlignment="1">
      <alignment horizontal="center"/>
    </xf>
    <xf numFmtId="0" fontId="0" fillId="0" borderId="0" xfId="0" applyFill="1" applyBorder="1" applyAlignment="1"/>
    <xf numFmtId="0" fontId="0" fillId="0" borderId="18" xfId="0" applyFill="1" applyBorder="1" applyAlignment="1"/>
    <xf numFmtId="0" fontId="29" fillId="45" borderId="22" xfId="0" applyFont="1" applyFill="1" applyBorder="1" applyAlignment="1">
      <alignment horizontal="left"/>
    </xf>
    <xf numFmtId="0" fontId="29" fillId="45" borderId="17" xfId="0" applyFont="1" applyFill="1" applyBorder="1" applyAlignment="1">
      <alignment horizontal="left"/>
    </xf>
    <xf numFmtId="0" fontId="0" fillId="0" borderId="23" xfId="0" applyFill="1" applyBorder="1" applyAlignment="1"/>
    <xf numFmtId="0" fontId="30" fillId="46" borderId="0" xfId="0" applyFont="1" applyFill="1" applyBorder="1" applyAlignment="1">
      <alignment horizontal="left"/>
    </xf>
    <xf numFmtId="0" fontId="31" fillId="46" borderId="23" xfId="0" applyFont="1" applyFill="1" applyBorder="1" applyAlignment="1">
      <alignment horizontal="left"/>
    </xf>
    <xf numFmtId="0" fontId="30" fillId="46" borderId="18" xfId="0" applyFont="1" applyFill="1" applyBorder="1" applyAlignment="1">
      <alignment horizontal="left"/>
    </xf>
    <xf numFmtId="0" fontId="0" fillId="47" borderId="0" xfId="0" applyFill="1" applyBorder="1" applyAlignment="1"/>
    <xf numFmtId="0" fontId="27" fillId="0" borderId="0" xfId="0" applyFont="1" applyFill="1" applyBorder="1" applyAlignment="1">
      <alignment vertical="top" wrapText="1"/>
    </xf>
    <xf numFmtId="0" fontId="0" fillId="0" borderId="0" xfId="0" applyNumberFormat="1"/>
    <xf numFmtId="0" fontId="0" fillId="0" borderId="0" xfId="0" applyAlignment="1">
      <alignment horizontal="center" wrapText="1"/>
    </xf>
    <xf numFmtId="0" fontId="0" fillId="39" borderId="0" xfId="0" applyFill="1" applyAlignment="1">
      <alignment horizontal="center" vertical="center" wrapText="1"/>
    </xf>
    <xf numFmtId="0" fontId="0" fillId="0" borderId="0" xfId="0" quotePrefix="1" applyAlignment="1">
      <alignment horizontal="center"/>
    </xf>
    <xf numFmtId="0" fontId="0" fillId="0" borderId="0" xfId="0" applyAlignment="1">
      <alignment horizont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 cent" xfId="43" builtinId="5"/>
    <cellStyle name="Title" xfId="1" builtinId="15" customBuiltin="1"/>
    <cellStyle name="Total" xfId="17" builtinId="25" customBuiltin="1"/>
    <cellStyle name="Warning Text" xfId="14" builtinId="11" customBuiltin="1"/>
  </cellStyles>
  <dxfs count="10">
    <dxf>
      <numFmt numFmtId="2" formatCode="0.00"/>
    </dxf>
    <dxf>
      <numFmt numFmtId="2" formatCode="0.00"/>
    </dxf>
    <dxf>
      <numFmt numFmtId="166" formatCode="dd/mm/yyyy"/>
    </dxf>
    <dxf>
      <numFmt numFmtId="2" formatCode="0.00"/>
    </dxf>
    <dxf>
      <numFmt numFmtId="2" formatCode="0.00"/>
    </dxf>
    <dxf>
      <numFmt numFmtId="166" formatCode="dd/mm/yyyy"/>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5.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[Euro_macro.xlsm]Sheet1!PivotTable1</c:name>
    <c:fmtId val="22"/>
  </c:pivotSource>
  <c:chart>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Furniture</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Sheet1!$A$5:$A$8</c:f>
              <c:strCache>
                <c:ptCount val="3"/>
                <c:pt idx="0">
                  <c:v>Central</c:v>
                </c:pt>
                <c:pt idx="1">
                  <c:v>North</c:v>
                </c:pt>
                <c:pt idx="2">
                  <c:v>South</c:v>
                </c:pt>
              </c:strCache>
            </c:strRef>
          </c:cat>
          <c:val>
            <c:numRef>
              <c:f>Sheet1!$B$5:$B$8</c:f>
              <c:numCache>
                <c:formatCode>0.0,\K</c:formatCode>
                <c:ptCount val="3"/>
                <c:pt idx="0">
                  <c:v>24971</c:v>
                </c:pt>
                <c:pt idx="1">
                  <c:v>14891</c:v>
                </c:pt>
                <c:pt idx="2">
                  <c:v>9872</c:v>
                </c:pt>
              </c:numCache>
            </c:numRef>
          </c:val>
          <c:extLst>
            <c:ext xmlns:c16="http://schemas.microsoft.com/office/drawing/2014/chart" uri="{C3380CC4-5D6E-409C-BE32-E72D297353CC}">
              <c16:uniqueId val="{00000000-5719-464D-8A28-240083CB9B20}"/>
            </c:ext>
          </c:extLst>
        </c:ser>
        <c:ser>
          <c:idx val="1"/>
          <c:order val="1"/>
          <c:tx>
            <c:strRef>
              <c:f>Sheet1!$C$3:$C$4</c:f>
              <c:strCache>
                <c:ptCount val="1"/>
                <c:pt idx="0">
                  <c:v>Office Supplies</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Sheet1!$A$5:$A$8</c:f>
              <c:strCache>
                <c:ptCount val="3"/>
                <c:pt idx="0">
                  <c:v>Central</c:v>
                </c:pt>
                <c:pt idx="1">
                  <c:v>North</c:v>
                </c:pt>
                <c:pt idx="2">
                  <c:v>South</c:v>
                </c:pt>
              </c:strCache>
            </c:strRef>
          </c:cat>
          <c:val>
            <c:numRef>
              <c:f>Sheet1!$C$5:$C$8</c:f>
              <c:numCache>
                <c:formatCode>0.0,\K</c:formatCode>
                <c:ptCount val="3"/>
                <c:pt idx="0">
                  <c:v>74130</c:v>
                </c:pt>
                <c:pt idx="1">
                  <c:v>19730</c:v>
                </c:pt>
                <c:pt idx="2">
                  <c:v>31092</c:v>
                </c:pt>
              </c:numCache>
            </c:numRef>
          </c:val>
          <c:extLst>
            <c:ext xmlns:c16="http://schemas.microsoft.com/office/drawing/2014/chart" uri="{C3380CC4-5D6E-409C-BE32-E72D297353CC}">
              <c16:uniqueId val="{00000001-5719-464D-8A28-240083CB9B20}"/>
            </c:ext>
          </c:extLst>
        </c:ser>
        <c:ser>
          <c:idx val="2"/>
          <c:order val="2"/>
          <c:tx>
            <c:strRef>
              <c:f>Sheet1!$D$3:$D$4</c:f>
              <c:strCache>
                <c:ptCount val="1"/>
                <c:pt idx="0">
                  <c:v>Technology</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Sheet1!$A$5:$A$8</c:f>
              <c:strCache>
                <c:ptCount val="3"/>
                <c:pt idx="0">
                  <c:v>Central</c:v>
                </c:pt>
                <c:pt idx="1">
                  <c:v>North</c:v>
                </c:pt>
                <c:pt idx="2">
                  <c:v>South</c:v>
                </c:pt>
              </c:strCache>
            </c:strRef>
          </c:cat>
          <c:val>
            <c:numRef>
              <c:f>Sheet1!$D$5:$D$8</c:f>
              <c:numCache>
                <c:formatCode>0.0,\K</c:formatCode>
                <c:ptCount val="3"/>
                <c:pt idx="0">
                  <c:v>58535</c:v>
                </c:pt>
                <c:pt idx="1">
                  <c:v>36818</c:v>
                </c:pt>
                <c:pt idx="2">
                  <c:v>13201</c:v>
                </c:pt>
              </c:numCache>
            </c:numRef>
          </c:val>
          <c:extLst>
            <c:ext xmlns:c16="http://schemas.microsoft.com/office/drawing/2014/chart" uri="{C3380CC4-5D6E-409C-BE32-E72D297353CC}">
              <c16:uniqueId val="{00000002-5719-464D-8A28-240083CB9B20}"/>
            </c:ext>
          </c:extLst>
        </c:ser>
        <c:dLbls>
          <c:showLegendKey val="0"/>
          <c:showVal val="0"/>
          <c:showCatName val="0"/>
          <c:showSerName val="0"/>
          <c:showPercent val="0"/>
          <c:showBubbleSize val="0"/>
        </c:dLbls>
        <c:gapWidth val="315"/>
        <c:overlap val="-40"/>
        <c:axId val="1459873727"/>
        <c:axId val="1459870847"/>
      </c:barChart>
      <c:catAx>
        <c:axId val="145987372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59870847"/>
        <c:crosses val="autoZero"/>
        <c:auto val="1"/>
        <c:lblAlgn val="ctr"/>
        <c:lblOffset val="100"/>
        <c:noMultiLvlLbl val="0"/>
      </c:catAx>
      <c:valAx>
        <c:axId val="145987084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598737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[Euro_macro.xlsm]Product Wise Details!PivotTable4</c:name>
    <c:fmtId val="1"/>
  </c:pivotSource>
  <c:chart>
    <c:autoTitleDeleted val="1"/>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Wise Details'!$B$3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'Product Wise Details'!$A$4:$A$24</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'Product Wise Details'!$B$4:$B$24</c:f>
              <c:numCache>
                <c:formatCode>0%</c:formatCode>
                <c:ptCount val="17"/>
                <c:pt idx="0">
                  <c:v>0.12535586817356914</c:v>
                </c:pt>
                <c:pt idx="1">
                  <c:v>7.9497309325768734E-2</c:v>
                </c:pt>
                <c:pt idx="2">
                  <c:v>2.9055790080571194E-2</c:v>
                </c:pt>
                <c:pt idx="3">
                  <c:v>3.8100355889463915E-2</c:v>
                </c:pt>
                <c:pt idx="4">
                  <c:v>8.93768825990576E-2</c:v>
                </c:pt>
                <c:pt idx="5">
                  <c:v>5.4155833427720547E-2</c:v>
                </c:pt>
                <c:pt idx="6">
                  <c:v>3.3610647218075336E-2</c:v>
                </c:pt>
                <c:pt idx="7">
                  <c:v>1.3289435473637866E-2</c:v>
                </c:pt>
                <c:pt idx="8">
                  <c:v>6.9142535476107549E-3</c:v>
                </c:pt>
                <c:pt idx="9">
                  <c:v>5.4596969446646815E-3</c:v>
                </c:pt>
                <c:pt idx="10">
                  <c:v>1.5353321847900048E-2</c:v>
                </c:pt>
                <c:pt idx="11">
                  <c:v>0.1160277149239381</c:v>
                </c:pt>
                <c:pt idx="12">
                  <c:v>1.653152972856509E-2</c:v>
                </c:pt>
                <c:pt idx="13">
                  <c:v>5.5912287171032179E-2</c:v>
                </c:pt>
                <c:pt idx="14">
                  <c:v>0.12351851110632314</c:v>
                </c:pt>
                <c:pt idx="15">
                  <c:v>7.7524971449642793E-2</c:v>
                </c:pt>
                <c:pt idx="16">
                  <c:v>0.12031559109245887</c:v>
                </c:pt>
              </c:numCache>
            </c:numRef>
          </c:val>
          <c:extLst>
            <c:ext xmlns:c16="http://schemas.microsoft.com/office/drawing/2014/chart" uri="{C3380CC4-5D6E-409C-BE32-E72D297353CC}">
              <c16:uniqueId val="{00000000-F75B-4362-97CA-7F705B1EFBF2}"/>
            </c:ext>
          </c:extLst>
        </c:ser>
        <c:dLbls>
          <c:dLblPos val="outEnd"/>
          <c:showLegendKey val="0"/>
          <c:showVal val="1"/>
          <c:showCatName val="0"/>
          <c:showSerName val="0"/>
          <c:showPercent val="0"/>
          <c:showBubbleSize val="0"/>
        </c:dLbls>
        <c:gapWidth val="315"/>
        <c:overlap val="-40"/>
        <c:axId val="535810047"/>
        <c:axId val="535807647"/>
      </c:barChart>
      <c:catAx>
        <c:axId val="53581004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35807647"/>
        <c:crosses val="autoZero"/>
        <c:auto val="1"/>
        <c:lblAlgn val="ctr"/>
        <c:lblOffset val="100"/>
        <c:noMultiLvlLbl val="0"/>
      </c:catAx>
      <c:valAx>
        <c:axId val="53580764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35810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[Euro_macro.xlsm]KPI!PivotTable6</c:name>
    <c:fmtId val="9"/>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KPI!$E$3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KPI!$D$4:$D$16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KPI!$E$4:$E$16</c:f>
              <c:numCache>
                <c:formatCode>0%</c:formatCode>
                <c:ptCount val="12"/>
                <c:pt idx="0">
                  <c:v>0.15595298856441311</c:v>
                </c:pt>
                <c:pt idx="1">
                  <c:v>0.13278099937531154</c:v>
                </c:pt>
                <c:pt idx="2">
                  <c:v>0.11013452444886893</c:v>
                </c:pt>
                <c:pt idx="3">
                  <c:v>0.13805595565448911</c:v>
                </c:pt>
                <c:pt idx="4">
                  <c:v>0.11789418332755283</c:v>
                </c:pt>
                <c:pt idx="5">
                  <c:v>0.14057883642676039</c:v>
                </c:pt>
                <c:pt idx="6">
                  <c:v>0.10693443071238487</c:v>
                </c:pt>
                <c:pt idx="7">
                  <c:v>0.10633408226685989</c:v>
                </c:pt>
                <c:pt idx="8">
                  <c:v>9.9921974255589463E-2</c:v>
                </c:pt>
                <c:pt idx="9">
                  <c:v>0.10978481892357983</c:v>
                </c:pt>
                <c:pt idx="10">
                  <c:v>0.10916785456131353</c:v>
                </c:pt>
                <c:pt idx="11">
                  <c:v>0.13104232281630296</c:v>
                </c:pt>
              </c:numCache>
            </c:numRef>
          </c:val>
          <c:smooth val="0"/>
          <c:extLst>
            <c:ext xmlns:c16="http://schemas.microsoft.com/office/drawing/2014/chart" uri="{C3380CC4-5D6E-409C-BE32-E72D297353CC}">
              <c16:uniqueId val="{00000000-CA29-4EE0-A6EA-6F7244AF651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332799408"/>
        <c:axId val="1332807088"/>
      </c:lineChart>
      <c:catAx>
        <c:axId val="1332799408"/>
        <c:scaling>
          <c:orientation val="minMax"/>
        </c:scaling>
        <c:delete val="1"/>
        <c:axPos val="b"/>
        <c:numFmt formatCode="General" sourceLinked="1"/>
        <c:majorTickMark val="none"/>
        <c:minorTickMark val="none"/>
        <c:tickLblPos val="nextTo"/>
        <c:crossAx val="1332807088"/>
        <c:crosses val="autoZero"/>
        <c:auto val="1"/>
        <c:lblAlgn val="ctr"/>
        <c:lblOffset val="100"/>
        <c:noMultiLvlLbl val="0"/>
      </c:catAx>
      <c:valAx>
        <c:axId val="1332807088"/>
        <c:scaling>
          <c:orientation val="minMax"/>
        </c:scaling>
        <c:delete val="1"/>
        <c:axPos val="l"/>
        <c:numFmt formatCode="0%" sourceLinked="1"/>
        <c:majorTickMark val="none"/>
        <c:minorTickMark val="none"/>
        <c:tickLblPos val="nextTo"/>
        <c:crossAx val="1332799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[Euro_macro.xlsm]KPI!PivotTable6</c:name>
    <c:fmtId val="15"/>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266741646795637E-2"/>
          <c:y val="0.35980145758938692"/>
          <c:w val="0.90946651670640877"/>
          <c:h val="0.55224707499987413"/>
        </c:manualLayout>
      </c:layout>
      <c:lineChart>
        <c:grouping val="standard"/>
        <c:varyColors val="0"/>
        <c:ser>
          <c:idx val="0"/>
          <c:order val="0"/>
          <c:tx>
            <c:strRef>
              <c:f>KPI!$E$3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KPI!$D$4:$D$16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KPI!$E$4:$E$16</c:f>
              <c:numCache>
                <c:formatCode>0%</c:formatCode>
                <c:ptCount val="12"/>
                <c:pt idx="0">
                  <c:v>0.15595298856441311</c:v>
                </c:pt>
                <c:pt idx="1">
                  <c:v>0.13278099937531154</c:v>
                </c:pt>
                <c:pt idx="2">
                  <c:v>0.11013452444886893</c:v>
                </c:pt>
                <c:pt idx="3">
                  <c:v>0.13805595565448911</c:v>
                </c:pt>
                <c:pt idx="4">
                  <c:v>0.11789418332755283</c:v>
                </c:pt>
                <c:pt idx="5">
                  <c:v>0.14057883642676039</c:v>
                </c:pt>
                <c:pt idx="6">
                  <c:v>0.10693443071238487</c:v>
                </c:pt>
                <c:pt idx="7">
                  <c:v>0.10633408226685989</c:v>
                </c:pt>
                <c:pt idx="8">
                  <c:v>9.9921974255589463E-2</c:v>
                </c:pt>
                <c:pt idx="9">
                  <c:v>0.10978481892357983</c:v>
                </c:pt>
                <c:pt idx="10">
                  <c:v>0.10916785456131353</c:v>
                </c:pt>
                <c:pt idx="11">
                  <c:v>0.13104232281630296</c:v>
                </c:pt>
              </c:numCache>
            </c:numRef>
          </c:val>
          <c:smooth val="0"/>
          <c:extLst>
            <c:ext xmlns:c16="http://schemas.microsoft.com/office/drawing/2014/chart" uri="{C3380CC4-5D6E-409C-BE32-E72D297353CC}">
              <c16:uniqueId val="{00000000-1369-4741-B0B4-AAF2AACC65BC}"/>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332799408"/>
        <c:axId val="1332807088"/>
      </c:lineChart>
      <c:catAx>
        <c:axId val="1332799408"/>
        <c:scaling>
          <c:orientation val="minMax"/>
        </c:scaling>
        <c:delete val="1"/>
        <c:axPos val="b"/>
        <c:numFmt formatCode="General" sourceLinked="1"/>
        <c:majorTickMark val="none"/>
        <c:minorTickMark val="none"/>
        <c:tickLblPos val="nextTo"/>
        <c:crossAx val="1332807088"/>
        <c:crosses val="autoZero"/>
        <c:auto val="1"/>
        <c:lblAlgn val="ctr"/>
        <c:lblOffset val="100"/>
        <c:noMultiLvlLbl val="0"/>
      </c:catAx>
      <c:valAx>
        <c:axId val="1332807088"/>
        <c:scaling>
          <c:orientation val="minMax"/>
        </c:scaling>
        <c:delete val="1"/>
        <c:axPos val="l"/>
        <c:numFmt formatCode="0%" sourceLinked="1"/>
        <c:majorTickMark val="none"/>
        <c:minorTickMark val="none"/>
        <c:tickLblPos val="nextTo"/>
        <c:crossAx val="1332799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38100" cap="flat" cmpd="sng" algn="ctr">
      <a:solidFill>
        <a:srgbClr val="00B0F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[Euro_macro.xlsm]Product Wise Details!PivotTable4</c:name>
    <c:fmtId val="5"/>
  </c:pivotSource>
  <c:chart>
    <c:autoTitleDeleted val="1"/>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Wise Details'!$B$3</c:f>
              <c:strCache>
                <c:ptCount val="1"/>
                <c:pt idx="0">
                  <c:v>Total</c:v>
                </c:pt>
              </c:strCache>
            </c:strRef>
          </c:tx>
          <c:spPr>
            <a:solidFill>
              <a:srgbClr val="00B0F0"/>
            </a:solid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'Product Wise Details'!$A$4:$A$24</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'Product Wise Details'!$B$4:$B$24</c:f>
              <c:numCache>
                <c:formatCode>0%</c:formatCode>
                <c:ptCount val="17"/>
                <c:pt idx="0">
                  <c:v>0.12535586817356914</c:v>
                </c:pt>
                <c:pt idx="1">
                  <c:v>7.9497309325768734E-2</c:v>
                </c:pt>
                <c:pt idx="2">
                  <c:v>2.9055790080571194E-2</c:v>
                </c:pt>
                <c:pt idx="3">
                  <c:v>3.8100355889463915E-2</c:v>
                </c:pt>
                <c:pt idx="4">
                  <c:v>8.93768825990576E-2</c:v>
                </c:pt>
                <c:pt idx="5">
                  <c:v>5.4155833427720547E-2</c:v>
                </c:pt>
                <c:pt idx="6">
                  <c:v>3.3610647218075336E-2</c:v>
                </c:pt>
                <c:pt idx="7">
                  <c:v>1.3289435473637866E-2</c:v>
                </c:pt>
                <c:pt idx="8">
                  <c:v>6.9142535476107549E-3</c:v>
                </c:pt>
                <c:pt idx="9">
                  <c:v>5.4596969446646815E-3</c:v>
                </c:pt>
                <c:pt idx="10">
                  <c:v>1.5353321847900048E-2</c:v>
                </c:pt>
                <c:pt idx="11">
                  <c:v>0.1160277149239381</c:v>
                </c:pt>
                <c:pt idx="12">
                  <c:v>1.653152972856509E-2</c:v>
                </c:pt>
                <c:pt idx="13">
                  <c:v>5.5912287171032179E-2</c:v>
                </c:pt>
                <c:pt idx="14">
                  <c:v>0.12351851110632314</c:v>
                </c:pt>
                <c:pt idx="15">
                  <c:v>7.7524971449642793E-2</c:v>
                </c:pt>
                <c:pt idx="16">
                  <c:v>0.12031559109245887</c:v>
                </c:pt>
              </c:numCache>
            </c:numRef>
          </c:val>
          <c:extLst>
            <c:ext xmlns:c16="http://schemas.microsoft.com/office/drawing/2014/chart" uri="{C3380CC4-5D6E-409C-BE32-E72D297353CC}">
              <c16:uniqueId val="{00000000-3640-4A70-9233-4B9110899428}"/>
            </c:ext>
          </c:extLst>
        </c:ser>
        <c:dLbls>
          <c:dLblPos val="outEnd"/>
          <c:showLegendKey val="0"/>
          <c:showVal val="1"/>
          <c:showCatName val="0"/>
          <c:showSerName val="0"/>
          <c:showPercent val="0"/>
          <c:showBubbleSize val="0"/>
        </c:dLbls>
        <c:gapWidth val="315"/>
        <c:overlap val="-40"/>
        <c:axId val="535810047"/>
        <c:axId val="535807647"/>
      </c:barChart>
      <c:catAx>
        <c:axId val="5358100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lt1">
                    <a:lumMod val="75000"/>
                  </a:schemeClr>
                </a:solidFill>
                <a:latin typeface="+mn-lt"/>
                <a:ea typeface="+mn-ea"/>
                <a:cs typeface="+mn-cs"/>
              </a:defRPr>
            </a:pPr>
            <a:endParaRPr lang="en-US"/>
          </a:p>
        </c:txPr>
        <c:crossAx val="535807647"/>
        <c:crosses val="autoZero"/>
        <c:auto val="1"/>
        <c:lblAlgn val="ctr"/>
        <c:lblOffset val="100"/>
        <c:noMultiLvlLbl val="0"/>
      </c:catAx>
      <c:valAx>
        <c:axId val="535807647"/>
        <c:scaling>
          <c:orientation val="minMax"/>
        </c:scaling>
        <c:delete val="1"/>
        <c:axPos val="l"/>
        <c:numFmt formatCode="0%" sourceLinked="1"/>
        <c:majorTickMark val="none"/>
        <c:minorTickMark val="none"/>
        <c:tickLblPos val="nextTo"/>
        <c:crossAx val="535810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[Euro_macro.xlsm]Sheet1!PivotTable1</c:name>
    <c:fmtId val="26"/>
  </c:pivotSource>
  <c:chart>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Furniture</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Sheet1!$A$5:$A$8</c:f>
              <c:strCache>
                <c:ptCount val="3"/>
                <c:pt idx="0">
                  <c:v>Central</c:v>
                </c:pt>
                <c:pt idx="1">
                  <c:v>North</c:v>
                </c:pt>
                <c:pt idx="2">
                  <c:v>South</c:v>
                </c:pt>
              </c:strCache>
            </c:strRef>
          </c:cat>
          <c:val>
            <c:numRef>
              <c:f>Sheet1!$B$5:$B$8</c:f>
              <c:numCache>
                <c:formatCode>0.0,\K</c:formatCode>
                <c:ptCount val="3"/>
                <c:pt idx="0">
                  <c:v>24971</c:v>
                </c:pt>
                <c:pt idx="1">
                  <c:v>14891</c:v>
                </c:pt>
                <c:pt idx="2">
                  <c:v>9872</c:v>
                </c:pt>
              </c:numCache>
            </c:numRef>
          </c:val>
          <c:extLst>
            <c:ext xmlns:c16="http://schemas.microsoft.com/office/drawing/2014/chart" uri="{C3380CC4-5D6E-409C-BE32-E72D297353CC}">
              <c16:uniqueId val="{00000000-B713-4F38-ACA2-99FAEC733C23}"/>
            </c:ext>
          </c:extLst>
        </c:ser>
        <c:ser>
          <c:idx val="1"/>
          <c:order val="1"/>
          <c:tx>
            <c:strRef>
              <c:f>Sheet1!$C$3:$C$4</c:f>
              <c:strCache>
                <c:ptCount val="1"/>
                <c:pt idx="0">
                  <c:v>Office Supplies</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Sheet1!$A$5:$A$8</c:f>
              <c:strCache>
                <c:ptCount val="3"/>
                <c:pt idx="0">
                  <c:v>Central</c:v>
                </c:pt>
                <c:pt idx="1">
                  <c:v>North</c:v>
                </c:pt>
                <c:pt idx="2">
                  <c:v>South</c:v>
                </c:pt>
              </c:strCache>
            </c:strRef>
          </c:cat>
          <c:val>
            <c:numRef>
              <c:f>Sheet1!$C$5:$C$8</c:f>
              <c:numCache>
                <c:formatCode>0.0,\K</c:formatCode>
                <c:ptCount val="3"/>
                <c:pt idx="0">
                  <c:v>74130</c:v>
                </c:pt>
                <c:pt idx="1">
                  <c:v>19730</c:v>
                </c:pt>
                <c:pt idx="2">
                  <c:v>31092</c:v>
                </c:pt>
              </c:numCache>
            </c:numRef>
          </c:val>
          <c:extLst>
            <c:ext xmlns:c16="http://schemas.microsoft.com/office/drawing/2014/chart" uri="{C3380CC4-5D6E-409C-BE32-E72D297353CC}">
              <c16:uniqueId val="{00000001-B713-4F38-ACA2-99FAEC733C23}"/>
            </c:ext>
          </c:extLst>
        </c:ser>
        <c:ser>
          <c:idx val="2"/>
          <c:order val="2"/>
          <c:tx>
            <c:strRef>
              <c:f>Sheet1!$D$3:$D$4</c:f>
              <c:strCache>
                <c:ptCount val="1"/>
                <c:pt idx="0">
                  <c:v>Technology</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Sheet1!$A$5:$A$8</c:f>
              <c:strCache>
                <c:ptCount val="3"/>
                <c:pt idx="0">
                  <c:v>Central</c:v>
                </c:pt>
                <c:pt idx="1">
                  <c:v>North</c:v>
                </c:pt>
                <c:pt idx="2">
                  <c:v>South</c:v>
                </c:pt>
              </c:strCache>
            </c:strRef>
          </c:cat>
          <c:val>
            <c:numRef>
              <c:f>Sheet1!$D$5:$D$8</c:f>
              <c:numCache>
                <c:formatCode>0.0,\K</c:formatCode>
                <c:ptCount val="3"/>
                <c:pt idx="0">
                  <c:v>58535</c:v>
                </c:pt>
                <c:pt idx="1">
                  <c:v>36818</c:v>
                </c:pt>
                <c:pt idx="2">
                  <c:v>13201</c:v>
                </c:pt>
              </c:numCache>
            </c:numRef>
          </c:val>
          <c:extLst>
            <c:ext xmlns:c16="http://schemas.microsoft.com/office/drawing/2014/chart" uri="{C3380CC4-5D6E-409C-BE32-E72D297353CC}">
              <c16:uniqueId val="{00000002-B713-4F38-ACA2-99FAEC733C23}"/>
            </c:ext>
          </c:extLst>
        </c:ser>
        <c:dLbls>
          <c:showLegendKey val="0"/>
          <c:showVal val="0"/>
          <c:showCatName val="0"/>
          <c:showSerName val="0"/>
          <c:showPercent val="0"/>
          <c:showBubbleSize val="0"/>
        </c:dLbls>
        <c:gapWidth val="315"/>
        <c:overlap val="-40"/>
        <c:axId val="1459873727"/>
        <c:axId val="1459870847"/>
      </c:barChart>
      <c:catAx>
        <c:axId val="14598737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lt1">
                    <a:lumMod val="75000"/>
                  </a:schemeClr>
                </a:solidFill>
                <a:latin typeface="+mn-lt"/>
                <a:ea typeface="+mn-ea"/>
                <a:cs typeface="+mn-cs"/>
              </a:defRPr>
            </a:pPr>
            <a:endParaRPr lang="en-US"/>
          </a:p>
        </c:txPr>
        <c:crossAx val="1459870847"/>
        <c:crosses val="autoZero"/>
        <c:auto val="1"/>
        <c:lblAlgn val="ctr"/>
        <c:lblOffset val="100"/>
        <c:noMultiLvlLbl val="0"/>
      </c:catAx>
      <c:valAx>
        <c:axId val="1459870847"/>
        <c:scaling>
          <c:orientation val="minMax"/>
        </c:scaling>
        <c:delete val="0"/>
        <c:axPos val="l"/>
        <c:numFmt formatCode="0.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598737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Forecast!$B$1</c:f>
              <c:strCache>
                <c:ptCount val="1"/>
                <c:pt idx="0">
                  <c:v>Sales</c:v>
                </c:pt>
              </c:strCache>
            </c:strRef>
          </c:tx>
          <c:spPr>
            <a:ln w="28575" cap="rnd">
              <a:solidFill>
                <a:schemeClr val="accent1"/>
              </a:solidFill>
              <a:round/>
            </a:ln>
            <a:effectLst/>
          </c:spPr>
          <c:marker>
            <c:symbol val="none"/>
          </c:marker>
          <c:val>
            <c:numRef>
              <c:f>Forecast!$B$2:$B$17</c:f>
              <c:numCache>
                <c:formatCode>General</c:formatCode>
                <c:ptCount val="16"/>
                <c:pt idx="0">
                  <c:v>500</c:v>
                </c:pt>
                <c:pt idx="1">
                  <c:v>700</c:v>
                </c:pt>
                <c:pt idx="2">
                  <c:v>900</c:v>
                </c:pt>
                <c:pt idx="3">
                  <c:v>500</c:v>
                </c:pt>
                <c:pt idx="4">
                  <c:v>700</c:v>
                </c:pt>
                <c:pt idx="5">
                  <c:v>900</c:v>
                </c:pt>
                <c:pt idx="6">
                  <c:v>500</c:v>
                </c:pt>
                <c:pt idx="7">
                  <c:v>700</c:v>
                </c:pt>
                <c:pt idx="8">
                  <c:v>900</c:v>
                </c:pt>
                <c:pt idx="9">
                  <c:v>500</c:v>
                </c:pt>
              </c:numCache>
            </c:numRef>
          </c:val>
          <c:smooth val="0"/>
          <c:extLst>
            <c:ext xmlns:c16="http://schemas.microsoft.com/office/drawing/2014/chart" uri="{C3380CC4-5D6E-409C-BE32-E72D297353CC}">
              <c16:uniqueId val="{00000000-3765-420F-966C-115222A4E5E6}"/>
            </c:ext>
          </c:extLst>
        </c:ser>
        <c:ser>
          <c:idx val="1"/>
          <c:order val="1"/>
          <c:tx>
            <c:strRef>
              <c:f>Forecast!$C$1</c:f>
              <c:strCache>
                <c:ptCount val="1"/>
                <c:pt idx="0">
                  <c:v>Forecast(Sales)</c:v>
                </c:pt>
              </c:strCache>
            </c:strRef>
          </c:tx>
          <c:spPr>
            <a:ln w="25400" cap="rnd">
              <a:solidFill>
                <a:schemeClr val="accent2"/>
              </a:solidFill>
              <a:round/>
            </a:ln>
            <a:effectLst/>
          </c:spPr>
          <c:marker>
            <c:symbol val="none"/>
          </c:marker>
          <c:cat>
            <c:numRef>
              <c:f>Forecast!$A$2:$A$17</c:f>
              <c:numCache>
                <c:formatCode>m/d/yyyy</c:formatCode>
                <c:ptCount val="16"/>
                <c:pt idx="0">
                  <c:v>46132</c:v>
                </c:pt>
                <c:pt idx="1">
                  <c:v>46133</c:v>
                </c:pt>
                <c:pt idx="2">
                  <c:v>46134</c:v>
                </c:pt>
                <c:pt idx="3">
                  <c:v>46135</c:v>
                </c:pt>
                <c:pt idx="4">
                  <c:v>46136</c:v>
                </c:pt>
                <c:pt idx="5">
                  <c:v>46137</c:v>
                </c:pt>
                <c:pt idx="6">
                  <c:v>46138</c:v>
                </c:pt>
                <c:pt idx="7">
                  <c:v>46139</c:v>
                </c:pt>
                <c:pt idx="8">
                  <c:v>46140</c:v>
                </c:pt>
                <c:pt idx="9">
                  <c:v>46141</c:v>
                </c:pt>
                <c:pt idx="10">
                  <c:v>46142</c:v>
                </c:pt>
                <c:pt idx="11">
                  <c:v>46143</c:v>
                </c:pt>
                <c:pt idx="12">
                  <c:v>46144</c:v>
                </c:pt>
                <c:pt idx="13">
                  <c:v>46145</c:v>
                </c:pt>
                <c:pt idx="14">
                  <c:v>46146</c:v>
                </c:pt>
                <c:pt idx="15">
                  <c:v>46147</c:v>
                </c:pt>
              </c:numCache>
            </c:numRef>
          </c:cat>
          <c:val>
            <c:numRef>
              <c:f>Forecast!$C$2:$C$17</c:f>
              <c:numCache>
                <c:formatCode>General</c:formatCode>
                <c:ptCount val="16"/>
                <c:pt idx="9">
                  <c:v>500</c:v>
                </c:pt>
                <c:pt idx="10">
                  <c:v>700</c:v>
                </c:pt>
                <c:pt idx="11">
                  <c:v>900</c:v>
                </c:pt>
                <c:pt idx="12">
                  <c:v>500</c:v>
                </c:pt>
                <c:pt idx="13">
                  <c:v>700</c:v>
                </c:pt>
                <c:pt idx="14">
                  <c:v>900</c:v>
                </c:pt>
                <c:pt idx="15">
                  <c:v>500</c:v>
                </c:pt>
              </c:numCache>
            </c:numRef>
          </c:val>
          <c:smooth val="0"/>
          <c:extLst>
            <c:ext xmlns:c16="http://schemas.microsoft.com/office/drawing/2014/chart" uri="{C3380CC4-5D6E-409C-BE32-E72D297353CC}">
              <c16:uniqueId val="{00000001-3765-420F-966C-115222A4E5E6}"/>
            </c:ext>
          </c:extLst>
        </c:ser>
        <c:ser>
          <c:idx val="2"/>
          <c:order val="2"/>
          <c:tx>
            <c:strRef>
              <c:f>Forecast!$D$1</c:f>
              <c:strCache>
                <c:ptCount val="1"/>
                <c:pt idx="0">
                  <c:v>Lower Confidence Bound(Sales)</c:v>
                </c:pt>
              </c:strCache>
            </c:strRef>
          </c:tx>
          <c:spPr>
            <a:ln w="12700" cap="rnd">
              <a:solidFill>
                <a:srgbClr val="ED7D31"/>
              </a:solidFill>
              <a:prstDash val="solid"/>
              <a:round/>
            </a:ln>
            <a:effectLst/>
          </c:spPr>
          <c:marker>
            <c:symbol val="none"/>
          </c:marker>
          <c:cat>
            <c:numRef>
              <c:f>Forecast!$A$2:$A$17</c:f>
              <c:numCache>
                <c:formatCode>m/d/yyyy</c:formatCode>
                <c:ptCount val="16"/>
                <c:pt idx="0">
                  <c:v>46132</c:v>
                </c:pt>
                <c:pt idx="1">
                  <c:v>46133</c:v>
                </c:pt>
                <c:pt idx="2">
                  <c:v>46134</c:v>
                </c:pt>
                <c:pt idx="3">
                  <c:v>46135</c:v>
                </c:pt>
                <c:pt idx="4">
                  <c:v>46136</c:v>
                </c:pt>
                <c:pt idx="5">
                  <c:v>46137</c:v>
                </c:pt>
                <c:pt idx="6">
                  <c:v>46138</c:v>
                </c:pt>
                <c:pt idx="7">
                  <c:v>46139</c:v>
                </c:pt>
                <c:pt idx="8">
                  <c:v>46140</c:v>
                </c:pt>
                <c:pt idx="9">
                  <c:v>46141</c:v>
                </c:pt>
                <c:pt idx="10">
                  <c:v>46142</c:v>
                </c:pt>
                <c:pt idx="11">
                  <c:v>46143</c:v>
                </c:pt>
                <c:pt idx="12">
                  <c:v>46144</c:v>
                </c:pt>
                <c:pt idx="13">
                  <c:v>46145</c:v>
                </c:pt>
                <c:pt idx="14">
                  <c:v>46146</c:v>
                </c:pt>
                <c:pt idx="15">
                  <c:v>46147</c:v>
                </c:pt>
              </c:numCache>
            </c:numRef>
          </c:cat>
          <c:val>
            <c:numRef>
              <c:f>Forecast!$D$2:$D$17</c:f>
              <c:numCache>
                <c:formatCode>General</c:formatCode>
                <c:ptCount val="16"/>
                <c:pt idx="9" formatCode="0.00">
                  <c:v>500</c:v>
                </c:pt>
                <c:pt idx="10" formatCode="0.00">
                  <c:v>700</c:v>
                </c:pt>
                <c:pt idx="11" formatCode="0.00">
                  <c:v>900</c:v>
                </c:pt>
                <c:pt idx="12" formatCode="0.00">
                  <c:v>500</c:v>
                </c:pt>
                <c:pt idx="13" formatCode="0.00">
                  <c:v>700</c:v>
                </c:pt>
                <c:pt idx="14" formatCode="0.00">
                  <c:v>900</c:v>
                </c:pt>
                <c:pt idx="15" formatCode="0.00">
                  <c:v>500</c:v>
                </c:pt>
              </c:numCache>
            </c:numRef>
          </c:val>
          <c:smooth val="0"/>
          <c:extLst>
            <c:ext xmlns:c16="http://schemas.microsoft.com/office/drawing/2014/chart" uri="{C3380CC4-5D6E-409C-BE32-E72D297353CC}">
              <c16:uniqueId val="{00000002-3765-420F-966C-115222A4E5E6}"/>
            </c:ext>
          </c:extLst>
        </c:ser>
        <c:ser>
          <c:idx val="3"/>
          <c:order val="3"/>
          <c:tx>
            <c:strRef>
              <c:f>Forecast!$E$1</c:f>
              <c:strCache>
                <c:ptCount val="1"/>
                <c:pt idx="0">
                  <c:v>Upper Confidence Bound(Sales)</c:v>
                </c:pt>
              </c:strCache>
            </c:strRef>
          </c:tx>
          <c:spPr>
            <a:ln w="12700" cap="rnd">
              <a:solidFill>
                <a:srgbClr val="ED7D31"/>
              </a:solidFill>
              <a:prstDash val="solid"/>
              <a:round/>
            </a:ln>
            <a:effectLst/>
          </c:spPr>
          <c:marker>
            <c:symbol val="none"/>
          </c:marker>
          <c:cat>
            <c:numRef>
              <c:f>Forecast!$A$2:$A$17</c:f>
              <c:numCache>
                <c:formatCode>m/d/yyyy</c:formatCode>
                <c:ptCount val="16"/>
                <c:pt idx="0">
                  <c:v>46132</c:v>
                </c:pt>
                <c:pt idx="1">
                  <c:v>46133</c:v>
                </c:pt>
                <c:pt idx="2">
                  <c:v>46134</c:v>
                </c:pt>
                <c:pt idx="3">
                  <c:v>46135</c:v>
                </c:pt>
                <c:pt idx="4">
                  <c:v>46136</c:v>
                </c:pt>
                <c:pt idx="5">
                  <c:v>46137</c:v>
                </c:pt>
                <c:pt idx="6">
                  <c:v>46138</c:v>
                </c:pt>
                <c:pt idx="7">
                  <c:v>46139</c:v>
                </c:pt>
                <c:pt idx="8">
                  <c:v>46140</c:v>
                </c:pt>
                <c:pt idx="9">
                  <c:v>46141</c:v>
                </c:pt>
                <c:pt idx="10">
                  <c:v>46142</c:v>
                </c:pt>
                <c:pt idx="11">
                  <c:v>46143</c:v>
                </c:pt>
                <c:pt idx="12">
                  <c:v>46144</c:v>
                </c:pt>
                <c:pt idx="13">
                  <c:v>46145</c:v>
                </c:pt>
                <c:pt idx="14">
                  <c:v>46146</c:v>
                </c:pt>
                <c:pt idx="15">
                  <c:v>46147</c:v>
                </c:pt>
              </c:numCache>
            </c:numRef>
          </c:cat>
          <c:val>
            <c:numRef>
              <c:f>Forecast!$E$2:$E$17</c:f>
              <c:numCache>
                <c:formatCode>General</c:formatCode>
                <c:ptCount val="16"/>
                <c:pt idx="9" formatCode="0.00">
                  <c:v>500</c:v>
                </c:pt>
                <c:pt idx="10" formatCode="0.00">
                  <c:v>700</c:v>
                </c:pt>
                <c:pt idx="11" formatCode="0.00">
                  <c:v>900</c:v>
                </c:pt>
                <c:pt idx="12" formatCode="0.00">
                  <c:v>500</c:v>
                </c:pt>
                <c:pt idx="13" formatCode="0.00">
                  <c:v>700</c:v>
                </c:pt>
                <c:pt idx="14" formatCode="0.00">
                  <c:v>900</c:v>
                </c:pt>
                <c:pt idx="15" formatCode="0.00">
                  <c:v>500</c:v>
                </c:pt>
              </c:numCache>
            </c:numRef>
          </c:val>
          <c:smooth val="0"/>
          <c:extLst>
            <c:ext xmlns:c16="http://schemas.microsoft.com/office/drawing/2014/chart" uri="{C3380CC4-5D6E-409C-BE32-E72D297353CC}">
              <c16:uniqueId val="{00000003-3765-420F-966C-115222A4E5E6}"/>
            </c:ext>
          </c:extLst>
        </c:ser>
        <c:dLbls>
          <c:showLegendKey val="0"/>
          <c:showVal val="0"/>
          <c:showCatName val="0"/>
          <c:showSerName val="0"/>
          <c:showPercent val="0"/>
          <c:showBubbleSize val="0"/>
        </c:dLbls>
        <c:smooth val="0"/>
        <c:axId val="1884276432"/>
        <c:axId val="1884254352"/>
      </c:lineChart>
      <c:catAx>
        <c:axId val="1884276432"/>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254352"/>
        <c:crosses val="autoZero"/>
        <c:auto val="1"/>
        <c:lblAlgn val="ctr"/>
        <c:lblOffset val="100"/>
        <c:noMultiLvlLbl val="0"/>
      </c:catAx>
      <c:valAx>
        <c:axId val="1884254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276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Sheet3!$B$1</c:f>
              <c:strCache>
                <c:ptCount val="1"/>
                <c:pt idx="0">
                  <c:v>Sales</c:v>
                </c:pt>
              </c:strCache>
            </c:strRef>
          </c:tx>
          <c:spPr>
            <a:ln w="28575" cap="rnd">
              <a:solidFill>
                <a:schemeClr val="accent1"/>
              </a:solidFill>
              <a:round/>
            </a:ln>
            <a:effectLst/>
          </c:spPr>
          <c:marker>
            <c:symbol val="none"/>
          </c:marker>
          <c:val>
            <c:numRef>
              <c:f>Sheet3!$B$2:$B$14</c:f>
              <c:numCache>
                <c:formatCode>General</c:formatCode>
                <c:ptCount val="13"/>
                <c:pt idx="0">
                  <c:v>944</c:v>
                </c:pt>
                <c:pt idx="1">
                  <c:v>958</c:v>
                </c:pt>
                <c:pt idx="2">
                  <c:v>880</c:v>
                </c:pt>
                <c:pt idx="3">
                  <c:v>986</c:v>
                </c:pt>
                <c:pt idx="4">
                  <c:v>576</c:v>
                </c:pt>
                <c:pt idx="5">
                  <c:v>521</c:v>
                </c:pt>
                <c:pt idx="6">
                  <c:v>545</c:v>
                </c:pt>
                <c:pt idx="7">
                  <c:v>500</c:v>
                </c:pt>
                <c:pt idx="8">
                  <c:v>514</c:v>
                </c:pt>
                <c:pt idx="9">
                  <c:v>816</c:v>
                </c:pt>
              </c:numCache>
            </c:numRef>
          </c:val>
          <c:smooth val="0"/>
          <c:extLst>
            <c:ext xmlns:c16="http://schemas.microsoft.com/office/drawing/2014/chart" uri="{C3380CC4-5D6E-409C-BE32-E72D297353CC}">
              <c16:uniqueId val="{00000000-142B-4550-AF23-883A30DF947B}"/>
            </c:ext>
          </c:extLst>
        </c:ser>
        <c:ser>
          <c:idx val="1"/>
          <c:order val="1"/>
          <c:tx>
            <c:strRef>
              <c:f>Sheet3!$C$1</c:f>
              <c:strCache>
                <c:ptCount val="1"/>
                <c:pt idx="0">
                  <c:v>Forecast(Sales)</c:v>
                </c:pt>
              </c:strCache>
            </c:strRef>
          </c:tx>
          <c:spPr>
            <a:ln w="25400" cap="rnd">
              <a:solidFill>
                <a:schemeClr val="accent2"/>
              </a:solidFill>
              <a:round/>
            </a:ln>
            <a:effectLst/>
          </c:spPr>
          <c:marker>
            <c:symbol val="none"/>
          </c:marker>
          <c:cat>
            <c:numRef>
              <c:f>Sheet3!$A$2:$A$14</c:f>
              <c:numCache>
                <c:formatCode>m/d/yyyy</c:formatCode>
                <c:ptCount val="13"/>
                <c:pt idx="0">
                  <c:v>46132</c:v>
                </c:pt>
                <c:pt idx="1">
                  <c:v>46133</c:v>
                </c:pt>
                <c:pt idx="2">
                  <c:v>46134</c:v>
                </c:pt>
                <c:pt idx="3">
                  <c:v>46135</c:v>
                </c:pt>
                <c:pt idx="4">
                  <c:v>46136</c:v>
                </c:pt>
                <c:pt idx="5">
                  <c:v>46137</c:v>
                </c:pt>
                <c:pt idx="6">
                  <c:v>46138</c:v>
                </c:pt>
                <c:pt idx="7">
                  <c:v>46139</c:v>
                </c:pt>
                <c:pt idx="8">
                  <c:v>46140</c:v>
                </c:pt>
                <c:pt idx="9">
                  <c:v>46141</c:v>
                </c:pt>
                <c:pt idx="10">
                  <c:v>46142</c:v>
                </c:pt>
                <c:pt idx="11">
                  <c:v>46143</c:v>
                </c:pt>
                <c:pt idx="12">
                  <c:v>46144</c:v>
                </c:pt>
              </c:numCache>
            </c:numRef>
          </c:cat>
          <c:val>
            <c:numRef>
              <c:f>Sheet3!$C$2:$C$14</c:f>
              <c:numCache>
                <c:formatCode>General</c:formatCode>
                <c:ptCount val="13"/>
                <c:pt idx="9">
                  <c:v>816</c:v>
                </c:pt>
                <c:pt idx="10">
                  <c:v>486.06262861898853</c:v>
                </c:pt>
                <c:pt idx="11">
                  <c:v>440.23418175856051</c:v>
                </c:pt>
                <c:pt idx="12">
                  <c:v>394.40573489813227</c:v>
                </c:pt>
              </c:numCache>
            </c:numRef>
          </c:val>
          <c:smooth val="0"/>
          <c:extLst>
            <c:ext xmlns:c16="http://schemas.microsoft.com/office/drawing/2014/chart" uri="{C3380CC4-5D6E-409C-BE32-E72D297353CC}">
              <c16:uniqueId val="{00000001-142B-4550-AF23-883A30DF947B}"/>
            </c:ext>
          </c:extLst>
        </c:ser>
        <c:ser>
          <c:idx val="2"/>
          <c:order val="2"/>
          <c:tx>
            <c:strRef>
              <c:f>Sheet3!$D$1</c:f>
              <c:strCache>
                <c:ptCount val="1"/>
                <c:pt idx="0">
                  <c:v>Lower Confidence Bound(Sales)</c:v>
                </c:pt>
              </c:strCache>
            </c:strRef>
          </c:tx>
          <c:spPr>
            <a:ln w="12700" cap="rnd">
              <a:solidFill>
                <a:srgbClr val="ED7D31"/>
              </a:solidFill>
              <a:prstDash val="solid"/>
              <a:round/>
            </a:ln>
            <a:effectLst/>
          </c:spPr>
          <c:marker>
            <c:symbol val="none"/>
          </c:marker>
          <c:cat>
            <c:numRef>
              <c:f>Sheet3!$A$2:$A$14</c:f>
              <c:numCache>
                <c:formatCode>m/d/yyyy</c:formatCode>
                <c:ptCount val="13"/>
                <c:pt idx="0">
                  <c:v>46132</c:v>
                </c:pt>
                <c:pt idx="1">
                  <c:v>46133</c:v>
                </c:pt>
                <c:pt idx="2">
                  <c:v>46134</c:v>
                </c:pt>
                <c:pt idx="3">
                  <c:v>46135</c:v>
                </c:pt>
                <c:pt idx="4">
                  <c:v>46136</c:v>
                </c:pt>
                <c:pt idx="5">
                  <c:v>46137</c:v>
                </c:pt>
                <c:pt idx="6">
                  <c:v>46138</c:v>
                </c:pt>
                <c:pt idx="7">
                  <c:v>46139</c:v>
                </c:pt>
                <c:pt idx="8">
                  <c:v>46140</c:v>
                </c:pt>
                <c:pt idx="9">
                  <c:v>46141</c:v>
                </c:pt>
                <c:pt idx="10">
                  <c:v>46142</c:v>
                </c:pt>
                <c:pt idx="11">
                  <c:v>46143</c:v>
                </c:pt>
                <c:pt idx="12">
                  <c:v>46144</c:v>
                </c:pt>
              </c:numCache>
            </c:numRef>
          </c:cat>
          <c:val>
            <c:numRef>
              <c:f>Sheet3!$D$2:$D$14</c:f>
              <c:numCache>
                <c:formatCode>General</c:formatCode>
                <c:ptCount val="13"/>
                <c:pt idx="9" formatCode="0.00">
                  <c:v>816</c:v>
                </c:pt>
                <c:pt idx="10" formatCode="0.00">
                  <c:v>192.00960853199757</c:v>
                </c:pt>
                <c:pt idx="11" formatCode="0.00">
                  <c:v>146.17983843595641</c:v>
                </c:pt>
                <c:pt idx="12" formatCode="0.00">
                  <c:v>100.34903917136285</c:v>
                </c:pt>
              </c:numCache>
            </c:numRef>
          </c:val>
          <c:smooth val="0"/>
          <c:extLst>
            <c:ext xmlns:c16="http://schemas.microsoft.com/office/drawing/2014/chart" uri="{C3380CC4-5D6E-409C-BE32-E72D297353CC}">
              <c16:uniqueId val="{00000002-142B-4550-AF23-883A30DF947B}"/>
            </c:ext>
          </c:extLst>
        </c:ser>
        <c:ser>
          <c:idx val="3"/>
          <c:order val="3"/>
          <c:tx>
            <c:strRef>
              <c:f>Sheet3!$E$1</c:f>
              <c:strCache>
                <c:ptCount val="1"/>
                <c:pt idx="0">
                  <c:v>Upper Confidence Bound(Sales)</c:v>
                </c:pt>
              </c:strCache>
            </c:strRef>
          </c:tx>
          <c:spPr>
            <a:ln w="12700" cap="rnd">
              <a:solidFill>
                <a:srgbClr val="ED7D31"/>
              </a:solidFill>
              <a:prstDash val="solid"/>
              <a:round/>
            </a:ln>
            <a:effectLst/>
          </c:spPr>
          <c:marker>
            <c:symbol val="none"/>
          </c:marker>
          <c:cat>
            <c:numRef>
              <c:f>Sheet3!$A$2:$A$14</c:f>
              <c:numCache>
                <c:formatCode>m/d/yyyy</c:formatCode>
                <c:ptCount val="13"/>
                <c:pt idx="0">
                  <c:v>46132</c:v>
                </c:pt>
                <c:pt idx="1">
                  <c:v>46133</c:v>
                </c:pt>
                <c:pt idx="2">
                  <c:v>46134</c:v>
                </c:pt>
                <c:pt idx="3">
                  <c:v>46135</c:v>
                </c:pt>
                <c:pt idx="4">
                  <c:v>46136</c:v>
                </c:pt>
                <c:pt idx="5">
                  <c:v>46137</c:v>
                </c:pt>
                <c:pt idx="6">
                  <c:v>46138</c:v>
                </c:pt>
                <c:pt idx="7">
                  <c:v>46139</c:v>
                </c:pt>
                <c:pt idx="8">
                  <c:v>46140</c:v>
                </c:pt>
                <c:pt idx="9">
                  <c:v>46141</c:v>
                </c:pt>
                <c:pt idx="10">
                  <c:v>46142</c:v>
                </c:pt>
                <c:pt idx="11">
                  <c:v>46143</c:v>
                </c:pt>
                <c:pt idx="12">
                  <c:v>46144</c:v>
                </c:pt>
              </c:numCache>
            </c:numRef>
          </c:cat>
          <c:val>
            <c:numRef>
              <c:f>Sheet3!$E$2:$E$14</c:f>
              <c:numCache>
                <c:formatCode>General</c:formatCode>
                <c:ptCount val="13"/>
                <c:pt idx="9" formatCode="0.00">
                  <c:v>816</c:v>
                </c:pt>
                <c:pt idx="10" formatCode="0.00">
                  <c:v>780.11564870597954</c:v>
                </c:pt>
                <c:pt idx="11" formatCode="0.00">
                  <c:v>734.28852508116461</c:v>
                </c:pt>
                <c:pt idx="12" formatCode="0.00">
                  <c:v>688.46243062490169</c:v>
                </c:pt>
              </c:numCache>
            </c:numRef>
          </c:val>
          <c:smooth val="0"/>
          <c:extLst>
            <c:ext xmlns:c16="http://schemas.microsoft.com/office/drawing/2014/chart" uri="{C3380CC4-5D6E-409C-BE32-E72D297353CC}">
              <c16:uniqueId val="{00000003-142B-4550-AF23-883A30DF947B}"/>
            </c:ext>
          </c:extLst>
        </c:ser>
        <c:dLbls>
          <c:showLegendKey val="0"/>
          <c:showVal val="0"/>
          <c:showCatName val="0"/>
          <c:showSerName val="0"/>
          <c:showPercent val="0"/>
          <c:showBubbleSize val="0"/>
        </c:dLbls>
        <c:smooth val="0"/>
        <c:axId val="1010298784"/>
        <c:axId val="1010299744"/>
      </c:lineChart>
      <c:catAx>
        <c:axId val="1010298784"/>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299744"/>
        <c:crosses val="autoZero"/>
        <c:auto val="1"/>
        <c:lblAlgn val="ctr"/>
        <c:lblOffset val="100"/>
        <c:noMultiLvlLbl val="0"/>
      </c:catAx>
      <c:valAx>
        <c:axId val="1010299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298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'2017'!$A$1</c:f>
              <c:strCache>
                <c:ptCount val="1"/>
                <c:pt idx="0">
                  <c:v>Month</c:v>
                </c:pt>
              </c:strCache>
            </c:strRef>
          </c:tx>
          <c:spPr>
            <a:ln w="28575" cap="rnd">
              <a:solidFill>
                <a:schemeClr val="accent1"/>
              </a:solidFill>
              <a:round/>
            </a:ln>
            <a:effectLst/>
          </c:spPr>
          <c:marker>
            <c:symbol val="none"/>
          </c:marker>
          <c:val>
            <c:numRef>
              <c:f>'2017'!$A$2:$A$13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smooth val="0"/>
          <c:extLst>
            <c:ext xmlns:c16="http://schemas.microsoft.com/office/drawing/2014/chart" uri="{C3380CC4-5D6E-409C-BE32-E72D297353CC}">
              <c16:uniqueId val="{00000000-D733-4FCE-BD16-2358B4807461}"/>
            </c:ext>
          </c:extLst>
        </c:ser>
        <c:ser>
          <c:idx val="1"/>
          <c:order val="1"/>
          <c:tx>
            <c:strRef>
              <c:f>'2017'!$B$1</c:f>
              <c:strCache>
                <c:ptCount val="1"/>
                <c:pt idx="0">
                  <c:v>Amount</c:v>
                </c:pt>
              </c:strCache>
            </c:strRef>
          </c:tx>
          <c:spPr>
            <a:ln w="28575" cap="rnd">
              <a:solidFill>
                <a:schemeClr val="accent2"/>
              </a:solidFill>
              <a:round/>
            </a:ln>
            <a:effectLst/>
          </c:spPr>
          <c:marker>
            <c:symbol val="none"/>
          </c:marker>
          <c:val>
            <c:numRef>
              <c:f>'2017'!$B$2:$B$13</c:f>
              <c:numCache>
                <c:formatCode>General</c:formatCode>
                <c:ptCount val="12"/>
                <c:pt idx="0">
                  <c:v>98132</c:v>
                </c:pt>
                <c:pt idx="1">
                  <c:v>687489</c:v>
                </c:pt>
                <c:pt idx="2">
                  <c:v>489712</c:v>
                </c:pt>
                <c:pt idx="3">
                  <c:v>9874651</c:v>
                </c:pt>
                <c:pt idx="4">
                  <c:v>98798</c:v>
                </c:pt>
                <c:pt idx="5">
                  <c:v>894</c:v>
                </c:pt>
                <c:pt idx="6">
                  <c:v>68789</c:v>
                </c:pt>
                <c:pt idx="7">
                  <c:v>65498</c:v>
                </c:pt>
                <c:pt idx="8">
                  <c:v>687987</c:v>
                </c:pt>
                <c:pt idx="9">
                  <c:v>98798</c:v>
                </c:pt>
                <c:pt idx="10">
                  <c:v>987897</c:v>
                </c:pt>
                <c:pt idx="11">
                  <c:v>687923</c:v>
                </c:pt>
              </c:numCache>
            </c:numRef>
          </c:val>
          <c:smooth val="0"/>
          <c:extLst>
            <c:ext xmlns:c16="http://schemas.microsoft.com/office/drawing/2014/chart" uri="{C3380CC4-5D6E-409C-BE32-E72D297353CC}">
              <c16:uniqueId val="{00000001-D733-4FCE-BD16-2358B4807461}"/>
            </c:ext>
          </c:extLst>
        </c:ser>
        <c:dLbls>
          <c:showLegendKey val="0"/>
          <c:showVal val="0"/>
          <c:showCatName val="0"/>
          <c:showSerName val="0"/>
          <c:showPercent val="0"/>
          <c:showBubbleSize val="0"/>
        </c:dLbls>
        <c:smooth val="0"/>
        <c:axId val="274461311"/>
        <c:axId val="274448351"/>
      </c:lineChart>
      <c:catAx>
        <c:axId val="27446131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448351"/>
        <c:crosses val="autoZero"/>
        <c:auto val="1"/>
        <c:lblAlgn val="ctr"/>
        <c:lblOffset val="100"/>
        <c:noMultiLvlLbl val="0"/>
      </c:catAx>
      <c:valAx>
        <c:axId val="274448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4613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Sheet5!$A$1</c:f>
              <c:strCache>
                <c:ptCount val="1"/>
                <c:pt idx="0">
                  <c:v>Month</c:v>
                </c:pt>
              </c:strCache>
            </c:strRef>
          </c:tx>
          <c:spPr>
            <a:ln w="28575" cap="rnd">
              <a:solidFill>
                <a:schemeClr val="accent1"/>
              </a:solidFill>
              <a:round/>
            </a:ln>
            <a:effectLst/>
          </c:spPr>
          <c:marker>
            <c:symbol val="none"/>
          </c:marker>
          <c:val>
            <c:numRef>
              <c:f>Sheet5!$A$2:$A$13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smooth val="0"/>
          <c:extLst>
            <c:ext xmlns:c16="http://schemas.microsoft.com/office/drawing/2014/chart" uri="{C3380CC4-5D6E-409C-BE32-E72D297353CC}">
              <c16:uniqueId val="{00000000-9ED7-4B9B-A128-1B91576A6B66}"/>
            </c:ext>
          </c:extLst>
        </c:ser>
        <c:ser>
          <c:idx val="1"/>
          <c:order val="1"/>
          <c:tx>
            <c:strRef>
              <c:f>Sheet5!$B$1</c:f>
              <c:strCache>
                <c:ptCount val="1"/>
                <c:pt idx="0">
                  <c:v>Amount</c:v>
                </c:pt>
              </c:strCache>
            </c:strRef>
          </c:tx>
          <c:spPr>
            <a:ln w="28575" cap="rnd">
              <a:solidFill>
                <a:schemeClr val="accent2"/>
              </a:solidFill>
              <a:round/>
            </a:ln>
            <a:effectLst/>
          </c:spPr>
          <c:marker>
            <c:symbol val="none"/>
          </c:marker>
          <c:val>
            <c:numRef>
              <c:f>Sheet5!$B$2:$B$13</c:f>
              <c:numCache>
                <c:formatCode>General</c:formatCode>
                <c:ptCount val="12"/>
                <c:pt idx="0">
                  <c:v>98132</c:v>
                </c:pt>
                <c:pt idx="1">
                  <c:v>687489</c:v>
                </c:pt>
                <c:pt idx="2">
                  <c:v>489712</c:v>
                </c:pt>
                <c:pt idx="3">
                  <c:v>65198</c:v>
                </c:pt>
                <c:pt idx="4">
                  <c:v>98798</c:v>
                </c:pt>
                <c:pt idx="5">
                  <c:v>894</c:v>
                </c:pt>
                <c:pt idx="6">
                  <c:v>68789</c:v>
                </c:pt>
                <c:pt idx="7">
                  <c:v>65498</c:v>
                </c:pt>
                <c:pt idx="8">
                  <c:v>687987</c:v>
                </c:pt>
                <c:pt idx="9">
                  <c:v>98798</c:v>
                </c:pt>
                <c:pt idx="10">
                  <c:v>987897</c:v>
                </c:pt>
                <c:pt idx="11">
                  <c:v>687923</c:v>
                </c:pt>
              </c:numCache>
            </c:numRef>
          </c:val>
          <c:smooth val="0"/>
          <c:extLst>
            <c:ext xmlns:c16="http://schemas.microsoft.com/office/drawing/2014/chart" uri="{C3380CC4-5D6E-409C-BE32-E72D297353CC}">
              <c16:uniqueId val="{00000001-9ED7-4B9B-A128-1B91576A6B66}"/>
            </c:ext>
          </c:extLst>
        </c:ser>
        <c:dLbls>
          <c:showLegendKey val="0"/>
          <c:showVal val="0"/>
          <c:showCatName val="0"/>
          <c:showSerName val="0"/>
          <c:showPercent val="0"/>
          <c:showBubbleSize val="0"/>
        </c:dLbls>
        <c:smooth val="0"/>
        <c:axId val="56829504"/>
        <c:axId val="56841152"/>
      </c:lineChart>
      <c:catAx>
        <c:axId val="568295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1152"/>
        <c:crosses val="autoZero"/>
        <c:auto val="1"/>
        <c:lblAlgn val="ctr"/>
        <c:lblOffset val="100"/>
        <c:noMultiLvlLbl val="0"/>
      </c:catAx>
      <c:valAx>
        <c:axId val="56841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Sheet6!$A$1</c:f>
              <c:strCache>
                <c:ptCount val="1"/>
                <c:pt idx="0">
                  <c:v>Month</c:v>
                </c:pt>
              </c:strCache>
            </c:strRef>
          </c:tx>
          <c:spPr>
            <a:ln w="28575" cap="rnd">
              <a:solidFill>
                <a:schemeClr val="accent1"/>
              </a:solidFill>
              <a:round/>
            </a:ln>
            <a:effectLst/>
          </c:spPr>
          <c:marker>
            <c:symbol val="none"/>
          </c:marker>
          <c:val>
            <c:numRef>
              <c:f>Sheet6!$A$2:$A$13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smooth val="0"/>
          <c:extLst>
            <c:ext xmlns:c16="http://schemas.microsoft.com/office/drawing/2014/chart" uri="{C3380CC4-5D6E-409C-BE32-E72D297353CC}">
              <c16:uniqueId val="{00000000-7A83-4AFE-BBF3-1B36DE5A3003}"/>
            </c:ext>
          </c:extLst>
        </c:ser>
        <c:ser>
          <c:idx val="1"/>
          <c:order val="1"/>
          <c:tx>
            <c:strRef>
              <c:f>Sheet6!$B$1</c:f>
              <c:strCache>
                <c:ptCount val="1"/>
                <c:pt idx="0">
                  <c:v>Amount</c:v>
                </c:pt>
              </c:strCache>
            </c:strRef>
          </c:tx>
          <c:spPr>
            <a:ln w="28575" cap="rnd">
              <a:solidFill>
                <a:schemeClr val="accent2"/>
              </a:solidFill>
              <a:round/>
            </a:ln>
            <a:effectLst/>
          </c:spPr>
          <c:marker>
            <c:symbol val="none"/>
          </c:marker>
          <c:val>
            <c:numRef>
              <c:f>Sheet6!$B$2:$B$13</c:f>
              <c:numCache>
                <c:formatCode>General</c:formatCode>
                <c:ptCount val="12"/>
                <c:pt idx="0">
                  <c:v>0</c:v>
                </c:pt>
                <c:pt idx="1">
                  <c:v>0</c:v>
                </c:pt>
                <c:pt idx="2">
                  <c:v>0</c:v>
                </c:pt>
                <c:pt idx="3">
                  <c:v>0</c:v>
                </c:pt>
                <c:pt idx="4">
                  <c:v>98798</c:v>
                </c:pt>
                <c:pt idx="5">
                  <c:v>894</c:v>
                </c:pt>
                <c:pt idx="6">
                  <c:v>68789</c:v>
                </c:pt>
                <c:pt idx="7">
                  <c:v>65498</c:v>
                </c:pt>
                <c:pt idx="8">
                  <c:v>687987</c:v>
                </c:pt>
                <c:pt idx="9">
                  <c:v>98798</c:v>
                </c:pt>
                <c:pt idx="10">
                  <c:v>987897</c:v>
                </c:pt>
                <c:pt idx="11">
                  <c:v>687923</c:v>
                </c:pt>
              </c:numCache>
            </c:numRef>
          </c:val>
          <c:smooth val="0"/>
          <c:extLst>
            <c:ext xmlns:c16="http://schemas.microsoft.com/office/drawing/2014/chart" uri="{C3380CC4-5D6E-409C-BE32-E72D297353CC}">
              <c16:uniqueId val="{00000001-7A83-4AFE-BBF3-1B36DE5A3003}"/>
            </c:ext>
          </c:extLst>
        </c:ser>
        <c:dLbls>
          <c:showLegendKey val="0"/>
          <c:showVal val="0"/>
          <c:showCatName val="0"/>
          <c:showSerName val="0"/>
          <c:showPercent val="0"/>
          <c:showBubbleSize val="0"/>
        </c:dLbls>
        <c:smooth val="0"/>
        <c:axId val="62822576"/>
        <c:axId val="62829232"/>
      </c:lineChart>
      <c:catAx>
        <c:axId val="628225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29232"/>
        <c:crosses val="autoZero"/>
        <c:auto val="1"/>
        <c:lblAlgn val="ctr"/>
        <c:lblOffset val="100"/>
        <c:noMultiLvlLbl val="0"/>
      </c:catAx>
      <c:valAx>
        <c:axId val="62829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22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FC42B9CB-D5E4-430A-9BA3-4607F2DAF10E}">
          <cx:tx>
            <cx:txData>
              <cx:f>_xlchart.v5.2</cx:f>
              <cx:v>Sales Contr.</cx:v>
            </cx:txData>
          </cx:tx>
          <cx:spPr>
            <a:noFill/>
          </cx:spPr>
          <cx:dataId val="0"/>
          <cx:layoutPr>
            <cx:regionLabelLayout val="bestFitOnly"/>
            <cx:geography projectionType="albers" viewedRegionType="dataOnly" cultureLanguage="en-US" cultureRegion="IN" attribution="Powered by Bing">
              <cx:geoCache provider="{E9337A44-BEBE-4D9F-B70C-5C5E7DAFC167}">
                <cx:binary>zFxpc902sv0rKX8eKtgBTk1e1QN5tXuT7Xj5wpItmeAGEAD3X//6xstY14qVeZOqxFXZSEEADhrd
p083868Pyz8/tLfX4aela23854fll0dmGPp//vxz/GBuu+t41FUfgovu43D0wXU/u48fqw+3P9+E
67my5c8EYfbzB3Mdhtvl0f/8C35beesu3YfroXL2+Xgb1qvbOLZD/MG7e1/99MGNdtgPL+E3/fLo
f8c4hOr60U+3dqiG9eXa3/7y6M7PPPrp58Pf9N2sP7WwsGG8gbFMHnElkURMPvqpdbb8/ByzI8xQ
qhTl6Lc/+MucT647GPcHFvLbMq5vbsJtjD99/uc3A++s+pvnVXTZp01nbr/C/33525Z+vgvq//zr
4AFs8uDJN7gfIvLQq0PY9W1bVmP3BYL/HnaOjgTDhPIv8JI76LMjIRBFqUw/gY/ol6k/of8H1nM/
+l8HHqD/9fkh+nr316N/XNn22t58geC/R1/QI8KElIKrT/jeRZ/wo5SgFHPxGf0D2/8D67kf/a8D
D9D/+vwQ/eOzvx79/NZ216H589Dne3iFUJiT+9BXR2mKlUjTA5v/A+u4H/WvAw9Q//r8EPX84q9H
/Szc/rk2z8mREhyngtD7UE/kEXgbxlP5O0b/BxZ0P/xfBx7A//X5IfxnfwOXc3Ibumu7/olGj4/A
o6QK4E1/+3MQbtERVUghqT57pAOX8wfWcz/6XwceoP/1+SH6+d8A/eNwbT/c/nngM3EkCFMoJXdR
J0eMKyqFkp/OJE2/zPkpzD68jvtB/zLuAPMvjw8hP776G/ib4br9E82d0SNOOOdIsU/eBuz5W3ZJ
jvBvfuaztaMDcz97aDX34/552AHsn58eon72N+CVT24Hcxv2jj5+sbz/nt2ApyeMCyYZ+WTW6g72
HO6CSNnvcss/uKb7T+DO4INzuPPu8DSeXP71d+CJC/P1n3gJeHqUYkoh3v7bqX97CdCRpCoVKZzP
p3Tuk9d5eBm/g/3n5R/C/vnxd4g//esRf+bCMJbX7RcA/nvjp+mRUASnkt919Xt+Ay/A09PPvh7e
f4v6H1nK/bj/e+QB8v9+cYj9s7+B73nRX1f2Cwb/PfAMGEyKMBL4M753vU4CAYEzKgTG9ydVDy7n
fvA/DztA/vPTQ9h3L/56k38x397c/om4g5MRErw54fd6e9BxIM1SoPHwz+fy5cg/OZuHl/M7uH/e
xiHwnx8fIv/ib8AqX8zVsH2Ktl8w+BPMXhwpBELO3vR/+wNZ6zc+Xh1BupUKJr6gf+B1/uCafu8M
vtnQdwfxzbvD08hO//p78MpWw+3NTxcgn964P1NZo0cpo4rCkXz6c+CHCPghBOwIfdY1EWg/38aB
P76u+w/lcPzBuRy+PjyaE/1nHM3vK6FfteD8erje/SYifyOG/vjtbxsGYftg6Gf47r1Ln5A9u/nl
kYBz+KpM73/DHdS/igF3B9xex+GXRwkIRimTkDgLxUE4Apni0U/z7W+vMAipWEm4g1RgpOieTFlg
FeaXR6AzUUU4lYphCUMljIpu/O0VPmIEUXhKlZAwnn9V7Z+5di2d/YrE5//+yY7dM1fZIcJWHv3U
f/qp/cY4KIlwwVOCmYT0Xsj9EvoP11dg2fDD+B+4lDHGNfSZJ+StwHw7TntHdvXWJSfcyi7/Bpl7
psPgM76bD1bOVQoprRQSLPjb+RqitsUamC/apix1Umxd1pOSHE8psceDmIaTtMBOS8pDbozgb2ru
ma4H5s76aNfzYV6uFt4351U74jwZSbOr22jrT7b5SYi/Z6GA7+E6OcJwZJymGHO+x+0bXNLUbZut
2z6rZHjn3WzODfVpVq3en/8Yku9PYB/eBMwGmbyk5GAmPEaMttiHbEqNP5mXRZyQWsndVCv3Ti4p
f2Bn358AaMcSDAeDdWHODk68Im3VBeJCRpqZZGu9scw0tsqoadbH42yDrmiiHjj3eza5p0+cYYwF
B/92F862brvYsipklsokS9qu131smjyMqz+lLvn4Y0zJ3ozumjXYFoWJBAaCgRC7O98QQ0nbqvEZ
26ypdKya6ZXBDbXaIRvf1AQLo8GAkhdU9jjNiy2IF75V/EYi16Z6pn096XIN2O5Eb7jcmWTs6wz2
sC15UTPxssUT/WBmi975ittZ92RTL+rOYX/6483chx0YCJVgjyAFob2pfmOKofK45ab32TIhdWlD
aE66uGyXXdm4nR2J2P14PiiUfY+ehMRvbx9ISk4OTGTjYqC+7ZssJjKeF2XtrFaejM+qCvUmb3Cs
TtyIRqvjuJRngrb0zSRceuF8Oa4asY7WT9iqJq7rrbaVZsr2U0YSUZ0ndSnWXSUFHItP7XpLO8/f
+JEl3VnJSvPYxK6MemkIiye9Cc15E8ua7sKK7a9jIMOsDVdmOTFKqTYrGeePbQPlz520AznvaSif
10U6SR2lqGzGlFGtdgQXpVarq6+Wceuf9nFC116tDM4NtyHRaxqqRVdrTK+GjVuyo4Ndtx1xg2uz
CS1E6YUN/tcU3GzYub4pZ41dNR17knKjRejTQW914fkpG/vkQ1Et/Ffwab3TYGz+Tdtv8VkzRu4y
Lyt5Kj1iz7cazfVumkt0GiWi/LKCEu9b54aeaFUh/75og3rFQiq3vDNlms+ULonuZDGwfBn5Mubz
XKAPM/XkLevmpH3miaEyN2tcOj27Zk2y2S6R6K7YnNNlV1VGGxEQzybF4A4EzPG8c77Gfod74522
/WweSyvJq9D1ctVJNc2rdmmLq4xb2qy7dZ1jl60tV48TUi+r3qbGSO3aUlWn49QnMq94U4Udq4t6
1WmU46uZ9OA+zWKSXo9Dxd7GGalSTz1aY7bGfuK7NU7hXYewiVlVuggOfknrnZmkK443yZDRFcHR
ZJvx/ZPeqghIEFuzTPp5Rrq0G2PHkQ7DfFwPcaw0KNpluyM95SZPsKi6zMN9/nWu5qnMVV3XXS76
dCx0NzsK/86QfZ32/TbnIQ3J29amo9Fg4LPS1I7bnKWyoZdDN46jVqheXod+ZmnmVOpHTVc0v52n
DawopPVyLXsuez3bwT8zPK6i1+nQq02PaivNMWN+e7IaoN87NBhwt/W4tCdmFH7IfDG6KZsGF8dc
rGVxKtZtFcdjPceY9dzLIWNVxM9Im5bVrpmGOtVFYdZyN5pqflzNbfNx2npfZhRP7etW8PmZ2NDY
gQPZqMrqtSmfkNaOTbaCXc/HZeG6TvPBt0/7jtBXaAZnt1sV6c9MR7tGlxGNupvmdDpOxTLX+TxI
8d4gvr1sesbBUYYxRr1yW93IacSbLnEc3jZqLGJu2sUNxzTQaspExSuRocSnREfll7Ox3HwK93Lh
dlfVKll0WRv0ESDvqwyaHPiWb+uMP66NqVAW6JQMu2Fs1zTf5BbcjjdUjFnKcXJhBoVtPrOi7PLF
om3LOlPxVJPJwi03vGKXgjeT0dNox5gnTCxtNnQt89lYomTIu3VAZWZ5Mpc7m7R81nHo1/c15TPV
IfHVsyFRw6KHMc6DrmKHZi2UE29IMjVB100bbG4dmXey9Z5l1eTTmxGPsNjCVMlLOzTr827uJTqZ
elGabO670x6h4mp/n9mJWK0XGXim6W3C+vR13OASaQzNFViPq52rTIJfs3rtu/Q2VYPZIHyi+cIv
mJfaqJUwbYyvwOpmArQqlqV7AS0T06Sr0bkETJTEy6Yd+Aq8CbVCryKI59HO4A3EYpuYhWjcKzJs
TadrhPgNH7bh3QBswZ3MU+TDWQFXOsclMjwb6JTWepDrQrO6ceOVsJXts3Kwy3g8T7UlulVyKrN5
XtB0ZqIvnjasYhEufZ3ijEuDvBZ8756xmesTIws65Etb0tdkDuplvxZoOOErGd+lm/TtGR1m3+zw
nLA3q3FEaNN0POw6gjerSzP6x8MaZKXtFptbI036GG5i/85Mq/sgahLnnEdHRvD4cm7zlnTTxTLN
yXoBLNk8Rcq3zQ4JG4gGl8xvNp6EOquSnrwbm2DKzMS0f1oPno56suVqM5xg9BiPqp20AYLTHE+C
R5rJlS3qIxznbK/moeE4L5hgQ950bF3BqEpyUxdlu+kAdpMvvJOvYpK07zYj0ZabBC9NtrTziM4d
5AdD1g4mbfTQ1fMbpcqmgAiy8aebDYaCt5adOy2mSiFdoXVqM3gaEYTWsFz2jZq7DPcF/zCptG53
xQqXQTdeFCSvejKpbFYLcJdu6kp5pjoXOASxpCn1gtbkzE9uXfTsl01ojx11mekTYnRRb/ayFnNE
O0ggqhYWZBg4c7mZTUdvk+SEMNc89c1SrLkPVZvodC2KVysw05gt1rtaK07b1xC0BvC8M+93PZBE
k9V9sb0XjY1mBxa6vuhG5AGNLkD4XvHUl8ebcHTR3iFW5uPQpgHeCjfoqWs8zZqhEz5frazOuiKK
Tcuuke+VLBoKMWDuG12wGdw6NmHbNJwtuXTCkJDFdr8FYI3hV8+8M3nVyqbRlSkWl6XJCpeynAal
h+i2N1RsPdwn1qJOs1XSj91UdDEjpm8SYJgbuNMxae1bJEhSZ03r1AeclsZcbrPs30149F2+lSu7
YhtsQQ8VrS+BW4UlI8WEP0gv0a1ILM0lAgKlUZyKj+WknNSDIuO4aztXvA6IwFkwSnuez11TXFZq
pDd0m4ddazf3rhtX/rQwS+r11tDwrG0S8jhxSx0g1LVvpUiWZ6pKjM14VQxeVwsaduBgmuOuDhBY
EDXHjSzdWeVqolPp6jnz1E6DLl0y3rq+2t5ybtjLxLH5gkhflZBFxmB2Vo7x7RzXjmfedGPeFZSL
x4xaFk/rjc+v5w3XfQbAocdukWTNcK3G1xOQpOtlTCM+M35rXhbOEvCrJKgqm1G77grWDv7Sc1m/
YbxwfZZ6G4+JbybA0DZtpcsJsgQ9lhVcLNS043noZV9mbgR2nqv9z2QQdNePxdh1QIow7XFWT77b
9FBP+MXm1oLmvlu3196JxOVx4euT2vlU6NAsscxGMKEU0tElDVcLm63TU+HkSz/34JnJEgWvtDTc
mSziMqbHtS2GJYesobgeCQ03cY7NS5Fi1OsWj6TXqHbxVWfStD4tYuBvwGjlS9PP/TnEuVLqtJNL
kuNFdTYHOujTnKFKSO1bV/lczmrAGhE/mOOi7vtiV+O25Do1bWXOUavcmY9oqU6SOqGVJi0hb5JV
QkAUXdLTzCdbIyGiEHNJDKJBS96Q95TgftQYhSrdVWlXv/dqiTxXYaXAoaBTA9LizlcXbEVLuwtt
m16h0Yv0lEXiSk0Qjy+GAgZmaWrmV3jj9emIprXWkdXd29VxcsWUSm/6Dq0vsRzWLZ/qCi3aoqoB
+tXLbYXkAxVvi3aamIZA0HpN24SUp1U62+excqjKW9mlFUQqQ596ExnOClXUSKO5BP+upnJ+VVkx
Or2YFXjaUI8eFgdEwGeOp8mzUJdA0YQn9mxyJbgkmiTNDWsQEL5tWPvnKy6IhHMi03kf+hVpOU6q
0cAIqvRkkfWepnVz4XcNZSrNbdpvz+qkCC2wA9nfQL3BQOqBSVFlRRW3VfflhM9UKcSpcG08WRpF
dgwiSZNNeBWnbhgxnMw4Ts+W1QA7L6bYQ8q6RNbkiMT1aSLmacpWUqbJc8Yx3XSxmbmDSLLhWwYU
8TaaJEjdKyIGzUoPusLSFZ3VFZubmPPZmfnUNfOyi2yolp1oWxBj5OjHtyHIlWZoQoBpAc701qtS
5hMbsdd93Ww2V7Krkp3rcCWOxTQamZe2ABWHN3YN2UAaC7YUCnc9ARkqdCiaYspSCp45swHPIWuD
kY9rHxt6LKdlAT8AjFAHiZY1S3BYGkjEW1pnyYrQc1YVK9ey8o5mmxpB4mnXYWX57P3wWNJ1G7My
DRBGmzjphkK8B1YOP62LwOdCFwmdbkXJaA1pD8cW2HAHR7iELZwubg5tbgItKs0niZGexLS8rFU3
X6rgGqoX4PpnDe7XRk+QKJ95O4HBFW3PrsZpmc+hDwy/njDykCHA1aTA7v3yriCk08Qq5I83D3wQ
5JWeHEfuhwAJHITqXZ+w5XkhE1noQTTy5SpEMunFKewy5cat2GEQm2LGO/A5WQK8wGWonpYrtlrw
bFvF8LPSbfx2wAPQel+YWgfadR9TOsQPjSnV8qSOW/+W23oEPijr0pzANoeQOe/67vkYO/pmDGsl
M8UMS7RK8WCzKqQYCBWKcHNKh8ZmZyDmmtzSGvm8iP32Grp72XJBwgJqXawX+gS3lrcZojV44lYm
/nQLK2RzC5i90LGVrNhF4LwY4lvXHc8qkCZLl61edLKs4ddkJemUw+Hjp23Aa5PxKUx5O8Z6y3sU
+TkIooJlpJ4MbNym5jKNpcO5cWIGVqnAIesZO/uy4UaovBuW5oNvcfp4qe1wOfRunrT3QWyZq/v2
7SzD8nwui+S2Vr6u9JrwojmnUzPLbO4m4rQD5vp4K/c+ZS7qGe+AJ+0TlUaxVkPSqU6Il/FtKm0b
T9Fqq7OBxuUmTVe6nqg1jCKPKqnKfOsxSAop5eV7NlIEB+aszQSwI5otXrVDNrV4bnay2ABQjxMJ
qbJHdcaawfoM1lTSY4iIKcpBCU7q4yHl6tQwXzggzKy53uAW83xNxu6yTUpA25ipekLYxD7WYWW3
sSLhQlVSTqdA3iCDW+a0+pVskr8itgR/IYquKLLe2PrpCmQhzeDg2phZb81ZgMZwoUUt2EffxHrM
mRyW8u1qOVtyqF8Tlk8xoHPQJrjSwZVb0CPugDouTb2eOb80DFJGgfjxVPt+yVwV6/YEImvb5sPc
TE6bTVVq18iQXCysGmBXpanB91QT5MmJgnAJFK7/MBBT+5y7cn7S0GZ7twzDcBmrNXnnly5510Jj
uMrY4ghE9TW19Lz0ngIrgMg5ZMncB3/e1ONaHkPG2F8HOxRyf/9XkvWDK9ts7LtSPWHYohe2quW6
m9Tcg8zQBXQzLIp1ekj3abKjprhqY3Rl1uJWjroJuH7Fh5m9iXCJl7Nu8Ox2rebtyjNFyixtmakh
mypFD8aH+aAdLxToLx4yEN2CLHPRgBOGx41TryjiXXpSMYZdTt0ILsXALWg0CKot2CZbp+ZsppO6
TG1TAeKTMWc0EIEzxowHSmpH+l6KuguaOBbtGTQY8CmXfajPY2PHHryvK6K2rpUg9BcLkrkdoOPv
WM4guelY18PJ2Kaiy8ZajF0eOuSfgH5sEhA8u5Wf+GGLvxYyhqe+oj5mqOlNAQqQsOy486DQZLYj
4aZagWjqDcherbsFjc+7rUxMLsqmecOwgsy0moeUngW4zBBjHEEgf4x9489NHYFKahYgv9Q8Yu6B
HXbVnMNbNTyda8ffVzhMEImGNYFgaMf6NTGDTaFUwYLMRVe0sy7LNXFgkolrTjAIfR/ntVaXG1D7
qOFad+8hxC2XEXfC5HtJ0gDhmLkBu68LnmP4266EApzN2eC6VINbKmRWCVY886EFZlPWRPlz0E/q
C0go1qiTERLKzEcmtsuk2maarRNoCrqZ+jhkaZ9WQO+XKcXNiwX2Zo/nMWEZnmTUYaACkiOqRpaV
dDLzTqxkeg/xdxyOoWZuHi9NUfKzztXSntWu5cCApHB8Z8q9UdaiLZ+2rl7e/IN3FiM7JHC4oCI+
6ye/Xc2qHJ78wxbNuoluBiG8taTNEQTt09CCRnL8Y9H4nqoCOGoK9Um075Ug0BT3rUi9NgXkeh4E
9x6J8nzb4pwlZVtfYNmBirQN6W6UQWY/nvQ+nZqCLIfTfSksZQfFJNrNpsdwBUDXA+o6TkBL5tqL
k8Dte1/gNY8SAlTRyPYBiRzvt3NQX5BUQhc+JeDxoER+d7soKfZiSr331WTGumznFkRg1fML3CN6
mSwEhAFR9zr0YbxwIEWjzG+qz7ek7B9AAd8Hg0op5hBRpCKHcj2PHYjUAWBAsumvmri0OZlASZiX
7Xac5umyS2jM4lY3ekuG6WxioT1NWVyyxuxp61T1x33Zk1w66Z9BbYacFSUGzZda8Z+bCfgNCt8v
cCIIOcRN+BCLbXYeSk4JA01ptJdJQsc81rJ54rukeFHUIj5Q8brvtBRVjCMoBwmK5L7C8k0FZRJV
Gcux8lk7zdRpvuI6m+s2nATm6x1K2uIME18dt1AxyCu7kGPa8gLSXM4eqIPt7eLAbpSCj5MQogyO
S0DHxbcrSbiKjpa8z7ZlJOeVH/HJWqnlhUDD9uTHl2Nf4vpuKpXyFEuoHRB2UHIjYxBJYBAOGYi+
F6wxTnsz9mf/j1n2TSJU7uuXdO8XvoE2chOxl5AQ0hJvu3ZwyQvrmvBAjfT7vUC+koJXgUboffXy
4LqBxAxifQAqPPrNHVtaECggQ22K/MfHozicC4a7zQRR/MChWNMWdDaDyxb4oVO/34grGSjJw1r9
51PBZ1Ik3Zdh4XzwwVQcSLNEJgXxBXKWi8QV8oy0NdoFH/0DDuIe9CTiFLyUQPAX3b//5oxS3C4q
dkDSIRpSDb0n9SnoiPaBWb6/ZdDIgIGPMrA1Bi0KBwbHuUpIG2AaJNJlV/egDkNEVe+XieJd46oA
eWKx5NbwbcdbB5Sjd6C7kEI8YPnfxSIFyheGb9TgpsE3gPQA2lKKkIy867NkKqhW0z4qWcsv2iX0
eawWmtMyxQ9chO+cMExKCUmhZ5ZKqPmhuyDLGchJtTdRu09gKXBIXfiEZGwoGx2JKE8mNKi8raCw
8eMreB/w0EEHrQocOkThS4yD/eK1ozypYL+GUakRLtKsrg2BDLgjlyEpcTanhDypRSAX4+SAxNcS
iqEFWR6w6fuA3394Bv0ScFcxOyABeCySoYFkK2u6KmZJ5S67el9vjFC1K0GyON+QCqc/3v33uDMF
HxwycAvgVFN14FEFJNvUelDmINT3J+tEfLYNiJ/bukyzQroIaTXdMjOV9oETvwd3zsi+ZwY+xSMY
WMjdIx+KBCqPRsAnoUKC1NWF/gIEHEi34UvVX5chNPnatFYPSWN2lQhhV46sy6GGXZ78GIPvogp4
LQKf/QH9wyCbHbr6pVZNFzrl4JxDqYOdF8ilgabXs+r0j6f6zpfAVBS+f4BZgGzANxJ399zOfiID
B8LfWNWc+rYtdpyidfefzgJWBNeJQTP0ntkdILtiY9i4zBb4LAonpOqqqyXx4gFz/R42AR4LfFUK
X1Ri+GD47l4GPC+q3KLN+h7yyMl0zYlhDfQvTFD///GGvr8ZAr5rSOn+wwZom5cHN6Oo/WRGClMl
waBxN/csOR4qJXZdLUAi20YQytoyNo9/PO33lwPiMlAA+FyXgy9UB8Sn8iGJlkwuizJpjlee0Iul
LezlhOf1Mg4E6Q6azrQYHvKG35vJfmKgA5JAFxvZN9B9G3JwO6NCDaPLJFmWl226mHylqDn98fbu
m0UBpODzeIpgk3dn4cUSe9F3LmMdUY+tk2+WOumf/z8mkXi/C2jUIvLAwUwjUAE0tiDP0Yadzti3
z6bNqQcMBN9jjFRBr5JQAjqiIX7e3ctIlzB1trBwVCN7QucJqonAiS5BQEp0hDq3xmlAxyIy83xE
pM62ODYe5Oya5Kau7WnHSXWh4pK8cnxS1z8GAd8HdZpyQqSkDBF5cKBkWipSgNKX9R3/iKrSvx17
fyXmzV3QFHSGNq4u2/gIGr+c5fhYKWZ3WI7zE1GuRju2QE0Q1/PrH6/rPgNPUwgA0B0F9AMdRN2Q
jiuDQrLLuh53x6WroGQz4TJPO9Gcb366LVvbHeM1vfnxvPecFtubxL5HE4p4av/+G0oF8hp8r4HB
KBoBwspUKFBGCigozqh7yEvh/R7uEHmwCPieGzr2OGLw/zU4uMRQupySzVfQONR00C3Utyjv2pXu
uhbaooa1QdlUVukTF618wtOt0226JQ/kbWRv5YeL2Lfpk33roITGsLsbbtMVdKQBat4TI0UGXZdk
1wLx0BLFAJrtWp/hdUnPoWCxXPfJQN7RdPkYBoGBgEA9xJPEPG1UtDvjvXwGPafboknnxQuzQoGm
7EOCoZuhX0jm15qDQF8hBaUZ9FAD6j0Gw6HflUPTG9r3Wh8cHFQKV9TjESILZuMtLyt1VYAwtOMD
t1ebLJLXGLoHHi8UlLsfm8z+mA4Q5BLvcxhogOT0kC0YhoYeQakg62Dm97Mq0AmCxtcroBHoyq/p
Q1fjnhsrgBRCWOPQNwjU9O6JWWglIsiQLmuhgfAKWPb4dLWMPrCrey6CBDwpKD8KwvWhX4AIU/0f
Z2fWJSmuZelfRC1JzC/9wGSzmbv57C8sj8FBSIDEKPj1tS3z9q3MiLgZXf0Wg8fCDIR0zj7721HR
EN6iBg/2gTS2xo5V8EsgFP0T4vqPllz6izWI88TGw0MvAyP1D2vQDK6DHaar426gZUztWkJhW8YD
nSyYM4YCbpSZUIyrCd4VztSmm+tnyvMj1Kj8wCb9m83n5zvsU2w5EID+6BWd2+f9yyagpC7EONV1
7Fi02jg9ykwF8+JvXr2f1w1qBlgx0fZiG0C58verhKxYpI13KC6k4S9NB6Fy6sJ528Cme24bjAT+
eZ3+/ERxPRclHiynMJ6zH7ZUxxIE1Sau57CGZ72DCTtmzHlWtj35Xy8eXAo5ITjvmI+l+sNX4xj2
SW2UjP1x7HburT5aRWB2Lg+q31zqF8/qViLDTn9r0lCs/3AXBbwavsSKmSRvM7f2nE05Ues3V/nl
s0JMAZYpijyYev5+lYCWRJgZXyiHdQaPye0ODSYd8WAcGE88Mf2mAPrls/rL9X7YzXyjCQ86jW/V
jeuD9oIpgpu8ykpT/05E+NWlgIPeDlrbpb73w3bShX0+WxRfDXt1EDmOT+N+kN3BGgvnN43Vry6F
g86FUgbSl3q3u/yX96pgszJ0glWjUoOzmwaRR7ap6bklg5X882KnPz8xeOChHAeuj4GJQ26F+1+u
VbsNPFED3HINZfSL9lr06U4V3ClkUVRZ23ZePNbO+CTYCgNX3y3ZTda980qdx5WrdB01Og+SAQZz
TP0HpRPQFPQ3r+TPi/f2IbGoKGzZoWv/sNGQAXWjGrHJekaoxNA8zwoMT7N/vhc/3/bgRtt5YPFQ
VCPE5O+3AuNoSEeTL2MGh+GmzGu509pbE0e4+jeX+rkdAu3CUO/iHL4pbT8sppaPngR+IOE8WhuR
wCzgP5sAxpqFDqaJiPRpEU/B8rsq9hdPG8IUvqIbOOjYwx+um4dw0joopuNpmb08aoqix+SaDtuJ
5gfc+PaKh9/vsdTXM5uc6bAIv92UZV+kyodkFVf+xJ8MFXcEtoFHquf1N4/654cAKcbz8CkhqWKW
+sMnLMLBKDLAUtexYHywSNGeRgJVqSys3wl2P98MRNng8AJzgg0YXfbfn7euBcHQhotYWmH4zpgI
ogmWLJN0w9Le6aVcfvOy/byMbwAzljLFBkkggv/9gpWC/0ArSCWtdvqnYLaXa9CtXvebTfj2uf9e
aKGwsyl2EB+LjP7Imig3d9tAGIhwGCTuV1PDnD1ingfXdGBuLmz4Y6Y5mHcW5o9RKGH++ucX6Rff
E70+KmUHAgka4Nvf/2VPEf1KQ1ZjxoAyOkzDdqxSUZri4Z+v8ouVgkrSh/iEajL4gxD761WwR3Zw
2w0VBrr2dB2W6R7KbP3qShw1/3ylX30fMKIBBbeDQ9r7YY9cdGHx2ZpgZCRhnuWqnr74JFSP/3yV
X3TAUK4goEI/hObD/B+Wx9oqADlyrGJjdWNasQG+ADEEJvGXvEq4CIvU6+WSOGyAjUIuY2q8+evg
9sFGwbubwfwFI3y1DDGFzv3/saiwrG4NWODcmoe/P1PYNHMUXT2sSbzsLz38wHEjMK9fewPjCN5m
tOJe3mTKk/CTQ6r9zfV/ega4L1g12JXBNeFJ/LAvYHPs8tG186iqJvFUWqE4+X1e/+YqP7f5KK1R
H0GFuCnJKDj//jWFNcseB3IZE3j0FghDZbmp5hwO9EZiZu0JEWzDKoAFlMJ8ndbl+uHQctoI+MxT
i49D2lnSfyrhLkj+WB7/oj3v/nyB/yQXv7Zq6XhR/ity8N+//T+n/5tj+Edc3v/8+S208H9+d1Hf
m4eh+/59OH2oH3/ydr1//ygu96/r36DOv/3mJ7z0PwCkf2Yj/oe//H+jS28P4T/TpT+EFd6ozds/
+JMupf4tiwbKAEZWwHVuMtufbGn4X0jnQ2GNVhOvIt5abJL/Qkud8L8IGDw0LjcA83YW/hstRdYQ
Gg3szDaGUoyg0vvfoKXQx/6+an1IuAiOAviHNJ1buoJ7+/u/7IQVEhtLAJ9VTMIp3/eoYELYeM3s
v+ZF6We2r/dh12+IvbEV2XIQVqlj3n1ejfHEpAe3TVM+hu4CqMyxSvEEH0hqaXhDCli/yseFlQLW
J3eTw5oe1nYRU+56cSgUjyQzGeeP/WI7CXWG3USnFOPQyGvLIqIDj4Ji2o1hEDHxOgDLOtrhl64b
9wtIr6bMReQYCPhOz5O2EAn396K8sDHcGQ+FHmPs1DQsHoS59szEjfNi0R5uoQWHKcyC9QpUkKwX
x0MVa1f8heWYS8wAThbfSq3uNFth1K1WUosKLt3lzVCYgSqQfZqqTMMz3jVwlvf567RYWyaGMjLV
mHI3T7riHQRwVM57qt6HIYwUD149kTqwto/229h8Uwpvq3mZwMZiAMHsrR/WcGwxjKG8fg9k5EnL
etP089MonK8wpalIhOKpXfdsCRIeijALxHCUoAjsqmljyzaHUFhbfwJNB9PQ6IhiP7NujcOq3Drz
1Tb5fi4b8+zDgN8Hj3548aE8p5h2o3imsWnNpatKGzV2PW5EU4Ix8Mt7XXkZ1PCtZfsbzeojMUA1
qvAeFj7y3GJLf6TYUU4kb5+HgUVWN7wX+KI9Ia90gH2a6DfmwCYtsAF3DxVMk3XPi2iF+TeqIQfA
dwTfXt61Wwmi2Q+/rIF1wuF8GKSZEmVU2q/z3kX4ViIWezflQIMCzZ/BMsV6rlEWVKRLSdDedUv+
PMOh92XV4/w9UC+wj0euWRA9WCVFHtyNlbzr2BxLfQ8lHlRzF8FUkIS2KZK6Vjd50u+gjNbrka0y
6jvnESV9/2zG5mmRArhj3dRb3i5VBicSRkaEyGhs6cbYFAZacADNBPjuCeVAOtMTX+U989TBy60p
rtc2HgJAvFV4zuFkzesiAf22rSv3XoX5c9vili46EmLvyJubUZIo9DZzW+/yuoLz7qS8Xe6hXKph
nS6drYHvvbDGqGP1U4DF7frfqqKO2/Yg/PrS1zAS2CoJ3IPLxmyZpgPz2igM+0dWhg9cfl2LQ7FU
T0wd8KMnzxZjilo68ab3tf4S9veeU+3tckxMuxlDlZQU0Jc4oJKLzNji89PlMFvDF1ivImK0iSF4
55hU5DagJN3lsNV1eMjgoKybYZE/6YXcdWv1ssDLR1YnWxmAIi+2l5BGpdFx4O9l0MhjyNdIo2zR
XnGv/J1t5M7PJ5bAHLyt+9aLCxPgFIdlEcxYAUzINlsYcD8N9/nBDao7KrqTrcfPmfP3uhvLdF2q
V9gffXQIJNWTfQ5ZNYD8gDG/qdzlK1118boqFdzPyN3YYPIywLmG4VJj08fSmSZUp0F/qddwzDoN
MgejN7xanQEHY6GXb8LujvXuQ4fGBCjPSYTdppJV8ynWxX2W/gzrEdpvqKv5o2sL/LwFBiFWvL+K
gmduX+4L0m+n0jqNgiQd8MPO79/XKShBvsFq6bIvoF+3Mh8O3WI95AN0F7+6oaRxVTRDamCiz+B2
HWMrWCjml8GcOJZTxrpIC/2RmxEmmcaP24ldGvtzBtYyV555HZ0D+PlYqnF6CeyhSCcYPL/N+Wwi
iAsWi+AUDpetAUyKOVEf237XqKheyfs8Cv9IO7gLyyZoU94PQ+qj7tz0DZapDm7my961kl5fRNUv
SVU4pIjyoeCRrV8xBnosaUc2VWj1OClW8nXSgR2HrXRggNJLioo61foFtMpr5UsX4ORrV++tLgyu
mn9TPdzPOUyXQlfRgpes2k54ORTABC+x/Asne8zzozHcDPZXIPRDgVcDPgNbHxbZ7upieocNs0xQ
im7BsQFdJpnAMlQtlqz9gdIxgnkvtfkSo8yM0AEn+ULi1jgnOfPI5GsR+Zggk+W1x37GfOuNrFXi
6xouzdoRG3dt/VTCpxUtwXyleZBWc3dEqMJR1dW1dL0Hm5KCx0S28qDq4Owr/t4bAwByNMcAX2+C
Gj91D5wdQXSMaIKxSBjMYmtwHzjFGwDhpMDgNedBMvZHx3nQ2F81I+Bminc0xwkTU4Qx/6ZoDebN
4SWE2ROYSd8d++IVHNG71eOl1vsJXgQX1MYIJ8RE/TSs4bj3u0RYxVkj5sFvrZNr5BuHf9bTT7Xs
XgMFPg674AF9k4zmwl7ShvgdrAqAM1BZZ2U4+GdPgZ10uiYqpw5oE8a4UQ+TmzWLe4Zr75xVDXFd
FOtWGVh3/DMczxvQAaCKy7N0gqid8JQxEnKWLis0S4IAilblDhCRpdzARngwld6NgKsKhUIDc/DY
badpFzZ9EXFZLYlyxBtMpo/53HxxpDqYzhfRXOdJXbEYwNnRWr0M6Pj0MDY0K0XwjRnhJaxwvg1e
+DLQEJBmMewdvPmwSrM1WuvOyxYGjjW3HCgT8FVFYRPA0gdKTb4Z0GDRYlZMffoqcmb5SovF7IyG
s0IztLWBBU6sxpch06M21a4NwyEeLJ7BtZVWfvfq2vWjRfN7qlea6UFlULDCaOJ6idUq+cbBVlUO
a4aBeSZa0DKrfVCeyXKzGWFoAUEFx+n4jISOnV87uPkK0POKNATQR6hM1jYVAT3A6H4Zqx1GtaDW
ZkY22sfd0egkGrFvYEeXwI1A4CFaZ4PqoB1tvsMhxmLR51kl/c1ah4ln+KUFhQnh4/tkd5EK/SRc
+D2t9YOy63v43i/MM1erbFNj5/WbjZZXjt6D0MMbIZ91bW/G9pMu9n7uD7T4KNwxLu1mN5MRzeUM
+F5uBIiIHq8N6UCOn0p1mgLgG3syPVO80XkDfrfGnH7vLi9N2KSaLFtRbcMVuyxYkqWcEit8tkEt
BPNHXwep25mMiTPHP5xMEeNx4tmB0ifuYyXduGkNZscljov6vboVeANp2Esn3YTlLgzmQRSAOnID
s2wZrLtoJv0DXaGMTzwi1vgAK4eX8g6T1Lz6JAFepVEcCmc+8ha+cr+bzlW5Q8oL5vtL0ng1ORuj
Ez46X7tRg7ogThpU7ZYOVkbsAruu2ioJ9xlTPNFuQ/EK33uCoXwzXxqlt/OKdIdusmIasD3j3k4W
QJnIajLXa5+Cqk+HQF9pf2IdlkHJ7kf+6RORrBSMR0v2fcn29trchZTxZK2DEn5ngX1+fNYFRf0x
pDnPaWR3edq4c6Z4+OxM3Y6jdDpbMEkBX86hMAtsnI5rEaz9XKTFVBuQCQucrui6DZ4FMlKCbCCg
0/u97Z5GuM6x6difXr4+tTO+ArXhri5H/xpW9o2kn9FUVOwOkALUrvreVd0XLyBDEho8E8+0B15Z
V5D/72YZ0pVaF9bRC4asu7n95rYgYVy0DnXptHtJZvQBJu7d6mFcnxoY6cMON7Ttd7YIk3JlduS3
wYnIfk+77nlwVrBry4tbzs/CZyfJ6QHnRDwDGapactA2SThc34Ctt8xiJqLreDC9BqzgTDP2bGAz
nl9nDXOyssTUHzNYULNVedAeSZWDwIPVWyLd0RimjkdAQNsQTnm0Oo8Lbrk110lfY1O5sbswuAQJ
5HsZIXDnKagNat2RlOlcrZvKUbDAFG6iquGj5+gCQCJ/RenavXkN9n9hKDkXGKBg85iaDe/hLZ5G
6jSJVTAv8aigXWwB6owsSx/8XPFtwZaNVtTewqvl7mRVJHzIH6S3FnfSQNcETqKewGVhxy3bevYv
1mLE5Q9SyIOfOnOmpk5CV0XrShzU0pucThGsvkHiNYAYRpAr2PpUWjbWiwna/M5iaPYmGwT6OpgM
5Mlu7Wy19Uf30VjWOQhuoQNtgBWpWhNknTWDRyfeBHZr3bYgi5J2GtPAL62XMkA7UDV+/m554V1F
rA6eC1TslInLUvlrxsDV7SSEqkiB6QBU5aeqbfciBNff2SRqW3UuOWyRTdPcdVMO8bn5xis3ld3A
Es9Rdqq5sOKqbj4wW6jueFX035DE1G8DiYQTRuDf4yjdtI0B4+xX1iZorf6IoQCYol6iMuAc884x
PHoDDrKuANNliLV3J+eRWbJMMOZrY4lOy22axDfsY2K9nbXNqLfcYRaAujmM1t7DNH/q7B3qn42i
HTY/BN5gWo6Ul3CFP6rPVNPRyFsvgxY75CLd9yS81Cj/Sp5HVEzf/FVHM5BmxKEUib+y73Yjjs3q
XcAXotbEy8JGP8bYv0gHaqH7a5EGsc5NeUEdbyUcze5mGPDY8rVBEoJb99nS2SymLpwGA+nfVcde
545ebcW2S+8fW63TwW4uBiv7IPindoK3jozbOfQ/QfQkohHfO6TQ8D7/QLzmltVfg/C5mOmzTfuH
TjqPrqnLfb6UXy3f+3C7/r2t+zffGq8cCUCx5bBLXXZgXFfvQxV4FQhPl7BEyWyGXc8UeB2A0/xb
jSb+ACsgT4KcgoSfbA8Yi4uIhVEA8qlwe1FIVOMKatststbiqNoXmVSBOluWBWp+vWfKlFtbvis6
gjQhwKS4O1xgyfdglwU65Y39yXIt98x6Wcew+2WwVcVrS649jg9Hij0zal/z8Ut5Y/r9ZlXYZDyT
aBli04NqYQbYmYsX2ZQPbSPPudufFROJi+CKSK3fJg6lHAdvXIJ7ibQoEz3guDYeirZlRiAISYis
NujKr1JN2SAcJIj4ywe04e249tbRD4pPjjKHgo+RerpryPQtHMDjt06Fph+mU7k2r8HqZ8QrwWn5
cCPrJm264LWratwgAmWxuRmHmQ9DJ0uKir7zargDhb91EUJg3w4S5ulUBkgzgIsKzWqBJId1L51w
0/UuVj7dN9Q+kHnEGGl8clltRWXtb3LjZ1NAE0HnhHMBrtSOXZSSUYidSnjLtkO0hw9cFCoKe1kr
5PtwB/IG7dFmg+OYhx3iWVBK+R8Ob7d10O9HjpNwULvRhqRhcktG4c2StYTyWKBEXaac3nVdeXb5
jLQM6xn/S8oUtxZmhNqtAgJf7Dxti16NR79dSpSiZgd7So+utRqGF1RE4zHU7CsAN3hI14RCfo6C
Eho0mQr3jBGWKdCJG9Dy9sLPs38rTiy79OZoVYG5B9wli2R2vfm+6oE6Qc14sLWq8At7eUXG0B4s
O0Qp/GcS0TAhBmCsekxA3TQ03yrjIK5ieCy5OU/c/t42zoAdc9bnwlbgjFynW56K3JsR4VXUEJo0
Tl4nHReyjDiAuyLzK91uK6uHtyVvDvjYGJ6R/qFZ8ARXvCTpMCPtxdjmMrVDOjV93A5IAsEPXySe
vBXWMTiRU0l4JpDvsIF5GgAywQnjIBdmN64gvIE1FbxPS1k+Y+aTBg5kmXF23aMLMecMlx6JKVpk
u1pelQx2QLidDBkEQAoR3LP3+vbajYIfx8Usqc8BZ0F434Aj3a82DmVhfBMBoxWPulPgd5eJRHQu
RWKBScNbNWKF1OZrjegpl6rhDqRhhggTTIR9B53IFiE5ST5NGa1JkZG8EDrlBst+mArvjE1evAQM
wl6FXgD79du4DHVUIMjIHbwaCBOM08AYl/Po9uZpqfnyYUlSfIoGcud4Y2W2XBdfbTbwTaEwGBgF
sqWCEs0WNtO9VF0kLG8/yWeXoo9ucwzuJxEFo/sw+tD3B7MVSATcTPauN86nzaF9gEtMa5ffm7bJ
7GrNprxAQxbq9QRw5MWyya62uuuMlziadHntyQRIJnc/h7Lb3GoU25vTnBzL6oBglKQFvOu4/YZ2
8jGwv9oDLK5cpoO0r2EzLUmt7RMMgt/YrHGK6nY3deLA/Vpu2ZpfK0efNKMbYiBNLRP+dBqw9OXt
viDc4ApG8VT7oclIMTmRpW3+IvM3cMlHNlzD+qq9ZlvMblarlV4gTHluAZ1TblRlAJX7mr6vPWDl
vkLy0ESqRGl5BhJ14vkXZT/wFdMOsUKT6+zXRaWd+8qgy0HTM/AKBFN15saKVxxLFuKbEqvJU0f3
E2qR9RWixx7zzy2lkEB8m+59MJ1IEUAzQPXDlFto4Lj7ZhEMJhvhgfNEhQ6hPgpEcOUKmWmD945E
pAEHd5jCtM9jOtQ+lBV9qNzHHlC+i81swBk7QkyA2fwgW7oPPKg9HApQT6ptQQDUo9pj9QwZgTm7
Am3PErKYzdMSDUvwYvIKQEYeRIjTqdFKt5GygFc2w1tvXXqo0gsQAcVuAQHJ4poNCvDI6yvAwCv2
ozUPi4QUZn4ti3uguO3A0rlBqpJffN5eMG8CBtLojdWR1wFRNujQBeT65TwXD8YP9gDzdl5JIsvl
yN/YTOGLwPoxObkf6/ZdwBwST1OeMiV34YAteR4eWmwX+fJYeXkC/h0sC8pmM5ymydloctugw01j
vhoq3/uwTNb81YMwMU7ZvATfK3Q5FgRQAbi1XsvYW8jG88e9MENW1gjRSwV7KM13Vn/I4HVBnk9e
fhuC+hB2U4qYjtgTbz1/gqpBar5RUKGJsybQFc69dDOAwQdO6dkJrQw2EMhqTX+oi0/V4mSh9anL
TdQWZAOgG99g6cCSOwlxAC0jEg3BoFGuqiCzyhffExkaXdw5p9iz8r1k9q6R9c6a7iSFiiy8cdvV
zpZbItKud+c2D4H9IUc7YkuZTi271hJNfedYm5Ehp8XpxAXRh4ccfVtUNXZKPZkYu0uaFSq1tsZ7
b52/1A5SbilOQrip72QAO7F27tyaHFfsehqUuwxWDCfqstkjcuZFUZCO+kVP5waTkHx+pjbPVPFp
ME9AVE/HXpr5Mg/IIKmfER+Em9vHwGPru9VCotHsNDvLXMWEcQTSUjaeQVqNCPYOn46kayEKF8lk
v/J12HE1P0r2LpE+V03+deqdTbU0kQcvOdwahfuGef4WEC9sf6H/NLrtHC2zPDZ9teFaHtrhkodj
+0g5Egsta6srH4l9Bp1imPj5A69gCbS9uIEx2WZLVrlFuoo5Fozh4Idlq7nTpR+vVo6D8Do7j0iA
iwBf1iePp8XwDnxvgeA77CykCfndEIu5iieyx5yHdkf0Ug491Oq0Etw6CJTlXgS7nq87q9g3qJBL
eAJQLPK0aZ7lepFenbnk3cIxXh1VuzeFv0VyAwLzHp2pOs08lWTBIZJj7exDZUdcIMJO60Riydxa
Q8dqt3z9lsO+gfS5e9nWkTYvgbPEBYNBWfYnaMztfJOe1zN10UbOdkaa4g6mOTh57U1lI2CAnzt9
cgWmWK0wceWgVIK6xoMpcVy287V7QYJKmL/gCIhyv0mJPrjNwZUnjzz3FvJLIBdlNqdRq76b5tnu
MfhKOcMZqPyrrvGjtD3lHJIIk1s5eRniZ8qotp7B06dIQaLIU0EspMPSYN0syt62s4oDOWLAc+4Y
1m2x0eH8Zlf3a4+EACuCxBI5lTo2zSbgYwyJeLCxsXBsUyxzQpiXDP1CEcxZ+g3ImPoOsbTIMgox
AglcOOr9g8UsnRR1jUGgU58miTC9MvRfkHFop+06bgVaMJRQANjWHYygEaYFSU8rRBigwCzPyuQS
7wZBQCjj4nEqA4YmYYTDBLqIW+7yXNJIw/e7c5YeDZo8KgrRVo7Hfh3abWOpy1DmH7PXvtuIRlyH
8QWRrfqlmmSzh1sCZSEV6oR4yjdhXlckxSINqv/aSn7s6jW2RwG1Z4z5qNKgTAYSZLV1EfkQ3UTy
cFk2nW9hF/YitVxygq+8vFuNRifsgKVs+RP8DpA4to4zWluDRBq2IBkDU9ub5Pso0F/otXdBqfC0
HjFWU8dFo+Bv0jp8Xuizrs42yyOU6NFq6bTF+lxsODHYsbanO9ojmdKCH7fbseAjHPi1ggrL+B3i
fDCV6VKk/KCW0VkHJVm0u1LuYOoo81c2Hxr3ASr3uatt1N/DGjOXIWeGQITq9fCwyqqMrcF+C905
keFbMKmj8uwkROQBSkhEMOkAW0m9q+R6Iov9rUESB8TjZIROGTKjozL3eab95gy9wIYWhZgK4UxH
hLxcq57wuJldEBW9uDR5J968NfcysbA7vFtDWmFOkq7lJoAiEVpv6LPxOvmYAvXjG2JywDavAIjt
+wKRLxHx+Pe818hDYadwKtY9N006iGKre7uDMIcqJbBUUlVYyfCk4zCwIC0u/nbyrRCDZZjiYI7/
0lrhuVkxx7WIc5YiDBDvMUyP0+p8eARveBOaK1j7DLlUn+Ogd0uVI9RUFAPGXlD8Q8iTsE1jJmLM
PQBQ8jG4lrft1zHYe2hR/BW5k+7HglF7BJrIQCqCxFJMXr3zw+XUjzbiQf3CS5D3Y6AJlvoe8SnX
dUT3MbrlE1zKNoIwoXKUuSJ4n/piWyFe676mWR7aJcrry4xsQgztZsTNcfsjLFcOGbVY0HIa56Kx
H0XBsCCcCHgpdi3Cc5idgxBLKFwPFS2GTTADIazBTLuISihE5kN6T5y62yrfvBQIhY707JjU6V7m
OdhapfsBYD4TCBBAVBt7LsiKFgzZNQiKgJ3z4k0aibMyKwKswL7cKUaOQ0jOfjlFsrI82HqM2Vcr
idSI8BkjOpLI1SKbECvpzveWA20RyhZJ2Ah3jXBlRpCXqqKpkvKFjcqpUgaVZNP3DisTIDv+iDbJ
Zhb2k+KRC2SSRX4PHCwS8MuQpFqqzezJtFf2sLdsF9kYsrUPo4Pv1GPqAI0WVtgcIVfczfJctZue
NFdAKs21pRiQImHPv6iCaQCI1ZAKj7Mnv1cnMdd2ilYTfA4o1Ygq9DbIXTUJsooxLi/J8KChuqRQ
9OndLAmSDs3iDVt7lZhVj6Ze4ZpgfLnXE+KGIgfm6kwx9MYEfEVU2/RB5OrrGIxUnJscHjKQbK39
Nte+/pxuIm/B6ByrGUqTFLr7XDkRUVis43e8gxMOEnu8rG3np7ZA7NxSVxgGK0ufavw7OBmWCW3V
iuw+NDCFM0UYUJgUo8xvk0IAhywlu+s8/3kKIZE5Kt9WMG9k5djYbxi5YzDdqvEystVKkSOB3aOZ
aUIUkZm78vC1EMhNjeQwvwcB+1422hm2jTe7R93P9keH4J4DoE3xXTUVUnMWjcqeUHhOZmsb5gNi
tcJVQ2nzyvHo4NXfzsRpjp4F0anNt3gWyAlFv7FvdPd9mKi6uGGJzhHjSJy3xo8VjiZoPdbkoK6b
ya60UJeRfh6RrbS4r1MT6jamfR8CuTJILnCINW0AWWeQPWYXiantkpToaBCUbEH3zUvd+1GBeRb6
YLnI753jiwdY19R1QgowBihrmyCl5n3IQUWRepXfwwpgdtJDLMIodlI2TmPeVPf9iOg5a0XpRjFA
wkMO0d0h+wyFQc0QuzezN4ro6YsmOXsb0NfslHDrE5tXvWGdy84IditQ4ShUVO0C+3/y3+yd2Y7c
SNpkn4gFOunO5TaCseWeqdykG0IpKbmTzt3Jp/9PqPrvLqlqpOm7uRigUWigUBkbSXe3z+yYmwuB
XwaWOwJ4zPyzjFuP+1o0V3kOolDNKT6+1mQ7YNEdv1vHQCUutHeo7esiWCwmiUYGX7Waqh0TbRuK
Ie6WW7upwzcIzuKQr3CUJt2p6xhf5h5Ak3WBQs0mirX0tp8s8wJ0bNk6nePd9WLp91451YiVWnmX
XeeGN0EBO3nSA04YlyOFG0Ll3Jh2bjlOeNNbCRW0O2SWxZklLs842q62L7o+kFcQ2cSDGJJqw+bM
b3ZxyDiXA9gSNZnVBLguBgZ9ILqusYTIDlF4Se5GBODdKMV0V3jEW2E7WkylhT/vQ5oArpVgGpy4
MGC5lTnKFc5wKIBHJFtL2y9BDLN831aZOcqqDD5NxZBMgHmqtY1YxawHp8D24/vWVzuuDDLDEn+t
Ogn0sGboRD5J7DLsVEAFpzi8CRNUk64Mx2jI/YCfJVMn0as7mC4Vq2Ytsl0M8xppwwPOrxtfvEhY
CdDu+rDDV6RLcYM5cLQ2eRyDl0Lt3xaYSHaWFeSCe9ZprtA20L/zM5lIAhN0GitywfPc+zpZDiae
80u7y6ddM2MZIsPvHwO6Eh5iUi/3mvNF6/jVTc5GEtPHHL9nultmIvZJcK2b7M6QBDrAsd+KmpTk
6LsMcuMVlVg7DiRenbzOhS8v8lm9zE3d3kowtXcOqFse146742M5fNdxfEREGi7bIhav50fhXoWc
oRxdL0+zPfEjcE08JIWjDnQm8N+ajKtIdvZJymZ59EYP1YWowi5wMdFk6BP3dueM9yhV2mL0DiIK
Rt0UehHAW2zIuSWVjsqhekqZJMTBLDdVWc3AhZbhIpj7ljsisSITiOCbzHKmNCoY9o1m6ss9xFCl
lWdEMNv8r/mcLtcIcm/NyMS8D/QhXCcmyUOBHFOatb7xG0J8m7xnez+Aoj2lXWEfPUg1F93sHpYQ
50wfBiffh/beBz6QRLu9aDln3+tajtcMLeVetGa5Bny07Kyh5B7LQR6HBJ4fTFx718CkCZlNyhyr
pi2egwavKtNbR2Lnnc144zIlaTdxZsfsd6bizgwm26dnNXZw0oel6tzbhd923LA5cXeMk/xjmZrn
LA/Ke1J949Uk/filgQ6I4la8CtSFbWX1IlqNaY5dU+3DSc57McF5iNk1PoVqfCU3H+z0fBZHm6Uc
n/Gdn2HlbeJBkfUG5KTVH/Sxa43aKrDz13kumfwDwQPnWzFHKplKBJJB5cqA9NZXAltWhQrEJPnS
FLN707d42Dv4ZAg96DPNbN7i2LVBLhm8F7M3IqE7Ymd0t06bgUk6J4YldnYa2juncDtmWlw12DKg
1u78uQQ/BdqKRYONCFRmvV/G6VSh5kE5FRxf1viTkxRC8sAGwMUTx8Qw+8Lis6j56WIHY4FbQajY
FNnZf9GSSMLmhedkaKv4W52I4GpB9mvx1kSra+HkySFDhY2/te3ZvuACLY6hM/tvVRFizmQoeYuJ
A8QhzvlDuaYeUx7hWDe2k/K5m+IYD2OHApMY72SDQG+RdROOzssQ45ReOJdnfVvidYqzhwFjI1vM
YGoghDjZcWD/seFlgxdAlP0R9nm1wL6f+FmSQPhT1PdO6m2QBc2tU4wDkhEuthvfLtHWQdufcgdi
0DYcx3Ur/T5/0ZwR8HyR/4u0SMz7DKj0VparB6Vh4kiGE79HtQjNBf5XJjopfw9UvFoncRUEur0r
5BK/9QaG96bxRhs+ntV+XYZmfS/KsrkIV3uB3JdYTAqAPzGBNcknHBjq1uJJvncQoC6caSKuO1MM
cG8tdb1bEzFcziMyOXAZcVzN1H8ckjWJklCxm3ZL/RCObXaNhtXsKlD52zQ1H0vOD9yJjYVgOGDy
eBxjs76XRV5dh3E87ZtyDaFNOhb9Fsq3t6ON829tTAegH8mCgALu2DKFrdqtLT7WCmTirUnCo8kL
SldYkk5eUIsLwhohViRTX7fQRqMsX5Zb02Dn6TL/IWY+uTe+m39MgwI8ueLYejmCPYss42H2TtdP
AOX0Yz+E2LPyhpGrb4Znu+ei2hiQxgh0g39JDgWD4nzveskrCjxmBHvpbso2dw9D7Yy3xo6ZT2eF
Hz513qiPjVfOh6milMBqxv4eBiILg5kgWAPR5Ek6rIStu6DGvrQuwc1aY7rinrGuUoIhb13Cl5m6
TsL6mbSM2WtkvIDR0CZO1pnahbznt/NsOPXay+utIVy+K1QuXniYvI1MFU+MhUNSbrnezRDC93Vm
8ut4yblHqMPgXpjVOn/2wiW8D5LrMmb0kRIguourtLrwkqT7emaCxm181RbrAT1743sDW4AuXve+
OK/mq3XZJuiUcqwZuFyqCddhN0BvkVhqq0tJBVU0dKHiOBmvhps+cJOOOVDsH9mgqC/MJORHVo74
gFexBJDc+OpL2Frx81jV6bFEyDBM97PJgLGzLTb2uQcSkNhMVJZgi23ZUgETpIdKdMekyJ5t5L9x
G6wiuQvcC192xy5GXtfdzPC46dZTCUZtyJIu0ra8LNY+245w561ivYqD8dlq+Dduyqs5KPlq+fbf
2/8fm4r//ezo/6uh//8yIXD41pwb5Pqf/9T/g+EAhwTG/zkcsPlWJtn47wayczjg/B/8GQ7w/sDI
H3jEQ4MQRgE2/z+zAbSISSlIktgOyASF1f/f2QAl/oAx4AmQIQDTzimc/2QDwj8kPA9msjbzAgIF
8r/JBvwYADynGAkYKhkqgpceWYOfggG2zE3ZVp7aFIrFHBsdh9HxZSzlZTx1w95Z+8Nfvpd/pUf+
2nN1/hr+kgr71yuCx8HOTcBB/hxFyAA8zzmMONZD50mKAjMmurKVPzJm/eCE7NH0qFkY3JdwVF9s
t3vIM/22VC2kRsvdd6P6lrJHBtC69dr+tXEXTurYWneyD37Dr+Ln+enNCuccST2DdpTiR1Q/Ja5A
lsYeYq/Dmjoj8lWlYY/dFvhI8B5s+E1rdp1pfhyCwXnsOHneF1lx6NJu5hS0Pi1N7W3KhCqnCfTv
FmMVzzvDaIgkZn9TuulHRVUDHGvOYb3bup+YTNwTjmDgtGLuHvFurcEtbIRh14Jq7mcjsW/57m4a
k+mpRqqJlF9xtomzIxwwns0MCt+MM9wYdmice842VkvwPBC1xXkLAnOP6O/wyNqOndse1pBRdueY
5GrWuR/Z7Ju3nQ+yHs5zNK1UK236VJRIm30QpTyY79thsu6TOPH29IRl+7BGHB7Ph+d29eW2HO1d
aA03Pp6gfVyxccKAvbjf4sIqvvW4D/ZjYplocJiDqNHC1G+dfeHZhz7ocJVW9Us6yPBER9rrKvUH
hcO8Yc3eglJkaMTO+4A9qjj47bpegUYKT2SinoVJJhzqPGZbwxdkhzwAob8ye+kAKtpN22NYsy7C
qX1Klsp+WCc976p1gotiTSQR5tJ5C2F2H+LFJUBVhADnmvE2gSkNqLBW1xmb9CrNv86ZVd2VYZxd
qdoeBZxxNz1kHP43RZUWB4ZbB8wAbhENra1OKkQg2lhhLC+DpfQxrK7pBxjnDvJs3wHkR2nn3EGZ
TowLHP2KO1A+ZUXFdKUIT+HqfMZ3XkWiEet2QVfcrk5d7UTp3iGZdLtxgARe98jbWdo1N8picjQV
Deov1Tn8P+aW4GuxniwTwZggfs+9NPmKPPe5XwaS6lMJFz7z0uGovaq5XwkhRFUizBZ/FcdHQNhR
i3FqmwiZR7Bukz0FoV9qf80+O4H1PKele+sy1bpaU9EfHA3TKMXj6a9N+dp6vf2hWNA6U9tHp0kU
BTTaTeR1B0ZnB4uAU4DK03lb+5pxVqxvQqyQ4IRZVjl5w4MNkrNPDvi3lbEZshZBtKbDwNFp7zbN
hfs4ZH7Ol6OqU9XhfdJ0WdzEMYbaogzVm082A+P5orb2aLq9NOldo0o87KrmcVOFIapZnjy1tnnA
TZlzgyblnsAtGZX4mKUYsbTXQcAXQx/FnS53OEmOXVeZXcDJ6KGUeEzVqNXBqWVzY9nh+nFx/Pkj
5HB5Xy5n21aXMkNZpjQGnKXxdIVUvPTjZecxeazUMl+jr8qRkRQ0OsePDwM4Ifay1vhWsov1BCZG
XRJ8GVJQ6s5ync3+k0RDl24vQRDP/qFvgpHqnfMwgsDDcD9R8LBlfLF3u0AebA8n6zz7bbsBe9jv
+kxmUTGa9utkkLSTTnof47h/pm8nOy5pjeE80yF7WI0bLCFs+Czr8fPqVPpGgN4++p33krtO/sSR
rb/v3TGGdSOSax5BGcmDHrhgEtS7XihCCEPYcCRBqSd2FnxarJphINfqvW41I4KsLu+cvJi2fgMu
NfbUgkRb4MjLakH1hv6MytcfmrwZ3tHSBH1gfnKrpLaZ2PsjVs2heW11+mmpDN/lOBC7tcUh7ZW8
rNTkE/2wb4dkfrQc+WKU/awYOHsc1XVyXZRteiwk2tOZaC7wbNnmQpWOOBEt6aOSB+Q3YWpcv9zA
Ry1i7CVs1xAJavp+MFzkiTghqXIlTmN26TM1WiIfb8XR9TX3dV9NkoNA6x7h4aEM5BaKRhsX8PWb
pdW3ulU0aLmm1VHT6vGjP3QC4mk8SpyFKW7iLU0V9mOzNIZvtqvfpR6r4zogjthEcfIrPxGHwY8x
uGXlV2dYaJBpg+ZS6rk5mlAWSF9+7L8pkTR718riaArD1NkYesN21eB2F4hnAjqiN0Rxk6jrwM31
PV0JBaezcjkmRlqnhGOzu0lG58uaZa3ZKRqkHgFiCQZc4DqiZtHzTdya9AIgdX2f5KNgFNCdBO02
BR5y7W5sBaPBsps1GlNAronnctSslK+iCizSbkhVeNd0MZvfviovxnyOMJwpLL0YMNwQN/GUOvl1
QXLqvW3kdNehqYR7QZsR6IBxb48Wh3gnZ4rhSOYrmPtGpjykusKrMU7fZwSx56brw53FGv95gI19
6YySEzhVG+Olk6YF5WWjpw9syNHnGkEsYqV/51bnsXyzFvy2MEjXo5HTB6et44t08Uem3a7caRSg
HYVl39IqKW96UzU7z5/FeaBxQa6HIkwElrue+QmVA9VLx9Ec5YGwLatBkx6XrLaByDAzqU2QX5e2
nTBDnTweE8tc49oK7fvGcpgcGAtnWREEOFB0e/4NLfMRCvumVPa6HctwH1btbdqv2U0x44ub6J4J
WIGIRM7kNCg0wikzsUiOeV5EZVfOHzi16b01ZPjFgmntb+KweBgqSbirc+IrCyj4i8u+gyhCXd+q
oJXHZWQARz8SUahhxt0wWHbKONgPrtrSFadCivh99Am2QBFpLq0eT6aQumN8lL9nfeCeSII2l60o
w+es5yLlkW2ZOSUat7TdhZ3ryTxwPMWaHyQ2YhsNHsdlMGOyjd203JZ1jx62pjkJb89cyxZ91vHe
0d4l/rxmDfdlZe4W1ddna0/vM3pNrrtU4OUqnTDqPYxfVkX7nfwuimpFQA84683cKYb2o6VfaYqL
j+Bsm2MvwROlJu6uksnkL6Tt131P/nFbsPxddpMZsHuEo9kHLaQ1DAua0EkWX86F13+zzFlwnauk
2TlVM1/PyeIdaLzrHiTGv4Guo6iukw9zL2g5QaDbrtJ2DiE9PtuGqCC6u7IjF235GPD42Y3JQKtM
3uSXjbDcW0IJ3jYYXHklPRyPdbgMh1X5d4x1GPPQjJTLoPimaCbYK8BBRz+tmZhjCBlJwW0S6pm2
dbdwA4qliUZ3Xrbz1NZHyl7EjTAlrh+VXaWSSWLd+Y8zE1eSR0y+5eR8rZu5uaClhMqDyn3W6Aj3
ybSeFUGIm3b3tUsGnEA4kuNpLjYFTHrWtPzeZ5qyy/Q03jOS6lnY1iC4YSXNnyewZTe9mzQ8Hdv2
cvDPVsg5uarD3PsWu4zKetM5z1mWhC/BwCxb5Uu4JU+K20/ntXeXOvV8B7YCzXVKsKGsQDVIZMwj
Ol2W60sVIiw0Wf7qdzGbR4d4l4sShWpcdjdiSdgQWjDR/aG5i0X1KHsSjA7tA8wYcnVwR3XhWEv2
gaHHdVv2+A6cbjf4VnnlYtjMe3Qw0kPlKRfYmiDTkHm2p73SPtYlTGKVT12P8lnJpjR/1xCBkGbd
r8Xofa7i4XFp9P3KWewau80XhuWfyUKkj02Y4t1OHEYs1aNmk42BOH0tpRk8pHQSCaDrI+S5bBta
JbtJWoPe5r5P9kU7zac8i9st5kf6P0o1HqmRwnC3LFVEY1Sx9WE73a7V+qFr6mBP3p8Gl96Qi0kY
62Xyjl/yrIR21yDt9ANCPZ7ZihVUjlpvZBN/pS8022i6Ts98IxJv2EqLJcVuaSdgL1jAsMphoka3
x+Nb9/rRA3N9VRCLPSh8MQl2DZW00wnHRHVdKpxUiW76zTq29cYlT8dmNHDu7KykYJgulP080J/m
rMMxOQ9hcj0He0Q49TAb/RUvHr70Zeg5Nvmkd3JaWxQZq9lzMVkO9g3krnlTMyxFHPQ/+drqj6bL
zK2sMsYO5bBP8mC9rAlq4BAFA3pFgWZUz5IDV98pSsIsQmm+wLrDM7LxJFMSS17pzq3u0qysNmLA
AZHn5XCBODniF6NW7GXoLXtbZ+tVYUyA17p5Wcv6zW7psHRbDjg0BlRE5R17ekuK896XwcgHZ0hg
7uH04kI1qsND1QUj1otGbmncGqOlHM4mQUnPXa2S8Ti24THEH7LUuiHTQu8reZt81lx6HDHXeHhP
YIbtwFfwOKY7JNuuA8N4Z7KWqOvtj23/PicGc3MV4PDVmfk4z1N4a1In/IJ8tKJzNYwJ2SFtwp50
skC33ZuiqQ6Zkg995VF4qd37rgjfGO58oA4vuZDNWRVeOUYOi/8hwzF9dBhqvZrayw4tR3JK4Z6G
MGhQ6kjrlu1yQ9ODHfkhoZc0J9VGGfO4qyoZAIYJOc3CHiqaq7CioGkBc5U7PqMNp/naj2v1oUjO
8fla2QeZFLQudF7EyrLiS1JEgyo6RLuMd9aO4QXv6aO3PNPUjWwomlsO685D55vzbL9e6cVYHlSD
UwMIc/+xcQpOyTRCMa0qyH0OTPllfj5qGnX2tTGg71bOS7y/aW/P568p4IbV+FwiJxtgPhNorHZd
kl/oqqj2XEA7L82LQ2jYAtvmagYqvu85h2/9+CFciuJ6rmOWrBDjhed4T41fHmUy8KPHVFhkKyfX
1abKNuC5uE6W/OA2qfXMnpvhC30VJ3Lq8RefSMDWw5d1QXUJbTdF/9IV44VfYETTTbps/bBxI9qM
gshSs77IQWZBwna1/dQzizswPLWuV/SNE0Pxfu93jaIUpUq/re6iv6xul++7nNDg/5cQ6yEblt+1
1/9SQoy+1RWcAkTD73/re939vyVEof6A3RGiIWKFU4h2CFF/iojBHzZVEy7wZAgf54Z60CP/213v
/0G7A//OccDggfT5j4io5B/8Ofgy7Bb4x5kQ/r/olB8IMMm35h80vR8JSAiYAXqkxys54MokFJQf
6SJNXVgmp3QF7fs8nWpDCroG3e4WSsB+A9r7kSn1/aXgVklexRbCdX9GrBcZVU1ypDHDcS1WfEJJ
e7qiiysDFOOKZDTb+a4qn3KepAedTenp1+ql+yNI5c/X988oe08FzFPlT3rpyHCXzRomrQz4Rnon
nDTYOQa04D538ftvwL/jgg+BduUIJ15LJitNxAffnfwvSe7HdxwKaMlhlkljZQ7QjcAXZ8sWh4WF
RctZSZ8dfJHP77gd0DdqAHd4/wK+UoA+FZtw3MWEyKEUvJu4wRdU4WfC2jO36SPXT5Bs6dKI3xJ/
mV6mSTlPdm/VGN4WCnvnukyffv2F4DL5QSL91zciEY/hgPKL/Nwksmg7RtHIWYCzkIPtaEt0q0mx
5C0Ex/Dl5558sTlffy57WH4RLC6G7yDIwAV4q9t+XRm0ORvcQgrrdYm1DXiI/tILoyldnHQVA9zI
Ax8dNVH5oaxG94swjhKHRBXDYzw4HCZSrF5vakyhT1lT0JkjcaDm1YwBPJrMi3nSt1VXMKhKISWQ
4WbOGgbd8IWoiHnsC7+vgMEQSmVzOBJYMX3rsOOlb/42jce8wKLjV/3JJqBL5j5n6rypQu2BzvAc
WsiLOSTw2XUy7SI0H/xEYVEPn21aSUkpe4sglT86vne90hwKMqF3iTiLFm5746czccmpE+s+64zv
46gOM1qh4FyRlJBJcoeHDBhv3AbpZ7/zHe/oNA4xgNk3FT3OHDdBifT1SvfhELuaXZrqgVvQT0e3
C2thEeVQPOVmBdlKeSxWBEqzXRq1JWEOQ6XcsM6UaU9WjAe3Rw5CjpFe+ZB5YWbvqLysReSMyUz7
WFB2/jETJnS+8IE9dbnEAI+20NeS7L6IA3++jhP0zv2a0Rq9z1BXyn3JVVEBLKP06BS75+axeCp6
Z0fsKaxvc5Gf7QCk9YcIO1LpRmUuOkLl9KZGLmCNcDtztGP7CNA4fhtXmWZ7Obik0viRFnwY0Ohx
Bc2hTCO/CF0Ss3UFHCMs8k7v5FjO7M9i3A02qbkp+vXF/08PIzwVjL9dAPa2Oo86/kJVIrKyFJM9
Dtuk8cODl5IsgewDEEM42OnISpgdS3ezJ9ZyPo6O8fuvX/9HcOD3Wy+UvrTPiFhocOdF4a+vT3Qz
yUimTlsNJGTH5k1eOhBnLjBQi0Mjwvzq16/3ExnuzxcEYuw7ARR9j2LgH1/Qa1PRMLlEgKtnsnCS
DWFn6u4y65rgM/6G7hg7q4wGZfIIj559KlvtvjV4ipe9Wc6mbfxae/qc3UsmyTjbfvP+WND+Mls6
vz/OzGDhoP0xVIMS9+P7cyo7NG1L5xzjVxa2kMY0mAlyN9tnKmhiMkpmOS8e6wlHEHWejti6xMH3
TWUNhx7R8Der1d9XC9bqcw8XaPrzwO6nhbEG+m8Ld7SRuGTrbKd8TsKNv+S/xcX9/SGs2B+c615C
XwZQvn784ALT32wHEExSyhbv0jLvc/S42QVFIXsfbaLBTm5y0L8bm+mUQEMjULWRXordRYwzKI0C
G9drq1ZX7JkCtezQMWQccPXEVGU0Z0Hg1z/W3y9e2MauS4GayzfDJuTHtwwHVvnTGbqSTqt+E27T
Ew2Nq33mk4rNVlqpfv16P+HbGTxKCI2eY+NQB1HPDfvjC1o+3egJqMntZJXyuY2pANhknTcza09W
N/Ja8s8M4Slzy8OieJ7njuzw3Pa/Q7j/eFGwb2HnAtiNghBBlP37Vu6vd226Ki20oLJMBtZ8X+J3
3WD0WR5/83H/6WUETQHKDqBHc2v8+HHFPGN8BiuyJaTlwV9I6/BDxaj3IcOR+mXEobsf+m59qnQ5
XcVJjT3P2DWtvTLHQLi3RNCIY2Paz8m41tlv7tQfn5zn70CGNttG6ThBwE7qpweJDmiBlyj72w5Y
y6mlsWiHPp0e6mJ6SsYi3wUSlZkeu/SSLvX+w6+/m396dUFXBQBaipgwvf741WSd0ycS6Xfrr4Mg
Al/ijGqKjPQ3PvgeExtEHIJRGGGEpiSk89f506/fwY/365+f33EcimIgqEPcPr/Dv6wcAY1TbPK4
BqY6r9ftoGPiPUPemrsGvA7wzJKB7tJPu1+/7Pcijv8gWc+ve7YVsPFXPCUld9iPr+tSps3wlyyP
zN0GK6lj209l0rI1Yv5VXLNX83dW34hbwNw5sBSTztD7VFaUEdOzVe8pE8U4/et3Je0fDxDf35YQ
ir4NG1hEaAc/va2xGZ1+Cb122+v5LqGK8T6zcMFsapLjJPfZVvmlHhD3h4k1nblbtQuLKlJnBENa
mGILrqG4xLqugMhwaiBn4OLxRHKM8ciJcvC+VE4zZNueot0m0gnSUZQWYGA8xhD5ruzZUelYlwe+
i/VOojvmiZ1c0RYo4l1hBSnRRzvzebIyQ9ywExrfVRqmr9IyDNXrIc3Wna007UdVb3f1vjZ6+WKl
cYtePgfOaaYGyzBeGCYTxYUDPbD2FFc5CsdH2c72rUUaqWL4QRaCGlFe/LKYAryNMqSjMrKHOLt1
rJnwfq+Fc7IbHfYntlG62ZAb8xDfC60+zE040wkxtzh9O4n/cFsvy3QOZ3kMu9kwut2hzphoXiwL
gcsqaxjts6MK3tckwIRl5iF88sSIx7xlL2+ipKdrnRw0rnmG1H4FybdSlAKXVkavU88GCxryGpXT
ODwaqM2vJfXa34LEbVea26oaf3Pf5d9Swa7wxDOZVI3b40ulnNrMb6zkdJGtLJKPtkwqs/fWEAga
iR3mljlM5ITuXQdJkQn4cluPpfg2Bsa8QXdPbzgvTe4jHyZ8nnrqWPeS6cL1aAnGmF3jUGuaZQ0y
TWccutIrawwpOh0qZoyOsYeCgU0DbEdTLQjgSq+8Mx4WbXBTajd7rUocZeATFn7QwWZStBnisWsj
46ThAbG5Zt6pdUiOuF7WbUxByanuSghR3TIia81s7b8CnFifJdoKndazis+IKNJq1rwMOLL1MuEA
UIyDqILvcxy6y/g5n4ZQQqm07Y8OW5Wv7CyXNhoJC7xTbgsVinhKHRW2Eea0EEtw8UzW7mNnFe3H
ZpwZGjkivLeo/MFFurj5BY2lCVnrmu9864RYLTlOruZmIJBPK5h2F//E5/K/UHhShueC+4J7rJHu
hSoCLz6wjeVA1zXu2BEAVskE52jixGBhBnEOFNwkyX5ic9xTqY3WixmwAEm2qAwE1YAOesqDVCMo
LWDZonEM7OzC9QqYLtlUMN5B/pLDdo1TTirCa9rPXlUMFG5Dqpm3HBKBcRndAF2ZtGnf8fCmn4PG
pUddGdJS2yUrgmlX2WOjyUehSvBNjl2xK2iYDC6WziPX2xaFdZoWJ7Vo2CypxBl49L8B9sJ+AiPF
0xd8cm1uxkUxVCWCwlo8IqVxQNcmt6MhFrHYTKvLcQ6wCtuqg9RneA+bMW1vi8GTfTTGJBwYbnOd
kPTvaYzGeYcZn1ih88oZjjhqkMXuTcHFajadDVXg6HgTrKNuyD29i1eyG5GsA/eR/g6odn5S0CLD
bxSQnkzIP0zc3JpfMBuuWhp1+yjx6sndtMx8+IPEc16xCDELaVWoKTxXufc8E3ObIm8Yzx6WOs5f
pVuSgvatYLROBYz7T7rBwxjlYSO+GG/Q94TOe3odSbx5ByuzQn7zBWBEtyYEszmR+w+N18FDt4Ka
W6kc3PCjY7nB+xCG8Sv4/hXLYDmev1dzvu1cOJTLsmKhdYBgYLXBcqA2KkPR3/d+YH0UKmEFHkA0
sd6lyr1LRLZWYDdThYSMYeF6SKQOdt7KV7NT+tzArKn22zNSkg+hwiMR+V3QrxGbFKqaMSUz3lxY
XuDKCYzxcsErhC1XYYlO1qm6yjKhNFfswJyYz21fuujzd0QHyg8Yn7GF6NIlRFoMneJkX6ZJA2IZ
3W979mXg+1DaOrpDPaXYkTxxoxuiQ3uEgeQo1vOVT+A5+Ur9F4XWpjD2RcYVEVIR1Al5LRbJTjsc
qnBEAJ4sax8MHmtvX4JGTYCh3luzU3+zVzd/4S/I997CeBDlpq0/BhV+ZIgtBUjADNN+zRqXaYq8
AtlEduqB4HRT2+WJhzBOQlql7qWZbIc5nwOTJ3D0EG+b1kU9srvvEYF2ec5rM/mgXQIAtWUDr2bp
uViOkrFssVNTpybGjZwFo14vZXk0YsUvgJ+xGTdsLdd3npziJsxjDnVtj0hNwj9NIIzl7kADsLa9
0zgzHiGDTVl6tbExSY/7uW8KXEoQIDDwj7Mc56s09XoGUHHvgSzDGQ4IouxplukYxW00lotP9Upc
jisOV4+/Bb1n5dEkOrkQLk8q91q0dUiwhUmpwr8iwfq6zorjaUmBuG0JpFLS0NjjdJ5diJTnhkj7
C+4cUqpV6E33RaPGvSgy77l1FuthxW01nNayKq4d07MSpk5qI7u54zgeSEnvyrmxrubxjNOSMXjK
bd89ZLHn1pt2gs6Kw/sam0j/rWLA/yLamagN22/2NBc6qZrfdU7+fSur0CI9qNNKOf7fTrwjcdSs
jClEKESPR0nwQBjylVVL+9Yl0kC9c8iHREWe2zdePTj7X2/dfjzEfd+40SGsbJo7kJml+9M+XixO
SaqJ6WmXhsvNSub0YC0djNlxpCLNy/LfHKj/vm9WdCv6gUulAADNn9H0cCQDKF/ckrUBkwimUm5r
cR7Ic5M/UX8G9mSNy/tff8h/+o4DhE1l46FUOHZ/3DSjrpGWmjwYJWGmr+jQs16IJsOMzWAKgBsa
T1Y6xk9UjZPql4v47z+zhLN5bulwaFv6uZzHqrMAkwEU0r7JLZSEwduFzO2Ok1QMeHA6bAlC2Kdf
f+bv5Qw/nRTQExzGA1iQKTX46bRMBtsvgR2DhC376SsDN4wT5HnCMJrx4w37AfToGcJPof2h9qiE
2sRhunxOqZF1ty2PzZp5lNPVOzP8D3Vnshw3c23rd/H4wpHogcGZVF8stiIpipogSDXom0Qi0T39
+UD7xJGKCvE67uhOHPb/y0JVAcjMvfda35rjnTTd1F1HhdZXyEY9hrt+y07uDMHQ7UioAq9qK/YS
qyke5qnJN3GSIVGd4dLCwLSvQrev0Vt2fletSsZUi/+hr3samcHYrKbSKbZzZVWgGOj8gwKUTNE2
MQ1YtQ+NWtHNFFBLBsyb0bZGPGV/UM++L7YZ2FqIu30ghbyHZ8V2VvYJAUB4LHVbRU9TluYuk/hq
Gj+4zvL3nN0Vn5rVR6kcLtnVZ4WSwZW7rIngDHSmTbkaOOy9pmdudV3fgfPE983W16J0wEr2wbX/
8K7z6i0jJh4Jx3rTSv9Ss1LKC47mhubIBpfFZ1h51GLUn53CmU990gZPf38E//BdSdQg4+5t1GKf
j1rsccabkdNsNCs7XMgh7jbnDAZ/POju4XgHW5MR5y6qQ++DMvkPd5MrkxH6dmXrPCR0NouqwIKq
eY4pPdGu5tvIhxn/9+931k19WzzJCkAGz1jP5w0761ZiS/IKV7bQmJqkPMS85Fd2a+drqc3qQReL
Y10br1pxYnJKhbIi9ePHsIvFFYtMeEGSdH7MWqd6cXs3+KBF8paC9/uTRhIr6yyMd0II6IX9vugV
Ncc+gAUD2pccu3bV1U0M66eFfuO6bf4tdTO9KCiz+SbDa1WuRn8pOJtkwmtdGhaO5WmqJmOlk4Eo
kdlP9FfEPw1wfmnAqCQ0ISVjU/CuYFUtCv1BU+EPrQ56fctHZ6BEFrZ9toDJ0WyQ63sjJmmB6h6V
476Z0P1udGN234Uv753URX6RQBM/0r8W39CGjQ+pPTKY6gnQGz+632LZDc9+U5vQTse1ST1a7v/v
v2mX8LhXmHPXIURh1Cqo3jhZDbX9QhgpQ54Q+iouVIxknzFCQY9u2lwGoNPS7HMpbI25KDD7u7BC
sQy2WDCa4YDoLcBLZjw3qAuSH67lJTA6UY60qzAJ2olmktVPyyUn2iiGkXwfOm9xCiQggOBAWpyz
YMkVr7INI2J6sLoP69T1jYMW3K9VbxpGt+r7KbrXsCiw02GZfog4Rr0oEY32BhELxHEmQc/FHCN9
zUOJsiYnQrVeC2Q1IwhWp4MUHQUh4WsDT9xhHjBfnTzopY9FOqI3TCK7fU4YVN/bZl6667Lq5YJH
Ak9cBDFREHbX+XLrMMczTnadQX1CEePOK89D+1mMU47YMJPgVVJqzNVAnepuHBtH9kpFwrtcjDBf
g76dX3rwDsW2rXF6rnwVCmNjgRJnwkTPoNxiGkcrqDGvQ9nVAwl1FdKUVSnqaFvEWj7psCXWVLt+
Y5NGz/hnXamw+IrFOqbB4NaIzi23N/cBOtCfHvW/cyh07+w6mhEccWe7QfzLtZt1muVNtC68qbsJ
Zz/FGiqhJlEawWGXomnUZswTshRZipsr+h4uXIHayI3VECZ1+B8v7h6vAEYj2uSB571b8mJcigCd
mChaibnHDTlsY+LX1k0YTBdGFg4fvJ7vNxMPUpGFuYZXAR/Q2YYp+raenbbscPGF88IylCnj6TG6
6TjOIaFjXmF88BXfr+oMybA7eTbjIc+zznquvq755033phRriakMGNdzWPHlB9d5f1xkTfcZbfC0
ooU4zxc1da3IleBI7k8qveVAt5heqIBjszW+6JKWj0tlcmRT6Ld2aWS3f99W3vdS6SmwadLjZdWg
UP59kREiSmbRo1BArhog/7TDW1ND1SmFqL/8/VJ/uImk0IZLHDG/p2uf7REiUHHBmZtvCkDoPtEx
CKI6hroQhBSBuF7V5//8ghjHlpvHJAcFy+/frUB7bLQ1fqAAk+guYHiA5dkrHyQQmEvpDdkH17OW
FflsxUZ1YzGyYYTC4ersvFVXk6c8wTPTllSZ61xWNrtbWVYbfMD+3lRmOO/zQU8PjecaUFBk6Hw2
cgw8KPykgGSdZ0mzi9xeoxMPGf77BCW068Ad9aesM9wMBgrh9KupDsH1DLEiHefvv9kfHkeX4CHM
hFSJYXD+2Jc6AbFh02mLaYmTOgPQuSxTGiPSFe3Kd+P4Yhxw+asqs4+E9czuB+/D+5qNE6uDQoS0
XdNnAvH7TYvpLerKQYdLTlaybgOg8KOYmp9dlHv0UwD7ewLJwt+/9R9edo7JlnBJCmPgd34gb0J/
0qpFFjpaPJQz050LO8nmD2Ld/3QV1EgMMnnXl4Pc2Ver/c60Cq7i1f58R1gGwPoQ0P7fv8vyt5w9
hJ6zRMwR6kOlff7Ut1T1WiiC6ccW1jBhz0AVMpv+T4U0EeWn98EN+8MK4lP7uSQSohnjqfn9W5Vu
I9yhDWjFWJV7CgkveKqHjvRup6bP8/fvdpYlvByC0GbbBFl7lNjouc6WK9YMnw4aOSf0qr4yN2hP
jZJMPDgAHNOmk2vbNPxbmv1MRzpyQ7I0sa7BkE+7XHgRvvIeV/VHH+oPr31g8rlCjlnomlzr91+g
n9sQFPioyRUxohsS1JtDgOf8c2c2k157YvC2QRMR09NkafbMA45rw9L6owPjcpmzG0+BwLiOohI9
zXmmc9XFdpL2JedFLbFzNoxTH1VeWvcSCTv2zlYZz36eBtFK1OP4I2j7cLot0sT8RtMHhnuNdST+
YDn5w9scMFI2lwEi2Qfh2U+jehWUvk0QzWBEL+Axp6OtUF6Lfpy3YcpxbUDz8MEP8b4SXLQmzAVp
1lKTOcu5+pfKMyiMoBgJD1g71ZzhTYqLjbnw2BgEyDUoIQICsh7cbd+rb39/PP/wbQlG4Mhg03Pi
E5xtODH49jYLw55Dby5uE6arN4YF8DQevPgwuW33WlRZ/fL3i1rvrxr4to/nGCkHe/j5slKnZbw0
RFlWvLoN1oarcfRyZkubjeLsAGsh78BsQC1dEBo0NcC6CMIuL3GXdk+A5TM8JY0DSXoieBzzY+wE
DvotjX2ZUcaQ0btuzGtkZ9Odxtn3I+lclmbbjKiUYnd0d7N0SrB1tGq8fTKk1sJNVdNVOUfqgzPE
+8UGgQMHFsImbV7185oIL0PQ1AGNYkP37h4LdbHl0Eg8QpTWx7//ru8u9dYn9Tl3hj6K10Up++tj
lEdZmSV1QBSN1T2ACxv3UTu4lKzJRyGR7x5YTigsbUtLhBlZcP6SpEE5leZA7cn4Jt0MpoyOFQXY
WhDcvBmVGW2k3ahPEOPU7u/f8Sw4kovysAZE29NQsLGsv/37X94VNgbbjaBrrEOvEPeVmRQre2L4
0QZefZin2bstKhSAxszclqkZ0JxM1XcmqNmV7mL/mGdSXat6WT7+/sne7ZUen4xBCe/wIjz2zvZK
QSxgzVef19noRVekOXgnN87ti79fxXrrxv62aFK9IIde9MigDYRztnvh9CTXAGIgaXdo/napGRrY
q/2mIHqOWfyXjvzgL2J0F1WWO7boEUHKMRe36xhuLXX4tBqYSRNpn7AnY7dP2q/hmAevuFFHk2iL
oQquLNrM1XbIhbgnXKO/gULfyZ2bChCznP7kvImsrI6o5YUDOE4aXnJ0BmnpFY0VAm8MZMyMFykH
ky2ZCbKFlaSDqzADu06vhJHGSuQJVf7kpHAJ1dDSVc1nRQUPr/BZmSayT6tsUTM5fqlJZqqn+YeW
GudunRAxcWoTTTZKTGgUprRWK0jKdBTVEa9aT3RLCMfw2IRGxHyWtd7YNIOt1UEzA/c/lcHURps5
5oH4acvBfQzl2H93gxqwXlKWkFlZvxp0hm07JSvWH9A0dFyZjrZokkFIYBF7jYrI+srYUBFuZMQl
x2Y9MoSBGidvu5IU1xU3KkLs7BvxD9ePp6UbJMkNdD3pfEulY9WrqZOQPOvI+Ym6wDqBX0EtarR5
A467DqtqXU5FdcW0z8wu5iwnqtFDe4WCx467e6a8LrhHKlj6VFPRkiqIvgVYrDcV2FMrReXnp54H
1muwfa7uNO09PptW7Jsa4fHG7TtkrENXzZ+rphKPdecE2SocF2XJzMMQ4AJj9LtCZSojQrqG5iZ2
xuFbYFWj2OLdn752c5Ti/pVN+WhoCdI/gbxlrBMvt6G8U64SXwgXi5C1fsCTMqDwTQ4+2T35Xltx
dRAIkNoDXe+gwOjVAHPHlCI75rgUE/ChkwWzmk8Y8WiKWj+dtGsx7tGDJreTzdFYjYhXWrYBs11V
FcylVThY9RWivDIERWUw3S7LfCBwqyQTcoWT1WiOsgPztkXAhkvQybR2NlFSCWdlRrFv75MCrBac
7MS+TKwo3AntgRHSUyuzy9rwMF9nqdN+aVnlbmsveUs8kfoKwVH1lCXSetBIMWpAmmOkN9pY2jdk
WIag4q3kAVZOiE+bxsirYHb8quZ+AFiEzvhLyVmNGA9pzgjnEZfSCE6HKVzJQLpQ7Jgvk/2gImPT
mvRiUJoa1iPsTpDxUJe+Udxo0F02qQAKC0++wWkdfuMovUCbetkRRzBD4uhchx+mV/hPAZn7AElB
2TFzcCajLtYVp3M06QFyaHhgvJKrpJQhcUSe/FLM9KBWXWI7yJYsszmZUxf+mAZIsyDQkp4XWnlk
FtQ6IK8Ln3uClsDxoNHZtNqrTRe4vdipGLU2kR1pfk1pAz24NWqEeRQFsfXBoepPO4XvW1BnQC1z
xj0vKzB4qZ6xtVh3ieNXu9iq/MfKC+iYZfR5T0w04dz53jh+4iWLPknm5sdK5undUMW5Pi2CLtCs
2myf6MNl+oPt4g+bNcWqWILp6UGzp/2+WXPeKioMEMPaKjP7tUNzsK6dCqNWnXxw3Hq/MS1ViIVS
F7a/44dnFUgKg69IB8odB4viJucl35OsMX+0Mb8/E/jsfuhcOdDRMjnfl7CxYvH0YqQRekAs0PLe
fC3MGRNzZAQXvFTq1iqC/tQ4ABSLpJbPKGwW4lMRrLFpMXaZLXkYJ2RiFqKzPfqJ5wYm2SMMCIBU
f99G34llqX4EB150ywHVLZOA339+JDN1YURqWCfM9olGQ7TPqTPIftDx8W70GMp9radgTQs3vkpS
8rr6wdH/aeHLh6BdzvSRo4zJLOL3D+HicmTTZAZRltBcBlB9q0COz7bbOde9bswPSpt3dfZyOepe
pugmN+r8O48947PAZ4jXJ0SIxqIsX0dnzo+YEbA2hWn0wSPxrjPD9SiyMeVwXMP3czYOyNllDLEA
ry2D8KIgLxvSastquqpA/0IuBYUyRHPwidQnf9sGEXvf3+/yuzpj+QD07lCiWiG/7/Jm/HJWrIN4
GuYRM5WofSiZuvQv7Hb2X9ws+9Fn5fBlTBz36e/XfP9ec02OZfQWHOCt7tmXFuRglZYisjJK84y2
dtocRzRASFEhFX5wqT/cUBOCU8AYjwLO8pfP8sv3i8LJSBwmIWu6GURzpSiVxpVuwZ4MBFPpE4Bp
9UzfoYj3TubSgfZEml7ih2RrZ7VzPjVJrJ9SI7PuO4MY1hWOk1nve7cxHz0yHOErpu419qfoTjD+
KlfAaPAvEd1EQ8CYG/E6V7aTrj0EpfuCNuIjiIvkJRJWjBSPOvk0QBa+mlNyYHeW07uo57qsvA2i
bCJXbVSVv2nIidxjcC7STVbYcbAFPVC9YC9NoHkYdvPqKg64TEAGh4LNQQ7VGRl2E1BFwloPAvr2
3rfj/id99WFaWWpuUYcMYRvD2IcFAzMmwXlLB84PUWz0KTsqZsKP2gZ/uhU8ZdjaTYubcV6WMDPv
PNcmRJg56nNZetblSGDZxugHdHfIeaoPHu0/XI81g6YthR7qiTd5wy+3PrAJGUaIxgEmJHiPHyYy
UOH5xBkSVkn2RuKID7aR9+Nc6g5sMfSw+NtxyJytVvi2XODY88g4d56vR9ZxqIZ2fY0sSr3UXQIM
G1zOBsItHO3QbhlfIzb3c+9LE4rpgEgx2PZEQm0yeBXtB2vbH147mxaSZ1L98rsEZ40MQw5BWDlU
RdIc0yc7YRKXwUShg+V58wd19h+WFSTWvNvMXhEFnTsPOl0OCVniXAsi2SqVUl42ehYnJMVktMk6
2UcM7j/4gtaf7jiVNrS8ZSLhB2cLi66zJDVcvmGfhFii5OR50YlYH3ACjWP1Hgf0iCxmsK7WUyIN
7JMhhHzc/KheN7Bv++mSN5JtbspoaAF8K/NvTRDZBQqWTD6hx+vuXVpw87pVjhx3cymDG/5OYgbp
y+lt72Y5mOAmq3+iA0fcoo2+Cz5Y0t5PtSnsLQuQsM/h0OZW/r6k9by40FsTcx14uv2c0pHa0Zwu
+1VjVuE2jtoSP55trOMemSKELjrEudE5WGs8ddnKsD38fY39w+GJzxP4ZkjNLcS5Ba01GwKI4Ehg
ZGjIUekCZk8rxmLxB3U9huSzXii1vOVwHmSihdf5fEDZ4j8NGzUMQCum9KBNQVjZhCr6bvIhyRNr
i2IXBkSWvMChA31meuNABJwu45dspHNNZJSdHNM2Aojg1F75SXC28C+kw/GbolyZcq39ibA20xmf
0gKs+XpOl2A3RyVwxpkORxBpGKCecgAOztqovPo7la/5I7dGn2JcuNUnLLzwmaYwuc0hURDPY3TE
6QZCIMiHVCefzLlBTJH7iBYBFUvvJ/D1Yt5NiYx5NazM/Wjo+dY//60dgoSTMSt7PA19qHf27w9M
3PlBRqqGu0a6DtHNM/DFGjNkI+bUc4/M1DefaM5ZnwIDisbGzXtiuBGPlw9Z5HvkAzlVfMfRAwpP
xARRXxrRWL5UE07oTZP7NCpCPr3e+gqa/r1P2py/ZUdN2395DxfS5/+azNWbCf0bJKSWDOju7H/+
X0JFb5of1X3X/vjRXb00/x+QRSmkf3nnNi/dy78RAAsa9b/+cexeiulXKsDbn/8XWdQMYIFykBKC
x99nebf+Bwvg/dOj/lpmlosBkT2FRfrfWADH/ycyRkory3RsTIOL+UjVgOz/6x+2+0+HzYtKCE0S
jcL/N7Yo9j4KKgxHfL5FnHq2IXIYkjPkDwvhUjecMl/A6SXftQBldpitTK0T10w+mMhhOT9fKej7
Mb5aNjp6jSaL0+9PPObXHDYUgOom6tT8CDwmq8jLCxrCq6MMsj5jgsy7rKOpaa4zgov9m3nAw0E/
xqlIdqsMt72wIwhTO7tvA0JplA8VscdTPR+daGi3Db/td1g99HGzPG6LdY38tV5isyfxHBS1sA9N
2MrmQqi0rDcugDXsNxLvT57nkX1q8lKhemqs5imO9fTd6DNbrmfibjZxLshgiHzVf+kZHZOa5qQz
aXFhMrS3GSGw94vVCa8FnhXvgsKZrEJXsbYdgVA7X1xDz/HeIIJu4qONKK9oV9Dl3arQ5jtU4J5o
R9ECzLDywJWiHzQteVljPqXTxpwhTZ8Yo3i0RemTYgujxecMuETKsaQOSTEqELUSYpPU+i5LTPMG
tnOArpxsF451TEdgwpE+B6vpqkGOvkvat3ajPfhfIJYoQidq5UBdGnwg8WC8R+NeAVWysUnZurgU
M4fjVeBlIwUuyqznway8J6YwpFNbrees3aZsnoMGgLaoggFxHLYf9BR5EG0isgKJigJDgAjSn6zy
VdSqHLaOdPnSwFYTUjsN9lbi2EvLPIh8IfO1nIVoQ5UN4bRS5D7O2Jh+GPEpJATmvruzq8JmrOvF
3TZuHEZNGps6oIdF5nSb4q/q71UZcM3IK+WzcGtS7STSt7Wtljj0ePTniyzt6utcKcO5COoyffCd
GuYf8cIEOE0qyr4JZpsB1YR0U+xmheXtR7vjDAHn1MEAMpW0m/Zzb4EQXc/BbEc3bcbZ+Xtgt6Np
X4ShxEa4cuJZIOQXRPftOpT8JdFSaaZuUS81z6KHts0glRizde9IR+26tLDot/Y+RqkbLj1JcC9R
VOVbww+j9jZXpp3fSlt3OWjUcmyQi41Vku0JqeH5MommU3ejbA1MRuAKK/wKkBzs4VZIXWUYS62k
uHR57HkKvXz506taKPw1q3//QxjXaQ+zEBLkJhEhfzOEbd8nyhT/kbI5SMcBeHFzQD8xQ8CqYn10
c7alr/jO4mkzoR8jDNn3EuOphY/n7Wf6qDza6dw8Q9z2yC6QQ9kSR6f51vig+Jdx0wR39HMB2+te
SfU8uSN6xMhLa+w2du1uhsDHuQ/7l4lN1ZNrtDJ024l97Y9m/si8mVdFNOOUrR1dgzMDAdnmt4Pn
NCVQUnKLt22Zsm50hDfYW8aH+DYg76gHmAxGepRTht1aTui9vyH4BrvrjVqJfUXb/wccqfQnjpHw
U2fVjfucVKTpZBrNyw78xkVOpvfOiOfgM7b2PNwBR3AegKz71zTixBVJxoeE7BMpcHsLGocJ1eIG
+R9cLdPHo+Qfs97qvnLSafemp3dz7D6CUesPbsytwtuysmVBfdhr/zaM6+IWkYix1mWAYMQDlHey
czP63M8BlrAcnaJ/51nVQ2WXMBqjoYO5Nrp7UXSEUcHXDaGLMZuYUvs6YTHGjwWai5kUC2GRQnSi
/28S0yG8JSbvkI9pu/Nj96nPMBhVVeKQEmZ+boL6BwWjuvIlRDwkggfwgWo/ySY6+pV+rbryhloE
DEvHkURExj1ytWw1KH/aAGnOb8MJS6URyIt2CjdM/R6HtNs3HM92KkkTqsLBvwIu0fE49CCDoxXo
N3MbKjMlELS+9quKhZWqo6F3EKd4XpLPaFi2qUOqaBGDafRrRrI5lOovZmwypsk/4wI4cRSDsMZB
GPrS3qP0uejIb2693DlOodwVbXQ5o46Dbc9eYOv5FNeq2GGvJCyTWnIn5Aht0O5ONrmduF6zT+xg
AGlrXtnYKS/wft5G2Qxm2bLdp9mfHuwCKShZSOKQKKKlQDG0R6DWR+h/ChwYePio/9rMNBVbxhxM
JUD6MfuucbYNAQLRFvOstvfMkFZzGNDG0JvYsr9DNT8aZnGoUste4X6bnqOcqRghR9ylZBD4G0W1
Q8N/aWXxgx1mO3Z+rJAhfrt5bDsUqEFJ0OaUZgkxx3MCvLPH4itFaLjoOuWVE3sXcV6F1zpy70TT
03UseZhIjXzqe/9OZAkyYpUSCuYe+qBiOJzH11YasXCPxBMjVCR5d8rIrbKm4zQVt66BBpYR2dbz
HDu+CI3cJdhIsVEZOTmaRhO+Zj2JICunS4kdcPolgkAsaQS8W8NdGJBQYLL2bN2huDPbxXIUd0Iy
DFR0k8Zgql6Gt+QDo1lSEJolECGdXcxjmezlFgs3oQlm5R6Gyssep7dMBT3GQNDMdkjTlUP6QjgB
554gpzGMNTWj/cTSOSRkMhzwOZgvoSzjr6HRNN7a89sw35pTQ0ITmRDtkg5RF27wxV9iI2hRVi/o
BVpzVy4hE5rgLmqjht9sJJo29t38EHs57ak2s5tsqyURFkQMkGZBEgReOIhKBrlkRF6QAUheQ5wX
rI1LLIZYAjLGJSqjxbD+tfEs6NJEHt5BWrHZJnLgmgxMaQib4YtwZbEN3vI4ZFoX+R58XO29unnY
mZcQ8Uj3oFMdi1XJYUGsfKxZJLj2ejV0KMnj2Uhu5BIUgvTG2oR1nYMumNAeuUEzkwa6pItISKqI
b00XOGseSYuMqsj2yCbxogQHINnv1Icc6Z4EeL7rMo2BO1T4t4JdJXJBDmA3DhtDVHxpa2BUFGfK
uCaHFpN4tGSq6J6wCNW3yU1pwLSOrMF/DekJHGax5LHkOWQfP7a3rSKxpcCjUqy9scRcO2bYUAhV
liy9uIjXPKl3fgO5hgp0YUsoPLpXtCrTdZH0zB0xcULtowK8l3KaDxb/FK9aVJtHpqlLYIrCczzF
cb94c6e9rTIT3jEBJSyJRTETRzjSS6kKnRxixNBflEZMmgNCBrTbG6FaEbYiPoPP2cuQFkBayu4Q
obc9ilKMEN8N1pxaRQTtxAPmRIq2ixhq6X0w+hS/5OspBbxnJXp1yHVTXRPEypyo8vaKdXHPMCq3
Nq1tmA+tIj+HLbZaM7lucL+Nwz7k0H4HyxGDHAvooZNWdkztmjhKDu4sh6lL1ylTJ18azN21HXLY
Kfpj12qMjGnu3fWcte80c5JVFZNN1rnuz1GMxREPKIuwDHqSifD6klxT+iihQxDxV1muxYUHI/Ca
/M+iJLc8g18UR2X5TQYKvhPR69UxCPvqeh7DnQY9vIeTV+XrZNaKV9vucv9TZ7ScsGIvi/amMXfw
HzPjdSpU8kW0sJ2BBTTF0afdGB383sQA3hQB0ZNlsZ7BgJ6UX4r12AzJD/ZU8uODrhv2/jC2F7gR
W5KhvXBtD0u41OQOdyw9muljkrr7BBUo596k1YfZ7It9D6MY8bUiEg7YET0clY4XUZEbuwwIwmNn
20a/zjNjOmSkTJ+6OMPObw3kcFLo1D9gdgJmsjqimk69N3c3OU7Gzw1qEZphpee1q8IxGrrNPk2t
oJfBld36JseZov9ERUnnYjb8YS+ALjEAGuOa1EzNYj05M8FGDA7Hh0GYfc8LHSQ/vRI3BUz1iXm/
b7oYIr04X4spxAjmQJvYaQP29LofRLhvqjgg6W0Mgk0vS7wudj+9NoPVZLswT+hZtZ413niDgT8C
mnjaHrzOJSdyzGAsndTs3hUkFbnMtcO63bd9618kpl0+0B0C7FuU6kLn9nhRlUVGYk8A2sHPvjWy
M4FEdWZ/6TJzMcBzJfLOGKfhgtTxiIg7unxQHKsFXhsbkMaAOc+OivK13bOo14YkbA06czatddTH
zrbnuBPfJNx+pteNh6s0o0xfPAT5ynYIg9tb2rcWvrYJFhzifl9PmNC6It8NQ6bcDUcxDKldU1wN
UWUcO1bqS51ghNB9+pl5cXpiVTdPQTm7130KsKdl1dyHgbR2vXajK4dV/MYdKpotQWpwBojTR3eg
q0Q0QrKFu55c9ZTYG5XZzrdAz80T7B91id6lvzMiuJZVHTxmdiGPkALySxdYwyOWW7WbG5L/YCir
PS6dGp6TBeyVNajZ5JWW4OaEB2QssIarvLPYqKdQ1NuasYkrZ55m7YP0pz36CQuutycmgYNGWqNT
IIsgAn4PSbfdJozvN8jngTSnbPmE3S5sWCztHXnNkbFbuh0XQeV1OW1Oj8ToEiMGGX/jCsMSpvFk
SjkhNiF5c2sbWf9ngATOOqqou7OYt1a7ncUmPqulqiR9AMxlvs9BvdzSBvV2Jbqtq0JW/uc4muaf
WWj4BPoIMd+Uor2hgFThWvJpt/SRnbXolxSMXBr5euzASJwiYmdXhtdhIA+CKmPDCRzuVpOu27Sd
P3UtRmSylDxGPoOR3wKaYPhvgCvlj6KsGFHYhTH4Vtw6F/DJGIUBJZ23+HCwJkRF+l3WZECWEHro
CyKl2A2lkSBQkJ6NrM+1lgeSMvM0+INv4HfparjdlX+cVBmtJFGK66bmlXeQHr160Lvvp2GaLwql
8MUIGtaID7RDyOSUWUTtUWCk4ASDPt5mNbQ4cBnxEywYiaw17lZV69ifTFvLrTvFEfHBPuSPRtg8
kKooHzQ463DtVSP51jNOzZ8uS9EDfeIfZTyy6/Yxh+DEUr29MJQBAChaCE9THCwWxayxv4FD8Dd2
xwbHMQBCajsmI/VplzenZLbyI9lX8LvbROIowgi0lVIQu5hmIARj1dWAVpxkDVmh3FgdamCn1Tao
U62e2NzKI7op+1rPY3doDQn+ADEQ/NMRDuJ9mMG7KWhUPpTEV1470yhXS+Ikv35w8rktF1HW5jtp
T4i+Ii/XigKo5aDQijz7jm9f7Zifpfa3Sdv5S1Ea4H3BBr+CCR0vGrdp9llV1UfRMhba+liTTebn
eTqxF8fDXddGfkkmGFDgo+5N9x6Lu9UfGqurnrqem76uWccuEZihT6GaTikCOUyd8kmSmDoXS0yt
XqJmLJlI4ns7ZBmZRU20hS6z6AriQq/p2SxpXDPjiIypRlccfCufzV3RKf91aMhCvMzdYfbXwTSP
9jFRSfWCZ1W+CIJjHkeB/XY1YjCHfY3+bOTXI9z0CtfYBH0vJ7nwlOfTsCvRAj0lJE8SM9GRRXEA
w5OTEpkqHlQ/QcYFTiK9spSI9QZvDtlndmmSoj1gtOvcIT75qR09ydJ/YP8W7BxgAr4PGkbSusGN
5vJkTeolR498MSQV5ThtePoPbtHz30vRVN/YF0B9Dobh3wW2iXSL1bIlSgV048pKbDKqJS2Xw5yg
L193ACQujABiYmKK4SHtSCtNS7fl/BiayZNuguIiK0zCLxkWxC+AJGksuEilqJQgN9BrGIfGLo7a
Dqqn3rNKd5fM5pKb0vl0BgBjj6infKU6eA92kWxGDNzJRrKo06ZAVOisu9JMv44Ed+aoQWo6EUlY
0YsKyoT5ldUC8r6IVNg163pI2m/8vzn0uz1HDfyvzXOXGEy2VBMNlA6YyPIttRt/SeOyRW2MWAIj
Lxqf+WM0AQVwgM89BqYiv8iR/DHeSZuHN+xn3iG7zMplx+KfZ299J3fpnVhpaR/Rjl/EcQWfGCw7
9MY0cgXioHxo2a1XXlRq0WDU0iYoeGWNOQKduG/qmzLO+DEsyI5iIp3dm8tTEfYDM5JmGmg7EZNh
EL6Ge9UAwVfG6hbuD+2ZKRyb58px+a0aO+SvGIKI/zSz0iqZHbLPPC6CWbyAMTCTxxYjREtF1gTd
oUs0uxBUz4kPyNzHzq8Uujr5yoyZFkxJlDftn7dWDv0rfiSry2gFEaaYFpdJZqQAwKUfEUle2kN2
EIMhxrXn6my8I3i1eTZcm7/AcjEfsBEvvR2bTOHyhJvSVVAtBPfAIxSZDFJ75M+E9SDzrQIq4+0n
d5a0vIY25IfSectX6pbMkXXHfaLz2jRVfWPgQAI90+VmeZKtLNVz4SNtYIAczfWjsFBu37Fcxtle
CSI+rgyn5aFEncA3LacR9cJ6CjKdX5ssPeVlr3P9xMFfdZ/x5kfto6kE8K4BmceyocVRt9coZ8Gv
BQ1/W4l23NuTL+cW1+HbV2WArL0jbUDimaqyY4wuUSNcZ61iRen5DOMpGJM6pK+FrWYPTCNy1oPR
VHqbejVfcSwcPr5lAQHhgNTG+1S7NXuGU14aOB5X8D2cz+lIStNKBxkJ7+YuJ1oIFj8hAt7q/wgr
qWi3OYSmdJFL9oqYopnNDujUjTOA8z4GtXKffxms3P5rKvZrNtnZCPlNqY0SHtkZ1gbew7PhKnRG
pHgpDNHE+m/mzmxJbltb00/EDs4EbzPJrKxBVZJtjTcMaVviPM98+v5QOie6kslOts5VR+xwOOxt
IQECCwtr/YNRvxSTEWvUUwZ7Oriq08QnQ0OfZ6eju+5bMxZilTp6wiDx6MrYq3YFyTS9GZKng+0o
1VeqdyDyAnbDz4bnHdKri/Vgzi0ePmJQCqiufYF4zEyp5dCNaf0hG/OkOroDuu+Jjh480FPUx43a
+kbLvxulqipP43pB1R9wiVEUPFw68dG0leFvp9aik6vV2kNXSpcw104wrL69pvLnv+k/yumh82cD
ORDA3+gFXXZjFkWvNK4PRM6pbLK3y+Y+jNLaaw1ret+M5vjOcMbimJRh/c/tka++JpAmXGogtVLk
kq2oy5FrjhowSzRiMRYmsUwz+56qcYR7HLq++IXDXd/5lmsyE5MlaRVSoZsUFY3DFeCoKeK2H3LK
SGhQB8+LKRWhEfl6mBJEHzEBcsVTntbOi2IN1UMhGhcq8ITGmNoLZCaVrqSTHeGXucckWqE/+F1A
YAR0OBqCNNyc1VLgeq6nNRc6TXB9ei9yHFNQNiBdbACsJztffAUJeB2MBj31Tfg6nKbVF3eR3ijp
pwNydXMeVxGKajCYcNvegZmsJ6VBsQDUBZ6InQVOkTbmW3TXPGAfypnCoVzFZoZ8VoklrzsaejCj
JXfD7e203sgMp7OPdIMOKX0AV6Je3iCKilmLC+IRptuvF088xfQe5pki0J3A3QkIVjvLIhQXA5Xl
hRzLu/0DwC0xxNuzRK8TyUqggugsoZS4JjXGox5PKX2hA/l93X+O2gwjpcQ0sQgp6cK8kHOYA/qN
YUW3IGrTr8GSlQo1nrqnoOc0KsVBNaRi0tFUfG7DqAwOQeGIyu/01A4PhoDOdgw6A86COQUDRbaO
+HGswzHmjYEex3kykhHTZiWaSwrAhQNzVS119VyFlRJ5Vt8R+3+3ZUDPc9HSSJA5qGnQYtKpTQND
J7tNEOSb2m/gD834sSCR1Z/pRNiVp0CHn88N4InuPZBYPqLbTlr5kbcFFyqdG7qDdTJx6XaDyh8s
CpWVb/ugyE8T4D2u3hF4DApg6KQhHRNYjzVUqw+hO/NPazRnYXSA9u/BgCj4R48AFLmJMaLjesfm
dmIhu/iuMzo+JXEt/B5WE0qpcaKJhxy+XeKZndM/JSJ1f6lGxAXOGuM9PgI2rB/6zg6Cz4UbZGQm
URR9Wppu+eAoc8dlqpv8BCtDKsqHV0m/JW4QorzLnIEkBFbAtJwja577n1ZmkkWDFu6Vvye8Ibv7
uRy47tvewpiP45RgwLWIOD+VOFZgSoMFITpPS42EmemSUh3nBg6IlxqChaJOE9+hz89aBnRzlnPQ
hkp33+UTF3QOEIN+3ms+YtWpGz9MJZqWp9joKKW2xTSp504b1fxxcsYc25u4pnzduzPq/sPrn9DH
JoPgrtYmXtmOtXOYwjh2z/T2XhfBYdIObXCMHHGmzZ4WcvzkOOZD1L7vMIv/2i5JR/MG72wqzTh8
xWDsP+tGw65JVPocszLWz0HXYX2I8z2WG8Clvwfp9K5NCnoLNv6Sz0CgeEAipDgrD7+ztGlEKJ8P
ixg//JzcM6ls/tLKVP8wS8duPK1BCXlBXizZA88mmCO3D+sKAweql1BBCuUSdsHBv+K43kQLFwnd
CrMPHU022HO46QnnA3MkTiHZo6hHrY6eE9HzCW6Puw6+4LYlrNZhfPCuEEcvo5Q+8j7Evp5+d+YS
39E7ZiOUvG7f3x5nfblKZ1obZpsFbsB2xBr3RSsqcvEspEAAJ+bRQB1u4fDKrm9WNF+HMEa+9/aI
MpxfBD8XOAvXK9K1sATBeFzOjEquOXRJ2RxMQ3E+AWbKfwKWbOpzlLgWmPjC4amcLaoqHgOU5L5A
GdjTW7+6cYDtg2QAvQx+BqDACtAycoqmPKUhu+D/+jLNwVh54WT8dFGbNPzb073aQIxlscbA7wFo
aM4Kt4WYQmE2JpKiE+T1H5YVxPXBjKTGqDugeOk0Yvr3N+Lhz8eV7EUaY2hGQw+5XObFnXWlyG3a
YbhtvS9nHkcU8JwPmq4BNTGs+d8cE9VgZ9tyIFefVwfdB0oJWrFBymiula24i/CYlSrIVISyF1Vt
24fZVBusVWGfVL4OZu/f2EmnX8iLav9ayqtDVCLa721kxJ2viLn+Vy+TRveBkFiPKY292QOcmH1w
8sH4WBVO/uROFB0PMQiITy494u95rKPCWQZC8Pql6MYNOMzUF+MYmzo9HIbvWSwkkiZ2sYjkMJSe
Prrzd8MasElQ8B5IsBV36fzUdvlj7AIFR11Nn+6BTBTi/YSPaUSLrwnjL6Ur8q47onWKGDa4QAcV
BOf12dtzXyvHiv4WKono0gf3HaWq/qeroy2AeI1YqocRsRSHLlcxKGdwMATTyEw6KEqYu5V0kOXz
3W0q/nnxWvMBF06JEzDiIt6bw8yfEGZ4bj6rXRn8BWhSo7u6jJ2aP/R2kAi/xS4DUE+f5zxFdYSl
DmYRlTr3mbu8D1tjAe0hTDAkS8VIGW2/dzU4QdiVi0l8gVGsvLS07f+eXuszUdgsh4xW6r8JWsYU
vvCAeGmtvGMioGcoBc/c3W4ipjsrzZB/NQrgNlox/MpArBaARYaQ+3gWKqJ3CJKpT62VUEi2UrPz
qqbqzXNZFVjC2YoVfI6jonBOc96752kJjS9tFY+fLMGF7wnFtqoHpTSsx6IJzRBRyETEUPMEVMVE
bu0OkNyZLjIcwbjE6oNCvtmZRzGNQ/PYpguYsWq0Hn+HaouiXcPBCJT06XetJjFjOElVNMpP5Qqu
6ipEuPb8+/9Pg0aEjypiSuIJZp4wnxwqiV8mC1MmBBGm6tzNi2t7KaajXxXaJv8g7JJS1DHVYPkG
WiV9LDQFAudQKZgYd2Sfd9bsWid4b+jmoUQYgNxf+j54lxTUhU8I6rS1Dzgjz3GLRWkZa0CkKzwL
3I2C75PFZv6NSlmamZ9cIDFQ3dm5oJCczdxoVKWrSMVDyxxyGmPy4yZNbCzHym5K97Gcp+nudry5
Pve4gSGvooIPhJy5fqUVwOTcbkrqQ+hS/DhQR0yVD2WH/+SP14H+CECKBC3/W2NC/9+M6/8/9KSX
d+D/3ZP+hInu9+Lft9BR+R/8Ro4a2v+ypNoTSHkspaQz/X8jR3UVayidl7OqwagEHcgX+y/kqKOC
HJWPXJN7gf9aShv9F3LUcv8X+FNuDBw4DJQQQWX+jw2lJNwYLgVXkIsQPveQuXqvGgaFNrewIt+e
JIDIysQIeiaMPmJn1t2/WZSNos/qUcVYaDZaPCB5VbEO6wuPuJKlXRfHPk9a80ff5y2W7TTbvDHX
6NFZCjJmKNAu8cEqsnQHrro5OMR4rj22P5JRl7ctsuddUoRa5Ncm1ZFCSas7pEcMzxyCkiI2Q3ci
yB9QNtpTkrxiErzOm5oA+aIwpbrI5dBGOyg1kTFC8iyej7gUx/7czMpdUmLtS4XbkQwks3hswzq6
I7pGyBQ7+r1epjaF0xFQ1e3voK1xu68/iGKY5GJSNnD0yx9EAUpNAd1EflIEw1OGsSCcbrSg2ZLL
KVjq8lfu6g3MLJpYXolb9EkHW/IB6RRtz+dmFZTknqBRbek8J9l+JPOXP2UJtCbHEJZG6KwkxNaC
vn2M3MY9OK4+O/TAi94rI3iik2LW5Vc365dfnRGHNuyy0OXBo87NE35AKgVSNxV75KYrdqb8fZiP
0a+3kbGgIX/5+yaS8nbGdMuvxRj/ZaoDRkP5Mh/tRlh+I6nFFCOaR9xOi1ML5tCrAZc9//n3gl5F
Qm5S3JPB4vJHCGrfURDQYo/MZnqp48r0jKXJnuO+Ve6dDBEfVNVdKNthkz6lUUp3eCKD+e7YmfBu
/5ZVYv76vVzDIoOkwsjLTb4d3r62XLVHcjlMfSS49X+bzExPU+J0d10IyuP2UKuHz3qoNX+xCuCB
gNJNfV2tEVWYHaV/wG0o+Gbht/oejwLndHvAjb0oV5dQbaNngaDc5dzQr6AxU+HnA1AZyQqjLh7B
qRs7UVCe9jevKzktDgplO3SVkZy5khqyYNiqmKn69VgFXpcCeV4Wi3pC5mBnJ6zvTkoGentmV4y5
34NKipgMQRBQL6cGfEWJp3DCqijPcmoI6fw+aQmGeaZ030yKViermooTB8A99uTB6F8ipHegK4oi
VF7qdxoC+uFB713r44IfWLkTkq63FQGAt5fKIwxWxPoxTZyCiQ/E12/LTr8r6kogCx+Pd0Zt7j2A
rrcVJHyNwIfOLZIxa3UUxMspkpem/MoorysVVZaAHwa2Nxu8xXHCl9trvzU1ySHjsQUtnbLX5dLn
U7m02NIkPil1JLEF1l3Qq6gSVqrr//lQFlxA5iZfs2smPy0voiilH18MruMDCMKMOYmy04Q+/F4B
/nobC6C+koNJ7V/D9+hyWqnZOqjuUyrUU3dCRdRU5odyGCfq/ZRFjnjlzr1EIRrPWtnMT31qVu+o
hkVe0Aburxpaw2fAEe77Gif2L3Q1K79Uusn2zbzfU6rZ+qm2SsKLxw6oeGt13dHvR+0tkNLClVai
MmI7B60PsxPhzfBUu1NPgEjGnQXaHpQFgtovJU9XgXJJQVwjapj6cVu2PHepZnygAy/ARyzFr2p2
omc0MpQff74DKBb996hramYt9EVT1T71I7czH2MxfMiizD4rCzzr2yNdB0uimA7NFQ0kIKhr6qkA
yqEF/MWXErFcgq75DqlYsaNLsBG4LodZLeNoVUCyhDQbgb73AJuU54sRxmctVDUfpWEsAWun7OnJ
9srnygrQqY2nKe8PDr7YD9hCSPRZEXg4lldP1jg7f1adY0PJYK5TfcQP1kLO4PIYwOgQ8xBRAR9I
bs8G0GO/6oT9dw9N6fM46sH59rJfaYm8DojCIy1MVGSFsdrMpVp19lJoqb9YtfOjo8Lzcx4csDaI
s1kIugA//NINUfG+GC3xQXRmP91HWmzOGCCnS0XDNVC/j8NiQzOQBeWdm2YrulKJBZ0kQwP5yuV6
4LrHVouG3KdBMf49LyBFICLVyieCLW9se96TGts4Z7JGCeuSBVGhkl4OiPUjXU1nAnUagl845hr3
R6w76efO4e86ZG4anFwL98Pt7yD33eUtLtA3MqhZaEzzqiWWQsga57zLfQxjAshOc+DXk16eVIQj
8b+OxWHRteyoGYhuItS651SwcakwPG+J17CG8PblrPV6BrlA683XRRF5EHobL6+q9JgBotoJZFtD
6RRjKR4YFhtOfvE3GZ9Vkhdn3cjV7JQ4qpZD+5jQcjvk1YiDzu1V3fqYtPy4TjA4FpIUeTGW09PQ
7G2E6SBFAUEsNHGiaoXfNi8HT4uxMO97dORuD7oxQYuXL10ICJTcxKtBB6NdgqGKQx9McPRXGziB
F4/L/NinarOTYcrPsto1kEVZS6lwCyNiFS1SAU5lhMcH/B8JWEAXI4hJ7OetKOpoqojIi6cuv1+i
9NftOW4NTHPkNe9B0XetQMR2HQNCOQrcdjh9wf+v/VJgt3JnkATR1Ot1PxEi/Siz370n1EZEIFOA
Tm4QKummrpY3MymulzEyV4rpRi9ZHf5a2tg+QfoqKAXDjr49063hGI2iBtGAVH61xDyz0ZsJNBgH
mRu9C7XZ+ZwuS/WpjorsLw2TsJ2V3RwPwjxWk7zwuesvt2xtK7WBX5ykpnTtU8FldWhNsstwAB0M
2XDnLXj9IRGb5njIfrz8nvLnvDmNCSrCQ4QBELV3XI54/XYPXQr0bMlUTHMiqIQRWoSRVe8s6yuX
93LrMjDWCRJBIy0pjMuB4zwtph5dCR8FOOl3hTv0SzpV9nTnJJP7oTSmAgeSkFN9EIJa+TFtlTl9
hDI43Ts0k2Y0ANXoUVenkGp6pDb/ZmXQlB7Oqe4nJzHcF3gwFb5ZlokF0Rx2M+CgGlQzAHRLfT+P
tKePJn4RiheHhvoNOQRE02uMxHytckNzJxJtJB6vfTfMaCSj2nBXC92YvaWjRhT7dadm8COnCqSh
iWfAhONuKrTgOCx4JBYqFnDDnBj8MwUL7tLMTnpWa9Cf8vkxUjQb9r/S7ISsjQoOtXj2OKJGdDEg
pF9+DT0eweW6CNNUS6QfO2vR/yo1dBZTXbPOqhbZB023MWHLwOrr49jfzf2kHNHocHfKatfB0wUe
gcyQY9PFoh96+UNyQ5uxNbRC39ZG5xgiNXPsyiW8z4fKPN8+2VufBFCIfDJLxjw1mcuxgGlCdxyw
EaXcjgI4WtvNw2BANo/T2NIOtHGSj1Y7qejq1PB5gAwa3WGcRuGhvCIe7BqN42zJ1dOAXSecYDyi
dnbN9f1FgZdqqgOkzbpuJQ5LlUVVF0Z+lvBZylpPvSGKmyeggjTegUQd0rzZywU2B5WrQjYOYsVY
ncywFYNqjkHo94h+QmlUqugMtz3GhH0p0i+j4DAuuDDvfHkZt1cBgSLu/xl2FddtRR0RAkwJcgA8
7zP40ZTkivl0+6NvTY5WIbkdIBzk4Vf5f4g2ZVRh+OfHpWHfW0uK2ks6Dr7AyO6IPpPlA5yodj7j
RtUPHTwXPRJoUtT91odfX6Il00oz8rUiQxgOFb6jEfaZZ1vK8pcLiuRE4z84p4VJLCinEqVL4ext
d/nd1gtM3KFMhGszIj+rM+5WAQ8X+SNQKTZeTHMKzw6acM921nUf+LTDZ6cZoweLSHPfxWF+D1Gx
BMheKA9AFvR3ljVD4Lz9Oa7TXvTtgdtJ1wOk4ta3q2bzwoS/xEdHfdFvp6Z4VFxnPIEvRTU7qbon
VLXyuw6VP7+nLOvdHn6jlM74dLGIeVyC1K4vQ0CvTZDuAsZvbRg0Aw/sE0Yz1pPbAJ4CATnROBsn
9RhqWfKjBSz7rlhap/Gk9yUFhsrYuY63wh+i9OQZ2ExT01uFJM3tatxTGrxnw3g+oyw7niCffhKh
tRdaNleeXflamQRsudoNvPByY1YnDkKaWmec38yvA5W0u8qdW5zolDQA2zgaZw0h4udgmPSvt5d+
I/GgSwS6EUkyVBxe1W/eJB4aPoh2lJF4ZCbVv7kOfoJw7f+ZmrE/O1WU3Ot40CH/1oTfbw+8FWdA
69I7cfDx5slz+cnhjAKIWljiTK3GOyji2SO+pebOzpLLtz5s9OJAsMouHXDKy1HsUsI6tTby4WCq
Ps6PEK5aC6Bu6YT/QIjKdwobW3EN6RQSYuCrGnf55XjKAul9yBlvifX5wVoa1Thg06piM1C7ykdy
m+yk5gnArturuTWuLZWrbfQIKT+vVnNK4QpA8o6RRJvju0F3fkTKrEIDjH8ZSqyda9v4dXvErY3D
LQGWk3Ih464ieIQAM67vbew3Jqor7lJ35KizgzgM3aDPmh0PNLky932bN7uHZut42jJhpiYKBG8N
7YlhbaeOm8Y+wjQ5dG3QACUKMmeUWs2dSLC1gd4OtboOiyKb8qHPY/AxaIQJu7GOgwFjCyRmd8JY
zN7ZsJsfkqcM4CUyDpQeLzcQRRYlBlCOs3hGHtwsQryr0Cc4IjTYHeNUDUAcwo2//S231pOh6I2Q
erKFVuHXbNt2DHQmuWBHcEwa5LpCzI5OvNHHnY26dewJq8RUCKVQr1frKQlFLmkTjUFKbCc9pDM5
A+L0b0/otaezPvfYllEbRstOWh9cLiPuyXVnsoS+gwfbw6w3wYnONQ00Ja6rMzy4p0FNmq8a0F34
uqV2cuuq+9XBwLzToQqcSQJHzxgqAzEZjf6UHsSeaaCF4+hWtROCtz45fUA69QhKUcdeJXpwNtK0
y+rEX4QaH5Ua0++qseDIY4h4hA+03Jm5bfy9s0Iyg1+tENAASJQ2FS/O0SrDnyfsu9OmQQNTd4sn
eCafjS5ePs2BshwV3PGOGmTVc6OhOCHwc4WmNe40iTfmTataQrGxdIOPtLpklbaDH1nQP9djWC+m
Oi2eOTXx2TUU09NMJ75Tl3LaWeytJxZFGsSKaf1izfJqHfHmwmvRpwkjHMj8ahDNXYSSVOkNTuQc
Kb92dKeG9LRoZv5O67rhGTN0JD8XNIBOMa3aPUPIjXPHbwEBSlWVWLZ++fSmDsMQVJVf2KF6Mond
Lw7kMg89p2GnXSU3/PpzS6kyCmG0CZF0vTwQYZjpbjan8OqgSJkPedBFX43czjW/psdyV0Ap+ZkY
TgslykURZCya5v72jtv63JQA+XCkeKa5pnZMZhUiCl5GPq0nE8x6adyPdh/fZ6H2q4YfdkA0uD/d
HnMjelMVY9ok3JIhJH/Tm4+tTTyP0UyhW6NB9TSScLhX4l7cO6qdnfsqjT7dHm/jUgRhC0KWZrDs
6a+P8mQGVWGh/xSDX/DDMi5OdqchV++1/+krc3pKF5TKb4+5sYm4KzhAlMUk5nQ1R9eSoNqCVgqX
8YxewGjdZYYK12qy0g+3h7paTh4s+PlYdLgtRCvXQ6GfUS684lM/UcxevtDaO7UkWhamoniQ4uud
qV0fVrYqFxNAYeq3CBCv0jdNzbCiQLQB1aK+vacWYfmB4mbFoVJR/ohTbb7voOz4oT1Af+uL8h+w
zLlf53m2c342pi6ZMkiy0hai4bgKVu2I4pbaUaXCObI6mmpb+HV2GmlW4YN4ur3MV3eknDVGPdCg
ZClIyC/+ZtcmNVELb0rFy9GPQGDVzmf7iNYeYnO3B9qcFPil14HA2ct//2agEOF2HmWdgtKdIijO
BWByCzSUAw3CfTTb6fH2eNfXMi8ctiqb1AWRQbnxcsBS1boeMZ/AM/umurMgT3rN2MTvQMZFP+uW
Dm6iJ+YjWiXTV3Bj3YsZTeZXGMrWKWwH/YRa5nQAIBqe61oUX1EgaJ5SaBE/h6Hpdzb71VmWv5WE
iHY4nSAoQ5e/1Q2nDH3bWEEWbyoedKT+fiyD2n/V0hBzmMpqmq/lDLBaNLmys05XR1oObah0HonW
PJJW2x7ZR8wsBA0LFK/n+yGp9X9aBdRq4yZ79+HGXgNtSEaGuik+QmK1BabFTe3RVGQndUZpK0vQ
FdewT7394bdGoZv12svDB8pa3T5LMGI9YCSKJwK9vOex0D/2VbXXm98YhSYTDRiEwThArrwD32zn
RAuwoOnmwJty03ispQeMPlh7BZytUV6rVrza8Y9e1ypiFwSNcMbAc8NOnItawUdxKJqdd8fGFuBp
xfsYIx6a0GsNTqVXempYnexZxTmEz8444VGceWC3tZ0ocDWUTVVHMhZcOmUur/HLZbMrBzU2DDK8
cJ4afzKN+HMaLcjrJnn4n9v74OpM4WNIzY8wylODltlqqNGs1BZtGIZCzuGh0czAb1IrIiHX7GOL
fsLLHFj/IF2me7cH3pgjvl48cHjuc6jX3hFN16ddAizSG1MRv+DGEXpm1Qs/QUFuJ8/ZGMomwbJ4
/XOyyOsvl7NCzFngQul6ljoBmOkgm9AInJ3H3k1wY789r40Fpb9H4w/oHq5ya9jAYNt1CMHQ9cRU
4IpUwwh4bJBb5aHTts73HpGDz5hEwdQ3s3DPf3trppSNVPw4QNpcYUUQYi2qXENLtenEtzigaIkP
4cwZB5/y59OUZm6SkwXzZR2LF7QaRwIUYNBJx4AIdxn4FG4X/WWi1irQ6YjMB3xnis9hUCVfb4+9
NUubYiNALwOryvXYsYXpkTvYrpflPADyxkGufOgsD/WZPTzfVWhBNRgwmYuKFYkG+JvLrYPtUIRY
Kqp8aMlp95O6DA/4+7Q7E7q69WWLCdgpouq8Oyx7NQrSfOGYA/bwSPSLBztDjGSajeIZtJZ+DqfW
/tPbjPFI+kERw1KQRreXs7JAFEBa14WXx1g3OxFITLrlytlFnnPnntmaGoh7UHJ0ia+RcilGexFO
L8JDDsKFk5/k54RmLTIqSBfonjkiDXO+vT3WlHWI6mSY5Ad8Nq5Q/v5yen1BcUyCBD2noxx0GOYS
7cZszjREpMLhr1yzR+uAsMbizbUh4JAiMPaguAtmuEZq+q5dGr6NcvHH279rY9vys1ygSzwKaHau
wtCgNEbL/AUXe1R8U7niBw85vPluFtPy/o/HAgMg151ass6Yl0tglWYwT0Xo0rErwR2UhuOhVQxz
3cj10+2hNgIeyCySR14gfLJX7eo3d3wTOQEihIHwmnbIT1ECS54YrpVHoUolOqMZPiHW9aF18/Ln
7ZE3FpSRubXwDHiNtZeT7EvklgSSth50W+1QD0F9rgD9wqka6r09JRfs4rVODU4lH+fTSZb6epYp
gliWHtoc0RyQZW222n1j5iNGyaZ2b4taClQMwV1tAsbU8Vs/ha5Z/Pk9hpK5NA1giztiDXBNFi2i
6akJb56BPaF1Yz5khQYVChmYL7eXduujAp+hTsc7D6vW1eMqHCFjzXEtoLk7yssQY4vU030+BWaC
hGaSWLxtdTzEkjT9Y4QyK22BNBPQVzgma6JMo3cAzdxGwGSufuaISN2FBiPTaFl2yl1b+4dcnior
QCGgozL4v9m5teliOtt3gsTDzQ6LTaNxSMsf9ji6O1/uOgqCAtBkNZdwC4Bx9XwYAeZNNMqEl6Ag
fSxjp/CssTEPCKvbT908ZDvjXc+M8UzEHQg1JDxr1Fpvl+lcNYrjdWP7swlEdh76+GWqzT2q29ZA
FFZA2cPrhVayCrUl7z2rqyzb00DCnPGxWLwCpIZXO3sXyeZIvL1eDzuSEXKJ33wsqJHGNGaaDSBG
k/L7lnUO6xxFpaJR7m5v/q2huLN48juki+6695poVTLD9Le9aMh47AHiB94IeTDu3D9UMeEc0+bj
gcRO5z6miHM5K0hZsi5aYbAUJKgbtCi/TYrSAmbQbf+PZwWpgNeYTjJMO0we+TcLCN2SsvOS2Z5V
0084wLDUEGdDqKlHuPPH7bE29rssutHRl9MCknY5Vq8GFs5qhe1Vg/MF6Oz0MoRa7y3KUNDQNqyd
6HydpYEOBevHvGTrck24zBw0VQtttD0XP3Z8gwfXT5ws/tOCE4GfT/UbmcXJWk3K5Qk7U4K2KT/Q
tMyR0uQzNe19kHTlGRoEvYzbq3hVn10NuNryUGJaviP7UEOA7aCZmClR5ECnv1vM53g0Yr91sfG+
Pag8sZcXHWGX6wV2Dncr1MjLT7dMWIU1LmvZQ5l/57qTAkkXDXa0seJTRjEVAf/JuYeFZN5j7DZ+
uj381s6BqEndg1QCdaVVTOYZ2NeYbdoe2iHBcUQcDo9EjNpzvuoZzK+2A66RH+1qungs0e+gGgLQ
/nK6Yzlw8oyZA6g21ldkMBUbdY3RehC5KPeqe5uDocMFhEs22tdlxJoHamq0TG4qEDxWxnC6z5xy
PgOjTP607c3e4UzglAPGVxJcL+dVOP2YR0tte6OKlECeGbpMGFpPzUTzFxd48j6ry//BNSfpN/Li
4d6hXHo5KM7yQysSTkg9t+mZXlHnIZLU8pcGN6Uu2TNR31pP4F/gB2lbUo5e7VVTEJv1mElWXV6d
Bhv1t9YylXt09aKd9+514VsuqCROUQCmOrOOMQUmAtRF2Si2qbhYp2h9Zh6bYQkeTCDNzw7Kzx/x
sLR8FdjGedKazm9i9G1nXhg7z7etcMfm4ecAfkM5ZPVc5L2aBsNgMG0U4unYWqOHKKWxkx1tRR9Y
/K+4R54ta8Nv2PkRaInB8jInRDnfNtJDGhk4YRUzCunYV3htXDg7V+913ikxjnSHadWQfK4xDGYt
GmD+Nm/5aspxMNRBqI+TfVoSejbdjIZFiFLDvRule8F2K/DIlwQiBWDRqPNf7t05525sasPyLBHl
L2lS1CYvx5i6DV3moTvYVBn3zCq3PiRPVJq+vNVQ1FkFOzRslLw1ZssDcRQigIewlYNO1I7P2NYp
eTuK/PdvLv4AZHbcIOXvhYXa+7PSDoducJdjHA574J6toSjPAyQg0ZDeiJdDjUatiiXWLMrkBlgw
JB+OWAXSTa0wgbl9UVxDB1kvGM28OolvQlsDe5Ypy0LRqZbX2EhletOUShlNKxBfUiMukvskjXT0
PzQ3OwYm1eDAHkFujAKfytu/ZOsr0giDby+FAkgRLicdF+g1axolVMuAMjF0nfMuysXy+fYoW/ey
TBFpngKTJjW9HAVluyB01dD2EJLQzUM2YAUIzW6MEBkesYM366j/MRV1hvDgErQP6FCR293+DVsh
gbxAkvqh2OOtfvkbuBezKl1S28tcpfCKblpOtjOMjQfwqrprdS3+Zdk4p+zkQVtHE5zQb0kD8Mir
BTYSq+xCpGr4xotKzG36oxa5NZWrwZhOyMwoe0oCWyMCTUOiSOX+BAJyOdGi1JHCi3vbK0rVft+q
CmKnJXE8NPvA72KonztT3NpDElYMi8wi+Lxu9jdnVFHQ/2/izvZ45iLYYobl84gUyrfb32/reAoZ
aahkQBlzVvEGGxzTQUfT9gA1YkVkYr06ZHl+FGXq/nN7qK0VpGLpAlqHMkTifLmChl7mxjASyO0o
gJFrKTo8XOw5RAWCv5kwmLg93jVglXDwdsBVIlfqkTbDPkOnvE6HR03Urmf0Zn60e4FJT127R9Md
05OqteJdXaXfxNjYvu3igGh3fbxzjW39Gu5nCvEgaahG2qvTajdKU7g2jy0U7OpvMSjZ5qg0lTIe
MfTMf5ajsWQ+1tkplCs0YhR2cZw/IVuhUIgolGo6zwsSdju7bOP7W6B7yOplDqqZ6zVqjV5DBsj2
EO9b/KmjFto19tM8lc5OdN7YzxcjrQ5QnZh6YDeMpCna56pJi7tpUeydp8r2dEhRZDuYCa1uGw35
XNVADcgLGis7m81MupkFo9eG8V7KtTkU+EbczuFD8Fy43M6LVZRD36t8zyLpDildlocqrf9ZjKna
Sbs2Dg4BntYKch1EhPX7a0ywiUksKgJOY6KHNOrOSQX2dkaX3/TxPk12xtuI6cBxpNoobSspTXM5
sx49p8rIiTyjA+kGDwfjOGvSbykRdYRVe5p+RLUc5P3t87o5TZhjghILlIM1Lkcb3c6ZCtJpC9nH
J+At83vKEzwu0yV4Nhtr2TmRG9cn7UZa97KiI+iRXU4zqeemwEuOp5eWjNRYSoyQmh4hHk5EcRRF
n9814SzejbGJPwjqJzvjby7zm/HlBnsT4JOhR/+JgOiNpok5TqqgpZ3p4qFrAPWjqqgdLUx6dxZ5
I5umrQurguyEtsM6ZxBqOOGqkzleUrbVOcKG95iWiIMGtRud26DN7rGSQJG9L/Sd8781XXIi8nhC
DReA/PdvpjsnVZM5hBUPcnh0x00U4AcWG8d4LpvnJe3rc5/Xf4y7on9NekLBjP4nH3sV3gBwpFzS
HNJEUBjksZB7HfqNTwTSPQWTrXhAiQTCCFtY5zl/OT80RjN09ah7LnYIA3mwuuOMfs9poIuws5Rb
J+XtUKsoNw+2NliZQ+K3sJSiTrRzpmEyN1emccBt1D3dPpnX7C8JA2CxXq9TqqCrLM8JI6Wldsfz
MgiUn/Vomw9u2ri4fQZUY4Ilyquj2rROf8TSfXgsDQXeF2aboTckOIkqsdl8TkPLwsckWf42RsX5
cvsXblwubCsVN09ZsIGneLn4wpjrDPkFxwvzoH8iM/7PGNb1/e1BNr4w1wpX+GsVipr95SCmWveV
g2ODF+DAfAgsJbmbUvyFqtjZIytfSw1QKH071qpuEs+oxvYB6kL23Djl0W0WR/MUu5j/g8Nx+zOu
p057gTTg5D4Y+/SrPbYI/1VhnSrHNLJBijm0Fxw/n3rc8irF3rPEvl4MqUNEM4g6NRfgOpCgma9i
4Ocanp0oKB4qDY7wDY6C0ViLndfq9cfldcGNBOWJqg45/+W6Y/aaqiLJLG/A+fx5TLByr9yl++PI
SJWZrEG+9mWiskpPsboxIizweKiSpJ3EVJX3ZGPUddJsmqE9VsU/7Tgank7H4U9xRDyfeMGRftGa
pZW4Ol5NB0+FTh5KvR03QavpFdpEmK/POCl5f7qHGYpmGeGfVxuPi8u1DOogM5KstjzHLbJ3aZSo
5yXAQpUXzKf/wUi8KCRlSchBL0eSeOwJ/RW+mqt0gKd7KbiE/ns14R55e6jrq4U/n/yInIGM5YpI
oJYlMPIsMD0nKJJz2MZfiWfdyZmShIw/HVEuTffYC9cx+GJMc/XN6llB06NlzNFSBk8VIdZftl4f
MUuPTnE65jtz3DoEb+a43p64uXUjvRzGQ8/OXxy9PoWR4e7kz5uz4paWlXbenWt1uqVxFqMILKD9
w4iLpYvJX1YNNk5+y3RWbBHe3f5ym+NRq4HbRl4Lw+5yk4xjZuMegAxhhJfhX9rcipPQ0TGqcyqY
odXu1Q2u0x++Gm1JajLkmKCxL8fruzyLqZOyU1KRn1Trf3N2XrtSI23bPiJLzmHXbXevBCwY4B3Y
sUjjnF1OR/9dxS/9Wu1ltQWjGXaQprrKFZ5wBwwCo2SZ38ExT066jhudotjFRe+M7ODx2JuppG8S
c9EBe5WZ2F2fTX3mmXjPD/Fdh8Qyuq5DddfNanevLcqX2wu7UwuDu0rLnCebG4Vk6HqmbTfqLRBz
K9Dx0bkHboPVkzVgsJQhTWtYhcDwO8YQck2U765R/avl6lHpb2/KgFYlYcaW6mebe5uXdOk0Zyb/
bpw8bK3MwSXNVaz7HgGK+0XJj2A+r98k5ox9APuW4rOxzf5E400JHW0rED0nf3XhfA92s4RdVH+7
vby7U2MwqkFSfmibIrVFaou2oZaBsFgTqjhw+KOD0Jew5+Kx1vT4YPfs9BoYjTwdSxqubvQurj+n
oXczvjZMzfEkNCse1TN2wRm1VKH7OG429ygR2ycN76F3CJ71l9JL1JNh597BAyIHuu6O8UOof8mC
kQpAS95TL8J4HXDoQLfRIqJ2IlLQmD8GVQvGVgJ8Wljdd7B3lOFg2P39LIu7LogpgtHNZipyUeSx
Lvi23eBRSO56/cNkYVA1UCb5YQhF+Wkt6CwUTmo+o9kuLvOkjEdFud0dBrpBUuNQXNgyce20N1Bf
bqg7erm4w9wp+RIV4p+4wHDs9g7bHUmWFwBSubAZNh8chirVgIhwpBxc40O0CO9JmEp/v1LgOFjb
vaEI6uUJpdxIt/z6k7aqHS+KylD6Yi53KXICJ0dk3XlJi6OXencoefsCEiVQ3/Lqsc8w+ynlVsrI
wk4JzOp/1zzP8CUf0x+3F1BuxO1GlQAUYg+AL0j9Xs+qKAa3Wy3NDOBKdd90kfK+mMkRFXTnIkBW
B7QrcFCJUdqsXbdqgyboyQd4DHehLTrnizt3I/ZP+odBxMvBpHbWDzkoieSFkEbFdjOcjlvIqCmm
GRRLAyEst52AY+h+U1AcP2p/7Y4lnXRARpI8b086hNPJLKuUbQEPBM6y7jwMlvnd8Nb80+1PtfMq
8x6TvpGgS2Ti5lMNFf1DxyGWKkRjmGdhGfF7W4tzIJpi7Qw0it0U2KKn4C3bTQe7f+9mMYFny6os
n5Fm7vVG6a1cb/qFmGBSnew8ZWb3pk8HM1BcZfhY5AWSCk6G8UbMvfRQZWMTQkzP/3d7CfYWWx4K
dhG6SYisXP+IuY4Wt5uJlgfFHNQTvoLNQ+ZCMgGF0PQHd8veppVaq/+vuked9HowGtP6pEYlqU7u
EWZl9Bb8yUJrvRPjmAdYuSnLQXa1O78XQ25y5zlZRndYsIT1zHG477VyDgctcd9FWnokj7m7m2D4
IZXrEOxtcZnGXKtJ0ZIuznWFmCrpVnuZ4SmFVi4V4Cl055+i2ek+K/akHYRde2OjZODKBpF8sDfT
pMMx1S0XRlCXKXbgHmopsa6VJ8/ujJDa5hSKuPyWxk1x8En31pfNw9NEn5Xqmnf9Sed1WEfqs2ZQ
dY56wY6m8MfCMC/1vKzhn29ViOVQw35Tku3NHYR3oZKvNuVoux5+Vk5uPZd20V8gvlgHk9rbp6ZG
cZ1QHbeMVy0watso4NV2UHK5BmM/ms/j3MFiXFSpuON8vz2xvSALhAyNfnjetG63BZ4Z6HBWSISM
20bJN7y3m/ukzazHOdKr7x7F2o8LLL1AqSGcpcpkvS8XWsd5nfYHXdWd8g/sW65DWfKXk99cB6k3
6sLuiC9dsgVf6ZTlqamBr6+d9qVp1obSvI3PnNnF91UEqNPD8ZxNhqvH0uQohEljVM3Ckez2CsmL
YfOmckXCRoCEBLhuS0SLassS0cTznSuorXhQCANVxeW3j4kZxhlyGhKURxLcOw/51aCb26opkD2M
qPFKrg7WwI6OZT3I84NnYG+vSRSPgcULIea2glhGXpROU2oHaaN/Fk5qXdYBnIClZk9apFbvby+k
PI7bhaReISvhDEh55/q4Loo+QZHT7ECNas1X01jHTM+e3qbaWN7FajOHcTapvpFQ+5uiMn2+Pfze
bWFZbAAwQ3A9tmBgy8tGB/wMqKwUCcuoT3tfdHp8snAZufzNUMAggIwTt2yjiBWlr96UIN2mTmas
v5IqJONv32WaeRSc735CWCVUnLzfvMzrRbWivCnRHKWXPaU0dKpYf9eKSQsQ6kM+qqmPsDq7q/hi
vM3GRL6x6bEfAWPaKNgVwz45kcKtoae4R22b3anROZeyS3Qct9mPi8/L3FPQC2JEQB6pUxSzn7XS
l72o2vGNZaZ/LD2K1gHFNJh4XENQZuTkX+R5dknBLhko+cPtdk6lSLGkizBM8rLoj6nUm6Hk5F8M
1fZeKpgSSId1sv1UEyLo22o8qCLvHTkKTHTfqSJTFZHXzItR+n7UuowDFRiK10uZeVf4eaR5D4Ue
qxcrIQAsGi96rLEG/qZ7c78ehEC7P0CCIWWdFyXSTcWwj/ApRtweI5wBpw8/ywFcGOPo/Soxo8MO
gvOO9zkGmUpcBJqbHgkD7G1XLDhohvGUosmzeVNqE11kAjx5wwk89LymKSffTVzjn3lNs+jgqdid
rWQasdqoWWzBkVBHi8qKGE3vtdl3cHF+tyKtGSQDolV2iq2fTsXiyWk0+81qzUe9mr1AjE4BpW76
VhSENnuKdqBWCYvrXPOSMvPVqfoi1Ez5R7Oi4axPfNx8bIZTV/b9wYW3m0/Q4CRscaQN6bbGODvY
e3czSCFPE+uP0ZyHM4X4+s6tR++uRUXtyVEweJOlDrCpUD6opjRH3Yy9R1OaHPCl+eb2lhhkKD3E
+IXmMjWsd20RoY8ZR8d2Jnv3Ei1PNF+lqAX00utDVWRohWQqeHRL7f8zi147Jw222fgiDyGViiPO
/e6sfj8kwCPp1Wy3cFW4aTSAjuylu+Y603my1+Wo9LK3dWUEQK0NYjfB4PWklLj38lmQ+LZ6PBsY
nnfLm65A5/K8IIaW+n2vx03IQUdvlRRZiwPhFPNfoBl5nsG706RBAghJj+ufgSgwticalbZIW+N/
VV4af5ymCqMvpwjqeMaD0hbNWXVrwzfLor4zGiyybr/ee9/35W/YXppq1qZ5D3ozxfX1oqxJ96T1
pX6XCy33VQDxd7fH2/vA3FC4nQE+YUttlt4Ws2k7MSVjs66nu9oa9DsPk4J/bo+ydxNSakDLF5oN
42we7imhaknD0Qom3DZ+RENrlrjSF2OK62A0HuFa9q4izA2pxcOyQdVos4aacIalWolfFSPrYJli
2f6AeVuRnNzEwIZp0FJoBZU9SLNrBKSPKra7syVuQJ6UywANw+t9ZHbTWGC7RmnBmtxzU/bL3Qpm
CTrDPB3kLXLhtmEt21LSidDFAFF2PVQ+LXa10rsJVkstY1/LB++EL2wVDGA5wxRl1iDHFO/gYd0d
9XdnWKe/8mrTtBWiRaXs3OZ2Ud/Xdv6xhnV2URFleFQm5AOrmJP651uIIhyF4N8Ak237uzZJRn8X
x5J6Fm+6WF0/4UA73ME4PfSM2jsUMqCl7G5o1OG2H1CH5hY7KI4VXVafa2R13kxaHR8cvb1tKjM2
sFCgg155nY5FZwoEha0AS0TjP6vqqynAoni6LGllBvAK04cB7TXgQsV0wEzZ26FctYDs+Y+Dt3ms
TYGZtAXxLZhFMt73SaH7EavxEHfxkfzI/lBQGIiA0Njaik15WgtuL6YMjJZcGS7O8K3HAjpEGOHI
8n5nJPJJbKPQ7ucl3l4y3TTjKYUde+BgHnxCKyZ6GCfXKnzTFsblj3cjuut0v2ECUzzcXjF9rI0z
XiB2MCxxGgympiDS6i5vkpzs8vZQOy8CQ4FxYovQZ9tycW0TQpSRUSOJa6H8ynB78A1dT76KrnUA
1ZZHANWdx5h2l7w/0bwlrNq8CI425alqc6VotVsp76ZSUT9Kw1M8Naa+mR6ytCnc8+x2JqzFFadu
ZZ6Wf2/PeecA/rZGohIOOoQM7Ppac4vYIFim8iNMO/s0emINe2iav26PsrdhKOxD76SwQkth8953
K9krGogEN1qES94wpT9aodT4WevxQS60NxQ8IeoO5MrcYZtFLWqvx3xwNgPXS7o7w23t5yomsrHV
Q3W33aF4EVy6hnSxtpWsRaW6PEMQC5yxWcPYi5L7XEDlFk6cHgQrO59J9ilwZJYHAfTU9Wey7U5A
J8VXaDTS+ZykhXNJHaoatz/TzgEgGOPqp4MlVX82aZwpXCAl8rUhRR5CTRfN/9xxKn94Sv/d1dPh
++3hdtZPanJw76OFz6Q2n6pznSKqKa2ibNI37/BKQofXE1Ooa9NRoLK3fkiOyFYWnlmYlV6vH4/P
YGkrzaW007U7tx1F2Ma5ebB++6NgLw3iFjTzdpSozYeGFq5JJFBXd4Qk+pMLc+7uL5aNrh8QDygH
pIHXc8m9Abe1ln5KjMvaWUnHlex+VN+MTvbtz0eC+MIlz/OMOP5m1SrcmwdUZ6i896b5Vq0W/W5e
kvSU49l+sHQ7d6GNoB+6BCijk3Rthiqril5OTyRZaYXmG3Fj+FqkJHdK4vxrKEVi+vipqHedmJEX
tnri2T+fKuqCyOtwF8vW9PWiEmNBvKqIzuEBqxconJ9qs6Z0mRjr8vn2UHu7hDGwYIUoRPVwUyBV
oyovSyQDArPteik2vyAt0Xp6cTClvSV9OY5+PaW8wUseIhyneenFFwd7y/t1cVsYjllxbp11uIxl
Y4WJUkf+PGE7fHuae6cbSiPMcVXWnbeXyZA19jT03PnrVBVPOj4W/zjquvhWpH3885Gw0JRhJNyT
V3J187rSNUl1GnAiz++wwvU+JD1ZOqK59sGa7sTjzAeZEGJJCf2T3/ZFpW32Zrcuenp9KE4UPz1h
qg/WoObfYgAND6iblW+t2Rj/4sDTlKB/69GgsLYNsB6YRJEhpxksWW74yUBTZKyi4c4DaRDcXkp5
5W6yHPm+yMoKwo9s0c38DK3pVgOmZDvMJDN5JIZLWtfFY2I40bkbrOYZxXjlP0/Nj8o6e48PrxuN
IUBVUI83Q3e63oxKktDbzHWojDUNn8pZc583wgh7teoOAsu9qRLmUcuQJDTYxddTVVJ7WGyCc0D7
unU/ouzj63PUBZUR97K3qPv1UHVhmgzi4GTsXQCQG+mCSJ029HevRx7hI7QrRy9gvPbkzXOCcbxX
tQe3994wxLKyVkfB7ZWaV1uaWVo2su+el+a3Gn+FS1Noy0FksnciCBmkJivdCWZ0PZkugUgSR+iR
rWb7XJe5dWn6Urk4jVKB1raaUxYp9cGB2J0ZzxH7FLGeV9ZaQ2P0upkyM7qCRTDpsM/H1ft5+yjs
TYzHCL03NN6px22/Uq0kHp0kVGV0lZZLPQ0+Ip39ifi899OibHxRp+LgftmZmXz8JNoX4v0rAV+E
r9VaXRToD5YQo+9kavPYzel8gMreH0bCiQn5QRRu5pYmMdbRBfV6vAmUX81iFZ+0xjnqpu+OQtcY
3DfXCZiF662RlAZNiRzmvtPYyp0dK0vmt0KYBztw551Dx1u69VFVA062mYxZjrWaCdpwlpOZbytN
+R6h5YtsvfFQgMh6N3TjV3XG30Ef3aP6zM4jh6YjvSQpW48U4WaKWgMoooxiKb4We49V36Ioa+b2
7HfabDoHm2N3MOR4Ja+LN2jbWW1Rq+7MVLZ5ysV7VqPBCXWrpF2siqaew9vbf3cwVpOvB1OXCPD6
4419HC9gLJ2gbptfXI7tP3iPYnawpkfsor1tApuV+RDQAhTajGT2SkUcEdHPKNvujCbJtPoLnl1H
Pc0dpTwgtBSZJFGXi2NLtigmldpdy8dSOxQrm0VPnsam6sN0cca7ooa/FxTTagStneKxOI+x/jwi
0H9Oqc3Hp24qWsiQNirewe2l3t3AYIkppGD1Qknheqk1FP+VVcDw0Xlav+ZdIh5IkRvht7OIzqyH
6yFNgxad3xpqnp7svGzag/h773NTYgRlIyu50N2vf0OdtdDd8w64BYnAG6j94inr7PncTfphrL1z
s4LDRzcFXCZ1sW2sraVWJAwKGlRtE/e+HmrlsliiO9lsuf+hFjif9Djt/2I/k6NLEBqR/CutDTWz
e0cpARXmvb181iecaz2tEF9LEpq/OKfUo6nAuXi3AZW6XssOkHOBejSXgo46tx/pkfNfrhdldRFt
p5rn27tn7/gg0AuhVRroAEa4Hm3EMiOLY3ZPAjg7fy7cBrVqs3WWv6BpkHCixQCAiA2yvREE8i8K
GRQcsbV553Sa+6NF3ue/27ORv3YTgOJyBk8J7UFZf97MJh5sr4si7jiVWvAjUvbacwQd8JSkusA4
fE6PsqS9jW9SV5T1B2o1W50r/JtjD9Ag4gdeZ5+NEhhdlg/iLKroSH58dyhKOATWNECpD1x/KVrT
o4aTBgxuBdOxfjDyu25sx7B2kyM0096VQoP6/w+1Oc5GZzp113qIuhnwEwabPoU9D18G3DRRdJ49
f1q1NUzMbvDLzGkOeiV7WxKwHlpo4AG5cDfJdD1klm7R7grM3rTe5zBOzuVUDgdR4N5ykosRKlG6
5BPKa+ZlLlaQQ08Z2Ip8ibu7JVqwXQei+ISc+HS+vSt3nw5IxZJE9zul3Xy6LK7BzLcxqKJWi6z7
riCLPenq2Hm+gignsqttzP08x5SP39prjHMK1hp169uLrX0B0T9f9Kqdfk6DqdQHP25vteG0AwaA
10QGtfnWPSSmQjNk3d8sm09LDcYDkO9fgGYwmaeEBtRJ5ofG9WrHSRO5uQZzXnRaFDpm/61WW+Uu
1ta/uT4lJZLAEQQS5fHrkYjIZ2vSgUaiP4yVhV12CBwUqoYxaU4N6UARYHcXUarTNIS1yMrk37/Y
RfpYzY2WS9k5q02+epQJ77JC1T/mUWEflKb33j0pd0LlAAECpFWvh1LhVSRDKVEyMElDnYw3qNyJ
+rS+xP7kTPODYifKp9tbV/5PtxeqlHnCEUSa/W1rktpSJSZEGs5iNyRPs9U4PldrU/mt16tB049H
qLjdAYlGSJx+Q0Q2CxphsOCW9YymHWbqCIBo3vfWgdgz9kbyv6Q2jhpEu6v6W/mYnSHHvV5VBHIU
b1HpsMUYGL4tjMH6pCmlOI+rUaB50qbqaUD07iia3D11L4bd3AgWzNYBzyZu2EnVT11aNDTCmiNS
3/5i8jYBd6Gpsa37l4at6IkUcqhINMg4LQ3/WguN6RPUFizOyA3RP7+9Y/ZOhFTL1n7nbNwo1wua
d3k/gvKhZZmY9tt+KY0wnkznTe666UHUubeIYEGhBRAo0ZvdDBWrGIzMtJ8CS6R54pcqOC4frYTD
PG1vk1DXwnSJ+BUy0GaghW5TpZXw2/uxxuWjtof1HGlT24SzXmG0Xnhu6Il2+Pf2Uu49ww4YWEIa
AFNkqNdLKcD0xDm5VZBAZblk7jB8W7sMLEaSGo+WodhnG9zECU35Dt6r6R1cOHuob7rO3G3wMqmX
vMrA60KbVhA4dBhbZO0g2NTPVoJVn4/LutYF3TpOT4PZ4Ipuigng5QQ0fvIb4ZrIhLhtfdSj3vsO
gNC5jmSQh83c9YKglM3HLWS0VRfGE3ju+EzKnAfeoFaZvzqtFqAKVB+sw+6oYDf4hxsQkOn1qLDs
x0kMBJWZocqKYm38yvI5e0TAcX1bp5TfoFceSYvuLj7vipS6UyWxcfPx6UThKoWmXpCA+Dqj0taf
+qpLnlF/cU4J2OEvHhi9p4rHDh8I1SZWiNL/uT3yW7d34d4pk/QjdgKQK3MbIOhOYo+47LDoYxJd
yBWQqFONowxyfxSo92gIU07dMp2UuQC6K0jj7WnN7g19Kp7szFIOLid5rW6fMylowx6iYQ6m4/pT
zpliGJ3MD7yp6Km62PYlm/P5MmX6ej8Ip/brCOl7O2vUy+1V3FG5ki1ySFTkJkD0tmmrIzSUaJvc
ZdRcPOuuop6iolw+owc/iVCB7S0ueW7ojT9a7vSEs2mOhpv84OVsPZutlh3BbncXg44HImcq0phb
AcI6apF16B2H2CVavhuzqqeAvVwcWvQGadsHU4vRwOkM8wlJ0iONob2niTyQ0ihVbHr7m6OMU7Bm
xKv0OohKkb1Vmr4IkkpX3sVm3o5f1CQ2j+a7d45lVqGrVHCkXeT1xye2Sq1+Yr5TFHnWG31wnPc6
foXqe31u9ed8Gbqwt1rjIJ3ZmSkAfy4sQLeSoCt3/osQketxyeCUoZzuaNm7Quf4amtZ/uw75X+r
NVYHw+08GrgZkI7ij6FJZeDr4Za8zlsKUOwzYdjPxdJhKASx9KsdVcZyWkbPfESxRvvoVdIjflWO
9KX3pktp5jfRgG2+1elcii5W9MJ0ZSs2anxlRLbAzymgfl074cmQyl1/HpwtmRFujjXZNxIXUt7M
enW2unJBcKUbnGDum+Rz3476xZny+Bn2jf0zzUXpL/bQ1H5qKd+NxRgCpPn1g2ty5zTxGwDjIOYL
unvb7e7tDHeFeaHi6VTrpbMbtAXgo91Fq1P6tg31Dja6U57zrswObrWdkIv0jZ4+vBmSrK0Chigt
G6A0Qy9lunxoh8b9DHPVvddWz/3vYKnlbn211GCn6WjIfs0WIFMalDwSxE2C0Wuyt4QB3i8H79X5
5CU6FrNRpuk10UDevXWmWGn8Ra1U/ZzG/D6/UrO+DlOaSggq9mXCVdfpzdGH2P+F7ARKBzyc286x
rYikFHmKDG/kLAWWN0P5RPXYuLu9EnvDUC6TiBD+xavg+py1Vl2qdcqe06IkqYMlrUHLtcVa/HN7
nL3zxGqD8AJdQJq5iT4sUWeDZ6BLBtwrj0+ayNqPaq9H/kCygq5L/OH2eLvzgtqCggO21tyX1/PS
jLxaXJegOnWX6l/QBupPxxZHWJfdWUngE2Bj5rRVv+6bylQXBxWncl2nt2ad0fNAgjtoFWd4j1zF
0RHZufvRJjA5l5Q5gE1s7v7apeeXZbMTNJNQipOK5kZ1NqxkiE/JKsr4UmuA10PMoJP/3V7P3ZGp
U5PPOvKPzUNnN661eD25g6vk2cfFjOKPvBVsTL2xefdLjYphrSzB7VH3XgH6PFI6hj7gq2Lh2BKE
KxlBezN6hgAYtfZvmlyP30Hgg3WrZYbSntPUSH4lXeolJ1qvy19UYpClBnYgZXjBt23W3F61CqFv
auZmr7U0m9Qq/uJVubf45twesWr2NhRlLCBAIGUxUdgck96zBEEc4dVQJPkZv83cj+ylfari6PtK
Qn+wvntfFXUvCs2ETnSfNq+sa0yTTlPXheNqPK2R0d1VQn1nLVV78RZA651oj/Ce+0OS6yIHQD6w
Ja5EhWKXFAjxDkJeDHzT1MKGH9wFlcbV+1rbWfmIQ5J1gEDeG1WqAgGpYFk5q9fXgV642L4lKt0l
g/JEqSRKqFjxcB+vmffdxs3khC/UoajL3td8Meo2WLaRFEbMjK6EsvTqs4cC2Hku1eXrUpmNeiL0
mXRfCJ06hp3abxVdmOcW3cZAG6bVRpgJlKOdqMYnlrH/J87q5S0mAsPz7TO2d1OirSWdjrAD5M2/
XhpDWeK+pgkRJHO8Xmqvit72Ym4ut0fZe9zR7ZaH2eWp2SZG3RKpuUUPKMABAQRzWZknNbfVgBhu
OP/5ULAxqDDSXqMuLr/Ki0hVU3Fp8gYiVc0bMZNWMtPPqIBdEJ9KD87P3toBUZBIRwRNXzlnlDZB
WpW7QHqzIj9jR6WcC90ZDzbv3tpJAtZv4CYIAvkrXkxoznIMsQ1ZZSuXXwDy4ju9W79SCz6ClOwN
RDpJVKVLi+Gty16jaqIpWtBqSkfjLMqN6WRW6DnlMdH+H38kTIpgI9CyI23atriqNc+KUUIda0ih
jyji56EO7vwEVbE7CGl3ZkWMR3jDEpK5bPUMTD034bADnl/TNEKXXuTnmtL69xX9+L8YiowcTBxN
CNoEmy8Vj6gGTBB5iXKc5kJhPwmdFFWDPtOOKr573RjyP8nDkdgVhHCudwV5UKLlWeMERabWF01v
lVOKvWS4jLHwK2rMpzl32rB3x8WPlhg6Xam1l2SdKz9RxXLfV1ZxgKjZue9oeOFiKiXAaf5unpPF
rYpOr5i+KtI2GOwRBlatER/rdnqyJnEkObs7Hhog9EhtyNHb4JUnG4O0FnhGMikK+FHNWsOlm43P
ixEZd1HS6QdR7N5W8qgxmLiZw9LeGmSI3kD2cCQKUqZm+pVldXw/EQmEU+m1B4Ce3x2eTYpCEcmU
RWFNZsKbxcynIgK0x5OlaPVon+qBpX2raF2PChe99ffYRdv/pXrfiUDhOo38lcgatRc0q1r4gtk8
+otFwhjglwL1eOqd5gOxsOaEydqVqt9b3vrcTGAcT82qj58yWBCVv8YFDHf4OknnF8Tyyak0lept
VkjFEVUVg+7HMTYhP2ttVi0fR3thnxOC+hjCbTtS02vb7n2xNuKXPneF4g+NjYzZslRqe1K7oV5O
RtLm76e1Fs0FKT1DDbOm15XA7srunyzTrR9rW9sfkjL2PnRJ1K1Bj9zYUU/hdWQpe3g4ceGrQN97
y+8yhQJqWBuBJ7h682/fLjjmpNZwaS2rungOupyNR3Q7ZJHGc6h+vH37vd64cnReJ0IgKbSyeaIE
lkdRk8uz20fxG3wbht4nHbXe2NbYm6cp0d2ffzEiyCJMwFAv5gW+vi3yhX2jOZCWXS7ktzYokNNi
G/Wz5iRN2DeDe3ATvg64qLOSqKAey0wpalyPV3tWoi8jbb4Bfzc0TJLhbOjucKrxBiCD1pZzBm/q
YFlfH08GpUOEwjj0XmAa14N6eRaXBrdeYPd28XlYU51a5Gi9jUAOH7zJ8ia/Pp0Mhf4PhUeKySA/
r4eKM6FMS0R+mXAYT2WqRO/iTLUOavZ7++TlKPJXvHj508WY08qmet6sivNQtJV4cnKjOCWjamW+
gf7R33w2elDA+SDa8GxeDxi5WqFM3PBksMMQ1vpanACWz5ci68B7wnK9z3Ci/ONYgLWUIEwJfpM9
outBYW8aFpQe+lJD0n+wzTTyRTSWz1N7SE7Z2yFIgcGxQJKUasQmmatbMfSKxbEXZoVaiTm2J7Qk
bR91mCNV470TgFOyFEZBSYmn+npWZBZS+AKAVzzgmVyNlneiKRd9QqK9eWOvk+XbbnlEbd/bML9Z
5VRN6Q5sw6p0bY1u1VnKFPDgdJm1tHs/Fq4eohXQDqfWqNAjuH2z7M5TqojwKqLI5cq/f7FHVfQ8
ht4FUNi2qX6PA+wYwFVsn8oF0o+BAccFXYL68jeDkpJLgi610s3xMwc3RQMJ2EtfqDXk/eGr8Ii7
E0UZTsqST6e80o4mul1bWM+SGENoB9Oba3uzdxCZgaGY52tIJbYK+jzGvjyqklNTNnOgl956UJrb
PlG/xyNohQrA/Unser2wUd576jKmazjlQ/de9pwuWT6Jr3m0tA9gB91Lk8Xqe6+to5OutWj83F7j
vfkyZV5Hqbjz6jZ1GkEnw56Zr5N8dbJufp9CK/dtc7ovjWT6dXu0vdlS5MEPk/sbMPFmdRtS0zWh
uRTGkY7X0dImD1lTqdW56Zf2H1Vp4OJpS/clEnPxNMyu/vX2+LuzpUcMvxZqHBH89Wpj/aeMXT+u
IQUKF+kJKw/MZCje2ELTfGURRxTNVzIi8vMiCIgeGYU82vLyB704NxM2i2NkwpnMh0q7W6fV+SmT
sksvBi00l3IKlEbRQ7G06qOp5ck/CZi1g6hgex3yGzg7DoAAZG6BoW4ezJmuRs9HXkOz8JZgAkZx
yqysOGVwlMLb67s7FDuJ/ACEFnX76+muU1zqNU2TEG0U8dZMCvU8VGrzaZyrI57jzlAcFw4p+SUd
5y2acR1Sy+177D6ANdofbKMkNZjy7LHMlYP12959rB8VExSpeEvAFW1tY8c4U4BvxGqoF3YSKOqK
/t+8KN9jwvq3GVKThl+ZZX8QFezNzyZJJzTlH57N66U0qIDqFXZjodOrzilChcaP6ILet9mh7+De
LgVRxLkAPQEncTvDaGCKlqas4ehJtsfszAuFgcy+K2l8fFmMvPixuouDGK+ln7W1cVXEcFBkPLiL
dhZa6qFKWi4YmVdcDZw/hNsNihoO+fRZiU3lwaKGhihrtZyTdaRBM8DZOhh0Z52JX2URCSFE+Cjy
71+c0LW0Cl0tYi0kPdEuWhwr58Sa0w8zme/Be7Zz+5FM0UcAMkDtd0upKysq75qda2GktW7o8sfF
1RCdTkt9CVujEU+ei0QiRhxVUIs5P0jcX89UCmvAGsTRXN4Dm8NpKPWsKlalhR3eJsFcxsm/sVd0
wRKv6/3te+D1PSvZziRd0lWCusXm2kvLLuvwENHCEjjSySkL8SBUfX1oGq/xja4fPt0e7/XKaioG
BWDCuQ8kR+X6I7puB5sQofRwhgfmd+o03vXO8MMQTf5saXXzqPSe9qDypf21qYrg9ug7CyvlLYk2
4eJT7t68anpURHFtjlOIMnz1qKTJf6XVxs9On6vn2yPtzJPoBDUqqhyabCFcz3OxxeIuLlfR3Olz
WHt6/gHx/eU+tioK3svQP9YxzpaKntWBmU3eQbniNz/jZUJEA4y7FnEWdiqY1S0mRbR05vtqXEI7
1xPjYthRrvpkfDqi5XacvOkpRngnbLr0H26j9dNZtgSzU6oO2fuC1Kl81+HGmfmJHnvNabBS/Hwk
22R5HIjVm0dhlwM1LMSq0vuiz6LOb1uXSlfuiOhSlFPVHHy611cOzQk6xLSxmBvdiusFpTveavFQ
c/ojt76YnTuHWqPKxaNuUsRNym0Y1fav259xf1ROoC7lFF8ZGpVdgaa1yqhpKfQLLLvpMixifust
1fBfN5O2l2OVfLs96M4uBWvsSs1PlLQpTFxP1Z6UyltwUwitIhp8DDWMe8eq5nDuXftgm+4O5dBK
c5EdVKlcXg8Fvs/o7MFRw7RvzEsDAvrEHayc0JEsDz6gvLS2O5LomZyEccDmbIZCaLms6iRXw9J2
85ORZsvFjtzUVxXXfudFnhLaafdI/b4L/3w5ieeI7sDZgS7YRFUTLmpLA+4vVGfohLbO19QSB1M3
zYoPjt3O+8xp44GWTxT9m60HQ8ONDngmIwKBVHMPvO7LsnrduazodeTq3N4N3dA9zAaoeL/qsvYE
3nI4mO/Olc6JJ3sHE09etL1iUye2oVF2bB8Vj+tMlOIhHbPkRwck7KluEXc5eJh3BpQqKlLIF4AQ
IPnrTWS4cawbbbuEwpzrj3GdUeGO4+o+xQkuVEhBD8Z7fSgls5GGEpELvdKt10ZuU4+j866Grp3G
j0rlCuBsRoQcQ2L357qYx49L7+gfb2+j1/uXYEea5TnEPXQu5Y3/IvwwxWC4Sc2yCgBHJ1nYwoFe
qT4nVVc9Qir5XtUSeGYpBw3B10eUu4AuE4vL5yT9vB7XyAnqlo4XU7d6730+5DRo87R4SPMiOTii
Owt7NdTmiMazMLO85jbw3KwE0IZKZRFb7ju1M6bzGjXNSTPW4SAC2Z0fMCMVtrYUFNtAQ9QaP9Sk
4WtqtZn9C/K6/OlYvCdTUnoHJ+P1UOSTXHJSFw4u8zZ6nho7toZ+6UJB3HdaKBS9WfXkg9k4yh/f
q+Aj2C4guzmGKBtefzQENFK771agf1FXnEqUOc9175q+kyrKh9v78nWkIaEY3DWceSlrsXktmhRJ
RHhrDOXo4r6ZxsFXnK48a3NGMYT96C8V5nho5kB+X/7caBWtIdVEs5bKDzAY2HjXU51EudZYWveh
uqbt/VDN9udkdAyfYpH2ttaH6kSQ1N9VRSPe84iu5wEiZTACNyhO8UzH4+B22PvIYNs1GddKWPfm
NnL/j7Pv2pEcx7b9IgEylOGrTESkryzf/UKUa8pRFEVSlPT1d6kuDlAZGchADQaYeeieZIiiNrdZ
BsLOE4NCeiXGzUGwRfifMBzB1CvIrpmyvf5esgD3JkpaBAW0TM+ObgIHaBFtbKh4HA0FhCx/umSk
t+1sdCXnaHtfr+YaWv11GNrXRGa55697fvlyu/0+ZapHcld1HuO7DXSYJ968Pqxdb8tmdwJU6xoe
qK6vOcq+DvPQwYDMPt42qG0Y4L5ceQPGkYshlJXs6xiZaxDcjG22HD0LL8QNidLz2wf70u6ivESs
R8qw41xfrte3A5MmILKKhcuqxk+7AlJgTZVtmpzaqfuCbua1kfulZ0RTEeTyXRITgfflmh2SdqR8
vqyYXMKiTVUNnFGNj8lf2oLLLPnr4Icv54/1zuKEi1NNZRPIaiFjk4dqTB/kaoajn43Jldzk4qOh
yQWPBlycqA1ePpr0Oj0y7WRFFJlziH6iiTCM3lMHsQyoE9O/7+Dh0VD+QJQXiQjoQi/XW6Xua9Qo
2Mql46esk7/mTsKFeII05WRjemUnL30Xv1EFsIJA3nwecXWYTFGX2aGC0Fn8mWPiX9C0aUoJ769S
qyB9iPXUFV0biSu3yv4gLxNbDOmg0Y+HgcAbRgsvH5SA59z3oOxUNav1E7jp630i5u5Kl+kVwABx
9o9lgAh5uQwfx2gN1nioMNZvoOZseBmRSd9njD8zWBPf1qmoqxog6WLi4GXVLXabOOvu4SNnkNYv
5ApN8dKJwnwIqR9mb5DWP3vDUzai1jYpFOa31VWqNaraNMzMfbW5Q1abaz3Li+tRpAggRu+t0rMT
rG0CK1OQcqopzLqfwp/Tr2MYOr+YVy26vG7k/OPtEHR5RRQtuMH3xuJZCEpabVCm49UuSpN8Qm+v
sg1Th4CsHFD07Bqd/cLdBZGheG+rQTYEZe7Ld2xWAvxvQoYqEFlYwgQ5K7KNDjfjqMyV83Qpuu5t
UlwmGBaBb/VyqczKBUIkGV5eVtMH4lZXqkGmH5gW7h7yX4h5qwX47e0NvbAqdLcwloKy6i7mdLah
M5qR6TJHsoJKrr6Ry+ydxAy4rETCX1iZBEWLadWVRfcP8OwD3XUsoFP4e0J1rvTYAp3bbrRXlQnS
GR0Nwh66gfyM58iWsFFxt3Uc8t9GNXfaBf2Vr+TCI0PICQ0n3Cao6M/VLDXUiDYXQcoscMwWgwJv
wFEOQfRw7j6myRQUDQmvGT2+InrhloYKEZpA0a5h+2qjhwGdtSQasxJA4TGpMEnZIAus5vg7cmNy
w03E1krAOu5JLMAN362tYV+p5M1YLonnXbl7zvdg/zV7dIS8FCCAMHJ7edhWgnGn6MJs95hcb1pt
bbVNqq1iM2nM06BiyqS4Rss6j8tYFLk3HFHRuQEk4Fw+BGqwXlx3PSvTuh4+Y7eHL+t0lRl+frh+
rwIAEhC7aKG+AukFjKIHNgsGARwR3YeeR/4RlOqSRdzeLNPcH3Q0xrlpGnk3zNmVAHUeMPbV0dHc
e8Rk1x3YN/6PojSyNoY1PKElt+N2Xw/RbcT9+XZ0aFa//eVeWgkZEfo2ACLshJiXKy2TjBxEKYD9
RtXj8nhASyoHHVP94w/bcAXOcXExYHF28vRvktPZYorGbttCwNvjrdMFYclUOExG2yIKt/Xj2092
6Zzs9Nv/W+zs/tZ0s6tngSifzDgC8pxNxxQwmeP/sMpeDWI4grTofKQwJGsUsHlH3IJZcwgbHZ/q
zKTv317l4sYBEIIJNe4JnP+XG5e6Ef6qwM2XkDkUz8zxT8DD2cMKR94rz/Oq1bUfvV0cE9geFKCv
RlFQukjDdoxAYAVKFQ3RqP9XkYEWuETs3TjVQaEYVLMhQ6uP0TRn75Ao/S16/fdv+I3nALYJPdOz
jMCNSjSZBj4fepHN7RJ2Qe4HKrmBsPVaBtzbbj1D3JWb8zwpwKLIvkD4AIAdIf2cQG2SltR+0yKY
JaMthT9pV7QDIilj4XT0UNJeeamXFkQKvQ8X0TiFSsPLlwpaC2s6qD5hAs3Ad1KglmK7wzLbEu82
aK96jl44RFgNMCoIgSLVOpdnmHk/tpZQiAabQJ7SUcy3NVmTQ4qs/cpeXlwKNxS6PwgtcN58+WgD
m3s6uCwrWeiGMohGP1doRx8UAcvvrz8N9EN3we6dZwao5sul9JKgCuhnPFWr3E098u8jyADPgUYh
9PZKF64EEJuhdAM1KagFnSc5pvXmAN4vUBCY+uR5ncPpC+bBDchs8fARZWxyN7CNFz53DD1vx68s
f2lPYfGM+wiQRqC5z2IAm1YF2DaQqgKdtUOgJ3V0WafLaV2+v/2gFyInmmlowaLvBA37c5BIDW+i
dFkQ06gAv1kRj/4TdnS8chlcOv6AouGbA6V3Rxe9fHFjMiTxBEmW0kxOfDCTqG8a3s4F0TY7BRjd
FW8/1aXXBxToPqUArxrqHS/XszAYTbcYg9dez/a4jtz7Kdakf/aDgbRw8Kn1MZmz4YElVn0ZUs2v
2a68KvX2CLPrY+58V3yAr1rNjaMJGr20BAXf5wcXT6xgyvbfAS33P031OBzagDtdmjEhCwxttKlg
dkg/YJwr4P5Dm/RzQ/n8PxysFKU1jAP2euiVUALDgM8MG4Xm6xYdwJ9Z8yyC8pDCRPDKx3ohYdxF
vcCs23W/X4GdCPezFqoUtNwUtAcQ6Ub6vNY2C/KYx/ZxbHVUWRVfO9AXdx5wJ+Cc99E/EB0v3z3i
bJRpkK7LXtbNp1aF9QmiVeOTqnlyRGUkXR4t4e6VPvo85348fGoM3NqB+p83tHd9K7/7sWDXMDQX
9gMfGpqawAfh9jnvbvSc9NYyRctsCmRusG+nTWPBekWjcwyMbPIJrq6Ht7+EC5EEsRkOI3uDc+/i
vNyNeFQd7zDNL8Gq3FAtRKZycTzDSHjZyreXuvDRoXkCdEcCnxic//2n/JHIuhho9UDgjnONN1Ww
2QbuIdEjyNWdKQzKhJukHz4RJfpKbNCyfHv1C4EMxww0SsQxFKbnEyzJtWkTWtMSgMXoNMHDHbWi
q68ElkvbCRNPiH3s6jKoC14+I5mTLWId7lVQ578N8cA/cZzBO9ikXiNCXQiZAFztMMFdAxeJ2suV
VKP4Mgjs4QzkWiEVFGwk1FWLdNO7l7dqT2/v36X1QJTHBY5SE3TUs7vVb5SY/EhTYFWMAFe9+6jh
dn/0lByKse+vjZJ/T/j+rOhxQGD3uk8AIdOPxtPZ8+mZd3hJEy3tUA+Hpm5mSDKnulBhON6u2ttO
tcrmfIKdZL7b/OYNRHMf+gjHljqdnGyc/ITAXlgsCZro8N5zVzbk0qtG+Ejx7eANYC7z8gWEFthU
SnsKWmUT4Tjz5HkSpM8BXGTV23t/bamzvehxa2oxYCnX++KmDVKBoV3UvIshRXHlI73wmSDXR8oL
2iDmvedRqOa1bR2UP0pFOn4k24CR7+bJK5/JhcOEGgnKkZAfgFrXuaIGB+TXjDAIhcqrh/c6bBnP
U66DaiQOvCWTJf+9vYPnreM93AD/8Lvh5gMKcVYAYvK6sSSBZhWD0+6nIEM/KmX9gzc269cV7b9H
iC2YfNia/sqTXnh1yNLQ5vuN0AGt6OyUyESE1MV40t3BIIPWQU4xTH8kXIkrXaiLz7jrLWHB3SBw
3/Q/4mu9rmidhpyVM0R3foGAAbW12vMHBRVp1X5dYx4+ppPHbiZlpsPb+3vxMWEovFPjgDI5J7vs
5jZRCo0QJPlt+FmtwBmtWcz6nMr5GpHo0lqIezv4AtrHwPK+fE7ZptGaLAkiQybCHE6o2W3bdbfZ
BnrT3z8VGi97JYiZMlK1lyvBmGFBrTkyyKA1yqvQ7gE00c5C2qLu5ma9ckVdqrcBeth9QqD4sys4
vVzPjxsYEWc1K90s0a6kIjb/JGFr4fiV+bm3daD0sOTzZlQPMxZBimHQ45UDeyEA4DfskAtQ1PdG
/MvfUDNOQAQb8MzwzPkC5Wf1SaG+uPKoF5IddPcxHkbz7je37+UquDg9mcgUjbtZ+G2ViVqCWQeG
jbJBSSAuFB+8QAd/64uKMICmCc4oWhrIOM9VF/1Qdl1DfFZuwRT/E/su+dg6/vGvT82LRc7eIm3r
YRsDLLJEmoFygo8tlDU/COXcf28vdSmZxVo7xxbK7RA+PAsvnRasSyPLIEK+ituOL3TKbWr6T2HY
bd8CL2luV2/pjspF7WcetksBiN1Y3+pskiI3PsDw87zKa4dof8SzyxuJAronaAQDE34+5PBcHVmy
Bay0ddAe0cJdDjDJ242XmMp7dU1S5dJp2hXGUKPuk/rzqiVbgzmGxQCWC3nNunwC5cjmaJNt8w0m
Ztm7ZUa36hEQCn0tT7kQjADgQ+KO7wWdm1fT5IEsFEwNr8wYATAJ0vcfGtUrmGZ1K/n7jOP3nBwS
4jvu5Lzz53lp71xk4NbeB7LQnfLRDm5U5QLR3Lx9sC69wH0k/39LnUWBAOT6TGrnQVpLRGW/UHuA
POl8oJ41xYAi7cp6l7YxhsIZcCYQxwD+8GU8CKhiTsWrBzkchUk5C8jPsFm+iMAmn99+soufzN5K
h6gurv1XGPM5rbkJQryxlcr12xZBHzSP/OmbVZAmXsIk/LCX7dD07escwhnpDTRPSK58oGM1Okno
QxJVvv2bLu32DnhFLy4CTfXcPDxixutTz/dKnVJQuMA8nJ8U3NnyAfoON6Dt2r/1Zt8DYbpjelBt
ot4/B3qs/ag8f5UeGuKdQSad6u/EzmMFN6zHjcbifwiJ6HZAhQhNXHSTzl5vYxkGCkGLPc8GcWqF
hZ9MBv5Ls/tfv72Xl05SCpYPvkmgiF8NPZGSd51rERFBGmef+lZ+BYCFHoKU/y9nFhhMkCMwhUO+
dRZ7A9puokkWr9yWMP26zvXzRCZXNk14jby8/6XzcAp0BcD0QAUBe7o/8x+Z3ZrW3bhSnI9uCXU5
dkTnzFuu7dylU4hWMKhJ2LjslX48SswNXR58gyRZp2OmnfsCeCDLvd50B96BMP32m7r4VOgJg4IB
0HB6XpF7fmpXt0s12k765ZK26tmuLQDpby/z+kCgkAGaAJAmkLle9VX8DWqFAySNqrhO5Jd+AoC4
GIdVPnf1Nuor2dOFxZA1gQiFywj/c34mFhMusN2UvNoCsRWRofToxywt5jR0V9L9Pfl8eSggUQb3
BYAzdr31c7DICLkBMDAIvikXpd/BXuPHYXS+zuEbaW9q4HhPgYptnG8xoUvOotVd+apfv0D8gp08
Aw7Lb1bby2MJy5Owdop6ZbC4/m4xIrhtB4jmv/3+Xh/LfZWdYrtz21/x2qPZrLqdeg7sDYcAldeI
fyAr2rdVrUbvoxcMTVi+veLFl4i8FPLHOybkvFHF1hG2TJ3haENN9KbdGgYtCEWqGjOOv77S8XB/
LLU//B9ftl25k5RMvJpk15cmHsz9yFA2hTxh799+qotvK4FkPQ5NiDzirIkAi4Ewa2vLK71kMJ4O
tP7gcyr+hwfCZGmP9XtT5JzXZBWhQ1JD6lU2Ez3W8fiDCz4fmhSG0G8/z6W3hAYyxqx77vsKdDGx
aIuihXHwNRt+kwTMfz+MjZC536CF+/drAem/U3Jxa+IOe/magqxp/cV4XqkS35Y1QHUnveqlSoDs
++txGZRV9qIT7whyAOdykEREY716pt5bIeK08YifpkDBbiperoFmLp0IXMgA9f5uUJwbwPiJ44G0
YV2Bkmoqo5dgV7NTh7/fu13eYO/zAzB9TkMlfEgJa1RdualLQftPTJ7A0+AmUvxa9L0QKnYYKVrM
6DHvTNGXr2leaO0w4W8qjPv5vYGrziHyXFopIfojUEnJu7cf7cIGggiCThaGgOBinAN1AUDvgkTF
NUAuxD3BRoc/wss5uhIAX1c3OzcJlhag0u1ArrNGI/E8rqKJNpUMWFTYKZqLBKBhEO5b713Y8qZq
kD5fuV0ubOWLRc+iBe+E4nOdNlUySQlwwTC/65ZuukvF5r5n42Ku8CEvbCX0lcG7wHWGcfS5d4d1
oQ5DjqgutI4KvEl6A3HHa5ZHFzosu+rebt0BVToc+7MT0spddgIa3NXmb17FaKaLJZ1YJRFNiqT1
wpt5GPjRgB16ixcO1+ywc9Xbp+ZC4AL5G7VHCt3V3d/05Sml/98ej3fVGo912W9yPmbGY5g4DvTr
3y+F6hqxGPcz4Axnb7HXGL+BH9BWzBfTzbh4Tb4F41boKcuunNIMv/osHdktu9DrBMsUk8P9n/9x
k4HUFwpZ9zDOmLP1FsdkeoYRSXc0uE2flL+3HmbZN8jzBNQT3n7MC4cVawMchP/A+Oj8rUI8Nw14
LLrK415SRdsic8jKB0WkcImHo7smCnrpDf653v7F/vGsijOxxgTrgTCsi6x1ssg4me5CG/VXCuML
Hz+6OzsMBdBGpHPhy6UyJ4zfR7Stwq32vy0CQ/6F9O2zakg65D06gf+iuhPHtzf04gOiQMRYEEHn
FYnW4puPW0hvVCoGdhL/Xn8CYCS4pcrWVx7w0lIIn7tmESbOKKNePqCv92JEUbw717iS8bb5HHrA
M0yQX76y1KW9RO4D1jWa48Bp7THoj9cmJ9FPGtPGCkYPA5iySh64D0uUep3J0+Y6eUxAVriSdl06
m38uuj//H4umJo48OILgu0j98TYxPCjGppe30trmNpvNNRGc/e7Bnzz/FDFlBX19F/xEl/Xlknp2
mndsgZAxnAbmKEckCuD0MsJbJtd1ICDdwnxWFyxaVl2gx0BVabmSpPSWNiw5nDGWPDLbkuSq9dSH
AN0JBkXHSMncOUduBLB0qhjAUhnzFLje/yYvAetzWAn/vqZAHBcpXajItaQKxr8UiuX5SFIDUzL4
W7libVY1QMClbrBOUy/uBGjjMOK0mejfue+UuFlmlrkyNDYyhR3xb2KhDopztQBuKXfT2J38uBO6
ECMPvzYQ8ZxKY+r1EQxT3h4tt96/8RrT05DwTufB0jTZkeOpq9A2wM8budiwQG5a64pQU8MLAv5b
5ei1GlQJPQUYIGILb3wtucjBe4ZEkqNgUOcaGiIPuqnJfy002KbCtBByBhR/HtXNAJvvOs+U57V5
3/jb3dzUXgTOfdv6Nx4ma5j+zIj/+SpRyBzZmvUfZh5AE6nhPD12xMD9S2cj/UlCT//AyLXbSwPT
39rWpORuVFlT5y5MZlcw4s033Rip4DFbE/++S3wX3dXLxj8jNoTP89a4b4No+n8gYDl9w2BtnHNP
Zz5F7yXq7qlEh6tiOsYAl8Ve8i1IEWKKKc0cP/gToo0O/PUJKKtpPKq1aZ59DT5S0bFZnQhUKSBV
aZqkL+ZwFqqcFXQrcx8EyTrfxOT9UN7QWtgGjyzExN9tN2qM+imnIDqOhQcFgncmwqTxtG2sd4Xp
bZRWS5QO6AfAXgvixmQBCEBDSSDLwas3n4Nas8dg7UxTTiMxX9vaW3YkTJfyIlvm/kEhav0KWxqu
eTMCM3iaAfb47ltXd4WSSxQ9hJa3MOLgPWS84qwbbBk0UnyBnxaTxUq3+XbS3IwlGIryZo6GhOSe
z0DbGTc7fOpnDpkNrdhiCmYU3gTvFXxLMEYhv5Dn9pggglk05Ynly5cEvuzsVmCxH0DVRqKAWjTG
jrg5WZxjDrd+dxB7uOsGlfyE2AaAMB1l21gJAc2hqoOGQldFqZXvNI28NNc+nfycJ6Y+aBS9ad6y
2P4Xogb6WfvU3bqYdf3R97bwo0kFDBg8OSQae8L8YpQwVoHjCQxzsa28WYt07CmHEq7X6AOv52Uq
nRBBc1j9eZAQIAw7UUDwRK7PW9NuSdU7ngiIf8jkfuqdzXJkpf437vwB3XaAbW5cFHYyD8eu+zEr
OHblqxAe7Jtn/h287/VDbEJkWKRd1qDoUejfa42BQAE+T0N++GlD03drBy2gERX5XJJUGRD7yLio
YmNb1A6wZ5ZjfVhb6CTibeACLgY+YyBmbQLnSIzN6D9k9ALyzMIlgii4NsAM5CZ1rr+Zw2CEmo+n
VW1yYFfjb8LCxOEwpkkv/8MAEUCfCbRXvxplSJ9s0Fp/KEhfM1LgRzB5yyED2eVNamr3yLtgm3PM
yNx9OnUegeCiBODAedPUfo09gnHLEgyDw6fkpTdg2U9zbgNf6yLtGdMf54VE61FO3Ha587b4F9y/
+AP0eZI6gtRjsL7jHSQSCuW0x/NsdAtXedqL7hsFxHzKoS5p2ycDWexsyqVK6+B9lyExKLakbT6N
NvBonpJm7uD3E8yYg0BnAOoGo+cAl9CLkWXN+yjKs7VemyONZvsljjlL8rTjWXhaNo/KvFMurQ9i
bZbgsG3g2h5WqN+G9ytY/eLXvAWcfYimetDvJZPkwwawGmSeKTHyMW7DsHkwGZSzfvYeC4Y70B1p
/Zj6Sx9+hbxNmD1k89gFJfJt7/041mOPgMBJApiHhtZelCxhVJC1a5uj9pPuF+1Tex+7zpmTChBu
DukIRbkTTaUSR9XYWkG4QsmtGJI2wUtsPA2d68SZY1Qz1x7ibgQfVbDU/qqDxo8eXCLEfwusnDcA
bhOjENQGGz60Yus/jd5i2G3CwXwqx6TJ3qfWD0SFzpqYDiux8r/EpkOCcWy9fvKMnfvCcuc197Vp
luRA8XuicrMUbjRkDUZ+6ydszvKlV15z6j0C8V2bgb8PAQat7yLSxPzbambZltMQb1tJ+n4cc9/o
LnyvVTPU73AAVVckJuo9VQgfx+0x7eYEErRNCuBpv/YhPSZjl6i8nUhkwGLiafoeUw7PV0WirWAH
aRpvKWfowkGSRHfTqg89HkY9jJoDH+M3tjOiAKvVRXkz2eQOxdMsTnTeUnpofAFb3N5bLHJqBr8d
UmVcNeZnE238HxPFrS74oLK0kjaOPvWp76b7locZbDMp7Bw+APCVtOVAEgjHQ9TQRkAzZmFttwXi
BVRvyE6yGrfpw5yOwgPwEA6clEOap17of0HU1/5T3wf+/CVgHq+rtt/A0FrQfIyjQzKILTtMOnH9
DlVJpgpCbaDMagOhqPTgRLCqrz6H3JeX1xhMdgdPezMEPgYC89mjadtuzAnQd+0vuBpACQ33M2pc
BXsddURr2pmPiedPa6FHVSMqQkAsKF06SGDm6q3DnRetluKTD2R0aDObKgzup2nMJaazLk+3dPT/
pU3WynxXr4igNbqMFFUDSGcFotfgcsgxLmOxQB0Z5SjcJ9LCDztEAOPDoQP+ZNSs9wDFgrC/zqx+
snMi1qq2bK0fwmWUd5PX923ZTKq/D2jniZOA0qdfBK7n3+cW7xCiL1nXA2mH8WjRNipsKtMbS3PA
QeK1rK2gy60hCHL5FnK3FUu/6K8rCM5P87BS4KemdGGFHRrr5wyo5puFc0cgydcYBLc5NF/sXFML
cfGER3m7mPVpmE3sHcHcCXmxIqR+pm6CWwNU9vsnaKAi5ApMS+syQCjo8tiSsHkHbRrfR9yH5XPe
cdNQWK0HNlaIYSYkxUTCTRyM9mVXGs8N4WFlvYU7MhRF+jKK1vVJL8MUFQGS6yaXdbIQSJ+afi5Q
gSYhDuM280cO4Gz9U4vWLH0hZ9YBwYYcfSjiPkNCHLRQ2srxQWTtoZdLvN7DikGTG03qKDz1A3zR
T7EOzHjkHjP47Rg0iRVC2pOgyUc1ronqkAJZzSggayrlOWnjgT4oInvzMLY1sfhtI8gueZhuK8ny
laSe+op0VY1fUjVK9sQE5YiBPvJ4x3Mv7ux4N7twQ2EbLsacApaIR45BDi9T1dXmhrBM86nEf3kN
fLO5iFEHD3ouZwhMDVXiwY8pb9sM2RmCgyA5nwK000ER1k2+UgFdn2W2mTxF6Nl6JZR4I/cehork
U4C/th03TGp4vnjhNFUC38F4CP01+yaTbWQ5/DllelKaQ7HYRAtMlCPK2HznCNUf0w1FT0VSlwJT
O3DoILexNtPTaHrPz5ck/Y3dM1CmTxEg6rztY41I5EHD82FB+gyBIlwtcxlMrPkRL2m24ntp439D
x2JVuJTyZ42cJCwxkyEnL/GhTbL2FG04lDe1gQZ5wEKYnhB9j/PHvGPUgtOSU7QrnnRE5XIcNP7Z
kNWkKzsgqP6DUjocrUZ0Tt83xC3/GCfaR9VHKBqbDky6+27sCfIPxXicS+qsOtW+5oCWSvBUQlaz
uUyCLqoraJSQvqLjHHyKuzqdckNWzLdBGRueINwNVonXk4kWgDOG79QCvGMO3DU1R5Rg6ue2GXFH
bZaNp0X07is0g+hDu1LI69sZiDZkDwH+H8lMV31quvSgu8h7GshgEYLrKLuxcCf72cHfbXjOnA2f
cDCjCYUD9z5g+pHWSPH67hYDEPaJCE/ovEM18Z51jPslaSb5EY9F6ru0HjiWaTL/afFWGhSDF5gH
mix+iIRXb+wukQv5on1ksXgUtppTuyYyKnUUg7qL6m37Av1sfPERtSs56gnmUjcqU32aLwLvp8wk
m57aVU1p3tmWg0MpZ+y2j7vuzneh/2MgvMM9C3Wm73DoCH96kkMiajW0fViMws2W2dlv8n5G+Knw
KZCvLWzTh0qBKgdPXBPHfdGg4onztWmB+CeZ2fKAN8FNNoVcFqHLOORPol4XdPHnsIiIsWnVRXNw
LxucUYhwxkzkre43UUxzyoYTdYQMYB5CR7OKw9a7RT3h8UMip+RHbT1M/bZ5Eg3q6a3vcMOMuEO2
aKD6EZkYXKX5oOPgoHEDgHGHlsQvs8oFvkMzZBGOXdyx72azLWoF20ZxBfRekuQyxOAyQp3Lgfut
w72c8pL1Q6SzAPkmqLd3Y6jxtzED93soIQ5DUnTb2h83y9ySD42I2vd2DvwfsGhKbMFV2g0HES/4
/ieU0i2+X8ia4F5Igh9dSnteyjhAkt+xZAhQ0MeYrchB0qUwSR/2ZQt/zS4PAKV3eb0MMyl6CdRR
nuq5gw2xc4CreQMBKFfp5Ntc22mpcG1zjYu5V0EeUF+Ro4Rzc1cNi2rnysYp2NCNNLTwhpmteMFQ
XznVbSLbPJgmmxUJ4fX0uLB+fBRQyzA5mPM0e2Aodk9zL6IvGNEym0unpYa+Oo0+tDWwTlXsNVtZ
9/vdENkQrma+PyGtD1sgkYvFpvZ9QnRY5zapSXs7KLQbc1DByEd4NOn1pMeWfgHtJoJHPQ/+9XU/
9PdbAy0S3KmbGgs39NFzOMA99V07JOO3lnj9cNiQ1f5aNlzGRY+f+J8EvBaRBE70D06g/5QjSzTN
aQ2lxX5GXiNzQJxCAy6vbGius524GDYEGcuwJf+OwzLz214PMHVKXEbmAqj7GK0zEosUKg+LxjGF
BSiusET39NEObk3RzkG75Qlibp3NATzUzyEXbDs4f5G/RLfAxDqLF4psamExekIBqb/vFQkuN0Rs
d0C5O//ERRA0kD8aGgjO9BYbkmRLc4jVAn9R9AO2UnDp0Tti6vAJUKjgwzBSvy78ebU36G/WqJrS
tH0eSLzO+RhC1CRPoCJJ8izu9aeAkeZ7GE3kl1kMRaeajfK4GCiSFCjZUIoTVL8xPkGqbrtsm3Vu
hgz6Wo0ce4Z4Hqy/EPszCetB6/6NpO/12HvL0QI2XfYkdqUpDFZr8UMSZ9wRniValdhT6KMnPAnf
s02GMNNetkjknoQK7DHqkQvk2OPp2+i3g83bObFLjiGN/Jhm0tzHgA/KfMBJeJpk239pIMzyq6lj
dkIm6zno1YkWuYdObjq3qa9uBmw0HxVFk2CIlGA5hy8a+rip8QQSxi64NU3fNMdIhBy9tWljuP1F
sEBUg3KEudZNrrlJ4GU6FkrvUzVpfFQCvpDhoxHpCvn/2s4THpwEJ2zGwCHmH5Gxwt+YP8DbJsYN
KyLVlXx1Eqee1tOCNMCM39FwSX3kInx53yJ5H2AyAK2CvHWJ/zNGo5vn9dj2GfDLvf4ugA9P8nGa
ULMu05I9TtMkoSwn2uBD5PnBv7SvXVAsZgp/mJ7K5xYHfitiFc63cC4f08IzyEBuEgt9QvQmY3kL
xxqaFV5ryKFeUdfCAs5PXd4F2ZJU6cichwTNiRXBaWy+gs/ff1E06L7q1kfrQfsrjw+G/T/Ozmw5
biTLtr/SVu+oxuQYrnXVAxCIgYNIitSULzBRYmIeHY7p6+9CdvXtZJCmuFkvaSkjJUQADh/O2Xvt
dnqWY9p89HPCoAPpO9LciVY43+J0Jiy5o9i0Uma29OfMLqybiab4FOqpRmjG6o7JT29q2A8qzk7M
A6bQvzlW2lLSSsaErdPUyRsHmIvGQb1Yb8hkXNNw9Fe6tKbfOE+GzO2TWYzF11qA6IhSKZwXtlsL
b6PWOY+SlPF2l+pL8YVWRv5slGJRaMOb8buB58WkrLCyB3JIp02RZyp6vuSaNs+LgV4rGAZ//oyc
oxpCnNoOo5RUATNK2sZg9xRXnN1aOY+HKiZZD4aPsI+dmyV6UBbNQk3EU1q6K+J+m7FJ1rvrSmNO
qJUJ78ecdvJlRCcug9rzoMBbQ58hkodb8BFLi1uGi+y6H7pk1o0YVuJlYVr+jGis+ZwJaVJ9yAQ7
iFhrmEDLsmv70M0KbYpWyyBLonFzPnXRS92jCIFsFLqQP2q72Xe6bSn02lM7TkwFk7KyO19LIFs5
7jDtihGOVDjaGYvQxIHoxRjYROHxqMWpUhUpgBxz7M9DThvvgyg4GIYs2IPL6zFU8FSHtJxBucGr
OulZNpv3te0yhtaR+KkwnSZxJ4cVMoWl0sw79lR7Od01jp1eWRQZy2hI8/KqteZx3Fe6NviBUeli
DpUztkboQckuona2nTEwpeN+pxXT81iWWJmUbGqgOAYl5oOfG5MVJvE6Y6sv0uK6JC5Fu7VyTvm7
0fK1NvAGi7qNnwib3kdhGezKR6+hJi7z7nEa9SLbqcaeh2CofJXeUbtPfhtM2J3oaYvhfqiEQWN9
rZ27qm7L5FSyyn9smnREu5iy+Y8wujUqkGjaJd62me1qbTR2HwITNg6DVHkZdctYPfaDy1FVzS6b
+ZhdR0/fzvFvG3iY0MWGYfqAvJ86kY/7aA1M5bCuiVK4HZtni5jjSk5dGxhUGx/NetLSoy/z/Bv7
Ic6BWty64EV9ijL4PSrJhERT+CGpreZb5tnxJ7XMk7NVkcHEDvQlvHDKOdGEq5Tiyq2LdgyrpFPs
qeFnNsHMBq06zJXw5lNDpe4bqQn2Q6K5RRZ2rPZ+gItPlDt9MgxFumSsbhNrdmFhUHwxAhzIVNhq
T2jfZo4Xd+kqhqduXIr7pmjZXNVe4z3xWvGQWi8urpsp5nSPXtozP+q+pmUnkvEs1DpDW2/nCmfk
d7TxWib0WxajxLgpB5szoc0hIh/ZxS2CU+Uu9kb692QGtnnol7k42MloEvlQF3bDEuk0D8we9X1T
l3POqoCcetfHwogs0dUWdazRuGX7NvIqIa8W3k3fUiO96TmzQQgC8HEU0zw+iMlYflO1GrIrf5BM
g4mS5lFWTuqG0wZCD5tYeC9aJ4y7hKmGV7hNhiIq3dn/hO3eoA6b1e63Je6QHEz+4DHAYuU+FrKv
c5jUDnr9uupbN8h83OuBV7RuesgmUxl73aMewOrWJcgv6rKKqeeJpAis3lVy28Z6h7KhfLeb8854
UrZdfhKJsj8QTreQs9HrVH6bZF5IL6cwGBCjkLewwTQfzoafpl/7QcXyiDomgZHvlz+WDIlk0K0u
ByKUhXq19/q41COn9sVdPShejnTOaeI4iT1T2GSvqe9GJ20fXNpiv9tmN+bwCNkIMbNTZw28pFJ+
WK6JeC7tIX8m1qZLABbn6piQ6FTcNLXipGmyBHB0cdz5itIb3M0+cWX2UFub3F3UffPXJSeb6xz/
gksxCqPI697eYBpNlXaETmH0qW84PTZPnVVlF9Qf73ZKUWEgynQxg5yr2u2UXJAiTssI2udtVU0I
g1R6QMPlHGJAx2Hje5fESO9dEo0LntxNd4Ik9PUXG81Fdzp/yqIFZNFW8/LNXTeIeAfMmT1Lg47h
kPXeXzdskvZq0KDhpmLROpcO0LZMNBpG1MNqqaKxJxle893hZlDi51/vqUNysZG4bMGv7pmMR8tp
LeSxnkWwt8UxJw03zGZL0ZzR5OHfuBQAFzRQSDPfgFxMFXNCZXsYlazhd4LO1EnoYjkuo3XJP/xW
t4MIFTYNwq4NhOCcPTbF68n66eYRVIv6Hn5Oc2MPNHd//YXeNtG5axbWAIgc9mbafj04gNSPsdoo
jFSndhDF1d7xeDuTRn+mM2lduNqm5nvdP8d1ShwzOkY2IoQBv76aNNbaz1pwTm6d0l9YS28PIeBO
KE60bjpOR+kPJb2/IT5Y9nzJBfb2ReAFx8lD1NhGaj239KRqqpQxg5csYhqFpT8uVwTaN4+2T6Uz
djpOZ43fP/z6Br+VDBBsZ6KbB3JEfM6529YrcteuPV9G6CjHsCikpHJbaKz3+BH+8qUgyqGk5HpA
ws5TeubYT0fNH6sIsqoaOaomZBInsqbpZDpufgFL9VaW5G8GJB2VOT0zRB9nz3Jr7Tt9QUhfbHVX
E+yKHWcqCj4uDdfKqz9WsWWdcLtf+JbvXZcXb4sWh6TJAfz1deseICxH7jKy8sq9HfUyv5uc1dnR
KXpMK3M41Dl51+bCUP7rt9fDsmj6JPXgCDu7cKb365bcW0ZJ308nYyzWk+kqBdXCK6mt//pi735L
D3W2S1ImmuLtTfqTuIVab+coOZeRZA3G8qQMSeWn0veFWu5oIXZPtU+nlmbVJYDGOwMWY/gm0EZl
z0J19lzteTTx8GhsvoWOqKwarUPH9hoFhl5dGELvXgq6G3Q55i9ekbMvmQtm0Uxud9SzsNMBoBRa
n9zZXVtfeA3fu58QCqhnsbZjVj6febqc7aDWlFHhAVyFRSoPrTY2IIZN4/NoteZhMYXawZUbL4zX
tzOsz6ZiM19xcd6TMxlWrHd9Bzic8apsSjp+qu9bXRpEWKbiKU/k/OnXI+cdJSYXtImJ8DaYJ4Sz
13dVlgNoA8I+iOuslw9WLOewkBzJEkl2V2wUtOkoVp6qUk67VBv9varySwjndxB6fAgUmJssfsO7
na1ebKIHKAJphYY87q9X9p6Pyh+Kn9naukMEvZ0KVZrA4g7GNeVci6usS3YCzN8V3BY6v7++Ke+M
NPzbkCg3Dwlc6fN7stgSJcRaRXoCSg6d0sSW3xHXSb2mF7YIb9dtFm1c/jbrKnWv8+edIofqysSv
I78c/UCl7XSNrkG/8Oq8s5ZtrlT4BKyjRC9uo+5P80NTDavlzRVfSPbs+iu3fGnWrn8SsYMTdSXX
rte6+fGv30UkDcJA5LtlEWx3+U8XpQM9seXxqmhNuylsvNk62n4T72Xa1BcUhe+O4j9mIJ8byQA6
+4IagWgrCvo6stPkc6uQ8lrjKEO0O/UNQRzx0QSYuAd6KT831tqHZWk2l4ii7z3KP3+Gs0GcmFpi
TYPP952BB1FAKeubVCvNvz43bVns0JqRFgJROZshdJdI5IXuR8S1aERIPX+mM0zo7Draz8gvKADk
xZh+Yzm8hFB+b3LiBm8EP4KfAdG+fqKYIldmiryO6tJWN5nboaFc0h4dITS/QUMy9usR9O71wPA4
6KbBq5jbNP2nEZS1ePO1sodCq5dLRG9+CoVWOPtRIL9RG5b319d7x5PKcQ4mzZaN6jIpbo/4TxfE
oZnoiyjrKK7KNj0VC1cKG1PEN8vk5B/62Ro+SokgpybbhtzmCZ2YVWirE5j26EVJU4mrShXml19/
rndHFnQzsJ7AyJ1zDJ6qhZXFcCYjApaL3zSFpVwD9XxhE/Hu3SZkG/U2ax5V+NdfPlXzQM3XZEO4
UvXPfK25K4wJLRp13dueOsKFWfadSYmkFyZaIE+0hM9F8anTdWKkCBgRiuqfTKWGPUImQZ+M7Zoe
D+Jhdftm/Kvfkj0o9heGsICjbJ6jSteuMGzqVHUk6zZ+cUVefMYUtXxojXk9LTaG3Atf8+3c9McV
8VSThsSe/tw1mlbAALIlbSJXDDkgXmE/2aVPs8xb3TBD4x3WJcN7WQYadYaLaLJCAfvrEfRmQ7N9
BoipDgdfjjTnkuuhH+08XzQGtu46oKxW76qwN6fbSIe9LhNz7+mtF+Zdqf4qUo4r49DglsN54AOc
jSqEM9YQ5xI2OanbRzV0SYT0VAbtMpENNdqXEOFvRvF2PQxbxNIzT73Zz7CCLsmyVg3ZN2b+3Uud
tty5FE6fV3irXWiu/aVUjTfjmCtu1uMtIgUF9zlkYa58ZD8UaLCxjOTRuY68G1PkqBkxPNeIGd0P
KCbdC1PCmy3KdlFk8C5cJo7I53ncmRprDxhcE6nWqwPfX/FGolVii19e2qK89/225ZurbArFt9B1
zbTRRdRR5uplFwit6qoj2DDDC6xVHw6UCovfam7u4ddj9o8X49X5n+8IUpjqFy8q2KCzodOMSEcR
ALeRhmXs40Dhmi6YTyJ4mU8WkDR4tZ/p7uVR1ybeF0oJNfqSMU5uUtTXiBCQckcpp9HHNDViLyhN
JE7/xmyCVWrbI1LieWP+peRnjakTN5HXNvVRo30WUTJoD55Ptyddl/Hu1/fkvdFNB5UyGdu5bRl+
PUcnfjdUNnX9qJ26JRRLme5nLbWvYdYVsK/yS77YPwbv+TNgNdwMbzrQ5XNKX+tUaJ+qoY3iyabR
rMfrPZuLZL6OCbC6cxdnHaJ+Sa1vg2a6H3K9ru4dc+zjoOpX+6GV1Kv++i2HtMn0zUpFyfB8MRyH
thtlHbcRKbhV5MumPdJpSSPAXMbeRd94Yf5+500zwG8QUkEgEK6ms/0W/QmrTvSJW55b2VH1w7NY
nCTyIObsf/1w3yzzbOfwxXMAAuxGFe/sSqsdp3Zioo/I2SzLwNEz6wVS3iXA4du1YBs/ULh4pFtl
4ux0k0zktpD91UVF3ep7NL3ApS1Lu/LWEuSiQJHZxa514sRwiU719py3VXg5VzOTYA8D+/l6+JKA
7jfuZHWRhfaIg22BCtN1090Az2qMWmU7p6GZVGSm7HPswW/v0k7Jr5yQLoXuvn2qhCNa1KIMYfAm
nTO2i4nqvY4CE0CAFx+1eZp/9ym230+D6NSFEfvutdhXcrymxQ/h8fW3RmXkUbrgWl6nD0E5W0B3
jXwN5mUpol8PofcuhanSJ0zcwHR0zlerlWib1RNdpC/S3jHEypMZV58Ko8svzM5vB+v2FmK9hCUM
sPJ8JkIcYeFs8XmUc7HKgD4wJpBUJm1y4e69qQIzZmDKG9w+0sBYD17fPdxi3WSrnCSpfvksB+dJ
o3C5W8dcRsIhf3q1aDi5m9qw07riwiv53v3kK1KU2Bg8LLivLy4b3VrSlW85aaW/79FknJAfZ8ei
X9sLl3q7zP6RCkhyOe8/e4mz70nB0GjRw/aRm4thX7a6c7+wc4p0N25R0nJGEohr/P5Ci+ndd9JF
KfM/1z2r4JlOl+oFEatoxpkTpm5MTlXlGXuzbuW+Jo1yB+iwP1W577PCDP3javfe95rM6ksz+zs3
m4MetRv2hBRDzovfq50AHC7qnggQ5YR40PQrt8Ka2/X+pS7XO6OXIcvwhdvs8GjPbnZFOELK+byP
FmRUO5p8w3VDQ/u3v/w2bvSFzTjKhai7vB49MEgN1seuj8jsqg/tuKQRyXVmMNfGfGGVersxwFzM
iYbTG80fptjXl2og5yVeZ/KWdGUfeSUZnYm06peZlyrwZgg5F17Ldy9IBLTOd6BBc06NSb3ZQAHq
9uhKwDlOuKl3ZSF+oh/EbyiK8sLb8d7YYPKEKgY+BiPT2dpIGnNKBkwjYSQkVpjVQg/AGurhwk29
8Ea8NzYEMa40CVkdYAC/vpUYpNy59EnL6LnbD8ZEAtjOd3L6Mb8eHe9dh1015waoLQ4ssdfXIR+u
TYsiAcE7eF7kx8MHrJ+XctPeu29/pGTyWrn0Bs8uojjQakk89dGU+uBikQfsE1etO1Hznv/6+7wz
gRHltWVWsLXgi51NJNIQw9jPLWlwtrXF/oLaizOJqnXM5lvY806osvEvoyEZ9rQEqC9uFVj3PLmM
qK20HfNJRkbFyd3vp/6IMfW+XaRxYcF7504yD+jeFqXM/ukcF2DQEKwnv5aRlxP7MRVE3OXYhsPJ
Q2bz6zv5zsjgNkIGcjc2Ab3A1yNDbpZv9k8yKglzuUd34gb2IMYL4/ydN5hlzWBjAr7TF+fZnk4N
9GtebcZ5WSxRnjbpsW7NnqwFhD6Ukv+NbRC9XMrBUGWZDM+bx2YsLaNc1BA1KY5vRURs0NVsA/Mq
nf+76PCfP+b/k7w09/99QJH//C/+/KNpF/o+6XD2x3/eZj/6Rja/D/+1/bX/92uv/9I/79qX+nHo
X16G2+/t+W+++ov8+/+6/u778P3VH6J6yIblQb30y8cXSeHxj4vwSbff/P/94X+8/PGvPC3tyz/+
9qNR9bD9azQY6r/960enn//421aS/M8///P/+tmH7xV/bd9/r3+8nP/+y3c5/ONv/t/hQfCgOaf6
G1F+S4+cXrafaOLv1Og37AcN/I14uo3tuumH9B9/E8bft+UROj47MOz625ZdNmr7kW38nbY4dS3A
P1tMPKWd//lgr57Q/z6x/6hVdd9k9SD/8bfXoxGQIoUpOl8wybfzDzTn12O+6AgijdtaD5y0m4vj
zAb5s12QgkELV94UhdIvhQ+8uSIhJhAI/ui3cyo5Z+/pldYOCNM37nFfhygacBes02ToYTPjG9sL
M1sv1O7/qLP973Ga78WpGLIbLACqNv6bI17TCSTsOtrv2cGcjYx5QXuMljO3MHxRDpxR5EIocNj3
lVmZfKXCg7F1SezfZ6svn6fWHJswgbf0xce17V1YZF/P4NunA2a5OcFoWXPQ9c5mcKtRDgut1QfI
VNnTj7V0ll28SueOcMGNWVJO3q4WDVLZP43Sfw2GPz/8s8I7V8bQxxgyqMsiUKHU/frpZ0jr87TX
GsSWAsp1A0HugDl27YO2SZV+yhoduVrmmP2dwsBhXOPu9DsczHiwyeDrEMgvncrKj8IoBu3CdHxW
iPrj023qJIrUvCS8HWc7AuL8mmpymibAAYo2WGNLdN/bcg6aHm9s0BON4x61XvPqnXD6xTng6Wl+
x+zNWCoqTf6mxJA9VKoutNtUZgmsOEfzL60aJKycnZU4i9GqJamU0x8wdE5mr29j5WWOPwtuRi4I
i8iSGBOmZebXRVHqR1fvfzZlvkaQB/vPKb7B567OcRTZyN7verIOb5Y8Ed+wtttZYNSjfNBm1wrz
pSzMQHk9aT+cDsRXCwl1umuz1Fh2chTGd9X7yxDmE41Yv1iK9NAlyM53s6cN6/20+OX8YPuZ8byS
Gm8fWzwhEDBa1dfF/ZqbNdJ6v7Gsh9yvVjOyeqwvdVA1Xm4GZpbCrgiGpJ/HfWkYa36fOlM2HxK3
rnMsdDAYdwOTGw6wcUCo/Oj2ojV4ULP37EI3KHc9yGh5UqU27MdFVPVhGNu8AByguRyoDHdrKtHr
D7V1aPpTr6hZ3S1jHS+nFf1MjAh20GRQ9oJYUscdiUyoh2n+nrgpwm8USrwMgNbs7GbJxEoBZS2K
iDMH/+LaLpz3R3202yBuK/Ohl/iFoDiKirxTmd3aq2v3t3XGMTMwcYDAlsaajTy3cJIJVVWBqVHv
8b/vhgZB9aHz5yEJmtVscJ+PWT4fFk3XnxNHxBlnw5VfBL+j6G62vQrElHRXbZwY9n5Y67R8GuUg
r+FJWlowFWm+3Cm6bnh5mq78TL9RejsfK+PPEkcM8ujeSkO4rzOqbX91n3WK9mXgEkOL5Mou53vH
Hpin11gX19o4zBW+5NTEhevBQuat9fQfHvS+Ys+5Mb71Es/eOwu1eZT1o2VHHLu8HVySNVzVNIzR
vJDhZq9awhg0lR5Ow1xTTM9V+rBSyvoJS27C7ZI5Qb9KXN+yMowHDkNEvMdwGoYAAa4/I2Adm40h
0KT+HuCwEdJa7+4FEQ190BGQ/EVjZhmPMfHljy21kvkktNGjrFwl0wNye1ji40wDHoOTnwmUB2Nz
6kTbHrRiMK6s0vsOToHcFweL4fcVp675o3Xifi/1Iv+55MgSAhAsTFW9tcxGJFTdRVlVK4TOzvXU
DutPo8S626lBHqzMHH+Ixsxv9T7Xn1xE9aAqfbPmM6zzcBym3vowxKI6JYh7vogePzu9FITmmcFW
frbTEH1os2fbzfdfZnPhwXtJlMi0w7arNWCCCzgt0Gttxq7dDsae0AggKdIjUquepPFjTbweOkMW
m1+MOkXnZhQ1CvlmzPtjL4SCWsA6sady8YJ7NH/Sctv/nTqLWMKBv49jUpbVU9NySgwoMWRXRj9r
4ULOxs6uLZxeq2wfsV8tZYANMP8CYbTAIO2NCZUGEwu8weM2aQYViY7aAlUx3DHmr3Va1it3UeLR
XnPxnM0Lxp7ZnEOahqjUVO2e8L03N03jODBtdNFct8JkVkE7g0i6GYp82Ds58u19qex2v3SG9tJ4
fn/bEagSKaNtZ/R7cXpFWTuFwUDx4/dGrijcY6sAmr9JXYJi0or7uU88bOXYY3cy69ePOhADvMme
fV0kErdxLrX0dhk05V+DFihCYywNvNjD7ITSJCucgEBJVJvOyqXr613hay6rGvr9ryS6MVhjrJK3
kP+wjaouufdqIzvA0deLAFezjEYxmA9Fsg67jch2dIk2D4EfiM+d3zZZmC1ovoO00da935ujEWSm
yea6y71jnibkOKvJhj2uuuWgd6UYbpqktE9WraPoThuzDWrYRGFa1uqRlb989kAD3OZGj8uimuP4
YTBWVO+W7wHP6Faz+1ghie6P2qrUw2LhYwp14MHXYvS94noc6jQal3m912oU83DdszXwdLAy4H0g
ICi5/mYl0lZB3UCZWH13W31opXsPhSKV8qFipLcnMplW/8iCTEbCyKtQ7SaJVrxjxPJuF/YH6ZoE
VE/OFI2mPu1yJ9VCs8jVTpNCXs2luB+96YRo7amJPfOmGJdlTybDwSzMQ+caP6py/QhW4kUa7Uej
8SOnMJ+XJLkjPXRvr9jfibI7iV52d7bVAxIq8f7hVMSbKVLjsSQvejD0bC+zMRAzYK656vi/ArZM
59YWdobJiAze5k/x5M/7zhTOHgdefiQ819hRjbZOrHTuTkuy/CVujTSyQQseGIM4XZ1peB7tbr4e
uYTL6tOQ4exxHxGpdp+bvI/13aBrR3q4s9zrYHTLQFhDnV31WJiWsC9JBVM5gsMA1UQb9o2pysAu
1Pe8W0mqr/Xs1qkKNe0MDXGZm019iVjQxGz8XROzUqEXe9pjCwhpz/ycJqcs3xqnpVWV4hhjSfZu
yTgTVCxEKp8anUmVcEKDO1ygSVk7FX+sOwt+Bpa6KWAQthwmjTi5qmoJDWIexM2IRHDvgumQB7Ya
E8f2WaShlU3zB5jRRF56voJcYS3tHGWjvrYhOUb5iHd17GREd3s8kjAvPnSocMdgwVbnhk2DoSJc
ZnfRA31Y1495zD1nGqQLEBKlIL51yk39CPtlGqIwWw0c7snGMGEf9Yl3trvJFx2YUq1BqAz6sXZ2
+VK19ysT0B476EJ+r0zKnyQ8W9s9cqOlBz28o/ws8PY0Wf7ksrf3A2zq0g4Xiwb0wZs0+8HVINeW
uV/83hKU+KlTbaaioszqkySuBkaxXfRh4RKq4yeF+Wl2LO8r0bmVuuqQ29dhPmR2cxoyK2blGJfp
kOoN6Kd6hMYzbv6hrOvvmqqq0yOrSXnnaf78TZlV+xHgQX+1VLr3MPLjW4K1v4xeLq/cwjZvG6tM
PqN8rZCdmYPxG+oFcY0n1T8mcWn8Tu6X+ylRWx2sidUP7qz4NkB3vebBMWL4enEPj8LUhjArRf/F
6RqjCBxcmxRVcdAudf88m82MHMrIw8JSsFpNgCdB0VZU7UEx2VFpaxbQsaQ0fmvhSQVeX/hXRte4
+LAo8F8Vk1XX+8IeYamQaB6uTTrzvOf5yqnkeFDdVOymthnpTrbZl9xl57e2jnelU8s1gCvNPEnl
W8ve1oRic2UU0w1ZvddbqN1VFfdOEK+4uWN9gtys45qnjetE2JNOsZUTu+Oti4iYu6YPjWFdT0vZ
fFQleanhkljjaZrnJOq01rufxGA8FWQOXleD0X1Y3Ha5X9rKHjgy1f6+mBqUF4bD+VKfT9oy0tyy
zDSU/jQ/kJasHWg+aHGEQXG9S616CPQ2n4IOZF3Diia6nzVJyjc4gYzrvtfkJ4uzOt5+u7uCSQJ8
ZGqSe7rw10ku71z0+TftonRzxwHgKnG1U533xVe61NN3EavmEwCs6VCSl4iZ7cAmbgn0tJEHG0pN
QFuzvOmVkGGrYyNMKf7ujc5Qt6tWkbK4mjkLWjntm5Jo1bL3hyjXNQ6MXdU+WRNn9MazysNSL21o
kt8XZFlhHKalvXHL1oj8ZFAf/MKtQ8g/6bXplnDbOs8LDGuWd1ZRxKfJUeQAqGm5XmQ7XGFG1J7Y
chm7XtQa7I10TQN8ay3PvevzXZem7m4BSPJ5STrgsla7Xk9An3a0wp4xjFbsQxRtDb8ao6rIxkMR
Wy+d3TcIWREaRVlsx9edtkK3SKUf1Oli3mnV0jxBOatvq1qHfQapCyRaim69JcQjWFVB5rqbDtdL
C2UbFMNyLFxNAK1Ty3Vl1/IJHs3v/uTJn9Xk4/AFo9oQhp14gZttwhA1xQc8/uWh1AeN7X5aA1ip
m5sqrX4uMRJJ9t71te2AGXHxTMMC6KzfCmKkQwz2CfOOlB/cWWhBU27Get3JwtTKQUPU7DzilZP6
6OQ84qw4SLtYHxTUlifXTvPj3I31vpw63Flt3fm3KpdrUKseFGneMQ6sPt/T8mp/+OwMX9y+XAP8
i6wzBK6eKhlrt/Q3iwPNRe+Tj20PYBx432utbFWUjuVnD5d/UAhRBXFZZzhy4SIZzbDT6GRdDdiV
xmCyHI5WxsjSX3Y6fQl/Sm60fhTbrliPMhI1b+LWMfbTkDzyTOgqWlhLoHnIvfKnz2Db6nBZ5vI0
L/q9hJYfWfA3OMbUy76s3AM0LQwq2VDhMm4ZIhCalh0KHqaXity+esqYjgqOMQZry1NGIxPhRpOd
PPYXHOhq60fp4Fur1PTRGlqBz3n00y96pt2XSbbuNdN7oYVnXvG0jchjaTn5OMX9Vi0RiU4flnKe
rpkLOLpNWvXIfm09AhQsw9Q0WUvn7MZUYiFctrIJtSfTWkV+Vy6HEb15oPss7wmv95HSV7xh1r5V
7oRxFbjalyp3odcsGOQESB1cbavau5NiHin8Z+l7j+aIF7aN8z5sW0OFhlE2e8dcjhovUFBPtnUz
Y3v8idxs+jJVGBGCOZnnkzf1gbWs9X2Zl1VFR74gm35p2/04uJUifENnUyPS+AgW62sm0nUvbUtx
GBMKBkySVFE3gg5DMOCoEyZxYD8Vaj7gZcPII+zWtAnQ+fEigabaHH1sPvSyfo4HcgDm2fvZLUN+
zV+s7lypUucUd0rcAurI4Uz2vf01wXF75YzN+EHDp/29gI90PxkQFjCCLx0ASvHdpl86hARKt7cj
Xavvpa23906u51dkpdq3PTSIe1sS1aQ3HC8m6GMPHCjFFRRiOnO1aq8QC0BOS7TUwLxQqiut9qbb
IevnB3C6/Ycu8/kjsZQbrc96HKpZo7RhT7/19mg8VxNhfNiSVX8Q9QRfu5DFcvQBIlmBpOJ1Eo4r
+Q8nAWl1UwQi0fnUuqv+M4ZEFvnKW37CSJOHCQvtvnebCchHapTXVQzZVmiqPYCCYgvixwX0T4qp
xrDb9OQpq9qcdXi5K+sTbV7EE3Ej2HSug/+lWUsjg3qpi5dRkyTGkGvZPci2zD9bK1fa5e2oHmJX
W67m3qUQWhT9j7ib/WNB2+Vr00wQ92rxU8vK+spefBlqiA+e2LY/lihjb7qcE23gWOvDhDnkS+qw
lU3bWR0RI6bPhe0VL20LZDI1STSmrnNoSl1ejdXqg9Gq2SMNRfvkjZ33oLuofHMGzdHPdX035QWQ
o5bkWWyz5qFZEu0jqcUP80I72BbqQUGI+FHKOQmtqplui3H6RhBkSZyJAboqaGatfUZZNuoHZqQ+
bIomGXacknAw6tkcHyultV/nXnR4zAvtOnGAjm43vA2UntxWhnR3TqnVXZDluXNl1fMEXqGqKOSw
i7X3sVcy3odZJSG4de84LEATPrblUgC7hBuk7dd+ng+tuUAdwG8UdcaU37ZJ81hZ8dz8SIfZHstg
NEVtPCSVOy5UdWR9NxaliAn+7DZkQ68bV4bqO3bn6K492jTzZEeJUczpZ2iDDmBGp9WfDb91lj04
BfUbEBpV7Me+8w/xoIBVFu5qXiNJtR/Goqe85C0VtbPFJj7YBNYCvJa8vwV+6hE/cJLuqeCxO66W
EoCN6EYQsWZfLB4e89gfTvVKweWmNRNKaY0Wj1j+O4A7O8CT2i4fPE5ZG+rswMq3QNaafHXPdFoX
37thwvErCyfLg23Qiq9TylHoA+FtpfM7Fbii7fkc47Bwfs0HJk/CTnCJ762KLXeAcaw17mynjC0m
llHme4hhxc/RsP4vc2eyJDeOdekXapaR4Lx10seYZ4U2tBgkzjMJgnj6/jzL2v5UqDrVtetdWqZS
HkEngIt7z/lO/Si4EGBXrOZ7FHoqufCdpXoGOFA9c3si/gngtvNdD6U373MM5vraJNIt3+cgv7eu
uzjXJGNVXM8L4SI0UKS5nY2v+ioF1DAea3qJ6EqmZLwdBICQky9QsALeEfBXnKa+bBivwqkNsnO5
2VbwQeBX5ZSaMr2DPuLD4ZrpEfNq5ZDlGogAP0PASkMMzt5zn0gunao9EQ3s6ZklKrxNoqNzSDrM
1G9JflmSzWQ4dnttmaqp+D4HmD6axmR5sHuPCcIgBH++0ZrvdaxD5id67NWt1JLlDU3FkfdZLiZx
o0a4iRufshN6AK28x6Tj9dxZ0lz1pltGRsSlnqwJHGIGy8ZPBtp4mRwoJsii0RtpWJ65a9Nzd6QQ
hrryCrKbo9Ty5xcGHstBllnl3nuAZ6CtuRASbdwlA+cGy+rBbezgiqo8u8LVTZVoz6rOGEczeorG
84Qyyqk+/ahIy6UEM+Mgj7KCEolJtRR00WVYNwnM9FLPpGBNeRdNVGAxsQ+Lf6ft/AzhDpLcO9oy
t2lqdPZym7rERTe66adN7WlgIl4xEcuiKNroOBWNegQB51MlazhG0LtWDhD4Fso76mZJJiIUa/YM
1XafmTNYcGO5cL8uQ5LdjrbdfE5+NT97YgnpgXfjjQN2a9yI1q/yjasVnOamVst+JrXZObheYo1H
OD6QjNthoE+bDQ4EJ7m44+UI/mOTUVbdEqa0uhHS3urZpn5/WYXS1yjmwjrq+i60OVBb98k1V7OK
hlD5nM1z5r/pfglxaWUtp7RqAg9WKeLEl3yCDE3Ng5fppwwlLXsr8+fyMC4OJT/956be0YYZw8uU
83YfukNGCHCQrITEsd+9SRm608Y2koA3fnXzLSwK3j67FMtpQGD7DQze8Bik9nQNlDXd02fglTFJ
YwjiifoxPUyTq8sLvZYm/p8uzYO4hSJUxbmD2xPCWm2Lfa1MCivDsMSt2/u1fUHGAXjiyXNFdTQE
kMrIkD2YBjNJFTmFdOPXCHh2eKGakVZ9sBpsbFM5VlG1Tu5pzie7PrM+3WbLXY2Xeymo92PPnc3v
uXsuO8FoLg/AkRrAI+3MqjC5uLPm5to4rlC7bTjHPiXFCos1aHP4CR1XcG87Zh6QvjABMHjQQ11e
j8EUihuyjkxBQ8KitAI6WANRhTbH0mRVEhHRGVwDxV/vuxmk2Q8F1c7Dp2Q318h5hB13kilnMFpt
CvtqaL+P7mKPm37xiJ9Oxql6oJ8bvOX9VH5fRZ+pPdi86llQdHYs1tJ+1ia9gM3cKJPmul+XdBeV
vAlYfgCVGl+9AGvGvTeGNFeArywNF+sRX83Gr5GMbzNwiOCc0qSoISql5rUDAPU9kTSe66lngc7p
xFeXWcqEPbC4HQBLSdnNJ4a1EdtO0tDpXu1uR1Yd1WvRG/UlM8y1i0MyXK6dsOdXm3G97pdpMJhv
JqQDYAxJ7TgnOyjjjbeS6WgKMS57YCi22puuhiU1DhnTFQnNrNpCyYYJWctuabcVvw6451VX/nau
RX8DkI89j0N4julzqGTHBaduLgF9L5ejo0F99P7k62+eU7cfpBS4Y8wxLtYLl/uRuhsB61Ge1ovo
wevodYmHoO2flsnv2qivW+Ycq1EE8v6vKdZaW3V9NCE72YDcMuu9HZfwWhYBWoZRCeT4JmckU9uw
Sx/KAoPs4bx5bj0Wm78xsjl8Lh3w7NxHg+k+zOmbQL9bmpb8kPTHGIo8soGHsOhyJzxmknbRRgP9
eHZdnLXxMINIhkZSkw7eIgcHj9I7y2XSi7Dbdfi3964R0OSf6PI3BzmS37fPgMO00H2ay8QSTUIO
dlh7n7M/ZuttEeLJuB68icXr1kpPl6aSPSuQRom4QOJV6ANSfEaJ3J/Rk7rhlGg0eUY38gXVw8+h
NdKJ8ZlRPnd2b64XiypF8iq0p/twIwAVHe3RGqY3MzdL/SySc3UAJ88Ptm4pQx+GLdjNBycpoDNl
FlZiawrnyGshQcZ0gPIYgDZ9H5n0nBkMUfLsiNEx53q5dOByI7LMSzBpOss1otplqOdbuvLFeFf3
uXjSs2797diHttqZ7Zi6UXCO47qZDQPIX5PmcSBN8N+WuJ/TptwNtAZf/KrUH2luJleubqGoJK57
gQpFvzhum1Nhj+O9n+r20JGuu3FT/MH25AWHknLpBqrrEIvOMru4SbR/STHHJ4mOxCKmsv6DY3vT
R1n7Ka9PmPt7M8v6W+bY1Q+rG+RPKLwqZ1URo6kr2d/nBbi7i2Wugwuv670hNsqFcGawTWG0pMn6
4psqP4xFt50EwJSYODX/u3LC5HVETftkUPrG/sSr4JcZ1kAjdX/UeR04m9D2xZVci+noy8a8yc4e
zkOGdkGclgRqzqZquyHO22I6sBm4B65V0HRplbTvoKI9NvB5MRSocrvhHOqzN1s7xcEgpHJTBkt4
gYNbnVzUG5EHCvu0ZjWTQ1X611nYia23ToinwE4mZezgiTIYhCTWvq4y/ZDl4EOZYzXmmY9KgyvQ
jjpUdAjfxDRmEZqm8oYVBCAVOhJFpZ+N88dih+Qg4JIH0GPL4hIvmyciEN4aYViZN2BwuOnuZHhO
uWjJI73R9FvP3K2R0aqbrs3GsTqZbkSf1A/arbKfzLLZ7CzJjS2rTbOIaCkjxkWmKqJMZtMCpq10
ttS1zWmZOnuM8ShnG1xUoOB4laNC5slxDZdqA/J1fvW0VcVzPw+XQuv0aLUVwzEreSHOpeHscROj
iHz43u5WQ5h7WRfrJ1z24rqb5ZPvWitHYUteDR2tS+an641CQagiwxny+3Za3NgHLQaNyWfcN5Ao
cJoUIgnPNubHbHWCt7Va2ksLicUtzVRefL30zc50B1L/XAIiijDNBdBqdC8RPxq44bAVyRGMtGNH
iTSWne91XhuHtdln77U9GicGb1EgByBjRpEP+0wv44Q+wphjJ1gKb7NwO45K5T6YKqgvUZK0UIHM
AKYck8SD4Jkxreaif+vMxGZvOndpr+ANhkcuyNUzE4c6nkoCIpTRZMzpkyAHSL6E4QUQwPa7yiWn
2IK37mnpAv+a6Pn1Nex6sYXrASSQBv0L6XgLHd2JIzVvBxoWdmnm2W5eaGSB2qwu8DOV12sjvJQU
EuRvi9H9NHwhD24DGjc+S4Si/wVDb+WrhlAIlZ2+6OxMYstj9zHh5AM1WwqcvshpSo0kQUVVsDTb
f5bI/KrN8QVzaUEWNQwN3DjEppzVTH+zpg7slyY2F/bc4swrxLHhXuhklh+LK5i3mbV/UyyCyvKf
P/ZXkdRfH+uiJ0H6ZeKQxon168c2cw6aeCVzcmgMlMQ1sPIkruh5s6XWAZcDv5HBHz7TMs9yn/+R
SfGpuFKQxRJES6whmJ4vgpth9MKprpg+T9I5dzOL1mQOZbJ5bVAQEeRMVsn8qJKJIa5FTY0YIigO
DP258cny7EnKiOJ4X6sxlFygwFkfG39U3YsrJtc4egYdczJYYBO674ybqaE71yl+1mUFP7qVASoV
12yoD9bCmj78EC7qDvQlyF27hbd2cKu2uStoaxhRX2n7Wlrd/BRwy11g3FLW3sGetZABmXNHqutc
y3k7Fcu6bsszuSy2EHOi0eFi1L+Hq3NWkMCvYxdl0dEqw4T3GOYzE9S+mIyjmawlOMkF21fke1If
XQIx7pVdgNMuuSu8L2rhrMtUQA+W0oqsNYrLqE8d24mhtmnKQqNORnpwnunFJIpY7jHITZnF69is
R68yubMpLBjsnkPfnSwI9sxNuF+/IFkEIoStzfhRNwGua1wevr9nYpW/elUj3H1eyGDaOom1flRQ
SM3IGNTcb0qpRhN/p0IYQPCnF08dnWgumi2hUAbdMSMyC3vujxXmspLbTEnjOPSH4SLUJcdMAOi6
QkE0IHhJ/XaF/NaFA/cxI2/2EOsQzLW4COpt4U3Qa9olq2gLWCVpGgLZDHzhah5ODrTjcNerVR+7
cDXVvyXB/5XM9LFF31B/VY7+ojj9f1Oi7n+0ZxHn+PWv+v9QhBqyXv/vItT9j6F+a9a/q1DP/8O/
VaiW+y+4UaiHz/4zFxIQG8q/Vajuv3BGeQIx9znK1HLPm8L/EaHyP6FKJZnJdggYo5P3PyJU/19o
zc9UKgTg9Ewwcv0XItQvmyz2O0KusEjDnfI5c78iZjTszo7ApTxKVujs6WYkFSAFFp6YYP2pUoYr
3Ljqgyn6+Afx/FdTHp/MUxEIcHG/UBl92fF82IbsblmOoKZme4fLD1LLmxJ/m9oM8+BssiUeGeSU
P0Zwm3/yBP5mUj+7xVAGI82GPhWa9hfl4OSM3dh5RRuFvs99WhcVZz7cm3bfjmAI6cxVP7gwNYLy
U1tRPnVWu59G0/n3kvpFuP13JeiX84ZvwEYAjNXYgfyFGvjLc+iWbtH0qpnQ1IkjH+lGBDEI7sK4
mmxxvgzS3L7929v5H8SnX4X9fCRJZJB+sB7BIjjrov9+skqzrfqeeiQqCu1emHaZfWO8sZzm7JzT
98+f9fsLxmchrwUqayI9/ppUOeIznGYT+eGElhYC8ajc8lhNtLcQYRlqP7CDdte+Hs33f/7g//RL
YjXh+XJMgYA5//e/lQ9I5vyVO0kJy5ux97WnCgZytjp3AYx0/BNK4j/8mqxj1g+yQT7ua/psN092
sJ71MKUCmyMLVW5T9CxxlRaf9QDtoTw/6n/+Db/UDOc3h+oII74T8Fx/4/opbc5eBcuZwbVrvv9b
sFywX/zhY35fqA46CPgn0IGYIPz2tqx5PStiLqKyqtyLsR4/C2ee5h0syg2UenBJK6rlomII/Yct
4vev0KEp4iPR9/ixkfj++hWCsoTh1BGVsbhsDxyiFIPE5ehPxJ10Af75af5m/MZ0ySWaJjSuduBp
XzcE30AJ2KMli2ThFM/0E70UOag57y0rn8et6jxiGibGBRQyM+qYzTKdL3SrrwymW2d/Vp01QNX/
+cf6/RlAkmCXFJhCOUC+cixKEqLaKSGwiqwhe70w/8qfmmhsXeX06f6wF/2nD8PZEJ79n3/ZwX59
4Ho1nUylFXtit7gXtMLyvZvaiBpGZ+le//kX+/3tPR9u4CoCdgZu2pxwf1+fHrtdwYvURgvCdhC2
C1tPzbC/+4Pp7PfXl9h6kCsI/flWza+msymxFAYNwHs0nCQhFgaRBAs3xwrhFuEKbph+mIaqH+vE
kH9y0v++t/uAQKApQsNjl//q1YLsmU4KOFOUcQN4R66v4bZqD7w1qA5RXs2d4Oj5r5+rTwwxJEfa
zr8vmt4i4gmjU830XatbQ1fV818uhn/+lN/2O8LDAzYfvPtM/vnHX7+9mR4Z6WyOu2kGy7gNnCK5
SvrAOZU5zGzlBN2DxeL9Awvii2nChwREfi1+HbxihPVyX/31U9vBkIYtFYq9CkzARWKnwaGqVcfw
OdMBnRi9pnuJ0mE52055oZjrpZ+0/RtADlITqW76pX0g6cPSf3jNvhhd+Nn4ogk8RapGCvTv9Yzd
loQlSVr1GpX1HgdkIfeFR+7RxhKkcPmNX1wg8c5ukzoNo7XQiOEKmbKMdfkjhzgtI5emBGANe87/
tK5/WwTY+Jgs2XBZeXSgh359cFLltIRt1NYTOt6XYZL1dx0G5xbtWuV3umgM8yqvDF5M6kTKQItp
rtiuWvioNjr7xfWX5iBmX/oo5qU4YRMAZuMMsw/lvxrUGne6Y0suMeyq7VDMskeGtjgIN3hYKl67
pvxsB16mSAKp17tVcXncLU0tOiKQmI5sHByM48ZMlUlImgp+yNpq1GGkpV/sFIL9ZdeJgD8nVmxd
W2GW1SldwznH3cnaGsyCCJEuU/wQ4Erv1WDlt6adNDuA9CUz8EVVHz5uvMhcyP8gtrHOUlIBbf7G
3JAK7rY2CI1UdnBBKxsyvOwIj4AxVgfla+EV6jo3bTVt/3kZff1e2NWp47GhYfENAXZ+KUJVxWi7
luj8jOsKATKmLMjHcev9yYl4Pi34iv/WYcDfxN8vfMp9WGrAXc/78d/qoYJJyxQOWQC4K/eyN0MY
4bCx1EqzR5i5RKk3jBkOKIsQcxOZA/Nt+zYh05SJckLkxTgN9qWnUvfaa9KuwTQZZrd61LuqzC5t
JQwaFd5ZabIUTsSZltzrstZ9bLPwEEnUmkErqT97sdQQ6pNED+id8u9aSMPY0BTtonFh5NQittsy
OjbflnE9tASzfDOZtQ0MO8vlIXck5hlKLSzePE103PjDNuOKTSZGKH933hLzHdGTDsJdv7tFwB3I
SyR5RdQFrTfsGYgmajMFGXt/Oic2wlDbj7PGGRTCf7/RERqyxUReGfh3Sze4V2WVIbU2TG83Z6Sx
xYRK9md3ROfts4zJIR6zod1Ys6Vf7DQ/dk5n6ze+dDS4I9Mu9HqqGveGTdDyZuTkGXZGVctH9pMQ
5do8RmOHemae1uIOWg8pdRM/xbq1es/wDqEOaDnWuo0LgkruEnPt7nvHLx+EyOofzjgTuRISoOBv
yHMAmkljUe2TOb2ZaQra+6FCHrQhADL8iaAA7lZnGO63RDZqjVpLB7SCgdJHtApRNxG0Nt+ibe/v
LFdWR/xr+SVJU+7JmEhnGUKi7mxlX/DwzWsCd5FcOUaxz4OZ2HTDoke1JYnPmQ40W35kyfrdKDLM
L9O8hN8G3qj7zHCJpptnMsoYYrfMuS0gOmZvHZYwQJNXJc8oicQtKhCceFp8WgX5YUUeBMijtUHM
UIv3HdF/FRJHyhz7aq294qKuXfe+Cy0kXXpOPexHhV1u+LDhJ/HcbRC1BkXxXgazVV5XSfeBkOQh
L8ZgMw9iQYVGRx4Fu650RY/RekabQQ57kgqx64rOvBMFs/KC5AXU6x0xmbn+GBY8ibNL23OU6NQ7
pL73qD0nxnRhv0+Qupcxd6l2T5A8mUG8iFPMrjVCept5goXBNHA0jOkEqGWCBkfuVRIRsOk/WjhO
MoEl8cSlpTqWg2lncY1fas+sizR1Pa3VC4pyfQ75cyt2jDTlGDGciuC8dr6ttWHuUc2Y8Ww5aDpm
T524Znss7vxVnnPE0NM/kDZFmgPsm362d5mpn4fCfS64pdIww9A0GM1xVQlxSZzjKMdCayMy9Kce
feNd1c8WzXom5Z+iCBk01O1Eix/ygrohjVSiWcjS9ZyPkEcpwuFtXql+o0s1bCVZh3dSWcaNGDKu
sVMXQbiyI+lmTw3NuCOJag9dP/V389rnn5n06mPTVpfFNNIddNPYqwWvqfvWKf2GMKRCZdKU8jvV
zmfocLgpQ74PqieCC0MX77PjHJXGOCFlfa/C9MZY2+bCRB73UiT6xlX+EpVp/mrpz6HJn4I0/KTr
rc65FKcVURSbFGKhWW59vEu9tnqgCP0ZSei8oumQUeWKG8sY82hyu13R6Cfbpz1bmwp1lbpq0JRz
mrZPJLjae3ctf84ritlAvIZu925m+RPZSe7G81ovqmfyJsZUveEUBZhcdusH9R0dT/0YmKW5M0b6
H8IySCvskMe3TU3g5phedrxjZMVu5GDdkwkXRCTw9JdtbW9AqzCDl1hySAdKY4RqNyTH8Q1pqaKs
SC8pP9EKVYR/5p1HTnK7Gtf15CybuWZ2g1OfaddouieF4yUWARIBwGTOJmtoAKfIcxorZArVY3iY
7M7nLoSmFLfnprGLx3Tx9mc3GwUCYB7FOsGoirCF6bCwWUNBA2hxNaMQ4wCVcP4D3bRzpHpDwTP0
whk3heV+lhQe3aaoDfU54eP5huK8OSEw6i6dFoOEw+TS6nJ+dGWE6FnlTTlaRiQNoR4cY5giq26e
zFVeaHqs2yE8XzLSfI4EjjXV0R4lDFaTFbYJe9p12uriagkR6IsaI8r4rSFCmXS/ZJ+rptkYDv1s
h2YRnZUwcl1lx+mQZ9tOBuN15VdPPrb2OnIsBOVgtx97rQ0G7vNTgQXNcNO7ivqL+SP5wKjp78oi
+Eg9oq/YY5EC9+60RRXwMQpGVFKwIzYNVER/IICqweETh6JMr4qu+yCn70SoSkCuhs3Yq2p+Bgbq
cT47/8n1MCM6ODG3wdpmn8ysm4uBedIucMLqwXGn6glLJV+KQN8hO0NvzY406mm2iOZJy50uzT1V
875biLHmnfghsEHy1nHzn8c1v8LVFxyHbr3PLOdgLfIBCBlpBd19M6rim1L9HbBqF+0jIyLRBR/W
WqWQDyrAWnIQNJfWgrlhQgIQfJikUsOG3Nprze58P/TynsEaOvdF7T1vjZxWXdl9n/G+O09tyeUi
oM8d4BYryuzUG+6lJmdEQLSK51leC6e8Lv3uMQGStCGwi7n0In+2+FuJu1wvSQ9j30ALIBEib5b0
rM41zJ8IgQAphbbAHmE3hGYIZMwEKoMLFiIS1XJJqOUeNUSzocrwj5Ci7+yGt39n8SAZFvOF19Or
n8ox9pWzRwTj4IZssvKaoNJ6g81mI8KmeWK088HNBorzMOLpLMlbiwe6cLyLmqld6q/X/biepiFE
2T2Hr2zgbtTl+nsi85wI+ZRD3PYK6hTcolYuzCuHRKmNqFzMB3q+W2peSloXpLszz9lkeUIymEwI
XdaTgQh0TaImKZgD51s8E/uMLAum7fyZKb8vASxFTCHJX+/qt4UICnCkzSfibzwZDqbSAPg/Id4E
Yzho6EeCWRvq6Aih3qPX9JdeVdCUEYw567Ajl9u6wKCjbsqknA9u6hC1bJN1ZqzGiyTT+KqqVz+a
u+Qa91KCZSzfEy99NBHn+ekBbTM5s93W6a2L3Myu/AwYVDBwGjeIopaEIKoeMXA8JfZWVv1nLrMP
z8+PCOzQUXj60TWHZrNqxz8u7kCefU1wOXG6824QlYVOoAuw9Hn7Lsv3xsL4xB3EbYCS3jUfetdJ
dqof9wyPnxNubUuBnlw4t1QaO5OAdhxlXUxH41NU8jRCydamsR9M2NxIUAnLc41dWq476Qe3dJWf
zDr5LBoHr6q7pXO0JXp127b+w+LWN3p0K3Jay1di1uLeXp7aAD/DzAk7ttbWkQ7+ZXQVOzuobumf
VjtF2BU+LnuJervCvdMgLrVmvg4gJ3HbFON1UeAKnDwytDL2d3xoh1DxFuSNvc9cxLbpMjz0KEch
13e7gH7axpXngsdon82JubCvzEtSUe9F6l87uEEiTxkX+BigMpjldPJWwoZQJRGHUqUXBuk8eyKs
eUAwkEmd8sLvOd2ebVKuTKcn2yVdCz/QWlzooLksPSWvSXf/8FfXiPylKC5bch8iqumXoO5vfWbH
N7P2sgMAClYNOV1+rTcYrVDpronxlHMrecST+o5XknaRf5Rmfx94BjRvI5pIAYiU5/zM/UByDUWb
IX3/uxliD8k9BO4L1ObNbOurPCD3GL3XOZxdvtLrfpvRVG6Swe9I6wkevcUSZ1HqjvgjvVdArU9B
bT+STQ5P0wBV4fR3zG/u/FS11yAlSLBq9XdnMU7D1CGPQJoYV7Z/ryokFf6YJNs67W6NMq+iMVEI
Ijz/SJG2xzU97kK02Aw9iIiiaX6TJ9KPxtbrd4xb7ghDey+H2UMzkN2QMUi9RWCw2gRj/5MB312N
dG6j6COhLe6eR1Ngw1y7z9Ze7qwudI5dsNpPJKWiboPuR/ZjukazNaqTXPTN5Lu4U0Qqd25aIJ3r
19rfIOd9K+r5UlTdFTHr/qnXRhITp+fFnFc5ckM2jiveO32BBOF1aiqPCNeVfY5yRLOFXvohnI+4
trzmkGTthzGV5DpP4RT5WX6DnvimGfPTIplwd4DV9l07ceqsvrE1HPSv1tAh7g4QmbSlhWRa6GFb
2F4S4+OyNmFRP/d6PPiBYjtjZ9mgnN2utdFcVi66WfoesZ6bJwy1P7TbB7cmjvArM+jXU+v3Ylfn
fM2qtYxt5S3plS37nYnxKlvEnsGQ8SobPhj1+z6s/XMKHWalpiJJM2h2wbg+p3J6bsN8jJY1Pfr+
sGc3i80JF/Ko7Mt2Gu9AnJ31Tv2lrRPE2aAhyrVBJgUOgbFOdj+H/mNbKCdy9XDbm+63tQlvwtk+
zLVpHYeAx2QEgYqrGYxUOj6BBXiy8t686IMWp0F631vtfT2jIit1/mrKfo9LEBaD61xKgqKjdhSY
YcOT1grkYnelyOLgzBI7juod0nv2qNbfOfOwx8G3pY9xrFA+c7CMzXWAId/CR9Ksl2JwJc6W8JjX
yZ3lNGkkfVXSMUmOYVejTV8QqNRBjHtxqywutZhruClbP6eOYGoBvXyTIa3Y+pWPEbWyGKydxTUm
d1YCvfG8VaJs475YFm9nLMMwR6W7hE9cGKeH0CT1KepNo6xjA5UPu0pRJCgvbcvU1y661vLeyweO
abJ3q/GAkC676kejvFNp2/8cW8nmZwwjJWOPe+paVCTqRVY+OcYpUfR8oEu44pNOjvtsyFodDDNb
rifbS6e9hX7oGRdRd9Ohz04i08pJ8MTsI27JaUs4rC2ZeEfso6TywXsLYpZU0MfmiPmkm63HlnhZ
6xLmif/odTA1BV3leE7XGy2SxzBY77DNmu/ErDsxwlb2uw7GyLs96JvFJx2bWPTi5KWINzZWVhTV
DjfJ9AqSh9Q8NZIYnbQeN95M3rmixgFFP8sYuSwU2RWp9I/KwQTa8HMrVd0ju95Uer4VaXhHIxjj
2LDMAC3cG5VVtD7WtrgSyigTQgHH5N3NivImQ0rXFljnUZ1EiQaVsPagUgYkL7VIliPhseBwy3Zx
zkmCboR6YrYjd+CUGZb0pHGObhtPtTdtM1zIWb6UAD42Y2/Oj4MvXolYfPZ9VGJYoGiFg4Z+L/Dy
cecgaoQBmb7Iw4lK389espKYC1AUpjzU7CWbanSfqzWoHkgI/iaQq/LOda0Lp2COHIOgZ7+aAAlJ
nN6bpG2mgMYBBqA07TM7Rsu/EAyLDnCUR8NGWDjbN5NuczTuIrlgvP7elkW7T/NVPWSdUcvLWc3N
G/eyFFDMENxWXdnvVB5U9ynWAYImFfiByXCZJSz3NCjjNQ1OGXaXWyVHgCpDupJX5rGfEbu4mYus
uDSb1H1ggb+Ng7rNqeaR7g7EHAYhujYk+cYTF2E6rgmDnYd1GvSRYxEpNQfrY1dzx6uwY9/6/rye
fE0IsNnArbX829QuXjC1zBetg44280P9bHg1LwJF27gdx8B8qlpu9HNWZqDwpvop1DQQvLx2H6wU
TSh6nQyPPWHd5FiH6OG85bbTYfYRQMD6cKUrn1GT2xviUp57ywwucIpUN6hrqMNdVVxVQSIpJZii
42AhWr2Hhhqu4iIY5BypznU3AZA6NIEM8Uf1Af4FJwTpr9MyvDFmBlPjdndLj0W3y+g+sWIQ4SPe
EyXB34xHyEDou/ooidA7BphvD7lMukPbufKJePUEvV/ofRMWqrSeIjqilLJ2TlhbSAkEZvOwBkoD
wDOnNYQNbxUHNERBJNXqyWhmxo6Y+sGTeQZF3C5P2hzljgVYbnIXBZXvUsgMwfhtWZefhd3s1sBO
thW1YlTNQmzzzLbjql3HYr/K3msfUtJ/jLgW3nA1dZqOFYJM88mB2LgRojuzKcPilSbJSkPFM1WE
GMC6QKhs7s90hMgw1jnKpvkWwgSdMderjrKEwjhBsgMkcmYBSbMbD2vn+rEiFg83q6iMY7ueQxpq
rzvlqUPqb0t+LaEfdhqtQZo++GbpXjXFfElYax17tlu9VoiJX5uxcNXGGpeVkZtvvomsHHaw0O0f
Zx46QwJSRzdzmg9vYYhl5LIYEwA2TVIR4TsAUenOnWbuS30R45SnUGHtpE5EjHzBC7kSd7dZqQUp
F/Gvefau0zPK5Tjwp7MITTmGf9eaeYNAdXZ4IQ/rMNCpMOhas74Xl3TwqQjfyLlZPS4nOgupuIO0
S05WRjj8USZYGehS09s9WZOVOz+Ai0hWL9YjchZr3QzfkUIOyzfIHZwFELLs9B3OTK4uTT15+XGp
5zHdAhWonsd6+msq4bHbzSPLa1OIoEPVJaneIiSQNFKs2bT2cFhs98hZ4bVcgbw0f8Bp5b2nIDxu
ey786cH/a5ww9OVYHClPCZzHxDMeZuI2g7sKYaw8OaH0bUKtx3I5tFM9vbRexUvVlB7/QiEeK85g
G/QFNEJ8ozhlQq1DhCnABk40CoXAeBnWqr62ifa8BS5YDDucM/Yhk9ILo8HNSH+HoVbQzx7q1SQu
uTajGiBC+2MSxuhAesITsC3c2nEZlblmGvfpgqp5UO3cH2jL1zJSGTinLcPLGjl7YBp0emQXlidC
OaZgW9BVjQdDAEqTe0sbd6uDEYMD8Z2Q7b0tFvxw3b1ayuVbW9B+Dq0PYyloFI43Q4nHdhgx4U0d
201o9Yf/zd6ZLcmJbFn0h5oycGd8jTkjMnJUTnrBlJKKGQecweHre6Hqbquqa33L+r1frtU1WUqR
EQT42WfvtUFj0HuB3LoLsQde+LQ/Uk61pAB+hr297ItgWj50meGvRY2cdUjKdkG7Y+JCbyC7xuTT
m8nfzTmCyzrEpwdXNQGj5tcunbpka/sWa6NEQ/gd8TttRohV26T7kUUhOYXpq5P0/p3yR3tTAC+h
brm950fcZyTz4ouMBu/Vdpr8NHjmM+wpL83xm59aTtt7Rqh0INQtgjNt2MsmL4KQjxiZcq87WaPX
YfePyqNr98p/nIAVBXiOR+4GpvNnouojhZN1Mxu+In5bydsBy+tn4sKx2sJZG91zq6dKojWs61ay
hiKfTrnOGOhdr+hAGqU9c4EKJOMJc+MwoO6U0VGpcHZvszaf1b5tQi/apl2zZsSn1g8utKgDtiLS
RxyKCybUBzmOBsxFpS3vHodt4J+EysituBYWg5gUZHElvm77AJ1sqW74eLPl5JDzoNDa9LzuIGix
jeFWYQuLmyMBl9D2onjkxGySL305l/K2MDa3An+0+N+Zu1C4sW0V9eBEtE2/aR3fdnj4+4OpI50e
Us9tbO4ucLRW6JySwCCWWT4XcgKGF/WeLk92Vi7TKay8omk3f9wmgH0M1VcC0W324Goq8K5Fy1pn
Z0+Dbqh3bRLi/xEBb+sa+Y2Aa61oAGMGTMuLA5QdNbNr7xO3Y8ISQTGfPVpPv4duoe+5hhcKW0bZ
W3uJUWF6HegCht5miKtEVqpP8BUFRCrkjYfCbroTPrJp3fm8tr2mOyJudLTrJraXCefOuyWpsxt2
cb9HwfLGI5UhiwP4pe3kfM/Nu79krn/Ba1yeqjTyj9gV5i0gNrQc6fXHSqhlDxpCbbXVuVunjTgb
1e50k2r6w7t1+T4b9lpbzx/kjyGkwoydefwe10I7q6yWvlc6S6eDBm5RM+V3XX5CguZsOXb9fFt3
5EVrP+Na8AhwX8pAIgQR6IvuKjObk8hCzdAV5R5jSB2TECnmfMe1zMm90hAh1rUK+AIe0gbGCZe5
DOvv4KLm/dB5t0lcFJ8mceZHi1aTx1FnU3acQrAwgUVOYLHt50GQ7bQ8sEPYM3yEnJIovSh1vJ3b
SB+sZBDnjFtEewZIYR0J4/0sEyvfFVHcPotOMNUgyLn8JvMyMf51X4knTQAWTP+VcMSayI9A6dVu
vSX8RiLRVhbvKdVOnGZn5K2ls93TomV2rp3YPARMqg8EqUD+Cfnm1guxJTa14rNERWBxFvQCBJA7
vxQsWl/TQqrHwgneCaiD7nCqcF+ZMX6M4wHGTxHODxVgI+4MqtwGkMevYdcFiPV9CDALXAZSHp+T
DYmQ7aQuxhvII9A+fMAH9Gz1sLXXZAPJNhrs7GEToFAyfXsCmuh6t2vTV8eO5SVohs+uEOUeW+FN
kMXmdqY5cccTo7+L+kCesRc1bJi65hul6Vm8c1qBaburV400l6M6sE2U+9Jr42yl67ufNLknJBSh
zDl7XVRcYcXkz9/aoMiBH8WWYOzPswfw2DB93Ll/n8qQx4S0Hy3+pqukbf5+kGyGOGDUy9lmcxzt
ZlZmdxNHkYO26vGH67X6keo5/WB1wxkaO7qR40/BCUEB1QpSH0IR/DuAcIVa5AfEhXDTzyFsfjXX
d9pN7FNHeRfKJU5Hsh1DXhyrnM4/H6NOwo1nSb+msR8erFTZJI7Za7OCbRruqyG0uqox6MQwgvCc
icuCm/tIMZdAJqnEtJ0az0bdnxKHr0oY7lbU/LO0a8YB3JtHFpJUosGWE8e0pOB3E1hgu5OpXg6L
a7fXxBq7TzLo8o7Wsp+DXUcts9Jyw0xD7b2KSTTJyrJvamJ4N63PQdQrIu/iZGhZ8WJ7R7edMuzx
S+w+GhFMH41uBM2FYztfBVTbpxrQ5THqmnK/LHV4h4ATwjeNT6O3ADpawHjZA5FJ2zzhCbG+zH7d
P3ZsxTi+ZurA9Y89IrLzQ1tm8k073jq5xZ68STyuxI0xKniKMxwAocrLmwhWyIlu6vg0AOv49LNo
l4e2ghDm3xR1unzgpkPVTlaMVe53j5Yb6x045ImJVufF8yAn533yRHLnAavh2SxSdBxf3AtDapAK
YPwzVZUfB8/JdrbCW4AdLyXeBNy7SqgVL7JFHuO0IHrfDCXHjDLm+k+jn3KKwdEU9U/626Zt1w7D
tzGnsgXmeEsb04ADNdAD/w47PZbdBlAGrqBwEikHm7w8z4E+hCvZjuX2wW2tk4nrEaJFsqCWemch
JhLfRLK2kZo/CMHke4wkL1VVfPd6bCYKAokzNy7UEvtWeVHrclzALxgLizMR/FY4lOStD1a1nm+I
5u3quW626CrmtmAah8xi0iek8Ppi7PJp5OQMtzHzd0ozTlgD60iJ7fasjM3F6s2MzEllzelFd212
iMYxueDz6PkguCdGU8QDuELDKsflebEntSu4ie5HLuJtOWmsVHa0Twb3C70SnxXU2wNU32THQnDP
2ct56Z3ihNSeg1+avzbaAQrOe/PToph+m8kpcwldzS9L2EygSLMJy2BFrLTaZCZMz9ZSRW9xFVcI
lsEMGixzcu6VI6GGXbiSjYZfkKN25R2VK/lIrQwks9KQxMpFgurKIy0lyR2hpiHCg07SvyBKK06J
NXF6CVfEUopR8y5csUsusjP5L/uIpsgQssKZ6hXTtESjvSVO1HzJfkGcVpwTHfHegbDtSsID9jSv
2KcG7eWaOKCg1AqFqjNHb0FkRJe+7ngKeon3ZMfBfLvMQ/virZypCqXy3fLJtM3WGV4wMCpCPOoW
FXtr993XbPCqh2HwSAnmVXYWK8+KSKl+iUMXxlVrh4AK2/YH4rF9ATebXByAtJtYrmwFao7ucXgB
zOJ+xtZhpWhNKBtb+tUqIpmYCKNwPTMqWqCMkSTmVgqXEJbXs7fw+ofBr627MGNtkTD4f2nIMz3E
OE73pYMWJiiWX7bjSvuyRfMtlLq+1SWPw4OeR3UiFOzvM5ekUG/m/jOicgriASwxhjtuzxXEDcPo
dZ2RuZ8SuPuExn7xyEak3jOsVCRcjoxsgFZwWesUO0rZzBHNxDkHU2lt0pjfoO4wYOV/8M9Krc++
MRCDu3kOz2pFpbHkVl9n7jTmxLc6eu5UUSbbfGWrpYHWM5tMS52AkHIPyMp+P2NXO1XB3O/xJvBt
y7yue4s7jphoH4Axd3BqC4Bfg2NfTGe55wRNRWyJ6AQvayvR72k4R6e+40xG5YJrvzSerx8n17Ve
6mwQ164OuvPSL295G1ZXw4j1KHOvO1exr54galXppkkokvWDduiQ0cUCaYjl2E6uHLveNvMVab/c
ewyG9mZExlc3pV9zl/fHxEG/TrrR3VmQgLe+39vDVnlN/X2WdQo/SSzxS0pA/ne6KCJ2KkD3TBiy
aeh7m8uGFFjOJQ9Emij/CuoTv5h9uOLg92UA1jgDO/rSa10cuaFxZiu9BQ8Yc+OE5TdwDmu3OnrC
gpHTR2Eu5kE9WCnTwpdq4u5HmJVfJ7ZkeN8i6OUYaJzOeXXxVHB4yv3kHNZ1vGUi9+VJ1AgNdlNl
/cakipUHJcoefLCxIeDpuEPy0+7zkb1ogE2LgOdZyNr5lHpqz2AVuD940rDFkMttE7EDTMqxvqrJ
it/IlH6mACDYyLP7LjzuY1OWwU4PzJ00dnEIGmtqWA2uU7KrfhDRvOntJt60UX5VwfCRcZGjJppM
bDOVkqrKwDy2huDWDloIaChcV/W9h2Mq2WNC467HafvkxBacHJGhLA0yb7f0iKujkxC+3vhzpfid
fFA0qUXkePSD78h42aFr66OGv7JPh1pfy3zsAFcWNusrIgpYsv2N7eBuyTsvOqRzV90IhoatNOF3
4EOYHDBTHqvW6d9yy0luaJVNNGDltjshR7V8gTBCMOwCDG5N8sD7jY8IP96lMLnBezqBxl0I4hyK
dEY8XviQrLRvdjCTMusS2Uv1ZVTMnju/mkKHP6yvC8CDh5DwL6o8NKLlzH2VHW3A9pgTFKIX+1GX
ZRAQAcsN9yaj6lEnNWd0/szea27SLJCr1kYxw6LCQJKcCNjLbufZ07hPMJYckP+sYQun62lizQiA
zLAfClxMWMb7OkoP4JvDKWhb0MZyYsLq35c6m06ObEoODuDLNrUGayQHj4Vqo9zgvfMsvIJBN1dX
QML5ZbINr4NDX8zOi3k5GexxZ436MZVImrqk6wiqg1puMgTYf3BiizWf8FfLJS4df033StpV8IDz
53+yXCo19O7Yqf+y0y/gEsx2qvxfkIoaU4/LEYF71jp19gGp6Snsv7GsD1gE97ojIBMxBZ+mOIYM
0Zoagyt3Q/NAcjDkNJabGmxwLwexa8o+Ja/YzyxnVq7s9Id/+P9jf//QPeEEGKX/99zf3c8+/dmV
3+of+s/Zv18/9Uf4j6welwDfXtsLuLVCZPrv8J/8jayXB2FUEO0IaErl4vjv8J/8ja/i2gQpXY+1
+ZpU0VwrazmF/RshI2z3Dl0FIc5h9/8S/hP8RX++QG1qUFx0TSRm3+avW1OGf75AnXDRZi463AtN
yyCgPe5APEBmXLxxi6ml6P16A3C+31MBnB5z186rPTRns/EmITfCNgRwCWGfQz+OPhauyDfWANCP
vd4KywMxnYJjfhPFX8iXdSwRbfhmczAf/vSuP/zxjfpzhG59mX/6nq2/BmWZ3uqj5gYixN9c1LbL
5Ed3H57gHM2hkWPPhjjBRiaTPsafXrVPKzz8hLsFrwnawj94/+XfvNV/vAAyOmSHhBSEOf/6Ps5u
q6puwpSs4zK/7db6YKLRmKH7tofZH0s8WjoZ43NThNYJJNG8SxPrmXCCvkEyYTBg9pfRcuJV6vtl
LNp7EcEKnlawWRPq7gb3sOPulaYCIK0b62XdW28RiKKPHMa0e0Wwyn2ySMVy8KY+Pv/xVlfgeP79
W+38PfjBe003KTsJij0Ibbp/u6fVSWCPQQGSfMiK5gmlO7rTxsbQsCxN5B9StZi7KYwgIRQcSFi1
NAiEMCliCSMAqmQ0TuW3oFtBWbaREf7lIplK2GzesK4Egc/V/3AbJvD3L9eHT3SN8AhtnnwP/x7p
nyToOacH6djTFXbnOOYnGL4F5wFAXqx14wWiXsxRwzwjsC+noJrQ4pLe+5yrsbofJSAyXDaq2jkm
xd/b4UG8y1BpLm7hTC9QWHDz6YaDpsJmO7NxrVpW+GwSQCBP5zmTw0H6tf2AL+8ApNk98jG2DH69
j2Cm5dFkRftZmL67OpHs3gqgWL8rGVms/avyHGTRcIjjRtw1lrawxrnWPhjZyztdoS8wIYP7cK5D
2uym+jnwxuiHipeXrgiXVxT9+k2ldf1qBSWqj4Mz2k/KFhywjvbx0M4PkIAIRTAYMNoXlTlXS+7f
NXOjrwqU3X2HkgRZY5RvEh7crecsZhtFxVMwLvoOqQIcMWARQEhdOT3TqZkjVwExbw29EwwBUGYD
+M3XILBuyYH1N8iv2R2smvuRdkEsMMs2wl4dDfYH9olUrNAQkgfGQo+pLUHMHrP3o5PNU80UN/pH
Y/ABVybMrwmc7R0LPDbWEUVOtJVg5msZCjZh0bwByYoOoz/2D22gi31hg5YuWoctB0XJ//CV+Pvt
hyQz3VTSJVNBBbPr/+3207AKMsqbcYOHIy503zRYRLFCt0fRNN3vgxH2ae4hBkIMme8nu2BS8oO3
nghGteuKEUK0aS3f2YH5JsYgE7h3cN5O4/rtF6jyu5nCs3/owvqXFsQ1+b1m0uhxpn0G3+pf71l1
OEr8GXScV41lw8XEnxFNi+GmztRjuIKCKht/OvEIVjdx5N5OZr2Lyiz++Pdv399vKOvrIIYc0krK
zEGs7K+vw0B8Zp8CG3o0Y/uHzzsPWnb0wGYPomv9L27j/FPu5l9uYyTqidCj/9oOkV204L/+qyTN
EmFB89lUs0hHSL5T++5iuP0+FJJttM9wzSBESOulKBQ7ENurimbD8TT+QGdzN30aufDVtb61Iuxz
jXSAFbVmV9gVJ8p//w75v4rh//yAgz3KiYBwmScACWCh+eur7SBHsbRh4M6ikaF/CO558Z/p3EgI
eSKIj1Ea7pyunSXii0dMffQvNHITejQlZk+tM4cYtPjWuK568DLgroWYwZJ1gCEtpO/d5MbdZy2t
U2ap7DyOfYe7vX6TM8d31wH1mNU6fialW92wp7KPQem+dBZuz92ySp7uKn7GSRM+AwuMdmqVRjXi
NJJMHyDJ2PyfrVgVVEdbaJNJeWt+qasu3jMzh/NmacfhTQuJPoDp9MFzWAl1A8mjTbLKtMsq2GZR
gKHLD8Njzpy611ESHzAug3JOQuXhKGr9Z40WcqKsJz4WmCc2XuZ3+8iueTK3qfvhpRPY/aVc9025
w2aCFgnW6ypnfp0hpdeW5eJQ9PW5m0T34K0yNEYMBOkkcw7cznD2QjqLdyT1l3OVDoadXyOCXaIs
gwe4ldfUE49Kw6JuhGxAkLe0V8WEpjw9ZA9WLsU5iVmXoJXKG5OX8d4ouKiGKnMwHlV61n63nLvS
H4+VJLJQNSOeBB+fHeLvpGzGnMBTSHEo8br1nX2f+Gjfq7S+937p9YNssuOKg8S/ICULbEufjA7n
ffhL369Xqd9ZRf9e9tvQXvKbClv83ZyxQg3XBUHeh2yvs/5Qxd67WJcIkm2Cn+TWRnRQVMm8XMOZ
k2JbCbx36wqitDx16y66PxbeEn1WPG2OtY95bYM9DaSQSRq1kyMsosVT4bUPu5dlLuOrXtcdIcHM
7VjU5RUqFzVFTuMddWA/2Nr6SneUeZo7sOAWHgRwSePInNuW5GfiHKZoJ45EOZudzuN3wICY5SY/
vC/9ucX2WVBH0c7OK8docaOSXF5o9r6RcgmPzpz22zQs5i9VW1rbpGyap342BYjFcN42uf9WYxDe
sgWeHjoftv0YWdkKSGYhVHGcLVV4jMtx2hL8Z6dLuCjhtQ34b9IxxBG5bpbydceUrNsmPsPpmQjD
V/xsGdZ9Ix7GMfNuvUqrM4+54L0taFSAkgi9mmA0wjaarWShNa+brUoNhLQiI8cAxmYpzlDmNGU/
JgbwSQ9S16Y/FXimeo0eZAdT4O1oRudLXM/UpSRLex1sTqeYoJX12POFeZycpfisVXJ1Qpe4JnD4
75zF7BVfzsZnCP3wLN1KPLnpanINu+GVZPxz3iTuuRKajAPdGA7udS7kBVyatxFNSl3L4M2nkg/g
DnHB/eZw03+zoOydFPeel7Bc8Ndpod45qqaUqObzrZYJ+0bQOEF+JGIJO/bXMhKrKItJ4Jg5PoHc
EeRK19Wl1fv+ocjz7GeHaw5OVkrDQ7auOzPF4pNuC2JeRIc+LdN+D1pkobAT4dYKZnqC1hWqUyTz
Jfi1Wi2z5V6v69ZgXbyGbGAlm1jFN/6Qr2y7IIhWOFaFkyt/EOVQYaEzLFlKIEcD0flvY+afVFSK
rd2Y7sRppghegVMjAY3rVpjzUTa94kRqJV5oJC/PpXDjkNGqdI/qkXyfCzXsgb8gEuqpIH1Zj8tx
SFpM+57GRNr08SmCD8hqWWV3KYYMvnnU89xNAO2fUxK73BYajX+eswPnaxv7/DIQOkBe3oxOT6FY
OJvPeUjCS9uo+mplrMkJTof5vh9N+QNvNA75bqnewjoxcMt8dnvxPDyng8WNf3b3sbbCb9HoTtfc
R2jiC+3cFVET7acg4pMZvcDydzpsav88GvaASUF4aQs+m2Ut7JguPiLugpvj+a8+5hYPCy1wU3d2
uI/lW9sVFt+A9bvfNJjIRJmZkw29+D6jfY3SBc+Jo/0YA0EhD1oL85L5HtOdXQOpNbBNDblF2/kx
QTt07unOYCvy61/KwbBdEykTl407X4M5DJNz1c62txnIujTYFOZJPHYZ0asfQ0RKS/GK70YVg+9Q
rizHTeLbIPlrd94NfNf2Wvf4xRaPB3AO3+7Y1IN5mGq8KFu8X5QXmcW5C8Im3LEylje5x813qPyV
LG8c81AHWMy2M0sMogANYY6D7owrYU9n7bqF5oxyUdlQcr1iuNlzQGQVntXZ0UCsv+U5Hr3yj5ct
RUy4Qz9jlCDQ7n4rEOA4jBScgp0Gvyr7ZA2eOGwGfGBV/2Ns7ImTDNjpBlTd6ddLBReFP7zrs+Ms
JvYAdtWBfSudO7Q3hM0uce4wn07UxPEwZnjDY4LfVt7QnBrekqha0zHrb5+ZKdpXYHWfaMJzOXML
pV4UqSdW9MkqqklFqLpH2z5aPQyvJ8Ne5y5dFGBIjpMu3TyKS4P8Md5Hukpi55AzUGp62jAC6F+V
DjZYXDwUXXTreTrZLVKWH00c8TpGln6bwO6aj4hUc8vaPGyeRBMF7dYpE5ZsyN9csIpU2YBUL7e6
Xvg0cIAE/U5YgT/x3w3R7zxXFCmFfEhlx0REZ96U7GeE1BMOCu9ecU7EHeBEbJ1wq6lLaezZ2bGO
jl6jRPHWsVjAad0J/cOFWvw6L3Pabu2FaD0nCuN9K1myvDnRyHpCOcbAK1Xu+JAjifxOtDe/upFi
1UbqgqASXWCkRnehqM5NF7cdyA8veqijxdrXXuDtJlDfir6kvjyg2qZ7vbY8pXb9iNsb/r/niCu2
xZvJgk6rgas/RuC9z0i30106pKMDthmQUWmC+Issi87sKcv5rlLcfmsmKqHsrZxPxGuL+0DmzeNQ
Cve6RHa/U2XNz+GMOU/g9ffQCNdJTUfRzuUkcQiDOPh0gDpz9wF3dmp12WCmmcUuiLPyhw7iHY+P
I2zrKKfiKOSk0gzVyXGC+vd6JulVxb39pUlZ8G1ZtcN69Xvi+4e6bYaPpS/Xo0pDSmdSDk+QuMi8
TYYULjZkPeZj1wJ0CImk4NdpdEfH2VKeaHSMZ56gMruIlsc0xkPnBsJTBHKucTrebSceOE74TnyC
Mx5cwAObn26Y651bCiz50jZnJx+dp9ztBL1mTP4n5S7JlV6pymeLOr/Gwn3jjPkcpMljl2IGIRfe
XfSMVbAc+idXBlRk0cSD+NN9JkqqbR9gXU654u8bw0Fq9igAsybCNgbQ3HHGSZdOdrSNyE3TO+DN
iOgxtMiRB30vPHOf9CP2SpWre10tsBHqPPxKplc8VH1ENHEqJP7csCZ2WVHH5cGLneYuueqyiOEf
DVgq0jZ/AaHx1iisLRIv3Z2sh2/WGKtX7LgZHswU536WZ3Sb49E6RbF+xV7vfwzGosiBvvofXebC
0VxCzXXQd0R7fewFosO6yWL7sEDv5JnZ949YNG0gimpl9DkywBctXD59CY7De4nEfF16PCaK7vb/
yFSiJvrlWGPr8I7hhdzgBAGZk+hLzbEzm+17G74eLD4mNul0n9rvn8LB+y4K560euae3dvPUxcNz
YbH4SMk7FZBTU/vl1yT2/zr4P+jgQsg/jaxrx/NfSpifp6xf/hDC/6yD//qp/4Lg2b+BmEM5XOko
UKtWAAmpWqqYvd8oBV4LmoFDQJKBBvI/Orgb/AavB1VaRFCZXLAe/6ODu7DzBLiVMPRggyKri/+L
Do6RmQH6LwM2Uoht8ypYLq0q/d8kHJlp6rMoEgSOsaTvhRuRegFr6hOEpjQQuwZP1qhYMBsI8Ixj
uiItJyt4YHogR7S09r5JI+LzJGruIt03z6k02CQGSsziwbmvjIouhVUmt9EMhCgJ8UHvhM4VVai4
QVYe/3WMur3nBeKmSSIfHMKox/OKbbkJaV3cg8u0cwLdzkRuwRqOQ+wX57zr+4Oj1fJhgtyhGs0L
9Y3CjnJJWJ5dnNw889DKroaf5kjbSeqeVth7opPunfUYXXM0Vx9QqR5Lz6s3EaWhJCrGkUMzeJQj
5yTyfxqre0F8sdx0MxvPLs28YyvkAK6JbP8jjAR3A8AronlUCdCBrXuUbt6cA0zZSEe1PFQigNpa
GnKY0v3Z6UzsbYVwpyKQe6KICL+QC91MFlt7S3bj1UEsPztli+RS85i4mUZkMFIMIdZZB1EfWUOn
7zY1DZ+CFtudgzl5M8JP3eISotqF2pt+EzjG+ljYeH9WWJNA80uai4nYRR+J0xdnlNrmWQ8y2c3I
w2DDi/J3k4jkVNTjwcQMxxoJ6gScpb5JFTQRTgDy2Hd2jeO0aV6mTi9brIwJZ80luOjUY6uOT3SE
yqoxmQo64i4qUM56ilpuQENYdzKzs4gjmTpGHIF3ZHGwPGQSigOUXZpe25IMtEJ83bHR/B0/CDJO
x3OKGuHlcRld71FQxMEjrKJVYZDRMWyt7hhFWl+YNzg+yMI/+3SMHHhokHuh8gircd29kBWYdjGr
5oMjHCoha43TKIES71EuRQTVcr5A6iox5cCThZhDO4S3UGprguPcpQ4VPkt9N1XNUfdF8DkF1Hxw
4PN460ob3SN4i0TVwnPxFbV++GntvA3OLj60K7oRgSGbxzf2zYoTAcdrSO7BTRUu1U1atf2Jgw/Y
/ik6VuNov8InC7+41HIfpsgh0L8Gw8jtleEeLwFKHRawd8VK+UREJmlBkYv6Ekd1SmpQE6KoSESr
ratz5z2FrE3Ychy/J6M7b+NEsinH3yV2ujEQ6LVHs4kN0J7ibYaVhAl9P7HA3otF4rbKAi/eRvMa
QROF3A9q4D9nPksKGH2B8oLpHL95ab4K+CZb3afmsxap92Vcpq+F5SChOSXhg268lMkI6MBznKO0
POc+crsYWxWj/eTT0qYaainrireIR59zbRHPKU6pmpNvItxLXGgM9Nqj923TAHl9bSeIsWSubcJ3
3oDpqF9exNg1WABd/LyqOrD0VieyRg6H3c6GRl68qxA67eQG8Rtf1eE2z0NypKl5DejjwtpuSTxw
69VISbu8N27+RBs7FeO9wX6bFcUDMY945xY91RjFZIY7/MYwEeAEQ1CoVVu8+sKYkwyn4b5HqPjJ
0dO5zOHgbslxQYjJRQ/lH14EMHNj97eVa8PNmxJLXMXQV9gIkomguPGjmpacNr+kNFhSrlF0R4U4
uYmH5ZPM4HxNYVj8aKmeyTZuhYme2TElmuubgw5JwDhoL6jWpYXnDco5fuP+jMNruoiid8kkzoem
LF4Ky/WaXTblHAU9C+TFORyyMbrP1CwXDnJD8dbyVb/DE8Gomlv18oiIQalz5+5kmIgbHmWYGvAO
Mj5OWnGFBm79xdD23dzYdlIfianqZpcLAplrOj2rrLMIkmlnZlwwvcftrqRDbNllI+bcMLNeOTP6
F5BJeHUG/1BFU3hLaNvCy6DErl9NHoVK86MhFEthHu6P0YoS9oLpcJuMkAYSxF0WDr27i4rxu1zd
IxTvVDdymKODs3pLzMwVlMLfxO9MLZdX4pbMupxgtJ+P+zGrjmp1qkRu/d0vuo9SVzdBNL4HZXnn
2umzb/0q3k3y4eDXPuFjIFTDdkxMc2Kd9o1Jfb5CWElYEq0XCU6P1aCv94Pk+L4lB+CcmoU7Zc7m
CHCXfLdih+7m0q3OaViLjTRx86XIgvlr1uKWzmffbNtiwH4yjDDW3UV9iLJ9j8aZztToPsQAu+nG
7geH0I68/LDS/Jo9d4vpQA7DQJZw0ST4WG9AI136dcWAJfBRlk5yENb0Wa8Ool7TryWLOtthRobD
L6N6q+nL22U0snIzSwf3Js55NuJ0ip4SeDX3ZQhleoAy91iWGcLyUNwOBUs18G2rq4mLsDq5WWQ/
NyxKv8FuQl2mpZr8eAYaf5zq9qgzz3C3G8o3YlLm3IXOgrV7ZnLUuCNpWlXvA5oNMGtnoLknUP6N
Ixr5iTbaHBhJkTowfgQXj5X9DxAb4j4qK/sRyz5OLGs1ZbmwCNAv9VmE+XyegiR+ZSDHEIP5C6hA
HH93pqk8w8xf6J0wj1i+5LMlRUBCeFGHRPe0EwZNcEOPwLQLey/9aKm/izZtQ2C6AIV0U3soEXu7
9m6ClqcL92XabnKPVJEVsVBSnrl4wvgr6YWSWTLDzWNiluBbLcqHkUXQeOBYtaCYEhe48hGD1OiD
uX6YMFW+wqx/04pvlIHBsYV6r0L8sICYqE49qA6LvlMN8kXEWP4QzVD1yRdI+r9wWFPVwSFig1cM
2Y3u4ndSvTwHG9ldYruNrz4p97u0y8enDnn2xtFFy9ISmzj2GYyiSjLSs363vvMaS3fjQPLnuTKC
20/a2LkkaWgdomSmPs3tEUE7gb25im+X1Ae2UFrwv8HSFwbRsqLpZW3+jYb0aOmmPqmxuk5h7tBr
RdvAeXQDUqMjfHLQ/Qsr88EltdhDGFVjV9CLFg/uV1IpIcuBkCLOGt73Fm0hoB61M6ewjuY7FTfp
ke7KhUY7p/uSo0XzCHFmgQoY4jcCSfMw0tnan0r2SzvDl907pb8ajjPUia+hCGmCS6gn2bKPDOnm
ogc5WBuRi9Ss0mpM33g/Eclaurz96AAKg4ogI/8T9uzgPKdxjf84pdqPilQakEnJBl+7bKVLOCZz
xYHeBYvKK/xvnp+HL67Sv3fS+l31vnyeojjchRXRbWbEsNp4PRCSSDa9jS6Wt6wT+uiuc4OBE0gV
vlKwgjDOn1pnAMerubfkRJKqZ9fV3TFgZDi0Y7E8eTmXShsiEpEL3OYD/Hx77vKQs1bSr3gXSlI9
0x96PvB7z/L/k70z23Ebybb2CzUbDDI43UqklMo502k77RvCI+chOJNP/3904T/HUgopdF+fqkah
ge4yJYqM2LH3Wt/6zABr3k2WHu7IE6I5PU3pL3dNrMboaB76NcXasYm60/u4DvglFF69ZflYEh4T
wFJUEmyWEzK9cHR+G5wUt6VHJcb8m1LV2ovii1NmOAEQJ0prwS0Kp6zutOFb2lnYALrmkUN6dKBO
eWqk2uV2fd808S+DqG5m+8+K6G6YFM/JJH+QRrUnAMq5GqvFuKXH/jKiasxz5zFclc/TLIBeoVl2
yjpj6gXGRRIw2UQ2ew/hlwELIfR5i5oeSlgu470x58t36Mgxy+Y4U6J5HcjFMLbbZ7wiwrsKk2qs
Dym6Mu2pcjrLeYJp8cOhgn0yNLN7cQTqHmA+6NpIEIiewCsrbgQyoMoxcn+ZzOJDWJiIgr1p8XvV
uaQxwQYaF3AUHsmg+sbGRkCZuwaru4sNr4xRbORbkTY+jTpG+p2XY7mI7SZ9jnr+L4yCvEbMd/pY
a1ekGiRXbr1wWiAbhewzLNAHLYLg4CyMC7dIq5Z7if/yly5ph6CKrbaIgav7OIyGLRJ+61EaMKKc
OiE0dBILGYqcF/c9Vc5EllCet6jxnVxrEW8qZL1D38T07kHwLEUdwxoKMVCFdIYRiie3VsL6w96L
aSrtsIsAZKXF1RH+OCavRCJxI1p834eSCRi1tr2nbzEhOy4cAsznVDzWM5trarjPQBpKv+xfyyLa
spn0H4pk0QOyEYsr2wybncuADSu3c01LfLyOTbNDMZQPT7EybnOpHm3VLwFmS/UZsbv5rDLGYr1B
j6tk6H1nE1MaSAJRtk6aF/smdaKDZWjhHtEwNihK8AcHZMpdLCZjpwpb7q28V5uZ6fxTWvB4L8Y4
4u0uMFfN0x3xmE+oT8St7EbtMNZLfhfOqtjoGFzwnccz8LgugcS2dNPPPq3E1dgTZT8LzYDpYEZr
7kwP0YORAMLjsIWWl8RTQsTnyCsLcO1ZzGP2uYeZaQRdiN84GEe9fWlcjzwcu/Dk+gcUzm1ENt4t
/Z/oKQmNcoINU9YkCHsLgV6sCNoi7G0UF7hqZfkaMYK5F5rkaRsw5hAys/raolp7pXOVBkWxQubC
XMdzXy3Xy7BwYM3XhmNdPqqhcThGptHjMjKqYIUrni0Lj2BMohKTATLai9KevjeDWIDzaDx2s16r
n3Seq89wgQDwkYpJbf8HSFUhQAZ0HZqfJuWKfZXa2Qe6+0SDOuh2uwUc4OQsGXgW+cLDQPEDM1K/
XrRWFUFTS2YXk6YOXR8mgaPPFfszYzYZqxaHKgvL+l2Q/obT9FDMHZP6qKYmNJLWfS14MG5a1Kf0
O+r6rjcd8gqRmr64i0UCB72/7+HCEA1bX/JbdLb7irk5PWR6O738q7KKNXrVNRDYo1rn7VqpnKF5
ZXlkeoIF+kZM3Hjzr/9FBuumN1zpil7sDCqK4YR9n67YYMdm4J3NyRPHzvReTGJ+/L/2HYyubr7Q
vgO08l777r5qxm/z3527P//CP507U/ybZApBGI/pSIROKzf2n86d/LctIZLzy4L31w0ae//TuXP4
lxyT6ZsNhNpx/vxL/1/B6vzbc0x6frqNTtaxHPc/6dwdi4cQ9NGzEzQUkcXQJhTiRBgT2nS/xq5a
fGPK9B+2JohAriwHxL9RUwJgsC9uFS7cCyrIVZP0v+3C9bI2sllLOoB7pQfh9ViPs5jOrHPotxkW
aCW+EIbCsXExIcM57kr+cxmyBByT28hxWq7Cs7/0417Za6qMI9osYdF/FujFP1iz1jxUSd4jEUss
48XsqO23CoYXegY2mQ9QNVuFBL/lSF3FOoO+QiGe9c3WhubH6LUCAtYbQM//3CG7oc9PwOjUGds2
YfZDQFyCEr7UC3GXUBl0fjQ32GKRKugT4dtD/JIhNEIwg+a83sK2FtG20nEeEcVJ+bp10IhhVTMj
Ea5Cvx6UXFIkPvlDfetbSSW+4Z9PXyiJDQm4iNzjm7Et8eU28aACFSf6p85NKg7J5JsT/GxXpNSD
PssYOdlWMVyHKDs+mHmK00yECEb5lXWveOTkzi62EIznXC2AGG3mKJm4blonkzgYpjYPiiHjdC+S
PDrMqk6qQNRjc6/NEcSUNLdw4hZRB8fiX4TcWsg8GpsqVMlHSjekS4Uaq5tsmeDXpl3MnSKeiYOi
bibJ5P/1/p0RNK+P7cnztRaWvB4kN5ieXLHRf/3wA8u3CYPIpDNX0XkKNUE/ruFgA/RySw/RObx/
PXnsVPjzpPECuZZFq53X9fQ9it0qzJwMJwEijbLzy7TKnVsH7AiZwWadPrQRDYigW6T27A0d7peI
EWy8Z7OxOeKYEouoSqZI+iUu8FfL6uPv5hJxGNXtfhyvVhzyb2KVO5pJas53jebWw0avB+N5aN1m
/amYgJZZ2wLzmcaGQhh3NGeXEIeXFqaVuWlzTXk7GE0x8Wyr8wbNBoIR01M1MRSi0j61A209/CKe
1/uK7s11VqgUtZwz9+GKrYM1XVYErL9/6878VB6YXuy//NMmruL4p/JmUQEgcIRfjAOG/FxGe7ri
2s7Qi+4qgXBx9/71Tkwl//xUBGKtYw8HyalxsigIRBYWAjbhR6HpfC+gG/uxxXBR8+rxvkXVUK5M
pSygoRW9UG2CMhxQwNNj8upPhBmXyPot9FdWM4K8FjawIbwIY76nW6leTfIbcdcWlb4bYfMFKO/L
Cw+38Xb1xKuIDFtY2BsYEp3cMjxCLs2W0MR2To3lt1Gb3BRlzvi4nwYa+W03h495Ugx2YCX6UuJ6
xsccJMjjWjQHLYY/KIcF3bVQZNaW6iOGgVH1CD6iOkaaXlLztDAOmJbaEZ4vaKdh30H6bIwH4sBp
x3Vu24PGSjWUZO//PuvSf/zqOjTTLHY9C1Wwbp0IS+1WlkKCXfVrvjoeJL0MMqsvr4hj1i/cyBOk
+/oouA577+ovR89KNsvxs7e6ohokiBpdXp0AQpIRqQqXzKnSrdUieNz20HR+WrFZf1VLkty4NkmC
dObKTFzYEN/uw+5qH9ExkrAl/rG5/L1gVcPicujRIopgocix5Di8KG1dM1EzEFAngSTXeXnhqn82
wOOb7bncAz63IRAQy5OxXVdGmSrol8DMnMHUdgVUU6LS6xoograSz9Mxy3wLGQ1H0cxtkRnGHkGv
qO1ucwUSZdsbvZbhWAcADLg6h7rbeBUsxsyIrAezY8LOBEoHsMbRJAs5vJtGA4cnZAZeZGb0eVDk
OkC9M9IbM4ly2MZhVqxHTjE89G4GaTCHAl9cN5WZfLZiliF8arBc1hLdBqzsJBypIk/D1jjRV/zk
CODIB6lp6PryxdGTp3TukytBWgo8boIjD1EkGM8UaVogDuUUQbd6XvatV0KStXtvgtFc90t94bF+
s8wJhNLUMatTSHKgPym0uniJQtID8sAoBu9X0qn0CiJ2cjOlcQhMUV4S1Z+/niX4Wfl50T0fP9pY
gyk77YIogLamHdW4M6oQ5cF3tjpJ1iFAigsP05sXFyE6Jihb0PAihvHUCzVPRmSjZsk52E+kXWex
2M+kBQM7zcaX99eIE+09L+56Lds0IO9Imm6n9WMh8hbOZZIHgiTDW9LdzX0vgfXQAOy7zzUm9d5P
NAstbhnWH2gsui2K8zFGCjH0xu8Ln+bNesynEaweVOvYFZFhH9/rLrYxl6y4CN5VaG054gxYHMxX
wEFmt3WkVdsqzZaftEG7tXHSfmQ078IktSFVzCK6rZpE7Ylezy/8JOI4HuOf+4Q7js/mkBhh/Slb
/qqDAC+EI9LYLDAnwNH7NqvEkytmaj4wfAwNYYwB9VEj+8N2VEm4bGsB9mnRGgC5Wu0t9pprJ5rA
sJCYbhWq20fI67V7hYg6Kpi3MnK+ycGQNvv3b+qZp4mf1yb2DEfaen46vqfhpJYULILnZ9psX9VO
om54h/VnXYNf/P6l3m4D+PTRR2BkYIWgXDy5Fl5R29CnSPNzo20/gg8sr8gsKL7NiNbvXdlFX2Ej
24e66Jfd0Bru96Ss5AU7yZn3dT0f8hDxc1FDnlQli4OlO7JXYCs7LhpkXVYvvQ23A888EKS1Px1f
qLzE+mcerf7rwisNSmSWCdJTTtaIVDdVpqHi8/MkRjPetQUz9Vxfw1tI7iw+lmbRPUDhz3vc9/iM
PVyOatvb/GorQn8yNiM0NtuPemBePmnrajcDci23tZk4H1NitDk4ILv4OJSFXe8u/GrmmU/PQZiy
27LJP/yTdfTXs11xrF9XHMcn3gsuZ7JUKBTtcB33j4Te9NulqWmEsb/IwZfdyvTWdfLWOKAV9g+k
WFqxc/TRhATojcZw4eM56807ubkUZyxP/KEmWtz1Af/r48k6mpOGPpPP/riEQOcaoLdZHY4PIx57
MEM8jY+WLBmjDvqo3Yy9SwiFWkwGtlPqppCUSfRKN3PstbdTOrSA2QdV4P4mpT33NRFrI6GKTX1P
yv3K1s3K5pc2CeQ1tWZWEyPPxUJ+zclhCHSvzdf0WoS3H82omSao73H8YuvARJnRee3wZcSEFd+h
pOGQkFhpdh/a+fjSt53xQxZu/htDZAxDijq+pxSBu7/p68I0dsSl5sumrWlpUzdbULOEt3wIiU74
Rf5c0t6R4MS5ZnC0judlSLGO4JdQWH4AvLHemEnzyFg8xP3qDM9tqmLIyIs1kE9uc3xdwqj4ktSa
/TPDEP9LIJnXA12PSWxxlj7/FqOVpP1JiD2+k8gEcxES0czD3LmzvcFPZ2p7J4yn1yjJ5LMN4e1S
cuGZN3c1/0LhW1s8CK2Of+gogiJDt0SDJqO3d0mIr9TSSmZRcUsMiD0a/8Vyxe5KlQwmix1XX1+M
v56srh7SMgHe7A+h1XzAmMA0tcZuEs+esVuIz6aMn4EkcgRtf1j4h6AYK+vC1nJm7bBX5xdWBr44
Vc3xh6CakalmN5pPG0Hu8prYqKYcrIMxmYkvZu8nc/r4WbQWnsI2ji/cgzflMu2HdaOlEGBzM8XJ
PXdRI3uZ4YbQ4Ipkmwq38sNSLD86vFtoyOaDqSXjhRWaN4PvdPJKk/VKprXJ3/yXk/XSgv3usWow
R4lAuJA9wXyaHJuShCK/WXKOTBytehcpTj4OVyJFwb7OUpqXIS3wablT6Nj7udS1m8xNadd3FSWa
X9juJAN9SeSLhoI3JTJr0gHr5ilIF21u2yuURKuGifADAHxxqmMoLSAtbqQW21fcXOAboeURRaDS
iKyl1FszRgq3lRumPkyymAgQyawMsI8bFYv2RVg0nAgMmtwHBCTtx0q5IECzrnjq8iZ9bOGYrTzK
FI1th6tE7OumCp/yamBS6mjL8tNi9cy30DiyewnP7Hufm4RTCMK4TEyyKZX0CFeRaMIwNVbXH7MM
Mersa3ioFBEiTGSRSi0EBm5AHi4eYPV4/NqgC0eeirLlK/FRqe4naE5o2sTV+J25M4I5WJ7u8zyX
E2KMNmVC2tl1/7ygy1LbyazUc5UlnbcxVJt8rXFNCI6oNdbX3iQ6wZlGl0lZmsGDZFSFOr3tVbpF
17g0fjQZAhl3XvY0y2b8QuizNC3Zqg7xz0YNIb42QID5rVs1f7jbjvaahEn8U1lOkW0xiNr3MMvr
V2sYx5EDTdX90olGkpseP+sV1gLrt8jcuMSvK4tH7FP2R4INvcdG9upDqznjp9kzi3oju3CEyhNn
JZoloCUuw/A/9M9aiz7PwiD0O0UggPUERkC0yWl10a4kqP5zjMGx3SWdsK0t2BcN+kkClT9lhALn
Iq21O2nh30bhQ9UFxKbS9ytKPru27VnXr9KqSB8yxyJZSsalOEi3qsj0yNZeZTSOUf/t/Q38zLq5
nkzwrtLEJt355B0uhjyzqiTjHQbE+QlGdHbvjhoRXA3GX5pY3oVy58zbux6xCWFdm+5Uw8crlhjM
Hvk4BEmMAvbWLZrymvCnnHLA1i5s/ucqSjYDCiuD3r7HP46vZSSRllVW6pG0wXCSnBkPjPDkMtZL
ZxE4QNU/LpIQ3X1JAPwNpR9cpKyH3P3+LT6zTIJ14OaiD8QU657sFGbFrFymg+e7xoQpuW0EeVJk
sSH46mMgVIHo+tIM8PZEw39xaSJ1Tdpspm3yEY7vgNvAxQIeHPrxnBXXQFv6XUuD7DDhvrpeilld
xdDvLxwazhx3XCzkMAh1WntvDg3Q60ermnIeqckwxz1QZsXuAFaD6CBlsWJ6dWM/oBvytsLrkgsb
xJkHmueZ78oH4EP82T7+2peNyiYhLqs0P3Ic+SNpOtyN3OAtmD/8Mn3dXkqApUh/uyMxvtE5biNW
NElDP77LWM0JZ1xU6FeRnSU7gY7yW5T1LfapZmkQ33rkRPq2hYrY9yYXk5CIwTs8DY2J39CTFd2t
bK6cLXbU6tvCuYTZI+hiUmv0dZUrtYSNIpsXgpRyiCUrGX6JH52wSb+X/UAxDQ+gvstN1nIUX130
mlASV+gkI3IPq3Fyml3lKftVd4zVGu9ObAejnq56RirJu4JSlvHtUmWfIdmOvQ8JxoPmHXcpcuZa
WnCw0yK6GRzaFgG5RPQiPRjK10KZM2HriJlYvsYUPoAmqgk5wUgzK6En8qNsYZwjyjPGryPgcoZM
Yd5tR75+xxeK2RSQ1FffHEgQ7c42ekFsQptbZJ6YPXvAFGUZ0CDYIZVvR+5KqZjVQxnHDJ29xAWf
LqEgkz0EhOAF82IdwRWZYFkhyA3ptpN1+I1llgClmsk9Hk2C1CTyhGxBuKI3NvzLLO5+VeNgPTem
SH9T7SXVZlQR2HF48F3qj3FY/3bB/TnbvM37GV66OX6wuyTTApxQqN3GVkhFanLWT5uii2Mix4CE
adu0HRvCzUZdfypCr+59Mhjaq5FGGud5+mmcmZoM6c8yOO0vLxGYLnUwiJ8hyK09PqCjKAbYgq9D
Raw18l0TKcywhAaDLWXW6vOUq/EHK0+Kcj3LW9Rd8VQfzJqNndMHfmOkS2bVoO+s5E9WnZ5nSWI+
2etVBQSfoC1Sihi02ZEfdjV/SpGEjbxlSLKIAxl+rb3tQsSCKN+rZdxg8spUoENyq/me0iW2yUj4
zlakhq+kkRagwdAMIV+Zeud1SjQbk1yiwQUdqFPROGNKtLZCL4nPIzRiurIBdn9PoibELaaJ6YeO
qvNH5PE2bWpCAX5TwaAKcTFEV2tAo5Nc5dgf1XVCL0Tb2JVb/TbJCsGjzBH9FldGTPhss5bDTRli
Ry8XOX8ZjHa6qS0E0ndxYmI2xE6Xfu7cUv4g/wrGRao0VqLERpHB+lQ1/ZWRKKuDlT/LxXc0AA4b
s7aWCFHSQEa21cymj5YX/zCGaFT8zASrVSghSFSwonBs/SaPB+LOsrJ84ZPklW8kcU6MnoaI6CD0
TiY3DQEpRDPS1rhUlZ9bjUwG2TQAaTrJP5SfvxbACArw5II6QxVlQt03YwdR1yCnfdURJYJwW9He
tqcnvUBvuJEVXeX397szWzwGGfIU134cO/1JI8fpdFQiuKH9MrHKa2uoxB28Vgn1If76/pXe7qyc
QBwUkWsxweRq/d//+qpd3bURkWWuj0RxrZKHUgUiGaOfGgk1e6vGaDvMkXVhU337/YQhQdgIphVi
TcY+vmqlWhIpesfxRzdcDizRM+fcqXpaXD27cCvfbqVcai1hpOciNTidMUFUz3U10F0xFr26y+xo
8o2S1gQukOwBsgm+a2Rx/Wub5l/ev7Vvt1GubOMjkutshgX/+Eu6CRNP4ZUOSWbob+iYgMnsq/ne
iiUjT4/Y5Pevd+6mumwrgv48w2Lz5HpFXEk88DBL+6K22ZbM5dGiDfPUChwI71/qzFMDeYzBFo0h
V5fe+lH+emrm1GtA2GP6JoeHJpvqxFxsa6b1RPLqCILaqIr3WdVeqkfPfEWT8o9MDEBqjv2nnf7X
dTEvRyJtdJ5WIrru9QoixhJL5KA8oxdO5icx3uuJHDMixa9nMLxbVSXH39Eq4dz3svMAb6Ka+lLP
CRGDQ0eClhfn3S+nSWWyT8h/WAiByZE9Q1YeAz53F2/dpdaarVlHxMNCDJXtIYvL5sK548zNoOdp
gN+1gGazXBx/QKeCU2lhufVHgNt3hsiWK8KqOl96KPn+499bglNzJSobSuHTVSJOwcsOiwx9p0nG
jaFhNYdaUG2UgkNQdgbJqE1C/s77V327DKMXpZVs6JLTFTP14y9IAgox7pqEk8q8K9oXrkE/O5/B
AieGBqY5IrTuwLhXsIEYnf7kNORrXPjm524yJztmTDwN3ptamGFBIaZaD32MTMXvkmbKFx2wL8UK
g8Kn97/vmbeKQTjSemJRUBGcjgoa2n7Szip3DWpU7S4mBIcMR16zdCfklPOtY/2T1YXqQr1/5rq0
l1n+iYPnrXbl8X2uI0uqaQaK2XhpFXS2npKYKaOSLlDEbxyN3T7pkuU/P8eyguisVet4HKHZyXqF
f0WzFfNT6gGMIngMeWwpIwkxcqg3L6glzmwDfEOabVTjpkF9ePwdS91Bds+LEqQ01gO31Amx1qTj
BgNpWz/nuZMH0xoduQqQtSR4/4c98xA5IOeEzm7HTdZPLu5kQywQYMRBRBjPBwyd/YHuvn6n5aAG
3r/Umd+SDgSlA4EGHKROx7OZ62bon1DriGWuxK0pa42IVZcjckEjuQwKPSPNA4TOf/yeGHw9i+4x
CgSd7fb4/kLszmGrMqYVren8dnRVfdZdNz2ADbOu3v+K6+N43L08vtTJ3TRHUIojpsoggctCzEaR
arR3EF9deC3WP+f0OnAN144OXXEqseOvRJuyN/R0XsO54vLWdd01scuzbvGAIW5DZLZ7/3udoMjW
HccQNuI+OLHSxM58csGeQ2RK2mceeIPC416hrcbfo9ho6sBZZH0fJs34QXkx4TQuWvanjK7hZ4Zr
zT5k8APkShNauiupDWIEYynBg8UYVj5ewfQARIXx7fuf2Hj7tCG3YH+kS4EHmyrn+BZxmsOs70Kg
IGEtKZGXRvnHeAQB9EAKDPnVCRkyCSAnCV19pCb43TtF5/haU4CvHLy8zPaRETuvOgKezu+qFFOg
oSpsIznuor2ZwRobCjP+qhuteiJIOoR8m5XFuEMkBGJ/caXjF4V08aBJq8DpkpA8tqkNEI4XNqO3
7zDdL8Se/EbwWBHIHX9V4RQmx7w4CeSE8TYzCvd+crNvYSiNl/fv6pnKAyEPmw4zQTZ477RkTfvZ
KRwtiwKThvFuLMgryszBfexIabinl708Vroan3uKzntZIWPJrCRsObrW89bJRAmJFaPApoMfrPnv
f7YzPzicWANBL7ItOiAnd2Gp4RvVCXnXsWjKfRMXWJpqoFzNkC4PgqTpQ2It8YXH7I/o8ORNBBqw
SiQ8yj/EkMf33k2GOYWlqPlimCXEcoT/d4meL8qvyxFqU1YKJUkyzoS5y7PZcF6sKGp/GnqvvLtw
WHNhIeXTHQpnaBIb5GzOqytMfI5Fb0fe/v179LZsoSw2BAWL6eoIVoyTT+uQqteTahrAO0kDCYsZ
w7ya8sjXhzBxry0zHTai7M02kDgi7jn2er/e/whnlkg+Ai1TtNj8588T9ledzBbvZqQ2oNmE6L5r
Sm34hT9o+fz+Vc4skA6Fpye99SRgmifrlQJ7JPFexkEVLTkosJFc1QXZvu84fadRONDIeP+Kb1+N
VeJGDgJdQrQ5IGiP720x10almsQK9B6DKU2BOn+xFkfdoZAOdwAkxWOMOmhvYc8+ePQSm40bWcDy
2sxpPoxxpN92S5LtE8Ec6/3P9uZnN3hZBUcFnWGmtFdQxt9nIpUCFFeNbQWwlOmK9dT+QMrBrgR6
ayp8HLg5MJ52Mvo9QZMLfRw/6Ffe/xBv3k8+BFJhotgoqzz6B8cfYo46rSiqAQbsRNRJVxTLATk1
Yp2OLKBimLPrKB3S4P2Lmme+OlhLNi9kDHSMT9U5nRGN0CLTkNg82dIilHJRO+rWEvukOWRV4JV2
au4iyP3PRhbGv1Bbtj/suBi/j21IrB7MUfV7nhbF8m5qXrhJXJde3ooG/GZU+hrCR1y32kxdPv52
RiTyrPd54+6iNByexkE2TxSxq586nUcITQXK5i2MSnfvJhMYtHwyp++YDitw9F0kHonWyJ0t6SfR
chhk6hhbGc3WRmS2VW5NPmf8SKU8WNe5E5r2hfrlzG8EzxtNEG/hWpKe/kZSG/DOYjNLnLTGgVU0
Dzggox2IUkJPunhHk8K79GC8WREoZGirC3OFC6y7y8mD0U7WrKq6DZQgn6yiIQ70aHLQlbz/LLyd
GK0VkwGQRer8zR52fKEef2hdC1KbE9cUdz2b6lYD1buXaSMD5ZaK3LsWulTcYCiw8LvRshSf3v8Q
5+4wBTCjC94AFsGTL4tEzFSuI5ugIVeeHloyB6wH43aaWxNsllRXSIqJunj/qm+OGLx5RDOgf+X+
wgU8uapAJ4Roc2qDqWzNQ0kkuE+6XHKw4zAnl9WuIGi035qy1a/fv/Dbr7vqyhBs0G0CnXu6PeJY
Nso+I4kH+bf3xWBQts2gH5qbmbxs8iuIJNqCWtTkhX35zfrPF14fKBZk/gKZc/xTNwuUSQs8fFAA
oL6fPM/bD9i1D0NXiJuxSPvv73/Pt2rJ9YLUH9xeGEFUICcXlFrYFUvSBomX6bPfpIXlh0UaqlU0
4f52IlwYdtoUzhaUmSLiyOnmezVOTOcTo9H7Cz/4W1vO+nlsmoo6rVPTsk9uQKU58cSe0gbaPFeQ
A5qwMcneUUUf+WaqpfkmXhoUNJDLLHB+MbTarVUWknDzQoVYY+kM3egN3NdruPWE9eBRaUdyL9B9
UVITRL5h5RT1HqY202wIN/GvJUdPdI3YO30YqRS/ahie1xLb0Og95Y2+aSL6cL6adMrhrErkctv2
S/pF61FibMbEGQailpAHZsY4gxEldy4lmCOxH+I+D194bMxX05yyDrI/tFdiuKd6k7fLIJh8iMqC
FqOrQ1shMdzXkYpfcVxY98tYzLMvmMxdeYu+wsUVek0iJ0vyNixoNtPPsKHtGoxIefcGY5cy2aAb
ZqCZZspLXhoPgqWTJxCGCfaIK7zGMIcPVMfRTiTtBL6C48HHchSMNjABLeYVrgLEQYPZrUi5oXeu
mFXrxGqB1Pg9e02jAqkS5HPvP4TrM3ZUi/Kb2xwBWMDpDaLZOX4G64hB2ZjUVdBo80Dq9ewAsEyX
K4IUL7Kp7TNvGB0+WqwcP5n16acVFozAFK5NAbZcd7vXQZPll9yFhMTcZNXKaaCnvnNEDfEGTcn0
herIND4QhZLPO0oj/UdqtdOA3jEnz7tahua3MLpQ811dW+abPoy6jxkNVYdMQbSJ17mmT8YttOYC
MXmTgupFeT68QHerhN/Ysw2HgtQENsouKz+kuU4ULXkRtASniWMpxtlm+ui1NgmgqwLffWxqJO8B
idJAWkMEP42vdBObTu/g3hkI4gQbomPAIjktJvOcuSUCKDnCPLq1mrhRVxx4vQfiTdTPPCkhzmdG
n+kAhPTxSWAXd+CQG1G0HbuV4mJ5vfahYiXAGo2T9pYRboS6D0auunbUUnRbkJ4EjwPpnKxtZBUV
dJ4OlRnAlQofERhne2uNtnPlVXCndtnEkJ01x4ooa2NBYgUqQ7ltGCVjVwaKaJOSw7mQZMSCzW1Z
lENzuBzLq6SAKr7F+CN+Jk6silcZweHyJ3gFzZZ2sn6wB7tH1AOIA++4zZxrk2mx9pNypjYCEPLR
3ZB37uexo1PFn0m08b2U/Lpb+DY1QWDSmsOnOVI1jAlITCuD1+u+oL+XA913M/nVGplyP0xZ2E37
eE5bGynPGHabvG8k3ipGfNZ1TTKet4WTmUe7Jm7DjCRGwLsvPNpt9tAM3fiUwwPJg5lMQZKqUm9h
/jnVctemyThg2W618c4TUfZpMnFb71Fh1JaPbX/2nbGBBEsN2I5bPZSkHBkZ3bmNyG365p6lwdaA
B0JudhsWwOfDeg4pHfnLItaMIcLeqzPoRlTqfeYXiWx+M05N3R02TIiYFZyyb0k2eROdb8H0NozN
5T4KneW5Vbr+2qBPaaGiRqC+RsNLXi2tSgEJTG37kokJc5HIej4UedYVa0bmzPcod6LvNu6JiBiC
sKAB0w7Rz8gZUo/pH/KrDQhDqF3SFl311IKKyp/M3l6MjZUOaKm7JjP9NB/nV1Cj1sv7y86ZPZ4O
hodU0Fm7e+ZafPx1opuNbtK5mUVAFkNM9ydetqsO4AqeJkqjbjJe8xRe5vsXPbP8cHikNYv+hz3e
OLmopSjOBzVVgeau+c9VbQUZssKdSw/kU6xGa//+9c58Sa5HcYr/gDXWM46/ZN/LqS8j1tayjJZ9
Ddpgk9gzdOS07Q5OONh0vIpLWptzVQXgbxOxC/M6pD4nFasmdFi9HW0TrYNQG1DwjL9n8GcW/rgR
uDKBndn1DLEI3TWJMvlH14lLdYXOy35tMzk2/8Vdp3xeg0rQpXLSPb4LrV7YJeAHMBSaF39S8Fs3
gECRYCXtEjTVdOnROrOjrX0VzNMMSZkjnZxHANWVWurA8DLqKn0GOlYfENt4tyhskgs/8JkHarVp
YdJCt8ZJ8eQHNlVDPWO04MIIcX2G+RIf5rD86WIbfaITdmkieqYiXxvS65CSGTAl4/GdjCwFWiM2
+6AMDRjDzOroSMBGyOiiZX3AU692uJbzQ4nu8uH9Z/ltN5fJ3DogZdhA2Y11+/jiCQim0ezTMeD4
al4huMgPNf9fP6SMDwar6IJcJdqOjFzBPCLKfXhUCChba9xyIs1M8Mr2vFO2AadRwZT2CYAF6GZ0
RMJf+KjrfTipaVblM4Ipw2EO88df8dfi0ts6/c5ewtRr2/wTPjq4tHk5k7eRLM4GEvL4RWEhD2LN
tD54DEGvsj7sLjwbb10c3DDu0x8ZNDOw0+ceC79nQ8wZEF3lWbaXnR0VL0XEQDnI0Xi2/oot+RCL
trf9IUmFjms7Kz725iI+R2ybq0m6qO9HBNs/0jqBiJHK0UHpn9OcqsZq+IwiOvwgQ7H854szEnZO
AkjZaQCdNsIAJSWl3UIAqrzJuelRsgbdkAw3eg1wJEXTf73Ac7vQdVmPkyc/Gq1hTkOcsy2GSifL
hBah/HQ7hlnOCisGwd98qurIvNhyO/NwsN0YHPJo9Zmc7o+fY6QoKWiHVbUGaHLepZNbfmlaYnrd
dpTobJ25uSpU3e3yWKp6txbot6EIy//iHjMNRqLF9uAyTjv+GF7BEdeCaB4oD7WIHEGlN0sMpdTU
09uyXX4Kdu4Ltf7b5YrDHeN1Wlt0T+juHV8T3YtHQgnXTEoCjkFNzt8T7MrultMeoL+YRIwLb+L6
Jx7/qJxr2WGwDdNF1N2TRSPNbbsv9IUFckpIY5EzDNUYWHrvc0vjR0FSxWrsNVAfVh18oQ05YeJe
0Wn+qmW9+HXh47z97TFocORm819dzKcLA12EguCMYQzcKI6xkbFEmCM5Dtrooj1rwQSUpT7cpZm+
mmu9BPOSjL68/yHe+txxmrKI6xQ+jNe8U7GQ5w1NO2sEZvb/j7Pz6pEUWdPwL0LCm1vIJMu3d3OD
unq68Z4Agl+/D7V70UmmEs1qdHRGKmkiIwjzmddoRq8dmwWAf6CXlfcoPTufoEcp/BAXnjMaiWbX
fWiRqClRT3XND05s6dJHqhejWrXruh+RPbfoSWsNNi0zdYsfUokgxttj3t3nSO9PmC3laU6um+j9
/e2ZXPYxuGNp63nU2mkMwKg630/4GmVpPLbTEcJRSZd/6e/QHUNYqHIM1k5qM1dsh54OVctjraQa
Cr0KWHwfvhS1TkQU0QpL63unb8qHNFERORyN5u72r1zP82YLgnVYO5DrtWJu2xfNMKPnUYr5aBG7
0+JBK2ioalB7III/whSY34+VUO8xUR+OOur6O+f86vCUBlXdoX6nvTkg/fUWUSfLZlB2EqGocZj9
MTMwGZSOcKKn0qkVN+g7WtvAd3Ez9ytzBugKsjZSdp7vt2brdhlA9JN7ExnhvLgJVRbLLSj2gWzh
FWrcZ3wDsuQp1TCOeAfQFhpSTHfsfUQx90ejJInyYunTWBOkld6DVw1VfmcnhoEkQz3hdpObmNtg
sbwgwNJKxMT8USOr9T2l8rpgpsWq3xsRAATYh4nRwvtOlZ8VOsUDAiwtwTe2GqswclRT2EZwGtJ1
meMqW4wJX2EWAJhlZyWPOOgJbGxTWOaHLG7jO31x+ijEBhZZGMeLs/uuqLBMYvNEnl/nydI/jIPd
/3SHufmKvZv5MbaTPP8yRWZ+3xJYtb4tyQBcvTCbk3Q988kZ7coLqGurO1jEy0AUfA18JJWgDZDE
NmIa5UAFa8RoXNgyfapMUrei7tnkel2Ftzf5W6S5+bwE/TRKVlAPj8r6uv61zRDO9dRRXQFbnt6a
+NprpKKHBsiW8KPM1LtjQnWjRBEsbknAY3R2ID2iWvlL67tWva9s0Sef2Yq0LG7/tCuPDj1DiFmE
jZSut2VkEJ+i7Xsc78SSKhhVRdUBwkX7Oo39N4RilsPt4a7EqQ5NNXOFuFG0RoDlfCXGNlLFUK01
ptiAk4wDRMqGjSbVyUDjj4UInUKtjYdoQJLx4PEeYJhd1oUWzlM/lkcP9suIKuYIyLeebKjpzWJA
Fcu7fnw/RnP0fgTMbu787Mu94sCW462kFUi93dyU4RwPlyr4mjlthoh+UTaIMRTdND02fRLZ/30w
huJS0kFluAQg50vU87bEUl+QCdJQs/YW2R1dp8RBnbbazlBX+ic8cgTB6wVI2c/ehHWIGVIHcMrl
WFvJ+LRoWvNNoQodmniENuiiljV6jwBAeDRjGK9p8gWwpLuzBy8TcYr1gKXWljtJobv+/a/TgRS0
Tmcc8T+L6PoXIBLn8+zVyHh0yHseMSp2R3DtVu3svD1vR/zsWBpUOoHagIKDzg0Z5HzgBLWjMWpR
xejQKB4eRKyqL8ir5/mzVc5qg6Ae1i2nhHLMjywZjR8YqGefLS2HgYTMpPubBm/yvskJ5UILBzKH
Nx48JmKxTTv7RZf2wh9xgQKJH3GRK9C7ISa3fRwhBSKHxpcLWtOBqE2A93aEr4SpDO73upOxQG00
apeHtFTnj92c4jrk2qIBn8Mv+21TuR/9ORrF6FOcxF2sxyj3y+2jevFVWBzWhe43PGwHSfzzxQH4
mJh6nC7HtRqHMmxdNvfd0GtYwUxCc5A4VeLQHRXkRG4PvO657VcBwKxDAAb1wfbbDIzAL7UBUz3O
+pRUD3Okd7wmcHGgCQgr/9Lgqx4jyIF0LGD5WX6/PfzFWWfeIMsARNI2tciqz4fPY9jgSY5qOZkc
75xrzXABM2z4XFL320NdmSklNo4YexAY9QUzFvlHHaTucozRaR79pKMF7cf2jFt7N9lP0iQZkB68
GGzI4tPtsd9oBZtlBu2Keh1SSFSjtq2FNFXJo2KkWxEsgs8J3aSmJu4V7VMdaZV7mOnaVgcFof67
Av1MHGCnipopujNZcsf9blG/LVV1vh+jGDKeigfRYdWEzo7JbEajj8Sb+Unh52PlhPIaBkhOhs6t
o9XqYVBr7LXcetKbYBnq5t2iS+uftErgx+daG/9pojH3gpZ1AXbRlf3O3n7r3W0nbwLuUFfoK0ZL
a1z415VjTVpjiMjSjp4rpuZBVTTt39lwku5FJDENBZSo6jiMLGd5HXFCQlEJvvoU4JE5N8eulc6p
7DszXklquCcTFkZBVxXUzm5/pCtncEWsquC48Q0Fsnf+M+GnV5E01hp9n8DRh/S/rNI0rjs/U02y
p1MMKS/BBWuJ0p1TeBmzcOxtC2Ea1scxbXUTkk6zU3E5DjpiMZWCSLVM3S/jOMg/QltN0NDnlt9d
k5o5yBznhXIx3g7WaOc/sCqaA1i26c5puXys+EXgI6mwIUzIjt1cDK4R15mrsmMNengf62qU9wsX
NH5PVebdka/VD8NqJ7kgQfzBGxf9sPQEVzvf5BIVBN4Ung4wxLWMaW3BvRq8WxZDqkccO3rloVFR
OwxALo3NgQZ29KtB9bwITAuE/Fh1Vn6XDAA/fRUqI36SUTKgg64jxGC0ULaDjrasufMTL4I6g5QK
sUvDgFPgXFQidWGnblk75lFDIvOlhlwUcGy1j6Jdqi9F0RSvt7fplfFQNlwd4gmOiOs2pwneuwBM
ORpHtzWjKsACPXrMFCX/4cQjpkhORVFpZ4qXVycSLNSJ1u9gAHTQz0/GVFtpEs+5eeyEFgV976W5
r5Y5qnKGhCORZShKRxka6C5UgmWnUnNlJ/IyIQND1Rymjb1txUO1nuGOu+ZxTChddzFu3sgyNp32
2GdJGh2NUlZ3qgsTRpvM5gGZWTV5NMGq7rxVVxaepJklWLvPpI7rKv11jWFT0FhuapnHRsACHSDB
/+zJofELwWx2RPkfS5GdU3j5PEKEp6hAc8iBa3QRwC/eZJhtbB1nml4PlPJEhVFbpzx2dmrm4X/e
WJQ4rVUZcoU9vBF5/5pfXus05ueSwVxBXbqvFUQFi/hZpuW/AEKaHdj+djkxpCbkWNkXbCi0pDbL
6TnxrIm0jcMMs6OP6AhHDzBC8J/Wpsh6SEC17W3j7QX/NiLSdXAS1lgDVdqzD4gXKte4pSrYHVX2
E8T/ASWCtv6govgC416vg94Ve5BRKu38Z/9+/tZhbRr89ESQcgRwfj7sqFeRM+PZdkQ9U38hivWa
EEPP+bsmVnXwxhuMf001UtCuamqKMyj8aQ8ebWDMB6LIW8kwmvoevQ8oWCM2KypN7Tq/r/Qs+YAg
70waXxloOMtexh/bxKg+2eADkOVUc/HvhAbiFEZ1vLJjq6T/OaSq+FbOA8q5qrXYjs8lLuIAiQ21
AMKYQgipqUK+LG7d/l7Kwqn8WCROOIExUR/6bBYPetU6iFSMafJPkgIooHnajNJX+9ppMNOZqNHX
SkcMg61DhldGg5tOu+AQxr/3488YQH+3Nszj8bCGPfyngL3/ZpegD10uBNdBWtN6lzU8PgS8h/p3
nnSgVpCvH1q/i+ScHXHJZOJdp0TmAZyS8h7n1jw5RtLJnqQ1xkuAu+Zw76l862OWmx66S4qR/SJB
QCujYqNF/uzZ3ZeI8LM+Rq2OWKlmSU34tLep2034LD0ragq1A0pzAj+50OEZp30JmrDHRBNvv17p
lxfUfzJMorAgJEswDaXzY0qVTx1/+xCVMUqynj4qcTBX1Rp2lmkrSbBa48MyAU4Ix7oZf9u9S1Q4
Z2b/vaaT9XsYa7IXkl4XPNsQ19/1spNIoE5oeENUjYoDWJUJFZdMS/5wc2rVIZvtRg+EmD0JpDxC
TE6WJq7J2GSjhpQBJPjmCFWL77JKze4i3ZnQxtRAseHHh5S3X3bqKj2H2ydAproeqoBwY5Y+rejk
gc5IbDAa3VEfWRfF+irpiAP2GOnNQGOeVzf72KONmuliwLFG4L2O8paC9Y5XjTgbo7Ur/13UCMr9
BFXf9CuMxZ4FUG0kxMTyJ4si618XkEgRQKGg5IZWwHzgZhyTJ6q4+T+ZlXNytXKyZSBIjm1k9Rv7
Vy2RDz1KfXSe2trLXlk4KNWWknIv374et3cxxxjV3LUns7ax6N6eH2Ozh/6iozkWqkbdnNyeCqaL
dTOgY3X+cXuoteiwuTFWaVEaMmuHArXN86GwRciLOFGBi7YdXqpoDIxPSmO3L7eHuXIf0v5AzRNS
z1oU2EQSLkXpxS6GODRoDGtHJc6jdzSRMVi1C+AIo2zTd51m73Xlr9yHsK8JmoiygRVv42wkQLBP
UdMkHMYYb5l40e5QszFeyDz7Fz1KrL0vdwHm49Mh4e24FlA++h1bLotjtLKKTQPHZbqk/atY5uEH
WX6DbXyqZN6j28bJXWlUqx89vPnvyI5AP1U1RA+CoY2i4qvT2wCnSorEL3kFhe3OQjKiDZDc8ayD
HvdKE/SDpn3BRVbHVI6+xa+Uxm4dVs1MY1rS6kQkJ4Vz7UcpKqO+rHLjUYlKFSPiapHvKEOZne9F
ulGFrrTUpyRvxlVZojAHX4ETooCvKquQGGPJ/LKMxhqsFEgZjrmK2YGRFcYXoeikCFBYxTc7lzOK
yK3iKAd6Fg2NCXUcBtoNMdYKBTLObZDJpvkkLLmI04wk0RLCmNaQHZGN9trUTpcgCqNzG2fYQQBl
inBQPKC8h4lMllUOV06M7EWXg5nx8z5Bk7ip9eoFw6d5PKgVTaxVgW/JjpRYJ3niYHr/dh4VWAzi
qbYGS+zlv6RaVM9F46ni7vbmviAwobn5xvDn9iP5JDY/P0ROa8348o55uBiJbgWymhAkd20F/W8L
ZYfCwte7Q3Y7FAm+sf0isKETeTQF2BCtXnXdpC4sYDr8xhNQwmFsJkSvSbTKIZWfjMh0Hj23k+Te
+BweZrm42JXERoBgTxV0tjm/IDVXyQMi17ACarETrV10nJgfTRyXmwh6FsH5eon8Fa6JtZ+aTV4Z
IouCOY8m7R5YfTJSxUlHHYdXFekIIAqW3fxBOXJOCNFl+Qv+WewczH4q36dtir6CbGr3rsE1WQ8S
F2MWX46VruxcnpdXDRBaSnNrkWm9aTaXp5X3ZWpEGFuBR9CCuoUykIJQ/ymK9NuYmN+ZpPr59gZ4
I5me36JElcjPoT1DCZzCz/kC1S7CMKLBiVu1BRJVRh3Vd3PeqvWxyXpqhngeYvysywoco6lUI7BY
pZzlodIHfEl6qbedn8RO8RnoG9Zl9jTglmK3o32aoplojeOdAU92CvdLCmWhPNiz1jbUX2wADS7I
2PcphJXh2ZDeQlt1rrtDj8zU8lHUiZG+0xNDQjg0HcDrSQrjr1RmBCHVKEdoyox/xyK2vlkgBVPY
wd4sH3IsrX4udMdRgY4HGoaOO9BnUseEdrKbxdVLqszDa7lgchJS56TvqGba8BleilmcKpb4o12s
5VNPy8v+Puor5xu5xzQ+rPY8qP+ABvkhppGCvpNN6TNmKw5r0pfVny5JVPpavI8IcseyOvQt55uu
baScSnCMCnDVJaGp4BQYqhUtWMPVH2T8jgfjPB0SIxfdvdbZWGSl+CUGdF684suwoEV0msC04gqm
cRcebu+AN3DGxQ6gvA/Ghe4TKdv5DujKxXCH0ctCI9PR98tj3SDYV83ej+wWHOM4tw56PDiDWpLj
5GuzbX2pQaNWJz2xZyNowd//MxT4LTyNRqeXL/O6HGDFiLhJjsbaeoaemXcBdzNhhyFRGPb1vITF
yJU2EtmqUVW/88Z4eMapQOKy1hiZDMoZeXSePsX5PXR4GJVeZ/9r2CUykbeX4PKtReATDR/iCEoo
7rauNMOwdLC4z0NrrqsHuaCylsVUlSvV9k7U+uKdhHU9U5sVp2AEjAPyAHyFbalvnIpuHJs2D/Uy
STS0k7Sqf/aKYjndntdlMIaFAWkxfG8ai1Ttzr+spcUTcvFWFo5oND1n+Cci8tn172Sny51ddGUo
GsXGCt6gaQNv83woUKaU7Ky5CHuQaCd0DgGf97b7ntqMssP2uCgTc6fDgFiLO/QB6E1vIjKcB+GH
umkaRlg+No+VsPF2pxHvvUzjTAvEJuwgxh+AvruZsEmoirRBS0m1JFTJxc7uPMLE4iXK3AVOojUY
770cQ6dgFKDSDuyULnkYhrZDEEDR4nvTHq0/o+4JuHSaQGmI2g7eo5a5ckxLjBzBQpvNEKhW332R
dW/Y8K0ohj5Fvb1rUHG5V20Ozlt/FIwovbjzhW6VGtBgM5QhQvdzFYyTJ7xPkaMoj0rRkQwr7jhZ
Ox/3Qn2agt3a+nvT4wG4scUepWWhqf00VWGm5J7n94Oln/qstx5LoagPsJStuzKtK8ypbPHbVGIc
kjqM3APPqKw7D7U430Jg87mrFoyWqMiSd3llAUhZU0Xl670R78Q1ly+pDVRKpfGH9A2KDptV4qIi
kgENt6Kx1HDRkGOse2CH1rBavqFfeSpms9s51tcGRf8Ccg5S5vSvN8ctwfzDXka3CNkwuEcOBmpY
2JY1rUVL2OnKx8FJhvC/HnEPcYjVPEJb/9mGDFHj5iVvShfCw+hw18wt60vlFCDCGup9t8daY8Hz
awtCJaQjkGAuL8VWd9GEM4gSU1+Hy9J4RzI9TG+LENK+RRZUei91rMoAKob64/a4F3cLfWBmhqWC
pZHzbCUdpM1V2cxTG3bS/UJ9IaO9YOZmKEej/Xh7qIvTxVB0ey3HRq2c231ztSjuDE1s1poQkbj8
t1H25oliUvlK75/qjBMve3i3LcAMWBeKeTS8dNQqPCKx8+Ns8g64XV834YD6Jw6SZb+iriEENn07
nUpLW9V2koG/80o90PusQnTh3J0r9aJ6zM+wCDjfrOXBXWxBR2UxNigTJF2YZKnyK9PwPQdzYR+l
BcGLGtlkPppYdBswCN3CFypwKOlWzc49c7n6tBw5N0D/XNoZW3iYpOukLtYiQhV34mexGtWxeO69
VsSTyq9AnNm//b0vtjTbmWR9VW7gGWZzny+/NsKKidK0DyNsm+4KncImZJnsVOLP+mx5Jf4qAm1r
eoXFjrjG5aZGtYiOLlAfgm7Qx+cjj8IwuwXxsTC1Ra7BkNPFQ20RzRJ1ZdHONC9uJqa56sNzdvjS
lHXPB+PMKhL+cB+6vWH8BF6g3fW9Wh9aU58OHozM+xlq9M6gV2cIkBMVPwA2hJfng3ajQa8eb6zQ
JWM6qDps/Lbx9LuiyYedm/faUDyJHk0byovgdM+HqnJkLWPd60NDTWxfiPEnqoLjN7N34ve3N8yV
LcrWRH0LBU0ixq0mCgD+omwmncg1UZwHOc3DB3jvr0mWuAMoPTKN2+NdblCwSevLy41rIGm2uZDg
BytwOAf6N8pU/HKiPAkwPHRt37XoQfv6XBodzLQOHXlpuZ9uD345WYi8EN9UIq1VCnAT1CVZ7w0g
DomLtcI9JRz7r+jRlw8KN8V7KJH/j+E49RpU2hX4tcW+UKDAZksri3DpF/PZXHrpzy1NNCt28h8T
2gLH29O7PBWU6fiMgODe4uTNrlnDyDFpbKbXQymyhT0/qBXe7q0Qja/1mvJYzcYelGr9YGePKFqD
qNquKBYQCZAyzrdqScgzAzvk3RTSDuNyLn05KZBmu7YJSH8t6iv0anuzLp7sZox35nx5UhiezUSb
clWR2/qpNY703MbsC9BBev5OaVw0QdhgB48mys5tfm15ES0hs7SpnQGtO59p3Dn6RKJchNOsjU9V
TtIXFSVSsUnpvqKWNAGk3NWGvsAIAOADlUD4ReOXxvwWuQUayFmUxSpCO57qD/GqmX1aSroggKH0
e2sx8FNAj5UGBopiz2mRCb8pPevVxeYoWNAq/3l7k10eYLBsVFdW8Tg4BKs15N8FKOBccSVQNg29
Uq3fVxLyqTDIQzSzRIzK7ZOj0xvKwas79z9/6rW4hxoinAW2uLfZ3olSVa7ECiRUmzz/OvaUUCy9
Fvdp6u45Bl1QyBAk4yODTgJU8LavzmdpDXj0kcU6WE453p2FgM8LvaPl/SrIeFeMltH5WS3ccMoM
SCJWBKMr14qvRaXu4Wgu7ix+CXvAWyVSCGq2LzryP05TWqMDWhxQUK3Pn2m3px9kH+NfVZrWzjN+
8Xk9uHorowssDPHiFgBSZJUxxYY94xE3tx+BijzJUTO/51Ne3qFKEL03a9G9CkdX7m7vq8t5gi9G
H1snCaRLa60/7K/CJouNT1K2qGEraoseP9mXiVL1OyePf+aVvoeSvTacBpSCkIXriyN2PlyKkq1e
Z40WDqjI+TWs4xP2HLSlJqqqo2iUX7endxmR0mWAQMxLgNI7YLDNPZl6lSptHIpDlarPe9Obsnci
ttNTnRAP+7IYWz/ybJLzLC+/y6Scg141Ueu7/TMuuBerDZQJlgEgyZqAbK/ruFGsEl9GNezxGqy+
9Ihb2y9qk2nfoYWAhfMmK5kOZFyDicZ05YY4M8nmiUbgQJxcGMtX3eHQH9vI0HBcbtXJCnCNaQFc
Swg3+F+39hBU6A6XSFpHWE1VMVQtnBYyZO1vT+Zyr9K4WZlMLCqZxlYvEw2YobD6SQtr8OUS+JTj
fJFgzd7lih3dGUqRHVOEtQ6FPe/BU9ZI4e9XD2cRWOfE2LTpAMlsKZYDiAGBW9US5JOhB3Ht2g9Z
M9Y7YInti7OOsorH8cWAQ118LIyfdLNLcJyuNH35lTnpP9VsFy9D6inPNIFo1ibdnvbPxYPzv4PS
XoALBU9sK80/uSYUhNFcgpg4vqU/CCq3jtz2MJux/lnrUEwrGhiQAei09FM9gFVePFm9mFXdnbp0
bHcuhquLQPBE5M2bi0rU+Uk1ZztP8BBRwUlU3LPOmx8u6yXBSbjISpSjcWoBseyclAv2IutAWRwF
e6JVctk3KYe/LiSrjLq6ioYlUPCV9COj9E5Kl3ufK7OO/81aIBtZg7hBP6rzCVJzRcW9je8LnfwS
0SH5AvasDb0I5LDpVOUduolAxMqh+D7HGGjEhZvsvI9vvlKbTQlsjxPOtczzvHULy+p+RsAe4GBn
Ds6TbdAMj1HnQytNiSGZ2J0D/6LwVGQZkinszNw+YOfqHB09Uz6D4iSgGbK96uYFHWFdxxXcCJSP
a4cL8Pz7aUpN0SjWV7ziMP2jF/2IB4scva/TUrsPdRop6gHpVS0+JIqgfmmi7KL4ZaOK+5liK61O
EnXsllRFfacgMPi1sVPjPfXIdPQrC7hHePtW2UaU6+/laJPlkT4Tu28u6hGoTzWMuQTPl/bvETNP
HwTuKAdh23vB68Wj8DYWjCw41CsZYesUNhU2UVoBNATdveGzrjjVZ0UBfBUXo3htY9X0gWZlbO8m
PUrF6cNF2HuCuNuXcP0NJJorTGkNMbbEGTvuubgG1HdrY/lX0VIa8R3eyEEHCPmHVeXq3jbdUiIZ
cI2qKH2tbxCcgPMN0ZE5Q3nm7jQWQT+tl0mgUFa4A4+AUxc2RfhC1Llzz5HTTyXIXz+fZ9n6jRFN
H25/6ytzX3XOVlIcYLuLKGD0kJqs43YJSro9zHhYDnFmVg+q2ktELRdjJ4V4I5ltjiikyzUU0OBC
gE84n7uCiFjEeEswIHJ0r0+Au1+seu5psEEEFb7bR6AMC6UnwBeVyOwgBkP/U1jQCH0TVyPkroys
Q2gkUuTrmCnooVQiQVzUMRblNHPdKCcEQbp/MMA2P8TFXLJp4ma4t+zBmnau5mvLB26QzUshk7t5
E0TFsvcslIAkrcxK8fvJzl+k6/T+BBg/WPLI/I/QlXXnkGE6KlxGIqhtjNgKJNcRfZdB6+Q/hTep
Ia6WFp3HtkR8r+CSKNrl/vYWubgOqL8QjtqgCYi+0Qo6/2LtEoMLQ6YHL0HTfRyXEgagm8coyuh7
TqwXL9061FoUtmgFke9tQuA2XqYlUlyG0nvlCUuSCTnySkJcs2xE1mr7uNT9sLOmV+dHMrWqL67e
Zevf/3rmIsyjTSP3qgOd4/YnkJHk0Hcq8rir1PntpbwImpgfQnkr2hSwPZ/xfKguY/vPqGMdnNqu
v2fozAZ2Cihu7+W+Oo7JRlmrPKtq5/k4DaZFiOfC3SyjaHmgGELdxWNhD/mSRp+NKK8C9COaf+yx
HN8lmgS5hj1aUNklyhLR4Fi/hnY0wxxNi50VuDgwmLDDhwJSTf2Ap3oTy3R6O+kRuvJUDw3vE0nf
fIRzI6F6SqTWUDraKcdf+bgAiV0bryOTZuaWYDTiK2WnNZ37tnYcFIE0gB/YCwXx4u193GtTY9O+
TY8jur3V8zSToBQ4J/hxg4rPwGz2cdIEQ90Xp0Zqys5SXpsa+fmqcwKVHZT9+UfWIzUvLAgUB0Ev
9FNS4lpXOU37KBx3r/C7LXHxNFjoyTAnwP40njdFdRdUgGqiFnOAD4UY6oRwPKrjs/HKYTGeegxm
XlCxGpWwVazsqObDcLh9cLaJzvoDmCZXHiRC0DSbi6Ee1MiJKmzRbaedn8FbKe+qrmzvVtPOl0XO
6cOErFtCD3Iuw9tDX4Zv69iEwGsZiuO0lVwhl60HzYazOmVDXR9tU2TjCeIIZtlE3tFdq5J7PVCJ
oJucoPPknCKznLBZBn5r/smXqg0dDdX953YpzC+tpDTr94uS/BMjuYiOKdyfnVfpyjV69os3nysu
KyXuyO0P+OX0nxxbjveQ3DJYryYIHSSmP40mofntdbo2KI0mDhopA5tyPR5/XaO2g5UXuXB9GL0o
/SO7Du0tLUdaqOynd+DsRBgDkzjeHvSCJ7NuDLYlvWwuVfg6m/sENQdKgUpZH5JW85IfqYcga6D2
Q5Q9WhWaoIC/AFkemm4074ukz//pF2tIj5Dc5/n9hF4+wpJDO2WBIStw5i4stU+3f+K1rct6EOqs
2RQsg/N1qYsMtGlCfDNOpRPi3DcfXRTi7jV67n9GATRebc0ydJtiz4b32oUEGmNVcVxVl6zNK6Bl
qWoWsmgwPTMG9AtVVGb4ENZXl0o4XrDtz/8809VAne/voqxyAU5p8SgrEsDQhz5v9UPvmhk+MXUU
YL+pHss5+bdWjew7aox7DgFXJkpHA5UfyhCrzsjmJkRjJ80sirGHMsY+UDOH8l4UuTjoimKeYs3c
E06/8rzavORruAAxiH/OP+nkmG1URzELS8Cnh8K1quQevZVd7ZT1C50FyzA3Cc9JwGlRAXrYDNQg
DxO5E13ZyFihZYvM7NMoov5p6voJ3ZpZObVKkwdRQkPVnyoxPNuzgPtfxaXtU6lI/EnTsw+3v/OV
kw4gYk0R+T+29CZ9yaSHpJ7QkDUE/P8i9CEPFGAbd1UX9R8B1hlPXVZ/uT3mtSUnGoBKtrZZeO42
S77khV7hhYKnbV8diriwnx0laXfqaRcbCdQkmShCBeuFQgZ8PkrWmNpUIlUaiDjLXjTtkKEVla0Y
QH3UxM7FcGUwMiG0/cAp84nfKvB/XZhpRllQobPDZ63SABwm9rJRDSd2FuqDABO184ZeG48baJX7
x5OBqtr55JxG73V1dNygxqgdfPfoneiL2s+qW7VBm067SOSL3Quaa6UIsoEBvwKyOh9woUHh6LPO
gLoCnUcpEucXQJM5PvaYyWJFPHV1crCWBvVmPUYeLIGFoQcawF7vSD2a+lKtd8ZRwZgWaD53WWil
IqlCXF2TPzNQaw+btbg9tgai1n6TNvnTlKbNeMIdtfd8JXaaPZWNi73PnEiEEAWBC6GZ2+6AgQh/
VTWlG7iWAvlNByOLXA+Ux2MlG/2kIWsZGtaujOBFrMewBD9UKGg5cUFubrjCELarCDAcmjR6YJez
jRnVUBnAKfTJ20n4Ls7aOhjqgRbxBzj+7fVWShUBcYvBzNUM7s7NHDws+mqO95S1rw2EHAgFRlza
eMc3j3ejkLy3SukFYwX+3Bzs6WNdW+XX21fHtX1PJ2c1h+YeZRnPt+Fk14ZaSAnAX3eGj9qEtV0t
ijpYEFS7H1q0r26Pd+VbQZaE4Uf1mLtqmy93iRhhn5VwuqqceqOo+vppQPpY82u97l5vD3ZlP3J/
sHZve9Lb6nhMMIDSDJsupDO1/lkz5J/FmDLfbHJx71VF+VSwZXfCyysLuiqhY3kKrIdEbnMXSwTS
SG4sL6jdEcLcjGF8DsI2UDAhfV1GfRfyvz4oZ88g/U4QC/R/aXesrNDzLzhbOYYcFH2DBQUpUOhl
ie0FyXkrSgK8HAn8uMCxZehoCMyd00IRXryTPXXjHaqPe6LoV6dPMLf+HC7uLQoGAaOoFnoSrbAN
cSrHGtLcWtgtE+c7sXwa3v7CF/Ejk19jOAo/JB8Ums4n7+D4USwJt6hSRZb+QJztvOTeND5lcIZf
F3NR79recHEp0YSxM/a13QXB0sQ3dw13trGriWDKMDpwY7II92cL/eWnNoWFV5Vd/0mU2fQRj+R5
j1n+1oLbfm8Yo+wwkNt02je3XU8HAWe0IgqqLrbkI5I0ufgBVh+BbVErc18HcGclggWuV3xwe7Du
wTRqwy9l6TEV7k3FmSEVQtE8uQ7CW4E+R+7HKNKnLkjJfqpTmtDe9r0hHtoAExavPLC2cPzaaE70
16VUk8/ZOFSU14GQjIE52sjtmqgCHRu7RgkYQIdXPebK3BV+tkAsDAfd7dMPiJ6Nd1Wq1pPf9WX5
xY4s1L+l4UbFTmPsskm1YgDWxgzQD/wY3zgAf0UPUo3Svs5mVKs6aSPegVrjHzuqy4cW/PCh15fy
H/Rt0PQSXnOvLVnvZ403fSoUWjN+EctmzyzkyrEAMwBfm/ACaZMLrI9wZSb6WQ/SqBLflnay1ycx
Gx8zhI1XieU43qntXFQlqG79H3KaUBRm8/nJaKumrScv04Nh7s1ALPYcgFLXTrIEaumPykCVOWta
OJoEIR31vRRe7e3DeWXSpBxEwUTnuFpvDTFzpKW7MW71oGRV7hojlgzZF6p3RJJavIhSQne7PeTl
8wIeHzMWjh3dSaAR57Ou8V+hudwYQZ3Vy9NktqWP/0UBZ1TsVX4vZwcan1Izg+D1duGGoCe6ILOh
0VlkE3mVWsnQEdlr5mbpUdey/yqAxYUK/Z67Dh9Vkxh1c83byqQaKf8LgI0i8zCPyalxi/qr1Ch4
//dFXGNT9is1C7wJzxdRjnoX142tB5joeLk/16l4FaKynZA2Fayh26NdblSSRBRWaADyXNDR3ozm
yJS8IjEIGnMq6HVWvNrCw8IhzzT1tKSJ1x+GXIEjrOVN/aoXk7L3aF2GWit2HsV0GgjYf27zJ68z
HRGbE3DfplMfl2IxPrFpxM5Er22Y1QwQ2DGsEUtf//7XpTRZuJk2BWTAbK7RpbJlZBxyA/5yRdXp
y+Jx6d5e2QuY0rpnVkEFY+1TQrzZjKh2LXpZaQllqfHcOtRmXRwH0WNJhfj7e+ALcLQKOy+Dthzb
bxGNDtKOKvoRF63+/vZvuXYwoSSi1kKvjnRus317OYztPMHyGuwEK8a6TO7SwVZPq+XCzjpfGUpD
PIqCAORsFnyTys3SMBQHHkwQZVrxzszcT2Ti0VMfz59vz+lCw4j1ZSbUPskboX9vxT9wc8NcKevM
wJm76iOltuZzRPzTEBHIFB0loNDvASeY8pi3cT/7c9o5OK/3cKX8xO6xaEqcShxj0da2b9lwbgOt
haX/38/zaqxKlEhBXKe5eL7xXF1R+2IEzU5jtcVqHYhCiPZEOaEcodeHnUVZA9zz+GTdbqQL4DGw
BboogFhoogy9MIISRxIDHYhGEwsGT9qSfHRzacKZyOLux1x49AAQE5p+/w9n59XjtrGG4V9EgL3c
kpS02mava+wbIolj9t75688ze3NWFCFijYOcBDCS0QynfOUtuU1DctH59zxZH8tw7xiID77+RWwE
ITcNn5HvdDl/+leNnDeJjGNelB0QUNB+9ZhsHLFGkv7t4ES3ECxybCFAQ8R4XRTycV66dmdhxNOz
+hUA+rm6CdeBPKxlW6JiERqUIb4c4wBBeCKNPKOTlNRu6EhxRNgxZD/oyuY7HbytXSoiIVB7AESh
lK8igRhlTymwctkLimy8l/UuecgSuflqdOF8TxUUL618Kr2oXggBMylUfw6yXN5lUzyciqbNPoP0
KX+OpZzdG6WR/Hd7v2zcvVgAsDspd5AWrgGMto4Aal6msmdWmEhpyJCjQdKY0Y6+6zWWQqh+glIh
14X1ycm73ASzHZT1HOIsVtWqiYrfCFKi6WB1uOFU1RBW9elLReamCn0J+UOywCNEAjbcCU03HgEa
UriACS1SUQ++/BmjqQ+WFTcywVgefVHTuP6uq3H8DXa0+TCBV93Z/Fu7jvcGBSqeHZ7Z1euqCD/l
ysZ6xEDE4ENhW+GhH7P8XnXG6txpDbgt+pzn2990c8tBm+PQgdVEOUj8qrdPHbOpFjImz+TJ+1v0
we6rMZu/AMUuToW9ZDHc4CD4bZpz81dOX0AH1C/MW8jP5Wc9nMzZ7UI5ByVgdy9jXmKwdPsnbn0H
EGxwROjdg1EQ2/LNLywX2k28HZgcSXJ47OfK+QgtD/E/GN31i6Uvzc4+3xqQzUfnC4Q4d+OqLhCn
Tj/iZKp4g1qG+MnWc/ySQhPUkKw049pThwENmtuT3DpbIBAFVcQk73ht3r2ZpNRacqXXs+LJs758
xmruG56Z44/bg2w8t4TA/x9kdb2kRWRXE30vb26EQzyEtgVRPycscpQxu+lPlhGALFZvdFqpNl5+
t2BpePULzKlQntXyA0lgPx7Y/zPiiDXttTba092/LjGIOg60NdgDcLXWZCJp0RWpqGKi4VjNz1WP
p+KUtsaxx4vnjLnRL0oe1X0Bvvvu/QsLXwP6EgUOMBFi4d98PadLltRqUUYAEQzrVMMJtUub4RkC
XbuzUTbnyDngWRJmkmvBzwSQhGRy83utE07NDyVXgvFxSjCUprFcaOhgISN1DDUMqTxVmcL3ukkT
SBEvwF4AYgbMe12FTMo4GyObZFVF7eoYzgguNPJSfKyRWzncXtXrpihjwUjBwg1ZL3zQVzdiRa+s
xKJJ9RbTnKYHc0jG6QOKbWPoIbvAIuNRDpi5kNNGekonHe3zpi1IYrNZlUD4a9I/gT4r3cnqov5b
JDf6nvDj1lWBIDAdW/rpZO6rqwIQU4x5coDHUwidrFJivEKWqH3EsOgXdLdlJ0DYeiIEtQvZH1nE
R6sj1fVAToyJEhai1/Acc+3bgIvbXdBn2ckea8uHd97t7O2t1IQaIW0PPgR5prOaY2EZsTYoXE3F
0vTFdzudonu9cerpADC1AveZoJw+D4vUu31cSNr92KZj4UoRMEWXTDkq/2BfkIgCsiSjJ/tds78A
Higlu0/2ImkqpZMcGkp3BN5cp38BaLacY1NbbXboKm0ZT1EYQ4Ajqk9YniHT/0qUXB3IzcFHu/KE
nRGwdyXc27wbFzr3AK8I/izQfda81U6VcrLlVqaMV+MWEQcqxtj2fLx9RMTFsopU+a+jdYqUAu7u
a2db2qr9gI07Rp4kE+epXIxved+/yEktnd47EhcrO0B0/3G7Wr/CjhM0TRdWJmIFY36KQxvNDwrl
fyf1UHy+PdT1LmcoelJ8RjHi+i2MADBordaaXm7x4NuxJB/ZTFgxSNAPZkkZj5MxTzsruTkoyEDR
5wNAt5ZuqBfdgiSJyxzPUkcBw6QQTw3APjooWD/GuT6dnVre00e9vj8IXKhjgCTjleSKu3w4Muxp
NLW28LaL4Z/yBqO+MsnGCWmf/GSVOOLdXtqN2BoiKp1+ARBURGfnckC0qsY+pb7jNfO8fI3yiiY7
YK/sM3zj9gCCOHhSUPY7JI2qPQWTNX9py3nvubzirgjsIPVwYckjioDrPCfCO3JEi84kwqoUK0VZ
S+hUhck0IEoAs7t2FbXT7sPemn52ZaR+yBah5WUE8IhcNTHr33Jp2j+NIqm6JyMf6+/INSCoGRnT
XLrtIE2/6tqunaOT6fZ9rBuNdg/FRPp6ezXFYl2ePqZBxZTlBDR71YlWolnvNJS2PEupR/lk5kps
4/+nltTkI/z2QHpP07HnCksPaa/FpVdSo9DPt3/F9U1DuYDyH6UNFJpRirn8pI1qtnKgwRFUkwbi
pJHELy0aIztxx/VNI/JhOO0CPEd5YjXKgsVkJS227snTqJSf6qHKJF8X5s3VQhq98+hsjkYVjKxL
SNEYq22Ke2mfhqajew5epc09naMxeVpUhI88y2zRI7y9hFvDUYRC7AC5ViEzd7mEKAAKUhfOIUsX
2z9NOykOfRDFf5XqrofExtdCQly4MEPV5h5dlbw6TPOEoYVFEt1E/yoI932rwngnTti4VoROOUE3
G4M+++paAXxsg6pkkEWuJA33hTI9UtSLIPhMzWKec9Qkft5ewq2b5WJMEbi+jYFVgCD2UFg4csCh
AtUQHVBEmo4dZPtPVDbDz8us2AmOk+N0SqZIfhjaafx++1dsfMiLH7HaN0bQLPowcyJnRCkPKS6z
WKtXDTpZ4Z4m/NZQKO/TPwXOQGa6GgrsYJtTU7Q9+CuNitzNEtxLS80FJU3LXm1A/MdWNw34Z+B3
RDwiR1wtbkXTsHKyCtyENGTaqYoy7aNutIt2cpS8Tn0nVlGQNbt0Ge9Uc4RQC6w2yN/dsqEypwBD
Ji8GT6GvtpUchHpDX5q9m7bmL4ie+d8k7dPgJpo67mXEW3uYA0L6DWaXushqsIG2fQGVgsEyRHGG
RSuelZGoN0rl1lPtud/hy259Txz2GIu0lGdptcR6GMfJoCQW0BRLUnxUDezRVWI5DoAADuXftzfq
axFr/UUtuowUuMhXQY9cHhdEDAHn9xxR0nX+Xx/HvvPqLu7BaGWZ+jle4ll3ua+w2oFNU5yGRqP0
UgDAzLohepGCcfBv/6atFcDckjgS4gI8L/FF3pzgBXXEMELnFxKP3n/Nw2bwKprp0LIN5XR7qK1b
EDkilprdrDtrupSNS0CcUQP14mRsfiZU1e8rZNuinXtdLOJqkSn7i/YqWSS42tUiB9aMRWcBMiYy
DDy3sUyWf6Hoi9BSJ2ma20i5/DPB73vnrdw4rQDwgC2Qooma2uo50UttzgkDbG+sdLtANCKqjxFx
pX7EDW8J3Xk2cZFR5Sr80jVThon32FnKzo/YCrK4LhwYe3CxBRH78nPWy1T2aH05XhUkFuLcg6Qs
fmMBG3arfpE+RVKex95kWiG2zSBTQvT2jWX0jbiLv8jjsvw3Z1n5A4wtC9ibCl7Qem9ZoYsjr9Z6
ttxCMLPmpDpLdTQCW9Eq7HiTBojn+4+mQcAqJHiEFea6KyLFsdYOtVD+mTTHp/2P6UQmL7/MpFZ2
is/XZwATE0YCskGLk3jqctHaUZvKIegin85A92jFqNCglZjxlETFzua8vuAYyuZmgyxvQVBcbU6l
s9JqDhuQg0Nfn1JTiDXbWnFKZ9yLQWrsgWCuzxxVVBFsUy0FFroG4EjkVPgjJZJXOKiohpjVu3af
7IGcrhdQeG0Kr17SRGQ8xK94c4nUS1xkbQdJREJtmVJxyotPiepZqzrn3duCoagCwMMXKdQaoOZM
g40N2kRjtATR0lR9D4hFKJTYWnm8fV9tzkoMxPKB1VjD84NBw0DcmaE5BWZwzPKy9lDokw9qhbTZ
7aGutwUyeq95L6wn+iDa5QImPbTKJEolT1UzZPwSx5gPsRTMIJasD7ms/7493JUOLWmnDFCYYJH6
OtSi1TUhI3CMehkwvyXlOnFpqyBN2gX4seIhgComGu9yJ9qCEfRfyGuN07tdZ8g/bJRXsVmxtLlz
nbYxashPST8+j7gFqyd00LDlcZeyxvtm5ydfdwnpApB40ZgXvcJ1gT4gkOxpiEjeFJTmZ7OZps9p
GU9u3WNIyE8b/NCxyjsz0e5VRJKfwhiF0tu/4fqKFxQBNIh4v0hj14iyaDZGneoSasSjiTFlKRDq
Ua0ekyYvKYNV6tni2j0gv508Zi1kqtvDb7RtGJ/SEvMnPgKZfLlLrAgze2CgiPSntoCAwc7xEmTx
f6mahOUDIq2tm4dJ+SOaleZTpC/xkbLu8AtPgQaUu9afjEhxjmU2DMEhcTDSu/0Dr19efh9gGxTk
yBuvOpmvJblEtiR6eI590NMgJS9QIlyKov6E2MTsK23e7AwqQrTL557emYJUOJ+FI7Tu2GVx2+CL
jiYyWZbxPajKkvepGXy1sjp/ls3l3Mfx7CXSEO0A7rfuB6FdgboijSpC1svPUUMGBq+ZoVGrKCgb
JKrlO3lg32tGsVc82RhKNKYJVNHdErvvcigpUuNi1llZSM7EataYAtWaynHyx7LJ9/bZxlFjMCI0
WJiY6zirfYZDc8xfPBqhas32j7gqO582Ze/L/Swnh0zNwt+o5jjBcdTRpoIRbjhuNBV7kk1bsxZC
hLAZmD23/eWsHWVJsViDZ4oNXRx6jjIpuEFGgfXQ2kZ+ur15twZj89JKQsSGLH01WNlaStD3eeg7
WW9h5Sdj2OMO+KuCxkNwfg/1sDWcuMo4ywKfum6pDKUq12UDW6N2RqAwUlb+lctAchGp6L6/f2bc
GQT3lN2IcVZJDiXcPnQAvniSTs6a6VZ+l7QxFhwTiqR/MBTtP6F1JRDG6uUXC9qxQuFKC7xwShys
JhYt9NpkyP+TEnPvzdxaQfovJjxeJK2Q9rocC1J7l2MKG3i6Hg69X0Aob05oOWOLmNt59/5EiUot
SGYE2gChsU8uh0u1mg82SoGn4uD2FJlj6pUZIuNExlq4s4xb77MKEFXg9ShRwRq6HCxWEeXp2zjw
Ep1KxgPvYfctMEzps1Ypxe8lSOsWxZ5afyZVtaiUI2yLk5xiVyjaLNO/PT4GATdgOKGYTjCBSYyp
pR96lOZ/3f7gm79UcJNthLa49fXVscHXbY5QIBHHJq/QMchsuNhSUHWHpLb0T0RwveKGS1R9qGo5
mv0ZFcaD1CuDGwdt/2zEKFvGmD5zQ+OfeMD7cbmzKGPsAQo23m6ONf8DNofsz5qwFLaonBWzQTAX
WtKhdVLrEf6Dg1jGqB0of+o+WoL4O9dDa7hZC2nk9kJtRHjwbxFe48CzUmsaQBjno6MnAPqKNu+P
TS8NIN95FoNpeoY28l49LgI80Kg8S3D94Bau84zGmKnbOlydWBTfq2hFeZiCEyK12XhSpveLgojh
xED4dTDu+hHOF1ltRxkLxKTr4mND/ewA5yE6OxMOBbWWVgVeB0b/ZRmy6ntoOcU5agfz3AyLtZMf
iGO4CgcAVYKKpTwO4u8KV412QI/oteRpg7rcC79bFGr19u7219zYTST53NuEzhzUtUYBsY/khIEa
+T3+jXfpEoUfpWR0kKLMKy8HKHjs+NHu3KEYFiv9e50Z+LrIcBLxiLeKFvnqeig0qbe1GdANzofK
MceUA0tpBUW5JtJ9ozZk10ZyZCcs2Lhv4W7R736FqTHtyzupUyah6kPqWiuBdQAdmvoY5VmHYNy/
/zYiEMQIqHyCUeS0rEtFDZe4w0mMfGVpltgD+2F+0+txum90OTqoTjo96lO8uMgUUxYYU2gNXRjv
6T1szJiM3yR1tgksKYFezjhunRrFPjP042VUTl1JQEnhJPunJ1Dbu/FFhrfat7pQ1QDCQq9fXqtZ
x1hAWXT0IzhxWXmu6CN/aUypOxVxmt0NeVv/laWdIx7WAmtyCLxnvalgimRG8HdfQ4meOugmOwnP
xqUFZ0/gHMRPoph2uQANIAddSwBQSE78W2tBl2hhZB/MfEhOpdNOO3fk1nqT35CZUpKFFbIKqJda
BwFZqRizTAWt3xHvEe7nGhJMRGv0D+ZGyRPkFXVfmjOrwaiptijW9wxWtjKZ6+Q8Ollin8sCfq3X
aN2yM+BW+kZ1BIS5QY+Lu2m1nYDVSLmBooc/apFyGjrNOlmwWv3ACE6YD30AA2sKF4/sHBKAuBWO
ox/aZlD8Flm2+0RDq3IIK8T7Rv3H7etsa+HJYyAt0dMkJF094gkOqrOdarFfyqV9TBbze4Mmm9/2
QbjzicUc19scvWKiNaxlALCLY/CmUkRVUV4sg0uEmvQHM+ryfzocfikolN2jUyjmi2HB9ncsKfv4
7inSwKACBs2Hr74+y4Fk6kEQFKEvFcjiTdOCPUAbw7rXhj+IFEHRA1KhOSvI0avVBHbk9F1Vh345
FMvJwJz9wYwgLqVtsScesPHaUZ/SOJqvbb919X4OUOPPxazsUAmetCjUnspyid6fGqHXLSQTKb8A
jF1NCHZQlNXGHPpFPISYUjW9Ux+SEfv5Npb3ugQbdw7Hks/PCtIlWIe+2tCB0omJXKhcG49OPvCi
zcUUu3HtDI0fSHq3s/u3RiRmEE61gjm/pgynxZSrhcY1P9dlcLKqpfahM/6OTC18ADe0R/vYGo6k
D1UNYW+DbfHlEWhCeRlqywj9tq4lv6sV/cA91LnREtlf09aO/+DriSwC1QPoUJAeLsdbEPMJ2lIP
fXMkyk0DKjDmjGM9ll9/kNSCwsT0VCYQJGVfbZSixsNw0IVdV10tfhyUjWflsfES8Di9Pxphj7x6
6nJlQem9nJW1dFCuCi1Dvlhd3DDopTs5xP8hwi/o/XUeyksMJqxrwFqshqrj2LGKRc/8eazbD5qa
m/e42o6PySKNO2/ExkVMW8AkqYUOwNu0eiLy2s7B1sepr0YVugFphwSTXjdF7abDMO0sofjdq7tY
MC6EPS78gyukpTb09mLRGPNTQ66/gWqpH9pwV99EvKNXo6BfRVUbYZUrHh6gJhpScZP6LQTP05zY
2GXUyFmNi40DFqxy12oUlFjTKf8cNdZ7jQsJlSH/CQqb2PvK2i+x5nNWTjKm/mxG4wnU6ksfxPkX
BEC7czklwc5euVbxRH2AqrpuMRwJ3xoAPdGLyDSlTvw0bwguzC7QqQ2bwehPgZM/ddQT76SusA69
HtcfwBAWn1sAeI9hoeuxV+a19rdujPG/t1+/jU9NNQ8zKYASFPTWr59SqE6j5WXiL/Egg0mUoJdE
6R6VZeNxZxvR3QZGj8jEumUXzARRPZYlfOoZeCjQfewwVZIS9C2W1DxNo2U+mCMRjT1Z9V4heOPs
UEfjMiA1ohq8Di1ghMxAJNLMz7I5+a+wpPAxHGvzPraLnYLa1jxpmYO6opCAJMnqmlN7ayj40CAw
isa8Jy9Jz8QC8oGavXYY0et/DIwuOREE6He3v+PG28H7S99GodwCAE2swZvwqW8juTIS5kgfM/7d
GUZ7GGdtwGPYqNu7Ph/3EGBbU6XiTHmHGUCmF3/+ZsAuWkx4RyCc014ejvR9B7dNYuhxUYbTaVLb
L8GwVK6K1vXLH0wVjppCVAqcaY15J9mJUeJhkXVEIlxkrMevrT3/nOVpOtmFY51vD7e1eygb0AUm
txZcgtVEZyA/ejIhDzAYxV9TY4Qe5Wb8uKJO/X17qK2PKNy6CTVEhLNWEa0K5AKLRc58dSxMOGaF
8nfRZfnHQaGDqpmZs4PSuj78VNkoz0CsoqDPA3Y5tbhZmnZIJbwO4yX1cNYpn9th2VP3vF7Ay1FW
YQb2eWlRZqgRNGqmfB2KgtqaUnQfp5GWwXsXkCsGlBsvCh+KdPlyQorUzG2ULQI2GlmfUWr9KS2l
eeeAWn/IimEPr3v9goluPY0XsjdAwuvSoT4aSp3KYeHbwiijJElt3RSS2rM8LQ3KL/gWu8YocrcJ
/0eeszRuduKC6y3DT3CoDdDHB1j5isN7cwyrAMsfGUEgH4Sb3fpqoVdfjKnt7wPNkU4ZCjXvFmjE
IkeIZojeC5SPdZQ6FDp9FpsRZbpph7SKldNiRw4NKH1PCmFr5zAYpsk0voFgiMm/mVyrVw31nbrw
EZ/p6DPTr3iCedf0bhYYzg7WY+swoHYgkhmEtkmcLgcDCdbZoTMiiKhDeKUfVLj4rMZ7YYB4Ai6j
HjEjEcdxe9G2W52GFClFtHtQ+4rrVqc2ZQ5uZg4m7elF9RNtco7zrGaHSu3mkx0FdPsDNfjv9jG5
vrt5BejjAWCgUHmluyRbaWSXtpr7Qzk4rjaSSRVAQc6Y0ideoE/zmU0/+/KcDztF2K3tKhSxCa5I
OoDwXC4yvvGLFVTcBV1qz89GMv/ODHXIXWRGTQ/jk/Fwe6YiZVqvNjoIQmKHxx9w3eV4SQZGOZQZ
T7aWX6Oy6L1bFmPxOEWd5SHEXLl91EU7VNGt5RUYlFezO2jLq0FLxEnqrIsL39HpCrUB4RSSCAiu
5Eb61PdKekpjJ/6mSH34/vqvhWiA0BlGFUqUYy/nW8RVR4sIYVip6iNPk4r2eY7wBupQivKzwig9
00zmnTR5gxPEY0ynnW4IW4p66OWoUmFX5uAgkklxFsWkwpEy3YszU/vJFRF2hxAASXGWUA7t3MYK
sBLCKbsBjzwIsdV2VPfATWIbrT47cBCM0gRDGcDfehkIAvtERstvMRrFrVNruUdWH+0qtQt+395h
m5N3dHp/CDXAvFlDuI0qbA0dXxM/S83Rr5I8rdwI4YLKJZLlQTXi4bEco+U7iHOiMBLG4WU2wv5U
64nj7fyYjdtF9HZ4+Ry6DxidXn6JOe1yymhoWedWhIBit+Q/BvErJiWI72wcpIm67fxsoEDil46a
HhtT32OVbFykIsMBnkyRS8RNl79B6QIkyyV+A2iBEUOEAZf0trx7/0zxT2KgV+NYpOsuR+G2zKUg
Jc0PCf7kpzoyxifdnh10C5qUdSZOjkrXIBBtHiUzjr4FWdKMSK/o5Jm3f8tGGECrWfh5sPBwIVaL
PiXSjIF7mPqL0lb3/ajad6mSj/dFCURM0gLtvuyGzEPpof86wVXeuW6uNzvIRBrCNEQIASjnXK7E
HOsYVQ/IWS1zDhYaS0Bv0qTIHXqp8W/P9Po6fSWV0HnBIQrlOfHnbx/krK+mGFtdDySfA5NXqb4N
VTr7QT3lZwnXlu/6ZMrZ+3c19RwUMCBCk7Lzj5fDdmWjTJg2OPildOpdC7fHTyGkP0HeGn0MXbna
FlP9DL/ibh7t8kGZ2nznN1x9YxbWFG01Xk7AIK/iXm9mLmVtm3WaMnqzEgMrS2NAoegBlBl8qUGy
XMVejE9ROccdhfpmKg6UX7PzO1ef30CbmtYlaQgJ7epDjxLwChVsDxIERnifzl15svQ6OUSJZL2M
fea4zrxrpnr1Yr8OSl8W8QMhM7hKf1ql7cKhqhAylMoKrZOovwsqvT+0c/5dCoPhdHuO12USMZ5Q
2oFWCKpiHcLD0B40pJ1HhDVz51uZmdV940TtfbUss6+hBnXXOeZ4T8BgfWz6JHjBB9W46zunfywn
WftZh91s7Hz8qwdd1BMB1tGiF3HLGhTJdZKittiMQEsl+1iUlYqVfNF5epNNruGko5daiJKpAzas
t5fj6myLkZF/eK3PEKyvdr6B66fTgxDwuswJD3VTNz70+cSbrWYPw7g5SVGgFZ48YszLQ5bTIdYx
1xs8y2ykZ+QXZRcyr3LX5El1HB1HOjZq3bgy3d6dmHhzZIYU+TxR/lp4xjGXQnIqJmkbA7S9ZqqV
pwLU2D+zupSnUrGbF0wsmwBzd1nbifq3Flh8WzAK9HN5Sy5nrbZV15glYxO/DI1Xxpr2bz8ndK9L
3Un3On1X9ydJKQ8ETmGQdgAnrk4w0gpT0U4wKey8yk/LEAHEjDHW/TyO7Xgqtbx+seYek8zbu2hz
WGITMg/a9FdymmjIa04zpQMU2nw5Bdpo3qnFhJlrssQH59WoJY+bna278VURdkQHGDQCMKz1jQn+
mkTSRMSwTZsEu+Wm97Gu19waWhasgiH4pVljeO6WZDjenu7GN4VGgp7tq1ILvPDLb0qLXBlgEKBj
W8jFGcZ/+sHWxuw/pVLUna27cTtSy+U9hL0iOkSrQ5POtdYR7Q4eISDaNAO2S9hsVO1j1mv6U1GG
zdfbc9v6lMjlUvglvhXA1su5qWqIHk5bD7hhRvohTObsnGkOehpy0RziJkAxcIqL9zK92LavaAdK
YNwQ6zuZ+9hWgPEPILGi6RggM3c/Vm34AOM7+oNvRycWlg4aszRvVhUcmeU0OYiD1yCDeoqTRn6y
xyb3YrsPftxeyte1usgSxLSgk5lUammVrqvSXWtg7mCFgyclSv+hl9IE1CxviuFBanUiF2HFuDnO
utKbbi05wQ8nHNJPme4Eo5uESQ8DrU6hoQSaOvuIbGYfNUmVDK8Y5ci677LWcnwpC/S/HELyp6TI
wp81mv84AHZ0GdyZMvC7wWTUYwlCOXHwPXmoVteZkraVHA0OV2mf6I+91rWn1hnSQ6s47QOw8L2u
/atFxWoNhaSy2BTipK+xlqYyh4tWE3I2oClsrEHwjv+PollmuEkWjOH90o3pD4uVXO6GIs/zl6Se
s9GneIqoZm8F8Ud7CHLHNdQCaQ9KsN38fcqmCR0LAyljd+mX4XM2KONO1LxxcsGRCA4l55ebeLVS
tGEzMwqkySNhg3OOE134q+mNGmfK2IlCFy2P2NpJFK4yI74O+5oaPbkiMbv4TW+CSAW/sWZsFSzT
qrl6CR3nn04t1Z1tvTUIVq5U5IWCALWWy0HydomVrlUJGaKsd6NCNyHDFOnh9uHZuIeoeoJvA8kA
qGkNNFuqyo7lTiIWVYbljk86nPWlE+oB4Xy35GiYp5Hj7DwpGxe7RgOHcqBw6yUduJxaos+dky/E
YWnTFL+HeYmWYyBZGv0GFOB2gr6tGQKiQ9uGfUL0u6riyMPSaklIxF9VMbZp+axXLx3Cc98bpB/R
vUiao92E5svtdd14Nakng2mnoYxi6BrtlbSjMpbQSbyplLvOCwszfklm5B8HzHmROMuM9FHW0/gp
60Zp55tuLS8oPuCLEHqp8K22J2i9WCkcLg/RFTz0zSyHJ3oe7SIIgdK486hs7VM2qGDZg+O/omcU
sjOBWYomzyoK8wffXFVdOTH3Ko5bkxLOszBjgPfCzr7cM4vj1I1BP97DDW/GbLlqH4ap0u4R20DS
8fbH2xpLyL5b9Hipba6b9BOvszz3wJx7aly+EU2EO60iN49J2rR/cBaEujwPF7GOtZbuKJCMBNeI
AUGjoB4esD28mU7v/Swryc5J2PhSpGNc2nRvBfZydez6cRnRIeUkaDIC5G2lBw9p0VQ7+2HjQqaA
iCMIfDoBuxO/4s3lqOlFp+XzyO6rIzoZY6VYdA+NLneNISrr+zkzzZ3g/7p2h1MfeGAiVBQMqYWv
HgFKJzVPkj2gs1bF0oHTLf8HZUp/Qsdp/o2XH/gKJWkrUBbOlMt+Gof5Sa6lVoUNVyI29e79I7Jf
iCbiZiWwvFyCKA8BWhUJVzdlFDeZZgtsQF+eRvRQdqa+sVVBbvHykXRRGF+TkpNxUhPqHAOWvqV5
MtrO/NrXiQZVLs12htq40gyqdDqdTQ47kIvLWZmU3fqmx5IICL9+dPr8V6cY47NkqdMHY0nlO7vG
twCNXe3ju5eTDrUQDMFSUMh5XA4cdyxjoDFHw5ij5zCrNMKJeKwyV861eUdkY2tByWeEojyPBsqE
l4P1FrTkfkZqobDa9GuaQH6WJc14BKabnG/Pa+OkCF07glbKMuDTVkPptWFWMoYEcDSl8XluFfX4
ih5t2eG+1ox7uLSNl5DxLNGwQhgWNOjl1FJHbZ1KMdC4LfrhGFIhc6Wh/moqkXZnZc50LuRd3y1x
8lZxJdca345wCdPENfDUlGQETOOh92ZDT3M3pEfYuvrsmM8hmh6VW2pD/j3j3zXdsKrLL6qdlnu+
jRuflGob0BFOCqROS2zsNzdS7wQK1D3WOTTS/N9Il9JPs+zMT6bdxXuB+9YaU/Six0lvFfmn1Rqb
jWHHoR6R12Fgfu61yThAkRqeEly5fSE2B6A729ML31rkt4OuNlKnJMoSmiRAlVngGLZY8zlbQljG
UWrhWp7ED5JZ/MpJfoXa2x+8YDRC6bfSuUaY5iqVTWWjjcToiPvofjkq1RG6vYRTbNEeb5+YrS8J
64OuBFkzT8vqSzZ6GFJLYnWnaJjvlIK8K4OF4neJqewM9UqgWe9coaZFzxqOwFXAgedP0XSoD3rW
YLaHpamSh0VSk4dGidKfpYV2geskdf2p7lXPSPq7vsrN2s31JobDkBknEbwTQS/mL5wQloScuzf+
jno0VW+vifi4698JFU8wjgSf01y9ffa0qCYwbrTv5kL6ZU3RpLq4Atef2gr6N9ojyufbA258BNgS
XFl8CJZmHUaAGS+6NOE4wUzDqtLO2qecmvLRasLl+x8MBbdJQJNoyawNDLSRel8zyD2K1Y30SStS
cFDpnHNv1YO2k0huPG88LiD3WUUCpHXKTbugzgtj7r3aRn9a0mg4tpzzL32RSChiFtVdBZjSbSYM
+m7PciMuY2SiMqHCQ/1yFZepc0vB25h6L9NM6Q77U9NzIBDs7JNrKSdAEdQUBNzDEaxfcXW9uQbr
ikxj0dnQUq7m92aTfrSsejyMdigd9FAKPo2Dk7iTDN8prHSkHq1iz7tpc+sIjyqhrikqqJc/wZk1
vWUheA1kTq0e2rov2aS44AZn//aibg4lavxIakDgXlthtaEMTSqx2aXObN/hJpCi4ZkqR26Vd4MT
xMLSpodFJAS010gaWw6zaKEp6DmVFRzigXJRF6nhKYy63uvIn5EWL/eoNNe8zNdRAUYjbigcJle7
ZolMOY8KrfcGtNSPS26lB2QHl2cbNbo7msfWfKxKvT6mdqJhr1hmJWDcYHgM5Gw8amoyngZpRJnP
CvvokIHj8AvQBXvCshvvoQjMRceJv3GwLr943dhhEmYKp6oNhw99PCc8E6VzDy8w+YwQo+ObdBrv
bn/7jfeQLh8JFREc52mNFtHRSQBKxTZr+mk4wzdpfqTJMj/Jy5Kchj5PDVcN+uAxaZARkKJe3fMR
35o1p0yg1jXqnOt3ako6yjoRUY8mTfYpa+3poQnJ8UI97v1awmtjUaVsB5OzdY2IfYBSATUp9uLl
Used2qol5XlvMEr7KcSvxO3Dcc8tZOtc0XOnWiRuEuqTl6NMulohHM5lpdd1e1Cqovi3ztv/gqTu
dhLJazEtgeIi26DjIRRa1gCEPmDPQMzrvaoNbBdxSelDVXR/mWZXPKtSWNC71FVfDqUZrdcCzL5c
trjC1/pjkebRj9t7anPeAiMoCmX0X1ahRzmM0ZCq4nkwgu6oddI/qM4OX2iAlDu9iI3NwxNkoLRB
pRUQ8urIFG2qEpsHnZc6pRy6bdFL50JNWt1Fw3z5EDel9oLJxR6YbGOCAkVPDRCPG8RwVhNcEqcf
yqXuvYny3E8lqG13Mjrzw5RPu+z3rSmiKQ9ilXozogWrmCVC1j/gHibz6WX9WFXR9BUxEwoT6mj2
guRq+VZdtIE7dm2H8RXKh8c0tuoz+PPi5OjlPLl2kST6YdB75+zEdKD8UCqlw2jU0x9seeB10OYE
tp7MXczmzcNZZUpTxaODGXJEETZzotjPkiB5NIdmjxu19RF07guqXK9NevHnb4aapLnspbpiYWpI
c/FUBf9EfRU/mFZp7WyzjetC5LgiImBTX8lvNXEs5SHD0TVhxZzWzA9K0Klfbh+bjegUqINQGAbM
DnxP/PmbCdXziDNmj5F0J6szYr9j7jxmwOZ/VFNnPydS2vy+PeDWCpJ8CYYZQRPM4ssB9dloxrnU
OD3owv2Ps/NokhtJlvAvSjNocQVKtWBz2ORQXWBUi4TW8te/D3wXFgpWMM7O7ml3OysTKSI8PNwv
htF+UIXA6yZq9qTYNqcGQkg/D/bOgCyrkWRaVtXASOirERzSvOZHYYBeUaqMD12cy51XbQvlWqLD
JQ4GMcDZ4XrASRqhZlesJRWWAMKjIj+NKFg+6kaPc0MNteaIs4PyWelM/TnpAvEieH0vfVJ1yt8j
XMT+BKtLexHp2OqzNtVQ93g6om041NXbNMj0Q4WTvfSsLt7zM976og7cbGJzejIQ5L+eNqR5nZSW
dS6zUGY+2gPmY1MgnOjpIhlf72+frZsJjADMHtIKfPcVyDWKOhUzxSu/QAjqS5R0yecKUsq7gp6t
9jBY85R7GlW4nddl6zC6KgrwC2xAB+bq0xp2w182jdbPxgAf2TYJTqIrlNP9yW3ERYspG9QXpkd1
YHU29KizrahmlNhth0MwxIpHOx+NyFNm+jSYJs9Bm0bPQ4E7dWD2ezjM9vAUJsjeKTOuo38RjiJA
2ou7IKMzOh/Nkqa3ST/qc9s+zHY7P7am3p7d0RXUaY1g5/zcflpInZwaAnVIdjdCJvUwVnFrQCdI
1Hn+MvapcwxQ64sPxeiCDGeBPQivL2xl5wq83b9kO/wbOJioDD7v9f7NHasocikHH5MdIJopU/5p
rPptbXJU73/f3xHRNRZAwZBTSYIFkxCk73qoSaSjHjfgI1jW1uZxQMXiHzXCbtWTU518UWpLOwea
Lb6Oc5y/pYypPbpRLJ8WDPxzqfbiGelb532uBHtSe1uLT+kB+VHSsQUfu/5lcEhyPbGDDqgkoNun
UTBcqrF7LnCgaiQGkY7pRc28x/i63XIcZqDVhWrHDbI2oG0xt7YNPL98102yyitmZ4Kk3ljNFziH
quUjsxCf9b7sv8oZrcxTos+YUd3/KrfvBL8BuSkAMm7LmwLZnDWlTTdc78uir86NkvYvUdiWHzUK
1x+o0/y1jMcCcvL/oz0P3h0t+NdLPduy0JwImHfIgJ0wOEoOssbZDGaLtXOkNrY2M4LfAeuL3bZm
6HSoJdt1yt9OeY79SvYhfBbHQqop32uQ2RwKcTT67sntQOivZyXiNrcqAyhIceVL4SyOSpmr5k+W
1u3aEW6OxTUFHwg9YkKX67G03k7DvCS1BilR66fRHEr3UiSY2ituPn386+1BZ+7SUQoJmnrt6mRI
6UZK7zJYWeGBEEjjJdbnIDrIwc4O6jQkey3It28NanrAWQSZ+HTyGFzPjlcg0jEjBtiEwPFClyMM
75Kb4P60Ng78suEXPQGqmpAzrkcx6kSY7Ug6MSEKPB6kg+6FV8oquUyj7X6IrFo7xmVQ7JX7N2dn
wWkgPiFmvwH7Q82aMLLmogmEM/huVERnOBzKHs1ya49wxQLZcanBd1x+xx+BrdLRjgNyDMCj17Bo
G0i8GbIffgT0dri/lJtDLX8NTc8l/lsNlZRpEA9UpXy9VEKfKEl9zPr+h9Hlzg4GuoERolVHlYSE
m5NGwH49K4E+xAIiclk4TeXXRlP8LPLZOaSVkTwUs7CejdZ4DftB/R5H0fwJZ6S9ZrytD0iQwplA
9YL7eTVbVLHN1kWpz5d0UfmhNc8nlLrjnTXdeBgo8VFBsNFeozC1OuI4omVFnWYwOCc58wwMwUNv
TtlRL5zuTVu5DWZ9LTgsqt3nSnf3HIa2PinMUUrDcNCBt1fxnl7WujR7ijXdHMWnUSTVAV0ASqvW
2B7/fvdA3IQ0v8QePEHXn7SRo3CyvMCEOo9Nv6mm+NCb2P2NRvXXLYX8daIP6kC0oXOfrT5d2FJ5
rhRIf6iuN9+Vvin/dWWcPUioYTs7dWMB2R00vRnYutCutLpesqk1cjGX1NnIQg5GJqujGO3By4bG
/fv3G5U1i+Ac9VHutNVWGZSgRx4FNFGZeQEire3R1170bx3wttAvE0xk7n+yDeRraftBrQTBNYiN
az5DnZlpryzvah5ja+Zl6VyY/3RiGNRj0YzVD6s1ohbyeJebtP3F9rsqs1XaK5vAfjsm2IYcQytX
u287P2vjaEJWpQPPXfriKVZcb6V4NENhOdwOaT5WJzFYSXXq2gFXNi6N8pdlQifxaUCU2sdGDtab
BEumzo9Tmb8YMQ4Hz6MpbYqDaaa8b/UxKXfCkY1DveAmiMJT4yAeWZ0qhHJGU4li0BPI0AcLgMhH
F944ulXyNqpwWeSZUi/9VHUA4LqxU2DZ2pKaZmDZBPKrQ7G9Xp3CNsnILSZcSrxn4aGLpyhUvyud
pe4gvVsj6QvTBboVLQXu6pzFbhqKiiSNvYddfFEAe8K6kb45j8POPbnxjC/JIsu69O5CiLielE60
JRF6IpiU1fRU1uFEGFs7UC8iPTxX2oTzdgWKfn+nLX91lcfgvmPwuPLgkTOsYiIbULWhwa1HjSwa
/EEb0y+WWeQ7hJaN7cIo9sIJ5GKkQeN6btgTqXFvQGhRMcg9ZHOrPckm0b+5cWyfRGvIE6JV1iFy
Q80rlMZ4vT/J3xzA9SxVl5sFNsaCw602TNS7RkpTfe+3PQ7YFy2gIcfXpyCYaLRTZeAHFY0xR7sr
hXEMZNGOHq4Tza+Yzl76bTvla5XL6lzgQXTqg0A+DCi//tuIJLKOYTIYzUkfpCa8KJUN+NDANXqM
isYqTxNoGH2EZjqkj7Yp8mOqh26xM7/bbJQQYuG4L3ADcMoabkhw+2otIiNszNyPUdmf3cBaCrhL
OuoKl8pUhknUNNGOlMHEUperDr38z1lkvctb9O/M9t39Jb/ZzcuOQlXtd58/wdTq1YjNPokoGQIl
hZP51KIGlXhK5ShPIbjTyW4dWqkJ+PY0NpYPefWhfw9LCYxoBnB9LQ1a2viQpTwcfji5Lrm525yM
BqLrHEw2hNCk2Xk/bu6H3wcHMgljQZNYH9oM2KpEyxzAurLdc1n1wyUNusxvHW3cCfO3hqJdbREQ
cYi51+QPktsYYjrFisW6+dCaRk0y0U14T6t7rOvl9l6vIlQA6nokgAsJ9Pq4drlmNlHW067l1EFB
q1ZrfMsSNfhEU2ZzwCsTVcU4Hl+6aTZ2oo3NoVE/XSguUBHWpXPdHIpYMQY+4GxJdG81w3PKuD87
4xA+j4t0dVbVqdeM5V/7EfEpabDnP6C+zHt1RyWiweSkgUEc0zjntak2ow1uDccgrfeknbd2qQYz
lP5MFIToPb9e30Svzdh0pxbXyyb1ABKnw+giwZmZZnqYe0vbqe9tjgekazEaQfi6ogYSyUemDOAr
ilCOWQy3vTIMjHAcrDYp8u2182+OR0bIWtIjwn10PT8irngc5mixeE+G17ar3ANdkcVDbYUQTOpp
zwnktkLPt9NtWDkwc8hn1guqiaICDs+IgFrUNU6KwJTmJAU9Tb7e2ebbLLYy56C7dse744rwbaEY
7fCPIruZ9Y/lMHh5o+eO5ySdgwVCTqsm/6X2nv57868zkuXHInb/29SXfHi1OuSeo4pOBXUTnvuj
OzrxSxCRNZPYpp/v38K3WSZjQRwiQUfdm0RzdZLDIcqzuRRUToQiPnNmy8+JMRsXu5vU722d0wGr
ZjVVLy6BV0M48y9VqTtnJ17b2g8k1ewG4BdEc1a5bjDRhxAjm+4raTAfEhlNb4xWsz4pQRR9Lh0l
/Xh/2lvj4c8CO3nxEEJF63r/Id2Y0sxWA393evd2DJIWrfu5b3C9CeLk0EblHg3hJoxinbmwaBbU
QVyBOq9HrMKkVO264sZsCvGBNkj1nZTBThS1NS2UTeF48kWXovX1IPi1zPNgl60/uJP12FTZ+7iB
gmYmggRg7LXL/VXcenD+HG75OX/gLqoKn1RxitZHuT87yEhzfYms66FpYut4f6jNmQF4LGwlnerl
Klpwuqy3MwrQvnDq6RlMUnlXEI5/LonnCk9MXMHe348IGrAoUHAhQpe5npwSuFZAHt/6jlMNF9dp
Gw+MwvLy0LSOGrTCnSNw2zrHDkFckcgPzggZ7mqK9LOZ5qjzpsp+1OXRbBv9nQamY52octfvxVC2
MdZp1RgdMWWeoiMRTmh7Zp23/2JaN9keuhNq6ksK8OYD1wcd87mm9dIr0tLSvUhJ1X9i2UCEMlMt
eYjxejO8Xs/in4OBh7DXI12p7Xy3rS0CTsYdhp7/IsZ+vYoNH8YqTFbRtWdso4FzT62eKGeXcvNO
orK1RcBsgXIUVBZBI66Hsp28tHOTklY+JtOx7jPzOwBZ4g+WKVAB1vYy3K2pLY09VLa5R8gAr8eT
yqxHajAznga4mYtO91tkQs6GEeztxa2hEF6BPIcCHj3Oq6HUMDUAHSnx2mkQoc88VM/xNNEI0+TR
Tj67EV4BKpBL0tQMqXRdSe9NYfXGJDu/w+D8V4CafeGVxtT7liKqR7iX2XEoleIwmF0V7hy5jWmS
s0OI16mWcPZWd2TdOElUlDmYgZaVnlWZ7SWBJunZ6pCc7p/uzaEWliC8cIpRa48XW51qvcoJNqIo
/F/fFvpJK7uectQQ74y0fJtVqEwXM641VL6QxVzDi2UiacdWeGDDXBTHeOn8N8xyzxRgaz4m9wYw
Kq/ZTZrB/evSmc18WhPtUk9W9fC5arWhJ9cs0+9/v3g8Y9RtYZ1Bjlp9p8ltFBPLuM5H4y7yRTc0
jyn+CC+Ie6v/3h9q+VM3q7d0J3KH0I+wbpMesUy04hR4RXWxidS0wj3rc9+dkmQwffSnVaDp4a9R
xkWaGIiReAREglTq+mQj4VvPZcegcFuC545nAOHbQTtNAX2mPcSzncRta5KkbOQy7P0lr7keT5M0
udjITPmd1VbHweiGV9zAjQvbyc7po6qLhwj93Z1EauO+XNS5uVN44Jbi5PWo82g0JkAc701V28c0
H5wHF+EZLJ5R1IOI2h/vf8qtLUrlhCIUzzew4GrXJHEUFshKN37RzfkxsTvlUojhB0TuvYLCxnrS
sU3BFRcjMMB1w/tSZWgbWzS8c7CaZVBqnxIjRfy9UBRaBWylFlh+tprx9f4MN+7ORft26R9idEpt
1yvKZRpU9RLjjbU+HpxYmJ46psWbIjPmxTxA9+LClBRwsmonf7uVeEHtlLR0eYaAeG4cDWrMcdy6
w+DUqtviNaEFugJx6Ie3bQ8CjQuK7tuxkp3iri0O2ly37xp3QOwe/egf5aTUx1DExX/AWriS+Flo
AizPyWo9Sn3UO7MgYYb+MhyFWWkPoa4HXu6204MVmsr5/vrfsrKWVXD5hyCKJoV1lKjXjgRzBhtQ
BTC934iCACnRssi5iL6bX9Upb4xTF7vhI/hsoR4GkfSxb5RT/b/e6Ykd7v+gjS3P7+FUo167hAjL
f/9ngFxFTqgp/B45doSPZW7i/Kp9Aar4D/HxohlAiXwxl4VzcD2SDpsbrCUGMEC0Qp7niuzSm2y9
hdJpZvIldvV0j/a+cYFQlQQ0oDGe+HhdvLbVzCxpkmt8GmWrU9/hPTQt2ssZD9XrnCKMdn81N8fj
DV0KMTzb66ZHhDetcHK0xrfHwvratmPptyLVKHiE1BTG7K+V+NlNi8ghcDTiIDcsXKeVVZe2ZoPE
ixF4xtAovg7Wc9Za8V+G4jJ38WFZOhfWz5yY7VSaldrQmaRTAo2r6M04uT8Ndwhf/34RCY8RjOeR
A+deFvmPLakFczrU2KMjMmDJi9kg3Igb9WdhNbhKteQC94fbOgFchEtPOsRMeBzXw0XoNk4NeYU/
hmbn0V3j+kYRtZ417MJzG4EWn2phOBAAIQe0OgJd7Zr0M0sAZcdosHuO1Avq7vXOTbu1CReyJYwu
2FO8MNcTKucITzyVip+Wa/rbSmBfokEo8+yyUDyquvlOPL55pxE/wgWH47/0pl4P6EZmE6cOp4xm
lpw7BFAwKlr3KGo1OszJ0J2m1hEHWt7yRWPF8jota85hbRs7v2Rr5ktLFpJtFJXh7V3/kNap6ZbQ
eL9VJ0/8asabXCvt2hupSh2qCnXs+1tn63tif8HRY6FxPVt9z4hCbxtFfM8qDdVTEtqmX7uu9c/9
UbY26EJHwxQQTQqCvutZReQWqtMmrV/jf34EDvtZOmH1WsLy2Fm/rehgKYZiJbpYHq55pcCK9aDr
xFsW+tN+hLn9l2Coi2fgjgzwKZqf3AQxGWKH8P39OW6uJIeeq3Nhba1rsdaYIC7cgtPIPlM/5UVU
wuWgD+b+KMv3WIXqpMJLiw/5B1Ibq3iy7WE5WSUQDd0E4kLtP/oS6XmJPOQwHvWhQREAwaeLkvWK
r45dtBN8bX7IhWv3/8OvdeLrcoiszGWSmV5aVL5H8x/EG2qfNrfocn+mm1/SotRCqI5Q1W8Bnz/u
UFWTQlMFO7MmdzgUaqic2aNoVToxwU0w6z7VtvrUOvNeH87mGWSOxNGLnfA6bRVx1M3MH29wEcYQ
1CblYEjF9CURnj9VtOH/h5kuo8EnXO7vVWYSm9XSl8V4RSbTF1dmwXnql9ZPJ0vH5Bg0hniN5659
nVWn2Hk6flMY1huKQA7CJoA9NKjli/+xzFbbQlpwQuBFSi3Tw1DpvYpe3Zx8hPmgaA9koDaCa5qQ
/wxxJy3e6TQ5pr0MkJLAE8jy27hSXBodIEN6QeI2hTeOozJ4TWVr4jgZjfLJifuhxpe9142dtdva
kBYY5MJbRER83cQjJk1vYgxGfdT7uyMRuSq9UZkRNivRxf/rbhWClT9HW92WUxGreawtexL5rdOY
Jgpl5iiLHqPZNvbwqK1tSPqP8gQWi1hLrR7BAd5bM7igDVpbzT5ZWHZR0Ef1nXQqTm5Typ1Leutq
4YvSGcPjzmO42gnhnMXZJCjaQpAWTzoakYpnWNOk0M059aVfoYI3HDq1kx/j1HR+jJNBT+v9o7B1
idJit6DPUObpsr/ejUkkpbCSGmAslcrTXNbme8vK9vpXb4kIfEfSuIXASzMWPe/Xw2h8vThoHJoe
Cjkn5wj/059hPaCCL9j5yP5awYcsxycJ7eU0O0RqKn/ZgVNFFIswugQhDCmjDOOYvRG5HrQH9HP7
yRuEPneeU2fz17Ir28x39Ky0vbgRAapiljlKTxNqVr5EjabSSZ5WeXoYnLb6a2YOe4MaKlgH0BE6
6auA0K7KpM6Wzsixy6y3vROUtOoqyaltlZ33duP88awvfWIUbWl5Wj7oH9dHNVf47ZSgKkllGh6C
FuaFECvwtBhW9P29cStQsDA9cf/km4GJ3TRToyZKIOOQ+btBHOe+XZZ0787Io3yNYk28o7ga214Y
I7/6QL9QZ75vy8JiD5vhkHmRaWFqME+x+sYBBKu9WCm76Llu6uFdM7GUpzLEEXonN90ASZaIAJLz
UnajT+F6eWZYwVMTA/QacAZO0WSWR0douW/NWvNzKmQZeWVWWObOrbgVz6KMAJq31PAX+sf1uKWd
WlUkSbVrPTVeRDOYB+obMvMKYBHahBGFprN/6BPfSWiJ7yfhelbtFEeO+J45yMYWIZnUgGoA3hZ7
6OvfAr+9ne3ZrXxkIfTvkey1o1o58F2bfkr23tKNBac7HMIebzeNi2uKkSOAHFSn5y0NqvzZSVrd
75s+PJHyIXOZatlXvMy7na+8MUMGBePmPiECXBdWsXhC26WeodAOFfLkXac9GJ2iYO/d/odSz+Kg
DBLAcw14vzwaf5431N20xqkbvzH67OiUlFD7dNSOaKPu4SpbS7mcaijJEFBuyK2z44xmlpLl9RqC
EPBeUr+haelslVCES7QGn2xD7sVeW0u5LCHZAvkzLY3X85sHxwo1TMnQgaxU34jj9mS0NlyAqGl3
AszNoQjw+BevwU0/aDookdlHeePLTJPn0M31c+uWwyHv8j163xYBgKoq/Sm0w9CIsKaZR5FSUPkH
esgjTlpCm7BP/UceR23CxCZFV9LsCgymo3I8uC4VcmVImp3U4bek5SrUA/WAfvdbrAy+6PXaGnap
lD0irP6it16dCj7rB4CK8N+5Lm0E/hOHe7JMRBpenKant3FUyrL0srZNHW4sO3yy1ZFaH1Cf9TDk
NWF5jdbXv/ev+Y2wB0dyAtHftXxQ1utf2cuqQBZEq30HJWXqOXI+6p3+b1Or6WPgmuEOQL+xC+iS
w9AEZI+YYE0tLZQJ0ooF/gQ7J8XROyjosgzC57Kclb0HbFng1QdY2uIQAlnawLGUv54awV4f6CMo
Q1mNgXXUJ7s7UOTWEfrqq/wy5tixe2oQYGitT+Ic44eceZYwxemvl5i2uSVGoOsB043VRijBb+xo
BF5R+glDYhzuD1KLpqPpdvVTkVfhx/vjba4xfLmlBUehLLG6tEqFBGGcScp1t7OglGEBCMzRPvZA
An8dj5DLuDr3FooN3B+roLkYJ1VrLR0TozB1L5iK4POlSuWUVe2ewfHtrJahGGTRFwSrWW3UBnN4
rJut2u+UfDyZdAd7Sh90pzTY7QW7PRNA7ZBAqDrykkJVu944U2UnRlCEC544o2Ru9PKBIrg8zpZW
eZQFqof7H+w3FHq9U1nARUSUoGkp8ixz/+OZQXzVLqiQMTfAfN3Pe8csTr0gFfd6zsjbODegX2Nv
mxDAmK3xVCSGi3eA4YQNEvMDqYM+4KDhBXaeJUeUovTHOAv6n7GTaacgiNrkUI+j+sza4WRYosf8
T4iChzzen8jGxQtKyeMFr5rSPvn19USCQkyWkojaTwxj+AWAnz0U6Nw95Bk9Z54t2vaYjMI9V9j4
PrhOoHwCbq/DnZO/9f0WV5Gl15mtsu4ej9B0SiqZcMkISzuK0BYnpenMcx9oGn72u4YLG/EfMhPg
epAaafgh6LqetltLXRfLrYaPuPkmHwfQBL2NxaVMMatM45O0jOE54ebz23C0Dy37VjV35Y9uQwh+
BsJ7GnRz5r7unzAm3FO7lidWD40Bcxm7O4+p7BGrbojcQR4viRHvwfwbi020CRUbAJC6yVoWpiQx
GtPGrH23duj6sYvpOdCj5mVwk6Sj9btHXfj+LruFqhBrhF9JCy1H5iZoGWwlL4LFOa1KBVyASpn8
dNCQNa+oe0VCmPjUDcrB7rXqw/2Rl9h5dU4XbRpMTaidqISF198ZOHAshxIAbpKj4Zd5Eb9x5n0h
hs1h6KniH9IKRGGuh6m6JpmD0a19xaiQlQisqXhwmmny2kBLGq9FGE0eBdKGx3ACdo0jEX8Yskg9
KG4i37VOnxanOpDyNEvd2bmrtj43/bgLXA7plPLO9W8TDTqVWsTZmuNC+6AbtL/Ug52c7BCWy0EN
wPgO9xd9a1cvCk80h6C4hLfi9YhVYCmgZIwolDY/ZtIwfNk69tvWTdCfEzzfJujYzqBb0/xz0FVK
b1bFnFmKpNzeJRbFibg6uILIwbAC7W0fjH+tDseKLmEYpc7FfHSd2CvKEA9hgrOENbnTA+Sy2quC
WhwxKZq9zh6HI6Clccb6ec8B/Gam1CFovwEFAgslNl/NtIzsyaLATy+MiOzmYhh1iAjGYoGBuF+q
JOd8HsM9+5ZlB18dJPJSAiKSOLokoX+tcPVglnE6UT3zO7qrs7PW6c2zWQfqU26pwZ4q3M1xWgaj
BWZR9wB7/R2o//G6Tk3SllpRkAGHs/Y260bt5Fa5/eH+Nr25lRiFZngEfBYE/ba0o9DBREAHwWbo
5buopEAA1bIEwbZnjziCBkkQzENTTHstybdECYbmHgTBI0U1EaO7PiGLkGRRCCCyqXbUb51WyF9E
tdaEECrUAEIxfTGc1qOfWHfPH9E8Cl0vHEv3JYhrczqWKWaZUMGD+vX+ktyc3OV38SIALkJbYu2v
f5ftZOooWjSt6rh1db8qA/VkD310CHtitropTaAQFZeE+8NufG+0kall0kNAGriOpuyF+ewuVHMr
C5JPee5IFazQ2KU/b0wP3GMpOoOcQlJbTtYf+4ros6rZDIwzKvE5NaSTeKozRro/VJPzL7gxSZ0Q
Xf/9/vw2dtpSEdbov8HPjJbC63ETBAdpU2HcOaRImzd1e3KiwvAKqc5Hd1ZdvK4cwwOT3KOY364s
or2kbaAUSwS+LhRXIxQo3h6UbmO7e6MGYnpfRW2zg+/c3kgEj0T68GsIKG6i4U7GExMne2/i0PXj
pjcuuON9m+e2v8gRnPf+ct5+RthibBZIXOhcw9a/Xk4cQt1ONyjnR/Qxpz7GOs0p0drwEutm8BqY
g/ZYi7j820R44aiBhvy2AmSfrt7RrOzJTE34XDN6bKewyMZDkemRHyVjuXMebi9bhuJGWjhL5MFr
amNr9GYcOfBoOmS+v8tiDH6Ocaq+jYF/P/2HtVy6L35DkMRK12spVDmw1BQsTUS07X8zLQzl0Qoj
kpVcSQYb4l8anfHjyfcsDTcnSQC61FJQn19X9SahVzXwL4dRqYJzaRnJk5Nl9lkHnN3ZMLfnj8QQ
vh9nHoYhAf/1JFFNM4XQAHbo6nfOpUHT39mt5/6s65Xzyw6VwvGmybTfGLm0dirCtxkW+4YmtWWj
KpQA1qQoIhE87gVnLqxrLfEyR2kT6kZdhcJ/WM6fIsMaslM49/UH08nn/7mQVRAQTrtRfX//W29c
BoCiC2xI7LBctdfLIAKZDGNAHTXJmgxbHBpLfTXNHX1nubfGQU+E9r8ly7ixZQ9VmKTwstlTRlY/
hZqoTpMW7Uk/b106f46y/Io/LnMQ/Lgv0c2BiNUldOzicOs0AXTwoi3bExrf/a/7y3fbhL8w32Eu
/AaWqero1yMWAIAiR1TTpwStfcAD05CHINXsl5wi+5eeO/gRwEZFMtcZ9AdkR9rn1NWj1yzIs0db
6jTR3f9Fm0uA2gHODaQ23IirH4SQQ5QsZI4iSZuPlijSxymx1S+Vk9kHB8voPch768wSAy1QFfwm
lEeuBzS7NqvbGWAsSER0GahmH4JySo6LrNJO2rI51AI6QlLhdrqpDLX2PFgOFLGKvrDTbOfpA0SD
9hCrg3m5v4xb1wPFTtoOwcXAoFfnwspEF7eh0wBU2al9MJ24+9XKoGtRlTYWuVjckpU6Uk40W8Tn
+2NvTPN3Jyd3BEkanN3rFZ2XDoocjQ+/R63yTTdVyrtwsOkcpXHmdH8otHU3Tia4FaEAwSfp2RrY
NBo8MaoazryNZVP9JMbEwSi5omaLE4xevNZSMM3Qktp8rtWu+0AL/AiK7dSi9QxpJ9FJhUr7XiSW
+DZNY/C+qIPA8tAmyNTDpATVcGicSnU93DSn6TypZtgfotSOlHPZmeXPqtaN8lTXXfvDyvNx9Oq5
tqTX9FHzblJoTvMjqzR+OtWY/FTbMS4ueAEZqVc15fgPtjJd4YGkLUF6rKc/iOnVj7lT1xY1gtL5
PDR235ynuYg/Lz66BWxjo7HoXA2S18jQiVtrDV8qbOYbGXu0Cytvmrh3ywuQK01VhJywMGJlrn/2
fW2lL6kFEAWblOycqBVnLxeT6+AwplFtnfHlRD1Fx6n2JN3ZiS6BG7jk9k5u9we0LXPpT8XUpEfq
KPl8EIUajScEQtKLW6YDsFopHN3LsqkK39V9WHyGLht+y+u8+4wXp1lA1sjKhrZP1PcORj+bb7Ci
xT6Tbt/+BWxIFQcRdN3oC1cb1acgzkrD45KIf+RmK8Ubx5bqK3yyCvOtyA7eq3VJoNkhsYQipUwh
nzdKbsevPSYw8dHpofN5qZlPn2gDkJGnaW038T+p4o/zOPc6GRHKrCa6IyBlvWze5LPA3WNWc35T
Z6rBuHRXRb/c3A6xTqN3P/SNMRmbt2VLOyAKYChonUKEs8AaRaS9CLxfokcU3vKXyLYDZird5DE0
RWaeMoft7/NAGZ+LPpbfBhphP0NAdHExR9lfoR4QT+eMB1U/RqpJbSAdY1TkAiMkC07zmDpBjh3h
G0MxpuEYFnaFOGSkjrkXyhqPVUi1U3ZuSx23rjwMPvXZrJpQDRDHOdSDGhsnuyvclMacvEzeIEug
QnrIevlYqQrENWahnsLWlMajMEYgbghCRuI1eiZLz+mRYbmYva2IQ9s1Gr6qYEGPQgbOLySScLkq
JWgRC9q6wwNtJTGmOKFifzMGtzJPVkD7j5fimuR4moo09ms35sl0jtx0dB7yyVTjA2qVhXnWg4A/
JsQ4PQ5GZAoEI+LinaNVxVs8kcvWS5W6eY4Dqb8OQ6Sgr95lw1fLotTvawNM4DNuXGkCIa+1zEfV
CQIdahIpJtb00PhPc+PMKiY9ZgOLLXKYZmr3Y/qgWMipPhFr57pn4yDyaopQoBephG1xSqe6Quyk
q4IfnWVPycWogvZHEWj5p9HEqgG2+2AAjOE3XJymcFL/J2Mrfp6UMeIqsmTVe8Zo1/TT26Fhe3lV
u++bULBdi6kCS2ONk8vIXqTh0urSd0FYImk9khI8jigG22ccg8kk80LL/9fE1Degg/ct+gMYziae
6KrmwbZT3fRqAu/8lAJHgdfINOsuQ2oHBxd6vnFMpBNoD3ATimQ5FP0PYGK98wbwulcXaw3n0NfZ
8BCazvBv3QtYt5ORBF+ska1yyHFyrR/6cJS/SLenL6ZRWdWhz/SBl3IyRyT9+dLKoXRckfmp07mv
rdUP+VELZRI+CDkPI5KYAh0jLS+r8Kg7g6IedLNTZg8+hqFcEp0i97Gtk6DyioK2aH+YkN4+1mou
cOKclRn34KAMnUOjFLni1bmMYccrRRe/SNmh9d5E3dQfpiTP+ksUxGPw5ObFUD9GCt3+nrTxRfTD
duz7h8IRKe5QbQOiN40oVlzENJaVZ0tFjF9lFI7pBzJc46fqDBKTkVLWxRsYDBpQejIX9fyu4ecM
R0efAMTQnR+zZ7XS7fGMi3noPLH4CNRbE8xz4btVGrdvJ2fUo6dgFn1wrBCKK35aem9ln0OZ5tyJ
01SJEB9sy0Hz4WyZtWt/t6Kwcb6H6tRqEbBrX0+oeSKPa3/SEhNpTW8w5068rwwzdn9NhIvlwUmm
vBZnRQajKjxzCiiAeqOqNXRZidJJyok+23qYFL9QEis5I6HfyG9IJCup1+qzM/8Uat9XJsYmVlld
gtBEp/spcFzuLF+N3Fb50I6dOn6ElhggHaYW6vCCbmLU/kw6TWqfhBE36ZPgVdF9tBjD4H+1jqN8
dyqdhcFzJj+a4ncwZ7XhzTjKyajIC1yI1l6TqaKIDzWIY/Ercmctz9FDb4vuPUrnUfGUjENlU9pz
Zvy766wNP6PaZiol20fpwpf/4+i8luNGliD6RYiAN68wY2hFI0rUC0KUtHANoBuugf76e+a+7lLk
DEx1VWZWZquV9An3q/bxoQKxR2Cz9sHsvccufrcA8f66ISLVnmxfLRHOXVWMbue1nFdqKWOJLwPy
0zeum+3lyJHc+TmGv6ys1My4W2JXY/zKPzLGy2DcfgiPxaeitYf4kNkOIL036VHFurwsYbfUT0uf
bPJf35ibS6T2ePSffKWP4OTwbiDEsfG/xfHGBrFp/0GZzNWUbx6R3NeaCbrK3TLsnzZ3X5bLRLze
CFXvb/I+HnGYrdKkx6/Hy0Ilx/IZK0CJxaATmcOP00HqBCuftvZXeDp/FMujbw6ZPNYiiqr06Ne5
RPjjHRhGpaSVJuF7PzfcFLRplu66dNmTVZ73Lmn3S9evvnsZ42D2r924B2yI22PSnmSIPC71xa2Z
HS1PDJnp19WuCBpIqvpvHJmtepJoHN3UBD0OdJXaDj+11xXXqNmq4Rdd7zie55sNR25KQWMqhTcS
DuVqSYoFDrX9ad1Hz8+UxvFKEWK6NElOnGAPP941js2G9UC+x0Cy0+2UNGWdEz2GmXzgrOIZBTgm
zWZ12o96QfmdjdsSWGcPReNzMoSVl7qjlaz5trnLD9s4y5YKdgHJ6rArfYWjw056mKIdzqoheSZv
utB7PsQ+/4TN1yZbfcuZUmahcr8bZBIeOSstKzqPRrlNgecF1kZhtAj0Z6XLz9taVF99gMVKJpOt
Gi5HYMQDUaN9m3u7HO8Xy7Hrx5IdgKMwW1k/b9Q9LhyS2u/BTVpXp8btwpgDC/4vWwYlYCMi/m3W
tyvNQdRGqMy2Gkw1aycM+TAAIoYiHex5tn/Jbu6h45ZkkimtYqzSpIykdyJJb0vOMQYYQarnQcZ5
tIxU5kkqfKiVs84ED9jrsbzLftHq3DS90V+0jq6fwvCJ9l9t6RbFCFEJ+lzOrIPtT5Wuve5kKqON
lepk0OpnPIjFjk6G+GwXr7cymAo1h1oUyqkS68vZJvtTTuzvu5jeq+Nq60nHaYj+mveqaZuosEmq
t9KDdZ4e3id2l/thDtqLXQbNcLeR2xanDu5o64tja9um/w4OmVd2OZgiZKKb7o9lP/bzvit3obGN
1p5HvV38nJw8AnSdPgGcDfvdsETjbBqz5CA2V/KdapMn4xA4xdZM9GUp0/RUPVGMne7J1WHdvTTL
4AzPx4g/UNF64zSyPxXvbxj2leKCUi+6NkrUMpNlI83ZbwDZHhLu49kXJuDZ8Ol6C8xE9+5lDA/P
K2qp4ru5tcy/SCJz3NWtLx1EMzx1QT/9EERzzWmkbFoUtUM4INTVfZjGXoMYNTKe+OKtWb4CdjDs
1FVGhg/SLHItRrsP/wvjtZoLL9Sqv/O6Mfpv2/y5ziuK58M4YfGWV2GHbLunwe0zJxhFk+8q6d80
ZeLVn9XCgiPSQc7pvhnKJ/IKvCmd1w6nFzyA3TrH3cR93WXTjint8fjN9Jxu17l2OWnl0JryjnN4
wsmwHuhil6m6uY9FBx8iDmq1PyYEjD128mYiNU3W1qWUVDVmtaUGwi+afv4Vy757oZbHBpJ76D/2
rgPU402o30oZ8EvXkJXMbEfRS2e2WcdU6LbBImyriBkswuXgz884Jl9YOdBRCrXMrl3XJcOQT7PF
OIY3W5LNKhCsQu+l/VI3bdDSVjlk1i3xPN5X+2b3P4Dn5t9lqUZUh5sjpzveyehsrUiPPsNaVDV8
d9+2Kdkh5ce2tZtKEdmZOU8qMdkpDV7zawnVcrJUMsjU3VC8v5sw7s3D7EuryUCBl+VO7Kv82rzE
8IFZGkT06tWxviw+VaBvx2Q9qWjaxF3YRObaTdyt17GM6wdnozIWx+Qa545XsxyuoB1jn/qKTJEH
vRo1n2MfCuHUqYGoBytpQkXjsGxesUQk3f+cXd0NPx1th0OKFdvQfujeCpPMMqPfpl07KCxKBi8p
kTip5XdlCfQdTD5t42e9XmWU7Qn9Hfi1S4OLmYRrTlsrdHxXT17XZb2s7eknpppHnFZRU/50qa14
bohq++63S/1pd0b/iI2vPtQRDU9HL81v6K1WXGNKx542G09y7vbB1p/LsR6+R/VSAoE2XLwBv5/l
t7VGnk69CYm3DlX8oeow2S7VMidfcbmY+RxU5ea/JlPrB4U6XP9PaTl7mCftEMRXyjglNWjoVCfT
CechiMbxoQ5pqlIOihiVq5L269YzsF+wv3G8p1pPy3zRxJ9TZKJyHB7FbNbuon3ZOt97s8rpW+fQ
7z7IrdnPbb+3EsHAZt1xJ/c/vlGbPPvWqIdvPY2p9+Cv/vpfjTRzyifBSnDqxzcvsi4e5zFbx5YM
vCVA+PJYN4Klcwe7ROe5dGOrw2EuiP/a9p68C3LllitgRuOmuhWD/bgSHHXVTReXeWD58XbeZq+k
FVsCce69QVeXZrSbb9bW6/0+HNxFX+bYKU81kMzyMOg2uIabMwZZpV1j3/dcHeLGb257WN87wxXy
NWyv1eB5716lBM2Ft3Qo6qfY++HYhkC1ZQS4Ta0FJPG29SPACGbP7fjrCFFTtrIZKkYCTX+uulQt
wTQ8o620S7dQriNf0Y16Q8aZad2rSU1triOP0ARf8YdT7Dymf25vlXRt5dL46KFFs9LaLv5nsO9d
f3UniVdRGU7eHSsebZRtzL7et31e49PkRnF5DkzvinSaTLsUGyGLOt16HqacCkpxo//b/zh+3Qz5
qDbLTuMqbv6N7XRUxRqG+12j8XHbU+FUHtgxka37gxjLcUr9dQEq8pom4EAZ22E82QeSijND3oLz
ZGyZWo+pM5A4RPxOPD65gdXtF3JTQNJs7N4pJqxlTbdsZXHvmja4P9o+slMbrNp5acdZmROglxuc
Nqj1H96euEemWmw7TzZIQXXntsNicrS3GJGUbtP+G0os8VMMAy3nzGvtOueNHqW/7D5OsFe/Mkdz
3x77LbGGfSw/FQtmycyAVh1nMfdIXZRXR+f18FigpOo4rFbgnBScqnKtVYaK3zGPmGtuSzEko7t+
LBZ9YmH4OAU9K/vrFRqKMduk19Xgbww6vKNJFWBmZoOdzPxplTZWFL1VTjlEaVNXfZ1W4wrSEteV
Yt2oG0orc7HBf24sMuzTjnXt6dmvj+jS2aKdcnAr5xtFXPxE5FD7qbv7w1dt+f1dvLqIcK2+sbur
1PSJmDUGOszbzvivLTtTv/i0tzSJjnz6cwtG8YkFiPfe8/ZtZ+EqJQp8cYIfQ3I0KvU8PT0uPofT
f3qx/e8YXDtzgRK/fVqrLTZMJCHYDxDa8YtFH5/E0G1360y3rt08WBMXK623UV/l6M0j1piu87K2
nW1d6okItocANmDNcXgO7we2T7p8HJpEntCzea9xb00JumO3ndIwtMqJoe//99boxPoLSiflm4kd
OT9HPsmWhVr9She+P8ciXydnfgsoEv/MRqeaYSrWB1dPzNt3e8LlvJAo35Mi5rhxqP7x9rCzm8iT
z3ty7vZEWN/HoVu/jBvpMV9E7amT42txW9fyzfOi5CyuG5uOS8r56X30TmCqPO7Xurx4h1++GHfc
eZ1six5ZW7bKx63GRAmXULZ06rlmq8Bb9mpPV7Moj9tacdvW0kTPKJrBDnl8FjcVCiFLfiCvvOgN
s5rUlcjli32w7Sn3O5ZW6MbWAfeGbjx+bwhuZdaWQndpE40NsGG/1K8Y05cdJlw00BcciMFxumDu
XhbJUtsJtHZ6n4IOaRlixGXK2GOC32zqKf7LbLNfI4v5MQVLkOe+ccEekkWM69eSuGo+jbPtyfsh
qCbrtyEz8L9kapYym0XtP5STkH9jgOGuaA/tf1/Xsrkat6xEQcsQNGmga3JmYyDE/7wO8Kyo1wnz
60nNGneKoYSNT7n73fo6je5uTgsLTFtuqBRXn2ZaFGwW+u9JOe4QdrU1fyTesL/uIUePOMCJMlVN
zvt41Jt/1+9SvOyHLu3XkKZgPVm2htw82BWYzjCe87NgO0GklNbh2TIMj4WvpuEaQwK62W7oIR+D
vTdnjQkgc4JxRF+4dbv8cNE+z1fsWcWTFHM5pFEVLNvZsWZxiffRbe76m4CEISfoR8AuMdI6cUaw
GV3q/u8BmH4AOU+9m22LRzuvS826VR+apcwPN95/xIS1irSLI++bFTY18+Ae24+KGMqliNxk/01v
KtrMXhjd8ogeX2RYGu0/ZVIG33A2bPtz1UX+9yn2Aeu2MGwN2Q9HAgw8xu3vdWtut9o1QRFa+/B5
oz3qTJqh9dkWXM3L4PeMcHhYYL1r7LLe0tlU6hsrrqSW9jpaeRFkH51i7Zf6aQtVUiGlMEth2jWc
n9bYomOqYtU90tYcTT43jbvlexRqJ02Azt/HijCzj051PZeJWKT5zWYA+8T4NTaZ9EhffpJHsz74
GMIEvA0sl7eUPOl7aUdexn9ihGY7H8ckn9gYCw1sALEaz14T8sABNsu0ddtbM11pNZ6rYZ4LWjnk
dq7XE3zr4tz9tqAoG+6DqikvMyfK22gG92F0b/FlbryOKIT7pDQvVlK7rOQQ65Tu4JkYD9mWdB+r
1Qq+AAcDeWWODx6NGsPqoo1izZLtL+8XMvnuq6RigWKz4/ZwOKIZUxqu+UN4jbDgcCz9GOrR4tUn
mAOn4UP5Xub3cTPncVnZLZsVPe8nr2qii8jiuwC87tHDEVeRXziYjSNuJjf52QkC8IkjWYVCpzDH
dgri5FupW8fmXU4BnYU6DnQEpeXBx8yWLjG3942TVY6UVQrqwcvDpAUGSs+J6W/kEcdC+wCRcQ3a
Q9pgqMZtL4DU2xtntOXk3YFctQhrszUPoTNz7uz0beoJhPJoH7YxYfzBd9iV196pai8PWvd4LlvT
/2pVxKrMFhCj6sVEIT75c8tlw5uusbJOLsI87r3X/9gCOrAP0YfLb7E1QfAqPG8mVHAJVuchJhH2
7tj9Zis0STG8UaXX+GCpQ/hXdEnlpJBmY/1YS1s/LvMMjzJPyfrTrZqoBYHETI8UeBOlEwsm9zIE
rs37vt6fxrLd1rdpW5q4wEBiGlLfqyTMDXE0d9Xe1eJ7ciTuerutIX79Wo+fXqT6+roxCVuFh4P/
u9r3jSeWeJ/ky5sA48hXsqsPrUX8g2VUPnTT4xuY4im4l/k67uuYh7tXyovq92i/F3E3vBw8oMed
J2X5PSbnzn8fxj5SWQ0FvX+Gsp3ucB1EAGNsr7eyfnJ38LltSsiWpOYv9Et8FSqKwIqfzREruZTA
xNZlmC3PehQNGoTHG5T4O2y9cMciIqQt2eTsmvwY7Ennegu2o7Cs1vvlrctspY6VDHNa7ptqTkrD
puXG96YPIJ3EuizdMX05A3TGk/T66W+42O3zIjaPzT2krW62uAeLnZ2za5lFTaJeIOLZ1IqqOrke
OIe5713QQCY5HpZaOfYWUfJjh0XrLiDK+/YQN+H8JnpYs6/ZX9c2k84yUujD/sgFU8DB/McAnm5m
D4N7N+F9ulQbkd8PjZGBBHZksfB64NAt3ue6npqUJkbVEDwGOHVmwEuyrt68hqsYHYDZYfekA+0P
L4lexv9ID/dJxULgRTXtK2u6LPCE8kJaKV+Ic3/m0iAjCy7IT6IjG6eguRxW6Y95grvVjUIqy3so
n4B5oBmSRyx0wga9WdJihZAo9Z/nM3Hk3jCT+hqaNTS3LZTxhUWc/Vm1YtozieFhyQkqSb0IoahA
vymqa17Fo3u5Kb/w/5fR2nyDcsWvDNK8/GMzsWPS0UcW7O4STiaLQ2d6aojqnNLaacxv6F8oQoJD
gzLFjZROBT0pPevNgPJ+DLfRu8yya3+EcULl6FtT/Zn7sewLZm5+WCPsxQiX3TyTyhX0/NT2cfnX
hP30z28UzbbunIY+fQhefNwe1ZPCNGU9zdKzCtpJqz6pRg3LS7BpeXHo7wzoowjGtK6ZmE5g74E8
810iF+irP968DaX0q2L+Vudt19ZHIpYDs6FNJc4ZL28lrx0e8XPa2fX+LYZ1aYvFNSNK66Y8NF4l
hpEFNGmxCThzqINmnp3jp3fsCjIxGXaG01iwDLATLb5nJtrt17Xeo9+rqp02M/9/PgaWQES+I6yG
Azfa6fAnd5Of9mRqByZjFn8Gp8QOerRGVjvr3g7PWzy3Tc6vbN8qZSnnLRkIGkm1O4v5lEzKmzET
ig4QntWDRujIYQtP0GV+C8xvsxihkWmZNBhLOdxBP+GKSJbYPp1i2fh23lVjdTyW2G4+G+9AikNx
sv8b5kg8CMTe61nYLelxXbiHRUtJuUGRvRJoVnjN64Rlq0xO2m3xJvOAsOS6xA9dEEvr6klnbAsi
gQb5yOhZrSnzPoO814ddDpu3y7uki6GfXUZTuOrY3cZi4xAAQK4sgDl85X5PntfB+sbDIot6cBWT
yurKPh02uX/iujBz7u2eOCP7rAzltfebS9JU7Xznw29yHZzbAyvkXuVhRet1DVDfNpkXafCxeSxx
LAJHwYUAT7HBx1vNDUc8MepkT7uxTshT44BCSeIZXnprYPOnEGqVT6pr4CPRltRxymAiP+mf2yNl
UBdh6kS0ZPmAHvV1aMi6vW91xBRkzQF5DlhweyeWcPopN0Ok24cgULIvkqqMAVCCvbpPEqs7HixC
IB/GWbMRNS0uFJ6/12zwz5VaxwvHlP19dHv7X+AeRFTUN4UqSM7YkwQunI7nzSr3Lvu/v1YxV958
KrduGD73QdDEb11gP81L1aN/3wfWbX13csBXrWOe0pi97SONiJO54hQCs+DrQPgpms36rWt84ZyW
tYTLor1Z76GydX2eHR/azjgVP13N6HCuOyJeC3G9v8jU4AA9wXAe22sFGTVnoq9W/kO5wcV7BivE
o4/a5kTPrPHGtcm6S5mz9DU5uiDKoNk6dfPsMK9bh6g/r9gIii+iZgPj2uAJ9aHgJ++0WY4xG+Hq
K1qmVYvTIQfLSgXDxC3UwpHfe3CVj8EcBgs1fZMobHEolrxsZiyI2CJv1Z0FQf2maJv870yDs/zm
e7uK/oG718gEogbypgcQ2nOhaweMBy0iXW+lx69unWbJnu3Mzhr7LOW17Fuc4+aj85ur5+zzkaPj
pFbDmpfHf6Fl+MGNIegNpYagX/dm46WIf2xGI5Ukpyaug4h62h/uRQjZvbWVan5VKzwyXi1jhWDB
STbDZufQ/oPTcCAYDFxcQznf4/l0GLm4OVgBQgj6cWSLcFUhvp7JktwPx0QwXkQICAqpPkBTtI1S
fjEp0AqYOBJ/RnizLd0bUKjC6Z3N3B9d5xUH+e4biy6uygNE7/LKrLHOhajYLMjJIgzvXP+mPthq
anmG/OLghAvqHaZcBoOdidE30/N4YA4BNkbOXDpKSpsSaA4u2zpSr+MpHL6h5lH+i+1yn36F0ghz
WanlcTrbWx2+tbF0IzbNWijsHbeW+gneg1oHswwI586+m7Dqi9FaWgFz8baGYgBm6R0N8ia8D5gj
jv5+aavpI9SU/R/CbwQj6O3M53z3jmxNlvkdqX/ZFTdLrDrnMssfSq/R+tgMttteQVlg/fv/fxVj
x8LnBtPrvFSNh9hgl6b9ccijVmnX7+zcJbJq8dxtmtZjCdvI677T8tyk1l2cuarE2mXGeOWnD5TB
k4U4pM92Yj+Gk9P7HFUR//O30kGgQdVj+z0c9+avfdRtlSI6sb/GOQrr+3JS5MxB3oXLyTmkfNfT
0f+LpZhMgatTqx/k2q8JuWaxwifUq7HlNSvOwHeOM1f/9dYc1xne0Rg5ssxovzIDoT9fwLsrrj1D
1ubGKLHawFk4v2dKejYQdKILLOGqPyvSqPcFJb3mC7ROmMe+AoacfN9y8ykZKv1LRvP4RlR9gkjJ
zJU4kU/toiuomzDvR+zpcRFRClMi25nQDxiVLITn+aZuHmYRuXvadnht5V41A94roMkHgxAAZdGx
B/+paMPmF+t19Z0ctwlzkik+3vpQOk7K2ePBXHfYKT4YSUnMI7OEhJQCD5ePapqB+Ge1W1EhcbTU
v9ZtsP1sa6fVfoR+d1ThD1i3Fa5Viud4HtwdpEpwipXzaraXUFthmE/TodVdu1u0DFM3+Y9h6a1H
gdXVUudmbxO7oLxJO63jgCwaBV1TjLGcTL7USNxu+OzxMMSzE562Y3N8VqGUPIrBasMQnu8QH9aG
PBCIYOWadxoF4EvZRAkFe5XhfUmf8FZ6PoIvL0G2uoHTsHBSqlCfkmSKnmlDxk8IL296iueuvSy2
u+vLqPjVmGOI7snxxw0PMyXlszV00X+hEXQJEK7xcIKH958nWt9PyIIxSNmPQWCDEThGoUruUZwG
NQKIa+mDMFkVltb/Oq82R9qiDoEd1XLvcrpMpC+zgQKR/ew3hVLDZuMYi5tXYFdtDOFhMzKl6G7o
QW2J9Lsg6JbzmiSdhU5UQNYUQ9BXKMCg818Vy0ZBtmhv/lselLH7dkGekZeOcLZc3iZJRtl2pbEu
q+Z5nfd+em869H4PFgl87zdRqUlj/zCXEFR5/mScnb+ganvvaRHl3ueoZsqgsOhcH8wIj5o52jIP
zbzvfooeIgnSGnx/fcAYanqrg4AsMZ5kStCxBJQ/Innl02hCokrRXxwi3fTR/wr7NejuOM+CL12u
zdOBgc57MqsQt/EjQO2OXKL7jr//Vma+DeKKksmOv4Hx+8tjHXLwpHKqE7z61nD7axofSB6Hnspc
hFt3j4fdNqik4PIBNqYZOUSsRHxHk+7Vee3AgORHWPXveiMQ+4QierKf23qj8jBLTn+HY2+f+6m0
eCQHqn22lKI7OQuJLBCIILE/jqFf5nSzyHJGD18eT6M2evoTjGZ/Xl1vi88096VTLOWyJWgYreSX
kV3AQIjfP6gSqiLnT+ShFSy6zRvPt6wM9tN6r6b100lSZ5QiPd+3XrUvsAfY3GVb2HjP0grW3xy7
+iAzxhv3wl2c8UfVmg790Yy/52VI7L26k906w3iqPnly5Br62VHGUMsYgQn3UiXL8J3Zu4eS3pvq
mSKgorxG4/slj6j99LYKMP4Gjv3we1W/t+XoRVkFZsR3xruHh7Hr4lMZkzNRRMauvgu7HnGLXJAc
oR4SZYVIbqSgVvusXqE+krTUBAejJJ09wKcZVSvtQ1z/FGsj5qKLE/leNiVFAcVA8A1xLEIuh+/3
0s9BElAqqrZP10n58+PaW9UnACuhu3bTjBiLJpIyG1bdfOf5Zj+yfWxwdcQwb/8HqsfiJpb9RmRr
C8FdYImGeayjwmS6zSKR/dqtYnSRq+1OjXG61T+ZpPN+ruxXuHdb7Og7hjaXM41TZTu7vvHMSwf4
9buNj93K5BoxVTBmVuGpWbfow+AY3T7tjXErJlgxfAaHFa3FHnJJqLGNYSpp5tEuoiNaAH5q0a6X
dk1GVmgrr7qCRbfDaXDC9j70UB7DiQuOVHEcoPzGCPe3tfuJda6EqPg6iXIfW0Bmi6dUTzI3dezx
dw7X/XnMngjP6Pr1xWUIuI37k/oWa8utizkIeDJjRFifuMQBi+rKG5COi/q1maKqytS6Bn/6MEJx
1BPN993pB+et6azNQiUXYu6jE6JlMxXRepysfgk+o20Rf5rG2T7wyGD7PBy5vPRplgHBapMtXYPI
/LchNVnPbqgsprZh9R4EmsGfDSo+ddLQOBHqjhvtDCm3sstIdrZE4E3X1gy+PDLEWRVt8SDF/VJG
esim2W2/+6XnHJnGTcY6m/5G+ZP9s730aKPgTspIfKDg8UfUCA4Xym3CAMqYOeJbEywVUa5Non9v
dku1wcEpfihtFJYnfehYp2C11WfZrTYqWitwcJvyRH+kVgvzTvOIrZSsGtkWYKT9zx4hI9KsxRHk
DfkjjjPzzVfnAkA6U+Wd2QU1bKuXkscacXljAVTM0xAjafHDAY/r1XMv9erYw0U5wf4cQmm02YLY
J0rxTtnbFKOZabrZiURbWgUHpIvtA7x+i7rSekUuhSijmpf2+7bB0Q3pxtR6h1NCN6Cv0g2iZxa6
GZloFSGOLOmfsbL2j3yZokTxCyvkdOgfRpOOiIiXtJ5KeQL8nyAMk6P2mSW2avuV4EH1p/XL6B96
oOjemwKAZEfT16PTacIkj5O1XorK2133HHEN3qOkcf0CEdx6XXHLWZ5I2ur+aGXV9hNijGC7m8dd
rM+1I+MX+M5xyOQ2ud9ajQfZ3TY6/a8B0TeSK98mO6639PpEgGGo0271mgdEJosiAL63PmAIa3TH
CNUzV4acFK7uxcsorehL45yb/EFs6C2nFtW5D5+p20cE84CPcvWTv+MWAyt5KMuKiZVSoj/cbmyy
eFt869IdW2vQrx5muAuWct/P/ez0fT6hLvQfIEPKb2sM/3/ap0ECw3tVaZ/2uYXct5TqiC3wGuAg
ptY3G/2rODFYhKfpqO39dMsiYUPEyHhDsbZCLHaQbkOxx0hBXje17p/VPG7PaxhX8rSWq4IgCCdV
sklow6Z3ge+DBGyWN2Eg6Ab3lUb6l9pzMmL2L6g+H3rwu+kLW3fOuaNXrZUbZG3doxcfg3oN+kbv
qS1pFhDub52Trt2+5qFiyL0F4DROGi4w2rh/o7s4sV4bwcTIQDxV8S3dE1GcfSItxWUPYl2O+2rY
KPU4QiANm8a++tuwGB3SdAPP3PNceMWgB2ohBKx00R0rjnDM38WB63agvrQbs3NUjnrys5CFdUCf
eFtrTg3Vqe/O4gLrMKjCLurbrgFScrX0ZyLrxu5Sknj9WpG92z1MfrMO9NStvkfjIj8OTNTvD1F5
DoBVQ1mzFSuRUFKH3p3c93TsFJZMIv8xXrU9nBdn1cNFjo195MNCJwzSBBCcOqQicWCzPXdRATJu
Foy9DmHW6HRfDEU+y0WTo+fCadC+IMWvyVlFaVnfB8KCE6qjuuVJiL39sR/wcSsQog2F3YTjyLgb
Sz6K2KdPfz7Q+8itH6+JK2GVeSLgwzV3Y36ZZYUQcxK+fEwkp0VaWUcdpghHp/I53pwGwVB5+Mm3
OiHmpuhWcgkeo41ZKCO8I/Gui6j6gXYjFFte7yHTaId46QG6eRzPTLDrS7D66NMqn4Xr1Cljd7pS
tuaFUW0c/8URwBai+2WhkJskHrIANVN5Cgg0Qnci7NG5rqATpD7EVJKNJLD3qRHd3yiCJysIS+Pl
jdS8/rT+x9F5dTfKa2H4F7GW6HCLu53E6ZnMDWvyJQFEEQhRf/15fG5PmSQ2SHu/FZjd5TRk4UtQ
YWbLXiE1o5GulWRZlfZYvTlFPuX7unSFTc4il+vOylsfYrobJ26aJqMdPpBt9L6inGAgj4Mc9EPO
SPsndAPsEwphboE8F8gsHeD/80iU22VMa38z+ct4JeWhnXe40wu9WddhgSAYTVPdN5BHbVLEjlTb
cqUWNln53Gfe63KZt5CvaDGMFViHkVNt3PcU5eT7fPVuGoN5Sh+8eWxBp602T5NOTOMHEdf6aVLa
sDZSdFpsWqT3PpQlRpnEr8ti3rjlUK+niacZMLde0j8+P/LRdUPzUvd0Re0aPggYw3BEaKyrULdn
F6TkHiRrIFPUuyUsOFwdVz2tpdxHeRsS478UMxYc1I96k81CyO3Nxw9tyqn5FWIacHdBa6aSIGdH
so4PM305kaJ0Nik8hXg29jgUEBl2KSv2iCiqQ4MzEDdTyxdrLEJ9GlJf3DXOEAGt2TgZe3SPYAe+
coOLCDFh4W2Y5DOd7T0MW9j0l7kcQ15qUKqvMhUq2ANA89+lJZfqBnDCvBjmjjRxTVxcART8aFfM
vlteQ78dXqbGFfOHdPPMORmqJ+OvZgzmU9W72oKsT3PxvcCU6YdGE4m1Rf3uEXlvl5U5pM5cHhzE
+vLHpp8q+BWtmFWCMICAVOn0No3hUSceqUQAqGvX3n9ZtVvX7wFrsgaOLfTtUV9vj0y71EDvlo4O
/JbucsQJMZwrt86CY+BWDiLbcK13NojYvMOlW1dwT+QznjJsTjN/j4ZtTwHt/mRZw9lioaz/bTJP
fJM5iPiIfN7gmuJhAmpfMhyMEqgpPgwTsPZmIIPGQNNWAzJyIb0P0DNb71ri1Gdo2NH/jk2LnQTZ
JOppG0H0p2lb8TfVOg7udTWuw8fERfeHa2SNt15AbN0GNUfWQurUwRfOGGBaPfm6eBjZWLOdtLtq
2VD5bUV8LeV09FroIhRReRlsm64D92j6VrzoHI7zwC+DEpKFpf2okAT3W9Bcp985tDHJHYtA9dNj
V5S/VpA232WDguMg+9A1W0Vh8LNfwLZJvbL/u8AmvoFqzpd3wWNNYXBBhfMmjtf1KpH5Lmfe7q59
L+YQEVcyjWr8C0zSmYMHQT6zoHqGKkKMPeatGjJHPpvWJ1N/8AO09d4a1//S2rPvXD0BEZUhg+u2
jkiGT7MJNNlehL1ckCBW60au1fBswgajB3fndG68sSGc36qRSMIY8q7q2ONEdoeKs0cPJnjMg2pG
ym5l0X3vKhPdHhgD0yOCVZabzNVx/qeWSyYTRkjaGGBvbPKFCr4NsqCyS4GkUJ/MGHZo2fuAhSCN
GuZQyrI0Y3JbL9PW8nCoJNFg64WJxWW24JdwHmfYJXMYCzG/8nLp8SilkeKQcfEdYcoQUpnOOPfE
nNrL1wh9kO74kBGKeqRTo3UahvYuLgk22doh+9Bpxmroofih1jaZ1eygFpP2uv4zHiWEV4eKq/Qw
wtJ5d+1cR/tKjo69d4hK/Z5wq98DNSHGnkGAdr68MT18vALSOJz+fxTLMQdrVsOvEdH6VmqkrImt
h+LFI+9q2oqq11dr8RZ1aIIK+K+xppo0Xj8Do3NXXnRavNELbOmiV/OmtD2/+WrCvgODtLv0F5Cl
xFzidGO573ocI5uy4CFjwimzP3klINGYWad4UzcreIsMwZ03mUKwcp4WcKKh7kFpZ1sKaIYWXJ69
UNbVUcJluY/amtYrJgvcZZMJlkvFjs6VLEzOrd2L3CQrLmumNa/GTFmAJgYP84jJA7cdB0LUOeIZ
YcRcbW1u5/B+bHXTnRYaLLGWeTySO/ar+cpMKstEFuDGLNa4EcF+yTlGwxW7wxb9rfC2JLeFzrY0
2fgaSUbms13mLEruZKWXlvvyJNxg+Gj7FE7OpXUEH7+sEaCZiJNin1qO+Jg0I1pSy2548XHlPeKE
Bz9pxrT6tMyYvgogZHC4xZRq03U6+wbbY5sqDTEkb4KZ4D/hgq4C3THJQ7lWy2O3LiMPfYk55hCJ
RgTbkrvpCdjFB94esO8eoij13xZXNtZbLN2UcbgOow+l2vWPYm5EZbEWTF2jPxPaIRoClq1RIC3U
dt0/VDyo1S7MsECyl01BcZdl/QJnxO8EKEFh6RmUxBd7b4jE8Fb5dZidRGWy2/dT51hG8tllgGWy
gxTxXUqcu7B4AYxMiyOpEvkn9hgxg8M1Gv7Qx7K054xommtTC/+B7pwC/ShRha912Vh/+GqaZYNM
rn5TN053o9ws/BmpSf5VWjDeD27r+luzRrr6Hhoj/dsJ6kwK0rgVb9qhhO+MtnltXuDf/YyTx0Rg
N5J4qm/NmwlTlwYd46/MbQa1Ujgb4shGBFmLRWP8GJXlJQ1Hd35GeuueB01aI8FxKAuOTdNa3dHp
AeKZXqPB24MiFCjGJxRDUKkyhpHW3pcRbsU9Q1oWkW75ZB4JQMLlKbGlv/aFEP+5fbac+8wuATUr
uHMkguv8iPW3fUKulilgDfJlnrzc694K5VjvQ11pdzMwd1ztXljpse0t6x6NZ2renAbf3Zag0vFI
7z0gtlWP8pkp0e34+rLRSTB4i0vUqRBZbswTlDigT0QG+LM4hvUQqoNbZEt38JZunHeZHJCHRq3x
5WNMT2nx6apYx1eAgXm815rhctvOwSG2SPMwg/PXW6XzAq0jembufvEPeSqc4thjbFA3ssv5pVQj
BUNtpXkCHivzI6LG4lou65g/Aj5EeVKswfRDvj/HU45bfbYSYvqKYe8VdqjA6Zpi3fRpyA3dNLjD
Nq1XeOFhmQGajn7th+2uWlzvUBvK0vd5Rp/Gp0N0ZE5IltRwzhLtGPgWUMB2WCJc3igcWBG3y6Ty
8lS1Q/fD0Z29rq6xxp1dSaiq1u3xyUjamX8tpvALsvlluqiQrXfjFRMhb4O9urvJaf1y29WRjPYr
EZC4KWYQ+6rkc6UxhRvY95d6hOatbYyudmq7J5zqxQcakqjEZBnBFTIApd2rtVjNF54N6J8WYJRg
gGVoXYwiGp9noZS6VFlnk9JkKDQ8TD1e7XfSuicDFQaGDXevioAh3vcYlKsFeVDt0Z6C4M78l4Ge
z6zsTYm+HNMy8LhjIU7EY4Akt7MdfhU9R8WeYoLWR3k9xhlYmcCnxTg6/IFYrP66XAI2DxgLNSJk
me39jljcm0IgfIWGyB9mTDl50lSdpw6R3yK+HYPVhfqOWu/OZjL/dZpwsfdrBL+QdATF/Nez3ucn
yLnyxyl8VInZOI5fHCLtjMaeMXSPTU79K+wijPC5cOgkeNwcnSwrhthtxV6Ik8dvUohlLw7/YpOt
yQUp6siGSarVVxjimdbgreFGMvBd0sxEVKJpT//HKICGTE2eH5Ny0ajm5KKUeG4oqeelrObZB6cs
1e84iOjTG7A8EIwEqetkM+99bHncjG3ft9FBLwJJaxY08xe0tuyOiOeCB/znxXJdDdKTI8s8BCOh
8+uAi9KIb3xngGP4FLJzLfCSIIS0q2oz5+5s7zCwYsoMTRBdbNC3al+tMVZDEgjQ+Hl25Py0qx1+
DLodHuBpgcibqBnfDO9xzVse1BfMMIjdmgGXlKxdOAuxlMV16l1P7Jc+8zhKMo3SPkfcfbZ8bpwt
bWH6SkJ4+xUVtve7tF15WRf8ANBlnoLRw/T4S7Gb++qyl8KWUntk7YvQUL5VjqCMjtus9XYcyP9G
r5ghvuEXZLdFMrE+8lbr/1A8Ev/fNzBRx9JugyMDAEEKjbJwI1l9gw6RtEi5zTvX8T9j1qhhKzO/
cTZeE+fL0TWrM56mqmzOjS+KfJNZTegd4b5VvcmIGiQ+Qom1/+PThmGfkJPDu5NuUCNeQjDXIwXh
wU+msJnv2PKK+GyzIvX3IxLkJzV7dUASQV1wn0fMtrtIEMmXSDku9+50g2BsOcXhduo9j3/ECpvy
b7HiYzkAjPOYR6Vt6WcyiTy18VIZX3LLugFuaSCvPn2KPwIRieD/XoQXkUfZXzaBeE3CKa2CE1Ft
TXVpK9DsZ7vorOLUrLpYtymKfgSuTWMDEWFzCaVsy0ddTtJOgGnU3zqOoZ28poFFnGwaCHcms8d8
W+I2f8AEil2RtdLDrB1M8x0eS7j3kMHDSVqnHpCkDiHBlH1Ze/PWsefS59KkrHTT9sN456R98e1E
xlOfYT7b/2Z4oUZuRd2lzQ7vUf4QAW9Vh0ktMao+ChDijeGgviLGcJ3/eJ/q9FLnynngnMw5nJU/
mTvFgYChseLvs+8qoDX3XBJEJU8+nOB1ys34L0SN9C3YJZ8N2Yrebl5l/yfqi2zc5Z5ppucGwfc2
x3aLa7+jdbGJhjA+U5aZHYWqJ1jPTOe7wiEreBuiqM72bupF9QnMtelo3Y45ffn99cy4NZVvQ9wL
c63KQl5Cnp0F3qoDa0hHai8OAyAwgVFVWW1sFPV48giEf7enm/ARJXr81kT4eJNgCru/2Zh7Nw5a
UjqmAmrwNjEscpF4fpn9Uw2UDOoJsE/6NKArtlwq84uSAe9XIbFjJhbnmj6lMh3/+Myrj5ldKaYH
z5m+fVtPr7OkfIMhc3D3MRatv1IXfb1FPGYdRdOX/yJtWMhLtzEJbJZDhjrSZXebQ2KP+9QrcrWl
vFn8QfGk/lm+7C88ER03Yi7D57otRHpxKD64EGsyu6csIo17j3IWSyQxQcMzacjtusW4hyGlJU8k
vbA9IbkJawj/ZIF46BPtBIPLHqT8T0i5OD/aPPZcgWVYvwMj9eNdhjyv2gcUjY7EPYrml8Hddykq
iB3BLeWQOo/bIfKOmg0IG13fKSwhzpw5GylvajVVSLu+I31unPZlbFwY3KZSTzUsJNCQLSNk/XPq
r/eNZIRmnhkC99R0TqyYWpwy3S8+QMVuCm1nT2ZXxF4MB4E4Lq27TYndl9bO0iy4PBfHOk0TA8pu
MtBTiQAfQVFAYQVBE+Ok2LZIStIXM94E4Y7DbUOSdB8ip0qxgaHPlFdKZeGyXDlromimkaa0mobO
PbncK3dtRe5LQuSc/jtNffWa9s1Sn6ulWa59mQ4PzMGQla7nLMgme6+7S9GNYrG20p4h3LWGq4PT
38FX5Y+XvlHx+o77f30IhWlzVn8H5TTDrAZwWyOM5LwSz3NIENLeClaygPlUopCIF06hs4y47Q++
qatpb0E1ctkipJM7cgzqK52/vLRcfd4zu7LXHNOWVBMyuLrmj67S8LLaHPcJg2393rmyvh+JXVbb
rErNni0swsgGyHNi0EXBVCpFkj7tZdHeZwwPWHBVAG0dht363SoP1US7+t3WFGn6QKCJye6ACv1c
bnQtYv6sbny3ysw/t5i8+VSh0A5ztXjjrkdEOCQKuBRgvgid+tuZKBi4DBLD25hYhTerj4qIlf/q
zkU9Zhl7dvC0E3k/jZ4/J41yVbhnpGP4kYQIlAnZhB10WbmgS4Sgt7NdPabiouzgZhXC6CcR1Fsu
MoSb6nFTzsjO8cA5HiitIWkw0e28+NvwBsMAzHgp/jl86mvSoUQyD9aCVuTalmHw1ZrWRaPPgKB3
qzfH4oMbro3OM8V7K9Q5h2+Sz0pjD5sDCz2EL9dzUMLHNIk1jcbatx0T4daIjhO8QdO5EXj7s02M
fBH7MHfjZi6i8QG8PObF6pjr9rrEp3pLMJ/dC3IqysUBBzokh4XU32kwmOwN5Wje732eo3RjVEe6
UAS7hbm/HDTOWwyE+eOQOu0zMqIRPyy7YLQhqyP+z5uGqDyFKh+/63nJ74doDAj1aWv/arm+7/wr
yUFCHZ2jVEla2I1hexvaWQryEuOhHpdgIjFgurnIlix4CgRVAFzqVgsQ6gx9/1SXuOf5YQ22sSiY
i34XFZ33nN6ssEzcwqt37LAe7uQeaQYOplyJJ8QVSONGkamHm+/oNNdIPYBWahCOWufYm7q46HpW
7yYsDoxN+BrcYHkJWvJR/y4ZDrBxjKP6cVFe3pzyNNfNz2SB+idYKCD3FTx1f0SfG96jZzcwY52D
tyEGVgMGSmPe/Brp4BPsP4ONdgZyfwICeT50iHskcRd/eQUL9570oOevAhb0M0jX1n1wS7kSZsMG
DDjTNjVTQFj92lm2/Ag4nDQx69C/lPxCN1QE9ndb5rgT2cUK8adXYeq4CRUtEa+m5K8doczaOoYo
NcpHtM+cBH1L3PFGEpkBIwGSsbMzyoNyRLtmj3NInLM1sAt14MzQ+Zmj5NYIh4g52DnoCLk1hbt+
oSka1y0FzFF0LksgyI3n6fnS1dxfu9Ips45wKke5L0HV5focNenwT8F84IUiUOX95mgtiFIo5gdO
ROatsOBy3uu8BnbWPds6aRvoLHaorfL6b261nLmDkDo+yX6yn/KF2MWjzXuTJdlSjg/WEC/DJiZ6
gSXD75n8+04P44a9HusonMCEddMmfBitv2p+7JzIwaSOS9/s3IauKqK8M3xh/CUp8JcTZHcG0ddn
CKEBKVDkJI97JszjbUZWSrGRpZwfFY0BH1a9rP2rcXlCeEp541GFtvXwxgIvh48wQJqOBXY1bxYx
PR9APTfvfperxzQr+WugSYc7kjk6SnSoKmuTuDH+C7mEZBBMhVy5FVju0UNiPIg2sRTRNbaNxgA+
o/Yd4Q0K1d95oRuh1LAz8+imYaD3NhkVH5RRBv/4uF3/6KWrYGHv8a3uhS7n4IjEVp5t2kfVxu19
G9AMcIBgKIPad7NSMw8Bztob3cfVzDo8qoh/dgmCJbp0apnuVJZ1/Xkq0hAGLSImZgOIFAGNgDxg
geU/ASKCo1d7fAC4hEa6p4oNFpABF1cp1mnLBEt0R744vG3LmKXetuxzBLqDzpAAAKUysrbEJqMV
IC/N3s34gQ6oLbpgZ2HlYygA5RNbDJZOnayNh5ncVY546voUJzZHpNrhfc2tzTCgUdgU/bo6+Igi
qY/TFHC+yEpl8r+a3cqQuUPlbDIuU/uZL2usjmj7vCARpstei2DM3kZM8HCXfmz8XVY0+h9QFZ9X
lJf9Z18JATuEqSRM8BHpO2h5WAGjF4K4HHfOowPewu6/ciCmmjCPaEmToWjwfaQ4RZf9oMbpaaVj
Nk1Eg2KXzJO6fCFVZrUPxLNjSEsDvoZzlY7OVHGuiVu8MelzFbokyz9HuIPbc1GFRBA0TPP9ga1d
viw9x/smQ8Nm+AeAknchVv5pXzWEriRRQRjc1s3j9GWohbSvtqqDE2qAodiQs5PtSWAuq+PS5Ka4
ILrjQutRsopzTKitSmDODP6MmPxAREnBATZS6zubgDV7E+lRvfaTF7/amKi9vebFuZnelXUY2qLL
Djyet1N+sDSn9NCWe1jdAfXQ7IQffVAjM+xnCwHT6PFOxoPjHaZuQK9RFU4dHUbVD8F2wlK6v9G1
+Fywn94QSg8oFIOjaPezmaJnSytEH4XXmGobo9X/XEjuCrcVWuFnlOiwTSmOY6ToVDfqZGgdvyYQ
JUfDPGuNp8eCKYkRmWLLYvwqWNRmHwUh9qKZXLabmDDv7E4mhji275E79W1WK1kDCJCc7jrxsx7s
Ff/EjvAMK+PnVv1xwTJlXYBo3WAz40KfkOaW/inFoDpsqyYHMOXkmOIE99r/z+AuKh5r6QB8drBT
iQ3XmF6mZWjEfqgcMhHIx3G9nz70ooeoM3qCjic9B82c7Fs7wb0cik2RxsMTX95YQWY06iumB/hP
i6AnPIduKsXRjsUSMzY7TnPnzsMa8Lb5zl/sXeE7N3xp7wYUn2y7hR1/2dqyXwgHYPvt1QTOUaPs
1RgXv+OuX51NTZzMcF7TzM4OgNjxTxu0bX6yXZERfA4Ib20md2jXXUcB0XxH6IRbbBmomINrNeqP
VadenmgrUhiYrdxGwBL5zOwlGozxZAe14fWJq3reuwoTwbbNQPd3gU+qB3l7FO/C/qdW+EJSA+aL
IEN9u1+BFgH1/Nk72UDALUSMR/CaT5bieaDx29+QN0bOwTz3M6V+wos4QhAsPslulh589ADOnSMT
vrgRxnbyYHlFtxLGiOA+x5r/kbCSvrmB1RRH3GTOF2QRwZyMZxMxnIPj7BawN3sTRH2v4Ll8zMPl
WJI3l+OT4S4XI4VT/njLoEY4zMAXovduEiKAm18Pe5c6hz6z2UbWXP072r7CW4pfjk+T9ypm6Sd/
ZHhj2OJbUhQ2rltvCW35KbqgnxGttQSiZPlaP7oxlZCHmSmYJxxcoH4mo1OBVa4eWELJsfDHqtCc
H5HH9uRJ1iGAIu0jDTrsxglSvMah4EufbD7qa6WhJk4MJjSns03N5RnRjrg1Ro8l0aN+lUf4eiOC
EzBlQ/+tdcdNzmGxrpewGhq8IvVaRQ9YZ03zAAAdfIYdlNyrRQpMtFvA7fiBFrIugi3WFmuUW8n1
EOBQBSsbiqz7ipE9nmvMW8sdMjexHtwJ3/BhjLQer/Cp6XVQQfklGtMXz4jA0S3yDC5AlDiN2SI6
lxoTMYx++NcF8pdnHHOF3PZ1xkRR8gUqDJ4OUrCuV8Y6504q3suF+s5jOczyVShDxMGo1ISNoMzw
CUVRUV34YMbHuFeq2HH9qPpL9sw8u94q1u4w+MVyj56c6PHF1sGfvEReOPN+89pmus+RwIbZfG1u
6koQqOhZEE+F3ddx5b4D7Z+gXCAQnpssQHyBj6Ac7srYncO9sOrmsAo2IDy6oiOSgm/jYtvt2G3I
Q4uD3Si9MdqPZKmi1/dJ68d2IYfmNLmR/iT9s4WicOGvjs1MMuRu6llsjpJQiN0iY6OusW+aP36x
lh8RkYHsQHa6vC6rlOrOmZHT7RhrImeXOeiXt9m8ZunWRAsqzJxAJt6NDK0WyLINU8QiCL8/Rw4y
wpqy6pz4oPUyEyA0HFScld6Gz68c8fZmMw+r0s1zZcnJekNeTPtuLOlquwvpxEx3qI/zGM5MsCTZ
09RUR3a4Ut/3Vtc/itltx91oprFApSBzf2cTf/mnRJlV7MM+NsMBciWn3DZm4ZpbB5UHJEnNRbha
ctwNcdfeua5qPXJkwrU69Ons8Bb7qHjZO6x6+GfiGfVV65MBiAU9jg4rcsY8YZ9w2CdXu3YJfyyN
+pi5k5B72JapEwxCDewZmPyMy8qTNbEX4dAmSFrd+ZF50Gk3ZEIC5Eal8s+OROB9GrWailPLdwFM
gPS1vUMJOk27FRXTfRmNmX+dTBmX99NczJDRZT8fkI8W35NlhYLSLsmXZjurcwI9I+zJCZrbC95b
/m+Tj938APcb6n1f1X18ni2cgJAHEyZwqDWT7WziPgnC6j3xbil/AAlZA8P1Hy6APeTmSGyjQRHh
VvDrm0fNopooMo0gL3CFjQR5czL72rdxNpFTFoT+riXnmyPBMHXt7RbMiMQigvlW15q+UWv4v6XS
+K+jWmI7dpVa7vG95d9MIW19s72bbTzN6P9uZ/mW1WeGlc3n7FlpCb6LeANEUGjhSki2Rv+QV1Z8
sWRBIKXMe4cQDCC/wy3WU76N+myglcNUw0sxKfY6k7vpU9nZ6nsy+I9JcsBYuCvtnurXvF4BNezI
JhM+BO2MyXJwiNmKODS4iLA3vOd1p6JzmqnhfW3W9YUQDfIXmMZ/MEspDp+QfmNCGPr46Paotwjr
WZdXUXb+TcywoAgMeLqeejeXRyq1skfWJgiowGCcP1d+z550Sx1TG+LBiFHwtG3JJDKjHZ5aU+rv
oZuwSDoaWz15tB3epQj0YTkK3Ajte1sRQru/FYT988vZDOeGd/eAWzk1l9k05S+IYi8Ql9F75iPT
MMSP4kH5jUfcUiB5KH15fzMG7zGq3W5HKJ2KE+2m9SGWcUZNVA0Qcp6lrGxIv9UBt/VxKqCaacsH
ssqy6oGQGo5iNZZMuYEL5LvtKlbG2xI7pudIQCzuhLOGaid0TGat3+CjSzziZNFn4m43D4o37a+n
Y/PdhSq9I/hHoGqeDHqQvu3sW448mw2zfVCuuzXK7SdyoJE+6bhqn1BHQHH3fM3HnigwCHx2xL8C
/Xu5RcZLsDPJscSvr2lrlzurdINfvixtbxoyuPOTV8wOaE1LDOIm9avSv3DVDdmBPCIvP+Ci5Cvg
fzkeI9lU3Ey+G/Z3KZLoHlp+SXkE+yb6yJlR9DETxFjbTWP9+CIt1+PaDIWzn+Wwqpubpn5C8QoW
602W+SdICHKRaZj1t66J2bsnvkW7+3wU5j+C7PMf9pn5oUDa+ORNCttfU9ntexnZ7huHXvxQDLX5
E+OTHHaZFUdY5GsPt9bkfGQMku/+uk5TkpGDYFjTVkm7OTnYpxJVE4q4Qnhc52Ix/bZkz8DVHkWo
/k07EMuceql/rZDZWxyhcviPfRn2spoK+1+BRvPvOLjhp2hH+iJsSdgRy3bmv1TOgDBK0eHLNVUG
04V8rMDdVAATSnxCidXpSaksmnY1sJe3kZiX9R6Uy3pZ02L96wit9ZaCav8TmJzHnFIiNiWCZ/Xj
Qo4BEQYEtkB9I0e6ehlAeMIQ4zAqNXbxYHXoMZPYZGraxVZQgZzBBW17XUQDhDoMBHJVZ/rxFlk9
Uu6bonLmCiOpKvV6hHMpjcsbP5xmeUcWp3gzI3OBNVYpRbLjDHQpIni2yQ8ba5PGbhw8RGtsk7rZ
++IzwOfwhHonzzclclQKSBta5MnCSocjjAg2/qazog+aVEN7azED7gEzySIaqpGwEUqe5nzfcOOh
G0CLt8EdpeUOTxg4pl8TxfaM3F7glSNNBPdZO8BczzcqooHkxWpR4S+aVsc2hxxZwS0RoK/YuQo4
4KT34QZJDkM8dia+0Dm4FLh21z6UBD4gz7GcQ2XP9CulAJAu6vA2qN+HgOgsNM387Ccd9Lfo3Jrf
aOm0+c4KAnQg7ia7PTNLqTs5GZuAjXlqf5bAEncOGA1QPgT5vVs67bCPlhhldckL694BE65y67tt
zKnrcmM/2AuSid1aF1a9b6sh+mA3oJZNaOIWE4gl7tJiWYnw66Q2hMUwAU77OloZu1M3UvrGLWfF
1p9wNGw96dxoXstP35ZgqX5Nw5T+69vMe3uSSO3hUncE3CSE/JGRP3awiIknVxXsGmojJzgGoJMk
Lzz/bcpbBd8QOWD7siuwkMMHtd9LsNYz6YxlP20LzK5jQhpZ59ND7wQ/NRq/i1568XsTFmWJPbIT
cPqAPiQD6YI3zxGSfSJhl/jFrrOxfJysaMgvRd8GGPkw8fM6akyvnVISW5TOzKGm9pVAUS+u2D+t
df0qgHQIv1Pa3qssMB6QTuShDzQEKd+nHTk6Ce3tfXWcQh9ECz+a0ElqLP+lIC742wRkIhPhEk/X
MtZptvHdnhM2LXh/936OVGFfaX/xk8Vt1QNpu/D3Fvks5MfO4iPo3f7LEEOOosZhDD1EwSh+JG1G
1QO3rXrAzER1d58Ke9hZOhUIpSsMivwBmQT/JKX7HE1GvhJ/Ah9FZJ5+a72Ogk7sQON/JHR1Khkp
aPzRnhLpltgJiAwSz6JHUwU50wGnLVl2nSd/Y15B0n+dUcI6eVNwNzEA41HKh/C/mgjbkbwpsnOS
ilUwTEhh4hBoKjFNOO41froY2vW8dowbrF4zkwHZPMF30CPx7qXW6capUm4P5erwHvU5BheUSPEH
mvL86OiCNB5dT1iRpU8g947vA0kIgeUGwc4chTeaLUdtYbtd2VxF3Tr/KTQB7SkmMLImo7wX3zR7
WO5myRoXy2gTGHkQqNUfvGiuzSF20nXcVBpuc7fQpCMOqO6WhyCaB2wrc2bP27r0239VlhWfKULG
Ny+IZ4LeZs3L9E2boagPZD8NfRLUIhOIbYbhqaAvIj1KXZbFCa0DMzUiO3OKPGUTIoV8/GNuiugj
Ilqf+WUcZ2Qv9UjKtL2O/4raZVpfTY96r/JYORFE+q9r5IWAmcRyYUP0qVqBgzFlfrUs23+z4gov
sFV61a3NE4x7IMEgQCtR6wA9MZDTbQyg31m9+GblUGxbnHawnf3Y74Ox8T+HrA2wlzur+xqsCApp
TMjETsJTo9QgW8OBe/bYTnmHcp+8UYwWW+TIIabLFn9gIiBEi529hMBM3kjkbZLVHK3bHAxsN5HP
NHDawNRvxhDR9wM6kP9xdh67ciPbmn6Vizs+RAcZtBfdPchkum1UW95MiJJKoveeT98f1RMlk0hi
10GNjoAdGcGIFSvW+k2DXhlNIJStBSQILdwzllMeRNvHyQcfpREPmeuB5iPYSac7oLcL78Az44F2
nGeP6ZkLOfRdyiF6cpYSNN2h0Dr5He3fKjwXIgCMHViNfELNvovdFgQ/0V3HD4LNpsgvauWbHzze
tvZBpuqUAFGC3uZKCyyHC2qHNBUGY/40YJfyKQUP8b3NKyWj9WfrH9N67FDJgHtNecIv1C9ozyfv
7K4amT4or2cHKYoKH+XHOBkfSmHOJjoU4X9lxNYRxFse2IgpdgU1dySw8dWw7OFj2rXDl3IC7K7Y
UQwEuZ66xyocqDFLXYRo4YLv/piAw9MeBzwI4IWRY82yAtCsTngyVS9qp7FBeiB1H8ZC5tgV5qwS
mCHoy4g09uCp0BaHgmGC5FSOAIzQlWowQXyP/JyvfTPMmpp5j/XXm4Ao/kNXfW08mhHi1M8K7BJq
xaNjR4RXFN4pBqbSftGTAPpBC4GjPExaAK0yCkY5uj4QzAs3SpsgSJqDnK4V3XjXpkbLTZZwORVw
SNtdqJVKTD5pVg9mFzqOG2WBRZKCQow8WEPTfZusUX5SgzHT3JquLB5dXWmzrX0M7VxWeqR6nEGq
kcCO0sfREFJQZHG85mvQQ99+Il8ZH+Ava82xktT0fUICFHva9+iBQ+fNX8B+8kSldRt87PAKBfHd
+jJyaQfZFOY9ah4uT6r4i4LeR7lHsnK0jgU93i9ZUJsD4jPK8PCfkocJryG6TFZicMuIHKGOrioR
Mf9PGTh9X2YJTjS2TMVThY/Id6kGEVXgVNA76Ty4CUhzl/KH30A6hYYGfA2dgt5/Vxh0dHB1iSj3
ZSkaDZRhRAPQpUUX8Bul8dZ+Kasga59pZWvk8Hnlex/UdhCTq4WTfoFrFKYwbcog2/3H6aUcM3I7
F2xN9EhfwUE3nK0eH/+jFlQsCgqEbmB55j/06pqPmYzCOYEChiVgJn/+zzRBZhSdhP1r1ppHWisA
KyqgW6mFFKl5/A/kycYRlpccclML5F5weT6IGBOecwSGedywhVrxM9JmXzX+iiUQqpg9h/5wxlKF
j7iLLJo9mKQRpSkDkMtx6JtBnofWT54mMHbfRi8eLzaFA/e//+t//d///WP4H/9n/vL/LUH/K2vT
lzyk8vV//nvNYkin900yr+vCURdehz05jUWs4+kDuwPoEpK0lPOcx/ujrNkmIZWnA2oEYeLYCwtA
PxorLIN4PSkazVVUGH8pbVO94Z0xPNwfafbQujI+JU6AOteF5O1jsKDXi9lHgZ+jqYWlbKWEj/3U
aicu036vK/hCGKn8uzJ7BM4x2HisjfbH/cHnaSwGn7+haulYvZp0pa8HL4POj+Hh4x2RVdGlECF+
lUh1HGu/gSGodwEaPHFyuD/ozdrS9aPzx3ACQJ3mLL7gNBZ9Exig3qa6LT4JiTB2VpTKX8jhh6/1
VGRijqFLW6Lvg3/Z4jPSLBsa/A0gmBVFfcwsJ3Ohqjbu4OGq9NpZ6So1FdWwdJQJTbEw+dI9rSvQ
wEds0jLfV06UPA+y/KWnXfrm9QPxltRxoVdZRrEwZUtU0wDYhFoAOrn1bqAi8JdGVD3SA4edeX+s
GwM4JqPbmEA6+OzZUHWv9wcMWwxXUkffW6iNoiU9artY5jQsQAnvMMToXnu45/Gc+XMRVzS4ctfj
RUXjI3TGeBVo/BOaj8pBb6f07atnha+n5tCkEJQ29MWnSkt/4ja3STixI9t7eeQcIYyijNsIxE9k
b274It5ueKS1Lbi9jmbREVoecVWBB5sKMHiJaOu9Zpg0c0vkifTenj69emqwKzWD/W6xhvrig3Vz
aSANsZuYssT8GBUtDQer0H81CBSewKsGr42Tlo7zOVg+ygMcMG2e+h9XgYIfABckKDoFMd7z5Odk
5ECo9tzeW36MK6vItsDCDokmHXbM4quhcdDMxAUEZ9ABPWPowgmgOrOHu9ZuGEyuD4US7fyfw86/
npXmwUyBQzSfZb3cKVooLh4AwkqJ9I0AtXLAJDGDWAjUlui/+F6FBshwCJhKBY4Bhi4P7N4folNg
9CiuTWX0+ijFeI7QTdNwWMpF7MXro086h62Y4YJ8GnrpuzqeYaemjn7d34mra6g5EqkRW1hc2Ndr
CMkf7xwLYnhc0ZafWt87VDkG9dHgV/9mUhI6pWAJTUMuhvJJ6XU1HIhSvYZOHkoBF8ODdoHwg7Xh
Gnl7W+PvjKwnfTUAinjaXs8KKDmgGw9JYbRwMsDMPao5R598nIY8dqG/+qoCrtdoCl2QCVzyw+hI
Hrz/YmltYTu6atvSXhq05zzes2pA50HzlBIPJNjmFCurs7D7aCMg//5b1xkC/GWBiYUp6P5q6iI9
EX7a5DTE5D6bsuCLUtHB2TUD1kYFKLO/RJDEL2FV6Y80x+onzPDEX1y504FWu30BimP9HOOi+wks
O7N534PNorsfn6NQpbirQH/ZuLDmk3nv5y6+j6IAU41NW+5j+hV+FtCB9QasDzC6OCDXLvbp2IRo
DSMUcv+b/M47742sXe8MlFGguPSMXCPeCOABZbnU/sukcLYvVbN7dGZIAEWCX14lqycRpsG5bL2N
X7F26Aj+fC9zDlz2/O9/hGPIQ3okQffA9ENb0gvRGK+B+18QCS83hpoP1c18EVDghAMDNs3FoaPk
ErVQ9/S913wzwGieaMpktHXRkS0QEbq/umuDydlYFKQH9AdtkfM4Rdzos/4tbcfMV/e5qhdPihVV
J6MfEmrxOqyzjfmpa2tpUykgI9FMS1u6GTtwrMki8OBEwKVG2xcvAhDYXnGxSNcvI25fgFE084hc
YP9ScFPQ4cIT4EBpJPqoaI75OIL6Ll34M+JYUiw/3V+T+WpYfABIxSryKTa1Pq6Q62+dzcufI6EF
Kg5ipV2Ct9dpvR3uj7KyClxLDgktF5QmxGJbe9NA9xXZg309CiR1dQRSLEPbwb0fj/dHWgmthG+V
i11jxaW52LtJLzvQduR+dIeqyxRk3qWgu7OnjDK3IMzs1NVqgBakozzhHFK9PqiSUBPrTGreRNXF
FksHmJ9hHxh7R8mVt40p4FaIscifoFwnX+5PdWU7G1gc67wU2Fjq8gENQhIOcMlYAIVnFwCJTy11
OtDUUwmxDOuzjbVd+YomNyOfEINug27e9V7BRAcxT4OSPqC1+qHsY7T/isZ+qjTb2Rhq/lOLbclQ
jqqR1vByXlo449JTYwzkcRknFi2gpA5bJErDABFwTNUOvS60Z5yxlI0IsTpDW7NNA8yNYajzafkj
8gHirCLUmVBEg3RxpM4JiqRAEx1WR35+9dejM4EeOWfYtpAbvR7KVNCSh15Kkjt54r1eFhF9A3DH
Z1iVsQMOryu1jWC0OjvH5FXJna9a9mJ2hmxUYiAbRvh+Ux4URMWeUTYxIjeEWv765wqryCc0bVOT
ZMDX82t4OKEGx1KirGKCNCLPsfDrPlQF8M77S7k2LyKX7Wg6drCWXMwrRkY7B39s7CGcGRgMoT6s
JHjUtoAPNzbI2gU9nwAeD5R04HoupgVXX5hty7QwebL8fWHnnQFMwMrPCOsraBgHSA4nvZP1vNPG
/mdVld0FL5/qYWpVkvPXz9zkLqN5TlA1jEW4qRNcoawenUxMd61zCwPqODj1x7aHFPsvRnIc9LDA
93BbzMHoj5PB6w2DUn4B2aKGoQD0MKSONHCvOOJtrPHa2bfm9xmuavR97cVlUQ8VEK0aOEUB3PeC
HiNdNtyr3IoezgPC0coFaqL9L44j7wv4t0RuahTyen6+hc7jiHA2iOLEh2kLDCMNTPXrqKfnYnK8
jRfv6hxpH1k6KRZ6losPl8NxsLUR3SYvzNu3VqhHezx4pjOKGvETLEEsJ9AqfP0zkdgtZ2iVSlpn
LuY4IUEHvg7p9gSsqnqYSaPgBBtLe+Mw9ncjDMKv93fN2jRty2ZvskNNot31qqKEpnsDOh57czTq
j8OE0HiVA2eNcCT91Ad28tT2yvjP/UHXwgF1ZRRFHZ5zurEIB6LKrFLvUUqACjO4+aiMezNRIAjQ
LT69eijqntRkqArORaDFiuKyPTPN6B1A/1XdgGrlE2Xl+JiUXrdxI67MijI5NCdh8WYkx7leyhb6
EqSsGqVYR4hjDLKSXkhiIn9t/7o/qfkvLe5eaH5sSvInqjFi8dEG4Xl1XKj1XgIreVNhWj3A9czw
6Lw/zrzHb8aRPIKhygmmtAiltlVmcYS0LXiXyjlzVvKTOdQmvuMSwanJtD7KDsxCwXWICYIVf78/
/ByxlsNbwgRYQqPMpCh0vaB2lbWGb0lOvDD695YnpnegupEstbvsWI6ZslFxXTkLFl6nVMipcUl7
GUFbsIlWENNStCcf5lGaWz9zUfv7kPY+AiazPSUQyHevniQxG/kXKaUQPCSuJ4n0MaL9YLX3nYM4
XY5KxF8m3ekjepBomvCi3Pimv1dtsapciuxPWxqcQWsRvJ2kH2mT1girtXH83QhS68cc4r8LC0on
3KkKfXY1GAIoTBOkD9Bc/oeUCqTp3p/47WoblumQUUiyLJzFF8cFMgfyTSGFUmEq2ltME5NftCRw
QIWA8IhUgmHtRgg2+u7+sLebyrA4pswfWgiiDfMp/uOaNNEXDm1MlfAvxHEszmYpE2wmL/BZfrIJ
w41Zrg6n2nOPyVEdLs3r4ZAsVKEuAXKaNQA/gOPRL1UCL35QBkjZQY7M3KvnN68oPl+Q4FXmeD2g
bc6qxHlfQ/9RaEtGMm3eT61uXiLD6zHQzJuNGa58RwzdGNPiHiFtXVyUsuzCFJclqJ9OWp9DWaBe
j7WDq3hefA4CxbtMiqL9dX+Wc+S53sTU9InnPHF4xfG8up4lBdqcNhJHFU8P0E3VgMlgTMZjqUXx
jxmU5T9RU+MfAMlo4/zcRvl5ZJPMgPe4CfzqemQdZaGxKg0uTPRLD7SerUslbe0JnZ98o2W4sneo
4KqSqhylXILg9VCKp0VFoOtAHAo0G6thnA5wqwE7T8X73MPJ+/6ars6ML0hdCXSdbixulTi1AmUK
gZ5Acc6OORkkMH9POSKdk2ws4trnUynwOKZD20lYi00aaQMcj3TWj5kgAHaV4h90dHdQ+JafaPxq
JwSNZpuEQdnI6uagcr1vyK8Y0nZII1nRxWaN+xFnorRqoIBQX1JwKTqGFD42jsTth+P9QfmYfUmo
uTmDnYomCcTvZl/XEZI6kAJcRGiKI0qdKA7hDLOxnOq8E5bTsubHGZ0njex4cRwqUSCS3MiGplOp
v4kSXpBBlGFqpssyxLXFq06iqCELmCI9l2WKVGnoNIem8yWyHn35LBBV+3h/O91+YxP9Po1SHp1n
bpDFdgJ57UPB4xvXaYI6REeQ/eLHzXBCJ8j83DQwMc/RALvQBccNyPL+6CufwOGdSdbH/+BtLMK8
Y5kDvNySxn49ffORP6bxgsn0CKWJEHi8P9htnkQUUmnTcm4MqS3bz7MpLoKIuFMIoN1nDLkQ2bGm
/uylWOZSWLMuuZ8iJtk2TXQwgCK8vh5scYgYn19hIsi+OE8JJVKBwFO7t+PoHx5E9TMO7R5CsrH+
9v5Ubw8QI5GQQSHl7ma+1zGpLbHmiw3wNtqQwTgug+YU0u7c2NAro5CB8cCcUwN6EouvVyoOMtrC
Y0EnB9ov5j8PioZU6v253AY8ay5BzrOB3sJ2uZ5LjmYtStID8qyznNcYyO5iqtEX2U/T6V+MZJLh
SV52VM0WmWyHaBnslR5jV8DI+Jn61kOK+DB6HzK53B9qZS9SO+cRoqJSTWd9+YECG1sac9aOwfex
hiXRGkd90PpnVaNev0tlHX9IR3h7tdWVn+vefH0lGfU5IEMaAAWTTufi3CPQS30nBUaFeWH2RDt8
OuQ9upSxGPTD/bmufcDfoAXn9+dbNgTRgOlaq9V65HhKaFIxZDK479ELaodbnYl52a4jLO64zGgG
sggEpRc70vYwqVJH2JalnOR79O6Kz4Viap81BXzvrmtsx03zLH/1dcWoINd4UKrUzpYfE7meYUh8
vdsPQCkfMVYqXLV3jH9xDjC4ow444wlo5F6fg37EGFroSLTDOEQXdJJotcqp2uPl9/oiFVPhPUn8
oLFKRfB6KFWDsQzIGtiThWWJhUjrASc8Y+dL5FhevznmWsoMIqADbizOnFbVmAJ1stuXXj2eJgdl
7IBG8THphu/3R1qLVjTiuGZmeBXN6etJmY1MnSnBbaOsivbSVLyQMxuk//1R1jY7F6o04Naiimks
olUhPUp/EdzL0sY2BFV+pKArozxPTd5tXJ43QzEJsmpewph8gTBZZEkTOku12eLtKozOOmGPMp7L
vqXGAAvpcH9WN+dqHoqVMymSkunqi5tLwcgbXhFyR3GW+mfgzz4SRE3wgidb/dXpdCipEY4d+cYM
V4Y1yXKxF6KLwDWzjJK0stkHBV6YXAFk1c0XbBPVU5LG2k8kV+0cESijfO0548Hw56CLzW8ghZP6
wTChZZdDTtMw2EGVozmOYd+d7y/ryhekk+cwQwmERtxAkUKeQBqaCfsC4c0HEMsoc1r4uQEA1zfO
2U2eN88K6CTtWtYSwMT17vcAl4RyiGdjzmTAmg1pV10iwAN8QTkVnWZ+Iw+L3w9WvXHsbm66xcCL
rYOmC7B6PZj2TaP2R96BqBeFBlRNdYqKB9TWAxclLxj4mA8/0VhONw7k6h7iMuDg00GhMn09cUT2
pqZysDoRASZUu1Aga+n6QZI9eUgERFA0SpRBRiQuNq749YGlge4UXTQyzuuBK0tFghWnLbp8cfcJ
1Y/ybw0bohNUGMsthTWdYkwgX39Q5x451UCuP4Bgi9XuC8VRMy+fZwuIf0/Jqk6f2ibL+h9Tlykv
XVBHChXcvPpxfyvfRFdgRbyCqd5SQJHA665na+aTXo4o4OyRX1Am2CQtqHgci60Prx+HpFOSbjqA
SZe9N64LrbQr+NMmZajZUWesvMcggLey8fnWJkRopXLBkcOAcTGhsJksPfFiMWsiY96a478w1d1W
f3YlAlh/jrI4lkGMRjvCH2KPHEhzskwPFffAmVWIrFeXRPhCJOv0SCBn0qBZXBfoSJVpF2iAbsxc
+xooo/pWay26XeCJ3PsfaWXrWyS1uNabc+95iaPDKMd2ssQTexTfUNtDsxJV8H68VJ2wzz7OursO
cfaND7YS4chXTJP2gYr4prnIJIQVWAomWyoSc2n1g8rL3ygiTm96YsIjFPzMNabZW86xEJW/P921
j2jOFS6qCdT7l1sFszu/SWN2SZua4wlaOkaMESw/Da2djctpbVeStQN7ozJi3oBlHXo9lW8gEUIB
PD/lIi9di6LCRsyco8RVGs1WoVgIhM+CvWgvO4eWjuRnOeHiBrx6RD3SKi+z3+2xnO0u+3LUNhpq
aws4V0RmcKfF63gRo50ByzhsvrR9ZWTpIQ/a8Yjz13iC17hVB10dyiKACNJ1g+fkdZwSJUwomk3a
voSUeCBaIkyIQRm6k9YWRHZ1Fbn9qCtSGqRVcT1UHILWT61E29d4Yl4gMeiXAveUhwHm4l+9If3T
/W24dur4ZERGjUyN9tb1eDgnRE1jMjUpq58xdMVz2MCai3HIdRsMIzCvnvKNMdfmyJPnd9mcmsoS
MlAAePezgbA/Oo3YT2oZR+5Y9mkGhx4fRkSos6f7s7ztjLA5Ha420DMEF/iy19M0chNDgNEhMEdO
G+6S8Lfk9eCoxxj5ZITrUA0jztnHMDBQo4NvqB69XEAzu/9D1uIN8+YJD+yLJs0insaWik9UEIJ/
i2ztRcGQRYDRMPsT5bT+R5Y3BtQlZOm7upJbcLjbsTn/BFiM/CjnU0u6XoNC8c2hGz3suvKodFtd
H2J08naac4SbVLulHvSHJq2Vw/0p30YfhjVU9rI+Y7KWD10I+9S15osdb3X9YI2R9xyjfXe+P8rt
EZ0HAO3NS5qbQiwnF9vTiJHcAJbWMwg8PmZayL0ch6L8/OqRLJ0oML+pydGWyQS+6BTpBkuDnSi1
gxNPwam3nfKkTr25Manbw0kjfQbu2iZgjBuQmW+GhpLVIdB8B1l1meWohwsFWarM9o4AYhWkBuot
oNLt6aTvDCiU9y6PUdog19uktSBztwYgPrib4Vkv8batsJk7Dw3M2zoER/za9ZzLSTzneSfSa1qu
Z9bFcY3/FDJZwdTC9R0qIkPOw+MpBV+zsRlvz8D1YPM2+qNFWLRe0PczgsiqGoSo7RqtCL+VrpiM
HqteePtWTohPcfXeqPeshCAN2BdiCmDP50RnEWlzYTSGT++TjntkPWNj2O2VQP+SKQZuRQWypwiT
Yh87IGFaVjgeG6nWbYTB209rcmFCqJrZJQSAeb/9Mfs8dOygEerojpXiPCj96J/GxPLOcVpOKAyN
Wynd7aFkPPrQ0FgYkArM9XgJEo5IADkjTjqa80zFecAMLZCur7dbxYbbD2sJgoymaibPYogY10Oh
JjNMaGX0rlFUHaqGXd18DB0029W2iVsow4PxDeOV6tHHjX1jU90uK2PzUUE261RWlhSrZFTRUx3y
3rWxCn/uYdCcMwqy6F5p9SkQaruRKd8u65w30ggm/bHBMMrrueKYMyhmaPUYIpYEbycadshpYHQq
qi/3z+bvlud1UmfNAFeuTlprc8/reqgkqBwq9v7oYh2LTGOfgifaVTpWqUD9ZPupQzPrxURp5y9Q
uSNa/xHNkd0sEI1HAQa7uz5JzY3e6e2FYmkEYEHSPF9lSxQg4lGtAEaMioonMB1EzifYyz4bf92f
+3wVL6YOj8uYExVKADdxEJ44rluqjrqCX6MgBNVd7AH9lOFJxXcUbJoE4ABTynaR62zkLh3Rzbv/
E1Y+NEWXeXSKdYhBzJv+j/OqOx7asbHNpjZE/ESK0JxFZYgHAPNy4yG0OhT9NCg4xHyQv9dD1ZEk
C6nV3tUmpcELLQtUfR/UNYrPluzbjcfPSjCkWMyDS4KEm997i5kFHV9CIFmCElKvZPtWU+FLo6nz
IKGs7rtGhbcux/AES9h+U0+V/+JP6hbfc+0LQ2OlQ2QD44YRtJwzGoKamg/4C6nq06hJfGJCKndZ
OqFXiBssSpea4iYJ/H6ymPbD/a+7OjzniuBhsJ+XD149qb0gJnC4qhobaFCqNJTjDlq0HRkDeong
4wFZt6g8FNjEKtar8dY234DG8kwKml+Hi2/QmEA72qEaXL9Li+8FjoUn6bXGrm/LduPIrkRILh72
MpxQqiJLUouvtnajTf2ATEqMlAYOyud+AOSN1E2I6o3WnO4v7dpuBnhE55ZOpkrydP1lI0wxY91i
e5WdM3wwGcCF4dg8RkW4heRYi0ZzcWROl8B6LXdy0wqMI0OwjrEstPwSZDZySxihYTxwf05zqF3E
I2oU3NtwXmHYLimvVjJ2hZ9zw+WltB8xRzUOXo4MUd420/vGQPQauS3ncH/QlYXk4p7rMTOyQvuN
TvgjAqFzavV+jKCe6Rc9JmJ4BbmFnE2Cqhrxr42w8BsRt5wjPXbgRrBIZv7B9XcbAR6nmRixbAZ9
3KvonWcOhn9TJqzjVHbqdOi9sMnRXU7H74gyGGjLI7eK4G85y9H0VEj7XSMi5EBjXC3egM9uxhM9
UdU/9i1S8hNaG99aYWEwi3Qb3wjbGHN6q6i+4u2Myu/sA0rtQ/MQaWH+zMT9BGVm7dWcUfaKJN8h
PXJgOmiLslMW5FViGS2ifKhivhd5/+D3yC3ioWU9JDpWCq/+itDheG0CkjUomMxf+Y+viLBfVydJ
ovPEbZ0vdmP5TzkCBV+l1k0bae7KhoFBb8MYBUwAfWQxVN2X6CwFre6WMrXfIxOTPjbCyM7mgNDh
/VmtHIi5kUVVxiQ5uclm2zqAT9YyFI3w4ZHk2nbVZgoeooQGHbxL7UnD/GhjfiuRjOSSPicrSQtN
X3w5OWmV5SFJ5qaZmb0NrfCCjQVJWNWDjG+aLYzh2hz/HG5xILJkflJT13An/K6cc2P7CK6JCbPE
nVNzVXV0SHGi0QtxuL+4a98RiUw0A3h9UiJd5Jgh0qnIDVLk7cdBfI2p1nwphV9+TOJ0erk/1HzP
LA49HRZeCDqwKlA9iznWKqonPi06txwncaCIiJl3K39hsoOJ16Bo+xwDmF9lTYPi/sAri8vAFtBN
PqYKKef6WBgROlqdV6tu3Fjo8PSa8gHU1K+8Fd2boQFXaY5qtrGuK/vHofBDxZe+OzFuMdneLpBO
thiz8yqbiwKBkucUEGC0qzVcmrLRto73Z7nyJaGJixkwQreFAu31LGtkwZx2QsC0Rwvpqyqa+s2o
R1j40srbeF+uLehM4uZrEsQpc10PpSTQw1IkH5AdbQTqoE3V281bq8ks+iCNpu21yrZf+gK20Ovn
CLVRSjSYyKSMedX/CHBhSelHkkS6ledhIdSgkvqhTJQKeTUnrTaSmbUFZbNSUJyzZSLB9WCVpTVx
SHPdzTLP/izzMcdYIsQ0wrTDcSNHXDsbxnwdgtAHLLJE3MTY9zVYwKiu5XhVjQ+c2j12iW2g1sVD
lHLMHAloemkHVAHaDdD8SoLqAPgh16A6zOiLBJHYOkVlpWNtYBRKdxmtxD9bHlrz+3L0wYk1iaa/
Sz1pfkg7o/2V1dSn7n/XtelTqZxR9HQm+SHXS40vqGX0dSldM06RaU9qIxpOep4YfydxJS4GpuOH
AOSfW4880jYGX5s+9RrQTjOj9Aa/ILWhHXKzl4iFBVlyGC3pl4hdauX72AFKq+de/IhhgOnyXO0O
UOG38F5rG43nLQoMs6oQl+n17GO67pWC6hCITpkhhNuIXVg4+llBnuNfBAkYwjN6nvzgJkEP1DgK
LPTK3bQP0HMM7PaU4vF6SQucTu5/07UIyBCAnnjAk1kujo/mZyoyZ5F08auX/r6nfPIz64Ek7/B2
6R877JpfPyRSC5wfaozgktGmuV5I38gLtMKqibjUdy8tnMkDvp2Y1/D/Dn8XHrpl9+d4GwhtdK1Q
l5h1kmaJn+sBERivTIQCJzdRtegLeA1UrjxF3cUCO6cUv8QdMszDRvT9fXdcX6SQjSVdnFnsgdLI
4rQMmsADOu5GFEB9kbtDN6iPvW54f/ewyt8n3hg8NX6NIvZYZOa5SaP+Ocbx+DR2jvjn/gLcbl2y
QNIGevrQ3W76qh0qp4hEKFT+MAP4IKARf8/ACz4XWZl9vj/U7TElC5zBTFypvIqW6YMm6Q1HVTS5
LWrbhyHVnEOAX+2hSGvjg+O16UH0YbXjdrXOdTp4h/vD327nOQklQtBhJVdaws59mNIm5TBUMRBR
zFBtiJHIi0A1kJxpVfnUdU618aFXdpcqZ+QEZTBQ6PbitrNhSXcYFo6uOtMyusSsDrJVnAM2LdN3
PJDKU6xZb+9P8zYSo+BMld7mliXTXJaOMSlTh7ZEorCqw/BjkmovtWfn74iEylntAzRHefy7Nsnw
RrhY20kEP7DCoLB5gy4m66eYdjpBLLBeRf+oGTT/UUnA9sdN7G9c7LdYe9smcwFagd8PO2lZWK2b
tkp6A4MLCSgUQG0foTAfYyRoV17+hs3T7xIsZt1I64eLpfrju5C86wNyq3ihNkn8rJWWf76/8Gsf
m6Yl1XpgWGQAi0ONu1iEmQGhJJwgG2AKagNGx7jJ33vYW2CuhNDwJXMMdN/uD7z2xUmlqNbAlwNB
rV3HsCjHzCsa+smti6J/wjBI+4Rba3Kxa5n+Mw6VOOYIHhzVWO839vfakSJ8gRDXeB9T4r4eWc3R
x/JKdJOp9zdvhlrNmauqfEYXq3moAt/biCBrW4xDzJkywOLS+boeLwWo21sh9pTQR9vjgCr1ntQP
o4jBzjcuhvlrLUI0sYrVpONOvFpWdPMUI97ZIROJ3KF5S4NCR3C+6T+++tNRr5nfVNSlyIcXZ6ZE
BHC062jEvTMdyj1+hdalzBDMUZW4OCK5SRWpDhvcRWF5KBv7ZmXDkqnB/iVH5mm1xAFTzi27mmqV
O/lTgXtWWV6MotfetFiTPVIub3eDOuSvj8KkE9ztM1iJvbP4hAYtfyMMs1lBtcbTVdex3MAX+ig6
46Mdh9rp/gL/xgssvyNoXfIXZA8Mbt3rLSNRs9VizB1dGqXxHvHn+IBV5XicesN8W8g2/6ai/OyO
eKYcBoEr4qGqhHnCQzP+ELYFuvUoSup7p+RRtPHTVnYz7XaiLVV83NiXBUlSOfqYdTO6Zm5pL7Gj
TBera8v3QN+y7z6ucAcxIqca91XwpeDV+CPC8kcgGqnnRxwvw8OEf8BTQyw6izjqN3bHSuWf4gl9
q/kVrFP9X8QzCOHFZMlucHsjr5HWKfo+cUNkdr7WQirW0VLwSX0wUcn40YP99/e5n4kntJlRIthY
qZU4wwlUBY07mrKAiK4/YhpRHA5y6v9Gh0sl7nqxf2xReH6cO+3TATUX+TBit3Y28UhG8NzJfrTj
WISHHK0yt7SU7BlcrH4KrSJ9iqseE742VoyNrb2S3xAFSaTQpJybBfO///m27UoLvpcY3MjLB0r0
kx4+amOePnJXOt+QdkdeN0ftnaXMxmInmtH7dH+hVk70TB6gWQDaXhKRr3+BgVgfjpGCwxUaWPv5
2GU/4GvQfTQTm+ZN1yC8fcCtz379PQDjiiFn2iLAlcU9EDWl1tGxx6tPaQvsRitson8GlVSgUGvA
HzB6t1Lt8urJ0h9XdehWoNjk8tFreCrmWGEvXByHquKbr4zBOaLrWZ5svALCnV/jFvWA08346soi
1UTCNpUTghjH7XqVASHq2CJlVIaquCjxwXFwapFxmcBi9pTpjGO9zLeCxRwXF3EMlNms5EqPnrRn
cclD/9SgTMfo1+cmqneq18dYDLbFo9ON3yUYpGMk2pfBibvTgM7KngZw+/7+gt/GK8oTEOy450Gd
IId3PW9dRlMfUKl1QZppnykWGbDpDASc6gwt7/tjrUQfcC2CNHZGYdDcXRz5wOG9IyYOy6T1df6Y
EqAyVyaB9VVvq7p6TqdxtI+OXo06vvCQHPe1hwY3njVpvkXnvs0FAINYvwld5LfoYl5PvA8l0iaQ
MbBmJ6zs6lINThOWORun9zbKXQ8z//sf8aPpC7gltmxd4G22jzOp3T7WBc4GeHrUfztRpx/vL/La
gBxYKkfgBmiILfZUE5mtMaRxhxcdlEk7xzEIK1NIVDgg7jzgNhsZ8to6gpifPycFBdTsrieIyaYK
IKHuXNlV/nM+1dkHzRi2rvzbMEypArUMiXQTWaK6WEYwc06fpW2HlUBZHyFjxubOwYLmhU5V9TIZ
jvdSxop8zgs/dc1O6C/3V3XlmDA22Q0JqjHjTa5nSWkj0PuI8YO0zly8t3Aab+r6eZzG8nB/qNvM
n6qXBPJBICJzWrIfELNutQkSjYutU4xFShEpn6NUsx58VcXam3Y8TiCZ5v3kZRBvVd1uRfvmmhul
IfSH6FfdtANKBasBX2uYaIi5xR5HEO/R6uv4MRONWSJ8hGLtb0vFLwFeyXtPL9pPTdn+SINGfqjD
KTnERTAgMNhZT/SImnf3F2dtH0DGBTI780thm19/hzwYdCyF0o5WdltQ0UZk6J1i5sFpVAop8Y22
LfTuuh4Jo0iK94i6GxvJ59p+Jw9AJZUgxjNp8Qs8O9O9yuEX9AYOrLvASwHsRna9Uf1dO8ZwPIH+
wzeFT78ITzHWep2Gy5yrKKL7WOYixmkSE9bx5ExTeexoG1/uL+3qxCicmb85Grdd+7DWcRLIOMhc
zJ/FoHlvpMkj5f4oawcJgRA0mAgaMHwW4QI6d5bnAfEwSxpxaBTPcsO0wxwsV16P36FoASqeigla
czzfr/eKFwZE28BCMKOzo1Pe945rBiI4eL5TbORKa7NCOIgaCaUoBl1sijZX8ySUTuuCKEXptW2b
gxZoGJsHwVZFZm1jWMT1WWRRowC1XMCmqezCIL6PGJw9aqKJXIy/M8yeI3N2uehfDfQnKwDrNeNU
AN8v70kaG1nR4kfkepCI0PpOq1M1lL6rYuN2vL83ViKfJkiywVjwQCEJvP5gAKBkRD2tcxvLRnLW
m5y9nykR4JGuPmu+wyNB0YFr9rG3cahXXpQoExHywCLN9aelYHWggW+iDdS6uhLUH7N4tEIXU05r
p4YA885l4ahfkZnGAVvgoTbug55yKq9QPZsN1jGlYje3uJVxg539AjKie39pVjbYjF+lwklVd9Yt
uV6afLSLmmZa7+o4HZymMvlaYA+EXri5EWBXosDVQIu4U3s84fsANOUEbmBwURHBskQ2Rr1R7bt9
1fAEhdtI2gAOio7E9YRaDLj7VmEba9MkTk7XVbx8VeVQ6SgJ2iITbxT0BDcGXbvd4FKadAZ4T0G5
W+wwjbZAK2uMStvIDPL9pIwYAUs0Q/d2n2nflSIV6FiIRroRL80eqxepv81kUbwryhFFaiJHG5NF
ef5jxLPzxIkZPt//0msLA4p+7roRUfSlAE+MHaGpFyinRKpifkgwZT3IsFUOfuxQWokGy8VM29yI
ymuDzjhAuqrUb24UOVHVx3/1/1F3Xst1I9mafpWOukcNvImYPhfAtvRGpETdICiJgneJRMI8/XxQ
1ZlpbjHIqbmbiI7qUkkiNrATmWut33mx2vgs5kOeNl9LaE5bSTzpkfAw8l5j5J/v3+i6J75ufkAm
OAUctheDLfpkpcV5v6C20ag0gqR+chv1pcAgc5+1sr7QpIqPmeFhlTWL5ryIi5f3L/4GWkN1zOsI
/3HNQTkV17b+GEvDXc9XJAX9pupFc5XNXhKEczM7+6yRZVTF+ribMqMdD6KELjT2NWRXQPSPFE5v
7OlrDwZeA+V15WS+fhnIuSwTVRp851VfHtlip6sxMZ+lJ+Yzd+r6/fs3/9Y+izcH0S9rhQcF6uRy
BcmJWkf2xLI48idJP+iXZdU6W2fsyGUnwTQ7T7CIu1qcNvjgOHnrVn3mPkDaAEZUKa+vvVh63hCp
LTdGNwf7INVJinbwOQmDQFRb0Y0fICfrvZyuMryAOUzWowXlz+vrFVWbGsHA9ShNp21ZkXmsuaLZ
FY43fNAjvPVYEdMy9oUGz7+c1Bt5vcxFRZjqJvPMMdv2vkMOHcNQ4rv6/kCjIl9wfSbDFJq2+fn9
r/SNF3jVMa6kXkiKv+e0mElTVAnXHmrN3Q2aXBPIiA++9PmvXWTXuTyb3M7fvn/ZN95hyDuAnmwe
6wTh5NtMna7k1RYoYJPMrQ+Fro9ElmnMELJYm+4mzxq7vTI1636Gy46vQm9/1LG88dRhgzAEdldQ
Dhvv11+wS5ifv2hxv9F8WeyCubz3WkW89WIOO70N2iPm++mm5/D+4C16Y2XBi1gpruzyeASdDL3j
zBPBKEu50fLM/0o2rb0vZ7MFpKo/sjI037xJZLKUADgKI3t6fZO1vvjxopO7M06e800QYHwGMmXu
hSrVcZFDukkTN408I6sfByIRXcQQ0DQW3SYDqfBjlYTIE8ajmiZrUyfQEdlYa9ydYZ73X7rWSslM
qt3rMV4yC8P1RX2tUHOPPM9lPBvKrIvYJhw/ZChF6l7udod0zj7K1njzLvFNXId/qFhPeZm+nxJp
24+SPCqt+aRN41mJK9uMxNQUIdj6rJFbOS2XzFy7D5qfN7Yl2Eu0PmxNUJdPF7JJumEqvF5uJHFV
T+yc953VJD3kV9gJTmo+vP/evFFlMQFbtR3rfv+b5cjQ5X5KHSk3bt/SRaNXHMywqj/yT3lriUIg
4r7QseGWdrJEva6PVZ1qcqN3AwEbdVFlBMi1/XzW+qR7vn9Pb+0FUGrXUwyHT1Dq12uU1NfcKdVC
Z6fZ84PwbVHfLjJGUj6MvXU5Mo+aiTySimxLuuvtWBDR9/5HeEMwA+8CIwWQSwzGGWq+/gwaWQtK
WQb6SsPpJoz9cY7FL6Lt4wt3qeG7iMQSj7iE2NWll87mGgmuEhxDpPG9aOfixciq8fv7H+qNrZka
FziIwh2u4+kGlfZB2ZUWKcZQLceLKie+WklH7qqknreZ6M00xE3nI+OyN66KnnhlLwXUVuBRr59E
ahYB2ZNat1Ft734O0JiROdjF9r3emvYcApoE50U6NP/8ZsGNoawywLI4c0+OW+ELBW8VX2yV+3of
FaiFLooGACcKSELZ4i0NVYOT6oPX9627Xe0AoT0zHuRIen23lp4ZqRsv5JXXTvDZ6cyJRsKOc2QB
Iml3uqyHnTsl0weX/TV2PKkuYJ1QQ61YKzGNJ12MXhui8E0NVn7Bu3VpGT2Z9MoKym8zM/S7PBBW
EZbIvA/DbNduaBQgCpt4zDsTpntK0KyPNe7GwPUbV0ZkC3iYSaLJwqXRkpf31+Ebm8Gv3nEFv/lq
TishwynSsQ1GjK5EbZJAbJdBNt+4Fs4cFbGNg/hoQ3jrgmzjwIw01mytJyczDLaWoTrOWrrXwvWn
jC7PRdlmZ5XEECF6/+7eWAG8XMwp1iXAkj9ZAcPk937Kcb+J49z53Av3oWmX6tInUXgzdardZV3y
UQXwxqGBzx2V3q/pNwv+9aqbASrtovW6zdxoxMPkZe+RJ66X+M+63fi5C8b/hzE4kmRk5GujsI4C
Xl+RdGR7kbISDLLSsUA/kS/ykPoTIG6RBfilLYaWXnqJPVZn49LZWh7WwjSf33/Wb3yxqLwxyAbn
Xmvqk2edgT7Elei6jVFBMJ49YYVa4rGPpQTa7d6/1lvPGDseQHD8TyjxThZRUDIQ4HXuNmku1F1i
lPNDoasq5NL+vl7a9INJ3hvrCOkkORE4LlEGnLrQejajDjgodISl0d1i90dS6KTn6YS9pcyvuzam
wvOV+kh880ZFsDrWIDSkkMaH7OT0tEojd8weaCyDfbNN8YTYGD7N8ftP841vDmtJxtdgCxZ2pifb
c6YHmRcUbb8pi6FBYm7PZzmp71EaFN0/f5AgX4AI1FTrNU9uaGlmWSlrkJugdrouTAqIXUWT+Hc8
gRc0Rd4OhUOy/cf3FxDtiEwLfBHXs5P7gzCtN6aPE3Nci+VGzaTcYhWqwQU08g/2/jcWJhYhq1PW
X0f7yaX8osDOv2sp4QaZ/hyrSmyNXNcvkAB5d3VjfiQGfut6oA20d2sVweT89as/lLUQWF7LTTfZ
ntxysObLgWccnFNSmfdTPzgf7W+/C8IAHxCfITxGLQVEenKPCCOzUs2KIZ1ZYncwepg87Ebm4FUe
Zspo8k3X69aDkXlLcTQUQ91dMndynyidQtPu9NjCrKtxzG/CmTyxT3Qnf/FjR8y7Cg9L6oFR5NXt
wvu4GkZY8U3S18mPVLaSODgtaOBvLv7nsvGrKgri2kz2fgkQ+EHZ+Ns7z5vACQ6TCJ450+eTXZXW
bRqcTHCb8F5uc46ozWQJPSxbeznkjvrOc3h4f6H+fkkE+YwlVnc3tCinjijpAgOyqBtn0+W9r84h
JdG+2SXZ9SEzArHstIIy52yAyvNRZfjbTgN6CvZC68oJApB2snv3OSl385w4mz7HY2KbrEn3WcwC
+Kfv4nodNlL6AYB2MjBeL9jej8lQ6IihwdlknMMZK/Fo1ErrYp786tv7j/O3l4NroXiBkbiKeYNT
cxV8OmpvwJ99k1txvPet1vsihHUzaGm8baqBY/AfX2+tNOEA0y/qjGpf35vpVYJQS54hA6VKG8LO
jYOfaZopwrdLlvB9YNX4Hrx/0d/a45WDC7QP+gxD9rdJB0HVwiAciovqCd7oet5vljavNkJkw2aG
rhM5ZA1dm4n1UULMuiRelblcGSXKqkdjweEc/Pp2GxKGhz7L3U2fdtqDSiCqHXKsMyIzaT8Mo/xV
qp1eje8SO1NKK9bnycPtzaHUyYNHdhLgyxr2MrUvOgLKx5CqI7/VfUSOYWwmJu15Z2Jz7aS5dm00
jn9HmEz10+wqrA+4YmVt0MgsK8mzHtJjkQvK3oDosEu9SA1sKuJ0OhtyRFOhKXXokl4smzzUNYz4
Ir6//KvbFPPT+9/i75NnAA/dhe7D3Gyllp30qHbqULCRkbZpk0y/QCpgjmEwOVXDxxS5CMfJH5wt
rV17PjgCr0xvdkQealPmSXJJLK86vP+Jfp8urZ9olcIzzaJVPQXV9d5OBePJBtswOxu3fKlFv8us
ZNG2uDCaAB7LQk9S9zATQvLhyxebfgd7yIT4vGjJdbePBFntItThwNehiyl3s1km3dZ3GTKEIsr6
PL+pO73EM91y5yfm3U4bStzqi21DyMmn2fRwwSoLm3QMAprlMVvGICNmwDEQ9yDU//7+Pf++ojHu
wEId/SqWLEyiX6/ouexQXM11u0H950ZzY5YHUUn4Dsv4EdL1+96EAgk4h1YIKP83zWon0IUkOJJs
TF8MT6myXQRcrkEwD95+oU4z+ME+8eYKA+WiR1hLBQxZXt8cmXRJtbJgN6bMxy0nPBzZUhRbCiM0
naoWG63z9TDNF2e7QOA41HMcR6nXZH8Rvv7Hq6z5/lf2/PemnUWG3/vJL//run2p76V4eZGXz+3/
XP/q//6jr//if11m30XTNz/l6Z969Zf4+X9ff/Msn1/9YlvLTM63w4uY714InJa/LpC8NOuf/L/9
zX+9/Popn+b25d9/fG+GWq4/Lcma+o+/f+v4499/gHX/x4Jbf/7fv3n1XPH3bhohh+S5/O2vvDz3
8t9/aO6fkINhrzA3X80LGCH88a/x5ddvWcaf1Fq4dbHx/arU//hXzU9L//2Hbf4JHsh3imQdsJoi
8I9/9fgL8FuW/ue6VWKnTr+9pur5f/z3vd/8tbX+9bXwLP7+9b/qobppEPL3//5jXfz/ZwPmCixT
NoSV/o/LMwlFr9fP2NTlYuu5FyV94V2xTLJb1cfdzlcJzXudNWXYMl0JCTHKLvXBTe//41m9cf1f
g95XH4DCGs4Bti/rCOs334ORnbFOKfIjPqn2oPUoL+Rg2ly1no5KVF2I1aDBCEP22ZVTaV4bTpoI
MLBTfoZZh7acT47bPlaz+xRnbd+G3WSNn8wkV8tea+ET7EjK2taT+xG0dkJx5Nkxf6L/WIfIK2n4
lKjWuXNDMY1Y2nXnqTrMTKbcXZ+19hjObHJfOLGGchdMmsE9xYuZHRtrMorzeTL7OHr/Of6SUL9+
jusZSjm0ympAWE8K226ee6gI1oiGGynJNlCD34f2PBRovI00/5b70tkBTOLlG6Msh9jbKxUfoDdJ
fT+1JCucNU6j5p2pYXEUlZqel9tyTLpgj+VT1kM/GceP7MVflzk8QaBBkPlfgVGwcU9H8VoR9CUd
/xRNpOJWIUCk4R7cpnTx6MJXpMEdMYFaYyRZMG6KVG8/pOW+rpDXTwDxmdcSuQ9cAeaJr9e/WmAX
GmydGE5C7wqJb62TqJoCjBmtUhG53DVBnp7psa20m8qeA7sM1dBMiQyHxo3vCrMc+620S83dWkbp
F6Qkdpl8/ODbfeNjstyYsSKZgpx4Sln2g8wl9XAhy0EPionj2R/uddEUu3bQ9STSzU7irGoOjXnI
F81Mr9plSvP9lLRtHJr60k1byIQGdVbd+RJszhrNDxi/1rpVvFqBSFhcdEwceyuufUovZpmbAPgm
4SyNk4hrWAUtxrKpbIJwmEd32TjtTM2sApQP3lwBVbp+qXa2BoZ8qIdWDWEy5v7Z0sTDtx7Wzc5u
p2I875zyW97lWhO6UyHuCFnp/Ii2R2kbgoI1eyO0Mda3swgSezu4eaWuxejEzp5pmBs/MOAZH7zY
KZ1QH7y+p4mv/GTzwRdknt48IDt0Uaor/EQpsU7OYW8pzXoevDJSZNTkEZqhZAgrXY+LcNSrJA+b
uMNrdBztfDvOpv6ZiAnrQjAdjVFuunUMMJGb3gcfC9Th5HPBT0OqwzTNZsgFTHJSgXY49g++Tcyj
LRpSloxm7I44tUz5Jhibrv6Wm5WIKYazejgvK3msM7xatvkISDFL/wZ5J75BhprGo9eWU6SUtutz
IR4HfRg/zVbwhZGPdSxJzwbbrwYjXdkF3rYXYroIZA2tpmac5pn1dWbYQw/LRtZnwq/k3tJFTpni
658aVf9A4Q+vzSsfymRxrwg1JulFJzJuq9FaRo4+VlHcjdtZ99ZAa3nfAjfvRDn/VJ3bhUNbf510
MRcbkyC481ETfQwmbusHU6TlxvREdQ5ewSfRSBWsO0nRz3JJfxQCD8ZQdXxelqrnb3t9tQXUss65
BF/uyR2cE6inw3A2T9PdQguzT5jtHZYWOxlIJfc9hg8hE1H9UE75cmlPJRMwP64LQJ+u3beT6z9r
QOcRQob0Mq4yY2OK2P3KXn7WW8LGb8ANDnOjJwenNuuzqWv6UCVekYSTpEmMSgfXqE2ZmM7nziWp
t/C0e4ZfAXiurI+lgbWgIfVqVwFSY+yBW4Anx/GubcyHIO6Ka5OpNdQ2YYSz1gGwQurTsvpiTjQa
Z1w/vgLj0GRVeg4uoedy0c+cEaj9LHCL4QUpavejklXkTP3WJ/dk35dTeQMAP207P67u21R+zcxg
2uEQ92JNZtdvg27CIWYqessJZ/2X6Y/Iv+GDTFTAtEg8Kdoxzn/2svd+dLbl3AT24H4WU+y/IB2v
ZaS7owpdmWpXNkTHfdtfUneYdjUcXXqOA0oiRkh6fa47fXBsDWKLI4/vYbuO0yGzQbja5FPqhRWc
1ttRyvGYLCI+Wg1xhPuRUciVArMKkVUL4JdA7V01Nker910SINt6byo3fSS+fJ/Ui3WeJ/G4xTTW
PkuKVPOx5ivt/aDS+gieWB6WuVXs+o5qHtpOfVdFIga+tFo8wyYU38zRMlmgo73s/Mys7x0Z5CDP
peOGI5VNgXd5kz4HdTLvh1SDTCEzstGRDXzWgM8jjsWMlGumSqsPoKZjWOvm4w02oTqGmoblh91Q
YgDiFvaQ8yYVdb8rJtcTx7Sfsv2Qw0kZquxLojnWvS9FvNXU3H1jYy0Oo212X8Hhy5tOjSO287EI
jTmHmuRmmF1UGYHGbLCfujwxw2n23GKb+hAs9MWkd9XMwnxwMkUiiEjYy92JVzYojPhYdUNxMZNX
fJkIY5WY6EVkptll6TA+CVI7ONRI688thf92Rue4hx74rdWX4cEwWbEIf8zpbMxcsVNoK6Oqssuz
Mh5vqlE9ycFWu0n3xTGYwdUjHEpobExjfGqWIrsNFN1NMBbGrT/a6V3SK+1oqrHezO5c70XlBQco
j+LT1DkY8VZeYR+oqm74VfaY63V+KDyFQ1ytNO+Y0BZ/Kj1v+qY0N/8i5zI2sZFhHloBcl3NmGQd
jELyjykVZSjiWfwwmqLPQi/P6ydZzOowa2YZ8pDmQ8xMrAhlGdNdW7UoH4plurXKvLrGYnL+FiyJ
pFeU3yrbeQk6UsfD1tLSc2aT5T0ATHE1mLn6OeHZQ+1r5c2FZifBHnJXeuj9xT0Q48DXZxUjJobE
SdRRzDn3UPXLD5Flwxcbr8E7dCEjWKDln0Htn6J0WR/CxHP8jkMB4sWqIjyeWViw8Wqj2k75LNHm
EJPK6WHP+8RIky3yIutgmFo2hQs28d0W25v60Sx867pw0iV0MIO7sDDrOBh6WpyZcftsyFjd1nLK
z5y+nfZ9W3g719EKQldd3ANGMUdDLfrHuG7ji3IU5nH28/lxipW86cq+uO4lVxv508lWWVlYrM20
UNO8xc+o3Ce9UUZUYOPnrKjlVSHwSNm7aCucXVz2CNjnIuuu/YlWJhN4B4SVkyQvOuRDFRL5FuXA
uVduTyMxujLYatRQ/H+wm5byBVqjuqz8ut5mjORuhlxVUap8P+rdPA+Tbn4kvRnv+kbGYdNP7hem
AwGJ6rzPYUFmTjjEMSbTvZ5bKMqxl6GxUreJMItLR6XpnTGa4pjjb9KAcpVuE9mByo7e5OiPHY3Z
RdxoLg5inHppnJpZyKXNfZlVw1Y4mXfAUlH7Ljz1kpE+dIwz0z+jdp6n0FX8w4vZ0WCwjgJgJssP
/UxFLbq22Ra9FLtJ+OandjK0JawH+4fWW8GFn1ZDSq81qOtsMAlVaZnNt8NDX9XG3lG6+6llxL+T
Exk9S9GYX72g2vU+/NgolYvxAomQ5T+b9U1sJ2JPETo9TUO7XLWxMVxlTjKHxLH3R7ddrRa7lgCH
umync0Lu52u68+6gZAf3FbAuZAewzhEMJA+EzHxWSxCcoVfR2hWbaC7a2IZJmJaFF/pZcZ6VdF0L
62Qv8rE+s2tLHapJaUVEmpyg7DBfWtce7zU1ljt73Vt8VUHa7yb/E/JjF7oIdPT9OJnGrvLt5p43
uzxfOiGZd4kiiXwq8NCOrTnstMXezo2jPUpn1q8yTLOeJqvyDkkXG9mWqXQQzfFkG6Eq6MQ6wJJP
etyIxy7RrS/aOLHLe1Y+vgDOezduvfhwsyrwMXuSTRLxNj+byr6vfHKzWw6hyZPBPRnP4uugyuRe
4Y37c1ya4gWGcnqbZXGxc6XmHvw+Lv0w7pnNFa2vzMhYsunourLFzCb9Id2FuWjhYGER62A6GQB6
I9LiUq7fmWmjvwxVzVlVZG12yCFWh+QWq9Ca9e6+yZqezsKmupiwMdjn02JEaIuZrFoqS25NE6Ia
L1aR/cB4zDw3wTfp3Jkbf2/1bLmPLUVEkBzj+XFUrXabthT4G22psB5sg9n5soy5E1WoXu6V5XSf
uyabHZ6K/yNFje5vIKCwA9hpj6Yd28IbfGZ6Wm1GX2ezVfrXWlZw77JOpyTixSo3QcBbvxsmnFgq
VTR38M/xkQr0+QeBZ/BQp2oW5s7JOu/JTMbMC3Wj4Z+Uf/6DbcQeBkBWkMcIcbmkxVBW7gKtmqaz
dMxz/9EhsWJnlEPAiQmAz9uOgtGG9diKyh5BdIKgo2Cd+Q0xNV1wq7J2ni1WKFSQQ5cojvO4M1v3
EEOVumF1FMkFHI1k3OUdBMzNiDejsyPxjg0nAeY8DL0MHox0qH6YlmwPimbvZ9LBDaC2qOTlNCzJ
TbUYBYD1MGASki/zwL4TDOu0z2XUPdT1ZUoIVB3Bkv2BxAubp9xSlDyJ1z1x8qYXOKbpBz3LgyTK
J+xh94Nux/NG7yXnBmwwdx9rWcspZoHF5wEpZPj0DnZUSOqbDSdP81R1iTdtDa+OH1zh9/Ay/WVp
o9os0RmoxfBY+5rbAR4GqvwhR8t/KLteu5pGwQ8emo6sZpE32nPMsVVGlJhNgeTKSz4Vkx0/Q45E
gjVbWrUXcTk1Uel3/sOYFWO9h9juPdWFKEjR1Swp90YwB0TaUpaLSM9SDwmmFID9n6gI3a9upmFf
XXlSTyO96YsrbUgx6Z81p3bCejJTf+eOormbKLapSZA3VCtcQFrD2EFMCdvMTC/KRmlXqnEg9q3H
dRnNYzaOZ0Vc+w9GZ03OfikCxzjXBiCrCNF6kH+trSG94FWutTNd1wayHxXhjPscGhFMIS6D31cq
RHk+povMo24csa8bRKw/+n3hG+EwAaewjWqsV7Nmtk3t3jlNBKiLngK1tpuG2Hl52bmlV94j0ix0
Q9rEN7r128EZd16HVCqsxyoViHwkaT2E13u3dmtkVzMmAVs3QFuEG6+eB2FbII52zK6+1CDePKWC
0OVNPPjWFltG965ZpjPoqO4NALB51pq59mymBiiLtBceWF7mPUzO1tXCJh3TvYIbcO/EgqOhcqEl
GsIOPrdD7oR+43aEi0yzOB+GxHqe2LyvmrJVP0kqT2xeI605mKkt2fJSYfdhXlX0nIMwx3ZfuHKQ
q619roX4XszYUeSMynaTrdqa9FKt1jZt6lQfxTT+Esb/58yD3CgiCgiIREnE7PKU+dAVqepVbPSh
17WBFpGTsg2yREi2Tkx+gyqf/LBc4CpyxObus8ohxUdyLMXMEW0GMvJKmcjrBkNmewsOmFShZcDU
346OmXKgZXJ4GsypdCOtGKtzfU4wlZKpGntAr6mxQ2K/pRkpvSvPRnxHNfB4O5jp1AaoSaRMkXnc
SdnFa71QOFEGZPkhBnE6nAJGZ7TN+I51h7mze0Id6OrMa3R6aJhsefKdzNMKq4K4b17m0Utu+Shj
pFutcZukAwU/B3oRFu5iyEg6hXFZunN+bZSZzarN7OkDbeVvQ1o+HJKjVV3jg3hhNvB6wKd3/ijb
jqqvr7r8IYlRaIeCRNScFUji0sWYIBgsbTwItnLJMYT1SlxVIs3u6M3eHxK9RofW8SJkVSC3FXxj
6n2qh0xa00xztRKa8LbYdEqcV8EwbRPXkrulyD+ys3iNe/11OWJYmBoiXwVMPrlzu4ZfnWV6Fcaz
/Sy1qX2Ubk+UjnSD5/dv7M0rYdSzukDDAfDW4dh/CN+rpNHyJpkr5iZBGmWkv5x1FfmUKBP+jpH6
RzDTp6bif6fI0Su06f8nfAkN3n887t/wpfv2OXuFR/3683+BS/afUOVYSSAoKMiY/jPe+xtbMvw/
V3EqgNPqDvSXw/N/g0vWn4jObJgawQoDsxb/N7hken9CIEcTSd+8OtyBafwDcAnW3umEn+sgyIVq
A461rv+T+Xo76z2lmfo5OIavblOPDTnq0VLg+kFA5hh61Cxp6M7EshuatVzEmbPs/dG0X+LALJOn
uMZmdO+KyhqihuSZ4jPVymJserOu0k0xM8gzlGUNzwPl10B3Y+DVK6yZ3HWn9WhyVekM7s7IsBO+
b7UYrhENcHOjeYlh7SdmHGTeTrbT7xcVl3E4IRBUoemCX0c1ZxRcpFLznG3uIgPPqoWpNSKx7oYZ
e+BHKcm1Box7+IphqueTDJc8Xi2Z41Z7SN0ZjzYyqwkOl75T/yQKNrVk6Jp5d5UZWffk42xknGM7
SiPPwdpH7lgHFW4DJTNPFRNcHw5DtgzbrPfMctM2Gvaj/JCLWCS2SXzTON+N2L/GoTW185NmMkXc
TL0amBB2qIR2EJoCl8klpJxtWeTZJxCqlg0H3+Z9ysjJChtf8ByFVtQIZ+TUTV/52xrnajup8VMa
NK52yzyvHXYiZkhCcGGj3+VVZziX1P3VvLNkPxZUdsGKlYAcPhF7Yg6Rpvo6DtNZiR9sBbF3n9a1
RQHlOO1y8PH9nUhnmcYnavGy3KU+yR5ROyXpcjPA6S92PkpEhnydkSScgkaQRbY0UiaTSg6Usp53
RTPVWXfe0qlsQ3oDdyFzs31qcL8KjsUYm7cjByrMR4Dss1YuCw2WUum0mwkltCNq8Km7kimCzzAe
e4LU/CSgAgFX0Lsjshq8ZqmfljPP7LK1xCr9L0MPILtRyo7LNYoi/ZzWXozzLRQJe+vEY90ftaTH
u07lddU9jVmV/2wQfSRhU9uJ8aNxxHTjScqUaFANLA/qN/vZ6EAYzzhax3gXU2r7kfTnbN72/UB6
lOCdSrdEyyfpA1rw8Rv+GFAzCBuWvEnlouNXV8RkGTgY8prXgDz8sGQy+GE2TdtshLi2Jv22Y+RT
rewleC70vosbnzfIDfWos0ff2NVBgMFG0NEkdd6otPvSlr599DWDl00a/qJCpqf80GE2yhRe+TTd
TKZe4N7y16uIVl0xAMxzxY9onbqfvk5N7NgHogwXZiUYAUx0t9Jq0uqHDbi24B/P8UfJqq3mu3nY
OmkQPOIT5U42PlV0mJslmNonql5pXmOHjQj9r+W6oG5wvgzGwJdeaQVbw1+LTozYAOz8Vunw+/ql
ri/SYkUyLLcsJBmO/rOHYQQstUzrWPQqcb7gk9y4xxrDDzNMMJ6NWifvb3kmzJmydLafSA4rLpzS
k9euMWpdWOap/W3SRluGJHn+yIsSkMEy83Pc8sRW4at/HPqGV7luZblJfFMdkqr+mZD/sFlq0012
rlYVVwTPwcW1C/qSHQPpgd47lhYllO6M2zqP9c+TMgbkknhB5EsOjab1PVz29fohUD5eIHWSNF/H
Ug/OyzkjuIrkek7coRhMhmkxTLGmKR/1uA2OHTFnlw7GN2NYJW1+Y1EQDdGMU80hMXTfW0e76UM5
Ofd+OgETNNiBJJGt4zZ165vjMGwCfoIbisTLTZ5P763zuoFoNYZ4POimJLK1j81sgRGfZGaIb0u3
aQ1vvitgHaYbk1b2xjWq5sLwW74DSxs+oVHqVscf52z2JuYwwieeuJWjs0kckd3NbVpMPEN/vl7q
obtIxgZOi0NObFDKh8KT+dVszj/1fBSffaNpmAE7sZaDKDq1dlRVE3+eivx+WERylN0gLrj7EmPf
YXiagpFBoMriY8GgmAzWodm3BUtXydbqN16W12eLzQudqVSSsDP5hGShNrAiih/e3NxQAFFLkZbs
ZmX6c2jm6p4du0rCNg7cOsxbLKx0nGn5D16VXo9BFxTbsevEzkl6vHBL21065mW0FFHeVfnFEoDA
RPihDd/9tGT+v2CSqG2CTsXPzbLOW6va/DpUomE2p3ndN6xZmJyit5rvu7Fz91BwCbQsQQCLjTdL
6UeBnZvbJnHdq6Usi6POKGXPTjJcVGPhMcW2kzPT9rtDiWP4VzUDuiQDZiu7Lm1dK0xQ7n7jaGTM
X3SSaVCTywPImtgkS2qUocQZxTwjoczxDmW1QrMKq70CxKpQP7Rmsl/cVP2M9UVcJmWTbCSlyMNM
ys6TrxfeVw0VQ4atS/sNhLBmxDhncST02IcC4CkDimrvcCksT89z0NTgXC9Vd2fbc7zB9WXKNqgx
25cZg/WfPoFmN+zwK+jGu3cFD1Z+Nwzp3RNCMWzEaGgl2OuCQ01tIxoSpVlGKMX829acveeKkeNt
TsYTk9i4whI/WT4XxuicSz812G3a+NL/X+Sd17KcSNqur4jZQGJPCyizjLTkzQmhVksk3tur3w+l
/veoWPWvCvXpjpiI6egZiSJJ8+X3uixdvrfkd3+ixZLu9bbt3kC5denNwVymGVX6OUkWQBOAqOwf
ttu0r3JdLu8X2lOJV6HJbIKOZKPhmCKRd78AYHL11ZHhyyBJtSJd4TkHRl0yzI+yDK0vMO5Y7Poy
uLsFp7IxUNAhN54b9dlPpxvBdJKxaj86jcXZz3bgkJ0RLwvnSbiUBDh3+r6Q+dB7emdwGNPcX2+g
ViHs/Rgn07TnNEg/cWserH2HAvTeMIvB9ivVzQ7AcvQbanCQwitr7OXfzKXTHpGimD/yJCrvFsnm
voNtN1ke/L1sOUhwSukt+hznAQTa3lidJ7XO+TDAKWx3DvwkOo6ZXbLNRYnpfNZrfjRdBzPBpJn0
QOMY0oDMfKUlATmgCEr90mBx4UtaVK5fhoXyAxBWqvvRiWK6ctnsDmBjOuIzd+r24xRGiyerIXY5
7ir2bk2x3QHAX89VyhKUaZVZ9rGf4u3e+22tW8pbnEi11i8H144Ch3MTyxFLy7SvZWxoX3thz9NT
76KpJdTEqA5mTCnEGaAOKq2ToZZBswxV/2RRKcUPWgixh/U/691dZPbuxJfoRPrgJm77OZ6N6g0n
sjPcwbkkaD6k6oDliY0M+3BTVX8TYG5mB7XEBP9An6sv9/YkOD4ynLKOtIrz6JAMmJIb0rUrD548
l+VxNOmqtEKlakX+ZmlvstrItF2MwcaTOdowp1bm66EXqXuPu7jrBDoFXotsfFQhK8F1ZjOJrfs5
rAjcIlgnOYowSt7q/cS5alSG+ZPi6JWVJ1rNGOK4e6eJdoItgL4Scm3lthNTMlbyvRJOyT3O4uKe
UILKOKh92KdeBqfMuC9xgm4CRXVASV1lbOKdpM74YldR6OyMZaxfpZyhpjdM5RsjlHniq73q0gwA
ERx20yAmJB4KpdhuFZsKbIJnFnvGvSfIo5ZifaEM+NYUUfcOiRTH8tI26WOj9daPSCM1dlbk7IUm
1RaAlqW8SrO8+upqEa3bRGb8eQxwLQ3tQjXmoK9DQndiLqAqtNAgdfiwsTXvZGsySYui7IfdOMTA
rmY+rhg/1Jr6oNuRLnb9YioPYIhO7S+9qWh3XHw6i75gH390hwSHrcgtnM9j3kR+bBoz9F8ZOx9r
ocqcH83e43E1r07JIMWdXjlO5bk45vbwbQt+phSl/tGpkuLBLSbGfxa0Tzyb5PIHazDdJojU3vhA
klr5xaBtdkgBmr8asaCY17Jy+hvda/3GqWE588YyNE69YolToYt2PKmZWqSe2ffq17AldmCHXwt/
TmbapIPkph8hLzj0kNylXvbDMpbOsXPGSjCBDInkBpCLNCst/CnMMb5XY3UClredE/h09+C2BZLA
Wsl6KLhSLMLvXQXvFaq/FgxSF8sniQziY6/NPU0wq1/e2QMCbczFc3GfrZiCLuhTQuybyLRA/Fft
iszQPHXdLEytEQSXGNgGNXrUvKP8HnYw7oCF6MUewZ24EMoSBg4Dnz4iYCpPrVSaoLJteZIAI+aK
kKgrVsKiIyY6cyIywho15yOvuIpcERbFAWsxYjQtjZEbP/vBVN7mbtx8xdjUfRfNYRRAPRZQTZRc
8cwzqKOe8R2W74/wDPpUK/4Dl7SovFIupDPifpnVh7qZ7S9aU4oBibg675R16J1RwxzJKp16fk2j
UAKgl93eSe3C2LkropWdwS2x4lyDbhR384p9cVjCPeRO6dD/7bzwDJdZ6vSkUnkckKh+im07+qAp
unWvNyBUMSkfR9LhjlRv8+tVfvcZ8j3QXF6P8l4r20UEFCfNwVoxPcwdGvzdbUqbw2RM/WlaKTIS
euaHiUj0A5Yq7sdaFfsyNwdQWx0sMVxhxSWz/y7PSGMaSpUlig713lkxyW4AEvHCqEfh6K74ZVxO
+onT54cco+hvS6kB0aUmAodNtfDdFQ+FrtoIn3TzuPQ6ExzCw5pBvmWXzMBqsaEfK6zZV0mPYnDW
r1isWGHZcU6sz0RzRl7fRolPS5LSFm8PL+fi59XJ0DzlWBsHsCiHxxH0F66Gux/mTjk1lsjujUTR
j0NoeZClcgNgT8l/OEklgthu69fuGWs2z7hzcsag5QpHG2XbvinCMD3YlabcNUoUZSi6QirLnkx0
cGyUUrumq6uICJVF7DMsHL0+bDPpJU6Z3Kkreg6c9m2JqumO8qI7prPVPGQ9IIRDKsJrHSeZj0Mu
hzqYnAao3OSg/zQm03yQZ/Qec+8OLxuXtCZBnJmHkflyCivCLo5TMbp/GfB83xat2vHxRQgqDmmq
u9dGkhRAYVfGQbeSD7KVhmBrVDXsk24KBl/F6WFc6Qs2wQev26qq+jvTMoen1lZYRFhtsd0rS9L8
Da0KjgS2FtAl8k58ajruhAYqt+KQrhSLMC2ANhKqDlbvTEMR/y8uKEzjhZq8MSIVsUTcvzOcXDlR
jMMLkaoZeoKktpETUTWDShTEHrcrQaQO9S9GXWv3RVLGHth1tzfrMQEQUJSv6qTaUHwgn2hJMt3L
UIlOYOE9cmylCqhROFvB+4ads5JZ6llyN9C6Yj42GM99mDobXIp9wUwDq+M3Tzi+fqqcIqSfDW+U
dpSbPpGyVH81o8LCcTlty/fzFL5vWjr92ZmbMzYKCwf2CZydphhyc2efCT2wF8cngDclfD2bg+MN
zeB+LNSsCRxkc4e5jdJlP0WjYXFbwSa4npLsLfXgstfONCOiTZq/0pV71J9pSCWEpGns0sbvxRLM
sZIdhpW9ROUJkclZOU3TUFdBmwO2cADWf/UYlz9JE0JPEw4lVzDCmh71M3FKmeFQATKMp5JL0pt8
GPa2jYwNM/c5+wuoopo9jl73pMn8PhXODLoTyqO28raAJ+XRLumhjBTrvVdYvfOjAeRsPexBHNPv
7LmnBrCUpjtMK2fMXob+M9kd87Hs9bZ7mpt03pcr2czivpU4xRQ4aZ495bM89bztoVd6FrqzktaM
M39tOXPZIttpx6BeiW4LCpvPUA9fVbAeg5LmpzcJO/4c43v9tmkSSG5LqtNAU+MvbtpWRyXq6RfC
tytD4OeEVhkO1d3gzrQxFKpt7snlThmt/GHoUUVynSwOYiX3Qdoi62ol/CV8pa6Es+V3VjhMOzg3
xYleD/YurT6femkob/EI4h1WamFqi7faSjak6Rd5kmNq38BwfQyNbn4An1ZkoC8dyLrbCgyzFkcD
pLDNPn6lNq72Jeyp7HDbheWFPXZ575bDRG8OcqQtBTUcdEmNaIV9rWfxRx2vAgqrMPY710zuJlc2
xPBBvtRhYS6goF4BL9NeCZpm27KCWuxQXyPJ3Bnj1H7sjELGD4pTdB9bw1Tu6sLpvjhnuqgpYIY8
JdQR09fCdOAsDnavZueU+97nPmTR7hrjSCMKOccDDrh8LOqneMlppgK/jFjcqHX7HkMYKkABoWPZ
zWsnKDRitT5IMdC4rEVElep2parsYtjqH+ba6AFVZJXtIpQ390qh8n/gYm89zWjk33PiNsPeKmJq
qXIsIxMELaI9MHAZyX2tghhz33VlKP1SUlTtpJPi7GRO2lQ9UJnA2gNFYptBksuli2/q0HySeTrc
kPRc65ibsHUpKHHHJjP1EkypSyMcEXT/AHOb75y8V83jTEJbinIJiphR9iFin7CZX9mpUn3+DVm4
osbYqkGwp17t4jHq01ZHka2iwbGGttbK5ZtTtsVj7Ir+EM1a4i80Xf1Yq/tjKbL+rRKmRu4lvaLu
X3689uz54IiIprl6kMFL4MoGLRgdnClkHRf0vYZ87XEpeHjh/m4Jr0cTeeACTsfSHWeN+PABKa8/
WasNTYTNGXfsPswo6qecf6OHa0lsZFwRAviPThPEJuiDV7KJwXtR7bzy8ViUzts/fYU1PYxBJOWV
s/eZbYO0TalMFs3wRdWkDDAZtOmBunE8fw/h9g3vK3KMVA4vl1k0QUf+K0kSo903Ng3aYGxIAvO4
ttQJ9sfxlJ7CXpmz+76MQv2AOVGu+Eba1tNTuZDhstI1hXJDzb8xyAQ4pHRCyQuqhP8xsQqbr6BI
S6MfD0NF18LUOshG0spHdqur8L9pMAakNWsZ1V7KNyKGlcGNMm0denycPhI8m+eHpVEwndPOX0Gp
FSt7ujHOz0BnxIv4cayudiwTfuflMhGC88KGU7+zqiYZDqHAGvgebJnfRe3xppNj/MNNO+CmJF0Y
5POscEvC3QK9jnQrkEkU07GyGznTATVRY7/8C89GNL9zAxwNZclqSGtBUTL0rbSqSswlcyXcEd3A
b/QoUpKavmaQwodAmVnh33Jo4Zk/kk2fPka6HpFaVYIQv4pmXI7v8YyOzGOWVSGAFvTZbA8W1kZ4
EbcGNMsGrmWVrLAQLQGIsJD69Y+mGVrNzm0yq6IdlqTGvqaAJgMl585BUV07B8Up85K/MFd+cnVK
3oId03SNa8ATyNmO8q2SEHnejK203rvY5Gc7qDRVeWuObXUJqFhwmMUtglEycKPc6CUALmQF1zdG
7JW5w9tfm2qrt6TOaRU9yFecC2TOWjF4DGFizWydoqldslcuHK8p20GVRVXVTinlYVYXrKV2Eiyj
sJ60+T6PazFGu27sLOeGgcDGKMG0HMydWADQGGyQfAQvlxNvAVvJbXApyHJykq+U2OF21nfxEnox
ZV8ZFGZpiMe26bgTQmLS5/vFtaL0DsY6/2xw73wNgNHGB7cAovUKzTSqI+dAmtyr1uwY+xwfCgVr
UkNv/TrtQZ9w9uOP6pNTxvXOLlTUUAhME+dbZeXpcqJxlHwGo1Dn9y/P4cv9GNEClA62EWOdxhho
blUtcoSpYKQhjGc8U9dLQOSl8ZSdcjWv7qy4oaWhlri2dUaHZbVCSNaNRXTWr/53EfELGGQMxkzS
MCyTePb1tPyNWrDIyZyLBM4KecJtubcizaAOXhzaIr9QKYbZNk7E+8jPsUKE4y6TzbqzapH+3ZQm
9J+sMmMD0YUKNVzPaLfuczH2X4uEc9wTXM1OkELDOsDEwTiYfYqLUc19Pd4V5qLkA2kloRKYBr3W
w8uje1Ye//5yIOzIByGnoEPD7U/oly9nSitSQ6v7m8tV/UizqMg8FIP8epoc7iMX4T7c4Ywq7kI7
ld9w0aAjattNSrCM44QiGN2i03Yl2TmvZ5q7/jAnyTvkdETS5IpmvnP7Obm3+oJlo4ZmkXgAUCiC
cW7UHsmdtT262nT+nVkkqV8hnK9oR5ptgFC6eWuE3OduMGA2cmUclLhOr4EQ0IXYtKEtXL5xppR2
ZpYQ/8QKDQqAG65BZbu2/2AlFASyO/WwZ46Vj9kQIWAwS1rHXCu4mXW1kFPw8ifY8BPWH4RsEoIv
8lsNosw2wCk3jJhzZl73Co7zEzHfyrskcQt7F/VEY2EOYs0fBgKxAaMh75N8bc5O+OBCqI5pmHWw
Q0ew9mSnRab7s5BO0gVJrlqvbJEKbd9Xaf6ziU3QVrOq88d+KOrsnTo6E1fEFaNlo6m+6FVrvjcJ
xEGjo6o0IM//VhnMCrxBRYvgzdEQD36kkIyyb0OFKVJ2NQSvoeUGarZlKvD6g77vz7nWVt4IEk9s
2SLimDSdqV3ZRgUNx4x7heSvHI3Zy9lFOuRbJX9ZdgZR9dwQ0RF3jfqIzBSqOswF7sJm2OOs4XAp
B6klGScQSVaXfmHnrnEq5oSV0iMGeZizSvvQujNNbbPk+gYHrrFRS+buIyYPqOALXcvcQHQ5FbiZ
wXZH4mDNym7WehCz84f9/5ontDrs/Z//oeM85wmNP/7+cUkUWv/AL6KQbvxHw+GKwAfMCXRyruGm
/SIKaep/CA7BYwg3NS4c59i7f3hClvuf1SF6zSrVsG2mjPl/PCHT/A+BPTYOIaaDtTfF7p/whC6v
PKud7HrRwfiLv8zGt3ezyfeZABIYXcNTKkQdoNP2G3j9LW4yi37MG/rKelJaaPPM5JZDziV17dej
VwN6h4RxfsPWRUpHpOe2aYWQqGEl5bpRPcZDG/tOpRU3HMmvPwpeFTu+aTGgl3sfiURS05fCxH/c
qH1i6RYvrskfUgblVvbXZXH8663OYnDsBSBebQ2ktIjQXtHyVlosjbuxN2ffqI35Brfy2mcDziN2
1dRXO/FNJdTnUZSE6EG8akHC2CGYo1mqVnd9X9QnINah3E1tA1G4TybtRmGw/t3/PTr/eUMSP1ZN
9Crr29SPPQheliS1Ca7QESDZ40BKVZKV+yEXilfC6PdCrpM3zq9rnxAyKVw1DgvopKyv36sRNxtR
K1k8Ne6ymdpnnry6j4tjBen89NvivXkVP7+gzu3GWhOjWJ5ntfVvhY/TafGs5RZEJX0GH2p6IfaW
Je03VpNOvqFzHEgnCwPXaabHsGpF8PLzr0whJs66H5BMAxNh83GLWCaak/Fxh6lJ7vXSpU3Px+xu
sVQvSbG/3nO1K1i5satKefOcQYUJEiWIP8SSLaeqIyBPcaz2oSpkA4lF/rG/ESYT3DgokLT13rE1
S3WUKQ1p7yBaUMFWrQi0aJ45403Yvzfm6JXZssblQn5ED289C0POuBOKyslNbxrr71lT2YfIybo3
0kz1G0+6rNN/DSKqYwOLIVIo+WCX8zIcgJkheDOIhEcEiIu02LPySHskWqR9n0+oWrzRrORHNQ21
h3pQc//l2XJlORK8gjMBNpFcGrZNK1o0GuAI11BZ6cqaBRx7wGvzqe7y6UNPleI7oZsdX37olf2H
GarRr0DDwDG02QPQCsAY1BnfElrjDsKj9HJCCPbRNCp3aaX0h75xzX3Vx83Pl5987csSk8cWAIoJ
uXb9Hr8tznyIJ6y3HcPTC33BxKhH55Fhf+bUrnJjZK++JCgUbQ7DwaRiUzFrLeUbJ6CxYsOlr9VL
cpqsSfuragfrMe/n+GnIFIRH2I6ggPvj12T3wdiNXgOmDttYwBiLrUitTMMrZJIdWz1O/FaDyxRr
pbzxLTc3g/MUxotjvU+bNABx/7wcUlBCO9VUnhU1NFbdOutpOS39nqN0wQkge6D41g9jW1vvRF6q
GDDafyuwUW9suxu9wD+/g3Gmd8PugOfG5e/APXAYFsnvgK/IdA7lB5AiEp/lSkStatVP0JF4Btg6
tIx6r/Tqj5cH/cqGSInGD8FaGUL9WnT9Prc6rmuRKg14lUXH/UMx03uRUrVbxlTsU0EqxcvPuzKX
BfY1eKCsBSLX7MvnVQUCeMMcmWDwQffIYoUPWhxDJ1CcG3P5yjZlUIZSKSCWoeDbvNoyKDTQ6YJ6
WZgRN2oP6JgMbR7fWWPfnMLctI61PVQ/bOyDXzcrLPbHr4ruAjtEwf0FL7DNNknKltoWSrYGDva5
1xuA+1AfZ09R53/uHxduWP+7r9J5GjlriifUXcQXlNGbUUVcXKAWMzybI+j1bIjYJ3MFqtso230G
exsQVo2CFJYtEit5K1hu3fo25dHvj9+6wWOjoETlrAiO7HXKRmq6r1uYai+P5+VUPVfq9GYwPloV
UOqzpDy6VWMlZ1EFRabFO6Hn1ifoBcIvSRkJaB2nNyxmrj4PNQMnDD4rqA02g5oVUAqwmg4s5OI+
PLvRb6qCzznG31x509TlcrqeXw+fXhozYBFrXNSmNFH1CKGsTb6XWrXqLllDa5dF/5ZWRrhvoTnf
Gy5WbxZyNRL0pHFjR7w8Uv95OqebprNiyHfcTFal15BOwMIOQhOplBRgXqlutXcAQoAZ2agh6WrF
jbb6tYeul0Rm7hp5f3aZ+u1g03pUwLqWAERoSX5CYJAFaotljasu6U/bSVJw2X688Vkvj7jzm9LI
J4eQk5Re1RZvCBEJYrFbQRKrzQX5cWkeUctanlrDg911djnt3IiID1KuxY1BvjKjcC7GrM+gcKIV
tP603963DzGZQybeBHkHA7dTlOgBObQLtcjWwAkW9cbxcu1V8cxd60FemM7q5fNsCe1B10f8g1Wa
bVMc2Xe2OdZIHywLMWlWJyu03LytoLzf2OevvioGQdzXqEfp6l4+OpNKboc4awezPSb3dlGbO9l1
08eeHxEk83RraDcBDb8+K5EpbHDkDrHpb7ZAddCtoogMmFaVcPdFjlEH0tQFtxxzqT6UtoWNU6Xb
KtaPhit/ACS5T0nIiS5Q2QfaMNq3CsZNkfHrJ+ExR5cB2AHoaHMApYQvQZNtm8DOxw+sLwJoI/oM
cFIhb7g6cFCjWw+Q3eAbqdgFJeMo9pAt+xsb5+WZ++t3CMp/+tm4+1C9Xn4LO86FMWRGG0w9oeYd
ySt3KUJEX7P+x5fxfz2ILk+CX4/CWo/ODngyRcXmsys4OMlxoCuZR7b7aIx6eRiQi3z+45OA27BN
O5s20XoNuXwhnOgNCWrVBW6j5b4eu9k+U2ftA46BYLSQIv+sNP3ntRDd0jTHXpUuwOUDu1DWNmSA
LpiarNj3izrd4b88nkaRyMOfv5tFcWShJMVGdDuPIRrQ5Oz5WBnWTkGl2sURk6J5Z8AO8aO5q/cv
P+/a5IBHrBH9Q5sIFPby1dpmzsdSWEh2mmHc97bZHSt4oV5IpP2NPeHadkTVR4zHOW1wq85D9Ur3
RMou6EpL91tzKd6XrZO+zgwcf1LqddQOGeZQ3YSP2ctveW7q/bdE+fUFAXRU7v38x9kmCyzoWazZ
inGVyi3n1OJHG0wxsM5sD91eV9CIxHMbfp9j2R5ltrjqsQOw3eNjg4cAwejh604SO5JPMHzurQzj
L9ioMjwZWtdguGrPzo1j6ko5wCUMgr7FbGBFbfbuENPGWoezCj8d2bLrTA8Tolss0gr5mryR/rUa
K+JbTNjSXhSTe7wxXuuMvhwvV8U9FJwCaj08jc20yMxkppEJfG3LFK2H7EMrGOrEhEyslHTX5dLq
0Y50LPdb1Sj4N/egEzsHw8eDi6H8B+Bo8fHl3/R8RDg8uXevFT3lwnm7/e30NKqqHjo7rYLQCbu9
LXsHo1m7u1vMUf9aq7P4gD2i8yZv2vkNGYvWl5cf/3z2rme3xZDQu6V42FwZB6MSo1u2NDxMu/bM
OnW9ld1y0NsePlIJSXnJWjwG5qa4sUQ3t8R18sK8Z/fGy2R1aN0aV5LPBerYA0oxMtYRTdRy4MBS
xQEaZ/XTVhbr1FpjdD+5YSUDMVj6ay1Wxw8vD8DznWLl6bCvw9gxAdY2u660Q20hcKcMhFLZPmnJ
GitVS17jjzOf/s2j2EJdi1qUWODLTYlVXOJxxKNSKPZ/NYDzQdg2rdyxGq0bC+3ad7XoJJElAz3A
tjcLbcSkRuBMUgWmiopvlyCsRLPTWfZuDp3l+5Iv9q6uJ3xG9NrFVOvlN702qTku2YFdJMvUhJdv
OpHLOKeurIImlfp9aEnHi9VIhUyNrUEKFnzkFqscUwd3LqPQbhAj1uN4s8ppLlMD81HXw3RTGSSh
Wdu4w1VB0jvFq6ga8LhYpKXfL6ZaHjXkgDeOgCsPpOgGzGGkedz2okrkQwfwqeQonJvoGNfK4MHb
M+FU29NyD0lvKm8M8PM7Bk4BxDBALVqjO7bUj1BU9hiHbh7AfK4gpibycU5ymz5dG95Dp1Z3MGjT
f7FiSVDmmFuZTdzp1rX02141lFWCFjMtA7vrwoNAVvA4iTbaT/DE3ihmb9/VONJo/hgREZqUXfoK
A8Lx75fn1pUFy0nnQCSguURa4uZHtI6OKUPUlUFjDNpf8Obzg7CnfK+bTfPh5Udd+a6cz0DtYGu0
DrepE7DP1mna1AGMrehHq7vFXRHqE2wetfHNNlnqG5/12p641pjca9YeD3kTlyPcZjoeEE5RB/SA
EdkqdYcM1QnT94hvwhm/eGP4WrOXVkFMD+iAoibsfBGFdha8/OpXRlmsXSZnbQwLuIyXP4T/ZVAy
rJ0C9m4I2ZnbgIFNhuaLEOcb/+WHXZnNvCqG+ubZ3Xtr8b84YqhRBdVBiobrsc9z8bRYo3nEAeoN
mz+OdUqsHl9+5roBbjYJbGcATTB8WBmim33fRFw0xjMvGKW19jQOZuizc+ffX37KlW2Ytg7PWK/l
9Lg3W36CtVFszmYV9ESbeTNytrswxZNssSnHPFhjOHQlE+6Th8WRyb+YvpS/7BCgT6ul7uU3LITV
SHJkqLdF2D7kVTx4gxzCySuMSTsQ6Lz8WS7y+UiniliRTHrtzODt63YDNDMRVoFjo5OvYFmjyLXH
LxDw/lZbzA520aDofz5VWZowGDEOoLdvbA6bbFAXFQY7r2mjP8pT13nVjUvxFvGd8/nlz3llQ6BQ
gm0nVhd6xvZyREXVapWS2tSP5JV4VZ1qCNhz5Z7Uc2S3VlncqBiunKMGucOmqRlUS2izL5/Ht7IT
x8naQE8kJEyDhcFldLa9WEgLNnw5PjSonjhounAKlnm2b/Syrv8AB3CYliHzaPPC5mBjgWryA/ol
LL5iF9Y/4BuAQRrqnYcKF+qdOTnRaiZRfk4a/dOfD7ezRrcQngaleXvvTvosUce+baFqARF1oVPL
XVsBSw8D7qZs+LfYZM/7LSuuiZv5SmTgH7bRHnZOh800M9d3ltQ+xik21NE0YU+iTO+LpBCnQfaT
Ny8KKWdKnnyceyXG5w0bwFpxhtcvv/6zLYofA6aLIkYlog91yuXXV9OxxpGlc2GWjt1jMyH0hTdl
7P/8KVwT2QYxmeHGvJljoZsWczpapNbb2bJPugRPyaG5hU09O09IR+AcBSsFOBDq9jwpeUd9gaDr
T4iqkQM3+UlrzHG1tIiOL7/Q80cJuoI6uWagFIzcZturIputzVJ1FO4EpY+sjA/OTNTgWGPG+8eP
otozwGqptEkr2Ww97pR3tNxmHbOaaJl3lRL33U4QX9J5GIvhvP3y455tPzTsgX1WzJR0IXDqywlh
Ng6Sj9EQPlTevyCwDSSQz9W+GWwAkHxUbgzks8XPk0DP1ts6LRR2oMvHaekcicWedFAXKf24sOpX
mPJ2r9XRHB6x+2vvIP7Al8Muc8FMsSHR+eX3fd5rXN+Vz2jCooc1bKwr5LeCE4vglXfa6/7ABtt6
kRZClLXxBf2EgWyPrbHRiE8GimWQsLweCM6pk5miGHox4ucUu+AbBdp6gF1UDesP4koFqRgKGO3H
yx80VvWSahlBSU6rGF8dvPqQHUb1kx5lb2elxaSzarsfctJu5XVe+fSUooTQQ+Hlv7ZspLy1WqWr
waEyXD2xqROWX6tRd59YQtknS2vd2HuuDT1dCVoT4CY4YG0rUbdfRD/1JA7QRqNh0miwZbx8aVi9
WdZDJm7NiuvlhNBm8GcwnharUiIcPDUJm5+DqtPde3k2XFnX/CKYIALkitT4zbqG4ajnECZVvFDm
5FTWqPgrdXYDVnl341HP6/CVTsMxz2deE8u331nXSaqNVGf2BehcQPr0EOCeMtzPg1Hsc1zvd4My
FMGyjLMfDzhMhnPb3thcrnxyqlOXm87Kznr2BQb03fZQiNnvba0+lSE6Bx31VlDhLxKMeBPe2F2u
LHc6iUD2qArWFLrN+MZthltwaqq+MGS3s01ZP2rITu5aB+cIrRWiDgzFrd9AFJlGLNcHxbgx7Ffe
GNLCWu7QkaY9Jy5XVxLGdFMxD/PpiWF7rXZYpoft8gEn0eUHWefoUF+eUleWM2opOtKYQpCPs11V
Y66nsxuG6AwVdZR3q9rwTuCGZHpoU+vGAwhy6h30XkQWvYE08MYLXxlyrh6cIMSJneVOly8sExOW
gCNVX8EVZ69mS4dKD+XJocISw9yFpt28yyo9PNT6sHjZLP/FWUmBYTDgjg6tYDsARpY0MBMbQqZH
DLGSHgOOUouQhQqshV8e6yu1Fdm3NIPgjFFOim0tOUVDlroot/wJp/LITyt08SNzH8Ns4jOiJLW/
tIVofAdd7THN3MygxtJMgiwIZRjNTt5QoTz/+Bxpgr4jLHqqhW3rc6bNp0ElN33TiKrHCLesIxVt
s+uHJbsrCijgPWpHFCbFraF4XtjRmVpjTiAlsrlse44pDiAmMmcTmawRH2HzD3cKS/IGV/b5aqIE
OitO1nRe1dQvJxfmz62oYsP0WVb6Oyeq9UNSS4PMR9zB03Q1N335Cz/foHncKgJYeTcmAYiXD1Qk
Jua6iCyc7NLcL8JpCYTAyp8vXe3/xaPo7blQUSxkNZu9asx6R3GywvI5jDXP6R3WTSttz5kwonn5
UVeHcVWS0qIgBGabDrdETaxoMjR9BAIPU59ERP1lIhiccPCqOIlvPO7arKS2gwoMWLZ2DS4HUdWR
a1qks3PK1dV7CMHZnqVbeR26rrfVgu95ronwQNxNcmMzvPqiNr0ulqbO7X0zpgtoKk4YI2Maa403
VAJ3oVGqj2SiZUfwkltozNXngceQG4WC5xmYrjllOEf0wTDWT0bEW+iL3cjkXpeFxcmKq+bvlz/k
882Wxtq62GH1oCTcxvgkeRRnWsrzRosBJPYTc5bZbB7GJTew0k4t3CQIN3QaNz11CMpuTNlrrwvw
SZtrlYOa+mY5YvefizRjePVqdo9haIoDlKaIprxr3C1TdAsfXz/XZamK2ke1yM0zV8LWFgGo5jHF
qK+x8GtKmscMDPud0lqC2rELfdF29j6yolv18dWHcpVD54CelJbF5ewVeGRlJm6APoxL486NROnJ
hOKpcuaQII+hPowVxlp//mFtrpXc2bn5oba7fKg2JcKtx4KEXpzOG6/HCWzfwkkxdpocrJ+pGuWD
p2pxCjkmLnCAamz5/uWfcO3jQgCkVcopylm+zr3fLiqdnMelk7rpq2Fn3pWTGIJFU0K/UpbO7/vu
1s3o2vPoQ3Er4xihGb7ZJdzJybKc1qKv6GL+rmIvtYftWX7RYNaLXZuW6V8vv+CVvZ22FzyBtUdA
DPL6g357QdylqjLvhcByQUNILud4b1LyBpHdf3/5SVdejVYBMaOsE8FBsjlFkg5HCvTzOKlBs07w
bCkXMw7iGGuJpMaH6I+fBucaxjVVCaStbXZdmWbKtMSqjWEWxvU93ks7G/dUNKN4TRKlO9woOp6/
HTsQEhl4+mvfYOtf3dS4c1lKHAUTHqB7mwPaGxNF8fKE/DzSWoYbRcCZD3q5DViwdUB4qe25ymzt
AKpscPBL57LQFLP+fTJi57uztPkbgoDUV+oijK85TldPEin3Ka76Oj2Etiv3ah6PD0ARKkBD0eLn
FDqfqNm57748/uvX3P48bjcGsikKcb7E5bxyhQImXsjQt/TMOrIyK0+fsUd5+SnXRp2VYrD3c5BT
718+pcXDAy0G1odxMuJU2Zbkw+T2+9x221OndDdm8PNNEEiOA8aFM6TBGdqsFQH2R+XYhn6KjzBy
WcUljL0UOzUqpr00bQxyZXGLR/p8gdISom7gK3PAsXouX9EQCHyltRr0YkRGbAkxREkaGXvKjD+G
ayjtqJopUWDCrY22y0fh9odvAuEjQZIRCN1Ftr0zrLoMloz4iXRU6/ulxBnu5U945f3M/8vZefVK
bmNb+BcJUA6vKlXVCZ3cYdr2i+A0ylmUKP36+7Ef5naphBKOAY8xQMO9iyK5ucPaa5Eb4n4YjlCA
4FujaJFJum5uBszOAduio/CQzJ74Uo3jeNA/3jNFb9FjsJWL42/T0A5pw7SIzZSCumH9t41dRN1c
ZgW4CrYsro/XtXdBEWHn1YCMRP2fzQ0g83Pnea7Rc6xl80/rTv3HeV4F5NX0qK56ZbU81PaSnqRv
9n+hENecUUxvkNBA0zUcR54aOIjEN3RP0veKPfr8+Adu1GVp6hBBUAwBRMst1Sl13n75piyhNERw
5yynpUT8yLCyl8xstY955qi54hnR8UxW5idojtoPcT9n7wfYsK4dfIfvO6tZPsLgmICvAJMq9R5B
p7zuxUdTS+vfTEezTKjMLHqZnSYPzswP773xLqr5xTAEpXQaYJubCHlZA7vnmJ6FXn9pWr18hhc7
VWNS6amG+yVMq2G8FqJFKckrxqvGo8pwgvA/lLWZnMGMtAdf884T4euYJaQXSCedf28CJIURq9Ek
seEThbAoqYsBMkSbCiIyrtZnR4+ry+Pt2zPIdeEBoHGlCju3uxePdYPoCCRulOARaksH66UVpoQj
qG6e2yk9Os93l4dZN8yAz6V45uJvb+1BLC9sBwb6EzSdsCQxrgI8ATzCyrx29Hhpd6mSavgpK4wj
WCDgNt+SoFfLYVi1T9PcOYhTUCX6r2EwWUhhVNCzL/SnoNLmqG6C4cD0ziohriCLIOEFD7qNvzSS
saFqOxuVHOGfGdOCzJy+9cm2hfj8eJV3aQsWuH+UAT3VH992ca0x7ylFMXDhZihhaXHnUaGIZdRW
3grJwQx3R7U0n6HRn6Bfr46A5feFYOwjgsAVYmKAPtHmAKVYBDeUY5+RHjiqdZFBnTXlT63n5kj4
0D/PIu5RPFwyYza+okiwvC+8tntKing+CNeUsZsLrX4MoB5GKqlN09a+PV0tKAjDS5h+ScwAukEI
MqN6qI8kaXbuDMECx8q31ITadmZL79LJjL3GPoHlny4igF5ZA7QYwooeRDC0HqWGu6siV2Oqko4L
+fDtqhYGRDwJjPlk0VF4nuukfie6qTz4dndhifp2JA0K5IZH3IaexlwBE4GlH85fK/4bDnnSwMyt
/0TZL0dXaTTtTzDaegcDznvfUg3xGFQWmFHfqvugnUmHR5HCZ8bo/qp47uFWdFv9stqdkZ9Hqz+q
De1b5LJQ26OYvYXZ9WY3ITbO3E4Hy2pY2bCe6wkkR5W1glDP4Rh8fEHvd8/iWSQXo4jM2Me2tVmZ
XrGaNfZMYWpXB5HwZ9qNzuWxlfvdwwo9RpAqyMx720EaeL+TlPI0w1AQeH2Ecj8/W32wfJhbUQLc
hDgGfQB9cA5whPcfk6ALDRObm4AD2mLpyIK404KrYDNO+CTiPn+yod44Z36svzp+KQ+Wee/TsWdT
ofFMj4fb2TwfdN0hThkCQNOQ451tT9bPIjC9c2DAPUznjzKcgyh7Aw3YUbCg4phb34JphkogM/E9
8Hob37IktjaDo7ZOjllAjz3O3kmOjnnuB6+KFjDJYWJM/aUSco6cypQXzdWsz7oDdvfxVt8/LhZ0
XFQz6D5xV7ceF3LEuEWCGyoHYyrOcdchrmaM3ovrQD/y2NTe9nKuKMsT3UHgsPE88CXPmhnDGpGI
0Ym81pKn3li0J9PxptAYxvkg2t215/Bt1cSxSkxvPd1QWsYMZpTjxME6J1rFBxRu+Q5BQZ8J2WE5
SH/3PiXAEW6mozhztsgy4c4u6QIkDoWP0qWh52W0oBp+FoZ51JzfcwNqbpvSN5OgYB1ul5YNWuFa
NaZ6LxFnuC+nyKqhl3v7hoFdoIBISEt1eHM/knlJ0riDNGpmxhcS9NINUzj9YRrN//QmpK4fm9vz
OgCQwFfRIOIjqv38qeyD7mphtp7BYOswdERYuXEti1pj2rMfXgYmu0+DUbsHh+Q+4qGMx9q4BYyK
0JW6NWq0C81fb7ShNDZAR2t5ID7JRYon3ZtJQOpG9p98rav+Y8Pe+CILXf76eNV7TojBYUIM3kum
t9VX+WnVsLksQQEG7ISETBqVumAoXnTZ1dCC4Cv5bksyUweR5rbzL48t790ParUEODyXHsu/tWxJ
eL7dme/tl213GeyxgyC1geYsGcdQDNBbP7a3pc8ifgWMg6wmrQafV2xLJlWXCEu7esKFRFEqDU3o
dpmWTIT/9+yT+EZmVZo1BCGxW0UuZHp6uFRZ/UGXU/OrEde5DO2qbZFjlrWRID3YeiRVGXpGoRTN
BMN9WipZbJB534fMNf5bUnQeT3UH3/ITiP9iOOld3VIlcd38H8sb5R+FK2tYlmK0qUInX0UdtuvU
HsAbdo6Ymg0C04ZfIOzanOsR7vBmWhkQ75BouqSF64YWqijnDGbdU9qhsbcEbndC0LMK4RQ7wg3d
59QERJTn0RVTxED0JW73ObCGoHViH6mLFaLcxUKSEeWEXv9rLo0Bbu28F19GA1BqaDsFn6PKLPNr
Zywu6jZjZv/a+LA5I8fYdxDewtn5yclEF4cm5W0ZZrMg8AbNhcx2QuuF2aO0mo8Ckh3XSmsYzNMP
cgNSg9sl5MtaOWlPYOdptozQCS2/wPiWhCTky/nxKd0z5dAxBpVAzw/cza0p+FLb1uBCcm6AXbJ1
tGqMYeXVKMeD+uyOw1OzQf8ztXkQa6gFDejMCAIcYbxOZlv+uqrUKCQLRK0GRKt8kk6zXh6vcNcs
LM0MoVCnIL67XaFtJ9CpZKzQ79ypDm17UGTJs2iyUG9F+2sQZNo5tnv/wO7Ol6V7qhjcgBdSkNjY
Tf2hlim/56T3VvVUKGrEdvS7d7Gp//V4hbuWIM0ilcF742tuV1hWzYBIW0HGnHo1gGDpXQK7603U
Y93u98e2dp5iXsb/t7WJMmTdTHUCLfQpHUr9ywQXzu+t6ks/trK7IhRQqakQNDrbkWtbb/y5NFuY
PYykA8XdBZ9FY9aw78dHs1J7pgxFs0dCqqYvNqcyawK3iEEUnqwW0RzYiqoLUJ3iCbWh9KBUvnMS
iStohNDCI03cgk6nypOzmcZkM0sP6Akui4vmz9R12ym5FnlnfF5k5fz2+FPubRjYNnUwaGqRA98e
jgxhAq+Z2LByqTiL2cQYrwlq/rGVva9Iek1AQUGTTdu4EcqnAjlBljb0vflb0tf/tLXpfXa74l+c
dZZCkAL5FBWuzXZZ3gRAdZIWEhVT9r5xOl4RM0naaF1j7WC/9hZFOM0oHb6Y/GVjq1WMERCKW+go
zmPk6MDuRkFRs1mWoyHevV0imIbWxWLum37N7S6hUTGjAIBvNKCYvayIAl69MX4z0pFanprZZdKa
r8Shv7XSwnY+uzBinLyx/5OorztXhbleTBZ0mtwpfnp8KHYXpWqjikeXtHOzKFcLFrv1BfUJSqXv
0Kwh24pLL9ajx3b27hUT/P+zo/bxp5hSvTgmom3WyZqZ04LOtA1NGzZwD8EKKDGC8gWtjeCgdrgT
TpL4kEbTWjBhaNgYZaoFncp6xejAoGkYx0P2fcqWEYkyz3tfjn7THuQne5+T/IRqjxPAd2ttAqvc
KIZc6Bz9HtrY53Ft/6gT3TzI6vaNcEjUdAvD/5tXa/GnajbdgQpPNY0vQZcD1TfRunv7jqkBM52y
GXWruzaXgQAlKmDWCSBT9g7mGSQryqyPatQsmBH2X+cg/u9jk/cLo9JiUtwB/whj8Hb8IDdGszVm
zn5JfhAFTut+NibL//rYyn16o+o5qBkznKlKLBs/iFCFmaYM2jJF4pXXOR/WVzPP/A81kqsnBMG7
sIF34oTikDg/tnx/CbAMSSYFZZwVk2O3lwC2iHYGVs7G+XX1ydKs7DugZvEKEWv/bNlxjVYAoObH
Ru8vAYUkVXlUGFoGsdRH/+nmUd1EB4bLx/jVrFIZx2eOzoMD3hl/rXlFL//GHHBOJRus6ma35ows
cWHtUeYatz9ZQRacYh7QSObjXwtSEQefdG91eEuItHGWwIvUn/+0OrR76IquXPFiEkxbAcuL3BRd
GYNB/2+FqLSDeu7eEVXeRM1FEohskdFQKTOTk5C5kFslJzqa85Oe+vZBC3bvoIDHoDD1o3CzLYHl
PWR4jCCCNAmG7AOJ73zV5jyHbHkekenr/IjRuTp6vHM7S6OLBKGIGngEKbE5nYB0g5GBbKUDmsyv
iBym52DCyzy2onzubZkR7BepJyhnxci9DYTtznOrscSKqBaAtl6dhpntDh8h/CrenMwQ56gSCv8t
1dRtL26mEDW5FRfdzPU40iyZh36K2Eywts3JsGtxkmgtHbwAOwfSpU2vulUckbsGYN2tmd3WPHSp
LX4zisR/oalVf9e0GT72uCoO4h+1KbefU83LgrSgR0WPc4vi9ZyKpu26wAWGVtknO5/lmaFj7wQz
THIqu3Y+ISZWvSCLXH320X44ODP3u8lwBLGDTo+GEVZnE62U6YR87OIBza+S+XffjfUuggS8Oq/N
koiDT7trTBUt2FCX8etNXlPNq9TFWjMR3BX9tUMT8V2/Lu6VLNW4Pj6l9xMQMNDY/o8Resqnd6Tx
tYYsAjpOVZTOJard9STPOlfiHORieU1GiaCvhANJpg6DwZp8Z09+/+nxb7i/j9ilW6VeKbhjtsAD
UDSo661w4cDFK591NMPPSbamB/5614p6awk4Cf9s9dF/cqBk45zR0q+i2RTjE3rFzK/T4ju49fe3
QgUqjNKo4h6rMm+tWGMv0QeniGYNlLutbJ2ezXFKXjJ3XqrQaMbhYAP3loUPs+j8O8xObtHfiT1A
lAycIFo7q/88GoX7fmrRIH28RXvL8sCEgF8xFb/l5uNVuQe/LWKm4OUKJFokFADlCr15oMsqHI3k
yN79u8AX/Mme+j0/bRbyPZCGONjzFu19CR7qO8Ssy1PmNDkjm/7vY5AeaZDcLZGRYnpfCkBHue5u
REKPofSvEthepdnbqJKL4DTbXv+ELo4BN3RzBNu/u+TYYySAKpQPa+gdnZqX1usw5sgpWVqaXdK+
pfFjAW/gV44HzmurDAHdILYs1UbgkDA7vYlVJO6xgci3ioZ+WoITolTJr5wl+dFbxQR1XVbVNN2W
8rRUIjh3bWD9oWcIf4V9oefvxjU1v6E9Ca/okkOJiyoodSQ50Ve26+oPWD/4/VXVfCepH54Mt19+
oYI9QdlmdTLUmv4g0Nv9cvgsGjC8sHRLbw9H3ULzLLlOUVZJ992se+LsoDx48YdBO/DEd+dQfTjM
AMhQLKNbHIKQniVnUu+odJffndmv/0D6eLnW+YjIFAKx+XSyy+yI+W7PqkKIAUrjf3dDgHWQElNa
sooazVjOwSpb5h+QOYlhzLlUo6YD0zeN8+MrvvdVKZYwgAx7I2C/jedai1zEnashpOvAQ9bn5hIN
EHBSJ6yPgNy7pmj4gDWDS5D87nYD53VYUIHlfRtBhIUoj3RIpcxxlFL5fqs/ZgNh1IPgHYyAKjzd
moLocrZn30ZQbUbV26OrFk3OiKpQkaYXC12p/zz+ivfvqTIIbNFmBAFKiC36QpOU2lD95DGTCZLg
ht0EF4DO5YvotebdnKzDqybzAU7eovk7C3oTLdS8OXhRdw4QVoB+MLdG42FL4BJUoAeb2i8iuBi8
CO3KJlql3YYozi4fgjjoQrey6wOjO7uK6yQmpKzOw7dFtwzVyLCib6OOgqj0OYaK6OtqeAOtF5AS
j7/yrinqU5AOM99BXHa7q11NcrnMmEp6PbkOQ5lcJt8UHwanL9/ubEDsKFZRNe5016SHfXCyrVrD
1NQFSh3dv2gQKp2auj8qd9yFuEQ/issOWC/kzqRwt6tKqlzBlOICIpgqiPSkcK7oRvcnZwqCv1yn
k+fJgDq1V4gFSKWO0qK9jwowW1F1kUpQmLg13xERuXqMsnivZOsnocHc2urmyWhjcVDY2XlrgZkC
fFAdApzAxoOvXp52lSPKaLUmnQmyvv1SxjBVNXFfo3lqldfH52XvPlA4JfpzgbZQerldmiUokriF
LNGZNNuXynO6c9Oa9QXen/VUGFWFvHXeHbgetYibjEVt509GN49utlTrhLJbGcnYmqBQrsrlC0Pd
7rWpC++5sKz0EhSegfCDbRa/PV7wrm3KWWAvePuBTd4u2DfkMk7mSroiR+t1rfUxJDIEMTlY6amv
xR8FglovQrpHwL29Q0TlWNHhwtgK3uTWcLDUta9lWRnp45o8LeS+33KdAgLu6ggWumuKaO3HM6lo
m25NUdkqa6XzxEiB8cta6d6XZvIYWBZ6fFCl2LNkBXRyyU0Ubf9mUXw0aTOtV0Rg67LTOqzaeZZ1
ec6l11/evnEMjTL2TrAHInFzM2rqgrmr426gCK2flyrvETAtq89d12tXq2VimUdSownQy2+PLe+9
XNQi6bdg3mNyTrmnn2JuYKcQFM4Onm7VjMgMcuvS9frw7C8uom29ROvXy/zvU5ciqW2qVvpEje0g
VN27qTTLmbDCLfBqb9a/xFmh6iZFNNp58CzMFK4+1FNPXVn/YfjwZdPKOaJ1u0uhuKgKaUK3iLif
ld8uvM1MtBDbBZsZ45/SHsQv8P74BwW1vSvJUArURaqOwcznrZWxShaZDkGBexXyY22znz5Sxxde
y9+92GnXUzd67YfFhc7i4KPuPSxK9oG5OcCS3hbFPNcTNEZ9VUb2ZPbtyR6z+SyHInlynKL/no+t
/4cfJBKRah897WH19SNlhj2HrybwwWFA70FUslm8KLoU8tEicnnkTqTPYENQjo1mnepNXttHA/97
N1a9oETvAKqp7N/ay0rXSEYNe07ulIi2BWtkdG5+SdF7PLixe0tj/Iekn+oQ13ZjKu+lN2SNRdiD
JnsYNL7LKH88PJVuvZznYbUPztH90vCvisSTrhnVxW0r37V7Y42TBK1iOX9O+kG8jDqBZgmK580B
HRAMSjLKF9Eb2cYjpSL5CpAojaq8FddZ57IDlZ8uVT/ZByf0njRAwT34h260eqa3fi8YapticEXE
qmXyN3Mopi60RQbxFMz165eFpt7fsyzlaQhERlPcEb9MTe2GJmwdl2qemwNveO+H+DGKJxWXyPTl
FlBY6ppnj2uBH9ay8mtTO3NxKp3BfnJnylVhXLXDt0S0dXIQNOzapcIC07AP1mDb5hVmUvXjhMQg
PKh/ocCenYEeeO+EQymcbBuxQuFYXx57/r0TxTQHVQJFAngHtg/ofdlV1xSRPRuoH65zcfHyWX+/
WOhp/AtTvGpw5eEFyJNu7+U6i4S/lG3uQTdeHD9buTGdi5BJf6Q/dX8vTbAaHGBebAXu37icYUhH
R9iYmm2zCaeCWfeRGDfqkkR/Am9mPr99aerVAmEDLBTo5u3S+swVZl123Jba+Zj6fXPiLa8v/piu
B5b2VkaiwOlQYM2792qpM8vXZlZWupniJmJsYe2qJJRZNnwZy7k+ANHdv48KIkLUzEAGWeV202xz
STQP2dTINbruMnna8LHze/MAErl3CoG9KLp/Ncu+bdAbZkONv2rzCGpTVMc1wz07Ba0ugc85P96q
vQX9bEr9lJ8inTqzxzodMeU3hfGxGOP8CoH39C+uMnkUjUjw/Eysb2JwyVNoJIjfQBpWyNegHv33
cQ+1qDPJ+E+PjuSpHQ/78jtnQ8mMKPYV/BbX+XZpyVCjoj2hoEIX7e84pnRTrZaHBgbzZwszPW//
kj84toGUkvRDL3NrLoaVCv1zO4MHoBsu6CDLT8xIvU33jMlEwGQ/CmFE+zQrtgewD1DbTDusiKqd
eoDCcXPq+jb/XaIf/gF46VFHYucsMpdAXYFIlJu2rYXBwOdj0VJnUfYnRsCck5umcCrnh7Qje6Z4
8CgsUM/k9du4KSH0VtL+yCLdytowiVFmmRJjxBdTOHp87PceWVXHZKKKWIVod5MxWWnBtDdONyrn
WA+RLjH+MmLNrsM4U+wqJXpoPuIEUSoD/ZrAmnSCAaW81qKuT3Plij8e/569pStYgs4xJbXasoja
zJrPjtZnkLJr2UdjLeP3OD04ivTkCP+486x6tEjpVtKqZER0cy0GxK/cam2zCK0UVLq9rr8UrQBr
nWb9BEWRgWprEaxPb10grw/gAOBGMA/AaHZ7O1KTNp6vFwxd9VlwNqXow0LiEJw8yw9S1Pt7bzFa
DDyM2Xc6wVuNByD9XqsXWRZVci7DbOimM4A1tFoapvoDA27dx0u7d6Gg91RllWIfi9zmaUwKgxIb
IdRfoYr7Tq23OjM3qF0fW7k/IYqGj1yJy0GLeQvpEIV0S+ba00iOsxVVXd7BlTUgsYP4S/jY1N6C
mGUlMYOz6p60fa4hm6sNLYmI2DVAb0wqz5T5o8dW1G2+rQlhgaow+h+cQk7z7YmAc5S24JTKqIaS
6he9D/KL68A71ZMbXgv+s9BLtPqXoVv8tx8QHnGqi0RDquW0SVOYPPdkgHJsxAuMlMsYiMtgDcs/
9ZqjFlEXy8HZ3zmQRENqukF1UBg6uF0pokvx4IzYi/tqAULVlKgoi+Q5MLvl6pbM9B5s4P0VJ3kg
0qP/CnMje3hrsGxH+IUqIuQh7+Jry9AuJKereYqRXn+hWWW/WJnID4KWPaPMqOLDyOwhGVMH+KdI
YiosInMpZcTkfH02C+GdvQGNK8MV2jvXTJpfMrTNDgKLnVsBOPj/japP/5NR3ezBSACAoBPqxqem
W/1XmlDzqR/L5PPj87q7PsJ0SP65GXdDyWNR9vPUcl4Rx13+NIwZ2Qw/0+pLZi5aNFQcpbrx3jw9
Rh4IoIorTy0aitfNVtqQCjUyLWVUOEyp0HVbIgkn+QsxaEB9z/Hf7mawR4iGmIBK5De72Io1QDSr
llHuLd2JUGc82zBQnmYv9w7e4B0HQGr3gwiQvhdv0e3exbE2TAiny2igd/O6wrdw7mOLIaM8zw3j
CS4c7Robev2+sVA8f7yZOy6O9p7qhlGGoSiyOTeFKXPRBevMezd/GVBS+ig7O//62MjO4URHmclj
+JmINbblEKImo0bDdY5Eail6RZFded7bqMiW7iAv2TmcDPvRs1SODRqCTTgTZEWxNAHe06/pzvfF
tFKR1OuXyqHfV7b58B+tmsoDozvrg/SAEp7yowYP7u0GLrq2UprJ5sgNZBCmdalHcK0PT7k3D+Hj
T6n24/axYJKbMXEG1Cm/wLRwa8p1htgIZsb9OZHZ7xpAuJPNiNRnqnhVlFP4P6gs7doDtQkSB/AR
1Y9bewuIi3buiYfsxfFfqlJm79MyaZk3lkn1ZxeI6sDg/YFkgfRmFU8bSfO24zT4aTdLY50io0cj
Jemm8TUb5HjwEu1YgXlOAYwUJRAUGbfLStO1sMxOExEHltFmYBAv6BPVB0555+NRtGGUESgOp3Jb
MFonaxAGr2o0pdZsEVHP0zWek+K71ovsdTX6+KAKsLMsNSalmCKoT/HO3i6rceYmo6kroqCx9Wvr
Tdo5PR6yv79jhK00IqAlV3a2SOXVN4sucFcRjc6QfUr6MX7R+iXDM88G5WThfYLapD/Ysb1vCQMF
YQpkTiq1vF1almmCeMURYJoq/094f8tTkkv5lC7QbueTPKK+ub/TZGDUHRVJJ+MBW6jmEHTMfLXV
hA5UhVBOmnUvvc2BoXp7BOPd2TX6KyCbqLcxirmdHl5EHqzDWHPk66l76XLLuBYpKcljz7GzIG4x
cDAuMTXE7YO2OrnW+wYLknFZfjLzfjzndoO6YHpErnpvCbwIeGsG6oHJ2FufQbMq9ca8IRbx9f6j
PejO16CqVpPhxC5ID5b1Y2z81iNi7ccuQZSMC968ntBtTRmieTISWdpMcIHXCqK/Zr4XwmtBerXS
ZXkSSbVMV4eYBvafJXNgkKpznRS21Z0yjFEm/mtcNWc4FcHYfJvnZflL84fs65La01/ErQFAvQ4m
tKeFErMVlrNprdHjDbq/VswAUmCAKkNxZmxRIhODDYWVZGOUJdRrwlRWzbeCtlHCmJxvhZCsM4QV
zAf36p7jhZCc6hBDBRC0cuQ3j1eAxx2qtB2jiQGv7zJeNViPJ2c1zq0Qy3jNxOxebKWxe+lnhs/d
Jbb+q3l964ZrkdrBgQu7v+fQbpM7KggHHOtbvW6ZJuUw02GAe3zIXgcy5fOSlOhXTcX4WmRecvDe
7NmjJw1qhNY4Z1Zdzp8CZxup98LIR4KvyjFPFdy456Bj9jYFOxkK9LMO3oT7y06ZGz1yshIczN2D
Oky0VcqGuDLzsg6sQ88NrIujaHnPinKVdGzpueOqb1eFACgwbcCY0VTnwbVBAvdCS6o/OLH3F13R
EilSQx5s4pFNcDCtvdEkyMtGielnZ+pu/S923BWhzh18MzpEmSJGZRicRvAWQ5AvgNnLoCP8R14s
dNZq/r3yEGMlJJdPbtwk/3l8GfeWBk0F9EvwXSpm9NsP2MK9xiQTcXFrS//UQ0qeh2bdwF9mueVf
b7elAhGOH8V7Sja3tgatFRwYyKqWwU5fef3iM8Wn4v2kLfWRytSOk+FAEKsq7SYChc26eilrPEFC
8qYL/UmTgRfCdteELSCk525x5MkkTT8/XqBawK2LhsyE2BhFDt4FgOW3C4yNTgajrly07ARgxSz9
UhWzUGIC/pcFxrDnNp68y7BMxq+PLau/eWsZ5mZwRQD9aPpuTqgMkmBdS7ZRdBRVYVuDegT/P/t/
Prazd1yIjuHqUiNpkOXdrtAvPU9A0UXasVIhrugjhmXrt+jFtvLgY+45LIiGsMPbSm66MUUDYZm1
JYbajMsX5rDKXdoc+oLc71/dYp5+e7yynb0jlIQnRkV7FvjB25WtssjQilXJae0Y6ISC0BRZ0Hbh
tK7G0zKiR5ymIggnaz0iWts5qyrwIu3g2rPiTcgHOsMwq74gjkjWgjlJq0SaIAMrYJmj9istwjqU
Xiuvjxe8s5U3Vjff1yqTZV1nCg0W5D/IFJbLq5Ek8tQG4ojQZX+BqvysKEM5NrfflkVrnb7g1KSe
ZBdpuwtQloaahuANRjN9fvUL40jfQv2lmyuhmgqQFSvibWeLk/TiRkLEYcACWOgQRCd98iGe17fj
sXlS6USqiIoMYUtJWspZh0A245kLkl/HMvc+l6sXX3pLmEdjpz8mB7cror5HsZsACkFE9Zl/esIh
LojXsQEh4w5+9dFJS/E8JbENdDhrPhhSan+PSz9G5uANL/BBN5+tuRjXE86h+Lw6Dp59LF0HgQ33
7yS14xORxvBfeq1UX0tnQRouEUfdxr1bxSQdKRqNb0S+NpXQOJnXpmx5Oc10VQRTUIOXPeDKBpBR
BI9zc05EvZ7p62sHD+n9maPEjEvUccd0PrZnbnZHZyw8Dxorvc2WsPOL9he91rs5pGCffTLWxTee
BeM+yYHh+3tFOUYne6MkihLEFsUwTRaQkYXi77i47mUdu+CV7L4M1ymO3+wiMaXm+CB1pou0Jax2
Rz12pcRn5YtWM8PrTW2k9bP70dGabgiLwTqiLdpdnMoTAYcAjtnSkOta10PZInhWR2eOsixwLxUy
GmFm9sbTY/90f3RYHH1VmHuAlHN4Nqc9FmZuw4MUVaNnX0ZzLf4ptNr/iGDvcG4nhv2ckUFQXS+O
IPr3Lw+W8VQ05yieUDu5tWwlVte5AXd6aVd5CgoZv2sqXro0niE5qIu2//J4qbsGEVuidU3FC8jq
rUFC124JMhUr+1736jHCF5ZN3pyqXpqXNAMc/NieestuHYkPlygdLJoUKoPdfNrENhB6afHHFTLo
L1lvzS+BAQPPgvJTBD9T+aUBzHFtpnYN7bX/483WbU/V0y1+AB2STSKbmGUn6AmS/7k2feUko2gb
WpWPDwv68VQw33FhxKx+n2diPBtmd4Ra2znENz9g+97OnWZUszdGY0cTj/YIGJKxmt4NjjwadLp/
hAgqaF3xewG00n2+3VlpFF5QBbWI0LseIugg7ZPuQ9z6+IvuLQhvx4WkkghX7PbAzrPjtlMnos6l
ZR8vOJolFijB58GbBTQoQlBFpzVBuKLI1m8XlPGHrWELEekFkqmxYRdhPcNT2C6Vfkq1QxapvaUx
SkjgwMqI+TZh2VT3snVaXUROkdRPvoYjTcdmfd+C1Dw9/orGzjVUNTe4OegDIkq1PReW6oL2pgDz
x8gy0Rc97LBYNO9PWlrBGqIF7FxQXV7q62Iy5n9O4d756IvUqei0CRiGQEsY4kyFuflSLLH7zmuy
PIWCwFmOaJ93v4tScISEz6JGrv78p1iAvhvVoHIUkZmN/ZOYoKeSffo1S8rgwDntFE6IE5EKg2AA
TCCl6ltTcvKToDP4LHrTDpd+aBCp0yjptn3enrs+/ZIzL3VFNkdyd3X/5Afr+MLIVn+wPzvbw+8g
iKDeRkKwfXu6hTFcAVFd1IgyQGU1W50Q4jb3RGprMa+YeG9OdnjnXD4w2QCh67armqIG11Z5Mkcy
zcSz50/UK6eJopsTawdr2/HIDA6AP8ddkDdu2x161QDKW+Ypql0LJQJmxJ7XvMojpEbGiNFCIDKj
Pj11a7pGVpUdIS93ThN1bqpx2FZZ3ebkC5dR2qzx6bZkif7il9afFeI7/5n6w0u24xBJ5wBBcsuo
BG/h2B0ULbWexdA41611FmPRfl3jLjsgBdhdD0BziszoJ9ERvj2yTlfaKbnpFMEitb7k6zyf0zIz
KJpq7cHO7YQp1GqgwmDeBZD3NgbrvKCu6MBMkeOm1TexDvVLGQfWZ8MszHBqkaaqM0OG1Wi/vSoF
yJtSCnUpA6hdsHEBnsaJAnE+RVXZGREjN8S6XZOfl3S0DgKGXR+g2PzoxQHnwfPfflDIjeFbcuj8
9WPQXXSjSq5VnTdnWaRfxsYpPk2OOb7DF1XR5K5FKAK/uQpyo4OvvecDCKsZMGdWGazkxhcZwvc7
vynnqFlgxwvLdaDfpBul/J7WNoDpdIEq/fGzsJNIgIZmfpgpSnq7W64TezHdcs1p6gbdmNHxnyyE
qVzv1V+Q2ZEokJ20GL6ox0b3ronaWBrh0K2SON9+74VRQmE6gu9N/hSWrtQ+W0uTf3psZe+aEFmr
A0QoxiT5rRUvtzLH7lHBs8bEOcfx1ITrUnQfpNkcTZjvfkXODc8IhSOADbemgmTJBcpeU4TCMQSK
RsyIbSam5gwX5D+jrKZvpW4flQD21sd7BZKCE+Pzdt0atSvDEW7TzBHEHJJDKYYm0oVrfhClc/Qg
7y2QQrfO6VRdhm3fruzX2JzTBZdjTKn/7Dpjln3uYJB2vllSvVJJA1uuY87lUWdo706APqUsgEvj
9djEmPO62PYI0ULU6vDTJwTxUTsN4iIyYz6DKTxi6Diyt4nfYyOWVptjL2vHPNK7KT2XXd9c9CXw
L8lkHbGK7e2ig7K86pSD7N2SVyg+oUkszRRpYNi+I7mHQraIbXFGFTw76JIc2docU0sy/l+YwACA
oJjneXGCl3qhHtYs6RFGf9cUxWJay5BU0UK8PZzJaHUwRAIAsNrK+TaKMTulU6WfQcS+fYaPDi+I
DdpuKqfeliSKKdDmxuRsNlofXGG3869mDwog4HpcHruUPccFHw4CiQr7RmPhdlU8QH7tmNMUMUhl
G+ea7zmpKYQjr7x3CMkGOO3QMwG+3riutMgotds+QantZr/YWunSVXDyl9azkwEW4fXofu9tlxJu
ZRaS3JWBp9uF+YjEQ1iTAJglQrvorrAvXY0eWyyFeVD52DWl8A0Itu4MitDZTWpzjQl09aU+F4iG
fuVgCGoCTn5gam+7QOfSIqFISua4+Yx97JtoAGdTFMTT8FyT233RtEO1gt0FgSV3eUbp+m7BSjB0
rX4KjVDUMEVxzd0KASx3Ek2YNW1x8Kbt+WFQZv+ztdmn0WosP/cAMMA2UF4ZZfJfPU36f4wlg52a
nnpRzmjZvzj19OtgWQBeTr1TBYk/ZWNl3o6dyHFRlDaafyqjZ4IrGf34ICrY/Y4/xnDVYDNwm1sz
Tlnmop459Ew45/mzUSb2S5oMQ3/VCzCmj2/yrjHmsBRWQ2GQN89KD8SrSZaWnGAa7Di0Wid9WcZe
I9Uz8PLhv7AGIAB+SjiKkOS+XZoBgZU+FfkPGErzwY1n1EGk9ZKUh9xde+vi2yGrA+ZJjQTcWoqN
3DM0ZuzADpVJpK//R9p59caNpOH6FxFgDrcku1tZlizLsm8Iz3pcZDEVc/j156EvznG3Gmp4DrA7
WMCzri5W+sIbkvYaS5Av6VhrF2DH51IDcg9SSLJ0NMhPwg93bVq3yviCCqurr9qMsoBXm/mmfJ3t
xr7Xw2rWimidi68ff8xzlQxsGlGhRr9lcx49OQTCDbS8nMiy0NFeb90Jk+/aWeqDHEYU3gfNORSl
PX9q1Ji9oZ+U3LaII64Rat35rk7r7uBKYX3Xk6F07wo3rf4drHH59fGPPLsOW2+AOxypkNPNjP64
kkbA+xfok/NZphPo2kITP4NRXnIvOfdY0KMBZQFgcutFHC+5U0FMbTwepSoJEKjlfti73YLCvwn2
AVevS6Tqc1PboC1EuiATgJwej9dXRsZTMvO05wtqYpUrv9qbBnrd+/8lCYRRSAttyz2RYjweiqOb
0qpkam4jsWTABqr9iqT26EaZwk7kP9wJ21PhIwcEves0/ao3g0FYGIR+hkyuECHoryozsyKMDdPd
x9vj3JqBgtvyLlAr4E2PJzaOXirsiSrxuDXwhYmH9VzZ1NFKkWOsHYzF948HPLdoVDapGgDXImE4
ue9Gu+l9K5MD6mW2di0KE0HoakxXDmmfXHikzj27SM+hckDhYEtNjidHMu/Vi81Y9WiPz3nu9lpM
Ojh6F9brzDhbxxXqGBRGelIn75JndktVIlYbO5OVXjvl0uyKpCm/ffzlzo4CJgAYDnnWu04rjJ5y
xHiYWmTZdfV+rFPzWmTmFBz+/8Y52etUcEAm8gTGQLPmcPFnBXQrzS70797bRYAAQAbt9x6noXua
bzh2kI0GRrCxMq10uXGLejbCWhVcS2NT5G96n9U/pqVuhyurLgySkSGFbW+DKvmBr5Vp7fTF6a4N
XWhpXNJzHsIqKzyuN9Prv7eVYWihbqXZ5z6rCjNOVEVxoTUQNH0Y27zarsHFGsMxqaw1GuDR5pQZ
pH3td6QSu7bO15d2KdpLItFnDtxG90MlhoSEqtlJiWdyJ6BjNla+wveRDSiz5bPl1uOVXcsKmf7l
Er/p3K4hHGTf/IaTn3YS8qSyA4UeRIw4rizDadLb0OuVupQenwkIKc3BrCWUpiB2Wnkwu6aUo9Lp
9rQtRDQT1D/Rmh7XqjQOa1uh4UdadGGrnrlMNlYFDWgKkOR3Jy/ASmdxtXo+po6mx9Uk5/y5Y7wQ
foD99yE85fBga/ygiEAUenyXDAVVFVywe7Zr7lAAK/OvFn3hC7HMudXaWgCbLufG5tt2zx8RrtLM
0dRERdOu0bU3kKWTDCeq4/HHR/xcoXELW2jdb3rePKLH4zhBn9ud6fcoUGeDHrv+LD6NBa7mUVVl
7v+aboIL07SdmO6ntuo/Y96+/CNdVzN2tpHjc/Lx7zm3joRvlHVwO4KHcHIoQCwqCWyUK8eidrUK
w7wCEfurMvpL4OhzI6EHB3hr41bAkTueeDPps56sOKT7VMS+jQbdLiRm8zlMMBq9EGyfOxLbWpJD
UBqDXXw8Vj6LvOgsrYuNTvOMe1N4HmDGUWp1ZCNtmz8HUvOLEPG/+Z+Pv+e5S4YSKrcMHRUei5PA
dOmKtjNwuY1TR8dqZOkLLHfw53k0AuFGMNOX/7CANEQh2Xo0R6HLH081dTTf1rSRMKIw81DzNA9p
ZZT9lWuqC3v37NwIMDcCP9W4U9GFAs9rO5+cPq57u7/GxsmNEicdD6Orhmtn00D++Fue3TEAeVGC
AzlAq+N4ai1VYSJb7hi7G5PbtNYsLHQC48ZKjUtNjnNTo8G8maNTRAJOczzUiFZRP6IcAIW4cw7D
uMgoVV6297qkf9UY/0Lc8vtcnSAUYPRSK9hKBkSU2w/647oh+ptQOYUFUdLkicpx8IOwn+dbNVer
CKeym79Uq738z9IaHlYat+mza+XVpYNy7hP/+TNODiX1uc4W1OHjkc+CMj7ETfSCHdRQUvEfXgyu
O5Auv2UTTjEgaWqN2OLAoUGwbYgyuzJAccpu37Szvft445y7y5EC3s7fZvx1+tIb+iTRSCMDThct
j3LTnO4ovepvH4/y+8Y6XUNMgKmKUFDZEFEna+jbbTdr8wALtvbcnZyMZW9lfhOD+odq7PrTnWPJ
+i6twOfV5WxfW7noDxBN2zKk/DX3+zYfPDgNFF0OYL/rlypxnOue/PlCPP4b/f7utzqbvDzqn2z0
k/faREWxQm5sgFrW9v/mwhsP3VoZOv2e3oZQ2+GZXOZeNx5MM29fwOcHb6lt5Xu8eeWPTFlGiT+l
36m4VVN1Yb3O7UKamKSTBstFUnn8ISuFbpBBDRxoautlUTMl/hWYTed7B932wqVypmbBAICQ6Cgg
/3Aqp15T0+xEsnDwPIsEeS7FLserJFozoDkIJv3s4WdfqTm7dHuemSR0J2DFCBRAjHt34tt6XQng
KOiOrah3fTNz0B1JUBcb1uznF26YM/NEORq6NzcMbdtTLqqN3us0+nCRZOLboTsgrl7ZkxdOjaru
gf2a+yzXv5nz1F1IL87Oc5N4ow7Pa3+K1fG6Gv5oAT2JMuUE0sQpdw3Slgd99C9JMJy7RanCbxhq
kjMEzrff8sctWsFcWiyj4aBXVnbVLIMZVp4awkBidaz1vhcZSTc9CY0rRpsyrAes5a9tnRiZFias
X8TfSCBOb/IEBFTa0/rCjE7drn7f3Jl0rsNquNjuOz9fUjYQG5stxakPr+fLBlQ+ZdhxNbRHpxLO
Mxww/yaYcE/R0zYP13Xx4hIp+dCzFm/ny+TSk3EmtiKq+r+/4RTx6kPgIB1BTl6ZXfs26zSlXTxH
PqN3UN1McxY8dbLM/z4HIDalOc25Ic85PbVdEqRaWQIfGbtxClHcMG8TwtYLo5yJAjZqAy0rigmb
h8vxdhKItAIgZhQDV4cXkcpaRo3dew/rtOi7JKVSc+E2OvNSwf3d2qrUtrZ+//GIup51Q9LpfEw7
XdawDFq9Ds00sP/9+K06dyj/HOckvoEymGKoTC2SDojaT3OZ7BoF8mYqp+aCCtjZKZmgfDAzITk8
DUgLQ6xCdwbOA6qIscRCIYJzfakCeW4Xor+KugxbEZORkwKTa6FeqSRLNdiE+cJMttjXnnfD0jZx
yl17VS7uJTLW2a+Iks+mccY/T9s8vluj1jn8rujW1Y2+IGjdO1iRYaKQXri+z27FrXAA7hnxytP8
2liBTfQ9fSu3Rgu9wk3ZCFef+w3CXRGLqus+/4cdskkUWfBRAPyf7MTJR0dazMRMVmOVKMuOdiTL
uX+2sM+8/i9DEZ+RsABBPqVkGcvqa8vWkzM67O/SZanjxpf+zqutS8TtcyuGgRVK6/yXUvX2Sv7x
QNgtSvKGtl1WTd28Ds0qvmPp4dxNlZG8fDyrc/t+i+Q3jjgCJacPLnl87w3T1k7Spf8Chbp41dAu
uLAvzk6IMhhZLeJw5O3HE+p1DapJz4tHFU/b4+7RhFPeqqup0pMLd9O5LQi7BBQzWg/oN57sCIFL
yWz4POSqGMQerXXtqmhl/rJaQ7tHpiu5cHGcO9LABJjUpmHDZzyeWgsVXeBWQIJgz02sBj14TMU8
hz5Vj12WWilevWvyz8erdu57sl5UQ0EhEbGcxMWu1JSa8UiJRZn7L9D8JwzCB3WbTCiqfzzUuYjs
j6FOsxJy57zJFaUW3U/LeZ+lmfZQ1J6mQndKg8jrnfJ+9irgkVx3Qfzx4OcWk3cTKVNiB0rmJ/tm
VTKzlQZOe/MOuifbfCycVo91c1nvMzO95MN+7jAA6oJlsFV6wLcfr6WJWyKqsBOwcFuHLGQ7817r
9L+XdcJkjfRu45ZxU56Gf30yErpPWh8PIjWuDV9hapNflHU6ty/Zj5s0HWUIoGTHc0kTNJzw/mJf
rsMCRmdZdrKgZNy3jrm3cgtXjxRp6o/X6+wHBLhGpwTYE6DZ40FzszSl6CgTAt3LD6rHhgJKyKXm
2rlRuILZ9pQkQX2c7IoEARDLzQoaG3OpgBHgL7P0Sbn7eC7nzhjhKpoloM9Jlbe9+cclPK9wcJ2R
jS/R6PyayWoOIfUsIvRy978EVBtNDaYoL4vxDhiL+H4xuBQ0POU7e+nUJcwa/xLr69xpIhblZrSg
MROAHM9oc3WX6aBDENL6HqV1ewsEnPKgyry89rxaXDi956rGRAEgZjawAmOevGO083SAFzAosU0G
o5mtwaHQMvfO1tZ0NyXA+K1VOftmlVrY526FW52dHFZzueQlf27mdJo3ew8k4mghHc+8n8bJLLxp
imkrDT8tu5BRCdQF9zNsKAwh7W9/v3fQM9ucRHA4hg9wPN7sYbEx9IxXmX195dlpvXNt1X4drWW6
gKk+dxjojG7QCRQU3ruoZ8niBxO8tnRug70IuvzLhInq4e8nhAgVURbCgQSSJxMyiiK1jBkqlEpM
LawMKeJF84leteA/cNmg5sBlY+ds4icnd0jdTinIO/S9pNsnoXSSOmyMZHwplmm50D05c0fSQqBv
DmwHGc/TgnuXd5THgk1KLHXcvSW7KlwKNe1RSWuhM3h+RFv2kkzhmQd1s/YkfUK1f7MlON4bYzJk
hW/0E+ILmvxuSt+6qttxiKyuzX8tVrvCFM2egmSwLuyUMxcabT2QhnS3Sf1PO+kK+APdPPiBo5aZ
ezr3P7uxda50KS5EJ++2JMWijfy4sXXsjap3PEN3xDQ9y1KKbmnRRUsHUKCm6fr88ZZ8d6a3UXjd
WDigSTSDjkdJ86aiel8wyjhMNy7ImocKq5A9weFzOmp/rXG+DYcgAxx09gvp2/FworCmdlTU1+rU
9w+aPrSxNtoSc1bD+tvDRuOQ0AARKi4Q3oTTMGShg5nUvYqbYB5u7KBc426R5S1qW5cC8+2vOiqw
MhSxP41KhHk3L5njWem9KL1SqAaYw7R5SSgn9Fo33y+VFlwlIHxD1Fuaa0XxO5yC+a+1/LbhyQkR
QYVMRoHxePgSea866wD/lAge7aiUNc+q3LilhGJxWzU0vtrlUpDy7hxsg9Is3fD7PAWnc1Z6i61Y
KZp48zuKOhjp+1rD29PKErH/eI+eHYqcG0AbhXC2z/H83JUnt3MsFXurtx46aXK3uATrqvWWC4/t
u7uMWRE8oDVJqXwz5TkeavOvcgF3qFgPxNayt5Lum5lWwxwKZWtPtdU7T9Ay0i8fz/DMWQd0tOEF
tiwSZOzxsA0/pZ2EoeLZqJErWEaiC1H3/+E7btMi2eH5Bi59PMqENS+pL/ukGvvqYDmaGfuZb4T9
JILdf5jQhhHgCqNEempqKxZPC+yECZm6p56tkkNKNc1Fbujjcc5tDepNYDh57NBNP51ST6k7LWyF
wFdW7vxG/pqHAGDKGFzqK50baSPnIdrHhKjlH388dIYDjTJJHbvG6l/5gFbCRgb63Sgd9bdPDJuQ
/hVrBO5hA40eDyXYJNrkURlxVDZh5TzpB3+deUs7u7j++Puduf5piEB4Z1PAkTllWrIFshER8yoW
tTs0YbcUurw3ifGuc1qYWaQ8X337+yFpDoD42iSA3/XnMYizMiaIB2o3ZTvoo3You3kNDbyzD5Xv
X2qSnzvSf453EinMRcJijtiDOoNhR7XqtUjO5nLtD4mFXkOaHlSTX1I62pbo9EWglMHmN3jx3tmU
VDzXTqc3VWxqVbWjJq5HBRWV27ZYW4ROTXUnUKSIrNk1L5y899OFR7rZh5A+woL3TqbrZU7rqpYb
rEJq7LoQqxVPPZyPURT9Zz2fmmvP5Kh8vKbvD8dGXqXEQIoMj+5U/C4wAa40IwIN/NOiD1FpNzN5
RGiiEPHXlxi7lf9QzkBkieGOD8dQE5mxl2m0FrPz2o3zEs5OUn4uW09dOBy/Re6PVxEhULgl9O0A
WUBFPh5LOm6hrcwMRObaZ1hNdL4MK63OvxVzVcMIxCg4arpS9NEwG909cHMe2xzqmclbJbJvbpIj
quDbQGMvXHzvXwySasJCLgqoL/7pwW3Guilz2+UzaJb8LCnORTpWK18+Xtf31wOdJrARCFtTIkBT
6vgD4BfZF6lPYCN1E7Z4pjkh3ePgZcjVmzn1/oX24blJMSB5OpUCYNPbNvujWLAubms3VDhj3+3t
fQsFvHnEm9y9pG14blobgRauJyIm76qb1LerlY3TQD5uEB7r0yIPwZmKsAo68dAN2qWK/nt9Q1g8
JPFodIMNYuue7FpknXRKbuxaX6biehZz/WDXS33lsr12i+1oeWjOpnYPe8R+8ZYEFiFiWt19MgTD
t9wNujjJg/qrrHz3tuuFf9t30v1ll7XzRTWpjZuuFM+FMjLaV81FMM7724xfj4HuVpxF5uGUAeIl
pMyWnbXwcPvKC7Ug15+a1SxuLMw3HwKv1+8qZ7HeFkMLLiSX55YK4MKGTiP4Q+b1eEss6G/N/mgR
Wvf2r2EWwUOwNtUu8+3XFvzvpariueGAHEG/peO4AZiPh7OqLEj0NuviBaein5XmzFcDLhhoQVh+
OJT2peLOmYvzt6iZx61JEHNa0s8q1676UWsR6jDHh7RvjZDqqX2t/OmS6PCZh4GhtiyPDIDc6+Rw
6Xba6zlmOXHntOO695tB7SqdHOFGAA6/KazOjzuRZRcq+2f2DvAaqpjcotQ0T7swxkTFgW5tF8tC
JF86G6beAaJeN9861uIr6qdd/i1rZX8wFAjB/ccX2LZeJzc4ESY14q0BxLtwUuSsuqTwu9psY30a
hjc52Iip++V81xpTiuLaYL2iSVDhEWFO2fNS5ZfGPzd7eAtA8yiz0lvb9tsfN1rQrQnE666LW7Hk
bwq/jdBLs/S68TQR+ZlcXxY1TFeq9i51HM7srM11nXSUT8/LfJJSQCB0jH4eulj5mhc37iQ+mbpI
b4EsFE8ff+SzQ1GNoYm9VShPITw9zGj6JjUSMBUOxuUq7HAAvheVGRjvj4c6cz6p9Wx6M/5WEj1t
jdaDAUcf9Y140LGjOaxaO/W8yA4QT6Nfyl1nppcS3Y+HBEB1vIS+tHBjQuIT52SP7qjrJxnZoONq
UbZqy93YOfPf8nRRyvt/kwSNcDxi47mL1LSkBay+rrFwW7pC/bLeObl16VI4O7ntbNL1/a18dTzU
pHVGltg5Qq35aH3NgqG4W0elYU29ZCCkisD99PECnjsQGItQzCYJ5SY6mZtKXaWvGSKmqTlkYVJX
9XUwZv9mZtZ+ggK93HidEzyggnCJ3XMmtqBUAZJ08+egO3USF6Nx0HVW1rZxMuQulMKyjRDX+vss
EVYaFZgNDbS10k8u2aUpB8slzY6Frn7UVbHeW4aRQNdc+t3HH/LMocO9j1YpFS7kOU4LoF2n6lWM
pFFugsMk2nxNPE14RSB7ewn1c+YSJfphWvTyoCSf9uztxTA7UJVl3FrW0EWzIZvbdoD+hzCQ1t34
KGm9puNU3VR2ld/JAYDdx3N9j33aWlSMT4GLjJjDf7xNV98bvWrDJvCXz1j6Tj/HkSpeo9X2obUo
1Bip6+8E8U9Y9W5wIFq/ZGR45qRApyRlJQjhN7yTFZP6MvcZ1u12ORV7V9rT49QEwJPnXVYGxdXH
Mz6zW39XLSGbc1TARh5PGDn0bk5yJox4RXpb1G76ZRy67MIoZw4jo/wuOukOifbJG1EMRuoRcjAn
LIS/jXruhoFVNveBp9RtjvHBMzGLIupbL90757YUIR18cy4DpK9Ow7rZX9Kp1SkCCMO5Slvlx5Wk
lSQyOV11WafRUzPMeF6teu/5c/H68ec9t5hQjWlmbf00CpjHn9eUeZEom5qANKyVK8d7awgr9ijZ
/tK11LyQq507qrR7uO8AKxLGniwmSB47rTIuhZVtM4d1V3U3ZpVnDytV/wtH5f2S0nVnFDouJnHX
KTm29oNWjg1ybMGULE+p6yRRiZVGCGrPOSDdrmKRJTCgEn7Ix9/UeD/NLaMirbcRCwJ3erKmTSK6
IRWqiz1HYPSXp062Mwet5aLFB7wI9cW0r7x1cnaeNvrNTveW/NCNVZLv8zq1Q71vWhlqbmmhEKjB
+Rntqf9x4Udu3/o4IAT3S4ECI3QqhoRHxyvvu0LW2YSQaDuL5dZct5doyOtw6OcKASy/v1vdZ1r6
cSDsKQ312XWuMqv9awgbCQY4HiSONg46rZDjn4G0hKuEGJC/qi33utfGb6LDymsZ7WJvIIO6k8l6
qVb6ftND1d7YIps+FUSc7c//iEXFataZSDpYTjjSyJ22zqMRFuho6gfQ6yhCBn27yMPHH/z9piD2
tWnTAeuha3aavwEq86xiINUecCCJaD6KaB7d5LGThXOhevAbsXC8th7Jqc11yQNMJ+RkbYeFIxGU
SFElWm/jZNQk5Rp2iRWYoaHS6abPUCU/4A/Z1KE1gYWJxsqd/1lbbbR2gSURd9FXx7/3h7YtI80b
xm+T2eJMofmL/4oarlr2mA+LPuwqvXusxwJPv48/1/s1Ym0cPhhCEltn8yRKAdlbJ4VkUw6y0CN7
cr0IVJT2S9RpAV1yLF8+Hu/M8pCdEEJQ5KLucpqd4ZzMX+/lbexJW7joYargaUXy8KV1Jj7bhcHe
X06A1sgF6eFw8fI/jnegyqV0ltbD5bzQ6+Y+N63E+TblE/71SGiU/gOoF2cKNfx4+1grNJwnnXKQ
yd6jby73xbQJVS9tob6a9A+7sK5dMw19vU7vRZlRIR/GNKFcoq0P1lCO2C8EKvjSKFjcIXU0TBiS
yfc+ybVKX9ZhVWaoewjQ7xPppI9e4g93k6/pIq5r4qGwKVLayHlhIZcIgrCrd6CMHNyLE7B90aQN
joN7ObZ/VyPMryWa1bRk+zWtJHaPEGjFTZkXgxXmNeLlUVDMOpww9OCCW/xdhMQsO5Pjvtcaf7gd
ifDStxa8J84FZi9MtAcDtG8toSefrDk31BUqZXhiVEbRehTFXP/7qhBB+uv8ChAEpRbQ1lSr6D8c
rxAAUzM1XerWwsuCUODLHjmjKJFPDoJdsaTe7sKW4O87PrIwkFAS/g2I2CgLx+NhmOIaHfBuAMNF
+tbZjdr1CC99qiaU5T8e6v3RIjclR0VHiQSAjPh4KHwARAPJs4nNqSkPiW+kt96CHye543IL7eRS
Av67x3U8Nxp57Couvu2lOa3tWP1igX0CwbskDm6mi9muX005ZMMh5/9wV1lW8k+HEq+IiWAT8alY
aruMagoza+S5SZB8qf15+sJTndVhTvc3ubXb1vhZq6ZtQh6X5uvQ2/JTNtfUUdJMrP4Dks8k+s0o
putSk8jHkW2Zc9TmbqOHvZkFKap2gfPqdZZ4c/DZfmmMtkpCxy0dtStFMYtwHaTz2qblUEeAYtT/
KmsqP+uy0r71Iwg5NCUm/zWl/liGbSa6azq3xRpn1dA+Canp/4I1R8ZbBYlcQ2+pCNi31fhqDvbw
ivCbe1N0ufnvMmJZErv2mv1DfNeqnTHj8RKqAuvexzX1S7ojsvGe0rHoXrEoWqmja0lXRqqDWn5b
5ob/ZYVgJx6qLtWdsGSfqs/rkE7pJy+x7B6Bg06uRWwKvXI+JSU64lFA2MXBQy/gpvCD+dXqU6eP
NKsZ37S2zDqYWW227GuOABqcyAehy4BVZR4PgMlKqhpJ/lTkm+20bSTDw4ROkx4OFep1oTFSI93X
1CZeBk2Svlb4hvSRm9iLDAdoP7frENTTp2FetZ0QdMEu7O/Tq3wTTieSpUvO2YWkcbK/J44ZaGBA
X7PbqhujD4o7mCHSi9qFP7gw2HYP/Lm3t8E8nlqCF6gvQCOPD1Pfw5dYBsfAAFUvorkYvL2fDJdA
Pu+gb1tnY/Pt42XaCniOdTwM7Xe7gc2nR4asUm1X+WK+pdKU7BzBvRu2ZjB/ToQz3Lpj0yGeW/j2
FBa+rsnIqIzmErIVb9dtxOOJE7bhlMLX3DTCT7GZKAia2bx4+E9UhHUv3lBoI3gxJ2jRKXcz5+sk
8Li1O3ujAhoNMgpicqr1CiUVicRp1cw9UAJTw+9d9a16nbF+t8BLTSkgClFNaWwGbe6FnRpaeZVg
20BlS/W6GQEo6ZMn5cjc2tWdWaZhMmeJsctLF9eNDsLFzkiT4VM7doJ/u0i3KycoutCf/FrsASqu
Y4Sd5FKFgzN6vyY9a6pDYI1ZsZNaYDxxU3jVrujn4LE1u/l7mQh7DZsscbJDU4v+zcmU+uQPTfBj
tDWOeJp0fPRJuN0cpW5t/2jUCKgza7rhISlg1Ieis4zhpR3z9SUxlfYtr4X74CEqpsNKa8UUGY5A
tLQpVX6nBQEydHlR4Q9uN2Z9K9N0Hu9sffDf6raxFxxp2vK6S9dORPmaNvpeb/35G42//nppZwkg
JE+Ml8H2eyfUhhqpx1zUjzSRahnPYsUervH9PAmHwa+tSJievIcKzu6imba8QIb3brAOILxDX5oe
Slkngx9imoSjQw+hZTiQWqHAmRfLeiuKsgIyjiFK5KG5853zwC80AQPcDPrgCPi0JbZDqtDqad8I
e4GY5s/ysws/xojH3GnIyVJsG8PWa3MVJ2OZfhIVUcvz4Dft91TqqEELHAm/0OGr/HBOzOlbhdSk
Bhxyrn7qere6VzXSxWuUa6X/Nmei1Yh4OpFHwB+cN4q1y+ex6P2H1McHNlq0Pvjfyo//PLcKAwc0
ONxvfW3IMtI1O/iiz2uS7jo3TVS8VKvhARtKTGR6M0vhZzCJpI8WLxGPg1GlZjT3sIhCnIuFBJNj
zVlYukvQvdal3/0ctUJfdiDi1QP4MpoOVmY4d+XamHkcDE1phW0D+RdgoqZrcdDVct+WGnpRLVoQ
1p7eovez6ovlX5J4j7+6MQervy58B3L2WhjDL5KKqt2l/rx+cWCtLF88S2Bhihm71kVZ1U7a3bS0
ThN5qS9lPGae+4R+S/Z5gA3p3Do5Xy8kf95oc22XIUNauVl54ByJ59YaffzEqnbtJW9iP96hzVwG
N46w6ykas9mddxvXLg2nXhbVrmpcfnlaLaN1XXVz9YYdbjeHjedph1T2OAigU5P+k81V8lBPflNg
faT0NwdYqxeWliWehgm3ZcgOph1zIEgLtcnpPtmaU5iRmy7Wv2NbeH1oDzB1whm1lgcz9Vu2aD4W
nwVUZPOA0FRxm4+J79x5RgIwUiy20q9xyrCdSMo8c2QoKq8yIweL2TsraDBf0maT8zrn8rlKtvLa
nK/zS4KDWgKoV7gqLJN8GqNgBnc1W6ZqiEMMG4OcGk7Zg0tCJK6SMVOPsPLdH6qavDbsV+xcos2t
qt2jZTOModWyqW5saeWfhGYLwnJrUN7XLhfmoZwykihHlFaUZq4YHofELLInE4PfJupkWxdI09LC
DUmNDD/W+nF+9iyz9WMUaPweSVc1f/ZoPFRRb6UJoBzhF3XoYmo+hsYss2KvtVUKoclP0vW2s6e2
uClXW/5PS0hbrwsp6mWH4U+q7xsf/dIIILMXxAmfbA39eRa4RS3a9Iz/6cbctbP8AW1ykCQmmjbN
DZRTV2UHmag6DWuxBuX9KFzxi06F5+0A8i/WXrMHhAW8YtF/zBNd3RBFk8mJWyO3fpJxEwvVi7QO
60DZMdqEDD+hSFImUaOSHkyON3lAvE1ZUGm0nV6/0bQ6EBzF1ZoiuULTuTfZdoo/9YNnlZre4+gZ
9neRBVN2tSo1uZ+gAw/FvqmDtNxXRaM/LbmzLpt2ZfXoTSlrgjtQik1KVqxsa7NQ19J0yh/6Ji8T
4VA6PNlj6acH3Gyr+WYZ52oItbo0Xtey7bmazTm9GZH4dOhXmPUbNTt7RFyqml7zBXHzcFq9vscE
DqPoqbU4LjUclGZf2rn/NLYG9i2z0XtODJB49XfFADAnLDJnZvCu8n+18+C0YA+a6pVjqY8hvi9a
cT2Zif4/aa+NulmH0njCVcMadrKr3ZschT11UEXR+Xykun1OXJfoUW9Nd32aWiluNUJUIouEZREd
WtrXnlDFi5ZpeseD2JU/snmszVA1Sv8Hfm1mhkmy9PdtwjaPpxl9rxtErboa5L/tZHsnDYIrdx5X
CEu41bZhV+iY5aRTPwaRAvgTDxX8kRhcXGvfBmnbIykv1dyA8GryrTwWLN+bccODB0bffwUf0D8W
qbHwVrYt+o75kOjqpjYULyZOY9k3okwb43kjqOvIGwEr30zZmGaRjR+4IjowtBvCVAcaFbt+LQ5Y
8NU5hN1ssNEHXGoU5h2pbCyge+u1bRvuwmwdsp/gdoUZao1diOtmyBYzrK2xqD4lTQcfsF5Hs7mX
PvImX1ZC7+yupqOShnRX1gDjy0pu4JfUeMxXowxC1yqTYbdwrMdIjEZhkRn0PjzeYl3a0B0Xmj/D
ZNY7oGhrR7Wj65arxJZLGhdeXb7qhZRJmDe1euy03Psx2CX/mnSFgx7Q3C6PSsKOiITgptqrLJBB
CI5Afs00qZ7oKNv9bswNb96jpzqZWNbkvYx4nBJE7z0FWaR2J1NGpOLtvlBioQghzFQPR39md7Sd
M90ro1lHUDyzMd0ZxkymuNFP7MhRTfKMaTdlc0Oo5FnTjKGKBIiaH7OQgRWPjZ6gA690lmnR2/bB
aGrdO0xZm7U3yoE88TXLMiI5Tw7O107qWh/hbem9+SvVj9h0CrSjPHNI0GnLCnGP1nvihxSRh+ne
Se3BC1f+ViCCNfWLoDe1Ipxr06LwITLNXuKh9ieeFaVLknfcO3lHW2YeidKcH71hkdh+Jbr7icTK
v+7MYdKiitF+4l4qkD0WKHR0VmEVe1uanMQmwwL6kIvBzPY6lfMgTFSb/A8IAWRfQjg9/ezlqrN2
yrXUV2l4RRnK/8PZmTTHjaRp+q+U5R092BzLWFcfgEBEcBUXUZR0gUkihX0HHHD8+nmgqplOhmjk
qPOWRklOAO7+be9iS+PSd+TKZ6kM61NKgwF5M63QjkgSad5uMqVtHbjLu0t3E0kIOmXozzQMBP6U
y0QqMHvxrltK0ibditP4uHhzpod5J9I+bMUs8h3aFcYTDAVt+xqJwdY1rGJXxJY37dF0qe+sRiR4
iCpTtYHlZ90amDDWv8KIJW4Ugw062ihxPyBK1E0aNknuzRcWF1R+4cl8aTjLA1gTJPTc87UCiR2o
uevjPUey78LKGdcrux7MeOdNSamCDJAccdW1exobAMzmsJRTmx4maMoTPIyOWXk+CHyEk8mTx8zU
DHdvNLX5KGrawAcEfzgE3aLrt5RHWRG5Ru35l2mBJ2Ogx+V8VVqiKM5Kg2AVtFaG+mzM1OReH3pj
jNJp1b/hudbr+zgx+/6Ql3P36OoLoyRqiORGzBRSYZciBBcIf24xVh0UI4NRx2gpcWrvnMzagoxO
q7Q60LjSnF3HxFRHrN3i7NYp8WbPvEZLA2cTa8PgB89sirnGwVuxM4fApuagW4UfQk+SBwklxFpj
+Bj7gvczIDH0eUhQ+GFzpsoL9Sn1SChr8bUYzLELS1yCuIzY1oRy2ieX/dKhnTboAyAtk2GVRpfC
7VRQmONwVS9lIYOuclcwes5QtqHXs29DZy2FtbcTOghBLHwQ43x7iFusnMigndvp+5BnTs3VU/mf
cmfyDDLI3o6zAN8cJz/Ezgzgj8lO65GG4ccZFMCaH0icbRI125Fe0M2J9aOt0Q8LTPyjhr2ndW3+
0asXn4kGimhuIIRcJAy+ltZ+5btlNLlWMUQN2EIRAERv27CCxsN15vvYj/SrVg2HMsvs89Vach4D
vSnjUImiskOrybEtWq26WEOYiYsRWvUkb8SazqjMgbd47pLEKakIMveybzqcU8zaq11CIJJUNzHX
+JdJjESQnH25BsXqrJfcDKTVVtOTmuDwaz7XRRrf9lXdfR7WSqsurUIqDXU5sURzaiFdszFW4jD3
3eJBl0p1oYxn02Gq5PkXeaLELV/EsMKeMmAP58J0o6yWy6ckV+BcChBrRmjL2MrDRSTuhYngisPh
0tsrMSuCe595dQaXjcnoLp4duyTZarVd3muTCv2hd346YhX+hWjH9FOK8Qhff5LL52liOrUrRq1/
amyftpYhbffMaGxpht5gWTeLZaiajl9XXi6FPgDmLNL2o90kpJkyyfnM84h5Uuh0eNAHvWVWY1gv
bXxhdgjRhTMEU2uXLWlVhjLp0nuJjnAH3rUH8pL52ZRetOk0x/jWOHMT0Ncc7/tmEWskh9RuztGW
F8+pm9nFLhtbynHHmBP3qCCCNbshc8Y56Atfe1hrs29CQcOwOZhVO+0dc6q8QNQONFr+BF2xSqcS
GGTVTMHqyiXn2PlttmN72t8JffG3VMsRj+qXdsI+nPu8wuw9Hp9EN07mlVut5RBZ/ug8L0xJcA5d
25JKmsQ0GIo8y3ezn9NxK3AGagnbFX9ktbAlezK01fwxdQnbWM/zTZgADsDAhCRTzyrO0vMkH50W
eRJkYEJJT+yx12zglbjBVxw0vda4GIfJfkAk0vvpGkrga2GMXrrL5TK4l3Nlj7f15KRfEGtzyl0m
9aEIaNwO6/mK194zXgDjmUfG5eM8qpc/DL3QZ+JvRk9h6r3p3mznLDmOOmS7oxdbMwdQX+qf1WzO
eVSQmBU0Qmvr81KX8tvk5o0WYnGitzRhKp8mTDn3y3HjurWBaFe7C4S0ZRdO3uTear1gSoJitA0Q
NkbMjsgdN5cleRWXS9ObB1gsuLHWXWK5ARpE2c8SS4E0gCWALncN+vxpxNjo+5QPaUEZVdTlDtDU
VFDO5MQitj/+c8u8VTzpkspuR1ZW5vQVp+56dmObr4ERHj0hV5qME3jl817vpPist5IhgePncgys
rHGbIOeeqaN+0cXPznGoJ2S2jTzRXKDuzjNgzewvfu+qHuZPEE+SLExIoO61pdVGEoNFO3YMaLwA
zltPcJYT09kC0YrAimc8bQdS/E9d1VlYty9yetLqpLsuuyz5URVN/LioLPs6kS3Tq0YF+qEzkGsO
4zpZHxQe5jyfrcFkLW1PBRa6IUlolmADXWqzLDCyxLzqFTUOZFNom5FajOQg8Vy+61Uz3ikvo90y
tENeUEx3hMWeBvS001IiRIiyd/vRc7FYDeykWW65r+kh5Is2f2s1u/nZtXPTQlfK3D6Uq13UwYp0
3y2CXtZ9PMXFGdXA9FOso3WXcoKel7YBuFfSOmko+XVat35qOdCDOt2ZgxgNXS/QqUHxtbeV99BR
Gcogpd3wzTCGJt2BanHzqGsd0m/0jgcmK2Ltb+jjqJLcesxlyFCm7m8FJWh2bvkr3IDcrKwvferU
N5Npym9+0RbyslOlNzOanF0R6J2TtJdZn3p1RPmNHvbiz80uGzq/OSsYHTxltPovfLwg63NEJd1b
tMo2gTnGjm2I9Jc3ROQv1fW6tPI2LmT+HZb5fIH2XZyG9phaD9lY+Cqo65oG8sQo98od1ibBvclB
OhgAVzEEw1SLx6pappgb1OHKmZUjPyi/pPtv2FrdH7mK2/1oV6kWOGbMZb4QzxiR6Y2mhxV39u1q
ELZhNo/0JkHGCTSddKOhUZon9Z3h9JM6p7th369ky0z9JIVztBg4KwUJLfiVjmO5nMmKnmlYZvrA
9uk12vhVhQVekPeqNsLU0/wyUqO1VGE/leiemYDsPpS9heJX4vuFd20zQvxZ4oj70HQUvJzFLZNO
VeGdJXE156RsejffchpoDmGXM10PSV73aFE7cxWWPjq5YVH01oOwG6YXI14R2/xFq43LLrXG85RG
RhzMPXTdg+qTtYvirHZLSmpjYeg5r+2PWS3ZA6Dcptuhx5fkuzgVOAkM/WSTGDBH/xnP83KpOrk+
lQV36pXeGDMnFO73eCAVludibczhqLpSOzpKTyYGQ84U76vZ9+vDQP7yzV8WalmrXc19G1tdtavs
Lr/FR1b7YLutfT8wS82CqXPcWxjL1Zcum7UsqgtXtMGgmfyTi8KXPHSErCkNZzumFbAoQkdP3ShC
i4u82KVjvGGNh3FzlazV+JWkNn9MJ4/A6MZam3D+PeZYQH+nI72RdYLjanFAiiKn2nKV3iLDqNcI
ZBQdiYIvsh+xJcUQjBKAFrpiS1IykTGHKoCz3iwBUHrzgfTEubPLxR3CqfSW86RpDT9oXaGdlVKN
9sXsdPOZnKopO5bKTB+qlUbSZYrOY7dPkOjNyPUlJYptteLLSuGSRoJGN+Ehp2F1HF0v9kPF6P8B
OSCR72GfNWI3lapL9wxxk1sQUyW+KgbNqbYx/APY+emL6Bb3ql+0giFbYepngPvzhglTz0EoKr+4
NJhnjYEpi+xGMw1iez/JIY/qsY6/JeD/2qCTPRcjTs5wwrxytatAJ526j5U0SCPLuhgjR8bD41rW
YGD7llsjQHKxf4C4qP3I2QA/RpANacjMIv5sF2b+YRjJIMJ17izm44i6HKa1p8eXZm09RdJJBlwP
ZVWel/WkJXtDH7Rzj4vPiVBIsevdIN24PhZDuVahg3lCFbSZQ+AZBmFc2vY4uRHqBOReVMFQmE03
S/d+byZNmPadcbbSqGe+0HTTIWcyJoIpXUhdnUrOHk32bqzpnzk2gZrblmwjAd3nc/0ohsV+fuX2
jU96JFbzqQKT8b2xEX4NC6M0yAlGFC38JOPSnlCODxm/DW7gN3H/Ya7WzNhxMioXFQ+F1Z/tT8o+
OEapJxQR6fo4WmLWw0I5jbUbNXo+ZBPGlIdus9iPTQmm+yLFfskMeoAmV0pTvhF2fmV8kOtWZnL5
iPQCrGnzMcYaZAOVmMadIJEeAkZqjHWrsjiXW9ITIjqm3bsdQiIIZeXmh5Jqp76NzWp9qgA9eGeN
XU8PXpYlN07n7bOk1YfjohlpT7e9N+kL2KqwgRv4/tXoq/kzIwuvPcKRqi4oiLonrUy4GfrF5G8U
lWberPM6+OSWcgQrSjnwoSUU4VTlrfRuY5IImjquXVJyFlYabQW33CVt4e24WBOf5s08dccGsBfd
o7ZE/ELhCV9e9qWVclnac36t7Hj50hG27yw+TgaWazR/Nl5K1rup5V2Olt8sB56x+WDneUsamy8x
nXKLn+kZ5lkBUsTAv9bSLylHXbZ5gNWFDS+2kmAC+bC31hzT26e1L746i0sGYfZx9gNsBHJPI8qf
eeAi0eFfMeCl6efVNg0q/G2EvlPsUMH1XWoQmsCZ9B/SOqn0oHHQDMP53RmTqKm78aPt4xl2MTHY
GCJVQp+jHHZg57bO2uIYgjP2N9AkRbtXGjV2pM85wcbs02Q9+DTdH6BHW1vbWFC5KMnI6ajoWk3B
OBRwydLeSMAYJW5lB0XuefSANGIH4cFJ6shea0QFSfqMcp+tBVDISPcmX+8Cq5uV2EtrrLTrit4z
xrZtUY7tc5v2fXq9JN6Md8GQFSQ8+Fhails0MwszKstFA4AiEyCd/fWUMZ5WoTNY3fTQTV23Hkhg
2kQL8tgC2+QvgDcRpjNT7d4cF9tDjd4sgEgFSeVwD0ZuZ9T5nZU4nYwDHXnREglR1Vkfbcx36+uu
1hadRgxBxz4OugOtCltNkyy71jXtUU+ruTrLl7lzt79XZc1Fil7FdO8YciXV0rzVa54xGDVJbRj7
scbY+jAZgqnRxEyZv866cRRLYc5XnU0TnYlBK+ufCFnLtQkZJ1OI7fvWSeKfsb+6+Efb+VBeDDX2
uI8Fzivjk2cQO691r4mdcEF4fvnEuKXXP1bSIRcKY9+pjC+N1grd2ZclM8JjbEjJUHmwVm990pZm
A/SQzqXfaqCzxYFleqaJyWbHrQiJmBN8tmxN53AbbmLSLyuQFEYg3+vtAamnBoACHRgmKqg8FLwd
yBPD5IqjFOuk3VfCbMg0prkVDEti2SsgzqPecaQEuAvvu9NZjvt9crzCHQ8Zc9IkDezFyduBDlRm
V59bjyjz5FO6xtHiLVZ2sWRZOX4QqkMcO4T3huR36i6xe7H0UDYOmSVldalTodsHD4eNOSppna+3
Tsvv3wS6x6gACX8c/J6SLFnKj06qa8vXWC2EDWYlyj/27G8ezTEK/0BbfJJnxigJmaluMkqhvTb3
50qbEHV2BreQx6Ga8RIZ6zKbCZXTkF8DiEq7fTO7U3Per/qaR1JUVvEVZY+4o84dvD6i62nrxx6o
yRrktVqNnaWpymWWQbMlVMKuvc8FJ+YOTcB8uRyUoJpZdeJrNC4jsgjoPasvU7Kkz/2yGv2ZwyVQ
7Ba7iL9oSd/oQaLJ+QGVzcTcL7pf3GVNZU0B7PkSkyXCnx2hYlY0X5OhiF1qLctfjknLHwqJGyo+
SzguT5PocrHTwTqrA8BM4wECEj0mQc/eDyafPlwAqUa7YZKalLvCy9evqnObO/jQxkflJbpLwTRk
0dClWc0QgRwxSDvotgEjlPSqpva+8VDvAMhsD5UIYidOv45DMhihFP0og6pt1efKXNVMIit1fWdM
ZvdDIUr+eZ6K5Vwj2S+BxTTO2TQgeE+R5kSaxbnA5LI4s/K8AzMwrpeMgWQZNYm0LxpOzxys5sT4
plUxBr12NheXpYtJ5kzZQBlptW0VyNRs8QhgMM5knibQ92o1lo9t07q0T91S1ruuBN6+W1Mmv3c5
N+JHXesHetJomGIOIdxUMdewACGUhgPoI+Xtfsw6AWi6aGT/GdyRdxcXlVHskzp23bsG5+/HDkNL
ADv2Ip78RhaKZowY1C5WoqpDMS9F1Cf+smk7FC5KzYiGleG84IJ7OYzGjFxH2VVnUp/T4wyYubkS
UJkySmpB+Pb7ml4GcnLMaxCbpPczm3p6CWldlGE7xXlC73nAv5fAXzP47GLXDjrh9l+7hNgULaoC
z5FTuhONCx/n22mN1ZG2VmLvBm+o0gvQVFqFs2FWlVEWr9PDCkxgiCgj1ffKMdIfCNl7XjCnYrmo
EH6Se9V12dd+nIEre2ma34ytnTG6NL0G3KJaR6Yso9lfUC9RviLD719t9IYkNConHUOQPsxhGK4y
7R1ljfNBW+G7GmA4OhCsZGlrQRev432aUhkHeHEhnu+S6fQ7e1HLzZhbsuWVLEIPUm6gNUh6t+TG
M3wAV4kcuM59H2n1g0FL85HBPsgHWSBKHbItaVzna9ZeJAspViSh7kgut82UUKxZ96XoLPuj7i9x
GXDts2/MQY3mpdb2fRboTII+J8nglNR4A5DuZuhzb89l5KV7zFTT/aS32hS6DK+MfWn4w60YknXD
/gnzqkl65wZpHWReq4ZLPNDWwlNRmil1kwHNvbeyrqsuet9p0ii2ZZ6EHaCDMYpFnHjMekgy9l7P
VHxrIdDWl2JKWnqZhuj2hlnl1X5qbZ/+DwUgTdhxkeGkjOlrTey1w9JAB+cRikW97jod7Bt9t9RN
Ij31M1TSXWu4YJKims9GvnpZtNqa981tBs8Ku65eZMThRj0hr+oKf/dl8O2zTm/GK7ngchWihESX
3auq+txsNFrYqUEltydBMD91QvbP3KEMt4pM35pFdLZ1ys/F8MI+xwz6Ic/79ZgDpSjpwWqMZoEH
FQ992ouPxoIw8YVBvLtdK8MhH3gbpPkbrgy0OLJKHqpHOjndqehRXY5qIqmiD9vm/b5aUnEm83dX
OaXCIvKL3BEK4CjT+WgenSDhKVI6p1prL2xbetBuydcXjQH2qQDTsSgrCTPUyN95tN/weduiv+Cg
MDLpKG4//xv8fkoMIlGMLLWNy/AFOsnNfYPFwKFihP/nS+GaDFgX9SiiyilhCwUeo1RF64atAa7A
8rLxkDjFdEiNrn5Hq+QUVbvpJW8u7b9MIVCiO0HopXNbc+ykF8Z5WwdFjFtC4VbZQeW5E7TT+h6J
4ZUNsgGG8aRG3gxk4MmnK1S7xkBIfPADyjwrV7mceVyk77zA154KRDOcVhP50982CGT2yi2W3A+B
8GE4O4MAt2Kj2JVSMPbNe/EOnPKVvWHg426SyMOWYFL/cm+YIMSHAYZ/6Dvd98zWi10ygzHPpuY9
eZDX3h/SiKhVcbGzG09QolDkurbTMj+kA9LfAwhwr0rS3nfe32+EvW1b+PD02BEO+gqnPN1W9ILq
kM+kjTTxm6I1r0BtGLve06wPsvNkmJdpfNc5i/GJyeIUmWBk7v/4LoHjA+bbJmbCqNlexd8OHKWd
C02Dlzr0QOfDzAeqAkrLsv7Uq8SA3LVtSY/OHe7P1slCZp7C5MbwFJauK+0AiwHwZLPemo/r3L4n
2/n7VrEQgWSmBfSWe9I/OXBaagyMTijhtbRYvjM/Ybip0ET4DNEue89j+pSwsT3ZxtV1rE12nid8
+QrzfDBixhw0vFzDu2rd+lvHlHpPVvOD7lcVwq+wd0Ui53eoPL9f0Ky7KXRw/jZI88m6zuL1Ggk9
50FIsW+x6wq7yXb3ld+2Oy1xVKgblbF/e7+8+rA4FrNnABtDwHn5sIBJFrsrmCuNNDPgsgN1B+On
9guGg8FoF11kGh1IUsT9//j487ibkcjGr3VhAL1cubY7DIKqxQ9ja60+lVpV3ymrpJU6L3P14e2n
/P0CgMKL4vEW/4hHp8IxmTXkrex81qoT76DPqjsYK3OEt1d5bZcKKlqoRZx/41R9gLI8po3qcoEu
oocx3DC3murqQoGPfycCvbZXhAnzCzKpu82CXr68tfCHzkWBKfRBa10vo4qvbbA/Xwz0GPRore14
DkgCchG9/YivvUj073BBw1ERGu32Cv52vWi5Tv9zorJdZ7P6WpqJqHalP1rz7u11Tqmy2xmEWOlC
6BRoj1knsWHQDLwPlONDJYAqiAQsJy4fjR0TCeiTABgwn5nEUw8I8nq2vD+1qtyW5xoXLpNLdFFP
rd8naTKeZbgcxohkhzZi7UFuuhjOzTnahvr4ngLfazsHzcZNi9Wib3+qr5kiwpEraKyhN+lyjwfM
bYxp0A5/NO+dIPXeSicvFgXRNVMdLzZxGhGVlYHhQ17Eu6pr7bO3v+GrS20erSayFciNnRxw2llx
0se2H9paZn9HqAIndCtrP7VZ+p5H+e+py2at/d9LnQQjEgxnYtDkhzL1Eas28RNN6J9FeHwLAJl4
S779aKe3pilIXDZFB/2XwrM4WY/iBjG3qZiiWZuNA+yjBWiW8vfF5h1gWYvcuwktHEuVwzs32elL
/bUywkBwCreoe8pdzM0JTqNpTpE3FN7Pqmn8s4LpL8L4RvPOGXxtKRQTde5m1AaFfXLHOAjvl2rU
J0iz0vsJpN4OoUV8HGWvvVcmnH6/7amgi236wJsbw+l5K8upN7MEFKtmLVdMXIxPfTX3AcMJ5670
yvdYcae3J8tt5FyUYsAsInh58mTGOGF84vkyWrQMjKTjHcQv0gQcCoamTcPvwfTunS93eqVti3Kd
kJfZW6HnnyShmZDd6DYgMz2GnJtjTnGUSJE89HCF92QcIqLJ05ynU+d9S9Uy3//xliWl4StSHlk8
88nBlwlDtF5VY1SpfjyMxb5p7qwqmW6q1BMRo9YGyEjz3kO/sodg5vtIm/noHsKaehkv5EQyzyJj
VPQ5cxrH1NaQDNX5mfQZWIK3H/G1z7qx8W1vE8BlM71crJsAhpCbjRClrCz0K2e+bvp0uIkNle7H
DrCZ1jb6O5/VeGXvQplCphX5Qcw9TpXKy8xN9KRoR5DovXlt0rZl6uI54/dybPxjJ+f5o5uuxXk+
DuYtFV75SFPYijoYux3+N4zKYr/K6ExB14jiJrYCA3Px9zLoV39LEGqbgCAY09Mtv1Ck4yqdA0rW
Ieh1o7cG7BJx7EttOPaOKH+8/S1e2+0uVBcI6WAX9NPsDrJnXVnOPEUWqGgNDKJWxpEFogmwzFJf
4KWa7WAvxRdFVg7HGM0LuX/7N/il+vB31tp24MiNHJzuEUUGQvFyO/Q0Oc3NwSgqWqe6oO1W7V38
z49ukhW7dlBr2AyjuBr0tY1E2QDj5gtH3TQVjFIAOL3967y2ObGa8cizEYuwT6V4APAncWMyYl7n
tLqo1KhupQ65QkvF96JNXGZMS/fO3nxtTSQfyH0RiSVanYSpudT1VZuTMYIZlIe2MuU2ihrd21x5
sggY3tFNqGLbfSdyvLouZgGbUiWwhFNHNIMp+JrSZsO83HKYH4z1Jhw74UPKNCWFNqvp6T4vOvud
T/7quogbbrccRO7TL96M6ZJNoh4j3Syto5sXjgOseMwvYljfO9kog6EIZLJ37p3tNZ5uNI4WIQxB
bAQct7Pwt6R4Bt47mRZMDwQz5UOWLcPOnBzx8PYGeuVEYewDbZwDjF7kqY4AWNJSjP46RE7f5JGP
6tAZtABAFEPyE9qyDAdzMUNSAws9/8k6e3v1V14tbE0dA0/bALV3mneQJ6i+MFK2Upk7F7kDat7D
k+lAhjpEY22iH9AN7wnmvHJpsSjdFLKCjcV+sn+JZCjN+sSsaWKGjHIK0VnRVC/cOAtdMcs/P6NI
HZlbkMZ1WT+Nkd6wCS473hjZpdIuBmfob1OQvc1ehxuZhXo5Jnvlu+rmz98tlT8pHS/WxIr55f4Z
YUwI0PRjpE3reFCNUR1H0eoRLFvvxgSvDkGwV7f/g0Vt2hsm0ihb7vxy0bYaMr0URGanSJuLxabv
3XtC+5G07XLQa/MaY11VvHNSXkkHSAPYwibv0USB/+WiKs5dp7TjMWriaqDJbU33Ix6bJfGhh4L6
9hO+kqRjbAGbml3LYqdFvxxBEE5yJuFScIst6GPnYl6te405ZjDC3g4tNLr3Y7H2n99e+TfzUUIP
g1AcZDfhrM3y9uVz6vVKiFc+eCI6BcwnVHfdMYT8CQFD7dPWwh7Vanvxw2vjFu46GGXAHJqpn5cY
fz8wjQGQaM51ugPVBF/g7d/utVNFXOZg0aSkiDj5CELOusbNTVz0AKt5eKVDHkqcKybjehAn8k+V
/X69DHrXdGDJyfDKePkyVOoZbtdRsqQTPWsxol5g0pw8ZOZo/nkA2PSBwY2KTb341AyHWZE1pPDB
ohiM+YGU91PNKT9wwVC7+L344JtVEf3568QQF907JPTx3zk5SFDaGgcQ9xSJqqFXYNTThzmrVeTH
AEtsvN7u3l7vtZsYjT3Pt0jmPFygXr5Or9bx3VS1jKQd68clnQw49MP4APvRQHu6iq+dpine6xu8
tmkQMsXHBcnLTTXx5aoyS/05gVMQ1ZOwQsfvQJaVmbYDGKhtkgTWO1/ylZvCAiFsW3xPzEBO12s9
bmDGznMkVFJctSLrH3vTVgf6acWXt1/oK49GpxwpOJ6Plq+z/fxv4Vus9DrXNZ8ZQwK/dL3OhUbs
QEDUJsDfSMWv76Rlryxow7ImiDPr27T9Xi5YNzYMFMgSUdEl8b525ufKzswjVmkt6kdN+84GfeVV
IqeJri8TXjQlTssiBukTc199jgYurQhkX3EA12CDLnfeEw//pep2kgpteRAOaMh80U0+uficFOiY
ky1LNOapOgoL1YIu06bbfMqNnTOPA+WnXt9k06CfDy38GjH46wd9npKvGUrY32F12ygcWP1RboYs
riXi+yTup2uPou+c/ZAfa0gsxyQpxvfkyV4rGOApUKTSdBS/m1ythoWFJvi3SPRDA0QohoglzEVc
YFFXPzYgOchi1ZJ89onHZ02XoTsCVEh7Hq0mgxSCIMCwe3tvvhLDmAYwJjPIdVwGWC+3iq41CKP2
bBXDGTXARpW3qS9JVFlAdLWGXRxXzR8gVzbWOwXcayvTm6eRzSwCpaLTa0ZM+MGnyRLluvuE4YRN
wr6O1zDKRWSMZvnoDDIL5sGf3sk0X9mujECYK1GysV1N8+UjJ7C/6rE1lghR9BR4mVMEeARakejk
ezbcr1ylqGxv69ALR9/k5BmtsUwswuGCZkO8gfPtuTqA1FmY4S6AG9XaH93OlO884CvHf7tpsKAg
MdDN0x66MsTUFw3E9lahcKKDiAWrjVzHcZ2XmhsAaY82fHsb/fZO2c0kmGKbTdDOO61QGP03xuJN
itOXDdeDkdYHs7HnA1DKP50LmizFhkWhgizG+82Prs1L6eQuOhgb6PIc7l0WFNIDZ0RH+51E5rWn
QmnK4gt6iNacRvvaaFXuOZqKoALToa96ewoFoJUUmNJcRm+/wi2Mv7jZEBGkMYlKOg1WgLcnJ9GD
JgMSFtmEDLj0NQhsRv3r2iDA8vY6rzwUdw8Fj8n74z//5fY3EkQPks5SUSnRQbDhfMF/wec38Zvu
29tL/bb9N11Eh9SYG5vS45e25d8Cn1P4SBBsDXNoq91xnIY2GmBX7sZJU3ta3+pRN8p5//airz0f
7Tlrk5OlEjg1w0rRyIOsagA6Ar6GboaZ3dWKnp07Ao79nyxlYUGwPRy50stX6cB7M0AtbvimEZda
MYBaQn8OSLzv/mse979+LP87eW5u/rURhv/6T/7/R9MqJL7S8eR//+sq+9E3Q/Nz/M/tr/2/P/by
L/3Xh/a5vh/75+fx6lt7+idf/EX+/X+vv/s2fnvxP1Ag4AXdTs+9unseYO78WoTfdPuT/78//Mfz
r38FsfXnf/71o5nqcfvXkqyp//r3j86e/vkXud7f3vr27//7h9ffKv7eAwSl56d/XGR18tRUv/3F
52/D+M+/jP/A0HkTQEQOFudr+uB//WN+3n6ief/xL/MpWsSgktiK3MF104/pP/9y9P8AkkeFsh1x
BuNbXTw00/Yj2+dH9O1p7DHPRW/ur//7Al58qv/+dP9AROimyepx4Il+qYT999mGs0ygY4fo/Gv8
eiz4cqOsxZiuBrrAYEJdKC2BAyvY289Mb5DzaJmDHFRR+hc97csGzHJqfMJwIoP1zMys1GMXUds5
8X7GRWP8XIa6OcepMjlTpXL3S+VmH7ESbqNlaMr+fl3X5YCsc3tDEeZcOMjDfq6h1R8aOtfQ+sY2
jsNGKP1rhvLyV8fI3QxcmOY8Eq1quPZ2DefTXBYckbsS6TO0qjxpHWjI2PdQdSf/Q+HXaD+Naz5C
8XMpLncJaEV55oNiN/YVwPvP5oQGwK4ZTdlHsHhWyLZx5T+3oMLn45gI+pJxrNkIhCpgeoe+0JFU
UwO6ZWFvDDPqPxJEzT7pmHSfwe+X3p3pp3DQ4sxYljM7rlw3zORQFee6qyHCUUwJUt2VtRxqhPT8
B7ik+E04yC0cR99RLOEv1ZcUSBAC0/T3kBrwNHmsPSg0q+mpeAcOHgw42Ft5VQkvzsN5TcoiLHHE
cQ+VZcdRDA8hhSCeuJc5aVMDyhM1hnCJpWPuhbSHAj1KWz2Nqy5ieByOEodWNm5/k86xMZ6pXEdB
yK5dvw8yTZX3zew7H0yzXbII55viylQak0SRlouxNztfkwFz6fqLtNAIO0e5chahWldjPwzq/5B2
XsuSGuu2fqFNBN7cUhRlp7fdN8Rsh08gE0jg6c9X65yLJe0dSxFn30ghhdTlIPnNGN9wflgjitKn
JgLIlI5FxRv28IVhcqAcSeGcavJ08WE/YP0U0+vWLd20Q+khyLIL2kidIEKaP3DgoKHOACnHQKCw
YAp4/PoiKxl+A9qF967Kco2LgbHmkW2lg3BWlgNB5t34NOvegQ7K8vw1GgOJbZdcpp8I6wGJF/7w
2a3avHODpjziGAwuEzGIWA3yOQD0csuOigvT305R0xuvyA3a52iZhykB9xkkTlsMF3fCqhiXSKBf
+qaVaTaQrbwfQaxUsdJ5/d5ZcniUHVECSMi1OobVHJoohSr0tmTRZF8e5sOf3WBAq4lCtR2mriPU
2wkkGdzVgixsP4F4L0ClWdmOCHXx1SJzPpJh7bwzT4m8pAmz7rfMPOXuIJnB0kYuvUEw0cFXXnj2
tnOsrHsqpdcfmG7Zwx74d/AwRMIG31Mjs4/nEh9dPJnACfeibXS+m5ys+goNy0Y7iD05lQhS7ihZ
nUfSe4VONQmjONKtUtyFCpJE3KwKXi6Wut47sVVv7oylXs1UcNv+8FerzjEh4VP+h5rubwUJM0pO
vlvleisUEGL9rSBBAD6a7uhDMyYkDReFL/Pjv53k/++g/PeD8X98BVYWNMVoPgjB+euxqFQ9SCg3
pLPIWG7BEbf2//IV/nbwRv2knbbnFdphV/IZglH9/7wCU9VbN8FCwPtbDYDKR3G5eFY8BYnhuceh
kv/wCn8jMDMpY93AiMJjrwrClDX2X78m3GnF4FQIblj4uctdAfrmZVNt+FHmrmFdTDn0gk9GXpZd
h+JOuGW2t/ugubO8HFNGiDjJT4dlaj+WwXIDpjl0Hp/Sms0WHIqQ1gEYoblcTcOs2sRq6v6fOt+/
diR8Aq4e0obAIRM4HKIu+OsnGMhZHvwhsHAaWlcTk1BUn93O3GNz/YeL9q/V3/99JZty0zERDd4m
BX99JcMFfGs2BoOqtX/NQlld5mB7EgU5pf/52v2fXwh9GXRrm63J314IP6jflhD7Ynfyk7aUO0d3
77DBPv/zy/z3bw4xGQ0Bggx++/92E2Ld7MLVWmEqo/iEFdHtGhF+W4R/NHT9D6/113L99t3RMbJE
v/2FcdXfZeJlUI+uWQonnsLlJKp0wEy7EINhq0sR/EOV/jcI6b9e7DZGvQV+B/z9X1vvf+sNSNRW
brgAqF8w9zT+O8Y4nhGRQaIymvz5WebnEEYKscf/+QtFp/3XY+dfL81Ggs6EWRxXyN+vRu32Mu8F
tsDB9qbXgB7Fp6GLmgBM8JQ/CB0tzq5bm+CX3RjNOR/F9uzoGU6dWgY3cWVRdkce9OVDBdLa3tV+
LwpkHVlBZedNxmev2+Yws2FpWZcZ4lJZU/8GR52rxZuq8TVbS+tbhmP0exb62I9ViDoqJlc2I2nM
b6YhNtoJw2LJgntN3LyXpCvS8lzB1IynLqS6i8kemn8QCC18pEC2fvP7cIFKO8D5BPQdPntTq9Vz
PgYu8KzB3ZZza2amc8l7bf4Y+758bNCVb7HhZAOufOjeZ7MPlIsnJyqfnSn/zfMhJwbQFBNkhQWf
YJyv8FWIkbOtF61IdL1MYW/752jJh5dh07I7LWiU07U31K9yzcdHTxTdqSXq9dgGebN3R5TfcQGF
DDBLP9vyME+sLxxXI3AfKE5wRgchNrFw7gw3GW/9HUJRq/9RlQZ9/o0uTuG51u3y0G8DKUyZPbR3
rVznLzjj3WWgsU2KARJfhBnj0ZJ2l3Q4Iq5IxYqdMVNOgemaQFeyvugebKxMbTrPaJBe8N0F0CyG
QdmxX6tuuVOGyvUlZwxFqpSVqcXfVWpE8E8c0gQauQ4IynWqTr/0IsiLnSrD+lsEra3ivDt6gGFS
cJLOE4Vh9MKuZXAOFuPYpi0C0EwG9BI6kHfDt7Ir0V3DuAPpll/7shb6zI9ppygwoZaE2Xxmvrri
TJcglmK3r8Sr5q7ZG0g8llSwHnGvU1TPoKXAnHnXMdeEODG4eO/tjY18NE0K43mFwrZbfVk8UjwE
u0FVeJ/9yu+reCw7eTeN87ZXhgH8Y3RkebJ75pPP0wgzIF0ylk2Xlq/yISrC4aSziIcHGiYN4pVr
xzlo/jgwUoXV1tQqzcB+4RWuI1wmO98uEiR5sqheM7MFSwrfubS7MGX1SbtMhahTNZpBcx70XFQH
JnEa9TxGVdN+0HWuqp+z6fgWxvdsNI6rFzX6hdlD9aU6I+ouDl7LUyM2gdcw6hp/t7aR9+rXQpb4
ogXKo6hcgSgOvqy+D/BHcdC5k4qAa/BUP7j0ZMturMbGafGZB8ZJSNOHYUd9+SFq2FVpSVZP4mTO
mGINj14wqtept7qzin3THr/sxi1S1yBzzFi1fMTa6FM+u/0f29LusSIPLi2B4h4rKaevcGBU7uWl
4uZamnBOLLcBdFyWw6Tjcspwb66h8aayCtaA0K2JETKfil8d5sFnpse3CCkMTh/ScTSmMVx9X1FR
2aCNMlOkgZ69s7Jh9HHrWn46Y4799MECfUGUsghKY3V/MPxxfIQ8w/swPGxtthzaM3opy/jCeOtY
B+yRxn7KcSglSH2XJuntJTf27BqgIBQccvOhxl1xdbf1oxN9ARitFVfMy9tP2F9ZeNAt2J89rfCw
7oCUmPqwGEj6IShk5dtaytyJW2XIg9dm5I7dfEXl3mzM9o8ehzCpe0dHz4QRSUKlMId6F3MSi/0A
5UlZe8vpyzWpPYmDEkufad9IRliEWw9u1NEosbfGPvyYJzpMPdxJq2qmd7ASOsMcaTbuUCZjicTe
FGBe4okjmqyCwlx25WIvr7xvkbCf0l8mAJ7+20i3hK/D5ehgk4KydJxBl16cKsCEXRgUY7GE53kQ
g6UPdqat4RDcDMKgm7GLBZUtz+0gDY1Pzdj2QROVbgx+yXguiEnIUzMS5duWtd4bedjefq1Ef456
q0DvMOV5MpBR9h72DkAxi4X6nbFuy/QKcLC2dyVJqY+jUYHAQ4/3Q09WCGEkglWa+vXWQ3cgz8F5
a8IRbvqCja6RuQyON0aNdRrYYMp93a1b5AOoXHv9Qu9XbefGLEvigRicuY/BiAH2c8wGPaRskKby
yTf9dm+2k3me6AGt781UWILAa29wHzX143UA+QexXm/u0RogiR4RrxZJPtv5veUK/1mA0HB3m9+v
0MOsbAYuW5L+IfYsPvz8y5f8rveBO92A2g2mw7SaNis/Ympf7fex7noaLV8vl0DO+bFTfZTfwerA
XEYbLk+rbXQvbT9H6JD0WDaX3JsA3xBmET3ir7Wj/WKvbX9el7bJd6SlgpG3xhzTBcweNUC0M6IK
q+3qNynOdjB7yIC2+mJ4GxbVivnF8xxxtxzn2rf9I88GiV9ede29hDKHXTz3PlpIlyAaGTroFG/7
yNjdaj9yUDSfGwdAkOZuKVIFI7tKOG3n09D4FneJ76kC9F5hHQhJnx7HrZyDa9sX4Ojcec2ttFYL
aJdujZxnd9wE3+zChF1x9+VjKVmtI098AYJn0hJAyPQrO9tvU9iu8UpVcQjaagXiUy2UI7H0fFr+
wuMECzarOxTbVi5xg9n+JLEUWdc6um3TYqvLxLPbuUG/r6fZfGkLz4B4E/G7x8qUUXDvOWv+bNCk
iFRD9nrbiuKZY9qqwA3NUC2GbJmqz7rOI33fGg3OQHAB9wPIqPCK4d5kTCQbOV06FKuMPfyKIcEo
2JTR8MqVhylzXsYylbHL1mo5k6cF5najtFpqaODfjaVpuO/mUDPTUbpu9gINeBNb9eLunYGh5A8D
cuW+1RuiiNzpzaOLnKq+thnytGMZOkadYCK0IOgMeWT04BWGlZGN5SkoVNkXnfyAVRoGx7seMXIn
i2yi8J7A8goj6xJGYheGod3DEhf5qcpM/giiQL3PDXg0dMt87A4zEc81Zy0Kp2OuROmd8m2qxVmB
5UnCQY8wQVoAEM8W3uQ5YcJXD7sQZ1XSwv9KETRvVFD9+hqScjW/sEjY4futzmE+yEQwm0kAJh5R
+RT3hbvVh0xHBaE6zUDEKtrtnLu/RR9nuvzCy3JcWObAJvEIYgEdH17Bu5jqz2DMWIFnxRxtKL2D
agxD8KzFFgFaSLXz09zqod5ns11HR3zk430RCfMbYb99zUFC8Ck67vUCMGpx43CMYFIxYV3WVPtE
rH/iPcUHOnQtHEt1U8rZo5JUvaU7X8117Oy7iAwIHS9T1Pwg0calMDCi/CSAQFQxSDX/sszafyTD
qX0kLKALv3Q95/l7ZIo+sdUWVTzS/OBbxj43LSAx7ZtOa4oJw/xmLAgYd0yH1RPeYlHHbav8C+zU
kKFDWHX7KNKtgVOhCG0yFwy42WuxLfAlKRdRMveLOLubkf1okf7j8bbJ7aCNghLvlmyZXwJRhADq
thKkH9/9+jVWWb3+sgMI4D8s2VllOgUtKDOzKWX74gG5PrJ+6bvdJKOCWosxLoa+kNQ4Zn3R3nY6
2PZqXordYivndVpb+oS2N9fzypDwZFiQE4DnEppz5Ykx75oCYjxAl2H4I9yaCprJZrxU9Wmt68s0
QYtahePuReSTD8Le0TjBFanToCtyTMlV9rCg1nrtFTLml0ExGYK8OHMDmAtQlIfNG5lUA59YN0C5
E/mZ5L5ktBv1FjwB+h1ArGwqvA8BFe/pMrz7yVzpoVyAb/CmmzduufAQALy5qKi3UyNUxh8r587a
cTSvJ21GmT57GfEDF7hpDlXjKvKfvttPh2HbeuNtcmoHwF4XZvauq4ihuNWoZmphNlkSUI/e/N6j
LKQLi6owrpex2UvPgEVJm0XI6FjXV9VgENgHQQi4jPQC+5DJJdtO5batRLobBYHElmpN4OligErZ
zLo6Gb4O7JOshlxcwwZ0Uexx0X6WMhAkRzVLr/fjNnXiWk+bvnSF7awnjsXiRFNFIFyjHLPcsyNa
f/I0qKDibq0DbgpsB/nAt76rBKRjKTGCucLZdaxyAEKd2fvq2Fd5oZ8hfkMQkr5dPa5VM/wYAjXf
OWwYDllQA1TvommJ7aFGTjwZpf5EFDtDYRCLnuwE4uPIsZmPS7DXW1MN144penAeM8gRr6MIGU+O
/J7BfnD6+tOhKa531CLz8zI3zpOxZOp7qCxz2cOQIp2hMMfL7DXu19LaudzlbmuKu01rk5ztcpTF
s5+Rqslj8pat47Dkuxhzvur94JrLPTgVcVTuLPWtN6lJe70J5st+lj974rIeDIjy6sTUsf7h5u4w
kqSQjJ6AcretVlbfeUOxfUP8LIPEHqUDQbY0aAlXVX1g3IKD7fDYhSDKjB6QHIQx2hieP2OcKTtK
DJ+QUr8j2j13VNBfnUpr/1RF1PGj8qgZCGlN1qbmH6NoTst6HtMVpcBzby3wA8wh2E9O6IhYCzM8
RHORf4dM5L32K/FhschCyL8jiP1OKvNdWrSsYjPrB49Z1L5ZfAXGoeyyb7bsAwZ01nAJ7VLeF1vH
yy59TkKTW+j5IwJ7/6fpGk1NvkTLIXKL9R6cN3356Mvl4Fo8ExNCFcYHco1sMo98S70RRrCeC1WU
cJFDe0u55cjKaNgy71rt//QVGeg1s3VW2MT2PFGSdt+m2XIh2vDhodMqCiDYs2hgxZpD2ZlHj06T
pZB9wgjsHXzgc9e6rJsrV7SV6M6tUt768OTYnfWq3eYlE5QJHtMNUDKlifvLbSyVLOaw/eGgsc5V
pCM3zfxCn1bqd0ztEIk+lJwAOPOnufd14RDYQewIIP8ZsQn2pHqv5dCd9BZYeid6pS2QFPQiGGWj
b+HQGsdu6ZlRGQsRiTtHGTwyGifbln0A+6ensIMIPXAevBtGHcG8rvNP4Bxud7KVQRRRPfjiXNqk
ZEZNJiMoTn79ZJSknxgyb5/9AZyHZ+TLpWFZc9Uy627Y4sC670K/Pc6rUz/LbAz2JgulHczB7mFU
JbT6muzdGJXXEiv6PbJkR19/nyacjGNgK/9YLfxeCReBN6VFYdbBvjeBdjo8UIxYL7yBHSEy2Rs+
7vCwWbaR+DKz2P6t1N+DXV2KUm3HnCXBSS7RlMVd5IyJ0LM6t2zyXyNWOU/AKdiwaG/J/D009B60
mWdspD+6zsvUaP+wzYRq7BZ/BuCC0qg+dnbGxKJzh92QTcqPu8nSqYWwnwfx2oFv5l/PddIW2KVc
aa4BLMeook1XFZ9XNNbyZNggZxkoyas7zWMS9qwPs2ItD57mXPOsFS4ZKwf+JwUe+b1ZcdIdas6P
Nba8Jk+dfo0SzRcR7gLfnq/Ciohpnkfp/YYI1O150ovvk6d2YxlWz5mynPmu3yYCDiie324y3BeU
6u1E2RpM9c8tjPqPFVTunBpbaDaPfB3cPoA514AYC+yz4xQCth7hMT9Ym++z9LvNBqkDltA8kEgV
rMeyGs31KnLL++pK1+IwZi6aSIfGIi1LQwKKlw0ksbU2oySyhqACxEf65lDMPI7GYf4J9Zr8Odd/
dEESk7/R00nFloG6fJq5dQIDlc7MPfWohBf+9lcmU2tra2c32sX2CXHZ/czUqp8ZgtFLRpUnLkBy
oRF1oSJLRww1LXQx2SzjNhY2e40F8wU+F+kvoNX3kSWyMu3ZSxMH0XAR7CX7JCfGuzh4O6O0givJ
RYRHhI7Mn3y5Nm7csx2n+uXKi2nElvklI0mlfzeuLPKq9mBahKAoEKR2WsN5ndTVbPpyH7XGL1Aj
gPUJZjd/Z5NvWHsja8l1uiXDe5ncLloGHZtJKzRBAQmpvgIkKAcz6NyExIFyPa6jxUtrdYv/MsxZ
PtlGbz0QZkbIQ30z20StTsy2hFfWWiO25K6EGDQMJF3tTKE2764v1WvXT19BKOe7LbTXZ3eOyuu2
uhunLBo7eSaw8onEoeq4ZpCDd9KlHj8E0ps+N+ihwdkc24XTthu6O2byaG2jjqZpsfPiZIX0sfRP
g/9Ob6jPICX03q7hbR1zhBS/eorKMfYicnDnnksjtrQ5JSHTqWTLcK4wPqnn95E6+AcJxPwO0qd1
3NcErTRJEXYR5bZJT3YnQA1B/oJPCW60Xya4U7YY7godcvpSsrkO/PFVvMFILKykRGz0ANs46oBc
Ohwcgzt2cFqjYQ7uHafp0nAe4XciMKkHRAee/mFPuiwPDdLik100Kjpk1Ppf9VT5h6Kf6y8D7Xmf
BNq2ztlWLWZK87DqQzlED9yWT3XB5KCAzAxbaPGyUwRP1UsjYn8E0Tw0CQRM2s5dj5CSzKqsj5Kq
z+VnT3AvCRCKJTjpCdmHpOWJdvYUakJ8+cnefYawiH+3SjnPDhAhUpwq9+S3vP/U1EabkRkP1Gnn
zHCLkrLINPTSxmUw6Ghf3mX5Gv5ioPkbY+ATQV8laLkltB9gYncWQZI6a/Z5kDUvzuiiEccXSuwR
BBTqBICa+9CAHSiCjo0zIOiova5VXcEAM0AQxgOxB+wpQJF95X3YAvvppuXdzdBbxCCCqovliJmR
0tRYzsneenMC/gmWbRdqJdu9S35OHU/uNNb7Jm9llVYGJNy9tIDq7kYTotzr0tygSwG5g3PKgjlb
UYia2V2Yg4WPVdnXuFNE41yNcrSdOGpz6HBFy3z/vsDKssKJ8gg/UeEKuJHhOOAYoy2vlSsGL4Hx
sgZHZ4XRe0Cn4n8hcbDAiFE5+UTzNtMBJPNWP+XWEL7iaTOBK3FlXycc+Yyy+tysT5GuDWMnPYYs
edwWvV893iIngoSZPbkQHOAtQa5q0F9tobQN3mkYvgC8lNuvkUareZype0+CM3A5CgQDxL72tv1k
5R2BgFktrFfjVu0ec9ex1DHqIOKPowDeaBjtg8x89TJZtcfcfDCt31vpFOkirMWII/yAzOAXB1yx
6RfVteF7TxdH+kygLTOlNinv3HnMtgMxyPKJOLfpqJES0EZJJMJjZpaPlHX6HjHuDM/VWqDTKjPg
v/KX7JdYJ1PujMqrnR272lzFUlQeTpau1S6pFsJICl9l7wKwQdJmQoZXZDMdwKiRKfzzZHNj70ou
4ncYSZSM+QbIPoEY1r7Laa1XtNpTU+y32YA4NuXMT5Hg5tV7Ce6XXoNp/o2VnSWb76prPmYczAH5
LTx3QzZA3fLFi9XZHtHP8GJshgSk2yOkb3hi/XbbqnpscCQngrNiPMwQEfaN75PmSKwYbkE4jT1G
mc0lU6OrHftaehOQrZHOFbbZZG3/SqXTB8fcCGONgtyFfrX1IdHiJCIeF1GjfemWoDihnnfR64u5
I9KkHr613urdZZPRn8xo1C+mY954AA0pbNlvsCPGU2somVbRrxJ8XeRJ4kgw8CCqoQCFWivAWbOO
IbtEWToiEWGpgHoKkVXOpS7a4qPKil7uy6mhNQOzvYEZ1dEbU8GHuWheM8uru+TG4oIpl6ueX7FD
QTIuE41GX13aAgwtuUYBMhW1TpdVMAi5mjAF8tSN1oE8mVGP/WmqhGBlwE99744D1gjiISBxR+C9
4dXam5FfAG+xIWzFNl7dDAR1yi8OVpttet08mAJdSi9YDCVoWoqMN3lDPi4rWysUJbI/muwMn4fb
QzcfQ648P+pr6LXc3d9Z9AFRUKQXlDFXqrsvJRBJOvzNfoUuKB7mQFAJ1swd+aro3tKF2Wh9qAJy
jhIxhLRnhOOs1dmy5uDTImvxYuhWrQ+yGycr9hZnsHeisM45GWYlCIxusGOIyMOPGrRVmUpijvRH
37OziIdIF+VB9g4PW1kG3X42Ms2qjqnNU6/n7VJE1VI/CdZzfLJwzJtHa/TCpxIzjjg3QCiMpBUB
aQyqNx/MHGB3bLaMjbx6gN+A98SkqbNJXWpRpix3bb8FHw7RbwAXoB7Ze0c0/pVrKUupo8w0WsdJ
nJfRcn9QcfINAWfq5ZFd11unpo19DjREgh9bRdia3YbhmFR5XtmvA6WYtQPoZHUMFreJ15uMZcfi
KCeWBeXxiskaBAPhLLPx3mXLcKwCHqlxWzbrD344664MAOV/r/nYpPCUtvHCUrRhuTLXWFBbI3Be
9BgS8pI7mUpqSzEQgHIF8pzd03wa2yhHXZ/3vTzkytteK6+cm6TRy/JGyG2ZEAPnXAnXaZ/Yolff
xTjII9rKVp6CduzrYyEFKrDFs/doB5lRttkaSJyFqnoR1jpAM+wJSYaFqKOX1qQcuGtGQzfPY5cF
+a6Fdk1vPIfWmiJhIEYFWH/EIFHkjUk1Evh/DEQvzWnU/ciypuV83DlRo07FRA3xo2eJs74ZvrCK
ZwXFRHPJ5sTDrICKq9gLpX6b56otE/I0xZsi2YsaWYVM0dmuGwbRS4zN022OjOJpzMae1Rfg+28O
kY+n3tyKo1t0hOW4VbO9l8px0T0u9QvcX+ZKwGcyg9/Oh+LOnAOAbzUQVH3Liu7N66hhWt/XnlGY
z0WxcoXjBG6Di8cj+0Qoi1WeK7bM9KQF3368hvb0hYJzvLdqPSDoUpH/VNqcwzs9jO1jmAfqxaHt
dzHszH15zka/f8pzayHY2rZF2pC/+c2nEFLxvGTMGqt/pYhEav0a6hBeHDlAJTFdQIz1zua5vVyM
LS+nneXmOHm7ZSofnbxxtlPjZUP3MWAVum9Kn7AjAXz7Q5goEGLTUuPr6PnydfVJZYxdvzcY9pfd
OdwGWSRbRN5OHDlT7ZGHTQ+xaweAQTsK4fbKQK954r2Td4a2fnR/1uskL7Pw5KPlU5jYxIK89yTK
3XXInBOHlXtibc189hmbkI7isTkAHimNNT+s/i1lE5JSKMm3a6pgea6qkc1nYEr7qRKT/cs1+6hI
ihLLfd0g6vxWUgMy+1zRRcSsHgP4tCVjNa+aruzcgu9WP4UXXPYeY3VpDkkkhqw+aGmWBIH6JdGV
bmU+QSKaD4TAEPUIuwoWtGo4YWcCvA/BOEzFcaInZmvZKutoT+4thFFE44AhPo/2HsuJPzyyUJ9v
PUGHmVc1X2qS8g5pYfHYLTWqQi4rQTYS87+OABGUkLFAMDs9D/ZgP6pyKtOyxb4IbNH+tORoXSGt
gdXAk/A1sL3PbkFrXouCnxUimdFQrFW3cpW4AnCrNv1578xGFZ5Z/SwfTIpESuVsbnG79uNFOkV+
F3h98G5OPkQsaU/3vZ6iY5nX7DsbdtD0K1bOAJ/FmKAmZfH/i3sp28+9ih4rSVSw2dw4HzmhyXlr
mQ9OCamd+OcxTFqOk4/JpLg3uTT3aBrDJR6zwm7/ZDm137UkEqw756GtiiRrOI+PFOkoYAtdmadG
Z+1LZSn93RElwYYMRhVVfR5J57Eos14d0fEJGBSuf1wgY0yx1ywdV7RptM8r+gbWmdVQ/TbtbPtm
K4/NiMmmTR4ZV65vw2aO5h1QEp/vwm377KQdqLN7HZXOb4fb8JCZBPwlhHrIMRZG3TwTCMzUASGL
9ayZYVJJMXUD92nPIi0M1p7Yusn5zEsnJI0gg0Xkz1Mw7EE7IXIje2dK2srZxCkj87BI2inojZSK
ope7hh3hUTT51ryu5bbEs9Hqq01dF8VrzSmXdjzSLuj+JusApV88epBq79bMckImr9jlaW/MjLrl
9sOlpBx04oE5Z5h/n7fB5kaR3m25xRYhyds5v5tKhVjaWcU4v/ud0gfyaEk6zQbDW06TvblMnUMG
adziZMhvBlzmgGPS2CnlE/jCSndrxnnvr/2B86J+zJagLs91PtbPxSRYy/NTXDyCqd7YtgPIKE0r
q5gfOvmR/Wf+2hsl95Weqvsc+CjToMDKUZRQp1dpIAxaWJp67ouNL2zaGVTPybIZA4FzSyF/yrkm
qMPvxvm7V3kcWtlQtI+qG6MlqdlvwQGuRLcP2UqI54lXfXZXmGUZx9g9LYz/MI2LfLLKFYSDbQId
WMkcSSPyUpMsHOt5t019dKvpGxxinXKDfWF77XEKOYd3mLzMZxZnDH4H/izCHzw3O608bObz6Ps4
ZYcZfWMzSCdPpRe2ZCYxWWjjMvNrG+XF1D06lWvfLcIonAvaum45OX7JiCuUZvdoEPHLcofYQrKP
+5JeY5APuXQ97g0tDhX1DQjgYvvKZK1f5IiQMp42T19lNEFS6NsclJkXUGCl/Q0pE1t9M5+YXNvv
cA2KDyTnKxN6z2Ht4A7WFyncW8NwrMm6x6WHqux6mJso0Vb3rOHrRB/kxsmrwFNaxwU/i5NKtx0w
8JM+NsTBVLH1Mpv6oZr5glLKBPizsxbKZ2ca+uKJLUSxvqAkaOQnZY+E0NsOxdGTRf1HmWZoHNrI
mYtHWvlwPkzUM4mjGp+Iz/kWwSTdLmz3tzUutH8/XJjSI8N55hioUS6ZHc+PtW8Pchtt/MLTwrZQ
d3u+cfMb0r4bvtrj+WcndDIU/Dy5NU3s5jGOYGfacCy3c5WxH1LsdKOOdY2zjIbPaJ0CoGbQd61K
273iFiC8pEUY9+b0ufvuYkolrtAufoU2b+Uo3aVXLCC6sKJbtJhM8Y6X4gIJYPmItrr00zLypbnn
xMVdPPMwzD+iUIa/8nWz65PQHWMk1IkSUD6JMPXOI3Tkbo0kpY0V6vVzFG51ix52vqBuKgMxmAi/
Fyibxp0z9BAxXT8PfxWsLyKOePYvjFB1MOwMNNUcXYZkTVRU7UM1rlghLHQZ4PQCMKxH3BPREyNM
ZCB2HpYvMwGB/X2dmVpzG1akxayu7ueH1i22c2HNy0+T5+pvpxvgekOA5tzpbiZ0ln/h8mlj4XxZ
B8MCFyrLkkxByrOAbSGjpZR5tr/G2hZWdUWLRuxM1oaWmZR2NH5KuslLtRQ1RlQ1Z0EycVCvULZZ
JmO0IO+VZcLM9KAd88hMencgIRuvtVeT4pwx+65zQ7070+L+KAQF/s4BTcrDhEfreC4zPO0ndufL
EyzkqTv817hsguzpmSO8rJ3/Q9p5NceNBFv6FyEC3rw22tA7SSSlF4RGBt57/Pr9wLs76q7GbYRm
HyZGCs4wUS4rK/PkOflWQh7st93WyGChuRa+xG1mHxSzje7oj+2/q1FTkoOV5a+X0aHnqF74Cixw
HxDE01+oC0DlvFfQlGtHbaPWL2Oo3qccXMeaVvrGFoC21CJlm0Ioffa6LgC65SLypLGJqMargStL
L6ET0DP2QC230J8uD2gB6+rosG+CsYfaVBW7bMFnFUmdktGFL8eVZe8zImLPl00szBlNzTPpk8Z4
IMc5hVwbWiENbYwJrXgurM/ZtCOJf9nEOQrahsBXnnvZ50ZCsUsZAhGwMEE5ywH221LSNmF8kIHJ
TsEaR7HNx/7p1JqxwbYMfxq3uWPZCgxup4PJSktzvDAHS4IcSURaD1VUnghX5vAjtW9CZxWOPK+1
aJC2JhqgbVDkZy3CeTHFCDyNENzCzt+RPJSVm6w6hM59FN77/q6j3LvGZni+YjPsGQybasBvI4vY
dRW+4sEBG7fJuxc1b6+6rNnDjXd5zc53ngPtBc9tUNaWCSvd6UxCsNCGlUkIrTiPQ/va2CtcOh9s
pyczxwKx4+gsAIlscmRPDdTkT62hMs2NXrduqchul79FhulWYxBuVB28bwEvWPddrV9rHsbkFq/D
6P/2ZZ60ZR63sJztF7oMaMnAWcDbAw2k2P6Rp8C6kULhQWQ85iiOtHLzgiRN7faS8qTCbEsp4eHy
zAqMcGzS2SisMyY0JB8MRacjNxMH7GWgkCSPnIeqfCvQX9jUev9cS/ndmKm7tjcfKMiRozQqcI56
8zTAcV9r8V1WTle1798X/vCy8lVzP5CwHnwV7FR0EMydCkK/UFWPVK1o44GO65+80G/RBbkxIr3c
dPm9bbauP9gbCd0lR00eJUhn4G/7B2qClSaGxQVxZB7sMzvEWU+upVKt8wcws2UK5NKQto4DbXTp
b8l0XMWkYED//Lg88jN3Pi/Hkcn5k45aGdRqpIAPDwzKVXuIRLaejDI7xba26q/yYKVx4uxYCcaE
9m2kXUE49xjrQMdwYVPItHhOXB7RmYPACCfLMpCG0OA2Fc4ugMgxajPN2sijsaNocChiQLbEgpfN
nLl1OFsti+5aHIRj0xt7OnG+JTWN1GgeUbv9NGbyb9jtyI2k9ZdpsvLXy8bOx+TAUiLbeHYTXhSR
KbJItVJqDMvbSKF8UAiWfK17ZRevXLjn+w8zcH7K8DOZdO3MYz7aDHnjq10zOd7GUl6baJ9SK89A
CMyajO9WsUZxf771CCTgaKboaM18D8JC9VIXoHsAD1CG1Y0ettcd9CLxkD7HDvq42bTSXrWwYlyO
8L/ievi3Lbi7MLRJ9Smqt9HzfzpTeUiG5iVDblPP/NvLy3VmCTfHnmBQkCyajsh6Kc1VqiwyLRQ/
rWf+y/zK7yoqcJFmo4Ior+zE+dSc+C6uYBW5BQIMesFpUTtdNbkaqhYkHke4dWv9k2L87ukDyWSq
f9Yu7d6zrt9dHt/Zdpwt6hZbxKHz3BCPWFumaexDJb7JI8QPQtqkjV/eX/KhMYU2dG8ENKbGUaZX
TRgXaaZRdTKTIvPwMBRfjcrjTb5CFb6wUtiwWSudKEYWiSsoZBU2rcIEZdIdlP0bvbqBg3RsXy9P
mMCe8zEWBkKFaCbtho9DiJq7RkNzNVGJM+HvvaMXudmWVjlcJ4MW3Y6t8RtZ4gYML7kmRMvQtaPd
qqJ6s1Mjb1jZnWfnDqEfxSRXCrUFx0EkDuzrMnEGSzFg7YblxAIGfEA9Wfus6V1yPTWoevl6m61E
POcTDanFzD4JnR7PFLEhV2/J5lDpoOjeIHpW/VDlae/Fd575+fJMnw9OQ0mFLUNDIEhCsYfSH41y
qhqAfDmT3RUd7UHGbQreogjdwvl92djSoNibM42qpWNXiBpSDcUdRI2sTZwUT/RuXtPyCO6vv+tU
6eqyqTPXzCMIT6JCH2WaNNMKziv2taib/MzaoBS5zb3Xuiy3vNldEMm7rPlBUfCyvfMjDpsLq2VC
6wLaSmxxDNB6LLQosDZTp1e3spcihx5N+c0gpd2KNzn3X5hyoN6f+SMNgpFT/xXC0K0bNSyEdMDH
1wr5P3jFxnQ7jAgtbShImDe+NXa3VMZfLQrjK/HCWVBC2MdOmb2ApepnO2boxhiQQgsJYudQJaFV
rVzRrhC0T+bTf2pi3kdH92qh2K2lVCDU01DJrvJOGrfGmLfXFaAvtxypvWpK9hNhpdLts+RRa+Xy
b++++QscurwhfuXyE0Vy0sTzAr3jCxTSxC4N93e5mXO7j++JVa7cRwunggY5A4V0cgS8KoTICJTw
SCqPKC9pgq0i3cjOfZpyy67Rf63ZUU9ntZI6+hQV7FD12vbKvUdVO4QtoUxWLomlHQJ5LQRRBMpz
7uPUUOklsd8qVGIhinouC/9HZEkrc7Zw3Gi245pTeA3CZjb//GiH9EEMzi3hVVQBRtvUWuca6lBv
AqNc2e3nvcvwLB9bEvbiQFurHeTMWqvTdRM+TWy84Fcj6aAYkR+tyFO032uwp+YaE7Cy4MMwPXNe
k5ziD8Igo5YeXGA1vDeVz6H/SPkPxcayfuohoaS4pod3eXcjDxBv7ZvqJajuKPa3zt6IN1P+/bJ7
+8iFnAZN8zT8+RZhGvSoCaFjYRr4ljE/+M1DLn/z4CnQjDuaEE3jEA6fEu/WizqKpPDA7sdx5Upc
2FZEBCaMuvh1GBaF20PpTC03K6ajqBBG1dqCCwsMxeWBLhwS+Du5MSALItsgvvFbQKL0Q5PDpf/l
N+qhe/C7v2ic25Xo3/61qZlySMPNqMS8MzXS8R4u/b7Ui1gzNxSJ3rpwfC5q4xa81w8vLv6O3Wz2
qESGJoEMxPKknsRcp9SrZQmvB7tYkw5laf/QYpVOY+fr3w4JMzyEkODCjwErOx3S2AEUGg3MWE13
FwwpFWgQyfCc8fpcSYx83OCnO3J2LTCKIPZAi/9H5/+RC3B0qS6LLiDPEPWW/VyQ9UcyVJP6N8R8
y2ivRdRQdmTH7TddawZ0xtOJ20oK4x7xI38Mr2nUNF8TGrOte68q+l+wLzkTSvMTeHiL4ly6zVOD
ILeZKCjsqaYlv0eP1qatOYXGq0qj5JNcJc4NW2ZoiEP77jMawrSxDJqZkaoqsuSga9EAMCUIqy+W
Ofmf67CJvlLMaK6jbGh/eVbUXNOzMEQrDvLcd3wkNqF0IbTjlhbOq1Eko1aGAENS5NCcyI3sn2UI
/VH5EEXXlrri8c+jyPmlCAWzpVrs5Y8L/WgtCGA1MBMNa2FPUAd5z9TuNkrb3evcZNrk/fXtrENd
oc7EjlA+sLdPt5ls0g6s1I7NexGtU8hytX5vTfTtZyuGzl0Ov11zqK1b1sxsJ+xn1ai62ohiZ5Pl
XzUdpvKVVVr6/bx6SaNxAIjmBJdWOPQa+jlNTOOU/9NQ45566/WvjyRsLH9MCHMlRRLS7cABNzI9
NtQmN5wW12q3Dcj5y5YWBgOEijycNl/IUH2ersoEYj2y6tzGx9TUbWFJ0dZMnHtn6gFHJoRd3Uxd
39OyZdNpKc2y14PvRrncX0006iPwKg+fLw9p4dqjnshGM1khFekJIZTJMyCyrZ05GwBqG1Mrboo4
3pCTg18C7AiEPCBYPkNn8KJHg2sHdIHkGfK+wdaiv0BRo+fL33N+zkxKO7Rsz4o9qGwIoaJTTRES
IZK3UTL9Rdd9+kGhFs3rq2gK3u1JWXnUnK8o46adgvIBdJ842tMVRYjElNRWRr7WDL27qLZ+91Mz
rTjy+Zec+vGZGoanJ9mEOc8tvNSoR3iIIlOa1bvvYS4DNbf2kpavrOT5zGEFtk26c7ktzuXUCjqF
hzDw3aJWfjRFdvDosB0ki06gqs9oy7MPl5dqaVgaVyGpElmew4nTuZvabOwk6LpcK/+cFfTPhhYc
cmsO6vxAIOBp6ZBRAePVEFY6tUILTuwjxkz9w0JwPURY4ACTKWQMfvxiGb2yEoKdPz1nczaOCqbP
81c1SrxWY5fQqwQ21GreO6DLXVxz/trhSsNNIv2ibMzA2F6ey/PFOzUrnEJwV3BrAL1wo3a4AYq2
p0XvxobuYRiaPQ5hJeFzvnR4fDT3EMSyec6f0YW3akaTIircIF1v6lKmge2DQ19aSR8v2OGqJP6D
n4g6tCZsER2muVKpKF5FNmSNM72efBcn75fn7jwQmO/jP0aEK4xmsHFMCF5dtOhjV/EBOCMcDQuP
OxEKJt5vVBs/XTa58GZyKKzjM9iZqAqKkXoXFj2gwyHkURY+B72612mUGir5h6L4z0PcgQqW3wDj
ksCbdeTjlVv7bLvAcA1bDLJceEiqVPMuPopGWprKk25u8e3lrtw0vfXDQef9e6nBbq9QjdomZTZ+
uTzms7WcbQIi4I0EYbFlCzf50NPoEZl5iAA0xICmASsQfjnc+T3H4rIpdU7wnHhMbBHSYW2WFaQs
ejq+IEIXqKuV0B39PXwZmyADTD29eglsMvFrmwzAnu/o8roNknmq3RRs23Aw02hfxPK11D5U3i/L
ujb6leviQw/27MNmnm9St4iwiZqVUzX26PCYoYv0p62SAIuIyJysBtsL2iy9j8c8NF1wpsDdQ8ls
m6s8V42nIFGlnRxWrXeVhgig31Q4oXFDHKltgSaqz0jiDd226saCLnBpkG5tqMt0V4kBObv0/ROv
l2mpvbdWCGKPMmTUrnigMz/ryBr+gOcalPeEgvOWO9pSiad2gyRXkVuQrrnjATVrGnuFK0+dfKWE
vnl1eY0X7ZFi4+CS5aMscmovrqZOqU2AT06Q3KjNVz9UYXbYy/pK4L6wbSmpU5kgxOXAiM/dMKGp
AXYixoWqCCfzB/wvB1+yV27fpeHMSXRuQ5UDYgknkvWeAm6jyE2ib4rxs+v2pvazCFZc3bIVA+1Z
yn4zgvh00sJQVoI2VCPXl6+b6ecEE4I/PIXdz8trszRnOi8CKn/ELDjvUzNR0nANek7oRtwSByk0
Ukh/9BAq6DDKV4IjQQOBhzsbb34ecBPx3Dk76xH5+dwK48hVg15+hTnCgUU4iJTnAemDfDOCEoUv
ELWXf+qst/YZMMEvCQ1ld4ibytYTLdRF6nYTkc+BCh/oeUuuvZ81dAifp8BPflhWbVxBkwCQdexs
66se5cr3v58vshyQ05NKJUMu5KuRHS6jXkZkqdXHrRcAZ3fyK8f7a9wQM3VsRjgymerF5HQxA+CN
dv4rv5FdI45pxHy9PJ6lbWaiYmmYVNupyAq+wNFLGLeQIYUoyqL6nw26/qbYcfnCQ1f7MZkBDvCy
xYULDTuEXLMSDc9Q4XKpnUhjIYfI5TVCP5LcSfcs3j9DVjf0O8jZrieXtBLqLYzyfx69PH54+3zc
8UceT/JsqeTJD/Syh4uw7N2Ud8Bop1den67EQWumhBDFnsiRlDFJijh/LWj5Am0Lxvg90Fec+MLB
PRmSMI1wwjaGlmEH4OrWr+ud1YRX7fTXtKRkvWE+JSh30Kk8uyvkUK70CtQ1M2dvW6V68Gg+h35s
f3lT6LgZ4bLVHZ6daIoDQmBgp25I61Bui9q5Fy9665G/NLRPlw0sTNdcY0J7Yc6zUfI5NYCaVByY
OQKGEDn8Dpt0n0PEAWJ35Qpa2NxzqRdmJ7wbr1rh3MKkbweSCaAUUoU7EmvUJCAcy35S4qJNaFw5
SuexKXC4uWygzHKtc2R8OqoK4rwYhWTIrukcg98CovbJvJYznOTeUiGNayFRrHZB9vebD7s6CU8i
CGTZhGFOZZB5UkGLBU31rhYb27yWYEFVdpcXbenCAPypkIMhb4FAp7BqZj04RlplsdslRF1FQMLz
2bG/6PC/QQZAbaAJd6V3o/mHLn+FCGCwP1VQcXbfi+JWn6H7u6F9JHN7+bMWNuusaQUSZ5bzAEF3
Out0wZdGSI8aR/xAxyV98vXKwi5tI3YRS0rDIKQRghNxpnIokxwLNtf+SLtW/dhQ0oYVpF4DQSwd
DBSz5Plunq9lIZrxLdP04SGAPscvrmgy3vqxcQ2V6cqIls3MCZ/5aWGIsdnk67Vm4xhdP59ckzqu
EZsbW1vRj1qygp/icgE5zLtFGAwa0w7ACWDvfX1nzBxdUwxPxMpQFpafqgpxs0IdC/JvYfOXcVnI
Wsb702rbK4OOQNZvJWJeGAdDQANnziQhiSvssHbyWy2pGMfkda8wrexrIEtyYv1tbgCg64yWYP0p
f5tiBq4cmqyNNAtwe+NslfZmaqgV2OPKcVm4EU+sCJt5hDp76iKsdCMcJGQIWjhLRwn4n7zymFya
NoiRwbdQggLIKSw/tMXKaBdhQutdfC3RxqNDJeI14eHy+T/LQszTxsHngBI5nUUwWqV6eoMmoOvp
lbapIYGgEn4zOtANo0O6Lcpm27a//4tNAKoArcniiB638Spv9C1sQgi7Czsi4utCea5yMlfpE7Rp
l60t+B/I7edMC7X8uUB56uHIfBtmrsFXiFDTLWoA12lnbc2WixNQrLWmR7y0bOT7SHDYpGjRQjm1
Vno2bRkGnVD+ZN/MChQKuttqvfL6WNqGcwIHenXEjykinFppDfgfHJTzXDk3D3PuLUqLTQ/XA4Sb
K1HA4oCOTM2fchRuhjqdtI6JKa1yPif0nCebwpjGbWWO1bfLK7XkjKiD4usINlgxYVRhl4cMGlOw
BV7bo/UISdXKZlgzIYxmNILOLzxMVMXgvEx+FZFC9P2XywNZXp4/A5m35NGcBSMo9cnBit1Lm4k3
gU4V7EWT/sPVSnl6fosCb6I4LvgIWHzkKaO3BKYq/dMMiukc72pSA2hc43tNstfyd0vO4sieKC8+
2rDjoG/NwS1ojayrIHfzbha1VsuvngeTdOgfgjzeX57NRauzbhC5bRI9YojSJ75R+2GZuFOe3FBb
LJJfqoJ6m/6Uaorb2ivmzkFOuETKAv/am/fQ0eqhyGrBTIY9+HLdEfIsCXo2RZchpP3UG48pGXYD
MqJod3mY59BKwa6w/XUFahdEJhLKpdMBShW9fB41eN0ODaMF2pHXowsx0r6tr2Hhvmx80UkejVk4
F6Y3c92n2KZqws6BE1AepKcx8ZGv6OkNTP8+uDmZY+GE6ANMn0E+j1W98xVoUWu4F2lHvjyqxXN4
NKp5Zx2tJDz1fotQDnwIDpzDRvOtr1vabfwIEOWaFMUHkFB49pk2mXU6eYiowYieGkuQGexqnRR+
Y0A+G7RQdZXWD8Rm6F/2PkdXebvRoTCDHUOTr2W4r6Lvnmm6nf/erYnHzjvl7FPQ8J4BBrOkpLCT
OhWMV1s0vCHC+ldqQ7XQ0iee2P7K3bA4v0d2hF2jQa9HTp8hSyp8hJPqSsh1ZtM3OCH/Q5zK1iMb
SpIXjKUQRPolKQ/Yt9if0uhsUHmGacPJV4wsTRsREFhwIKoLOCZNHlKo1eEUhcrI9os7I/Hu2sZ+
/ftdSeDjUPoBxGCLfXRW0UkBEIzEjSMz+2zKY3Jdwfp4FyCU+Wqk8dtlc0sPaxPNV0J8gmP2pnBL
BN1MPBiOEKFCstw11+Rh8+6rScg33rQSNJ3WfdJva29/2e78a8VNyFtsjr1YMxoTT89DjihG1/oy
l5MU3sG/pB/iepQ3cm7UT3ZzEySvQ5vDkrqKiJt/8alhwKEKSQSVnCZxn2C4dKaxCTXEIXxobqEw
a6w7KRjepVqDpIWSxiZt7Tcov6e3pi/GbRONulvH4Yuvad96xX/V7Cp+kMxxOsQdtBs+HTIrb5Xz
KITvY2aAMHCdyuIDMpHkWpp7mTal9rkp3vrs/fLUn9+Yp79f8HtZWqONECg8spVDLL1aKoRmz0l6
MOxt4bd/fWpOjQnbS48yHY41BuMlW9kPIP+EtgnqoMtDWrgd2cB4M15CaAzqIhpBrZuOyiKJA2Ds
G916NeJvmvZFyoZNadzF6peyv627PSRtarxWy1cW1msuMgHPQ9RwrsecbuXM6vKk1BpjoypflXib
eDO3Lfymvy3DBeVU1dBqGv3O6b94cb33nPvVZIB+fprmcwRuYe7xoNAvbGoJ1lx76NjU9KfvIIaJ
IdMqw5tGB9BDQ4D02EK120UcY9NFYMrN8v2g7qYWOvBtrz+phVsHVyUh7+hBb98jtHHoaBMePvUQ
eshzA3Tslkaw723dHT3YTKNPenU1Ikk32NUmq7/TXLSNpfum+Jbqv+rqk2M/6s4hGuWDD5SCCkeS
fmqtmyxby3YuxGOnQxd2cxha3pQlDJ3mdujdYNQmF4koTqDT0roFbrodoxcD3pfLO27hEJ3MuLDo
0TBIUtJjthv3bU+VnHn8xEudzebf8RBfiVVWFlgTijEQOMd27WMuh+uzoclfTm7iAXKYzlUVJI3G
nzI8kJeHeH7hncysiHMIi6aD0a4zoLYwXb+A7hgcZohoyWUzqnrukedLgBcK6Z+56eP0/HjjCNFH
i51xGlz4JunR/JQlvxzjRmmfLUvaQKI9xXBtvfVVDInMXtV+kr/f9IYJqVe/kUhMFtp9PxxqaNQk
aU07/ePKFa6Mkw8UQn4vpXEDblEmAladxr6JIFrN9BRznHmYXdpfyahsZoZZy3+awm95AR443TTo
JmSD444h1FDOM/A6ei4ebTgZK+tBrc3vl+fxHPQGgwAPDQO4sIa+syhzR7ZCHseaefQndStZrhN/
CYNrpBNVMEYRvGG69WKTIqeU55Rv5Mvb4SdcIbvLn7G4a46+QjiPKloSVuzxFTKdBLr3swTriTDr
yvFbcvgngxXOn2zDVZR4vbHpK0d7ySZFntE+xu1gTBUdUDC0tgiJurGnkr2EdnLXtl67QYK+h+ok
tFceLAvhPXOPcKxjA2ymS0pwwJ3sTAUcl8YmKZ9REgqqa01P4BNPN5azbZ13K/8qs/68jPnnuzHA
k+x87StwQ58vT/+Hqz/brEdfIsw//S6aptV8Sd1NcK5dtUB6s3gmM79xIOaHhliBAk5SH+X6RZb3
/vQwjF90CYHY6Kolax1F40ZtbyrKHbW9S43GjUJtM+gNLVnvEH3x1iwOl795IQadZ2/u+DUNOENF
/DlcUb2FSKoBMPjdU9Hm+Sppwaaq9cMAXsTrJhft5goUvNKsOJ/F3cqSzeQYcEmIFycEVWbehZOB
kA3iIm2Dtm8qdT9hqk1Wduz5a2ge4x9Lwrr4tgcbcIUlEBC8U+hBCfYN5FFma66Mac2ScDTUlEXz
Yiz5mrz1uLknRLa15ElvV2L4D0Td+V77d0zirQRhrW2NAV4wLGdVYkgh+WNyU7RwK4bPrRTtVFyl
r7iT9KDIB1W78cNb3SEqek2cd614teyJv3zrx3vK4TT2PmZO6kblLkdHqHgbneeVjba43HMGkUY4
SrAfx/joyW9qiQdygg82Je9hCCDxrSyodFEIbgZtH6v6fpAnMjnWFmrLb7H3o0Lv2UUP6zA5HVrJ
az2Byzv/6IMEvzEFejnQzWZsMnPa52PhKjJsOs5dHaguQjdkdG5r+alvzI0V/v31Tolq7ithPqDE
F7ZJqqZSH6LdvEHZgnyVdO91ya5JihVAwtIQsWNRp5jLSGcQXqmOQSpbXAiDIUWuhGLGBnVBdARG
uG2h3ZT2/L/ewaP3EgJGbtg0HgHLdHayMuClQH3mOpmzL+TfbbGPFd2BMQpS3EwEp/nga9vcUV61
xtyqQ+46ufEJHeVrqFjvHFiVIW96NnvlMdT1vdHFKyn65Vk5+hYhpmhjB949g9lv56SIcUAYSzbv
c6g54MXVereS0xt0Att05QgsnICTOZh/fnQCvJIuwgx4ErIS0XVi9ftwynZ58/eFY9ugNYIB4vIo
HQv7OgGCoITz8OLoBgJl12lWqgHLE3hkQfCnSoe4p5wxkNR58K23Qbuu06u4f9OG5zS/AbWoq3d9
vraFzjGcp+MSDg1YJT9AE5VQ0PqiTG+e5B0S+UbKnio0QRpQZWD91rJbi0umzTAsk55y6kanS2Y0
PKLNkZHqJufC069SGLnzzFl5Q88TJjhzkGp/zAgTWiGJM1qzGYSo3KI/BOhIZZC7veT0ukG8vOKK
56j+kjlhJgn6VfjwuKXi/ElJ91J0D0A89H+hkkTiA5ZmbkY3z34qOsrQ/UrEcXlKISA8ndIkShOl
SXC7Wh3AYCk/wsx93yX2fzls/06pJSunZtCjI+WWMMbCeKmbx8h8n7yXy/M4+4n/fRrprjo1kYdy
ILcDqxZP0kbuod+WViyszZXwPIvzRoaTAgttEBy0gbfu4N/McgiXBzLvYnEgYGzAgdAYOGPQTwfi
l7Tc2zJLUlca7KyoQtn3StmAg7mVzDWMxlKUTAwwl0fJ2WiQbAnWUE0w6oiVQfemG38bgXqVNVdl
PrhmBG+68yhPEFYNxCRWQqPnQbbqgz18clpU1X46+oOs/cytn5KGCuWT02TbOs+3en8rWd9ts3Lj
Rl2J6Zbc3ckHz0Hfkd+e9bQSZES5u2K1flSjkYRM3vzQHHpO+UEMKD8NX6HNzm6DcQpdqZcf7aBN
Vr5jYZVOPkNYJRJdvDJhXtwEJYkI1Wxk3hhtdx3D9AUXC0q2fhOtdcDPrkDYGidGBc/kp6qN/iRG
02mXkcjqs3FThdkOmKjbQtEna19sa5X1bT6cZ1YJET9yaircPaczrueDlpkDG9Loq019EyWwdEoA
u7f2Q2I9ZmP1WzfTl8qUri8fhKWnLW7+X8O24Jz8TksSZnl+S35u+6+K+vuDvdH+nFfXTQTMZ4LD
77ZEVKw1Vu6Ac8I2OkBm3paPXIx8lkOw2lzx0F8xNs1QpLvAdsotmjXyneLBUdFBbLVJsr53dSf6
FCQpnLL9FLjod6hEcgC4FGvNvy14n5MPEtY+UNuaxCaTYdK2n3Zfe3BOXbbi4hbQd6fDFtfaNMvO
G7EScdd16HeE4yvd41x7W83+XsEJG2QbcqdWDrWx7E4xZN4ZiofjpyJqtjAI58276pBBTTbT9L6y
H5Y34lxZn9umHTEPV2dZkRYja5K3X4bxNtGutWTf0Xc0oDA1Agq/TXUX5rzLZpfScsz8H7Pq6f6P
JxqNHJSrN71DknGWjwx43IW7BhxYVW9tWGtz73sXQdRV0VtJlchygbVv4B9PpBeIk1XLhcstIj3Z
2Lf12vfNC392POnzIiaS53tD9ESgucpAYlZMvd/Oqqlx0yGj/YTMdB1/HaeVLXLO6jCfjCN7wkaU
cj9BLILpiMLhimSKEvabQNkXBbqEN2HxpbM/GcY9JOvB0JKSvEf6A03oX9GwDZVns1gluJin/9L4
hS1rTmaqdNG8PMZ71k7XVTLt0UjdtOEXVXLj9nXUVbIan8uRL1q5q5eS7seTIUI9IB8zBoVWYrKt
DcHNXeIVe9O79yiIpTyXip9OAHvISrrhf7HqyCTZZuzUxx15dAdKXM+V1WjGZkq+Oom8MbJ3yLQ3
VvnFtK/LoXYt65OkSyuDFTcaDYXQ9dA3QKigEpwI8U8n97QsSjY4Fvkakn23B5Ng3GnKa9W95PmK
AxZzNxj4YOsAv63K8JwJcYlWIe3doTvodi0QwhbuX9VpN05s7LRkDYck3uXzYGYzlGHB+J4RxRlw
gmfkBaAEzmSvcvMxziHiRx6pJvKBKegwWVN47VdZshIWLwzSpL0QVguafSAXFAaJdms569jE7gBH
wIYj3m5J1r4jQxPdIAivbC57skVzkErBoQFATP9w/kfbpmpzhKgh4+b6/qaXIKvRboX8T1nLfH9k
j46PJBNKbwlV2/nidEgnnnpMHx7aWdqQds0KSJCJMBMqgVmwmagIaTDev/velzqDoPxNtQ7UVEb1
E9KTtnm4PN6zPIf4HfOEHA24iQdHbj2+w4y8ja16+wSdr/QJP6kX93BLeNmdFbqpskMmZ2OHd460
kt04OzLCRAi+uZ5AzI8qH6Ajku72tr8BK41OA5KjmRzvYFzfVaqxck4XtvPJ7AsO2kNVyohgWSWV
F+yi4qaCwCMJ9lJ3JQ1fL8/woinuRorJ9HadMfzUntOqpcPJgTCdjNahUHdJFW7Vbut5Kw5h3jNn
e4omLLBtQGFNcfPacW7pfkURY3AepwZ06tu0lkpZNgHcFmZFgAfiKzWS9S4rZ/x4gNbvh1Tv78R/
vzxjZ0Htx54ESfz/jAjRRFAFyBOavFrkmlY2CkNyvZM0v31POyfZmXakX/nxJH/KhiTaJ0XR3zUA
pDq6GqTwOkYtdS3/ID6cxQ8S3HoZoP0W6jKjVreW7FYBEAV7a3i3FkqKwbMTXpfwwrfOFuWp0HAr
Ze0DxATI/3yAxTVJtQ4Av5AcUJtYn6yUD7AixDIVN5V2Ghp68j3amTkaBagwORW1cwr2P3RjJbo7
u0tF68J6SKM+Goi+0oYkH4LmYYJ0VQ3/ARHf92+yvU+qfV2tjHh5n/0ZsDDjqNKVXVYxYM37lsQv
Y3Gf6r8vb7PFg+n8MSFkVfNSnpCWwgRVWLn6AbYttR+7CTDDGm58bTDzz498rJ6ifJDkzJ8WjQ95
+01y5L262n206EiPxiN4cifWtBjCfaw0vDxRQdUPPbqrPIVgy7acFbc9h4znvubP7AluO3ey2DDm
2RumJ6QMdOfBNO+G7BACKGluKONcXqylKaQVl3YnePRmRt7TKTS1MkGv14ndongO++9+RBViLW+y
YuPjGBwtE9KIStp32EB+m4o0IthoBZLxvjySpQjjaCRiYKpSx+vNEitpon1We23XNlu56+ONoq2c
oaUNQUIRhI+OCC8dU6dzBgBCR4yemh4YA7/ap9QnxvcW9dHWuO29w+VhLU7ekTHhNCmJYQ6dgrHe
63em/xzRCFx1/1w2sjh3R0bmjzhaIQ9HRHCGEYvbR+3uU3OPKjaShmseb3E0FJfhtTDmRj5hu9lN
5qNEzk1agBvJfwxdvxnRezaUXVWqOzv4lFAuVdBjnTK3rbaj9hgM36s1wtHF4f75ig+SiKPhAqLq
QqngK7KIzpbvg3Gjocy9xrO4ZAWmZMJ6KBd4wAjbxHG4Ss0YKD60P3q8dewHadjaa1nUpRklyp1f
39TtDUeYURMatxqRwsStfRSYnK81cNE+WoFWfKRiRa8E+w/sAzwaZjWB0w0ywj8gO7MVRaZ+2Cbl
LGOR5PZVDJUb2pfo1VEOmZJq58d2e2/bU7GTo37M7wfTqqGzshO7/NVLdOsBgct9R3WnKEDu10/U
X3KdoCkGwBY4XG5kcrmHIj9H6d1Om+au67RBPiSpMRAgVHqhb3Ut89eIrRenEYJEmgVnwKfYmF4G
iFiPNXhsqXQe+lB1FVq3Gz/e/f1BI4H0rxkhPk5qhJQak3kcPa3baD1Cila+gXnjMWqTq/8/W8LO
0GNS7lKHrS77aie3WXyfFA/tGpB1MYghcoIfiuSYdpai9ZGYqzWW0DWN6FcLHUYptxskNXk46wjf
Vk/QMm5zmPSqNdDn0gGDLG2mIrfY/SJnRZKpitSGrFmpqNvM26UKEBko1P6WPHMO00g6MUiaF3kk
CVdyUShQ4luMsKz8dl9E1u+kMPSVB/JSKAwruE1KBUuA6E9PmNfqgQQWnfdiXt+GgHT9LFi5txbn
C7WHmTMM9gUxh2l2QVtOE/2KSCLH22H4VinVxhxo6B/KtS7MpeEg1AXIg44+8jXCnCHDlJfjyI0S
IyJm589d8nR5dy8amNmideim4HUQInfb6QwpSRiMMYN+2+uo+fFfDFA/R6UQ/y22QDp+NPiOTgsk
vII/yXQhdBas6UecVZTmrYUoAaBL1h5ye2HV80pNyypC+22ovYMS7hyVZEC6RQxVM179aBbxuZs1
caF4+y+j+2NYCCu6wqc9NqHl0iqz7/SlubqvroBOlrbb8diEO0OpE5S/A8bmq1/h6dlqw06yjf1o
rERIsx8T7ybQ5pQRoTPmjS7sBEollh1NAFcqS/EQzvoxVOQ7+reqi56cwTehnk7uZFgDLs/g4vAA
MEGNB6GUI3Yzp6ajN16H2bGDIUwptW0cWUjVa6+Z9POyqeVtwt1OJ6pJh51Yl4USPc3MuRerKzTX
9O6s/HE0ocW7VrVfeXllGM+S+tnqVi6Q+YyeTezMLEHaFTJqEZenQz5LIMcITYQ/VdA52c8SfK8d
H/R+f3mEi6cZKTFcBclB0Cqn3i/Xu8AqVUyVDa+sWqmuPD9aq5uuGRGe23D6ZFzyGIHN7bX35M8W
TNCXx7E4Zfg9qDbn+FKUEZNGy0HyEa80Su2v0g+vCwhzwUZf2f23slrrZF56iECR+K81YUCazFu7
zzlhKI8TSMvtjsznBtk3WEHevM55UIy3y+NbTGvS5AVQHBgMXSXzBByFzkg0SmkoYRINp+d+Sl1U
A7+gEvyayUjk0V9iZCjHZgWSO9r7/yHty5bktoEtv4gRJMH1lWRtvbe6W3L3C0KSJYA7wQ0gv34O
PTHjKjRvMeTrsPWgCFcSQAJIZJ48h4RTYg9OMgTNzodE+vVvWZ/rfz9Fi6XomE1FIXCEha6MhYEo
6gEitoPb7wq1YWplogEcQaveAlbAS1lzzw7S5dCthedAmylpOkiGJ9w9en6ZsOADAsjXB7ZlTVvW
dAj6EXKp2Hd4L3vzm2B/KWajAIEnU3jjVcfr5lYOMnREehgYyIpwCWlxYte07mxLNO4BD3JA+m0w
/nb7L1BL3jgwV85piHKguQDxLxridfYYR7VG2pZLUx2KZe2rJ8FmcVM5R6uA/paN13OzkbZdm0cL
KVt76UUCAa02sKAcgAinODWL+UmJmFfq1t5Bo3439t1Gm+WKL4IYFYloaAuBEERn7zMNr2Xm0s7Z
QaBZ4Y6KIPUHHylZRHP/yftjPBoCBxhctIxA3IVinDa2mdWK5pD/jDMw2g9GEPWoLEjssz/3jTMz
ul5G29mN2y9mKELsrLtvupg2NvqWNs7/tRsOMjAhqmHoHwecTNthInSHvpnR2Dk3LVC3oCgG205l
i9upcJ4N1aXPQTqRn1R4/X6q0MDOM2/gkcMhQr2x/db8FDOLohyWEntC+xQIMVsQIbVxTaiP1PwA
BWcxL7joGxf95WEXpVs5uFU/PTOo7fe5oyKtPRisQVMyFBA2f4P+cGTXWSzLD4tv7Pe1Fxuwxv8O
UAs6DR7YZQ+JIDzB75qgA7amB/PLEueCN3JvmDiwUbYJxffrvrQ1zOV6Prs6gIMq1cgxTLRtPYsa
Bw33vtY8OBjh/CSgAyerTajoMhQthLkYqhaDulRR0lWkiBv7l2p2CvrNzomFd3548p3HsH8byr1w
Cwi3nyTdeG6tngkBqFsAGVl0RbWrcpD9XLMa09ybDAQFx94n+zGITfQeyS22kU+YoX/OA7xPoQ6E
Dnc0115Obs4UHY0Uk0u8xkSKOu12Uk4AipROiZYN+tNhWYPeWmnfgGnwxYAIdyJ9KEMjARziEufl
6fpqr40e1XMIJKG2jGeadkCFEjoCbuVg5mkACQMQZGWHrNsHRn4Q5Xy4buwTTmYZ/pk1PaNXZ4T1
TeoiP1U9DhZk10UrgOp+xuEV89pJZJklVWvfC75vrMSO/ZOXvjbZHQ5p6K5DdCF7UomRWNnGh62E
nPiupRy9CEgA2nu5LAYkuJBSwywolCdz0TziatiY6LXrG1hN9NXirRqAZeTSRJhT3hr9spvz1M+T
acwBBZp8eYLGpEihqhz2L9dne/UAOTe5fNLZTnaGPrcReiLuXAgBxfdxePPmnbRQXv+mIAYM0UDj
/brN1YnEHsJkwZ8cnTgUBIosz1qMspAh1By7O0m3cHerEwn9VeST8BoPdTCTRa18BhQDOuzdnVnc
+uqLYR9C+Xx9IKv7Am9+F2VkC5J92nIFNWmFVy/7glVPOTFuBBcvUwC242F44JCMv25udd6g8OGB
H4jgZaWZM3sm+xL455gMorvtvDq88+YtuoTlR/RTFh74/41o/tBkSAzyEUZcVyVhLiArkifC3rg/
1t0OzJCojmO3wxEu3a5A3FVlOVgRRqd8bqWFfsrmlEp+NMAmPOfOcWjCW+n+8sOtkOB/MI13DwIU
JJz09lgPSkaQOw4RIw8k6dN3y4C6XGvvR05jNZSH0v2QtTowa6v8s+aUCzMWcG/gqnL1AvUoUCQO
KkD45rTNHgfWIb9pzvm9GC0IqLK+23jprC0lkrjAPwEWhF5A7cBCztY1gLRCMgUUi3Q4zbgd+K/r
Prka7J0bWZz2/PxQc2dKDiOjEYaRakBwzoxd4WJqs0VsWR1mZMCqLHxWfghhj/Tv/+UHaLuiRnXP
KEp8ADPKvVMd/Pmd0QdnOvQd2w3ts22+BuQ3qsnX7a5txvNxa/uka3sSlASL6WY1dBoOgaeS6xbW
YqyFygNHJCCZePlczmzLLEa6bsJ2Bw8ssXbW+JYZB8c4DqBBLtBDet3cmnciOQRR2gULiNzNpTl3
pqC55TgyLevOCmWc9eDpyD5qI91dN7Q2c+eGtBC5a9yKAbMC8v2mehnm6pVU88ZY1jwfFckFg4y7
+hPNXurQggQjIije/xUgnyyeqv/ysD83sYzyzO9dsy9E+c/LQr7htvTRk443ZTywuBdPYos7enVx
zgakOXmYh6ZIKRZnym+sdoTMBQjogixSW0HOliHNrZWR2cOYY+YyemMFb2Nx33ZffL4R56ytD9LE
qIGgMeUzeZPK5mD2aIA9WwR1NBrvTSOOklUb9/Oap3mAY0JM18Z/+kOUctOdHR9HQ5Bn0Oam1oBu
Cit7u+7Pa3m0fwSqF651EIjqBVWzz/xqgAAjdEeMj0GQg20QtNmY8QSaWak4OFh/EHAgi6ndhwPb
MWypoGFxMQQbfr96GkN4AGz5YJl3ocd86ZWk8SSKeyWO/LlHm3o6qihXqMc6NbD1NfTZw7hOBVrm
0wjdOnE9b/VKL4eSHj6cf4C2LbxQFKVfLfkuhA3VsM/92wpKeEAIsNLcDXWN91J8ff7XXPbcpLY3
XCoz1jDU5sNW7dP+R5ceakmSuf9x3c4a5A7r/O/kanvDrcIp9RfCxMlVKfjOq6iR4Lb02xvWg+QM
rVGJ3/8gc36Qstpldgpynj/uolleR+cfoQVODoQKArlMcFfSqLCRvodGZvBrdn8K78fE76HVEufO
oRv+QwIOMn3/6IEuRVptlgMy8RzFehypVnZkPpSganpnZy99kGTej2xMrk/2Wmh9bk6ba1EjKjNQ
7IkZn79Vk9iNjoc+eGQXlzyc9aeKvP/MKpo1kWBAdA0xkct9k/ZpFgYdqB2hcpVMIqmbh9kE3c4W
BczqsPCwI6g9Lwopmh2ezvXgpLAjypdlU4zioCyWBOI+2EojrJoCKd1CNg1MmH6fN23JvTYTOApM
Czp/R2IkJQQB6Pf0T+Xfl8lbylloUPaQfdbrw+kUqB7oekQO/a53QSjzPOaPpidj37rr+o3dvnZ1
nBtboqaze9dK84ZxH8aqsasOY2aZENtzQLM2QBv7ug9umdICsDyfhVNaMEXkgz/9LIwnROsbNtYO
LzCnIcKzQQwNsIo2nA511TqDQzSDiPKhjoE3iRrbiML/NJozS1rYhS6bcA5rWGI9mkAJesvowzi+
X5+yteP/fDiaf2didMy6ghHXSdF1/KUTaWS5B8t6LScRdepRiN11i6sTCPFDqO0g1/yJqQuXDYPE
GLL1ij849b4xT2nxCs69/50VzesmgKoHJWClqSCCZzHjYy7mm9SyHwtOty7xZSW0O3QhrceLDePB
gaQdtRwYCSsLkD8HSeiuRVucBLGeJ4poAAVaYZwciJbi+nFvGBpFqW3FbtBufMPK2wOfAJYJ8Fkg
jaVvadUA8NEsnwDWNdvfjW3SuKcR/IGm/3PcRNetHFVL+RHQfyTWQG+sbTS7U3U3Ly+C0h3B7mTs
IV/36njqiHaA25J5Ww0sSxCiTzAmFt0yS8UVyM/LTTdbrRoIwWoC1LeTXrBDhv66v6wcHQvEbhEo
BzU+WHQvLVRdV0wtQX2MGx8NeygnFWXFRk56y4bmk06Rmn4pYGOWoM8KPnLfuLMCtb8+kpX9dTES
bW1kmruENfCENqvR3R8X4pSSFwtcVP8bO+Cuv5yxGey/FsjewbHtjFFtPgIQMWRNvA2SXps25ASQ
XccfC9P/pSEbVUZBWjyr5xbAqmhopyYHuZ0VJtSCMiKwnTWvd+Ugwh1FTvzEpZInBRgDuHZIdXTQ
wgAglOcv6UsOWZ1AyMPMebaHteEX2nHMNGq5qMC6GVLIArYZEpCpmkHcXE45gL89dp1/HFDJAA6p
7sguLxo7co1ZfaNyNt8z1rG7MG2mD8UKnz7ng03enQEcOjU3kA+Wps8OQWF5f9M0n5/8wkZvqBGM
1aFpmkoCBcZkFs8KOmKHlvb+eBe2uSH2pMstfrAY499ad5TfjFYQAubCmr83U2ClkcEoVNKC3h6P
KAxWe5m1Wbhx360dLIBGAeqHlznwXtp9Nze4BksLKVNa9UnvHlqEr41zVOKucXZl8OW6U62t9bk1
+3KtWTakU2bDmi8katJoVet5FCC5cd3M2h45N6O5VJfPcJ8JZiwQ6ZXPOf0yDj/FZgFsmRv92AK1
DxByiFFBy7mM9iz0aanLQwJGxrgTPxuS2OWBOI85h4xKc2tkBwCJQvHkeRuP6LU3JTrY/zW7jP7M
rOyhj4X3ADJ85O8RtEN1+aWAJo037lx3jEznsTN2PQgStpDdn/j3EFcuxL02jk+UngDbvDQciLk3
AMwqY+jZ/XTqj3lUe8Cj2Pg25N2Nx6ZdgAfBIjqi0HCTu8+4Sk8zr28m4h+ur/DKDXXxKdoc9G1Q
oC6DT3Gk5YEQ2U0MtwF4uWfxUOcnu97i+1kJpDBw3FALhNT0dbIE6tEqdUpZxkXtvdQFBGmCJo/d
kj4MRv0b9YVjN3UvjRP8fX2ga+jwc8M6WYJbWrk0rBFiafV8omaBYCco/bg3nP7e9EbQlTRVnt1m
c+fXNzk36K3pFyn6a5uO/6YTMY24zz0LyfVyfDLtKTtmZQCJSwekdDb6/2n/znNXfR0Z6vJR5nBx
w+Xo3kymWTyZGS7kitUb+NI1F0ZUioIPgFwuxDA1T8rY3PV8VEA4GeMYU6DazaBzcSo471BpyXdt
m78iI/PkFodZ5CSy1JYIx8pJBCwJ0HcL9ggYD+2IAK5xNkhqlggIym+E8EPY+V89awuztnISQUZ1
Sf4g24CQWD9eZaY8V2D1JjlHHmoa6H0b+KEEvOK6n3xq3182J4oZlg08jrmAyC43Z2dJVMSCqYyF
/a7wwHTAq560VlLON6P5Bmo8sENyfiRCRQW6GUzyWKQnzo4miW383fWv+Ty7S8Iar3dQceFu8bRQ
yCyy2YD/LLj1Emi24zBVcaH++JQHKbELsSOgxuFNOsXNwEefKAAMoDWCXG+aKPfDtr+qre7Rz8Hp
pRntqEHQQkRXw0wJ3gPpPExhvjFbnw+zxQKibQ9UPSA41oJTt5hSq3RhoSbDbjLfqjkBrv9QzOCn
Ol1fmLXBkEU53AGnBCTRtejR82aKlQFbKWTt+qe+SlHs7ctyY0ArzoiKKAEiDUaAe9NFj3zm+tD7
ghlvenMhjsqt8msoK7SnFC9hB/w9WnUKY4S8dQvmkUULk0W9m7709oszZPfUelV+Extksyv085W9
tEd5KONA7Af889rBg2ofcVpTlDGrQoizEnDTpf78iMRtBAKYXTOD7mf6ocZyX3QARLkv16d/pdZ5
aV9zpowZ7uj1bYmiRLgfxRiJyYCirMUfZvq77dL9ZDho0EJ4r7ZSamtehnISbq9FGxL75vKAqGvA
Uuaqw5rgBZuO93aZLLEKVbdzvlXv+XzsYZj/2tIhI6lERzBPYYvMPQC0IFJRtyS9DbbQXatjQrsb
ahcLMbmeJgQJH1LNHsIANDNFllmjN2Y/TA9F/1EZh42lW3WdM1vL1joLu9TodEPuwxbekgiRf5kW
QuSjR+vY8X/MyDenzr4GCkm9Xje8Mka8jIAow/kA2hG9mmGHQdr5Tl0Br/abVUZkV7go0T+Y3fib
IiyrtvDqh3sgg4h/LsdoyLassqGBOLLdoXx2sO2D2YDkvRui/s/rm8A5A9MJKy5QpHo02fSTsNkk
YKs7eNb9DD3qTlnRPGzM30o56NKQtucaMrVeoWBoKG9zfj83B0X+toOdQs7SH6KxukUJxLS/1vUp
6HZD/nx9/T5HjjDvoLSG2xkEh3rqpnLDgiE2rGLqSgCi0AoPrWm5lCf9l6prYpB951ttGyv778Km
dv8SHPN26cDm7BT7MNtbJT365MbttwpcW4PTDhXoo7lZo9B9RqDBCWpHDGqKhvyn5dKkd8Y4Nfdp
8H59Qj8/WS8m1NEyE4g5JsiKYHCVjxTYTd8ls/Mxdw7e3LHK2tOfW8NFBv00hDHo4162zNm2n5Q5
otnFwju8TncELbx5e2cg8ZYLtReDBMJi2Lg91zbhuUVt8Vx3SCGZDOVPw2oOnfpulGhQDrx9ysvI
2IyiVq3ZeFCi+rFQsmlbHqi3jOctxterOpkqH3Q1gPtPdWIzNNtsvZk/rR1oIIgbECCMEAwjOLyc
TSptOQ6DZaD6GUMPbGEd454dZ+Z9kD3jAXV97T5FO4s1SIMBb4Mw9NP1wFO36goKa0b4vSvRuOR8
XDfwyf1hACBmcIpA3hFhlX05nLHufOgrgcG/AgwV+cuxf+jqr9kEWTVoF5TdsZFbvAxbJrUZLEqJ
55mNNWLTR4HKH2ilazATFsBefh8DNw63+so/xfLaGLV7zx7mfqyQy4yUegjsPbFrBNuH6/P46bzS
bGhhGZ3ZXPocNjjORcr2oQTFmEqEs7GZ1xwCLzFkL5D8g0tomxkoV/BOp7DTNq8FKeO22XCI9cn6
14C2d728n+ayXgyoF7zSLet5k5tsawyLg5wdSL07kSzvYSLgbA/dj2h2tnxsw4TemVBbGTIdyzR1
3Isc9tUMN9ZhfZqApraXNwiaCy/HQJXtjVBBxhiyLgJHc9t+sb0v133qMzxgcaoARTwgxNFHqC+2
04PFEHikRcsqT5gAxU2bzOHtOMSZ40ee/8iNNhIDiPW6xBQbHr06hWjiAnYLZAzgc7scocVyLwf3
uhH59F6Uj0G3UWxY3TFnv685GhvHMYPOO462CU2YZNxNQWTO98VWJ+bWODRvEx5h7rTs/rototI6
UnOrgPz5TYR1WkCR/tJ/CXSwtvnRX6pmqbBOCiSvnosesIhlDy2JyXRq3CSjD+KPixuLSZTtHICQ
cBgQzf+8TvRiNDGqHH1tZjRZrw6gQcI9XnfBtck7N6M5QZmCeD+1Yca0332wpXjjr+sGVrwAeGpU
SCCzjheCrrVuq4ZDDgSdLaJ7s5CTFMnknFT49bqVld0KK/DipSQIJgwtRCDZAnJuZyMqnF2FJCFv
c5RpeHzdyspk4TXggQUceRBUWzVPA0OfT4YK0nNZ+Bb6zybfIP/5NAqkPMCKD2y4C8ZbZOMudyRf
KHYBCuOxYzzk8jb3doT+6XrDBOZnYftBY3v4j4rV2dE8MqDSW1nxGN0PZvHFIRu/v/jLRcFh+X2k
LqAh5Ho+SpmXQzBGk6WlrHnck99W+yL7G8n3lUx4umHok19phrS5YiGFz0GkPbbrGZ2nN6n/4RQ7
s/3TJYdQAfiRAL4BJgahp7Y/SFmZkISX6PC2f/dpMoxbheWVcVwYCC4nrOwzy5uAYo9d/3GmezTi
NAASbZWbVpYFWWQst4u8GtoANM/NaWlRt1+siPuCQoTYPvZjHUPfQW0dxytOfG7K098+KqyJpWAK
DFZOfRi6mzHYuFnWRoOomeDBurSS6sdxUXNHDj3Bojg/nSYKqlvaoesAybp8w8s+7Xgs/7mlZfXO
tktlezPKwrBUQ2Usq1B82CL+WJkuPLuxKEBMoHClp4h7Kcfc6Vwel3hu5G+Ot8vajVrGiovBBEDN
4ElcKII0HwbcmQY9BUtBQX4FTsQaUK5nX2oIjl4/HlftoAF2KcHh1vK1vR8EMqz9JuSxYSQZiTOW
eMHjvNWisLIkyD8DtwOpQZsA6365JENK7NSbhzSGLJJlvKbl2/VRbP2+tuSjPVS8tPD7Tb7vyqe+
+X399z/P0qKcjRTnP++xTydwymVIupYBTJDZ/TGk/UPgzN2pr4GPEIpvVQVXzS1Vc8Bk0OatLz6O
ajWHGSgJxLTzuhqkdfsUu54ZGwfl5z2JfDracjA0bEhbD2W7Yoa410BztM0+WrxDwXkvm6fB7vaN
/H59BpfD6vKOgSlIB3mojgEXoKfuc+GiBujAFATIwue8MtWzLLrbecrbYz12aWxP8gfpJnWbp+rn
ddufvQOa7iBtQae8DyJwHWglGVFGG2A6QT8TU7/adVu4/eXA10fn4O5CKAAwFWoUl/7NMuEVlbdQ
LLjDzjfcKPT727xJv/X+FI9IVvuQfPwPg8JbE+lpHBAY2qXJjAwpR/c60OjiKQuaqN+qha+tGG7P
RRscPd6mbmD07TL7BwbtCkioZFAQSFT4hGq8mUHRSUZ0CzPy+VRFDmcBAuAUQiufo8WDY5m1YSAA
KqTV04xalXgetl6gnx9vSzYfZx3aex1wI+jvp8auhyaYGHgA028+jU2wlY5HxaDhykAc+jSiuVSA
qt6DKl53uL5gnzf1pWktaGh6ZUFAF6ZtX52Uhd5LD83NX+Y/BoBeDtHXkkdW0UvVWxxcnkERefk3
XjX7fqts8dk5LgajXxstTWXWSQxmtoBRBDwDrANfulBFUD35yiyI3rUy6mS4cWB9dhGYXUIi8C8B
0qffI43scnN2MDZaoNk+O7T1V/rHSe5l/pA9wJ0LapvPKEXBRmNcbIjQG4/SDX+hx/SxN6bmiLhj
f90pVgf0rzGdEH4MSY5YBcY4+eWauxnHBHM2HO/zS/hyRHoN3+cunsgERhzjjjrJ6N1lYAiuSrJv
7ZvO2s3NT9v46/rAVr39bGCaF/JsDieLwmaY2lXSFtm9O04OHsa1sUMv31YfwdY8agdwadJK+TVE
PkzyzOmTGIHX2eiM2DKx3DJnYSUPMz77LMVSBT8QkaHoGflsI3T9TIW+LNVCJw2kxQJRXD7izAj6
mFxHuhiHG94b0P8T97UT9UOkyJEWJzd99aGrx8wIatDCfXQKNGVEdr/xpP2Mo9G+Ylncs68IK9Kg
Gx1foaCuRiKbq8gGb27+navHEnqukiYetO/GreN51WnORq8FvbyFvEvTwe6UvdgexDOO4JpO0PZ/
3TdXNwTMQLYdtXo0UGmz3M0DeA4o7BgO8nQOxmF5oK+iqE5QQHj5AncxrQTa5jcgQ7xu/HPMBXA+
0BhAsQQBriHtVYf2PneybNjORXCDrrWkQOpLKvLh1f6JDVsOtVyal5HJuTlHx9sqPxD1ZEPwp0B8
5/9qlJUwGjndlwZthW3VJrzel5U8SZ5cH+faWv47Tsz2pQ95qdlNNoPhCrpGgngnlrZ73wZmEkSJ
102t3uoORCbwukR8+elWL4ZODVUKWwHKMdFI5igYZvDmF8kE6Te3Ubvl79uOPORWccS3As67wSa0
umfOv0G73lGz66tC4hsMP6OvSNHK29Kr8Kia6zGuTFBYSIPNB7BRTTdNarePpWoPPd5fGxR+/8Nk
AJH+f4tU+uPUgr4QEiP4ENMDDKNPxuGY+T+Nfp+7ewbxejQwS0wSkm1q6/j6HGjD2QgyruDWW3A6
2poLkqVgPqpxRLLpgRgCkOct/fBVtwJs3MV70lkIGC/dyp7CsARnNKY5/QCrXU7+Dpc29P8QZ6Aj
AgofAMWjhKldJ5mhiFE37RJnuDeDVx/5gPaM6ceG367NF9oucAj5KOB/UhDwiya1gmwJCUccsYoG
XysfWuFuDz4YOhT2GwW5T9aXFFhG+UM19V9d5z8Lh4L+pSRvtHfIxum0ejSCBhG9IMibIfugHcFj
YeBialEazrtyRwn9AhzTsZ8FhNEg2ETTZ2cod64qd6zYiBj+ScvpRxUeaUgILyI1gK5pS5uDcZyA
RCrOm6fWU4e0dX4UUx6V/ZfZ6hOL8V+QdVjyuCPqeGPz3me4hWRrnzo3R6BmR174fn2Flk2rfxLW
JUBe18O/Oox98jsh+gkOnSpIrIzPJZkO4DyIKFUPNRpeab5FW7Hm3+cWtbipgarDNM2w2GSzgDiY
k3Rm8Z4ib+JuVs2XCb02Os3LLaOflS1hK0c0Hco08puvjdy4gdbuu/MBLXvgLJZoXYN3VggjE47g
LBNRysAedUM5Hj+766u19ig5N6U5UF30AwfHYR53wN911Q6qYn76QXOW2BCVmtgQNcPGsb9uEpzy
QMniNCLabZ7JJs0hhY3DlgpYyuI2t09TaEaDFz5QD0Rd5WNuzBvc3mvnxqJUj0ZMkDWAwu5yTo2y
dSdu4RAkDiC3fvCQsq0YaW3ZlvGgBWHJQemIiroxU7Aa97i+PX9qnspplAD24cBwk7RoQBvBemhz
dpAI2rjM15wSAjGgYEcGHy917QBqmxI3qTlCE2B6zMm+hw6Q/C+XCNi9cIWEjoPSkLZqZq9klboS
KojDd2N+YPwtDd+8YH/dHVdHAt4ZG1XBANeidhvOvpoK3CTwjSB9GYbxa9aiK0XOG16/euEDieKD
/wW56E8QbbQfUWaqCSFeeO/ynZffymo/tYd2eDLdXW3tCN4I3p01vv6H8Z3Z1Y4qrqyBSz4vx0e1
D/PsRMSXujQ2ZnHtCD4fnebrGUtnVi7yRNx3mrgl/q/F6DFMnSq2m8rfp81gJaKqNiAX63YB8kFx
D5QS+s52ZSVIh1o/WHzKOC2D29H3kmk2HqlRRZVl7D3v9/X5XNvV2Mz/z6IOQKN9mY4EjWUxqVkc
ZA/hsIWNXL3dz01oLonHjSM8BhNBQNGKjJ214+yJyW+NF6O8ZEPCjPYbG3rtiPwHTG+hnIw2dW2z
Ubdxuzlz4SYjSsnuOygDY5XLhADVlLbqpnfKO1NOp+uTuWFVn0ygNFSOLiaMVD3ODaj6n2z+tTWe
OufYilhsIbbW9vrZIPXcZUjCIQeuHIi6DG08t5yg45D/h51wbkPbbxDxqz1mw4aTd1BKjFyHRzYy
2u2UTD0E6DbMbQ1J23hTGeSTMGHO598LYLsrtdtU9fjnGtFCEA8Ov1T/F7yOXhYgOetFhzs0HkAM
nO4te2TvkPrzfqYA7u7D2qpeVB3kD77q2zmeWmY8orqLspjMmbzjoihuezcAYfN171kZ+0J4a0Pd
D+ymyBZfXrBBhb7MHq9XJGBOlN10voqCcbMBfKmq6oNfXud4sOImD3XoPJQn25qMyJFJKdw7IxD2
Eyvd20JJPNna8DCNtkwQvtwr8CZHPKvnjWGunDgLRQUawdBqji5Y7Tjwajx9wIiMYRL0bIF+CpfF
9YlcO3FgAgJmaDN3AY7TrnM2C9q7DDFZ7d2G/VF1u6COC//d4Sa6eA5K4jG8UWleWzzUGME7uNAI
f+LPKzxS9k69RJzGXeEdDMSdaEK9Pq6V48U7t+FdOkhrmUAs9RXOapGAmkKxZC7vafoGWko07Q//
IZQAqTtKkGgtWSJNbRa7bmLeQPAeTa0bh9806iNIN2LK1VkDqhVPP3g+2souR1QKJ+V8honAgsv/
lOX91G88LkHItOLxS5y8kCCjDqzTYPSZaqccXOTo0knF2yII+cM18/ErZGMaUAFS+6PoqvBE08x4
8Kusv8lKq9xlaAo50trkJ5a1/bujqPldZDU9mhab95nhMrwqvJoc6pHRPXi3hxvTm0cnmv1qfs8n
MJx5TBVpNCrHbEA0GrRJOWXDfZ8WZjJ1XhOn3WDfd5NvPLaCqh7qONN8EJZg3+3MKu69cmieadOp
OydL+6fCaAe8NnkDpru8DEFHNHQsYab9I5hzkFVXTkdt6MI1/eswpOnO6cf0wfVbt0tSNwUhU4MK
KZr5uQ9uwBkiNl97D2Q+mDj5ZWxmdrJcYe1CikAnGobAOfJG1Q1SzqK9SwlZvoxmpxE6Hokthgra
wQ4HWWpYy73w3HZvVjIsDwMTwxFZRnnyaJmy2Jw5eWPFHNxIr1PgeFAVSXfUKaYmckrTubMbkx6Z
DMEk1XRm10UDJnEvIc6VuMBpof/PK43jOBQpWnXdMdxn3pgeyjn0/ip7Xt4g+2i8Znk5fsw0oI9d
I52dYXEyAK/vkCJKUQ11EgiyOsAVmrn1jcx2iLK28m6LcrC+D0Vr/3Lq1HySfpHt6tZKETCj5aBI
jKouvpW5JwX4nOvi74q66iYDsf3XzBrHU11Zc9zKqbzH/z7c8yAA8LzwyT01JguFFcJPgbKzezt1
RdLWc9pEAuneb6GwvWdZsTCDBHJLGjTgBIXc05Kx4oBGcvtU213/nGdE7NGVFvZxRsh0A8CX/PBH
bqLW2yJZHEDl+CDRHNdGDhhtnwK0ZjwUVGQN2N+XMxyaFi8sL6svdTV7dZI1vDkNtRDvzPF4GAmr
ld+dMQNwtLCm2b2xedH/lQEfuc/mormhg0leq6Eh9AT51xTMgPb8DLWjal/mkxsb1PCfXV/QU291
rnkYHUrYTgyCWpFXIe8aO1k+jYei69Rz0YzTGKkipHfSNUp0GhnDkaaNYUW+EvUPNOrwV4J54ZEA
S+0Ls9yuSip/LF7rzFEvNqjVPsIGLLKsCM0+ypqseq3IKL67BTIK6CPy0A7Ccy6+1bIIn2nIOi+q
GkLAee6Ut4FUbDcP6PEu6k6+2mKy24gZbf1bjVLtLBQUX20vRUNLEaBYFJV2DRboMg35C8kpxL9S
l8uIITh/tSfb2Nd0IDwya7MA5p8q+ZW0TJ5oUbZhVEnPu5WNTR8Y6bGBa9NV2EUAM/KyGW+lzM33
CcinyM6Fg093A1qCjbf2H8oWD2xQ57jqJGhq4Ojw2nyCot/c3jitkT9N2TzUEcRmxEkEXr6v3B75
MnfmLbIPrkIvR5b/DVyXfGv8cDiVQRGisI0k4GOFN1qFDiWeNG3dfmcB5Q84DYfEaMvph1/aYj87
YHEiY6V41PkNCDnmaWK36ZgidA0njx6Ek5UvCsf13sw6e4xgiJ3qsBF7AD3ye6epsy8GnfjR48TF
dsjBiRB4vN8xAkb9YprHPTjh8vcy7IzImfiwA2eFfwTlBJjkPOaOSdtOPpJ+lg1MCAhU2d6ZfEhC
OkLu0qxydvWYu/LQeF4bxkHpuHOENuIujCR45/rE5l3B8ShrUR12G1C0RiNIxXZo8O9J7DM/33lW
XrwGkI0Hrq1TBiTjHbedYvTbzE0cml3+GzTx6KVUtei/ijqku4m0zbvv0P448iLfg4eheyfM6I8C
Wslxawz9rvXbJiHLpPPKmL851mD+lk4eRL6f188ABvh3rA+7W8hkzCcLjggucYNviVyslQLAEfjv
LadFjzw1Jgh50QxMCl/mdG+iFmH573b4zUQ9efZio4nyae9sSYusRnMLXHChEkAyWTPbAgNVW0st
2egOAmzwRbsFrFyNes4sLF9wlstjQ2MzUFOgqDtM/4e0K9uxk2e2T4QEGDDcAnvoee50coM6yRfA
zPPw9Gc50p+w3da20kfqu5Z2UXa5XK5hrW+18ZOD7Hs6CC8IEkLpDy/P761eNfQtDSEtHYPYHnLl
aCDjL/WN1KajbJg1BA0Zb31ML+xxPxSpD16iNDnO6ZfI+skaxVtcFqggq0fRqYicCkKuU5lplwC6
mJevq+g2Tf3J2ff1YepuItWjThZ2bQUJSwpGp8UbeVVZa5+H9o3EF4OKblBmF1sR/BM268eaqE1S
vmsrvZgLG4jH5N9L4w4SXHjJoceLwx6fSqjQyGaZvP7mTVfTcqDezrMVNWkeUItvJWDkY4gUoAfO
hzZuoys63Rh5yXZ1ryc3v+zTDKyTKXhkzfB8bC/bko0osSejpbSrixzaRO6Ta92DMdFQtfZ+nGQH
guhWhvDyIojySi+BDCASBkCgQ4gIyMxVD2nUAmVFuzbRWZiMDpgrMBpIAEVUAIOlNPyMzccF7Hwz
Xmy9/o2iSeC89oqFFtuHXJo1Ucc7Kdp455HXaUBm4TJWNUPJbBIUAxjXQyuw8YEJ3BnzDkAPeHma
7a+sfU7al09owTOvAAkABL3Ig4UoqIuWDq+Zwts1jd9jygRwj26p6qCU2gpcBLr/XQwciwQ5k8mQ
vMjwvCXRpan914xAbFKUGFQiBA+hg24a9OwQMbhP3phiRCLUVXSJKhn8/xsXUWXt6Founsxu9avJ
dll1N9ePn9mRvyv14cUMEJ96gho1wrXG/uJW36IimFpV/UBqWZsdEZ7KqWEmsWNDTgn2F/LCRkVe
WLVUwm2kNXggRRaWqil2DagGO/vV+Gdwfu4dNjoI/pRlJjDlaujQd5ds+NJ6T1n0cH47FMv0+9Ld
7LgXlegGbyHCtN6SHMQb7SfuBE76gM5U5OsQgp2a1KIP2aIXqFEVxmUKGkHc2Po/07XwdULYhjE8
4Ll6YpledzWz8Xqc8qVAM8t072oPg30To4HdUXhFWTywlSQcwgZxc1JiQClY9IOVHOPW9S3nARDA
1b93wXKdHHD3cUxXpHxO18006qgpGSSNRuhat6u1H6fP7D1motCHj9wr+sxPRbQziIuMCIX2vr6x
vcrvi8+c9b8CbEGHvOwrx024dx9fymnvJFdVdHBUY0vSk4gOKgxIo/cay3WqBtXTsukGnoOjhyne
a03mM9VFLbsNgTiKOQyUgYCyK8SBVb1iHHZCbS3BSHkR7zNn8YHSZbDd+eMoK+I5W0GCgYGiubWK
ngvq+voaSaXsskRSY0f7rrvHxGcUtCOgY0fH+TbrRhc6q73PnZQEwBlWRdwyY8e9/NsOUT02heAk
78larSaOLs32ujljnP4x1q96UIrNhiLrKHNDW1FCTaOszQZ5FYjiDb0peZhAznF+ZeUSAF7Fp8Ew
4Sb4IZIDqJzx1GnfHerqloyKwyS1EGTw//f7wn3glUDpamf8flP+ZAML4xLZEo/uSKoClf4NbyPG
wHjaYegIoSN6/gVjhCGipgUMs8AdHRDV2Xj8aHs7BrIiclb9StHqRX0zBi9NVl2jYfl2Qe5v7QZk
xkafAQqYAIconbzjYNwOkYfEl2ItZO/D7QcKRozptGEd+FoM2hfXuU+cyyLZJRUYQi+b+khUzRfS
pd+sh+AAkHO0PcABobKIgliX9r5TLxgtPMZIEJ03Ipmr2SomBC+lxzA6skAxhoZJ8tJrt7qu8ABS
O+Ww6+hLQN1CtNNJK20gQqDhgpnXSWYg/FZVf6XH+q8Ecfw+LXOvQk8H+gTAWZB3zx3dl/lb3l1r
haodW6GMJxzryHPaqTGhTJLWx4ql1+DTOn5mS/6sl/hC74i5zCyCNp4zHCoyIa9W+jnNFduiWjTB
pJsxay0jws4vGCEGKAYtAa6Vhdb4NLE8/P+pJNjzUgNHETBeuDZ7K3Sql8LBbLerWDf5Gf27boI/
jHQjpV6HdYvZUUcTaNvdLNNN4yCAAn+PcfDI/rxW8qvNwzA54M+BviB2W9dsySbLGnCdpNdpcRnN
dzl6j03jC+hEBwD5WL5lBKgE+3gpfubc8s4s5N4JxveEFS3nNUN+GqKT7rIckkBHoj9RcanwH/ng
ljdChBUdrXLRHH5yPffA6KEtOrTkK0pn0gO1kSHcMk2ZrvZqQ8YMvJmSgxoMCuNTSRCCwniq61TT
IAFr6UdaFYyqplqp5aHwh/Eu+pt+4TReq8AQ41QFuq5Klz0zuFS/KMDbBiRXJ6CAQALSzfKIysk7
ur8uPmGDnFUS07Sgb8c87ansJps65vYzCqh2/FC4BMM9z1PXIJddX48dDcpZf2jn72v/ir74naX9
M2AnXiqA1kWgyqeG6Yc8gQYOodaA7gUzMmBI00U/WqNmg6W+zq5dtzJezmssM0osNUh0MeCgox/7
VOE5nQwOhQqjTHwjA658ebfGi+J4yZzjVohwLUL2nNYWhCTkR0pR0Dnmdo2n5HM3vJ5Xh/+SeMa2
koQzNs/NEo8DwuN6BvIfIB8xYBSYKBKR/ut5SaqFE04abhInRyEG8aL3HsdHmj1RujsvQnYQ+AQ8
sCKBEYIXzOnemGbTdOmE1rIyeqcpuHNQf65RkdT9yXsn2r6Jv58XKNfpj0CxGcrNB3QTdxBoVmTn
zOhXACVvgSLoeTHyTforxjzVq65sozVLvknZ3il3lhWW+ROxPuGoNqsnPvptEMIDtR1SSPtWsMNY
KzLNMke4/X3+/01mhGJQfQaJEZ4kM8jRQPzKVLeSdP/5bQhsCoy8is/jkXU5IOEM9CnTp7ZfAja/
trqFYiLqoBfpgjKRalhYelDR74qRBozgY8L2VKe4ryhyVpDoGddphHkUti/jyZ8GA3Hz/rwVSNdv
I0uwAhMQ2rbdYv0SjIBqDnrmFb7gI/Iid6YbCcI7qHSX0mpnSGjQkcku6/apih9bKyibw4ACMWJn
dmnEe+BbY64rKEvFi1Ia0FD7N1Q6elg+BDTRVDjGEMECtcSYmF/QcXmxUg0F55a5FYajoxKlv7l5
zKlT3DkYgqoC3oNwY2C+D8i0Vtwq1lx6wDGugUkFAN18AL6mZjw1XUTwReMTM3fddNl7CqelEsEP
/+ZYkMJbmjS30M3M6G02AE+tZLdlq8L4lZ6NjSaCo4f3Hd10hZhuzPsrm04VghHjks2pE3Y2u3S9
HBTiLL6ymkr1ypOeko1swS9P/ZDaY81lkwrYSvs2e6qSA3BxMP7yiTPyV5IIZMtYN7pxC0lJb/ut
pfu9ip1dsV3iiaekorStICG3EI7WexMNP1ahKE1Ij/pGDeGoe7NRo30FZjcar9SFjKfzyyTdEJcA
tQnzUege5EpubK5kDPQ3DWpRKbJDug2o7JDlN1p0jyLYeUm/i+NigIHIFu8EOBaMHQiqZLnBcsIH
OQAP4Efkahx/5REgEG81EEP11W4iR1p8XaKb2r5HSe68dJmeiA0x+WSBFgfjFqd6Ro5WMhDiYh1Z
994m6C2fv6G57G62n0nWKQ6y7IRh+hQzTZhNsD4wvFUVnkkub/QzLR14P1cF+z4T17erICmvxizs
+v/OaycVCOgXDHQAn9MWkX80EIGaddQjTeNWV0v3tQNahTvfJu4ECvv4eS2WEETRiiWV2T8uURe0
6pyBWixJUzz7aGlgjCSzgGAH6obxalHiQEmFAPoL7RboYQbs8Om+ee48ILWIt3RrdfsuWi+aRD90
saPYMWlDCcCTQYeEoTzkMYXru51MDvvHXw9pfrO0dyvwYpO2uwWq2g69rvukSe5BYvq4sC7w8vfz
2yc75BhXBv4UhoFcJIVPlXS8tXQaD0F+AyZEbb4eq5/nBUhXEQi4KEagEow86qmAzLSaWSe4Tmm0
Hnjlrtb0fRy7CovgF9SHE74RI1xgOgEHKeVxCVh4/cFEl26xH9iT9YnBZ85F/kcd4TAblQEsWvSB
BhFiuhR9OFnx3hiY31PVpKTnaiNIeKmkbuQMNQB0gsoEvLz3bqGNM3/qrbuBhmWVHjv3EyU9F21c
DpwHyuoilF49DZ7eNkjWx9nlsr7pztFoP1FdBSsxSvYIsGxTvLY0AiQdpiFh4zEW0BkgFbgiVYlQ
mUVvhQi+3slWYBGVEFI47r3uDA9e+XjepFUSBMdASFlUIJPDmQF1jjHf2bliK6QxKGp3Np9gAzG9
WMPL9CWNpxansnO/6BVmha4W80kbXljyANDl5Ea7QTJt/cwLbyNVfLkkiD1zmz/4p2xFe8xr31K/
dkMlKj43XfGsbuUIDi9u9WkGRFQWGI1THlJzeRjnL+3q3TvrjwLzfD7Nvp/fMZkT2koUbaLMSJVV
OEyZjcEETjEwPGb/TGKIh8tWiGAWhdmZcRtBrdE7AEXWBy0vMEiJCpJS5um2Yrh1bsKminYTmSnE
1HiB5fPiF873fjrWumLQQtqZtxUkeG5rMXJq8tk8kLUG8fK+Rtiwm6h+BPEeCJsAQm+bCKg+UdLD
mC8A+JBUxqS4mAHwWMw6k1+H+ahf9iW9HZXg/ny7BQOECI8DbgKK6gN3SmRX04z+e4igzW3Dn8n1
6qfJ4BeMYFKmQbLmkpIynOy3OX4zaxWSgmQLUVF0XAcTLBhRFUEcnHEwitTEJaIDEWiqDgxdGvo3
WwWQLbH6EzHCnYjh39jKKMT0PZrA+/mut5pffamH5w+X5DifiBGuxH5YmzHls5R5x27AxIKxbD97
mKl301aRj14UxVUvuRkp3sGoomHy9mMtjRma3rAOVz1zmlfLrHbJ8CuJMHc+PcGk0FP83Uunwyd0
3MgUbmPN0ia76U3ussJ2fWqzB98n4N9mvaJkLt0zvBMQ1zpAJRTBAeuuLeKUC5oWIHW6yX5ci8tm
jRU4Iioxgj5kbmM66RAz94fGuWfdPk+O55eMb/uHQwZ+Ozx9QPqIiOnUT/VRA44xNM8H44Re/XTn
tcjiYEin8PtP1GhAX4UeEcAycyRK4ULxAA6MoAyi5mQKB+dIQJ+dq/IH0iVDowh+DUS/gHA61acr
CMYkbBdZGIzSAb1jQY+mHStuftlZMnS02iIUx7KJo4lxPJtaPGiYAmXGIUqQCmcWQOusJfRGD0Mv
MxKJaaXYKZlmBkYEAZ6I0O/DSB2bnAQzM8C/THpQLHlt0YTUG6d9SlaFejLHt5UkeKR1pQ4GE6Be
4lmYULauy9G7iIE9iJvm4rz5yZQyUW9H4ybQRj48hAF1EuVehqRoPYMeVgeaHHN2S+sp8skyKzcd
vEM5bxVecYKVN3Tw8ipFJsbLSjBgHMAfmbhXDvUXtj+vkGzttpKEex+UcysmvKFQqe2B7OE79Pvo
7UbydF6MJLgFZuhfhfi6bsILQzP1GP+FGHu9o5N3qKpa4cDlmnCwTk5r/gFjPy9y0H8RJJaK8teC
EXHvCx12k4q2S2oAgIv6nxTBxaWZQZqEZ02H+r4aLhZAksyKW0EmAkg2SOxgupnDnJ+uVVoU3jDx
4fd+uZ3tVw0QtXqnWCyVDMHttPPU4q6DDNfaW/HbZADBTMUlJ/M6qJ16ANQHxxbm+E/1mHMzA5QY
bgNML36vi+R6JGA9ImyfA4HUblzfBX6sf97OZLc4nyfgeTE0g4sxkF21bOpj6JWONYZsbxkcdlNU
PoB4A6feYQIT/LfnRcrO6laksF1jbeZxreOsNgW9Rd9HYE7Fj7E2doXn7kdaKNyqSkNh56wWnWmR
g1VdqroKemt+j2qtu8jH7q0a9a+6F1e7KPVuC/SDKRZXvqF/F1ewfZD1ZXNeY3FXasxg40LiCpAs
Ywjuh/e5ir7qlXEDEgBFG4PsXCPnCFhj5AFxUwrXMOhYzKXWuC+crvBsIHPmr2nQRr/Ob6MsYYY+
KlDoYCwFg+Bi34eFQcYZ0+3wH6Zzo2dOsOROCEbNQ6OxqyL72rvFhY05RDtejrE9/DgvXmpFPJGF
DCogDUQ0YGccxxZQyAjeqx99VsBw0r0Zj7jS3guNKTZSuqQbYYLTJ7aeRkAFQ1IG2Hq185qt2YXX
gcJF+0xUjZ/7o5bgA2xM4jGnhVpLgoFq3b2iJUVcCI7rubpjvR62Se+7q7I1VqUh///mvinxSYDJ
g9yE1UczbwNmD76NqQ5gZd3MyxKgXe4+HgEHw/RjNPRPRe3c0XTqQQOdH5ps8A0lUqV0ix0d4EF8
ih1QTKffhGnavJ0GfnyQuc6TvQfcdCsE1IGvAomTHtSNJEH7ibZAwUigvTV/s4hf5MccxRCDhVFc
gvlDYbrSu2QjTfBI1QIEAsL1SoFgoi9vEfKkBkgIzx8QlRTB+SRTZmt2zi3JRj/qDpOfPqIxhRCp
c92owv+/MRvS20NiLHyLhv6NeP11MjjhGL1iGm5nOekuTd5L9Oqe10xWm+ZsI/8zDJFJgY0Ja2ou
dbbzPUnTCyBWBsZY7kbaHxE9o7zCQoBiPI4j2SdavXPjd12L7/Pk4vyXKNZYpAjuG82JMO3H09Bm
aCUmsDHTQ62paHZkwSBYHfAwAGAgEJMFj07zrra9DG+emNpgkneOGFg/fEaTvyLM041Ex3MK6Ht4
uG6MLxlN0EyavEbrqhAjdTMbTcipmIr0ldsv0MRa4ou2q2+M8dEoXbSBOArLlBUb0QMH+k0LIxjo
AhIWzfL6TiOJh6gQmHRgdFttUK37Nnml1tu87ofozp780hoB/rDrVBOnSunCeiYIVTurhaImckuV
9eAkl4kbTPUVMH7z4TsmsnEeAcM+mmizmnbnN1PqzjaqC6vc0akZWv5GrlIglLFgdQ5xOoRx8VJ6
IA8PzkuTZShPVlq4HeM4qZMCr7wgWW/tcVejzdUeD2vaIq56JNpjboYzU1TFpYbEOxz5gSAfZhs1
L590r4LMOkouynYECHu3K13tMEDF8/pJryEO6IUBfwvZSsGQxsUulsjEa9lOQIqJOFUbrEOOF8Zq
veHaUrgUmWK8P90DvQ7wfMQy5FLFlq1ZFQJ+Qju/zfKffeONgRk7qb+a9st53WQlDtQ8dYxWgMvd
BK3C6YGMK8/tdBvi0KlmHbqsvu67pgrtPp4vAIjkHAaH/OjTpvNnd6hCMgPDv47Wp8KpVZjwMmcK
p472AAtf8wEP1ix6MiPKygOWe5fW0ARWQ29y5StLYq6ofPHnKKgJOJ+2cGf1LB5Nl4xIIqaPbvle
jw8V0HoXkOQ4qM7vOg2UXFRhQx93FTKRGkN7LAFFi1h+1VwzSasIMlkRGN1T6rbACL6oJhXclUoO
///mPqbmwMAqiZT6QoN+eFrKPRiyW+vLeatRSeEnZiOlZhPg9F1oY+ejn7gY2jKeLB2V8efzcj5a
BF81mCeaXHWPisbZpAmYDnquTf40jQ+lfteocPs/Hu5TEYLvSux69TwuYqbfY3phtGFcoZ3h16qq
Any8wzFzopvgevvNZCa2n/QALNEW3is81w9x6z3q7qDIWUslgGHGQp6N86MIdk0MlkRphIT80AY9
+2KRf3a5HM0TdIjAx+NkKMKuD0m9dPPv5Dt96cieRJWfRXclRoLO77rMurZyhMDVnEv04E1IfTlF
GOe5H1MAKqEYZCn0ka0XSk8o/iBxBNQ0wa8PPQK32kFmqvXuzOq/fDJVF6PEuGz4VYTzFJkVKtJ/
t5iEKJcS4eFg1yDIftbB+JnQgoO/+G1143m/LIc99GTYZ+xBH7sjChzPg0lC3WiBplXBRzSqZ4H0
mxwApRL4fE4Sdnp22wEsZxjlR8jq5FfROly1qXEgjb1fYPvLqqpeysSBSwSmjxwgzIYf8Y2rqCpg
PEwUm9l2a/11oRGAYooV5KJBlecgY2eLYQHXZAB/Ywmy5Ni3rJH660ynyxgkITtvWHPXx0RoVYKi
weWIWmzsXiIkke7tarRUJG2y70WdxAHJrIXWCLEbLlrHCHlkLM+C94QfZXqorfOlm1bXs9b/LNNB
ZSN8TPe0PkNAPQcGYtOCKaLgerpAC6hz59jlgaLWgiah08OJDNeY7QrpuoRt4yGNU2DudjqglVG1
O/zHPwiHLVjA/OAIhYJwTO502rAitJlHL2wn/ajp3p7q6KS17b02kJc1nRDyoJ3WfB7rWJGokhxA
zh4PsjLO6Im2pFPVS/iatYgQw9nx9ylxfRMYVv/sStDI9bvwABgMDImeSsjHeG7IGCFrG+2s5KIx
rmYAJJVv56VIrqkTKcKRmsvEAPwiVnGkF+2MEdvmznN352VIHhQEQjhUDs4R0l3CYnXtmq5th+pQ
ac/7DMMGfhx7RkB7Yzn0XpaBiWHKwrwCEPfM+vkWnWZI3hiTfdkVw8PYr4vii2QnBaZrAxeQJ6zF
GhlJo8lCAyCgUc1fqCT4hXsb6dr94E2oVcyhQn2ZpcJEgeOJF50JkzndSTJ2KGvzJ01tRCBLKbpr
D0Bfu6Spmq9j6rA9IoW7Pl7pLQCvb5irUZBCZAqD/b3I4nnBBoDm1MB5RY/W6VdEtpvMYwRAirl2
ph4jwgXRg9gprGfNA0ROnw0tQN7nrEyu0MMFo0tZhjKlgSHzC0pZ+zyTDEBVvUatd3eMSQg823XA
1VZkl3qzlMkuW/FLftc73XPlpUZYRzVHOyv7ZRevTvFiOr3NcWyMZ723tF9N2TUHj2nmqx1FzTHv
lyJkibVeJ6lVoBISRYkfAxftfojbWdWo9PGZib1HYIZwHXGNI9IYZDMe3uZY5oFrYt7LpPel/aNH
GSEzWqBzkv2samKUpJwhEQAB/DLhdXlh/dnoWNNA8VoZlp3nPpA4LIcvJX1OxncQ3qXIwTg3lpK+
UXa+cRmgMguIdsBlCkdvys3FBo1EHkwJwFUNzuyS3TmtpWgGkMQ9uHNAh4V8Ng662E075cDLS2d0
QueDByi3i7T+xtw3h+7PHyXZuUWzC3itHe5RxJzVVLVkwGxPHljutDPn/MLxsjDpLD8nX+PZUtxv
0rXbSDNPT8w6miNjLaT1KwDETXOX0/tmVqycXAhg8dGMzPtRhA0yk2yOqQfuwbmYfkyzM9+7dHyp
WF8pysxyAwR1BspzqM5itOhUHYYWnnbir/MqmtBz+r1b0FlztXp+PKMyuDPp5YjJ1FoFE81Dd9Hv
WB7BYQOXESY4hdDetXoaOQVW0elf1uFpri9jBvABP9Ne9PZoqN4qkqwAJgHQps+pDzB8I87JDyDw
K9BFBxvpXzC3PpNAz8Io3fWZT9kbyYMYUp1btz6ct01ZRLCVK4T+zASk4ORCT7frDymdj9OimguT
mT9/I2ExUbf6kEtt+6k3cwCd8tHsurtopuPSFLxvuHJWRfQhM8utKMH2sypG1xsi4MCNwT4VO0fX
zn29yD9xoLdihKsxZkuztgnERBgqruf7OXvziiqIlp8J0DPPb5DM5aOXCKQ9Hny+Jfap82x/V049
ThpGNbxHj3m+Zz+00dMAgmlHleg3ZfbgwNmD7YgAxkz090ajjU1LeNCDPs7e8L36yVyxczuteeii
V8yCa9bNEL8vVVC4R5L96urbhNao3Bzc8Uq3frZa4xf1U74eSydMSxUGj8yYtt8n2KvTdCSzY8QD
gIxmuj8u+5Y+kO57nyoij9892aIHwI0H9Bq8VnELCY6HtG5nJDZWojUTtHEd8gXVDA4e6/fZQ+Ms
YWIQP+vLXV7h8s2/1QRwQEHe/LDJZTa/li4gR+dAdx7mWOHhpZHp9tMEMx/MmqDMi0VoiiugUWHx
d0gNtSwk3jMr9g4Lx+xYgYMtLsLy30ewCOYtIR79UsBaEt8QTYOkBzJRIA0G1jlyp35kBZOKMk/m
frdC+M29ecRmXe2VGDBEAGB87Xvf7g+02JPkebKPRXRnqhokZIHAVhy3uo24plnsOF0gzrFZ4Dq+
RW5nDMt5qteRzHrx1NfBDIDMLyq8p3KGRbMdo4K3JdmIicOLdn1MAExnGe+5CnVD4jdwXf7uI0Z3
G3J6p6IwGMuK1IKolD05cYtxTuARV3cxsBZJgIGw815Ksl8n0oT9mpgZ59oMaeBLWRtgPmI+P00s
3zH9wvoGnF20vCgco8TXn4gU9oxhELm0R4g0W7LT+yGcqhtdZRiSDTsRIribdWIsankwFU+F3+SX
KDhiWX0grY+NIqQypTuG84SZWaT6UGQ53bGiZFZuLXwN86d0vpjS274kGNIL7Xhnlc8ps4Jk/NmV
P1PnOlqPlLThZDk+0fcuoMjTiz7et1EeGsMOk1XBnA9A2twjosjAjpfcTd6/X4Kolvz9XGFp4B+H
0kzx+y16FDw0LxntgTbfJ83d0Z/nrUuCK8qZFv7KEqKx1sWMzsqjlKj5Xtlhp31JkQ71ej9LLvRl
16b7mlx7xs6s7nugMy1l0JiPnv2WF8mhVl1BMve7+RqQSJ9uFJjLoknX8TUelhmF1RgksIGd6X43
XgCY3I+mt6GdD7Z9XxbhNH+i4gDxGJtzCF5mmHs/FQ/watLNPDSNmvvZezZXtIhUl3OiuACl5+uv
GHGYV1sjzetSiCm7t7Sdwrg+lk35mUO8ESI4RNvSkhltTVhK7VsHXOwh3TkqoGCZb+J9WXyuggKB
SjhXxjBPecbL0onzPY8u1hxEkRctBdhsdlVVX+bX88YqWzfM9YLuD0kjtDIL26P3Ovp74wXnbtlp
7tF2n9ZPXMF8dPh/IsStqc0JdO01RLTNTR5/bZydVipOt1wLsJZjvhXJJjHXBPj4tSfahOtjPS7W
F51dt6ppMqkIVE4cHWlCTJoK+5KMptGuFFqM8xO6oJfsGlXX83shqzwCh++vDMFJLTa4LkAzAvtq
39ZvFnLuXaDZ/5npt2F8yHEt2kOhkClXC+8czEThBSmmDZu6H6wKjVSB3V7E8a8UySPyfl4t2U2B
ctMfEcJtGxm6WyAVD5TWaDdpRwThdsjK29XbmZ3i/a3SRtgkb4nzxBogygPtemwcp/Qb2qPPq8N/
Q4i0sUl/1RE2KRuWqTN0yGjSxU9z36Kvi1v4nnFFVAUivjLnRAmH06BNGxk1RE3VD0O7zLtf9YyH
4uG8QrLXPPJlhsn7oxEki4+2lU1gQgH3U7AgukPPJChbDD8axivaOEFktnjJ1bfUJYfFjm4SGj8k
jWLiVOb0tl8gmEiNLliAMeALiHsxLv8547NJUKK+BAhP5e5TXaUxd9TCwmKyzDYBSoZxbqCXnl5K
o7cm82TYyBO2oFFJ/Dx9odUujy5na/Vn7wtBCrnH2/Hf7w/MH6BrHjP4YPgRB2uztm8iwIj+dlOu
Gxb9YZx35zdTspIYrOE8UmC08gCicKpZXdB6blIQkjlNGvTu3tEPCfFRffPtNESgxVQpL4mNbgX+
9mmbx4hjgl+iniNsncX8nNXoJb5Yh2tGFLUoydE+kSPcvaOOYXSr8JAsAfm6S5HAnv3uExf8iRDh
qUrrwS5LhKVBgmEoLwqI92VSYTJL/AfgA5CG5O0lsAT+/82CZY62FiRz8gBl0euuGsBexa76Kd1V
fH5zZIp1k3jfE3GCuwIiDvg5dNhcbv7MmtRPTcPPtR14z12spWoqVCVNML/WHhAJlJBmOmHL3tGJ
6Vvtcc5C23zIhl/nbf2jSVgo3sHxILTEI8QRVNP1yCkHCk4K2jXIXoDEcPTLan9eyEf7hhDUwUFC
jZo4sB9Ot8teC1RA5xj1V1SjrSFstBSv00eqXZyX8/HgQg5BGxmKvQiXxPcUW+NKr1PIMYxfGZBr
QWbWfDFB+TcCvYlOQWIrIuaPdngqUNiqXJ8qA3TAUCzateVx9C67/ivIrJQ0bZKwZisJSOGnS4h+
kXoqe0haLYcgao6idE/7KL4xCGP71AMdRl201U8rceLHxHCTgzN42fP59ZWqCx5dTl2BjIZYpIla
ryWFnqLds7np0HKcmw8u/TrbYdMqTpx0JzeSuEVtDnhhM70tKSRlUx16iOAaBzRfM7o8j8n0ZbQe
rF4R9khtdCNRcCmuFWEKnEAiQLirabeaFA2td1H9iSordhL1NdQ28ZrDxXmqmjUnJfh0IUinQeoE
ttH54wh0Nt1vh1+R9ainz7N3i774z+zdH7GWYEBg1mWxU3L9DGAPAeFLu3e8Xent9EmR1pC6lL8K
ig0PRtwCdqCCJM3a2fnNtN4by9t5ZeTHYSNDuGQMTavpkCRopea4FNWuQEWoXztQzaXoi30Zma8t
F6MKJ0ClmRDy6CnVx8WAZqO5hhoaC+f5W7SqMO5UUnjCfmP7kVcWds0NJCVXCXsawGeeqXhBpdYO
NwmQJhd5SUuw9rotqmj1IKOx/XJlvouWU4ADJMh2nd8pqcvYCBLul8wr+8jgB3lGTt3SfsTNjUd2
a+s3KtYoictwDECtEGoaaGwVm660aMi9lcYIDKedXd6NadjTp7G6Rd9CVoW0+HcrB3sPWmhtVAxQ
MBBWkCUkHt0sRbKEXVPjPrffin+PclCO2YgQ1i4F5iabFiT9s/K+N+/b8aWpgnW5M4d/v8ZQ94FD
wg2NsrU43NkMqHvQEW0mbnSf60+sCVw3sHDNsOV43hxkB/dElLBsaDxzae1g2dz8V6+9OSDBDqp6
8bvhxmheDXYTR4PixSCx9RORwjLmmmUBqBfaIUM9GW+rfmi961JVPua/cvoc4rWzv2souPVxybp1
caGYZ/xcxnfw3kXeY5M85ukxMhW2J9UI0Gc8VcPLMqIfGqYuAecfSsfIPY7oxUg7kBhek0GxWxJP
BKKBv3IET5RNo0myHnLi9c60w6h+HlU9V/wnxGXDouEMoQ6C5iPBHsreTSozQkN6ZKIVU/9FVJkz
uQAAmwG3Dfk58TFHXLyL6YrhXrCFgVLefFrtSjHqLxWBhBkvdqOlUWwvzBLDnqA0P6c/q/rRwSzM
+VMj22+ekfufAOG2S3rDnNeyQIKpeNDhqc3sjuaPiYoLWLbdWzGCWbWsGXFvQ4+ku1jLV9r4LFJY
lOQ64AxTfzQRLCqJuziZM2jiVq9a+tUDkTqoNrMl83MVFqF0V0DH7bqEU3+IjNxuZk1Gp6Nkb6fX
Vl8HXdEotkUlQVAmQ+hWVbxRBexGBBmQWsUVJ92QjQr8/5tIoO1rlAU8NH9pyUtqPZMFQL6TYkek
MtDTw0e4UEcQE1dxtJZNNqPxqprvNC10q2tS/DpvvrKbGaXjPyK4eW/UyNu4y6waIurlFpSqgxda
aJusbxoNVMkNKFlV00QyX2y66LVFORR5cTEhi542cAUR1BiSZd84XWiCczhfQs25hn9ugHR7Xj+p
UW/ECfr1IO8AwgzEue31ZBxT+kpJuLTHWtVLLN+rv3oJznIaXcAPrRA0zN8cdmiQmbUUzyCpLqj1
80Es3nwiXGNu4xUYFUGNj9TPU/2SJhdWjI7XJ8Y+EXOYfwWJ5ITNMA1F0cDx68txLJ4Rw+d1MKID
01GMIEgXbSNISD7Epov+XbS2Bk7yRcsrH1OY4ANUmIDUQ3tI/wODBbMnosXpaJVnQHeAiRPfQlWr
dUN9wISuIpqWepyNGMHSjJ4xI4khxtQfNO2t0cLzliwNz9D4jC3m6OcIbU+PasUcVka896hZwQqn
JVcuy0KSmkcjma706XYuS7SnmWXjl16nKArI1pAgCOAIpPxPkN0DmZmsJUxvdu+qLPdtdpw09L1e
nNdRZg9odOJ3ELKDrgg4mPQjWTsX9lAZBzP6b1zuFqrKgUp6GJGG+StExBcE7v4A5A0IGeoAPWqh
6d5E9KtFD54dGGiYKB+Zd+hUDIsy89hKFU19IeiK4FK78ioFD2f970NpUIvCLGDpAJQTcxetOa71
WsM8+llzhv8j7ct27MaVIL9IgPblVdLZat9cLvtF8NIlUvtGSdTXT7AGc30Oi5BgD7r74gIGnCcp
MpnMjIyIbC/rDxYGN9uo9XIX1KBMD8qNPan8Xn9syoULACT63Bc22/pH6UGk+htj+/Utod72Zzak
hWunERReC2wY7on0Rjh1DsBVD8XwsKBi2Sdxre10c7duVXUtWnh9g/gPUxhACl+etdlaDPQfYDQZ
oLwSAiqcjaDn01roywz+wZlMM276ht5qQ4LCIi+Nw/oPUMV6od4gKH3wlJCx5UWh+RYr8ANsJBaF
tWtx6JKgCLXi1aw20gzl4RadIpSZUWrWxVc+ywH00mJjEDC8zjsaL1m1g+B1G0KcGFmTszUJqtwy
Z8akMLnUVZHMLXp+evPA7XiYvuT+xpZRrl0gdAcBGBZ8Ypf+aCnxiqqYsGPaCtQcWuj5P/DMBMgV
E3vE2bhelFvljzVZ8ap12wEgMzjEqf1M/G9L95YGy2NZ6dd65ePmxGiKvYXiVUaTM6PmpYtF2mpm
asDFEshQkUKN/1CTxJQchqIx2oJcTa4UlmUD3XQCt+zs3Vq0cJlCywmD6ouzNUah/lx/LEm+oH0z
k17sCKZjVqcP3SCy6OM4or/37R8OFQbY0ehwcInK701IuaXW4M6oAwAe5A13ULof/RcgyMdkSyFW
tc0/8ONopRuCke3yA7m5z6lV4gMtYATIm2nXMrwNzdd1h1QnF/Q/Qn8YYxkor11aqXWnAr0mxzvK
+5FZ7zNwwG1y37sbj2jVF8KYGgYMMOgEUkApBLOeTWlHsG6pdsPSk27eFdO1WT8yd6NPrrybzy1J
e0EHkIKRQXwhozksXXCdDcCVWZUFYqWGxcaIMY26PZgY2Zj7/nfjvP3DgsJDoGxQlfgk6cw6f1mG
QCwoWG0DzY7TdjcgcqTv63aU2+PMjnglnYVcX9MK9JN1rKh/nTnXdrbX+o27WRWX7D8mLKmpkM8u
RJApXJnHrzxAUXc+ZqDpTa13jv6Uye/0La1U5W4ExMYBfshFm0/aJp7PzclI4FSJXpfNI9d4J6Dd
N+lGpq3cjijs+gBmAuXgSHZKTpmZOdgk+XJEE7ahL9q065t7Z6tuqHRIPFLhD5IqOQYWLO3rNDOx
Gwvt5HbvfjD+Cgqw63XtxgnbsiTt+65IKE86WJrMR7DA2eVXSwiGpflufd994N3kmh40f//nkpTY
4CUMxGtiwKXWv13GOrTcLhqr7EvT209dzm6o3oC/9MVsXitKHjD/Fmp02U3+NxvvM950u8Wlkddm
J3vcYhPaWgRx6Z0dClY4rWu3+G1gt+2DXWPf6iTutKf1JVAVIFAOhlQfMjvcBNLuSdtgMo0R2Bh/
/l6w93GMluykt1e8iabf66ZUtzQI4kADj9TK8eW2h80zY/JBgRfl831t3IMCIVw3oFyxMwPSiuWW
1vC8hYHWLeLMuuFDXLTWfvyX6uO5I9Jt5pn1WLoMdhz6nZZL6BiPRv5z3RflqT7zRfh69vUx+g+Y
prDBWRlm+dvcpFFuEMzGP/lbLWzlumGY0Yaqhg8RbOnenNIRL0AOW10DGsu3uQ91yJRstSSVO+3M
ihTkIZ4xoeiNCExwdNxsNyQhUFhMf/CTve2/rC+fMtyfGRN/frZ8elpMliFAblS/TQD67oE73wfG
C0mjvju2dCOV2lhB+RFdeRpA0fzjonxj9WFuAMN6Sbc4vZXXJPI1Adr7oMW5dMpoaohA1QsezZp/
WAxQELvDbTJ4p/W1U57TMzNSSHAo+hAJOMUiAvVrChFu8+u6AeUjFjTy/3NEiu+tZZW5DSqHaDHf
baaHbXecglfbfjLbrwSIJahP+fVWrFeeqDOjUqyfyQhN+xxGnQaxHXUh5IdxTkmI5Di2vN9QotqT
6om5yFCDbzMlkca+1nr1MmJUus1qkD5PX9YXQrltzn6SFLA0pqdOk+InjdmEZ9lz02Am4qnTDutm
VB8UE3PAnwn2AzBLXO6bshnKsR5c1ELMmILZqFyWjRxE5ciZBUf6oEGau11JfVgYv856PHuPhvcG
QrV1P7asSF8wybBYVushJhb/zSCISPNwmL8Pwfu6GdUxQ2/MEUMdGO6VC8vuVPfZ3MKZEvUNtGIc
e79AgmDdiFhzOfM4MyIXlX2z0YnZwUiLkZ0yfQ7aOMgeQQTVZ9d9ncXNuMVZrIq/5xalY62baYDZ
dVh0W3AWR8zECTBDXt1Mv/Nqq6W1sYaetCH8gI0mn2BMq19yFs/jF2sj5BrK3RAIeBcaGsBxSrth
GDS74ww1IafrXzwMXx5nbu69dnkDe2ce5pM/Hea+4zEFw9eV7xZvU92i/JftAvoL3BI3TjntrXkZ
NgBhqjgjNCSgJSG0MjxpnQOT2UQXAHh/1FDroGCESFCo+pG54bAla6pa5nNb0jJ3QBFqJWT7oqad
QvT8o6X7ZW+hpFQLfW5EWmhc26nPBcy+4oAlpEZcF+NdqYFH+J9a4KhGm2iE4XEN8oPLSIXUxCd9
OuNiMGIHTMWk+rF+7JQf58yA8PU8L8j8NPBKGEgNDAICdm4xGibja23vjGpLWFEVd0FQ4kH9ABxv
lkzzxnyb63S2RcPyezP9aqf9ujOqr3/+90vOtITZXppYeL0sJEqtPibeyzBvzYyoluzcivjzsyWr
0IRJSoz/RXV2Gp1DomMkdIwKH6+h53/wB3QeGDrAXYWy/aWlYipryDLjnuJ2FrX93mLJ3vQ24oby
o/wx8pGbnLvjJKPZ6zCSYGDM9w5k3JrLVJ0XD5hTy8RWBv5fcqOCklI9Z7imrPa4QB2uCqv5KfsX
tMiZFV8qaFSeg4qnCT/MdF8a7zOoXda/hoJXF48cIUHn430IVLnkB2MO4guHBRedhco+4R3qsns6
H0CD5SenpvuKE5oPhyaFXg7OK15C679AvZD/+wGfiH01LesAoRblLxJ1fpi4X+r+bR5P62aUx+iP
nzIFSqpTCMj18NMwSOjjbiieg63URXmIAkHDLrg8IcByubUTbvWgPsFjvgI3T/fs0JNenep+l22h
lFS3PNjX/2dIjglmzdOMoHSCipM53U7TF64d7eGtK4/2VqdEeZTObEkvuqnOqoJ7sJWhFbOAZKKh
G3fphjfyp6nN2e65j2UzSxL2OdoXNz67aYfYzr8X7kafX2UMoouQW0GtE1Uh6Z5b0sAumIgMc17v
qWlGzHNObOmOvRGA0mEOh67ZaCQrz5hQWwUARIxkyaOM1pBQmhTIk2oaJZYeoj1iWRSUUPdJe3L8
kCb/IXELs/YuN2+8PB621DKUb7HzXyA+8lk81PxuNOiIX5DWd+YcL2nsTPumuCXpbdce0uwpwdtk
/cCpbaLQIKrn0AqQK0FAoQwDhUZLVGIYYbLRtnmgzYPWXRO3BxMhptnrPMTU9oZZ8QHlnPuDPRTg
B0ETId1khe9XZeXCbFBZ2u8mX3rUgCGLwGatPFW9AJMCf3doMVQVeVlmITs2p+Vd9xcdvwyNzpFN
/wKUAeMeymEgocFYixRkW9QoqmARE1x6HVbDW+u/N5ssj6qDemZEvvNm1L3tKcCgk98zCKfq6GJt
rK0qvomGCLj5MecUyE9MJwfBTjrQEk8zEtbpLwamlTz4XTUPmwMXqnB9ZkqutRg29ydK0zKa0yKG
NsoNnUlsztNGDXrLjJTGs2yp886EmaR76q2vRWfhMG4R6KhuuHNfpPzdrBY+lAkpI1vb+eTK9e+R
VGXTxsdRfv4/H0eGqxR88UZNhyt4jYRea4XeFlhyyw8piCS6UeqVAQtO/jiVqH/Bhh2E5F/asAEo
/0BOLSKmnJLkvl63TQfWZC3tXjMveOgMDZK88zUmWg+9ORzXI4Zy4f6YkxOQvKSZsyTY1aPDDrMx
Py64EdZNKLeZYEoQamxgUZK2mWskzpiWMNE3vyyMoOZkN6Xf/tqGJ2QNoXsA3CTeI5chnrl96rRa
U0IHiSd2yBNdf8CgRebFdlUVdLduTTFgDGyZI3S1UeATjJ6X5qD6m1ijDRotu8zCTEMsdW4SNOaZ
h9Zv1Cx56DNyNIoHqxv2EDHZuF0U1/iFeelM6aOZQbq5w4raew2lZVCxjXEA0K6l3+vaRoKiusou
rIk75+z67DE/lOcU1izracBTbBl24OUMPfLKLNwzKE7cJMM/HOgLo9JxczgodgcTK0ya+yadkHtt
pd6mWCXprrwwIfbtmV+p5delVsAvTXtMnH3v7yySxrZ+6yRvubajlRZ2v61S22dkR+hXkjEBicSL
N/KAh6PXk/tLT7/x9sUfk60NJp42n36b60AF5kMrVCZnwOhb2YIasQRk7bUEwcD4w1n2U+Mfyu7F
XmJsPoCDt6bhFAcVbw3gDcHYjsKgXNbRuZ20hlCpTeYws17d+jYb9usnR3GJfgzlAwqM8ocnz6kX
mm7NlgfSh960Dt78yyz2PO2juTrMW+KMioB9YUraQS3gTL5bwxQx4kIDAvQYVAe+RS6piJ8XVqRN
hNn0IWh7WPHzw2ze9+CGX18x5UdBrv7/Vky4ebZLIfNWmw2FgcwEQ/YXOu4J3YAZq0AYwBCi4w2w
qfl57oOQDlTMI2YNPKrvMDwD3bVdmf/Mk5gaNxZmgvJ9QSGMpm+ViFWx5cKyFLc1qwCXmiWmHNpH
KLjWZaxnP1FIABM0bWJwy24+hZUmMZsGpkd0g1GIkVJkI8iSwhpRVB1YWIB0FlO7DMSSQzhwFmYl
w7Aisoj4r78iUM9/jMp+6n7Gc4GbrJaH2n3QjXd3/rVu4mPOXooZ5zbkens/Ds5k6LBhNdOLw9qr
LOFhBoB9j5GufLDiwXrvijfXeEYe3ro35Ux2ho/2rh/qOaYOHXKio7vnJSQB3C9mokPn7BfF6C1w
K+HoVA/z5NxnmBZf/92Kc3rxs+W7lI7EcHr87BGvQLPeT8ZrQGOt2gipijsTdzXgizpyEFTUpYOa
2iRpeg44LncX+5UGQfk9xe4AM5ttkWucCiQPQ+V2NRaDgJF43cnPYQK8+KCfRYICZvhPpFFT0ZYY
GKcABhTPtX5dFRvefY4S/5d3X5hwMIomeVeODe2SDH9/j15L0KZRpuf7QH9b90IBJoEZYKVQKkOp
HbYug5HoaDoQwAP3An3qQPGZ73XrMEOlLE0BzL13lrgdQy+4GaL2xbHDIYqgVdvsl62IpXIXOrXA
jEMTC8wT0p4ZSGNk3IS7bf1fnbs3A9cOnJkb4LSP0b3LEwVqYmhMg4kB6CO0YC7dXXSdaY2O6DS5
7kJCDeiSd4OU7jWvzTEP9WIApHBoF6jk1FYPVZUCI4BLaXRWbFBaPxh4Vt+jUd9TjFUGvRtbU2Lu
pr4bZ6ins7IKNUhD1uHQ5uQl8Vj/Mi01VtDSc/9oJtnWZSU+zyd/AHIDHwNqMZ4c+lpWFq6ddWhZ
2SmeLw3kT4ugAKe65vtha5Y3vCuQzxWYNMu0f8CuYDWRK4NNFRBTYMYuV1Mz5gACETiBdfGeutcJ
PYzJV6c8rO9R5dY4syJtDShcjJkjJkz8/inPY6MDyYXxZd3G5ywGgCpMsdkuVEQFZPvSE9YDat9Y
owDjNg8mc25JYB3cZMH1UYe+lmxcHqrgIcZLoWgNZWZfbgP2raWlBoNLHTDNQWeGJvmx7pDSAkpV
yACEEMSn8JHUYBol4nry3H1gJ+CQ2Bj8US7ZmQUpjeEtOqVNDgtz/TiCQHp61rPrIO/DYEtI+HOg
x8cJBLEJeLEN/I/0cZIRapImgLjZcgcIpN4eE7KrptDxIem4W183BRfhhbFPWPAuSbtKwLK7Ni7N
24kfynbn5zsjPbr2frbiur8vaVwnR9/aUs9V7fQzRwPxvjnLDKE9AqiAcFRvbzqUwoNjuqXqpgoY
5yakp19DgiQxFphgRczmE1gDEOKhA5AFe82P+i1BcEWtWCwnbhY85vH15Hf1XOW5XQGcE6XNvh8e
9OXNzI5+f88JdB/+861TYX9vtAktfUi96T96Z6MipjoHiE64QgHfQ3YolvxsSZPWTTNmwd8SNCeY
3QlHcyM8KS14At5kghQHYNZLC/rSNLnpCuSR1YdGeavTLU4uRXECoQKrCEIuwZ8uH4Cu1fQWOi64
tRz0k65L/mQERy2/TYdd7cZpkIdtD4QE/t0o9atO3plh+TDk3pgO4wjDQKUH2sGwfmbDncG/9M2V
8fcAxQsnZY26jOPsN8LJJq33Pf/RLOaVRmi8fr63PJKPWFsVLheobQICNXe5L6pr5L+J+1MfjsCP
bVhTHejz9ZNOGwPeo8914ROa9t73frjKpm/rDqnCMEbFdDGH7QFiJwXHpnFApztg8sdPbPQ6O/of
HU0tnGqopZA5XXagi9liHVEtIupkgrEdmD7fl7b8rBGLBgLBUebPwwDe8kjTv9RGyIOraYsUSbGE
huBp/xj9xMCx5B+oEo1ac2FrCFAVM233pRncZV94oDZcX0lFaDTAL4DSthATxAjz5UFOdcjyTuAz
iCj0Lg1O79L6AYjpO81orhrrjujW3neQDq5bVVDxInH6Y/ZTa2BmSBEcxA86B0eMVkF8xYtT+mpx
86hp7lXfvHQpuR5JH+MeB5GDHUQcWhfZAjkp74udkaPN7Mg2Nl6fluIr44dhW2HGHxmEjATp0mys
vQqb168x2aCxNL8iTq2bURHQ7BWvyeWbHxTBiVpsOmY2z+OODdMUNuYAmddhScJ2ycnXqmv0hyox
syTWp8EpjkmfMzAoT/NwVc3WDG1R7lqxZ5LmN8vGdIpNrZx/F2Bv/o8kYCLu7ZnP4URd86c3ds6p
mnh+zVOfzRHu6uWJBZ2BTaHn35K+pSeMufR7ANT68karWHCb62O90XT9/MDFJ8NQGnASeDJBGO1y
pxTZYNikQY/f6K/wVNCs37y+LZKtqaoPbQApu8ekOPprYtgJg9RS5ouH7zi0xEbvb+wqPSKEjLdY
0+mdMq0/6jYDWYWbN/NPv7LZXTVPaGHoY97s8jnvryZv7p6KvEZldwCh35eO2vlDW2jsZxNoy8aS
qDYLeIEcIOUFJ7C8WVKm25ANQR/a4xo9aO5i7tw2ODVN150sC1Ug7vtJyGt7/PsLHuJYwKOK+xGy
vNK3wOMV1fyP/mj/CJrC0HN36wdU9bHPDUgxfLDTwdew0SMQnKBsUmtNmFA9yv6+oITBXyTrgnQR
/0cO5Fo7toyKdpTvtjvG8rvKYiEbu40rXZGugKABUQ6vRUHgIL10qnJssymfUIf2p5hqOLRztL5g
ihsJD0JQBGKizYbUlHQ7TARyeGMHR0wedaAQh6Y1M0GEOYadYW3YUnwcdKEdF1AfoWgjdwlH3W6K
MUEnmtThWH3v5vuh3mVbolmKNYMVVCawaEKhR9pjuRNQ0+fCSvXN9W+zrcbF1t8vPaUIH5exEN1h
f65CXdulc7WxTlsWpK+e6Zk7lCY8qMz85I7ZsW6O619d/SX+rJEIEGeJdtuQol04fGirdB9YIISZ
v7oowf79QBfEW3yU3YSYseC6ubTjjEZDxhJ2SuNxceYw9X8M1l2QkY0VU+QdF3bEip75A0WpngPC
VWJg8oGPt/30VWPf1pdMUaW/9EU6KbmbmP08wsaSPmUJgOHlrvKyMJ2Ow3Jrdo+0OunBD/4PEe3C
NWm7uaAR1agvtrMNWc8+Yq0eNfW1tfWptpZQ3nSk5kPA4F7iPzvNfZfOoZXH62u4ZUPadrxektIc
YKNLnxb/WE8RkMxbKZry9KBYiGlFPGLBtXO5F5hv0tTusWBtAAy6EwcgHeOhqKx5+hcObgH62hXP
fQK1TSB0WfGCqdN1NxU9DmwVkXNDBR4FHZmTrO5bQKZrbHvW7i3vcSz3gC7s5zZKyiDUAf3T55vi
74llHUhqiuwbBw6ldikj9tx84Z3hITUtjxjlA9+K38fduFv3TZE6nFuRAQtdUPqg4IIVp3urmthe
bv2xCfMeEWSflG/rxlT7RSDvxdiYoLCV9uTSGHnt60AVFV3cdZAe8lArffoHGyBhMHAz2eLVfrld
JmQ5QRtgu9DqvUpvBhCtbN3iSjcsXHgQrkR2LsN166nLJjpjOwi4AhHoP5Trt8j+Vds++GNERuvO
PvGyZYGRoXlJ0Dun/1Lwcs4tyCuFFIVnJU6v1jYhOpMuu0q2+J5V6QigBQA2g0FetGouv0bJPZzp
CfCbwbjR55iN30Zvb+UnPr3+w2e38QhHKQiQsg8lsLMbA5S2JThp8dld/bgkcdqdEvPLugnVjSG4
RIC6/ND8lk8kq4dRHxYgb4ziW6Nd4f0T1+OOu0+Jt/eDQ26+e/q+9jZKvYq7HVahUoVVNKABLy2h
Q1jioqWLQA5BCRNq2TQ5tniI1VvAFPG9pQcPDGEiHLxraK7JJ8coWNGbZQ4wgct2tdWGiY9pNszA
zIB/GTvAMoCo1YCamqCrveQ/11dXsd8vrEtp3pjnuuYDpwFc6xxW/p3RbvinXEcM2GCWA20TV25y
Fd7YD6iawz0E7Fx7n+cnjdySrctCERxg4I8ZyY+BWAPtApix0huILI7k6CT7f1iqMxNSFraYmt+m
eQk8I6h6px4Y4PRl3cKWE+JjnZ0mrQPPsSXWCiWIsA7eyQjVsmajH6iq9mNwBw8uPLlQJpafrWCq
yjWQiwGLAd21huJpRzA2YIVVdYcHN+yBfRu8x039ZWZfki3Ul6LidGFd7JczH6GcO2aajg1Xjtmh
D7xnfWyvBV1WarlAZGEefC6xEfvD+tIqIuKFWekOpEWW4jEFpxfrqU9uCud2Nr5Z3Xdra8Ly8zfE
O9ADh4oNYXD01qT8oewn0APqXoZmqk7CnLV3pauFhU424tPndRTNBVDqQawAb8BPb4KBtUPF3Rzd
uz602W0zP08tjybrpEO/AqK+f4+zFUgT2IJyME6BXJCfm9ItmsbLI3SSNeNLTp60/tv6R1Kt3ZkJ
ufTuMLcKkhomGsA4O/vNYm7c83jdyOeI94GYwWXl4xqG5MflBuSg+Z6mGZLUrTft3KyPp60c4nPI
gwUfI4V4O6PPKZfKSltzK51Cvtwbw0Y7OeZutEDDNb6uO6IwA/l1UTbBWIDY3JeOYJeVY8AAHyjZ
Fye4tmZIwL8wY+NNqLICzDu47dDIQn1DfLOz8+po3DXyJIWVIsHwSJs8FTq7mxatPxl6oh3Xffp8
TH28OP5YE7/mzFruOdmiWdBkr2ibh3bzY66KFzP95i/mkQ/v68YU2w0sriBSwDkC67YlBfQsa0jS
ttjOQZ2CRuHHDOiU2zyvG1FsN198IgyZAtULuqhLjwBGHmpPsJTNwF04IVIZ7xE3pf973YwiHHzw
bPtCZBuwRCnscBKURivwYF6yz5c3Ah6gjGL0K66NPcC/KBRtDU2iCYeffpm5+NjlqHgBWGKCrlzK
ZMmilQFJwSVrNX6/hLqdcAyK6MkDwJH4eh7BkzskmOKPPH9kcTCRKWwNH1k13siYO9BQnekje9Im
0E0v/XSaJs1+LZMeqQjVx+aYNVa+xKOFaKqX7kAObCqgNTAist703cRuUEHu7lqDp+y68aj94C4u
ztvCl705cHLtmqX+3eS1fz1Tvz8xbC+K4bESgdlebAPNwzzXQDGUBu57qdfzfrF9/pNq3Hms+6R8
JuhkfW1yn13bQT7vHdh4bHygPpqqMklczsF4ZReu+za2BOxOOSdGOLNp4LGRatVdTQFoXvSiTyPe
6eMPwejZ70GAVp+YuyBsd5NXPkxVNyzX6LJOyUMAZOk9Rl38MZpAlTiEc0Xqk+cQ/tqwjuw9OoIJ
tDbAD4CCpnsg1IJWQOKD7jxOGccA0GIS7b4wK/0tb5fksR56iv6J57SnctSyGIJvUM4Z7aqPULci
1XXV5PUVPqOV7qwg5/+ZrVmXYE3LyxfQFTV4Z4MwfF/1PX3vh7Yw95rXVXgTex7L8S5P2ZtpT8O3
ekmhKTMSP/sJsQZr16XMhrRGVVg3NulRfhvcRAvXt/znNzRqYrpgyvMAkwDg4/JkUVxURGvBlWyW
S2SD+8HUhsOS6QcKauZkLP/LtK3GleowoyQhtK4DELLJRREnST27KnHKrHzvAnzE5r+H2MGpMwtS
UG+qwqsHwZaaQjpWK3g4Vaf1ZdvyQSzrWYgduMFs/hEpsL96ejebj+sGFAkmKIos3BbQu0KLQo5F
A/CqdTVwFDdqU/vujZ73rSLp1EWtX6E8GoAAc18mQYpTWLrjEg4koWY85Gb5u0utDN+P9tcNncY2
Xv9lKtdBNor8DPR2KNVLAb9Ik3lKbQAjJvZFM8bQJRuNBsVlCc//GBA/4Gxt/W7Ia/OD2GgyX3MT
NI5AYDi8uarMDUtbrkib36F+mXlCWrFDOwPoi2ZTM0p1O3p4k+LhDQpvdAEufaEBRXwW2AREqtj0
XgNwHBJn44sojaCxiHwSttDvvjRiewVtJuirR5r/OPb7gsWOtWFC9U3Aw/o/E9LLMABk1U0ydOn6
+XvuuHHGAMmuJnQwt9gtt5yRtpdes7qZNDjT86PRXfXIyLdQCIr8yEdFBxkScA9A+EjrRUdujoh7
AoVQ7cE6uC8P7jMBsbKd/D2VK+gQzkxJ6zbXeplzDSXKpKFHiJ1WRbp3hnjQbwn5+6zvwpS0cLPh
pWOeYLS1npN4cGkMhtWifrV1MLlrbrQeBFTXBlg0QWoMoRqg2SVjbVqPrA+whFMT0Z6GDYFG3hEy
VKEDveRsa1Mot9+ZOSkk9EZu80qDOV4mIR1jrr8nYzgWr+teqfYe8kwUWEzb/NxJBcsZcwoHkBEC
8QMAEnyANoxli5tpw4qsGcurVHcpRzKbgW3KJw+u/eRuMSerFuzME3nQrly6pc0/pE8bxz1MVt6h
7G/cLqDEQ7MoyZ7XF27LnLTNKYe8eV9g4SzrV+H9wpxd1GByiGRf1+0ouhlg7kPOgJ49+sOA8F+G
ug7HqUsYRuRH3LulEwXOEzOfDY7KB41JvR/4duNQtdcFZAM4dyjYgQn10mZAwLGe1gBTWHUlJvqs
65qxZzY15c7o7kb0cLRgAxShilABWPjhoh54aFJfmkT+OFneBK4BbbLZTrMenJwlYGuo9FPjt2/g
4dhqVSktfnABgBdMCFpfWnTZYPdtjrBb88JDu82A2nA+UeO7mScaiVq7TYpDObNyo5CmuIIBmrJc
z0cxBJzD0pMLn7jK3QltlYo4p5rdekl7WN8ziuP2f0kYXSCz0JGSPNMK6KDbDJVvPc/LnbOAV9Lt
+hlYDO+/f7CEdzBmEQIxCir5sjSBi0IwolRWoyBiPjLv0Jjtbt2IasEweS44YzCT8qmkbiw+6fJO
ELu5PJwxhmVtKY8otkJwbkHafN4CKRjd4siK0JPPHjJ9b1jHsryp+T/k6QLZi/4ooBEgtRKf7izT
y6u54j4XmEoDQ6QsiBrya321FIEJ/Ue0ogBaB7xIRhHnU+Y1VmOBIMS4Mqeryt5x/712tp7xioEr
0V4F9gas8R7+kT69U5SMU5FSDBmt9wFLx2M1Bt0SepXjprEXEP+W6iW5SwPC6riry/ZumorimS4W
vSpKs6wPCca7s7Btmb0z3aR4FqXyGzObQdxrQpkdKHIHFJz9NPVJmNWYvtq5lHIThQPqPBcB6GMi
NEHcU9b3bYdnj6FVG1mg8OKyVgH/gIcGRzKK3r7cS054niYdGgR4uTn6jk9VEtl9r52mQRhsB74z
zck+OJxNh25s/Wj9Y34+yTCPmRUwG6NJ+klGFEqhE80btBVBV9LuBy9P33wOwEiVdH8vug5TAs0J
8A4A6HI4nIPMyKoM/cWCjTz0jIqeSOP6IcZ1tvhBVF7hywm2r8Ay8SK+PAQoz2j1VGDUlvCmv659
t3k0s8H/6TcWSjjrK/j5OIgpKQRVxwf8FgT5l7aQ2wRuP2KCtGnuWwutJOgaj/xgN9rGp1Ia8oDm
gt6fa5ky0Udquq1X5SPazAA3cmrgvUrvoMaz6+32ad2nzwERPv0xJc8SJY1d68sAU9wFx19f3XPW
fFs3ofxE4G5BI9O3gk+BvbVLnLkGJqYxjcvEesihwUdyvnFTKd78cAWQbPT5gJuFV5efh9EAVbyC
o78y7dnyRItrLXtNzZODEW8K6cz2eoFGenbXFIBjvqz7qFpGsBgIZW1cLSiyXtrWNc0bae6gQQyp
5pJVUUn36xZUq+gL4DdSKIAVP9V9mFMnLmJvRJtXaL0t5uO/nCUR5X0QGwkyQrmfw9O87pYO45tT
ftRLCBcsR4osat0PxUohDUQDB1/JxpViXa6U79QtbXwD9B/ciFi+w/zIhgXF6QFGHtUCgTDQ8e+l
hbLF2CBJSBVV1W1C7mh76wXvk7nxYFT4ISa8IBKACUDMcErBACKZ1ZBXeRVNEHi039wt1RvF90bg
hMA0bnc0PeQYWvVs4JjhqaIGzLpTHpvVvcU2FBcVN5ILcAE+hahGYe9erpRZJLaLElcVtcbBKF8m
/1B7X233pDtPiQPFFAz1rn98pVNAaQiBAIDcTfFYOEtZjBxI9XSCwTG7cZxX4n3LMVD2/2dDcorn
espqHzaW6j5h9yhZZ/R53YTy2/9xQxYI6OalB7QbJuyF7w2jOHJMCfy9CYxE4ITgP8xySQHFm+yq
BYtEFWkYXqWuhxp9/g9enJuQ4mVPPYLyDkwUSxcGGHceN14nn59+SLFRCsAeC5DWySHLdUZQd7Vd
Fbk1De3qJXtDYxUljthFp2b+ub5gqr2MZBUkYQICBjWxy62FLRcUrBsqCGDd8xHyyZim1tFTc8E/
eOCJe9C3ZMtUmxkOQmoIMwKgqJciGctIHTT1iDjjUvhzVWY/2BYRryqWndsQO/HswHRWp+FVBhta
FdL3sf+qp3FGNjaCYuk8VD+F/jmqUejnXxohk5nMnTbh0nKuNTcLS/LsYg6SBKHhXkMzql024o7Y
WVImDEgnMgFwM6FFbUpHdOpNCExyjm8VPC/atQ39ADeyBoAu+BbZmOIjYV4DT+TAxnXwSYzHt8cK
ubheRR3joBDH69J+aeetpswnK4I0wMWsrOBSxNUpHSVdx1QOcjRAD4ccM0xxY1ShRw/rO3zLiBQ8
28YIhmSGEScBwBv8Ylb1D2JrgpdAMNBiQwM+Iue4ujHN7jyDmCAzUWu34iltonU3Pm3pDwuwgZ6t
GP2WLs6BNQ1G5dDyntsgrtrYD56MIoj0jXigWC0kGBj1hky3qOuLPz87OUndNUijG1TC2wEyrJhk
4l/Tv07KMIgPmV9USPDVkf5Jvmh9TZxOKFhVxHq02Bg7FeT30o04qnLl3Ip56QovpoRlibAC/KSr
6weDsnvL28InKc1YWC88+W28EqVTOc54M7oLBvHGwrkZZuvWA3jELNnfb2OoIiNDE8ghMYEnebNo
pts5okWBercHoFlrhWggrW+yT1cPPgx4aZDToGRlIH+6NGLWbYUHpwtQqOPsp/9D2pX1yM3j2l9k
wPvyatfe+570i5HuJJb33Zb86+9R5k5SpRZK6J7BAN9DgGaRpiiKPDwM0jXmMrdzAixPkd1TbV4R
oqLg+RBFBZFCDMj8pvXogGZFmdqYqV6nzY8kHlY5Ju3sYmN3WzBdnVeS/8WTMIq8AO9rXvoDqgNM
EKdKekvtNs6ARq3v98jZPXDUNGvwNmzdxb+f4nJ3XtxHFCyXx/sIBtiKUXgSvJ3EIFke+WauGWXG
sVg3Ltr22zqLau8pz58N446Qb0FyOC9WpiVGIW1sEUIKAcTgqZbIkee07FC0trpDQtCf4S3ji54G
YT0p+JskoQnFJzQa0cDAJFUgek2VF0tbQ5Rr6vvSii/HIgeNUft7DIa781rJRPEmiQ50Fq4M8bFq
V3U/OxO8xXEnPeyNZrzyCRsum77VwiFhX4hUGJoMUHtCx4lXZk6tOJt+b8ScAroz3TX6raCzRrXs
06BveAhw0hwbj5T1wwsyAHwD3oMSF1j1vVXuJV64FNVdahSYPK3qDauqb+ftKPMOYKS5bvx2F59J
rddNRccXMPiT86tgdGtiC/OSdH2Y+fmmd1UsYip5Qq7U0x5YKgJ5TZn+1smApaT0QFGB77X2zu0+
nb78Meg/9YQjzqraa4scBvUrMO1qj1jTu6lVLIySwO8BuIxkH10T5MlCIlvVLAAHHnSgublvrbth
ctZA3H3+3j+RIlguKccuz3h9nxJzo3fxt3For6zlPUk7Rf9Hpg9qgRwuiGQGpcFTX7cWlmVLxhCJ
p/tiDjBKpoVEFXwlNwyKcyi7438o6IpXv43J6y4G6xAIoowV0V/09CXus7CK+7s2xUpXRbyQivPg
5IC6Aakv7itklABdwGef+6U5ePllYf3s5nbt/mrQF59U1C/8W4g3C3gNkAQgsYEVhZgLVvpR7ydk
HHkQvGsFCB2rVAEelgVApGcWHk9I08CDdfqRcIiwu71HrEWVaK+P1Wqc2SteIpiqchT3pMwfkD95
eKTxirT4NEwNwPMqD42SzNsBSwgk9K43C0XZ4SPlCo7qsRTh8nDttKwCvoNtKOzyp7Y47iGmVncL
hiv2ZGiLh8lxt9miqVKgNun1F1mDakhYdVlwYwbz9OCWa3NWEdZ/7PkKP0s4DEHKnJi4UF4Df08x
bzHh4S5R4hDs1VrVrRXZZNur7gGZt6JphKsGbF+2+SeTOEq+DVDuegvoCKOmG/apa+2XdLyMC7pj
OIpxNx5yu/t8xsf7VH9FCknyVLssrhKIBC9HONhuSP33IV4BcLVGJ7FKFedRdkI4ahdFehtMAeJs
zlg0S1VwjgAjiG8tMJLT9un8zSY9IBh7xn5S/nYVQSJm4lQB67gE4JDTw6SXRralltGSMGuc+MdA
puYrNkS5CbQfePmh0nx6JifGJjvh6KGhSrejp3+r9OZQNyg5eObVwEAmWKq20ki15HVO8HGBOVOM
NKRdqJNhKiLy0BSwFx2sidWFXQeYv3AUVQdp/oqPxYMaBH7A3plelmNJKu7ueCgwEjuHNu48L9lk
+Tv1Qs26buMHz9zYniI0SOMPjgEOgs0xm4JZCfraS27zNmrvhVgdcwuM3ibGMpnzDiNLTVAv/K8Y
ERnT+ywxR37o9C5ZJ8OzhmZBW28IW7DjWBFSZZ8N5Vt8L5SNwNwiqJQ4moHtnjzRo4AS9bH/M2hn
L9IGSkBHk2/PayYNYhiEs/HIQdsAb49Tx0yCyUeTD1/LHa3rtLuvfQ8Lqet5WzjJxlyK73RxsLbi
JnNVMy5SRY8kC2ElHrDRpnfgM2lRfpv1lyW37hoUZyM0tDbntZS5CWqJaHggcUZ9TEjDvHaq4iSD
qLx18rBx7N/BUB7QWFMt3JLFLrRMEVI81OANkb0wHSxsBqSYmETb/XvdBiS0lHS+UruBIAKPKFy5
+HanXywbaTlXA2RUHgDEWIheZ0DQ2yboGhXvQ6lz4K2PEg8iFp8CPRUFmhy2zAu6ze4w+MZhCKyk
uEKy2dDQxioDQNSnrPdDdzbza3twyL1JzPHCB5j983UaVBpBlYdXOYacxUPhpM3oBxp+SN4NT8in
MdZmZqsKLLKKOC1VGXAqXkHjTUexO5A5Bin8FlETafDB8rMkzLFuOe7JazzNP5fAfCalFZl1dWvg
OXTeTT9+WTxaEaphbxSKPlDOONbszA1ynQjdt/XsgiK+XiXguKyq+/OCPsYzCAJeDV1P/poUM0Rr
mp3RCtCfiPvLyn2lZRIW1Q4PcnRGFDp9PHqnorjOR/kK6L0ai9oQZTBs1QvWQY1kUXWhq4QImdjk
OH1r8JYONpkk/VugTWH+6RUBQBmj94FrBlUhzMoJMQTTHp1OE5Tyc8zduMW0K71iY2mqUpBEFeCN
kCJgJgsBS2wcMgNJZWOgql713g905bdejICcNInimlHIEZmYsaS3xnLWBb5WspA02qbX6Dp2VDhj
qRiwPfHbGXmICAHXgolpfevCaiyeIt2v/TBwa/B8jfHng5WBLgumrFFCAomA+I5L2g6RqgDZf+o2
YemvfS/Ksyu/Tld+9+o2ZONjJmj59JwKD0pAYKD2YgD15guu56Y9yeIUUv2ieAQ31LPZIO3RNWxo
wwyQg2G3MgnW54+vJE7wkTOXs1CCXkn0kclKsmJc0hqjP/pmst4KNm8XZOQMO4POS/pYeYUj/pMk
ekmc1klPKSQN/hMGW5CTrLXYWS/01TGR661bVW9eJVBIR4qhjgHlgkDSt6E3I2O8zmbMuL2knr/u
tW+eCjAutSU4zzCfxzEg4s0yevbo0D6vIwOwRUbuqMlWehxOniJF/vhugyX/ykEr4TQOdnWjN7EL
xTLDQuX6xQ6WKM4izflWBi++plpp8zERMaASSIXglNDLEuzoLWQmSYcw0roXJmtCC+zX511DcrJB
IcUpbNEF4GnVqUK0LVBowExv1PimHjJ9ztb5AOoW7G1S8aLLlEHt2AXkmJ8z8UWIjlqhFaaHdnrS
hI5zq0yp/iTwp1UZLNbjc8+IIEAQionO2AGD28U4xdTpq7CJnQuvdIaNxrIboms3ZW87h9icLw1N
O/h+t9fM+qltl6vGTBLwwOMU9uQWPSQbafN0qLECJ9aQkSW6NSlO5EfqVFzXAH3z/j/yFNjk1O5z
NwHClJMas0HupjHKnU44Yby+aibsR6OARGdxpNP3ZHFWmZFwpj1FuVHy5UEugAlr1MpQMBPbBn0T
owPJNI4HOCSTFybdPYittp92LwjB0CxW5QBAI57LsijbsmEJAgHysLjXty6o95W78yTpHtoeeBzj
aecBNiMm02PWVoaVQ0xN83U1PnmMY2MHultaTqczrhgWTxkN1h46vSrXlNoRz0ouHTmFOOKINLC1
Ugey7QycWHSIaGNcFEQFCZCcHo4w/yuGR8DjDKzqwMI0Qkxao79TuNcDUS1el0Rt3hK0gahE7gq+
k1MRfot1QqWG4OZ293Z8PVXfQKwz0Hu//2bbuzFW5C6ScgOWKB3J48H2SKWBDX7M0qyOlnZVd9c5
C1MUv43VvBxs7TWwwmF+0qbd5z0SRXwLzxBArJDOnArFLG5dNgDyoT+h3zCrPtDEuUm1b5+Xgt4V
hr90+L4pVm1AMQmwZYEtjk7B1t3A9m3XrwDzVVxHMqewsFMUUCtg7D6UoefMJy3yITgFRlSs/hdy
/8/rYSNAmCbwQejECemymWEgYHJ7OLf+aDgHCzsFCoUOsvMDiB0f9QJECM53+kFiTGTXaJzC67AO
pOpcTjISKu8GmW+jZw+kIMCnuO2EmzRx/TpAPQSWci9GjJqAxMSY73KyquJf3bwqa0Uey91IuIqA
D+Gza2B/QM2ca33k28XUdZhHx5CzBU5Ob6ShOd8N9W3qp2GRpWGr2p0lsSIGDnlTVgdkDQn0qTyN
TU6Ll00d5RWf1vXfpwSXi2WqwIMSj+N9S6BG+EWOWt2pnMoympikOk8lO+2wzCZolidHRdUpk4Im
LGqQsB+uSMF6ft7CegWrsWTkgmKhtGpEU+INGADGEwN0uYCPi+Uyc/TAtkbw97Vu3egopebohj4a
/SV4+81ky1QoNak83qREfgomB7HhBnyKMw86rObV9DAGdItKfOgGvy3vDTkL2Pm8LfrGnx0/RoRz
sdgPTGyBjvtdMOI8Ve2cI8XBxTTsvGTGmnEVo9OfvyG6OdQyOHMUirdiEmGPFqlBdVtHCYoPIIYo
0n2qXw3IiLEbc3oyWegvt1jsk6Q/inE7LTdEFc9lrnL8C8xTh8wdOtG2suvIjBftgI1f5o3dOu+f
DoOcUvmvmkKM6qzcgCGhZpbraw3/xQqkvQfCsfNiJK+YPy04gPMBWsEA1qkuLNAZyLb54UIaMTR+
ZFDsFUlv2lrFoCgLF7zZ9/+S/iRUR+HJ6ZY0JaVRR4W17EobfCRBtl5m9/7zCmFWDW0ndExQ5xTs
VuRGm42of0UJas9ekLzRLr3SkfGCLUmVTUiMh0YpaFU43zz8XjAesI1lYSWQZWbNxTgmtwtzt15X
Yh2Hv8nzYadbtwbgtUVrgsr82jQeXLe7THonbK23Ls8Vqsuym+PfI5p4aPHs7kf8nsWJX+rJWNud
cXCa6pDl5LZHZaMADtJDvopuEwGJiMJlJRcQOAWxugj8KkB4iSFnnkyWzwPAiVUfhKWxp0aEtYKF
mUalhqzu+/kPLfEnH/GaA+AAEMII7annLm7SsRI8Zdg6htXOzpYVP5ZJEc9UMoST7sR1XgQxaaIu
rcIl3lYsWbXKoUGpGx1pIrhs0jZUN3poYudbf/iuYa6oWJFsfd5eKik8qh2dP9IEmIgdoYuLFXAJ
wAp7PPtM//G8FLnFXE6kgaXIIOA/leIbS+bBDZuowDJ2AwP0RYrm0+a8ELkqf4WIewIIyHT0peOf
Xruq7JvS22UsoqMCDSF1Z9QNMLiE6bwPe7jayosz6sFgWm8h7Rj2jdVejmDZxpi+Gc1GvDVnVbFH
Zj5eeMGICXIdALFPzVdkXg4SWAxl+36GymdwqZfVNhiMp/MGlNxgYGFBBRAhH4JE1GCbt5nBmha+
4JpXWC+8reO38xL4w024pUGcxxeLgZmas0CdKkLmfjQ7C8mh56cluNRADJCTGfPlffU6s2xEXExK
Rfz7KBMEvZjzBQk+luBZYqF9KTVnCGykWEO6moLvtrWOx8Nsv4569FnlIAjU0HxGBwFPjPtpbFhj
XyPNacZv1P0ed/tkfO7Mw6Ia2vz4nU4EiQG9r0FNVcy4M43um5cjZKvWx/PjePqZsPLbRbsYbzkw
wooFst6elnoYXGQZ9GIZbt1qq5GXLtm180VjXiS9Aswp+0LH4vjBPopBdVJlYzdCXNGwiOl7cCpv
4/RVo7shU4F/pLIw+QcUIqBM6FWdypoW7JDHScNlqD8PfrazneWutrq11o0hOkuKXODjweUT7Byo
B9Y4/Ffwd0cbsqTmN8U8l6HnbWb/KW7W593uY9jjMkA8CzYDLGcTmQXqbPJZPWMH81j/cth9m10S
BhiI4nEs8zkgtDHnisQQTRHBboaBbY6Wx6UYd26coiJyd16Nj3EVC8ARVPE8+BMZBFONettUTZs1
UV2t3Aa7ON8T+8bK9iV2s+YqsKbMC46F8R9z5HFlW5NxBJtQ5C92mOZ7x7tznCb09H2venHJXABo
SmDagM8Dwku4+kBnO1cOgeFa7N4oui1fAOcQFcOAVApfJ4E7ifMHCtYjXe2gbFw0WEJ1xwKwmwX3
mqdiY5V5Gq7wv0IEq/ntrCHSQsiCw1nv+/R9MQ66oVryJv046DEgX0QtBtt5Tz9O1TS9l6cQ4+fO
RYmB3R2epqAtTeirN7pXZhKXiiMklYjlz2iTopMC7PWpROKQytFj3K9x+ZNfsb0Xtdpem5vVUG/P
u7nUhn9FARJwKgpkekOf1TXcge1AddfOTRg4SOsUYqT+cCRGOK5u7LTjOENMXKzd6ftI7pv0+bwm
UqO5WF+C8iK2o4oQNCyUsDtAbZrINO+mbDM4Bz2IAR6JXBWCT6oMgo8OyDOig1iEIZitn60Sysx9
ummYFWVA+FAsJT+vkPTTHInh/34UFIpy9l1ss2yifCxRG4toumaGGw71F0Ipn3b5rzrcsEdyMCJa
mCDZx/MB64et0X+uluQrn/9IhHBSURtLsBwHIqbk3klv0uBmoYq6ovzz/9NCODO9HYytwx0ZpFUb
klyM+bYFZQWxsWdG+aTm7iomJEcmE1N7UHHMfWtD2FgRzKXOfGZg2WrOqzv6q8Er19Nir1p3zEBJ
M+3yJfjf7ClmDa6HoS5wgf0Jr6P5ONnbuFcVNBVeLu7QMQvQEvgNZBRdsPLIjT4EoaeCzyh8XISq
tm49Y5kchBjJKhjWk79xzIOnKupIfQMDSMA9oQqC1bunHm7pjBCDQsrcvGPnR8vWU3FXxEnk5ap8
Tmo1wIlB8oExNaR1p6KI7fUgbm4Q6PRHq10X5S9PFUulmcmRCJ4aHZ3XLCkGy4+hjVs9+9UbNX7k
QTT5D/5shgDUnA9CctP900cIQt6kFfVs4w3WaaA8SscVoRQTseHsvNXO83lZKsWEKNEnyaS3NWxH
OmeH3s1EXxxAPwzru9lcTeYXcmEMKvz9UkLAQKc87xIb0szKfis8loboWG6wPmV/XitJvQuZ5D9B
4sw/4MkNeu8w4ZCsu/jRqVYe2odLtqPjqnZ3dYroTnaxrgIPcwU+BKkjucKduxgU9MUYZI3iLn+e
gmwf0Ecn5jIxmRZkkYFqdNt9JW0+EirUoup46UmSQ+g4d5vSvGvaGZtct2b/fcZi5nJ+P29cxXET
23BAR7e5zo9bNQI+jJnQbmjuC81TaKUypXDkwM3rLFMJMXr97mRRMxw88MKxYEfmiAVhr8psVWrx
fz864knREI1akBezK2+4rutHs304bznZA+rYK4WDPbVF0wZcxDI/UPZmMcV9LIEenLq9EHSpHydu
NkGAT4fnhWn3RpCFjUHuwLSDBSjORVrdNAUmBEpXdeJ40nrO84VA0vlmq2cpRLt2/WyV42VWJBee
xw6FnR66QI+WpgIRtbt2qK6Il/IYhvwTO1EwcPUnGBx9uQpjrqM1IDhnmh0V+ruekS0pl42BBTNl
l11h8lZRrZD6Cq424F3xnPuAcLcwIECLjJ84BysB2nldGTZoX1TgXelFcCRGONhYXdkFGYNNh3Ta
lL4fdXN6M4H6uLR+kUA1US41I2ZBUZoF4gKtyNMD4HaDNWFGEnnBwIkz8ygYtwP42/QlNOuXfArP
Hwa5cv/ECbe2DeL+HnTuOG/1swYsjP/S16ul31iqd7FKLyGQoPYXJ7SHoDF/0CsMUh0GejHYN5p+
sO1f/5tSQhDBuJhWl7zTzsYfnr2twF5HL430KshW5wWplBJCCceljnYNQQNYuvzrLH4KYtBl3dfV
JTW/ElbQv+EYWCRSjs1/zNEBC/TYLnPM6Eck9fc1edEtJ8pKFrkeAdMRGiz0XU+KhzhQtXS5FmJQ
4XVojByCHxTcKaeCHbd3xmWG4DTV91QLLhA+77LOvZoIUR022X1zLEtQEgyCVa1XiCLUzLckWc31
3bjsULFZB1qYEBt8a/4XjsCxSP6Tjuxql0nTFinU64vfpX+hjb/pgD0pMTh5VaTWMn/hD2cQUAID
hL7YqahunAZagMwjWvKNF2PA9tX0L2NWb0xz5Scqlm7pRXQsToglZe1ZzdhDXIuc0rP3BTFDMHb7
CZplwaVfr5vy1+i6ikMhdZcjJcWQQorBayz+CbUrn26nGmVDIBpcFZuYLPwfaydEFKvGbNqAGlVU
z6+5HunkNmeKTJn/iQ+ej9o79iiiWQZWsdPvhdbImLgtbpjar6+nJr5HxqW4slUihBBSYUmvXw8d
EqwmvsTpX7e96hEoNRQfCMHSBz6wLjg4CkZtitVMAB5hRsog33udhpmKQU56cP8K+QCDRpELuzoo
QqHH2OsyPKYB2aco5tK3XnvIUuPOB+/b+egrNR1QYmhlcnZmEdtbAUjgY482ykTstQtubdVop9SR
j/6+8GmoXrFJ4yl26ro7P0hvSI4+eVJr65h9pa4BBkEfnXnAqCxL+EYumVJwH0MX9DuLMPG0MkzH
4dASVW9M7gx/BdlC2XP0aGHmDgTpDR5lzct/xnYUIVVuuX9ChDinI/P00gJCnAKTjkXoY8h/fEqJ
4nhKw6mDOjiWAXmYUhXiW6X1A/MtiGEcx5sUJCIlFqM5NI2WgIZNXuxmPPnOe50kYwJ7EeaEwGgK
gOUHAEvlZAR49hpzIWsQw9sTqDrCrl5pwfN5QbLnM2cWw+QY2LYweitEnxzMH27pBkBrOePaZuVW
K5ZNjPWZRbfsBvsXutHXDupTGXMvM0fVXpfpCZwOkIp8YhX/PY197qLP1ZwBrGKP7biysJxmbcx5
EI55PWCRjFmtdAKKqPM6S440AOiAl6L1jekDEaBmVmPFYgO9pyIeC1C4vs0Mo5bnZUhYB0zAVnnR
9w/XrljFnhand8sRjSCX2bflBDwQpA0XPnYcHTSGbVIa1W5RbPIuDKQAkblkPzC4C+SQO+VhmoDL
Ofs8YQ//ScC8YmodY4Jin7dhpl5SC3pPzrvTPuRJvgLvMKzOwtgNFHFTEgJOhAlxbUSXVW9cCKMJ
BWZGc1hkgl4q1Ah7O29qyaUASWhU4nmGF5R4VqoWFZegR2rVsQkb6EgyhUWaaiuDafuWpc6mKwIj
BEHMr4HWj+dlS2LQiWzuakdpHbbsjeA9QvNKW9wI8zKeuWoGa22rlivIzsmxjsIpZRnqg32D7kvC
+msPyU5bba2mw2oUkMLWu/NKyQyKHQSYZQGJGoAUgjAyLJ1ZUCg19tih21omiLJ0lz5jcY+DEmj1
My1AElx3U/akd2OpeHDLTAromQ/KSAwegYlQMCkFgetINWD3lqYLs6Ubbp2hb1epg8VUy0JHhTyZ
aTEW5HA6B4vzBJ/Kw+TblNg5tG0xyjiNz0F/GOOdkVylg+JIyFJlzIv8FSXOwy11aTupjZhgUycO
DWeKWE2+OYMb5Wb8ko/dHhjFd9aYe6Z/4Wl8Ilu4LaveQfkXlS+85rLbCWu5E8e40eouyqcibBbP
CydHuz3vSLJPyZk/wSBhoIIivkT8rPWbmbepR/zf1SMtfjLSfMUSRQSQXNGAN/+TY55+QnQ/+ymz
IMeP59VVtaorDC61t1q+8c31eZWkoiyL40pBfQZo7qkoTxvz0XIQbGowGCZpuQWTVovNN52xc+wL
XzWkIBXHqTFgQ4Q4EWQUO03p/GmtjHqS7trFNUAXA5QMK2t2HZSBsSrS+KopsCXvvJ78lAmPElBW
oTIE1mzwSYgIA6s1MUfJkPU05Q2n5gGXrq5aYSFV7kgG//ej4JnllRXrM2TQzHsbpvwiTtMI2fYD
MqO9R7rQ0rzVebVkIj1Q0fLFVdjfLqLDpnJu/YXjH2fjUdOiIPnuLft+fizR3FE+xGVx9FiYcDnU
oxljYzhgJx4QLWT6aWegcAUiUrd+FBoJ4/kidT6NVcXSSrzA0KVHuQ2DDKcmbUg66RkXqRnLhhrD
YRnSzTi7m/NmlIwRQo7J5z10GBKcoadylrFlfctvd3PGXkzrIUnRIgOjCQDWKzN5RwMGr37NXzml
akRDZlSwuXLAHY6DI/LlZXoGcHmDs66jU4b11OsyfdK959E9JN59ZaWAJHzhjv9DpYKBEE7DLlwQ
GH5Lsl6DTQ1iPoyYWhxLc00we9JhW6XCrpLSOo46Xs//kSV2vn1KABnJYVc7/0nAw1vGcRUBRfXU
Jek6req9OdA21JvgxteT5/PCZRchZzwEtAy8nB96q2jxTP2o43YKigmR9D7AvQ+QURhoSVQ1ClSE
SphwNpYFwzuZAWGT9R4kW3MoVkX20rZrii3n5/Xif0oMZcd6CQlFt/SYzuVYtsl4Nosf4OP4wt9H
oxMISlTTMW1wehYSfUj8JsDf74PywSDTm1lqq6+ICAC/wC4DsCkKIhq9s4IaLSWQia4KUCfqWEx2
XoIs3nMsJN9a42GOWTzQ8TDNGQpdkacPkVOFrAcHsGpmRhZ9j4UI9zQYIS2/4zVeK3hqvX1ZrMzF
x7CYFZX0pnw/r5H0sx9pZJ1+FvAfsdapIMykWmiAN8Q2FB9eajMP08WgtgHGWcRpo4qcemaH0g1L
ABzC4HQaJcWTkfVfkoNZSJxKEPOJ3wZbOnBaOLzH98m81ZEHr3NgqVeG0avqDtIvFIC6FpEOWZuY
DGt6lhe9g/gT6N16cA9ZunKGX06Th3r1aMX3n/9EnDgBOG3gAT5MaQcLyH4rD6+ahr0MqOBoqvKC
7Av9E4DJplMfYO3il4UPAe78w4MSrXcgqpitkiGcHIImaF9lkMHcTZDdWc41Mt3zdpLl0cdqCOem
0UcdJXaImKdLkoGtbN+MK7tXxEmVIsKBccDHbo4WpHRWvynbfINNzGE5dApvlkV+kDAghwbeE89M
/jOOsj5PM4Nh5kGALzvyQxI85UBF5u57Ffw+bzapQkeSuFmPJGXByJDbQlIDXnYXnLqluy16RcYl
LfQc68P1PZLSYt6JNTPMNqXLneNr4dzi3iTGyrXzp8kYViQY8OEYGlvuyl6GKazqdFMU2XXXUtWP
keUPxz9GuCiY7fQmy6Ay9YPnGcNv6VJvClAbeTU5UNsOEUK2mJ5dkfILuClOrvHf7+oLZ43gqTfa
HGuWpFeUvrXgwJrXIJRg2HNtPPxPX1acqq5I7A+YM0bp1yP7KgGFZQXo1KiiQVE4kC+cO9eo2FJ7
sCYGWTuzDO0xCbGq+LwuspB7bDchE6omt3VTDnZ02K1hRuZ0N/T3Zn5Zsl2purFUsoSzV0ytsdCe
fyM6X1ajG3YZlqxP/XrKyG02BVjsNynUkxY9OLMRKNHwhkWUPz0fXTvUrOV4OszqxPuCWeUGdvzm
lck+wzrkENtBnCh3soc6CA56y5rNp+2L5x7ee0hq0NUWn9CTHxOrBm4pSmqCcPY+1z6OY+TMW3s6
ZKrbQKYuxNkumtioLqOsfqpu0c5Z4GKPcOQT7do2kMk7A0pJaTRgU0gOEjhG3DXT+1Bnxe68phJ3
PREtxLvC7oa+K6BpaVxlzbpon6tYIUISvCEC6Evrz641sapduU2cUo7kyNq7bFxp9joLNvF0MVgK
IIJUF6zrwhQFioDY+XpqxonlhpN6MOPk7kx2IPVzNj+eN5dUlyMRwsErNDfJ4xQiqnSdjVctCPlA
YrbQXaDi+uWGF14gGOH6p4zgE0s3BzRv8GFAL1qmB9a80gQg+rfz+kgSXtT30SziG1wAoRAOmpdX
HVk8eFzgYP0dOjiDaoWm7KP8k/Ch/ZqbaUCNERJ07Xail36/L+PV55UAbwkYJXCIOAfD6XcHd4o5
LbzblpQ6BXgNTKbIf0tFqiP7IEdSxEKs14yW3szI3Ef722BHpXlRZS/Dsj2viyTaYj/nX13E8qcd
l6NGUuiSBSBIBNE+vSiyjZa9BNZ1tdydFyb7NnziHfVlTvwqzmf4I0bOQV8B4A7rTFSb3D6cl4as
PYzAKawnczTEcnT6IQlAPCHj1UY8dRDWeWtnXvXLcMF0VadaZjo0dPCi9sD9B58+dQPHJ1Npgqgz
IiDCxs5l7O+ttyaKSVkd3NnkzbfK/Xn7yaIB6Mg4hB0jt6DPPJU4IPWdsZ8MbQAKfsGpDU3t3imS
0GFamDqKqWKVMCGxaC0gGQqD58DVGluXI0YP/ZJtmAFKbMX1xy0lxp5jvYRAypEffs6HnSZ6rYPK
DSuewjhbl+WqjwdAwW81JOHnTSlzxWORQmDt5nxi04CMGDCrQ14F3wYMGFs2UfVYZU4CH0FdHEz4
wIIKTjIteJwkGk4xBYrRzJ9b7zkANtPbG+kuJorUWm7Hv8JEEud6KFntmRDWJGQ3FxXGLscd9j7t
U7sKNW/5Zbp0DH1NVw2KyGLVkZbimDbRs9nNOOS7dvxwbJ9oYoZLegVKYsVnMxT2NAWvHGPM305c
xdlsfhDD7kK9d6I6Z5deQ9elbq0yndxQ/7vuxqvaf9L0Zpv1Zji4843ZPCbURpcHG9ewbukLDsWp
JEGehcrEBwyOpRVW4+FsUjfZ9T0Cdjr8bpdOEa+lpxKlzz8kunx51GkIMHpAYi0NIdTVH/v4YbBu
umq7/EzYyxfUMUFqZ3DKyA/DtXPQTlq7IH7mmR0xPAgDD0OIqra4VBtkAVjbzIkJxVYANteXpLUh
RXfzO/yWKMeGpRjELmVRHwZDdSnIgCRAsP2TJ3jPUi8LQhnSKTxrzbDTfy7ktabYTz7aGzRirhaD
Pcb6k9d3kVuomLOlh+RIuBDlcqpNRZ5MCKh6ceE7D6UeP+Rk2Xiw7Bc+3pEkIbg1lrFgcRDMWuc7
wDVY9jqqxiGkygR8yBK0DBbm00/9sKHzZPcVlEnJz85a+dUm7TGSr2L9kYbpf2LE9KTJ09LpcojR
e8zLNHVE+SzJV47ukRDBK4IhmMy040n2/NDOu6K/z5L9F77IkQjh22t1kWCNMPQwHCiAXUYmAVxZ
ERxlxgJfMt50iMVYEy58k6TMx9iqIaRuL7FroWsviWrjgvTpiMYPAhCn8AO/3ul3Txu9yD2qI+nx
30f2mBAvxA4GzFhej4gTNAvN7MEvv9AeATv7P6k8jhzVr/BwYQF2vuBiw9KAQY9cYKDPfyCJP0Mh
PP0BAsU6RhFP0qKRjrOJuGpT8ym38DpJreRtpA7QHYOqZiMJe8B02Qaq8gZybzGPm5m7uEOP86kZ
PzHJvHJZvtcqtvKdPrSy9/OaSbziRJjg3R5NDJPMEFYWh5F2yD3CeVZ0yqTWO1JIcG/sM1ksY8KT
ewEmZjGfzOI+xzQq0X6e10WS4JzoIgS2udf0vsH/sYaePmHYd+MNqEAF7arzgys2Wk9gL1+7mcr9
VCbk/37kfu5iBtNc8u+FdqMLaENZgx5TESL4bxeS4BPdhJPl+2MCFlboloDIoPSxt3lQwYhUegjH
aEQJjxYJ9MiodQEEPmYIAiii2tItydFONOH/fmQugtUzNbYZwhu8rTtc+sOGdiY/T6EzlFGt8Am5
3UBZCP5KPIvEm2gojdIJekTvhtUrq79oU9VCIlnaAIX+ihBvIafvfI6xRtWChOMcBsYldSIQtngg
UqZ5OBoR2oOuSqw8SvyTKhxcEkzaYNSQWrRO2Ft3Zfm9oZcToWFCFedXYUNPOL8WTfO+5ZUsF8Ty
M9v6muoil5/cf8rwX3DkE7U21U0fcAl42/lzSJP1nG3LnBP/g8R5O1e786FCZT3hzKZopdGlhEAQ
6GLwbllu0zmPxnQ1W6/nJclP1T/VhIM7V0HZlTokgcKZjag4GWFlKADesnv3xAWFo9vaVT+MKU+E
GHCcKzd96arXAWN+k/5aZStmhpOKcknlFMIxxhwU8Mk29LKM5zF+VZbRVHYT0hWjncBSTvH3h4D8
0Ni8A4XYy9A4m/OfR2U6sekzYDHCtHDnbhIbUz8bUCz1CcgdwW1KrtxqVZkHR8WHJb0QwaAKhlsH
8NCPdU5c/rGJEOjPySot9b2FEo2nvXuA5p9XT/qV/kr6UO/sjFQvxxGSWIfRoq4Om/4r/n0kQXhy
1p43jjoP5x2oYL3pHVuTEhUlkfTKOJIhxjq/7bPOwjdyiu8u9non12hT02LAnDwwpwqTSUMDJyT3
gIsG07wQGgxt9lpMyeIsmXeWUYSGv6L95ZjeNNr2/MeRuviRJCE06EE2jrnNT21/rzv/R9qX7Uiq
A9t+ERIGG/Ar5Fjz2FXVL6hHMGDm+evPcl/dszNdKFH3UWu/7JY60iYcDkesWGvDzC0v1yLDsgP8
txotMtiRJYp5wGoGAzlDvzXsdptbW1K2fkWCoh6gFALeaGDfvqTyo+iDoVs5YWu/QAsU4OdDetli
lU3x07F/oM15eRcX746TXdQCxZzxOZSjWmH+JRqeOIFMxkPYvYxsIxtoMpRrIOgVB+Fam5jNeUhz
KOQFEdjYXDMI52CIQP4VB/1au2LNlHa4nKG25o4oX0TJzFDf611M7316xdZoSNcsaUfMxrTK4DbK
0mAAtXotjDggje+MP0Zv5YAtRj8wAgO8CoJIlD7PL/tqnsDwivHOwPTejBYiEc73lj00a9jcxdN1
YkY/XZbImkjVqGb3G2ZD+uHGCVcqqouufWJCO1yt15POVY+nwXuO298TPV527bUlaEeHJZUDXl7s
lJUnvplGG7Pb2+Hv/5sR7fxMtPKGXu2T1TtQFJOY39/b0fv/yYh+y8q6Tlo8lfE0wz2UWNvZYL4r
1ojYVvZLfznXvZ3QRhXwiPsa068i2mf/wCKFD/6/zutpuXDlAYnpqbQHA94B67+Ivgrq4iYVNwSj
dJc3bTGyndhS7neSFRvCilO3gq2o/BZClmeusi9mYkPO1ty2nG+qSu6YIz8uW128bE+sauembYmT
zerFFA1faflqgOa6r51dRgi6So7n52m6Ji+5EhF01ski7sPBU/d7W4LfP/Z5uAW3lG+sITnW/EM7
T66T12RUS7Omozdu5PC2yuu+ZkI7TW09UxPXHfyD79zxKc++r0KsV0zoRf4q94ypi/7s1kvWPfDm
iYqVwLZsAlBx1UxEnqoHtsweKlMdpGnu/Dg5pOErwEOX/WzxxrH/s6F9jM6xwpF4sCGy6VXI1hcj
3aVj6Jdl8ZHTNQDyolujHw/WLTAGoxxwfpiqmgH/ZOOCczG/AFoxn3e7vhabqryKk6O5VjVedGl0
lylQoRj2oNp9WodzyicX5oT5QacrrzrGRSC94+U9XPxOJ1a0CMHSDAX4fMLBsW+AlzHHt9hYMaEc
9lPhCXM0UGPFOoCoPd+3oc4sR0YormaYKjMPJN02YBu0xk0T7ak7+nP69g9rOjGoxZ+6s4zUNrCm
zJusGwd5SRB2DH0Kc1pjdVncvhNTmpvPXpkm4zwDRMHTxzmPAxG519m4Mp636AonVjRHt+DTTdTB
ipPtPRtMzg/SvGNryPQFQQkFEPvvQ+mRxwHL+8hhZpijDQYNM7P2nfiuKrdj8aXHHLa4xqCJCK/7
5mlKQHKw4//0oHHVVBIYUBTLpuYrFBSbg6MK8aiQ2+MNm746a2Fj0R9PbGi7aaNTThlqoerRFNsb
Kb+77bd23pLwZ0W31dok6eLHOzGn7WpjRK1Zh1gSpe9s+kGsF4dfr1YhFhNJFwzmoMBE6V/nH/Sm
jBW5+nbNNAZ99T0OV3xw0dNPDGi7NtCYitKFgbrdp/IKlEwgN7l8bpcCLN7oYE9UMR2N4fOPj6FR
I/YiRDx7KvKnMm6vOAMcZO4SdtVisOQuMiEMYNFmTTF06RMBNuYBOwTs7icxV2vMR8bzEQHDeXLd
R6CTRus6XXvGLu2gDZZxG5PnFuaLNEeAXI9RVrGtjpe1CcHwE7EZynf2/vIuLniCUvgDZwLmeD20
ms53sQHHsCE86KSbmAcFWUto+uBhW6MqUgdRC+pnVrR7o+eVO3YOrGCo/aEswYJaZTtQ3D83qFs7
KFxfXtTC3kHjxgb7hOKIAbH0+aLiNsuoNyol9i7eFnXzw27HwDHMlTr1ohkbVUfoXEOMU0//XdAl
gx4AKtd9Ur7nPXDspH7ga2waS3B51DYVrTicDT6nfsZJWu4KRzIaQ3869HK29ao0eTKd+H1Oo2Qr
7O5GhuVdmjhvBUCAfj87t2Ekbd9s58ofw4of04atscosfU8LwskK+AUJEZ1AoO8tzA9XkIdWwMmB
F7Oftw7xXeS7AQSUYj9x1gjYFk0qvh+M2GO/dR67eHQjSAdKGYzjjndXIavx39cJsqjlGi5/qUYL
ubv/bGnJFBVOnzgUtiZQssr4kPeJ34jAnO/aeWPbjxPoBGpje9lprYW4cmZV81oHiulFM2agJ5Cp
4mcZ3eTWIkXzNQy96dZrhX1PQof9CofRK3dR20E5M3PM8BiZpH8cpixHX8EiFRqdo3nkpK/7oKkb
9O5KuyMQ8zQ4+RE3kbMdRITA0gJ3PfqZZZeHMBXRa5zTKdtURhvvRNizlbrtQrjGLBZOJKCCGLPV
AaQ2KQbDUATIM4Oomv3c8SMICWO6H9zbvF9BCy6dzFNjWvI9RPBco4MxTMRalj8YtfmLYJD5qTNE
9nH5u63Z0j7bJIy0qFLYsqOnlh5Lsg/T4F9MKJwqkMrU1X3fKm2MQ3Q4bhn7PeYPkHxfFbRaXAXS
OaXDjglsfXq940UihhpBxmTTPh1MH60E1DLXUEdLY9AAVkHTG2qmgKfp9Qwr61Kr+7NbovCniX6P
8h+yy24sDOZ1U/azJm5AaBIwmR5maMZEqXi4vJlEfRD9MrKVxiluBuYwPZ6mmdmS2lYfDNoDWyjH
vJncGHaMY8ahyhIoSTP6bNZe5pumuB6ZMD7cJHuSpHO2YEgxVj7uUmA7/TkqLJyEd8lKImYVS3s7
9gcIH6TzHWsDkl5J/nJ56UsRBusmmCPD5QQpgnNTOcbc4yZNZIDBIww8dFEYhDneO2RKQ7x6GqNd
a7QuWgRJEdRQARPEdXxu0fTyIbWVxcT+1ZLtgK57NR+ctR7KmhktYIeQlR1ICTNpcRcmmzK87RK4
1xpXwLL3QvINrUAHtxBX3/LkW3VDloqmSmUQpW6y68vCT3hyk0zTC+/e4jy7rbMuqEzx1jnGLs/m
I7PeL3/CRW8BclexabgK7Hb+C/qokT1luJpaCiWGL/Blfyz2tfgp11A0iwH7xJKWs0GQEtpa6hKs
W7bh6Xscd346mn6MN4/ohmMZDitVoKVcFN4JPR1Q/+OG0NZmRFNf2+oCREI8+jIdp03d0TUgw1Kk
oyptAVwM3EefXHISFAKPOXaw2iTp64gpWnPeXP5KixkEpaaa/IGyqKnjb4FVdWllINE1I7ANXY3T
l87b1fONB44/KEAQd+OujQYvgZEhb/OfTS2QRCKExgmHTQuSRwXkCBHJym+9fWeHu8razM59XAUT
Ap3xXllBBhqKwty08ugUR16speALCt8YVkU7CkPRioZJPyo8b9SjHb9mKK4j7jP6Kxwfy8Q3Qn+w
np3Qn6MtgZJNfc/Sa7vYhBhsra66blsOH5nYFsnu8idZci6gev+fbApE9rT3FAmlUdukkUHXj71v
qgS1LYtmZQhrKRBRIB4hBQ/fArfW+fHkY4EkPetkwMxfc/NeOi5I8DwM0v8DuhKXNUhnOUVtEUW/
c0Nd2jQjo4ME8vrI8b1n8eCtDVEvnRQEO8ACIRoK6h4teDfCKzoM48ggn9jBZdWtW5CDQZqVZE3t
vH4fg3UVryUQoygKlvOlDGlWRBkHFmtoci78eSDmfQ+Ou6varOTGrlvzse+s7kpOrekEk4zzt8uu
sbhOW30ttAdt/Dn/AdBtErPT4QcY1THqP8xwL9c+11IwxWTe/5pQf39ycVSlPeFlBxOVjHEEbmZn
K+ZN1JsAv3mgKdz+w4pAS4JnPXYVf87N2VVqN16tzPVWQCW/jUe2ncT8dNnM4qpOzGjXblcBuNBW
8HZQ8YGf2q1rPzfenOaFG8dyFeyr/rVPfnJiTfMTKxLWTAdYw8O+zd5n8EjF8hV3b1y+td62KEzf
+2VWR/Av+pfX+Sf7vWRauwvNuQnrYsJ+lvHeMq/6ehvz29wIZLWPso1XZfvavHLK2m/oj9DbxvQj
ro9h9yDWePiX4gve3YrN3WWYzdU+LKuAbGUe9sBIFHr7UBYbEX3h88pjbelEIGEDXSTE5fHu0E4E
H7JqItCBgNI32dcj2XlNvJ1Ce8VNF69JyL9hytiCshS6JOd+GjGnb4ZaXRITKHS2cojZb6Ovu9Sf
QisJd1x04RZcsu1ThpTVDfocvVK8CWTcrtzYSyuGehs48hXBAmp757+EJG3nhmkPVx523P6aS980
1oDWS8fl1IbmwClQeVU8q8sh2syun1oHKwNpZbED24DzDwBeDFSj+gVNNfURta3tQBGKyxALqmdc
D52V+EmX/EPgPLWhZxzSGJGMwkboYbQI2o/kaDXxd1c2/1L9ObWkOSRaDa4R5bjuspemuHPa+3G+
NZN78Xz5oC9+oZNN08K09IYKiG58oTB9jhrqZ9CPphsIrM10j6x7Jaws+hxe9HiQIZ//pIdZs9Zp
M6IGfti1l+wz69FZo0pYihdgU/3/Jv4cwJN7x5rsuhoqtW/D2zz8tJoNqQO5Nga2lFudWtGikiWs
1O4GLKSFIrbVNT4YLC5/mKWtAsITQ85QXzVBJnh+PFlaouTICFIR+4Zh3FQCdLpWCl/KQ/5Uwk1E
VxSptOPJR0yfNWg+oimCuuJ+xjimxJvHKiN/LPdtnm6SYXt5WYsB8NSmdrE4eUocREHE82j2aX7T
RjVGaa9NuRumoInuwJ0ByNxlo2qvtMvMUyK5JrNNyPnpd4jRRkkNVDzeCQA/94quTP5KJnRW6+/2
GvvBn5LCuTEG7lxV70M3F3OCWhhiUdblbo9ZzI6hN40pSMfr/Snd9q4DRbyfHgj+BvZeksnnUYw8
eZdO0k/5bzuZbyVKRF1zoOMNd59b8+h4T1GXQ4k027jg21lDfX7eF/VTOdSx8f0ZhNDPfcwUfCpn
iZ+aNVsxPBH5gcdbb+KNMv66/AU+nRcQ7ypFUsRlE7QX+hO04eC+bWIngyIp9OKrmbZ+ms1ruqef
zoyywpkquSLCfPrOGHgvnVygPYE59/mqKZrXkVsQhcud179fDqQoLTDZ2+gg6TW93m7DlM/IFsw4
+iZRLputKLhs4lNgxloUjxfq/uhSER0gkreGnaHqgYJu+THZz+0MquvRJ1Hk5+ILc7aXrS3tHCqq
eMZhisNydWYAOy+ndGY12lSi/sJIdOPF9RcerTH6LbgBEnQ1nWti9orrXVgCZTEhowLZj2m/uVPz
2CCzvbySJRMWI5jDU0Hz0zPRHIdu5DhSQVx2TgCO0haRZo0G69PBwYAfxdHGexQk+Z/K07XAoDE4
AmRAMqTgw4udt0HEngxqB7O90lj+dKHBFoMrgBuEKvlT7ZCKUPZ8yij2zEMR4bdBNnJ+6MYvl7dt
yYoD9huQZzCULrlykJNrc2IDil8FU+Wb8TGxv2NS6bbMPSgozivB+HM1GgsCszjqUeqIojxxbqqi
kSNzF6ZqMDaP3VVvoxtz4MXBoNeEBeO8dVAsSYaPxL0GaOnv14mHPVp4DE0ZkMacG+cdeErLXuYg
4i6C2N273hHvSR8tjRVDS34I9SQ4IJDTmF3WMgTPhlwtn2AIAK8AOuZ3Y0QfL69l2QTSXfQjLbCc
amuxCrOOKegLIRwbHctmwMxkX/64bGPJLxSKGG8vvBMwQXu+X1EMNQ2IreZoYn33UM5yP2qIFpt/
LSIHn8AnMeF58HQ89jQzXZIO3KmxW/S6qPitpO4Gs/Yr32Qhyp1Z0ZJdtDsGmwhYqUsM7YsaYgX0
p8zlSr9lcc/wDlG8/qiF6sMnrWAJL3qYiZx3AXXILPSrZrM6vP95LE5t2v/awWV0vmml0xYsGWAn
y5uNUe3n8atdXM2x5ccOJFH5XYHqRBVka1RFC1fTmV3Nta2KZ1EfKru03WJULch77ieZt+1H6lP7
yUSd4K+9ECTChAHjAHIfVM3OV5qPoWjHFrotiF3gJSt80Q5+aH8J1wbxFj7dmSF15E7CoANQPrEn
GGrsTD67wraOaO8W11Ndfk1BN72yroWd5GhLAUrBXAyO66iCzsDIOLERJJoy/QJes00bdZ2POSw/
MfNbG0W5kForNpeWCFEkvI+RW3ifCiqpS8CInHR5YI8OSM56v483PIe8Q7VSGV44bYjwf7if1bWi
VzlFP9SV5yJ0oEZ/5ck89h2CXoDtrnG8LK0IyasL0Xuo1aF2e/7R+GSW/ZBiRRPe/QJavPzRhiRK
ba/s3OKCTuxozhGbBnV60SMWhu5ekCiwXLlJm3l32dmXLkh+uh7tLh7DGJUqifWEc75J0xkkibvG
3TpTUDpX0FYfwexbGZsGw5vdfC3svwX5qLcShh3hIUikmd43yMEirKbJ84BjjIAY6daa6JZYxdPl
ZS7kUKdm9IGFkHYkMzKYiWI8g8Kvg109U7PYtBY5FOWaMy5aUxexKiGiiag1Q8RYjcbgzVgU3MIs
i2uTfhfiV9Q3mxivn8tLW7iYwfKMLhD6QYxS3SGJ0ZhAC2FptsgfDGnfuNW3yxYWXfHEguaKlTnV
keSw4CZ9kEe9P5P2CQoVK664uBDGwJEA9R0k7tqutSKfZA/5naDxokfTHZ9tsTY+pw7n2XP5z8sc
Ck0OXqAcMgHnh7cQ+N+yYHD2MXwKFa6qeHFR7KCl7z3n+RZcly69dX+ZIOTPZbu/vI9LoQMKPKAV
VimOpXPU57SpQjaBRD3x7hPUovLhh+i2oTmvhI6lQG8r5TYs0wMtvnakayYHYglAkhLbvQUqejMW
jh9Oqc95tu894gu5dpWRxbWhAMHxAbkLmaHznc2glJgPlOZgl7TfaDQeHajIfXUz+7ps2W3eNU4w
0/jFqd0nMYyDz9KYHGs6mFehrI6M1vaubCvpR8R+vbzrn7sL+OhAoyAtVh0o0JWf/zT0v1B3hERG
UFWNz2LbHxzqOz26KcOYHK0i3LEB1FJG1fksSQMCxAzLb1NMfPSArffV4FfsN6vWBto+1cPws3Cd
4/nLcGgtvXQD/w+HJEZCnbfuBr1SLP13Wjb7grzmc2AUt6XcXN6JpXPsMuA2cflzaKNr3l+6RovO
eZYHpJLJoTIzGqR2PN4Wdub8iyksENkTB2+ifpapJ5ow51hcUc+3fEJTejRfHHd4vryiz+BN2HBh
BUhedDg+gY3Q8HSkqbLSGVKgbhq/9q24bfpfU/jTHoajF7exzzozQC/3mYhxy0CPvjEsE9oyHVlJ
+Jc+KBjKsa/ogzOmI6brkpFBTCGemgPx7SYA4WFU7SA7EQKSN/GXLl4JmEtnDgzsUEXF1Qkydv0d
A55a4dQRPMiK/LD77rq7vJwDsYaPW1zYiR3tJeNVbmx4hYGyff/ajg99fjQZxq3QHuO3pNyVwz/k
ciByBHOXCtPor5wfWIEoaYRDjAPrgVsc1XXDGPymJithcuk4nJpR23uSftO2TRoCVVAQDD0MbuG3
GLTw1jBhS7EYoQefSQVGS29+4xxIyTuBMzfehfGtrMF47R64uWvzbbymwb24ohNj2oeKzbpoZJbg
eqOmX1XXltg3oKy8fOaWkpvTFWmRPm2iBkg2rGiqd4bbBTkGCePiphWvVv8vDv7fenTVxh7Dd0MW
wVREPkrvMKaPtfVSrWmRLh6jEyva/eDwIR0bBivcO/LybSrvgTXvh5XLf/EQoaQBP8AbDKNXmrdF
WZ8IicdeZEcb3v0yLYFq65vbgMTBEDtim4E3rSWiSw6hqLQ4hGnwLNIjvkgKS9YuHAJZ/JZnlZ/U
0dZbo4f7MyKvp1WnZrQEsSXgyzE4zBgol792KeuBeW5Em2x75k7PFJOB4Q7k1DnzARHp5KYkvP+G
K3nYTJxEGOLz+swIkBKQ4smzjPbL2BGhwEwNdwGZruFqUwykE68L97ucZv7UO3VWouBAvOckTPjj
6ICVp5dh81HhX0E3FsiN96yCEm8bF1G6iwzat2g2gT/Dj1v0ux7rAQW1De6mBiSuSQUSbss2090Q
j3a+HYaBNju3yRyQ1s72pqnd8qEMqxkCpUlWZ35Xtm7gjqzcVcAtyKjFnGtDizzzx7gruT+hL3jH
65bMvuOM+U8D0qDvk5m2whcuIIw++EnwqhrpjJS6qaIuoElpOVdp79oby43M56Hqx+S2o5PzQGLJ
xy1IF4Zo645Wdg/i424D3HLk+DHFHBrNgGHCrK0ZfolLPrq3scRzMUgG270ntayPcVS7uzHpEbQn
WibmnuYcKm98StzXIami1u+6PtuTui12knplvkt426DbKOhwDVTk+C0046QLhtEoITVkldlKwrB0
CE9dSIv59TzMkO/D8ZDomjXhXRc+uagteenL5ej1uSWIjAFNKEVKjDIBpKnOz2GTmDQmqo45jfd5
cQBpXmLupuoVpLR+mVyH7tE2DpdtLp7CE5PaRTN6fePmBgovNWDIpVXFqIKUj1E5f1y2s7iH6Dui
Hw3YGs78+dJ4U819nsFOO9aHAdj/okpeE9t5Krth5XMtb+N/tvTO9zjlEO5VFefZORDvuzk9tlQE
k/eNltt53jYppNLXtGAWHhkKVo2+kYN6OuZHtEgNhEdUAyCMWiC/jaqHYritxx9R/G0qgoTtJhxY
8YJz7mOq1Spbv7A2In1vs++Xt/lzJD//Fdb5NmMKyQvbGL+iT4F0DJ/rKd3k5hiE8WYo32IRiGbl
3frZgWDRZgqVrIiF9XXnDHOtIm5zqBKwoKyMHRXecQjXzCzUeGEHDxJ0kx10NfXGXDj0TpnNBW7C
wXmmHBq/fVwf2phfOTaaxdJKhyC28chrRX0UBcSxwMnt/b1rqV/hKAZlPNYwgni+vyEBRpmkyOll
9UXwX2k8+XaNXTU+DPmtn+4wRjzNa62axS0+MUrPjZoyzKKa4qOObD4kxHlv425X1HQlC1g4N1ic
6jqgnI6ZM70CYaJHGBYgUwUFO5gF5V3NXyRufnnvQfei3srmVoZrYOHPcUHZROdQbSnuQe3YQDmn
410N92nkr7pJQVl+F4YTsIS/Lh+MxT08saMdjJDzYspcrK1urorseyu3ZHi8bEJ9hvNM43wpmm/U
kNABTAVLaevH2Sz8EQTily2sbZbmCJ7VuCzOsYgUaGpE7WMqvEcXHL6Yq1kxtRhITvZL7efJA0SW
XoKuChaTe/eG+9NoHH8eQR4W+iG5GUjoN6DT+fvV4UQpdD6kQKDLcG6S21U3Dh6qvVZLIblzP4m7
vBc7e41XZckVTuzo42hD3NiTGcNOTPJryNZsWyfbzFm0EivWzOiePWY97UyY6UAuwjFuFMt6U8o1
2PnnwRQIjCASuQ40YxXhrmYHEK9SmB4qoKUYZvRNhpDuLFD0Tf6Ytra8xdAV6ldeZdwJU/Rbu57y
r94g+2urUQqQQw38z+UPubjyk19knX9I164pEmn8Ii/sn4uQ/GxcunGL58tWljz0dN3acSN5M5dT
iP11hzfellCtwwBq9QjYQWzOSM7e0T+/bHFxXR5eyiiJqfRCsxiVIi1jC0VgIbxwl1QmuyrsPkWT
MVsjCF+KJZiaUpgaYCeRDp5vIfTd2qhQprrOvqnD4kHkTnB5NYvhHm0p5T0QeYXU+bmNOEyTdjbR
CajAxR/VGKY/WOah7XfgbSP8wXJiv+1W5nyWIhi2D2B41D2RJGk2DYNDVmFE+ZeNke+SNsjm6Sgp
3Tp5u/K1Plc3QMCCQraCusGajulyU17Vs7BytPakPxubuY984nzU1m0+XOX16+XdXFzYiTWtvOHK
oZ2lhLUY9S4PeuNmi8pD4xdrfDmL5x33JHJNlGhx6rUwacx11uRqXRMzQdTc7mwuNwLIy7YxgsQl
m2F6A4o7mKrxNszcXZhMK56ztFb8ANS/AMtS3nPuOFIWJSSxcA3FeIeG8kfnxRsJ9L3Jxco3/FzP
QaBG/RTtTAjofsLlzV7KS6Ea7KJpblEij/eh9LpNO4EWls8Tmuwstl4uf8mlUw4QIME9BIvIas9X
V/a85MIE/DdyILhVy6wJomoIt11Jfl22tBTBFDwPTAVKEFNnpzNyKBFwQxboL9r9uznNQw2dY+JC
7qqh3rfCmZp7JqIBwC20J/EcRF66ssGLabXrYINNMKko7ezz1TLRO9GYuiiG56Fv2wPauc8V98f8
K5vuRXpf0nvH2c9Vu7u89sVddlD1gRAs6kc6Rp14bkejwUGyZHwzKCSF8IrPo5W3yUIJniCTAHQY
tW8XQ5tauHHqUFoMWNLAtWK/nvZF8TAmj45E7WcfOwezubGs3SxoMCDPIB/SXMkBlr6wB3QBhT8B
IqeHO8wWeTlQkQqYdN97w04hbtsH5t3YyXEYhe+69crduxT10F0DGxTF0cG6z7+nh69JmgwrHr1v
M8HD5EECzN6AiModN1GzRvq6cEARCPDsUwEJ3VEtFFhVUWI2q1LQb6+6ribqQSWujkGrTBOxtVFk
2ret14Qrq1xABuDqR+8GyDWw2gKPdb7MIrG6TErYzafdSO8H5ve8w3xxj4cvNFVuOQs677eHPhoa
FBvC/pqIXY1XASOKeVVMFuL4ntsPwcZiDC2ojqR1NYgftHqMo5+XT8hSoD+xYeuopsllIXNq2Gg4
fbSszpdQNhjNHwlLb4BIOKCn/rWNpg/UN32rI8cyXaMfXXCms1+gBQeUcZAae/gFBRSBOfjSmuYO
bDvXTjtuGFB2k0jW4pE6kdojCs2yP+IRGAj8BHCqMjvtZkKLwCij2dkbbKjfuzkKlQTg0D7FKN8+
VqbB5M5ikHn1Q+ZG0Q2JaHpwy6K3d11GzauEe8PamNBCSgaWXhtNUQb8Np7H55/cGftiLFSBgSVs
b8zerhRrKKhFEzhLGEAAXcYn6Z7ekenkTgjG4NU6VhaqvkBlXPaqhbubYNBaCUyqF8OnN343VXzu
GF4LUh6sKoKK300tLJ/H4cqnXLKESp/ipENs+AQwdYokS60IEV4kA6q90abgV6x4jKx/sYMcD9QV
NlEt1/Pv4mUebXAH4LtI85qYP8yqOjQjIm3C1nhaFo8kRU8cDUfQCaJKcm7LMuySxm6q6PXuwuEV
9RjfjA8kSyGlcm8Ur0533bEr2b/Gzgr4eekonlrW8ss+t2oR18hKzOnWrW5JfrSIETD7zo1fyXy4
7CRLWQGA9gol5OKp80l0KaFxJCezKIKS0xtaWE9T/8L7chtFxa5MWr+1h1vTTG88w7tqSPhx2fzS
WoHihYSCq8rFf77CSe1BdC3rICynbm3+ZWKxbxU21KI9CLCZ73DW6zZaY6laXjEyEUfV3TFtpJ1u
Y5zsOIyw4jFlLyMGPY2JbEbSpkHqRDcOGTC5AsXV0g5Y+FPStbGDpUwFslN4VqJXDgSOfqHYYUzc
vsVpKZobr0Quf/SGBk3mCfjvg8e3Ht/zcJeBhS5BGXCXrpHPLb0GiQMlVsXWgcRXHw2quQibDnLp
wZAcCRpRLYAB1PgdIzY4xiGbjjS8hebR339pAHdBx/AHmKBD+oE8jqpYXTCYQU9u0raWEPFpy1su
Qb3eiTs3Cb/1KW9XmvhLoQnTMeAowOgCqvb6vWbXeSastghoZUOnOPddB8kukD8mBj4ur3AhQQIT
BFqr4PEFDlofcw1LWptugdm4nv2AOMgenHabFu9C3tZHFyT5l60tfUW8JwBsgSmUcP90KU6OTpeF
4HnneFIg9Xn+I2FtQejETLfEq/ZD89BzM+i7cBehDXnZ9MKenlnWQqNRQO1mUI+ZJnwYwiRoc8CW
smhnu2t8p0tRGKZweSm1S7irluMa04yxF4n40M72FUUvFjf/TWxEG7ust6mkvizjXeE9zU58PQ/O
vjHXqqOLi3UthCcUK3FotWiRz6Ky4hyLnY2vgJA1RuOX7VODLvPlTV2IhBgNQa8BLIA22s/aSjsP
TWOcSaS5pLuqvX6LUB04Fflh5O3BkOMxC9fENhYgaUoKChcqell4POlvFlq6Lmh/YTMVRwa+F3ZF
on2dHfD2zL1DPG+k+8aMm5zvrOQVYlE+lHOZe9/9NYsu8mo8KECigtubQtn0/K7tbD7GxoTfkaC6
kO6p/eKyW68O0Yq/5tmaOMfiF/3PGtNGCPpxqgQa7dhpCBO05htqDZtxpH65FvKWAgKKGdhfVNwU
h+T5ssLMmoaum/HoN9sA6Ao0W7qnnJTXsZ0+jbx+vOxBi4cFwcfCKBjm6NBoObfXmKMp8FYsAsIn
wPhKyHLs0s70aXkLIhww+YbiKcy/CA8kd+LlsvGFfBaVqv9sW+e2IeBNzBpNc+AWI2DFkxsSr+FW
1QnQ3guATQIziNoH2Ez1+gWkvsrYC0ElmRne1gMKgJkTskBxvLySpfsZaC+F5cMoq8KsnC+FdRh2
py2auU3Ni72IYurPVEaP0ov4pmdjto+74jZxHRgHiKaZaOLH0YTEMGKvoFdvj30hp5Vk/s9Fpa8e
uNE/4i6Y89MBA3JC0pB0+Lg1Kvl9RvwBStYV+4m5zGtqqll2BGD6jQvHL1m9p10dgFv9IORD7TmH
lLV+iN5p4ojr0HP2sWUAUr/W4VveOma74O9AhYrqMyt90yXRxOEFeQ8x+eSqS9+T0AeUBFzFrwkt
j1S8k8b2LWd4sWS2S5Lar821aY8lR4F7gCUbzxEkt1ooxQchIkVbLhA2BnUEJeMBYGQg05t6JVVf
toR3j/dnXPFPqnlyB6N+V2WdesIm1Dp4JD40fbZ1Mnd/2SWXIhY6tei8M1SCMbZ+7pGjaRsJBlWh
7AMsStkcRPpTYKSYrlEVLEYQBZ7GcwDcSZ/KlPmEMa42wXB0UYWhtY2h87NjZt0ikTD6196b3DfS
EXKQsVveNG5DbjynJtc0L0GqR3i0FtFUKNadnqvyC4CsmATVC7QQabZspqQqmtrvxU1Y/OyM31a7
dUGbbO2rfJ+tnbOlrT61qOU2U1zWDVeimUn+UZlBZqEuPN0P9lqjf+luOLWjPfJCGZpF08GOYWU7
owLqjI+BMTZHSG1DKSVeCR9L2cWpOc2DBjsWoxiwkVn7PtdgASifB/FkGpsiLPyC7y77K2Eq3H/6
cGgaoM+vmKv0zGJOZOLmNu5YlEAAzpT1ONb7pmq8Zosj41zVrVXZ2wig6t0EteovZllbDwbjk33V
urJHr7Ik485JbQh7dCiURDs6T9OjNRWmG9izbWcPiD7Vvhxy6h5EmI7fUoL5goBNkb2N5whhMPKi
9LqpeDtsLAyN1uDn74v4f0g7jx25kaZdXxEBerNlsVx7I3W3tCEktUTvPa/+PNT5v1EVmyhiNAvN
poGJymSayIjXbHtNKK9iMRO2wbRslVR2kfhpROndqsXqIFddNDhiYgmB0/phamyq3jXvNKEIgQ1K
Zv6geKr4qZCl+E0TE+S4BMkcyfIr0RM3aiC5UBGzOjw2SaeQtw4WGm2w6PgNZnPXGq6i2bEoeN+k
Msgdqp7ls1IoXe4MTdFtm7AWv8JdYK+rYqDDDEo8X99pfiFfeR22wXadd3W8SapO8/dVAjAAEOOk
KiHF6sTLEg9WISPsWceNPNpW3oPvCPu04GhC6f6qi3wL7UIvNN8zHDk2Q2NYvyIvl46JYgV7qgSD
Y8WQsa4A1aP1VCPWZxcZk2x7VTiEDo59zQb8IM6DjagmP4t8aG710coqtCxDt0FUtkFOA2cW7Vdi
ufU3KagHcxN5VfmjqaT0OcM5yrW1YjCd2hSsX7HG9D4ZmeHdYaMhhhtviDPIEep4oyJuvG3LCCMF
iWs/7Sxz36au3MNzr49J3YRXY9elRwpd8lGsKYMXfd4Ftpz62N2WFStMKIFRXmnaQHc81TJzKwtt
4DkIOKbI0bXurSjnQnkYUsnwnEgWhdukYe3aQyZnb3I5AIJxwQuqm3IYi8LpsF3LHvM+9K/1clDU
TZGPBfSdvigmm7Ks0rZ95Hu70O+qO0EbpWe17IMREDSm7LasZLL0kGttmm+bTmq8W6EulZu+k6ut
QhL8HdJ7sUdgA4BqzspIVp4Yi8f7xPSgz8aJqswZx2VZs3oSHI1DJNZcee8Xt3L3JQrulMhOw4OS
/SpHZ1BudHOVAL9wIPCqocYD7XPScZ+dq1lbW0UVkRnAFL6BJ3anee8R7h9ovuxlwg1du6MLfl0k
gV3FoODVbOVQWjgCUc0Cyw+iDDXveR8hFcQx8fUmA6Qh2fJmr900ncquFNF/WLPiWzjdSYXpZ/If
UvH58RfnlZoMBnlBFlUoMlCydlGXiKA2WnJMJdYolegadkGYr5zzS4FhPcFihMCmfRDpkIRYq6Ra
oLbVAPi9yxOdfuphcD+5SrCympbmk6oK6oQy/h2c8udJST50nNcFqGm3UqmjFWp2JYl9E9vo3CKi
xPHVOKMnRak9Nnq3Jm+zkHnRyTQBwlDbQZ19Fr1WhioYO6KrOEFXYsNF5h7jYM0DcyEdQCoQlr7K
kwAwwzwMpUgz93PSAaneltoBKwpu7E/G2lNxKb0HKkG+ykxSAZivzkHvcyX3Avh+zNVbQZ+WYtwA
nWhTg0nHIFX3+BV+GA0guTvV1e2BS+6r2zZtYceeF92knmRc+1VrHXxP97eum3vXftAJW0mNW4oW
lR65TlR39EVjHblwuWz9NYrOUlGK2QLmL0/QX/C/54vCaoNUExssrXOdaoE/2n6cbuPxq6+ktuR/
hUQjx06iSivLfmk1nIadfaaoShO5DAnbaN02Tz4pw7CP1ywBp98+y2nQV1F1gFcTlGaejNaxUg2t
SHLcUqf2FP8+8poVFYW1ENNyPH1PZCUb2yNEkkR8Ydd/lOvg379Zph41TSH0S6cK9HmMshCNNq7w
kjLF/CmthG+eG+9wF1jJ3aeM8sNsnYSZFQSaIC712iQM9ul5fJ9BT/CD29CyY2urtK+Jvr+ccy6c
fAyLIcFq1dH7nS2BpKB6mGgVgveD72RZfR+Oxrbu1Su5dh0jGVZuk8VwCF1M5NapuzYLF456oTcS
+btLtVUa461W6FAh0PVS/Nt8zS5p4axV6UH/E222LqBg9EI4EK0U7seusmX5vYpua23n06FJ1w6j
pU8HUQMKITsYpafZClEjJDj9brJ10X+qxtYy9n33Kw4/WZ3rFM17r6612JcmEzEIAE4WSDhKVOdL
UlV66uZeVIC2gxuZubk9xmpvN1G4GXxj2DR68/3yalk4MKgOkMNCjp/yodnnS/w+s7JJpyHLgIr1
+r3naXuZ7Ni+HGdpZKSHCu92dJA/SAyZw2AE7DWwtdW2Ha8RGLWh0PglyeEa73M5FL00Tl9EIeaY
WsVF3WCMAVAZ5VsmisDRPg/g+nL3MKzVa5cWiA6J7P9CzWG1ehCRR0mg1KFxyeVdpxeOPOobg90X
m9+SyqnX5FeWUlc+2J+QsyUSNClKNj0hDSz2ivyzRd4m9slWFaIHUKh2NlFs6XZNVhfiPrasTefK
KxijhWRggk2hq2+RdNBSOl+mtCrbMhyZ4Ri71AD5aksob2tBPJpApi+vm7VQ04FwchHEQisrwqQN
VPTFwSw0RyBxrfsI2t7KlbN0tADJh2yBExtfdLYTlH6wSnMAfhq26dbFp8CRhexZ6LttaCRbMxa2
fZ+tXEFL19xpzNlxZnih7rchMWOc7dNSoUL4fHn+lva3geaASh0SdMV8M7jg+tRqALeYay6KizGa
9gDuzBUB3cW5+xNlvg9SqGjt2IFLHhuLYoXwEkTW3QTfFQyMjzx133prZmhLW+9kYPMaf1bnkj5G
AK51/1WPH0z3l9wfg2o7xg9+8qy3Py/P4+I6PBnh7BYP60AWgymc796aPYJl27F8WRXrX1wPJ1GU
89UeaHQTlWkeS4PORRdSUI98ZWX3Lp2PpzM3/YiTLZXR95E6iyAwrm25P0jNe6k+asEPXdv+xaRN
2nWA5UzO/dlwmrCpDSlj0lqaAqFYO0pwwDfJcl8ux1lcfidxZiMKK6uhGc2IlGm5NdEPMxc3nRTu
otj6ornqVR5Ff3NanIScnRZG2mnhOBIyqSmMuo7vP1UD+pm0ELUffrvW5F5cflCVodoB1KCrdf7N
Bq8yY9mYDidPsOP2LgeJ1gaPWrTWMlhcHEAhJkof4mXzbTW67SCLCYGq+FVLboV4B195k1rbgnrS
X3y1k1CzLZVSkjN6hVCDcCNGsi0nzTaOrzxqI1F0o631lRf31km42WJUAsUXrXKaQrHYRb577XVr
fuIfPSlQmqDg8M/szRZiElhJoDbT7A1fU/1pwFLc721zuKqR9x930PUQN4zzQx0esIbb6MHnznrS
64cBybZK+HR5fhdThdNfM1uj4EURiVf5NThjNeU13TzbADHaVp6d69cWKZgs7orq2k+3q1oYvzs+
82cPEBB8A9HDgL84y1MEHZMosxrQPjDlLxEy5nLR3QkNuYkU7Qcrs8e0dPrya2rFkK/dNdfC5fgU
ZdD9IE8B2H6+Y1p6ol0gwPRoJP2oKC0OZrGdNp9FvbXVREFvEtpv4n5T9fJNFVdOh6X+HxhZKP70
8SfRutnoM6VpQZEy+rZ77VLdceXSGcxJCr14cS35SJl3m/cRS6Pfelr0RvV26+r1TZmsWpMsHR2n
P2W2zQDUYjJTMxGpBcnd34rWT15mYuEdVpbbNKb5Fz8NNJvx2kzEiY5FqmaQ/kYviol5QG5X2Se9
bfBy3BdUX0LaBv5aD2mp2jKZnUwEVdgZKFWef2xgBVFbWEy3p2S2kgMZeVfEx0TahhhBROG9P9wl
f4HBPIs5XUon1+iosrOagpgFhfxiKweDEjt6mHQAR4L+C5SK7unyDC9dc6ejnFKik4j+GORJKxER
4cpQuI5yBBky2+83ingbxmuV6ul0+Pg5/zenkCXOo7lSMYRyzuc00uwqyKpDDqTdsH5eHtPSffNn
TB+xDGMJeHka09A3m8wtyEYwyAueE4thjmtNzcUjERs2iGwUsExrDrCJZUnPGuyQNpqPAc+4EcVH
TY3t3Phk6t/B7MbZYAfqW+beN+nK/ljeh/+EnqNtql7QInMgdF30u07eJU3jJBiEBX8hqTCZSv3G
MnH6fOhuGGUPYUomUpK9+O6uHDaydyuLnS0pV3HoGONmXLVHXtz8JzFnu8EYxziVMmLqlA4iYxeL
1Iep9Yc7QbvWkSd1t7rgBNK3y8tniRRxNtbZnghaU2hiibhp0m5K61jWd5rO4Y7d4w2ITlGoHap6
frZrZNvV1/bI4jcFUA6maTJ9UmY3rEQnEOQh+Pg4Kz83XfgYdN2m819iYU1banE3nkSafsnJ3q/7
NkbdmkiZGzu57zsKNOFcSLeX53NpQNSPWT0K8FNUbM/DZFLbA9yBqxgL0B+MMITY53GOpqr6NZKa
lefvYjSQm3hB8E+dt+HMokwkQYQqJMgQ/V0FhKi/SYTiEX3IzeWBLc0f3MF/Qs3Wp5LLMUI/hPIF
KMmRUtN8hu7t5Lq2vxzpd4F1fnCehprNoaGlftsmhMrS60r+KlsPen7XFDd+/iPCT3X8KkovknuQ
29csekKGylozdF06U09+wG+vspO1QhNWr2gpk/pk70lyJZo3k8WkKT8kwVr3aelKOg01y3PawlUr
C4T8phqNX5H/EqWBnemtkwssHBCprRqvTO/ih6RQCTwS7NcH9XUh1IWoal0+ZKodQRd/bnLfKdq/
YHKAtP0TZpY1KaZPD00lDFnkdZ2pu5EQQa8dwPatGIItzCG8arQQdYDQ8CJnc4hF6/99LsPqqm3s
qpbTiQlOGJ7xEFJVc7Syh8rWVuVKPrHwIkLMDZqgSYeWouI01afrBI18P0n8bKNlgfCkNImxSVB+
Wvlg03KfbQeahnRiJ188RKVm22EsFDdLFB7GyIfojSMGqIWgKPTVpMIRYwgklSt8a3lpXCjzU7nH
thLb09m4iqylYlhMsDdYBQoU6LhpEcvFm67RUCXQDvhCbANZtSNNOCroDhqGt9XqYF+PoV16HZWr
znH1bjvqxicxk2zTjKmkRmgwRU6eWptIjpzLh8bCSahhmMYhOAnKUDE5/xRDjwVVnwNqTKsKP0+y
kdCOw/ekfrwcZ2mtaVBf+QfX5YNNodGmAlUs+vF9vddwnXT9owcCEeEctT4Y7OP/Fm526mZSOYrG
OIXzPmeWb0vWXdje++7ntGvtVXn/pWcA0tbAArG7BTs+J9gmeRH0lahDY+6cGJ85q7bDSHIqGaiv
XWnHMbvN1miZS19uku8G1MGR9KGL6MmN1vtxB9mhdGol3qTxz3T41IlrPLmFQ/23TPj/4swOJAR/
6S5IbCPNPLQIAOm2Jqi2NG7ifBX9OL3U5luWk3Uy0VBkXgDz1ej1ZakGxDKkh159EHqk2Fobgbym
bpGW30G4z/Idskso2u7NtVLr4mc0QK1NRNepjTlNxcm5lOhGqCdD/3uR1uKPqPhqaDu5Rd4S6yh0
DZp93K/si6Uj4zTkbKH6tdunlc5X1KtyM47Wc6IIK6ft4gc8GdXsHPR1Zei0lhBC4d8UGmKNqJG2
ZXCrRfFru6o9uVQAYYv/M4u/RQJPZlHW4yo3a2bRKLr30r83cCuJfe+eGthVrjTPgmfuLAqVtfpW
/RXM6Sz67FKzMqsecovR+tUxKrZF2INkfBKad9d7Mf2bLH+WzG2pfMrVlZxy6UVwFnm2UQJBltPB
JDJeFY5QouFT+zeaHt6Xeva5yuPd0D1BfNsLXutE4fOgvEjtmnre6uTPaiGRog9ZlzP5UfEeu48g
Gp3a2iThffvbkiEdeYu9Vmtev4tnERrGWJwAjJfmV+0weGKfqkT1JSetn43qwe12YbqykJfuEARu
/xdlrgI6gRszQSOKpnKnN9yuu1E6yNpXubLL7tPlG2Qhe6AoIEIPhpKJAc5s1wTGkEL65yiyTIg3
0V7PXwZLeC7F1IZ+hYeHbMeav9IhWQk6f6qrMI7+P9O9zZys/ay51yEPSl+jXnpjeIGtpyvX/3Sg
zg7cCY4HrQHJDzLB2W5BYc7yAOCRI0mPOSJTcnkc2rUW/MLqOAsy2xhaoidurRBk7B9qXumxhUQD
OZi2cumvDWa29gPBlEAUTHHM737ZUQt3bfPfmzABYATgN71Rf7Mpz++ItMBBEzcLFmG8UeMX+nHm
uB00hEbztY+zOG8Ql7jeKaZ8ELSwZFDVmUio3L0f259F92x4z1r9718BDOhPlOmGOjmux4iOUiwQ
RTAolMZ2YW51d1s0XzyloIW/suCW7ljEnCVo/Tp3hDjfV3S6vUqewhnJfel975QCn+oXXXs0xoPU
bbsGGYKVdbFwAVKgNQzI8eBpqJicjxDQsanGUzIYazU2rqjZGNsMsLN5U6jByviWdrDBKQjAlpQM
KOF5LPxbM9k1J9wpBsRZdLSkz372Zva9rdU/RmVbcgJfPqiWVgnLA9kqEibgO7ODaij02As7ImoA
FoXa3QgqGg2j68hQlP5TqPn7np5DpBXRFEroNlEfHQT5VYGWP2bmWh9jeVQ8oSw86ukJzlKxypPd
vPe0bDPUZfyewhb/buaS8AZSO3+uDNnFZzmLvWtA+PFNPI7GjT7IGDVIkuUfo8bIMtvscaBHpDyR
Gkyg/aJ1RCVpV/K3hTsJeIMsWRPUl3bTbPZzre8r6BFgmmnHUlzVqwcta+0YapiS+Qi+fbn8CZbW
8uS9BROWnF+1Zmeppzd5m1fE8+vCjjJUX770pOO6+GAGf0FZATEFfwSPG1RH580NQS2zRpnGNhal
9NrL/rCVjfy2RLDWAZx2h6FCcGDwK5iOpWe0gW7GpMzBU/HDfvVjBXpoCLJYK3X3xUzF4Qkoh/Q8
Br0sbZQ2rr90uhIdZDXRfhVaY32Dvdpuq7ZRQrun53NU00p7Y8d7g63XiflkhpEW7YVM7TpHL1rf
35atHr1qvoB8va5UDjo60i9vVKh3SJInrT1sFm4m/F+oF9OPpCYx9zNrPR+7+gEradRi7zIvu4lT
BTCM8e8POtRGAF/S90MjaA56h7RoojMd5dTC7RiOhyg/U/u2ou9Kt7LsF445TlPOb2MSrJA/0AzT
1M/UYOLDFTaE1nzAna26KnuKqP0+yfwj3+Pywl/KbAkJJQ66PTz2OaDIFMoyL/ByhHT6S4z2nLS2
1AR2nGzaPtpF1pcse/GUlzBdERVY4mifBp5jjPq8icRaIbCKtmQBpL4SnNB60NxvctzaRQfh5soq
9sjFBhY2xg+l8RZ4X8bsrlrjFix1d89+yux26WuMcRqdnyII5UZDZquT6G8njiZ+C41qo5QHObnx
RgeiuIdgCdjY9C/0JpHLxkwTyD+orjml2lBc2FcKAGkXoYxQu/d93RazlVNuKUvgFmXLQGOdpDZn
x6ps1HLi6hPSmyJZt4vlb26yN6eFXO7C4arEf0g3VmWlp87iLBueJCDxooRGBi512sYnqZCb81O6
aEJMZ19k9Va2YkfTH3P5UZZ7x++vKnULcODyul64QM5iThfhSUzVQO5cNcFtCnBuxhjG//Bt6hRo
cQyFDAg/oJvLERdX0ekwZ3drP3Reb6hTyHIrZrtM3SfjfkJKSMYhl2o7yI+Wd0s1uC7wEXnMrZfL
P2B5yJPIAiuIJ/Ps4/LAyOM2hgopird55lT1k1nTPR+3IEZSjuzL0Zbe5czwP+Hmj6ooKKLclfiq
oehvFPmQWXdDe2yKjZDgDAyhz9VfcvFAwznR3/tSXYu/vKr+xJ9t2gzdBYjrDNcbj9gKqcFrDsdO
3AzBZ1859Lgye+FKzKX75nTIsyyhC7gb5GmGZfnRb3+K453a/Lo8rUs3wGmIWVKdt2089iKz6sPO
z0BRidJOAwRhJQd8tMrpy67cAAupD5bEkKMhAaHkOEeICZ1kdaMCKH60ruAuiq1pW+X3wN0bq99s
KRS1VRSKABkrHxzIrDJR3cHr8k0vfM1SRxvBUkVbBbZcP64B3xYyXejrk5o1vB0UOGbLQ601E63p
HtpEQl8+veE9vg3DH21xuPzBls5UlMapn3C28TiZJyFSK+ousgXcY42GAXJqqFDF1FhFrb6qsUAb
KpEbpbfE9EYXTDi7Sdh0sVN4fbLSKFmc3pNfMh0QJ2ceeruq2CoiRuV+/1iNP7LgrQYZMET0Rse1
S3Nxfi0UxNBhUxG1n82vqSleiWwDyKARixXXEFQHHeq3zDLehBjA0OVZXohGWoTyB5Q8ZIHm0lZi
gJCNmYUFkpDJq5nX7UEOzBI+dB49tu5QHi+HW9joIOENKIAcptoH5yffawOzsOBtiOFo2k0RgeaS
ZMwaa3VNfXJpZDTr8JjXkEHAOvT8owW4r1oYCxUbScn3fplu07Y99oFxqJtqJeWaSg6zexhIA2QD
Xu345M3bKU3X0XSsCGWG9SEx+r1vrEnzLU0clBAan2w86YNSi+sLYqEr+NSGNc9kjE3e8bbCSmU0
fl7+QkvbDsUIfE85UKAuzFOZgqJbnpddAfYF5LPYXAOo2Fqte8xFYy/W5V0kF/hr5jvJNd9XYk9r
ez6RBlKzJP6YHFN3Of9mdG2a0DfGYiO7w7Z2x21WxwiOtTu9KG873eeer+xEQOgs0fbp4Icr1ZCF
jT59RIpXwEFR8Zvd9GWT1lDrxWKTdzq8kH5AOqBr72jz+Fs1FBJbNBppe3nQS1/2JOb8ukcmg0XZ
SgUXE/ZKxleRx1AaIxR9OczSdphUbuVJrQN20ewMS6DwCYYrT4wpay92/Y9C0g7aWB50RdpdDrX0
9MGphsvI5Pwik5lvvdKK1VGjHJd18iYFTqm2quOB7oTa70Qi0NamcJL2JSKraFtv/x/Dz4Zq9qDF
vILwVdMbWxSpIXQE3a7LVbAlgTBsOMzve08Y7CL0vhtaeOOa5feVH7GQRcErVLCVBB1BZX52jENm
HIEpaMUGzseDjgM1tZV+Z7nFN2mQr0JX2TeAtxvf8myOj5UkfeljQySYBFDA8MGuPd9HqVkOZmkZ
xYZ30W1X9U/opT4JnvhWjNaXywNdWr4noX4fJyd34zDkJlgWk1B1Dqd6SJP7sNX9jV6qa7XYpWPW
pM0JAIB5RfvsfFTyUJsK+H4uDwqiPOm+dKr24/JofhcC5ieQBR7CALI62frOPluCsuE4RHI+eaoV
qiMW1+Pw3kSHOFbstHrza/1a9z4P+dHtnwvpPbTyTRHfCvkuGQ9GulcHwJjb3Nvjr9UpK5fnx6+K
sTdPOkomJurjcxnIqtc8NWthfEuw5/DnahJvM8g/Quvp8iQsxsGTEhf4SXRybrvSW63S0hNE0wdP
do2mRNjRvEJNb9VmYDESQ4JL9tsBeHbe+0Jeul2A0x+8dWwMn1DpGdz7Pvl2eUAfFw5Uod8V7gl4
gADQ+cKxelw0TZc6U93FOqbQGIi5rrtGZV8aDDuBYvpvUdt5vlo1glaVPi+MNu/ja9JS4TYrZTi+
4By9oatW+iAfN95UxaXFBkl0qq7OVqrkol8yupQcSsMlf2r2WmNs9GxNSWpp7lDRnnQ/FXipc9oy
uilKFKc8vnvjkLjvcvx2+dtMh/H5hmMYEMsZC2wdstvzb4P1aTvoCUTlREOi0XYThCD8a2TN7FA9
qs3Py9GWR/Mn2vT3k9NKktxAiSOiBZ22HUXEW2PDuRxiOls/DAh5C0tSNfoq811aWMrgjRnvI7FR
7oTY3ErZF6t/MuQXeWyQL2l4AhZrOmqXg37AoCuxWehazQOwEw5Vs/O1/YDMUJ/sAx0wCmXHfI0l
tLD8Jotc7jYUo6m3T7/oZCbN3g+ttleoPVUFdgs7YRSdaNV1aiEKYC/oIbo6sRas2SJ3+y4bvIa0
N9YSR896yLwCdYlwIw/h6xDqn9rsRRNiJ3IfYbj8wOP+GrJIaSlOgQ7X5Q8ryR+/7NmPmf5+MuSq
oyruTjm4ZT0KeMXlNZrHgRNxBdq1+Zo22XULhMMahW3c3fb9sHKMLUwGD0LqyVx+MAXnTB25R3o5
zPoC2UDzE+82D2H9ttpEVbyWwX3Mg2WVXidtXISzkeeeTXuWS0FAW67cZAPmeC2uqXY+ig+F4f3Q
9OY+KiJjBUmwsDGBWKIcAMSZ/s28FaDVmGrKZV2ygMcbkGvXdVpsL3+/helDnwCwNjwr9uX8YdMF
WmCGsozKYfYpH57idD/8e1zJJLfIrkCyCGXW+d4fNTMq3EgrN4gROD0CJgjsIo3s/Xt/WeLQBZ8w
bmhOzmcraOLW62LiFKiJo2buKociOJrC7vKMLdxo0zNQ53qZpATnXZMy5UEKzbHceMKNnj7JxWHE
KnGN77H0XdjZ+CKKJF0o5p5vKwsFvb4w1JK93UDwMw9Nbe2CTv3XlQ7mjKU8geWghxqziyby1ISO
IHOWjNhrPBpuYcPjNamR/cWkncSZXTFDgi535hPHTZSdP7kQGPpnJMJSOxtW6g4Lp/7ZkKaZPTmQ
gkhTQrMh1ICsgI5VbadZTlagmC21L6X+Iy4xuV4TOFqoT59P5LRqTqIKdaqMbUnUEdQPanuW/HOQ
ECzjIMpsQz2imMcjua5lkPRHhMouT+/CQQFwABM4QJ5Te212NJVWVaZh6pb0U8INOB0Q0v/+A0LE
NOhHcudIHwyPE+oaej81rFKMUQZgccaXMH4OxpU8YWkgpDzwYRSTx/JcG6KVoybP0qDaBEUNEWjT
kcZdnqqFjUXi9ifC7B2MP8SIGCARcuuoVbEtVIDd/mYUHKkcRZPDqThbDIWSKx1KqdUmbjEbps0l
rdlqLtxFnNd/IsyOB6FvxL7IidBZD0G8FVJU8UAru3aqrDSaliLBfKFAifw7CLrpi50sbKXvWdaI
bG6G5LqsqT+RRLxngVO7h8sfZi3Q7MPUTeIHZUYgixXWSdhp8pylrwRKYa39uUCygWUtG5Qg1Onu
02axaOAjStwVFX57HUZub0V2pwuoFf7QBgeN57r7oao/xuqO17qilTYQ8MZcWYdLK/3kJ+hTqeRk
XoukbMRh4CeM4Mxb/VHNVurzC/cUmgn09nVShwkNfR5AELM0wiy62tSSbHekLaVry1Jpw8a//OEW
DtzTQPPWuikMVROZjEQcgHyjZn+tBlfT65iXsabuFH+lHLEWTz4fWJYJUuvpxGvCQ5o7pUoKtku0
jSTYefLLWFssSwfGyTzOr0hTAy+l1czjiMWDCOn8u1c/XJ7BtRDT30/WQlUrlYrtOp8KNe7+JZHu
4jXkxfJqmADdVLck3mDnIboijII0YBQT1qC4abytr+z7NTOixUWt0geDqAOUam6mQAfKEMaGgfSh
CHI6sa21RuxCBLTC0LAgKwa5MkevRVHpxoU8FBudBNwGpOMgJV6tZEXT9p+9VmmtQbZFz4dLb/6m
UI1orENLLbCxKx1B35fRG22FEVfEvLn31xCiS0OiqsSjwqS78AFXVMSqPpY+FTw9FsdnvS4+D75V
/vvCCGWYP0FmJx7UixRLKoqfXVDauCdc1brKhaEfLq/khZmbIBfS1JGZWiWzQ6cIXSlMsZneQHTz
d0VrALbBkdBO0+y+KC3zyVWL4lMQF9pK4IVDgaIc/jc8znihabMtVLe+25hALjaBePTMbWM9lPpe
Cm+L6GtVowjyeHmcC5fVWbjZDa96DN9QJ5rdoG8bcRsJ+TYsSrI9B9+QleW4sEBw7YCMpgN/pbAw
G5unWnmTWC25ZXFsk2gTgyq5PJyF0+Eswmw4RhxruJT1DCcHQJJGmyp8UpPbrOqdy4GW5u10KNPf
T046v0MAFftzElXxseoyO/UwmC+upQxFZth8l4OtjWq25nMdo95M7MpNMwrFfeJH/bYRCu8xH61H
Ma3llbEtnOJssKmLhOHZdAKej23AbC4fNMK11mOaHMvg3WpXVsLS9E2CeyrtYkQI5mDOtoj6ZJDH
clPhb6vZXXPoIrBGz+2/Z2nA0DgJNBuLK7uAOiMCmeEBe5hQfDBaR22cwX/y25VEZWl5/4lFxnw+
b2bThgARiVX3z0F3Zf5FiYOGEzJS3HoTu2+WLwye3/d6o3A0eCW9ytcQDrworJRqFtp7cExw2GGL
Uqv5IJXW1X4xkrKzhTzH7Z24ShxPtyvxRa7f6nhr9jegsEbr1+UlvrTmTqLOc68EDTO5msZmZu95
rL3Kpbw1q/Ttv0WZPS+7LLbypGNspJH7CIpEEmdXirmmh7h0eUAnnhpNtJnotp8vBNdKERdSGYwh
/sriQ5c8jVlkt6U9dkzk98tj+p2LzC55YK9/os3OPNlX8SoLiEZ7WP9qhn101K1Rlai5uyM4fEVB
hHwsH2rJ0zZaWmU3BtDNIwCAaisKcbDBrrw6+mGiO11Zm9s6yt8v/8TFjwts8nc5eXKiOZ8PJYjV
urN0fmHy0EV3MXRi8ekvQiBvhL+HRpFpHqI1Y8+MEiZBGzEmbiP491VuJ667kn78zsvmsz3JuGH+
SX5Ade58LEGmpEOiD9xhkbxt69eG90Hjy04YWruu+CEbll20zabPgaaI7W2tDKrdFeOuar6M5kPs
l0dBUq8oPtxrouvk1poL7NIhdPr7lPPf1/mGXLghvNsseq3V22QNuLW0tk///1P8k4svU0M1UlUO
OZlDSEmOY906hn8Vhg9uC9xupQa2tHJOo812EoYMQiiDY4Ci9XUop+LAi7YGAF26XU9jzPaP3phj
V+TMGCpvYfRJ4aUXOfKwskAXkDcyjVDg6ZP8JA3o2YfxUNrvk5ihjPJL5xnwMo8l8NbMOKK9oVdX
KjXRYu1BtjS206Czr1VZSmG6Gqu1az/H0Sct5rV0+xe8PYZGyjrpSJP2z0FtgdG0CaL9RMmjbVAk
8NzalzH990aY52Fm95+ZmK4YFXworKTGzLEGTGDGEZ2twcaR0laVlft8+ZOdjGv2yWDNVp34e2UM
Ne6QIF1Ak/AquEmU0Okm65EY2e8MqLRVrOlFLK380zmdfTnZB9muiMypKz4GzZeo2Zf91eUzcykJ
Ow0x21yCbGSjGEnkE3381JqyPeBeXxnlpxK+BJ2BlQLc0skE9Hnq9iHw8QFHV4yCFlQu4fRY+DmE
3fcUi5LLI1qcNIX3GgIbsH/n2IbOc1tcVrjfg8J8DVDTkzL91vS1lTBLRXKoe3/izFaiBImvKGPi
+EnwuSo+B4111IcYiYVhowyv/Sjs5bZ5roJu63WTQWCwMYf48+XBLr0UT3/EbHWqRiIFnThdeYNy
37g+zlbVNozVG0H3rmiSbDX8LDLCXw67NsezhdlGsobiN2GjUrGp+Ni5BAxLP16Osja42dpUgqwG
4UmUMt6YDKP/rODTrgAg+RZH1y5t4MvxFg/Kky86uwTETI8K35jiqVvfdYA4pdYrVK+/iALliqU5
Sc3MLZjT2BfxTOfVmCo3Yr/XPKdrbhVpJctdTOHhl4KzpK1H1XSWbwWeASdxGkyQvZSqbAdX5S9D
dwz5HqEDI3b69tuw5iK7eJicxJzyhpO8wKsrxRhyYuLTFIW/eq2xu+HVCu/qVZ3DpRQEt2dQxnAO
wWLMhoe0t0E5mN2nmbdletv4t6V6X+cvyvgIEvHff7HTWLNhNbIwDk1GLDX2bV/f5q6j4sgldCvr
fW1M0344mT5EloJMx5Rq4zfxNutNTJbeA11GtqCGZ69syFK2/2lkc2QqZilNUXrTLOb3mffTaD8H
6P5Y4soELq2Lqe8PDgxZfS7T84Fhtyt2gkE/UTPQ+Yzv9O5qRIHVra/lfH95REsn02mo2bfq1bjP
Gp1QOES52TfROGrez/8WYvaZ0gyUKa9nMh3p/5H2ZU1y6kyUv4gI9uWVorbucu/utv1CeGUTQoCQ
BL9+Dp6Z6yo1UYT93Yf70o5KJKWkVObJc8AGUzwY7Hur/h7MO4My/psy/S0c9W5Vp9bsc8XgbksT
DLFWD32AAqXLeytKzc31QS36HoAGyJyhmRcZjMsl8jkLgWSbn2fKfp3Q67qZfJV0crw1CUUjhvOG
Hs8Vm0vnLdg5EC6iFDdn2C9tRm5uZZ1EobduwEM3n+gc2g4JcZ+vj23ZDuD7Dmp/wKJpY8vAveSi
QaLbRFQeIdZeQsczMrING1ecb/4h/V0I8CYiYDTqzOiwywEB0VD2/YRJbMXXngEg6KDleq+qLQiR
HLq11sR6F/fVmT3twqoZzaStYM+eDo2MHTvJ+OfA+kDZX6ONUZ2wQPgwS9cG0Ju5HJhdGxbhRdlv
GgvB4VbyDylEwezj364TrIA3wEZoiOywjkmq3cqzx4lA97xEE9oJKNxOJcbaU+/9pAH3hJT+LG6P
tL4u82G7UYn+exf17C6BnDGEv2oGVswHttZH+f4oujSkrY4MsxyIGAf1I+c7qMprvJH7b9dnbMkE
YNIuMrTIb77rW7RCQO0NEfZw6VNv/fLF92aNv2fFhN5dq6Kh4vYEE/Z4LL2jY+6htHt9FHO0eLlt
5oWYUfRIpgCRPa/Y2b3HjHY0uRUiVVZApoOjNJ81KymbpVGcm9CuhcwpTTUBMQ/wGcizWHYANcu2
Hehfv6YwEsc0kRgCAYb1DurqEM4bjhOtkd7XKq8RHKNZ6APAQk9S8nBHPXvFA94fObDoOgA9o5Do
opXucu7cEZziYJ5EzACgAcnupsjfC4HurmOeOzHv4nqtWvT+NL2w6GgZ7rQFnfgg5hsW3e1Nu1Vt
8QUKjKfJF2sNXu8vJZgCCyDoNpA4RJL+cnD2EFZFOl9KIG+5rTL+5NdI6hmt/6Jk+jSYImn88eN1
Z1xorr80qrlKb7bgYjVxWwTZ9CAY6Bnq8HtYTpso+DIGAWQri93YhQRgL+PRb/o7CKjszeCjSdIk
csUN9YIdq7KVV8OiA59NhbbOLWBEaVrjqyw+7dKhu1OAAjd5uzL6xRnH2YhUsoNbWW+pc8NiGEKF
fVKrLz53YxdCDtDfBJnHpA59YMTXJ3vpLMYjZU6Po8P9HeU1N0GKWIYYFak/c4fuQqt9rKdfVDi3
6HxfCTcWx3ZmzL70pjbyswBFXGRTeojY0OpQ9UczgmjKbc+PVrjGVbK4YmfmnEtzXdYVXtdhKqc0
jaWAdo5nblSxVqtZG5X2FB8M3zREij2ieBQbzte8SAzzq1W+ifA2MH5cX6/FvX82pnnMZye1gEB9
VCA7hL4RO1aFnbT8R6bokSDf979Z0i7P3qBdYc6hlE9/NRVKnXZc9S80/HtADHY7ThaAU9EJA1Wu
yxGhOdINSitCyOa4MXK3d1yROO+rw/XhLF5xZ2a0VUJjJ6IqhouB8cpM0qawDuA8cLbXrSz7wp/B
aMtDC9fswwGD8fsTGvd2TvBJyCPje9/YtOHn68aWfQGE9QANQbHZ1KJ3T9EpSg34N/iVN8aA6Mbv
Y6cN4pz+PS0wFgncVeFccJljw8tFan1lOamP2bMLsNL6T077FigDJE9PFbU2FlvxvaVTCe99dDai
5wawOn0anQlVvRzRLu28uOruOkh1NOxxFJ+6NYrGpUkEItpBCx/ait6puFN3GMOSIuRtMjRrii6z
7227LPaUeQ8g0eIv19dsyQ3ngiRIrMD7D/z65UTOsBm35tnMy1Juazu7GzO1u25iYfKAZ8JgACGG
1Ja+Vo2XdeFUApIaGY+F+FA64PBgiY/sRVisuPtCjmvuMcejAb0jqFXr762uwU3WMCxUXoJ/dfoe
MSOB/mLMinFXIIsROGAsNuWIHNj0RL01gBgej5gvLXJF6yXas9C1ASZhvehRNmE9elUF6KWNYr9X
lvnnIBurrcWlOUF1rqpeaGrIrelkzdEonPo7b0J/I8AD/SxYmL+kHEFENqIKW1GD78Ky8PD0CY2T
dDpxN3BLosXAa+ARzKna72jh7z9VRDkbr7fYJ2D6w3yjLGaA+6ZR30zD8J76NgzuOhKlYKSs8wPg
hepnMfi1c6dSFxzHwRynkcn0f/mKN33ikNw+skkZW5lN5DiZeVCDobMC1aNb5eXJY8hJxahbeWbs
CW6PyahGPwDqwKUyrvwmsvfgRXfR2TXVbr4tLQZh194MesBsZS63BDoz2yBNxS8xqKiP86DMi01U
DpGzSSGSchwtR92WllGfelLLl7Ca2GtvtB/Rv/0AU+KgGhoAqG1Ok4h5EIEbMrfrWWvKdnaFkOTL
EPBwM1mMPA1Idh+yPrLQxmCDN5IqpP8BKCg6tnX9SgpAf01/73rE2fqlWR4tQu0tsfCq9SE5eYNN
Y4BHoOuPRifaG0+I8DgChiGQt1L5lgtj4N+rdLCyGzD4EeA0axZCut4vmm3rdoFzI3NlowMBUx5j
J4D8bqAmGnpIB5ESVILZs9sVJYLXChc1RNVfa9aBU8eIop0SKSACbeAPcej25hc1lmAUGiDE4Sdu
lAEZaJVpuUMPODo3Wyay52HqefhMiBrGjUB7zRuVvD4wF/zZG3+qqx3YmMYfZpABWNOh6X9bG5X4
CMmhyE4smvrNfmpd2LQ7L3+DbGIb3rhZG70g8q4PI2gU7DSu29T5MIFFLIrBJobmDWoN/KRsFtAb
lHJcF2o+trmlrZk3cROh1Bg7FBrxcUOjAC2sBWPYiLIRu4FS97WosyqFpBalN0ZtmgeWVt1BoVV9
E3YTw/FOmItnU2UHNK6y9MUTjpUI8Lp8GByudiht2zd9TttDavDo5EhS2LCdVRDzMHl24ESWT6Bj
no5ArSPtPanC2jYpGM1dNWVxxyIBJirPk1nCSCCOkJKHOoAqlJW0k2P9cgoB7pteFIikhK3S2M9U
enIMgzybQSN/RtNQbMdoqh5H2fAD0NjWT3C2MRmrMpxuK1qmSZ15zmPbW8amqMEqETsY885rRQUY
qZF1X0BgXdhxULPss12WyIeygoXyIaW0vgEi1ECO1OTk0ZV99MztNnuogTf4LMd+DHZm5UT7Sdop
PUyB0Z9yiwS4670i29a88h8FIxC+lqFBrBM3CXvy0M1xaxt++avxECfGcoqQSnbdXm7DjA5R7Feh
kM9cUrIpy5bf+FMwJl5dl9sKHUPj2pm9cONBDAoMDDNhGkSTtYBLRkHthX2NswH7IjEmUFurejMG
UQJAB6SDyo9e+9OFZmmc4/Qc4urm25g1CW0+eKb6dv2uWuj3wyv97GO0sKw3TdZn1Xz9kgwUBi81
rZMy+KKUk0xD9qtpv7eZd8pTRJ4cLFT92gN38QY7/wAt1CAQZw+pmlNesrwp6ZAMLU1obwNy6kLS
yDq4Lt/6JE9qlARA1/O2MgHzha9fYBg/shUzhzEYFS8DAsNoS6BVcIH53bcqd5O8z3cO7b8M5K2B
yErciWbL/SZLCMvjiKmVeGTRGZC0CBD94gmo5+IAPYMgVwCINYDC9146fMNWuRH0hqLqsTLSOS3x
bqRnpuZPOXu6NAZUD/gAzLjB2qSItmbZbhs05EAzdhSvfrFX+c1gr4T9CwE5OmfnhzQYeKD8oE1v
ZRI3RUoYkSTuQW+SrxDMO0yTCZ4oGmxYVz0Zay2kS/EX2ltAsIJWblDiaSFenhnGRAaYLPpiIyHL
nNk5yPmOKdnwNXWVhXDSgnYUMpAWHjCOzk4vaN67zBkRfznfeSbjYK33aMk/zg3M83u2aDgG7bYJ
YWDgbYEeRbe+ozL9RCB5j4chaZPrTjLvNt1HHPTbgUDyd5ZbWy4gO3CFAzy2oeK5k695+Zb5KxnC
xSn7Y0LvlMlHY2SGhAnlqMRXfdJ3+/9pEHqMT9PJlb4NC0P3LRSHIfj4D3UOaErMIh2oCaDUobO/
OEBxjFVl4RlR5AD6QFKkafvYsKxP1GYnkfPHKYfKdCvXqmJL+8mZ2cegJYgOLr3Bt3II+r9Nu9+I
3gKRwDez3iJmM/Jp25MXZa7AYJe8D/1uEWTDQFAGD7/0PkjaDb0zX1WV9dI2WzJ9M4JbtXYyLVmB
6I0Fdi7sV6QbLq0MOd6apoP1Kul9j0bPVMWtgyv979ENDmDDf+xoe8ljEZdFZWI04IE2m+DQT+TU
IHAk1FwpFy05OZTiQ0Q/807Si4nK6CAJm2OZcP2fSDidwLdy+HsvB1Mj7o35pY637OWsjcJ0cXWj
imMMQYaWMxokrSrSDbVRPPoHU7OrIxUNth39EJdRVxESRHOQ0MeFuqH0J8SrrttYnDE0rM86fGhh
9+a/nx10o0WGNioNDEc9VKYXp/YKjm3paPPPDGjzleVZIfiY9psMlWT0VMVuK2OyJlGwQOSJzYJW
UcCM8T+Ury/H4RdFmzeVP7ezme2hpxWSNh4fx8TIS+OYN5KfyqlFQpQ5Xm1tstAtn6fW7D82Ekoq
aW2pQ+NM9APrwJq/EnouzfH5t2kbgE9hB4ZBuExHBZCr6tgYcnd9GRfQgvP4obQ0kxehgq/dIK1Z
Fo4MQXxbTS4eiM6z1X6Wdn6oIMnHKEpP9U/GzEfh5Suh7PLg/jOsS5wADh32xYiJT0trJ4N8R601
ubH52/Xb8WxsOtE3n5rcYr6H3kFqvnJmH7K0309BvmGBm8VVm4F62X/omfv5+qQuue65Xe3FQJwO
ymomhlYbDy351ho3Aft43cTSGQzk6qxOC9lWqHNdui0kFFQYpFg2NEEFeGR69z6AI+an61YW1+jM
iuaAAwg3qmaEFVn8CNlxWMO+LP4+bmUcvTO+8vdj4+wQmXyKk7LBHhf2qyFPlbni3YsL4YMVFFVz
tDbpufIOEJ5A2SgFDx1U7gwVj+2jmMyV7OuylSAACS2uXbw+LtdCyhzng8Qoxv6pkdt2fOiqlYt9
0QTShbg6EOyBu/vSRGaFXHCJ07Ydf4cvdwDLgwKr/xevOjOjrXc41fjdACNpy6PnVuhEOLj+q1mv
1LYXnffMjDZhETGRzagzYGfGQ81OVXAcDMj5bK477/yx73b/HyuuVvaVUUEnksGKHWym8mR2X8Cr
FFnHUG2tNYLkxREB1of/oGgDKM3l+oCS0ldOX/BNaZ2KCQ0rZXUsux/oS1yBIy8mAKDE9/8t6aPy
kCgKcWhjVONmYLvQv/XYmzW+5fRY0QZh0pGXjzWUm7O18uDifJ5ZnlPLZ5tVINWQcVqhnTMHWuCp
5idneFXDXV2eVPv3ADxcS6Dfmmk/AcDTdy5Bg6dPgZkEoPW+g1yy+dDJ2IAW99odu7iz5jh25iNA
OmH++9moEFSUdZli5QowlfeuFcvom8iP111x8Zw7MzK7z5mRyu/4EJVYNMNLY0s9IWd03cC8/3Vf
n8tNYJIxZzCc9oaumKjBj421mfB25mO+mTLyoVHRJmP9ngbdyptwyd3PzWmukHEH4DsGc0OZxsTN
dkP3m29wDXm8Nixtccyw41C2hJ0o/FrnN2jBGgmSsoeh3F2fvyUvOB+QtkDRID3JOQx5qBCDCa3J
97ZcYxRf4L1wQCo0N4LPeef3COe+HsAJPR+vdJsZUFchtxl569wjOA2H8tbMnww3Bktb4Z5K+6Wi
mzRfCaqXJvT8C7QD3kzRaSU5voDX92R8RmYzRo4dyaA4Kot/uBZRZ8DGQksmci5aFBSYVT2FCudv
Md7bxo+23jlr6ZylZTs3Me+7s31ldL2wjdnE2FiPtIRAr5/uOKj0rnvHYtLz3I7mhxUEcNhAYYdH
+4h8HYwtGj2z5pfjoVWOJvm4qaN7tabLvXDgwk0cG+JiINl8JxMxQVcUAQGsWl0bW9Y3MYBoGFSE
1rNKUSEcVvbAwqa+MKdtatEUhKCmhRxJ1j20lCYuL3cCQFBEUCsTunAeXpjSXGNCSBZKfw5nRL3t
eHWT9f72+pqtjUZzjU4YgTNymBD1/WS9jdZzOD3Tf4jLMBDweYeQ8cBSafd+K93IbyZcU0o+ozjg
FUfKV5Zl6YV2bkOHr1nQo6Kc4YYaQ5IABZxEWR2Dof4zD5rYztotBw8UdH1AtzY+Xp/EpdfxhW3t
Xhkh2hF5ErZN91PJtrK6IezQFK9Tu+3zj5l34M7z2B4lS1zz0fFXTpCF0+rCuuaRlZO7bqswu3Xm
bnLzRwcV2irP4rQxXxu2xtGyZk13yojkpJpjOLBXWM5PV0B2m4rYrG9RaV6Z1/nLtfsaz20EMXNb
pQvo8OXB5ZTMFmGKkXlje+e1xslEikvy7KEtc6S70s8NRSGcW0+ySu9Dt4B0wqfrn7BwdF58gXYT
NHVoRFaF0ZYKFZMwlBYKb50FCqF2rfFscWLPBqttErD71INJMdih8G5zI9sx17txIhFXNkEv2o9/
GRiS4rhhQXyvR45mNuWEgtR747VHMB5ODYqp++smlgf0x4R2tpAC0umGggkL9WoVxKyakGI4VWJf
Vq/XTS3eATNcAz3bMyO75pQmyuFF58HUSA6QYzSdW6jTufa2oE/Mb1f22/J2B/EboDCzzJ9ObQon
aKVtEhxnkCjugQBs/LluP8XlKD4Qr489oEdtP9v6RbYhlh03ENMevO8A1qxEzItTfPYl2tbPc0v1
k5gjTMA6JYR0KBrq0FTUJTJfOWDXTGmradoy4n6OQRsBZA19wLN4lXTdEJfiJxhT1uZ4oaxnQ0rg
vznWYglWgpncYzA3Gm8KsqQDOqpnGuMMvEAvkf+ApoW4WCPhWLwNQ5A2QVUdeRYdd2RMtj80HYym
QxWPyFOEPntEC4HVrLH+Lp4rZ5bmLzkLyTyvRY+bC0sZ8l8F+hSEEZvByvtj2Qh4XiDdHQLFpJ0o
RdjzyjNrvpEc4UnIdmUf7nJzTeBiedb+M6PfvFWvjKkKYEahx95IaPoAgiEZreR21qxod2yIxtRc
EYoZqw7e+ItHDyVNsujvNS4RSc7cOP93zn4jw84WJgT6ZbTQFLPB1cOPZl98NwRt32hV/rSEk2+v
n1trg9LOrZrwMKpSTF1a/fLHbVS8gCyAZLvrVuat+e4ajVDwmlv4gQnQ9pIX9GGUj3hXkyx3ti7z
s8Qdi38KJc+szGM9m7lCRTlAKjiLCkgm4Qm3tyFzlUIbDnCl6+NZPO0jF6/4uRKOxpJLSw2pC8ea
Tz0/gMSQjVIRGFu/crhGdG8AJ/2/WdNCgMkdcmSa4BGq47dOKvq4ZT1YlYUFXJ9jQvdR+kVcR1Gz
cgYuOsfZMLXtO1Qu0B1ztqIbn1mNFkGAeui0J7azuT7C+Yd0/wCjEfQZcHOiH0ObTzcQA6cFthYN
gYvikKxtini0jW2FDKA59UkdRhvpkMN1s0vLCBI+dPMDZQkyZM3528LNQFAA5+fqLqo3efecWces
/pazMe7KNcXKxQfCuTntAmvApSVMAXNBDio07y6gZdyYh9R58OTHotjVw4ZW/+A75za1nScYeC8J
gc2MQ4bYPdKOxMq7Q2hgBo/hGkJg6QFuz1T8wUw86OMQu9wYSqEtPfQaJIKKj2hKcPi+N5DvzOLS
Oc2E1iA6VGESZGvl+9/as+896I9hfe/LNvUNBsMipXMKuQy/Nuxji3elAZ3BsMX+cIzjyKt48BlQ
pV3SeMNe1M4eKsZxFA27lJWJSZ2db6yxR8+DvvZtmnfzts+oY8C7J+RG7fSJ+p9KtbKDloIjQCYg
IAX4BOq8mo2ug3xsN8KGkaM1a4yoEfe5FKhfk2ELQNwdBGjlCn2Otbh/zoxqB5Oog8lUGUOIFDQf
SyX3QT4kDNjdomh26FDcCBfo6fYzM4vb0vvlVNMH1/pITCN2wJNGwSLrOtOpS+n++r5edsOzD9MO
LtPPBiXAXbdxFGhpjTd7OAixJ+N31ytiCtoM9iEAHGw4Xre7uNDQ8Zr5Q6HCpgMuaIlHMEDKmA9F
D17AD3aYoVS9Vo1bPkhQT8SZBdjFu4wdkKI1kHfY1KIbN9C526DnfcvRQeahUweslS9u3iQiAJJ0
ylemdukmn0uZ/9+0doa5EvmvaD7DBl/cFG17hPTHiisvz+IfE9oZQuXMbl1h8SKgcqFRiSOkihky
/v+yWH/MaDuGUeDKCDI2m6JSSR+VW+L3Wwn65utmFq+2swnT9giKdEPQz1dbWBy9aRc2TxEO/+pU
DhCOPAxrPZRrk6d7PgerSTNifYiV9PKD75989eP6iFZcQAealWUqIzYHqEbzopz71TBu8fdBDemh
gxpgLJ2jFCS/CBeneQj0nnfPbXS4/v2Lpxa0b8AShPYYEBFe3lEQjGkC0mOXcrM6ycqPHat89tiL
77JD55NbodaaqedffHcBnFnUfKCtfbONbFj0x6MPmXegDYyD1/wATcX1oS2u/pkhbfVlZGbAAcBQ
Ht4PvQf1S8CK1ih6FkcDRC1ai+ZavX7VVHIySqgi4wiQuGBqoo7mCJKq3PxkgnCYT+bKei1FoVYI
zA/kyIAR0Jum3KFJ06bu5kEdevcttBI/QvFg5exe9ArQHCL4hEoKUHmXXmE0KZRRfExd5pOk4zIu
SYvbE50R2YHmXWw0K2+IxWn8Y1DH1eS8YUUtYbBt9qF913Vb3vw0wxdrjexozZD2bs2MELKm7Twy
A7IVPAGxWVV9s61NNK1UrZZ2rhOAOhv6fTN5xPz3swdY1pOoDUIBqJCNBl+xtaO1+v2SBRTugXme
+aaxfy8tMBBKRhFFvwpKIJuJobHgH0CTgKDg+9HiBDVcXwsk3d5yJiuFhagSm0wC1ZbkiGQNuXL9
LF7igLWAcR4UIeG7draSizJtJUgcIus1IEgc//SDk6heKvu19JK8uhFrKa3ZhbVjyEOwAN4mPFpx
gWuOkHZ9nasWQvbK/9iAqKS+Z+4ej6wwzJHdug/XDoqF0whPfdRPQQ8O6Tk9S2nbYHzzLdA9m20t
9ioCczFA6wL3ElmrCy/4BWgKHKR68fIAfnjeA2eeRwpWCLSooo8zMnchG79Orrni3IujOTOhHeK0
EDj5PJiw+jaGhnDC5b1Y43lZOOtCMBlBQQSHHVqEtSXy26F0CgYjk4O3YYb2ZAyn2qHQcP2iWPI+
GMJLATzZyGPol2xm1U6PhrOZauhGQRcDFRvh7p00Bp8IBfaGfGD583WbS2uEhCPcHW35AD1rYwNT
BisrMYCVOax3NGVHEnQrZ+pS4I9h/bFhX/rB5OUA71ewUTEwDUB71kFHOZ3b43YdTyY0aE1Jznd5
9veJTiCKwGATAVWE+0M/lyLKiiiUHfj57tL0Z6GemzUR8kXXALIMUGtsqnfJClNBH3NEmXfD2Usb
WXHmfA9IiWP29foyLfk5tOf+s6Md4jkt0KLFYadhm8qBmPqdxVci/CVwFCDcto88AdC8QCVfLpMR
FERBgxDeVzePU5myQwrOj25yIOxgutkBKnjTvjMZPTVWfoQk2+dIggCRTln9dH20vzPq2qGITwFx
KnpoULjRc0CWS53UqhToyInKSNxHQf8qmzx7CIhi30eXoueylCyASIPvVYnoaXiXV7m/cQZ0NUKh
q6QH/Hizp1WABv8Wl9NJhb0MoCTnZ01cTNNDNksPFwZTexAPtieWZ/yjBw7LDjhpJs3YzLzigSrX
+wGa4eiNjzYSvxAQfi0iabEkB1PXY5FWFhy4ixW03MBRapf3zTC/IFI2htCqEMWuqcbml8yNMYvR
6GBuM3BjPVi0RSDTWoN9Y4OB4x/AI5g+kJLNOpwRlHYuVxIMQk1mhvAWVN9PxOr2pkFPaZb9w+GL
0j3omyCSic/WzndPZbXPymkmsAvuGehZRlSBYw9qj9fdYelchC4UEleog4agv9HGM7WWFEE977II
kgXRQJAkGv02aQPRPndZP8ZT1tgbm1gy9kEhvrWBN3m5/hELAVuENPmsn43bE+XEyznNU8UIWIXA
FtkgvnaeS1bF4H8W8qPKxpUTc+FUubClHZhumgt3HGHLiG6ibu/l/AOULUlgrITXi3aQEkGog/j6
neJoKbAHpwzzWuR2+DjaqBF6BoilIh8UCJPv0Y/X53DhsgFNGvJh8HRsJV0MgqqqQJcyxhVB6FY6
gEHKtZf9wkF5YWIe8lnMITjI+kbQBG8kVNNKKGFH1phwsSYQv2wGSSXEUbg79ZAgK0KrGWfXd7tv
XY2O4vS5NH5en60FytmZVe6PEc0N6iz3+nJ2gzb4nahAj5CqPlHzaFkfHbL3wI7CBKp4dwOAVWu+
sfD0gnFEpeBLAQpNbyyccoPQ6jd3td9DBO4g+xoU+neVf+PnSY9W++uDXQiDI/C4m+iIhMA4ZvVy
3WoBEd+xm12eyWNauntLqS8oA9w2mTi5Lt2Yk3v0HPl63exvygbtpoHdGZiLkB99HJpdafCZJwz+
QkGaEjYfcRmBi7PeTdF06EMrdka0+JfFt8z7Zbb8ORztOLfLNxy9Se2BOgbIE9p9qaDu7vbywECY
R2yxktJdcjYk8BF6zoR5aFW8nBsCnK/Zepgbmxe3EkX1plE3Kni7PhVLK3BuRds5xRTSAT3X2Jw9
k3cuiEnBfhpWTh+bfjEdTdpXT5UZ7bMgrTdMyYfr5pfOBqiEuuibBVEJDvnLQbI0M9BIhB1Vqn7P
7ebO8f7hsYC+rj8mtCCKiLJ2/HnTembxKMz6qczlZsZ/XR/J0nJh38x9pYhdPJ0pxx37agoGijdJ
FwFBM+1sNh2jelwxEyzt0FnEGe84tC06+oy1QSo6220gEZNbbROTCFsHJBmeTMy66rydyD1/F4pW
PYcDE3eMkCohYI/DPzLwkXFhFnyMAzPv7bhUHFQ+oCluEtPrjHHT5WX1ACFe5wMoJHo0Q4K6lfUy
A+2HaapTKoLpxi3TGsTXdpnFbZS2bzyNwLSVWzWPuc+Lk+y76TFyJXvpy2i6ESiUJ4KzKYyL2gfD
RwOlqix2GCvLDUJrwGlBgSO+Ox7JxLaxm+ZgUCtKMpWnD6G0W9zwdiB3kGKlYLB1xd5pVVTGdh92
yAblD50AYbRptenRoOmxagz7GBje1mKTs6MsGHeTZBFq3NF4D6bhae96hnvyWrxM4pwMDTT7aAUg
ngJ2HoRornMYp356HTvfqmMZlOzBmZBcj0EMwtN4BI/PFr2c4kURZe2Htq4+G1lhgeig8FGwNCAt
vHJGLsZBIXSoLVw50LvVH2t2ZPSUBHhEARoXnKA6ze4G6HccXaR/XlEXT8GnQQeVMEOFd1Y4lBQ0
FePfa944KAn/+QrtWiLIPzLp4StkNJ1UFYCVadhf30JLZ1HogxgUvYWQrNc1yiXC6d4VHU7l0IJ2
XY5nN8twGrGdQZpvjdmg7y08Mn8tq7kU5IXgaYXmrw3ksF4riiLwRTo9kiPUOtnFpjEyYEQpso4H
Zq7lmpaCr3NbWuqiHkpVBwLTyIIWtC8DqXcgd3vhpO2e+sj4B2UDLNvZ2LSbrsA+N4YG9vKJqLgg
HJjJ0TiFRfGzysmHMchZAgYPujUp2FLaQHa/ri/q0rmIHwBzDHCFHtJClyd8M4JEhnB8gNUKPIac
qNmmo/yWGv0aGHXpZASfF7JqSBrPnbyXllzVNiUCQVxlbvpGiRCbqAUAlzsodHtQjTABCe888J5c
H+CS95yb1Va0bFiTOnNqre2COdNaBIlbIUagSOCsCUbPd5Uet5zb0laTdl3vlQYmE/x8MaFYUHa4
Pprl5fpvEnW1QrTkGn0JO5sivPNB6C7lbVd9u25jaQ+cjUIn1AoHM5pSjhnL6K+iM2K8QwC+yO55
K1Zav9YsaYcWWA1Aqj3PF0fvXzOKjSufnXA79ithzIoP6ArbOPWdUdUYUdhl22DaNVGVTFPSymdQ
S63cB2tjmn3k7K1DgasSvMIKmXURD5GKcwZmzW3br7y/F+2A+Axoa/SauvpTYMgi7tjzqejwPGlo
0nkfmBvGgbXicct2kANHihXPAN0bWjGCkIjNCSgkwsXwqwNVlettVfrrH7xuLpb/PzuaL3QNGlKc
APNm2WQX+e3J9NLXkoQ3uNDWKH/WxqSFtVndjj0JkDv2ovSbj+RPnAEK0nckjGUTPP1vA9McYkQD
VdtLDMyA19VZ3PnVltkvab52dy3dz9AL/G8G9aPcHisyuDBUKRoHg9qCZzU2o9fJGTd9UT3UHQOJ
fLuSz12zOs/1mb/jGZJ76A3H+VreSGImzD9BGjYeLbCr1Igjdzmvd9dndHE7nw1Uu0nMXAYmpNLw
zhd2gtddXFjDc0VbRMnGhjdrPfdr3qLdIMXQCTTAwRzxxthJj74AsRj0ZdYkEhftgN4dmlRAAL+T
05BjQ61xREbej5rbPAVGBa1EBjJaPl0TAF2cwTNT2pBqv4oEeATnCg2iua++OgDaAdkBuun8fwCj
R8hEosoJwnfQ1WiX4mCHktUUB5XnQPN6bL4GOblpbRt8WrgeO1etHFhLlY1zgzrG2QvA9idM3Cp4
WB9N5t74RX/bZ+aRDp8gqnjve35s5XDT2sQ2Icfrzrl4Q+MZbEHv14pQ4rjcD60iDQSFsYrEYEnZ
OmBk/JZ66UpUs+grZ1a0BWxquxl4CSvmzDU8iKOZl7uhwoPTa1Y2+OIDB/AP8FnhUYuck3auhMg8
dFkNWwbf2oIklV0g+E5ssPd1bhxmicqc2P2HLuYIyXI8ocFbOWeyL+fRHvy2JhJ1onZMd8qXLLYg
9uUbfCWPs3h+/bGjy6+MuSHT2piLOFUEGbEvSFRLOsQi3Jep2Hjddy9yt9ddZF6cd2HimUkta61C
m3qGA5MECxblCaJfUW/69ktpUeR1VtZvzZp2sU4hm2lvMZHuDKl8zownP/qQu885OnbdFRqEtcnU
LlbpU9+lJmz5ot1ORjLSHZ8Q2r+C7aUFvWO12oG8ZlG7XStmzIgyWLTGcsc9kZRRtpWTlWTY2amq
P5JC3fvDmpLm/LPXllDbExbasUTYwGwGXay6Jag8eSuB5BJmNEJsB1JAtL+jvqJNpk0DnC4FsqCF
ccrFa9d+4v2tkyWWfSgb5BSgo7ubJhKn5WNo5rEPZnPvNhiODoNkbLG57rOLx9rZx2jz3BV1L0aC
AQv/qR7GLatukaNeMbI4q2dGtFkljiw92WLEVXXjdAq8I/9AZofipY1+IRdo/XfadwGWinCBbKOB
KbTEj95NY5PGIM1ZWb3F+TozNB/gZ2FR5TpASbcwBNxS3KDxMnNeLf//cHZd220ryfaLsBZyeO1G
IJgkkkrWC5YlWcg54+vvbp411yTIK9wztkTbczyujlXVFfZe0F23QmSgd/IIQIsIloMd5lpIhX41
gGIxRSL3lOtCJ29lPG6Ef70t12JmGgQ5aF+KJey9Loqdlem8Z41hk5g/n7Bbk3YtZXbcORQAAREG
k9En0UyjlyoJSel99Mr7fyMH+Nus9hh5nJkcfSiUKFHh+8gNCN11eVUZWkGkvnEA2bfEr32rnjAp
YH2gcgT4jOBXuN4hkeEoDzLi9y2OQTCeJHTgamYAUAQgYeMlj1u7cPBu79C1xNlmpYGkxn7Cw56p
0x5vHNIY/uHnFbx77M5gfCpobxRjdrY7bcg1MKHjEknJR5b18ivaXzzHi40lwJtbPxXUVDLqGVnt
NlJBM2cqKbhpEEYZ+Yc4XwPCq2tQZoHIePkLuZ2fJ3VrJiEKpFG6AuwpVRRnCm7iy7ptBwXaVlhX
1augPgmRC57kUYI2WljAOy7VtbCZogt50c+5CcLExBTknaQAPCMkvG53FborTpVnTUv0UXeX8mJ+
s00be5Cih6EKNzzpiNSGZALaNvyPzlstQobeW0tJRXeLgUSIqs75ilDm4HU5p2HbcjJwEhkMhOa7
EhAundlWm/T156274/GzOsq/8mZnPgs1uYg0yMvi50YmCb9Pi3e8MKiR77iRDIOtt7Q2FhTWvbuN
6C0K9+CdIlM5O5xDMXBBnABcDx6GFwFa3gD5jyUEBomLlcg/67L78zzv3TtAlwEuGRgkqHtjA7qw
KWD9mOKxhMAGTdrVu5a/DN7XzyLupLdl/kLGPMBYKmIhNhXHcujVacoms21/g8X7XWaRi1F4FAp5
Uyjgu9d7p0RvVDy9os5wweDcqXq6HsVMbUZJGGAYmGnfF7RQPkovO6RDbgteRkNw4/U+3OUtx4VO
1bXAF08WimjuXZbLVZgdqDgXlBSNQcyPNayyKMgkv07CVoketWEhNnnvFF2KmpmjHAHDUqsxVR7x
6aqoiK+ZUvsl1TYcurhead1/o3wuJc40Xa5IkVZPkBiPT1HpAPnbz1PCgSGi6Z5rzbcCnlb8v4+N
X2/pTOUNFYzexKQO2nOOiJu8ZNeXFnKm4PRUUOqa0bvU2RQQwJKCHLQjdRZuOym3JMl7yVC9OWXK
8ecrc0/ZXS7nTA1wtVcUKOmFGpA6ogwnOW6I1gBZOvgTRW7471/+bB3xDtcEFAujTOhaCUxNGdXo
C8PLI/3umw4PfpIZZio8/zyr+7rmr5jZIUFGuhM0dgOaKVp59biTG9nixXLBg73n9F3OZnYqAAPh
87UEMXx9zHpmlFhWmGqRuvp5Pv+HSvk7odnxkEpvjIDLjVIxBOSHpLGU8FWdTFFzpB5dYTZ7Jip0
CkwkeRdci7v2CVjgaM1AiRrjmbneM32ohXySfYBOJkr/J43lwVHjKXKR/9aRZUy97sgVcv06dXJp
dlWbr2Vkc60qSjn752W4q9iQdAZoFyCwwNx7PRIuKOJYjzESjv8Dzqi+sgtukyMQxi/5U0uSZgeI
FWhFQQpJuuHTXLOy4inn3/wysPIiXrAXd6/+xaxmp8hHEEBuiwCxzMRGHxR6zEt5RPFQQVIlRMv5
qxC+/LyOdz041B3+70LOjhOsM6dNKo6TojmgZORaiwdZQKRSrzK79mCMeKO3S+eI7c511AF3/0Lo
TNUYpRe2jYY1lYqDhmpAXtkk9WsyCVYt+HZWNWhOQNjlgDLXyljHSxWQS1vKNOGF/yElahtqFZY5
Bb1zED0xkBg8Y2TZ0sKFzOC5/fmnqc58HW9QujCuMVWtas2wnyATwqbouYxVWhm/UgkEGUW/aZTY
KUX1lwZuBB7A2t3Qb/num0PhPHSnm/CfhhBQ5GAcaeCcKPSOZRVtmjqnibHEnXqOhN4OmuEVwjkD
78/sHJbSCPzaBrxLirCFwaM9WGTkYDVFe1xzcJvqKG7uhiMoi9X+qTfWKv+qtUtQBHftEXj8/jOI
2SERyqmrsFFAt+dUsMr073ichqCDGc2WL4GBWptDq2gLR/OuubgQOtuuUEzjPAkgNK6IVGLmyEkW
SzxxgC2/ewH+d27z53QLmnu9UyDGHwQUGVWAQra9OBBA3VUNz2BhFY5C0Gc91fqgWddtGNQkSsP2
jyxEskxibzQ+eJDPboBdb+z4JtUb4meGPB6mwWt+5V1cboWu9tDPpin1EZhCrT2ChSywxT42zNzA
o6kJB64lTVEYLQmAkwvSFz0p136kNCvUjkibXCsRVCo54TAARPWUV22IWBOos1ZeUOivad1767jy
UXue915rjm2BgJ3UT/tMMxIn4gbDqbMaVEYcCPd6vc22aVRrJmJjlTmiu+8ZZET92lMN0E6BmgEB
QEPPdgmqgx5AkK79BuyfvkvbqWhJrekievXzTlNtT5GztRQMsa14Gm9mKPcEfSBa+Puiln6FTdw+
5rUQpqaBRnWk0abMnJo0eOKiTiVJkOqPTdKNGpHkCqh96jQJKxBWKxkKIEf1k8cCboLSZ+27Wsuj
ktgoQL1cGsGw0g1kzVC2pgHvlLHbtIZRvehTNz6BZqB81IcheKjRj7nWu1hwSzTiWEnf8d9hKXaH
PK/4X6C8MlxQXeBf9PQqtYtRK0c6jULjVoilr/0YYG2AgvQlE8F1/RngEc0uKEe1APYln3154Omx
QfTUetRHccVK0NMihc1LKnndRqOgEjFojMyO9RGNoJXnKcCj8+J2IIhmiyPRI1E4jkPtH2RPDFjD
R+LtazBuPeINCI5XtdTTd63yvZrkkV+EWPiK04HHrRkrXs7kR96LmzW4aLmdoTYMsYbXIwtABOO3
WqsyzSfwyzs/m6i7RhGEnrIKlGh0a8xM/ZjgXAO1A6TBTS6TZix3qjzpltf2v9NI/4yrdqtlGLWS
j+7Pku/7OwYiKeeKNMBYXBuKsJRArDSk6D0UatuT6pjmugEu3lK2K6nz0TjKQScjH074BHgTnIBH
ep5nC484ZoJvtPHFKOYmuqlynUfcmiKmvAe6mSNz7pQ6ZdSbP8/3rla6EDTTuB0AfzkEx4HJXbYt
ydq4I0XkbRWe+9WGOummJXLEu94HyrIlVrSl6wgtXi8wl8QGMJYigJ72G0k4o/hU2kmAcmp8uI1m
N+wizfr3s2R8EozoD9/zXgsZvTZtMkImX30wKrheeVXBzai3r8pSJvz+/BDlAFe8DuCg+SPHD8Aj
hnIMcBLxT/4AbIqNkuygdk0dpVuabIegDxKEhQnes2GAZ0YtMmgThBsK7M4I/aJrMnBMTBlRgF4b
NKFV4Onz8zreFYPKWaBL8BA0L0by2zEtOw+eTT6tqhjcX9xObL5/lsGc6/nRVy5kzJxvvCskQxIh
w9eK0hYq9ICXIHJbWLB7F+xSCpvphT/ojaPUlgKkdH0FxMASDLsx7UWzGvwFB//+gZDw4EXKC6H7
eRtcqGZFxHEQpfSVNfUK6aFE9XKiZZ27StmoJEMMI6h0E2RIS9ftvCV/lxPZNx2JAiDmIOyGtnqR
ZwB4FxMFhnwOVuY0pXZ0SncF2dPV5rAxvw1ztVTEc1bLf2XpogDoLwhBxT2cUvBtzzypQePyvgxh
Kguzp7UFJnFzMDnCEZS5WDkNTDBcUxXfeCnSxhpobwrUIxHhSUE5syeepZmK2S7swA3N5nlcooIU
Dzr+hZtMBpf4fM/pRk9Ki42rMzsTpd+0xrgm8ndcGg0pPEw62r35z6hiM6O+6VHN1GmxoHlvwIzw
nubRK4WOZsAo3dbMCD0MMSI/A9FHN0yI4JuVQaCj1FNtC3tvxaUblbRYoeeAnL6WFkWc34C5+NmL
qOOjLgfZx0C4gIAzSDzoGs3c94ecwq+UALZKQtezi9VnRxOSEZyckXwDMIEuJUoADTe78gDgZsXZ
ItwXBFzxur4+o2U61Z1URioxTXNjmjtzs8PvbPZl28R2XULwy862bfyOuMRpiOs45Ojg4z8/8GDO
PsiROPjPLn494u/h71rsv+ODsi+KHyb7oJSY9HAwV/jarCDLZB/4pvhif4X9VfYH82vzcnjZfG0K
s8CfNht8fW3Y/wXj3CyciJsnAiO85XkUG+E0SKJgzLdECTJ+SFKdKCQn7/8cTumhMTUyWiEJnc5G
zbqZ0j+9XVJdsrzTtE6cftOTlrwUJk++v3Tq25o5rrmFsQk3xwU3h1GcgOaPByCcOlOYiThUac4l
Ad28pSQmPlvqz1dq0cNCcegN7CnuKHASZBwHFV3ekHV9GgIANnhKhheC6FQmNt1xtrWZEOzHz4bm
DMN/pa5mgmaWppfEIR5DDxC/JD2rLMCZ4nSrloQ/SZgk+07xc/P2Zu4Ma/dgE3dgE3ceP2WylUlp
KlZhKdYneYSbSpC+Ia+OdaKrw9fXZomA68aQsHc5IMYlVDOB8hlLdL0w7YCGcLFGBKr4jGSKFja8
zbr1+NZ/DL+SBUt/sws4fjiLBqo4sOnYiNl+A35G6CYuD+ib/WG7fx4/rf3JX1TNt4UirIAHLF9I
QYGLWbtJt3GF1AZTGtIXhWCvCdlidQm1Vgun6pzYvdxsNh/4R+D8As0yg/C9XjzRE5NcxPOGQr3s
7LfdPz9saJUdlAv7+kdRMGXBNIbD9IeL/519n39YFrEyst1SqI3D6vuwMjcHKIevl9XP5/LGMGCo
oENXGWcRa6TlZ2Y0LRtF9vIW9Iu0plB64Vlj0dVSi+Q5ITZbE0CLoScUIEkITMztNd/naZyOWHym
zaBrMWmLLNyyezsMvDoB0T8wC8EnmL0wKslI0zIE/WJMNpuXjbl7t51XXJ9Xa2GLBfZyuJnOhaSZ
+uQzX/CMAJI2ux22Dbrpv9gYNBsL8OxBkgwi9OszFOZGHtXhxASY5tvO/kMcHAe6WtC1t2gFOACX
cmYTEbo0D+Iccnbv7x9PT08+3JQnKB7mrEz4Pf4E0dbWoqvTd0FP36eesJ/fIxlJwH5ZyLudC13n
S4vaAhRM6FDI4hzxsUJvIsg6BZwUdl3cB5hk2EgYytUKhvLnZb6Nn56n/1cYM0UXLmuvwQoqJRMG
8w/Df4SVx1RXzED/LOrGBLCrBhxvHZjvZ2Mze4zyCIuMjQGmU+Z1MG/DZdee3X/mApzdgSWZ99fy
QqZ4PT3fiIe2LhvIRI05wQdw7/D5gtnG8ED/OK/O4/Zxu7UWNvE2xDub7MywtmUnBnwMwdCAObHt
J+cX3S8plbv3/XJJZ4pW8wWxqEI2PXOnEQPa89HBSX1eOia3WbHZdGYWSg2TSkDHKQS9mbbr4GWz
cDpu3jPn06HCRUeBBop45t17UpRnXDz+s1MbjbyBgtwybRj/wvo8q0q6Yndgoej1/vW/EDu7/rHk
pekkQCw7HzF5a+nbC0ALYQ5G2pjs/QKP0D4SWErmdTTwOojzCsTX85sqIXhQ4ifWf8EwncHKbrTA
xcBmhkkHC/EETId/bgsOkbk7f+DisMvDLCpMJbus7AOf+LHFr+fLdHa+sVq4xgt3mN2XH0Y1r4Lm
Sq9s+atRsZFhQP9YbzYKNhb2CLDOlnRpBBI70vMRAGQAJViAvIAfM1uXPDcSRa7Q38kEn98p7KnC
XiGvmP2erpmaNA/2klNzjltdCUZPqQKcDQNvW9RSSjNN2UQZFwW6BIOUkwef+CSlKe3IH/xuIgM+
feZNWRgDwVCc7SM9ukfHtSwM6fv78AWPy7Whe/DI2eAtdHh52RxWLfn28Rb/WvRfb2KNIvwAwO8A
hBbuPcqPrhVfyalK1HJ8DBYxMr153zWRVtNH8uG7uRsdC1I58dNo9h9LjBe3BgXdEgYIwlF2gD56
BACvBXMJmuUHdKky6/UAe/r0xEwK1uA0EnhVq6V9uXWs4FPB1YQ4gJMAmmQm0AvkBh2jIkdUZ/oM
V4lrT6s/ksOti5eQfoBqg6oEaQwKjKolv50p8asjwdw5GGl4WwBShJNyPddeDVRO7TSIfhadt86M
XxK37x3Bid3MqVflgk64eReKM3mzI1hmSsuLBeR1tnAS3ro3kR5j6tWm+Ljtt+JWM3lHW7jy/4dQ
FMejzYJFUGZBrUpuuaj3ITRJqOab7+Fh2narzxoEJt/ZBhrQRp7luVxyMOdv4H/m+lfszFsIPSME
DRTEGiIdj4f0m6dAnKYhv+l/vY5m6j6jmmWxlp5pj5sdxaYicAXADnQfX+9oy+POTGyyk0HKtfIp
OqOj78rvxnx6jBIyPgRYYwSPSPTMb1TrZ+168+g8z/lC+sxbKY16KmWgbpNRIRMKIF5gcABP5Vmc
I74u4Q6fO4xu54r0AN66IuLYs9ObpyGqTYBLRKJt+V2+iFBnyUZ1BWc45m/DGlBatAT9IFlSEXcF
w7HFxcEDAtHnmeA69rq24CA4TS3UQ1hooymdbKMcE9JvR1u3jUO/GpzIWox+sbM6n/Kl5JlW5DTP
Ez2ZbS/mRsR1YcuPDSH+tvZNlejkuV5lzkFylcelvT332V6JBswHKLYVcDoi6ATAreuT1YFcCLjo
KWI6AwKc/sp4kAh6h0zPBvahHW5iq9mkB5n6CNUC1/zlsXcAKg/tlZH0sX7AGdh4lrzfT05Gc1ck
vvmcLLy5RDb9+RjPtxzvVJS935RRT3WdSHkLHkVTfRmIZoGh1JL27wV8IFT/Oc02XHc0dQMS7ZVD
cjTc1IQacLin3FLchctw42qAQQCKHRXdrPwer8DrBTPQP8DnhYzkta2JJKyJaHlmYdW+M4qEwxpO
XwsSb9T5TOLsdPgG6q8SUJLQirPDFw61h7Sk2cbflrgO8qfy/4hLM+M0W/GrSc68mQb0NKjFhsh2
nXG7IoXAPwYdKP8WpmDIIkJqojvK+Xmit68iGcTAMM6GhKVVsOPXSytx6tRlgxrQziz3PtGIvtYe
0iNwCGhvR9+qiZIDRKbjbbb/lqye7BPKE32fkt898T9+HsxtBGY2mJlRQ5q+Vpoc1NQj4oEK63OT
RwJkyS2Izz4ay7OBg1LSHJkBkag58f51BdFM/mzX0TEglvWExRgRi0xJva9s0UqegCJzbFbCanKe
gTdgJwQsK2azB1jXul1l1FgocLxVihiGDsghZMMR87jpK6h8OJ1hg0BU81krpEONuBtufEt3g49p
zz8ojk/TwLIMV1i6aGy3Z2fwSvLNaUD9RNlBcm2hSKR7k79bZ3qoCcpllB33Xm7rELd8SSHe+m1w
1wQBUDQIcoPSdn4I+bFTIw6MZTTaSmbkplZvGRa2noMjLTnRt/+k7TqdAuTIHD5b2jbk54N35xZc
D2B28EJDTSUPTcbs6Wdzqykkwlb/brZvX7o9rgfT3wwb+Vu0ZILaq2wTP8mAWqL8et8gnegRoHUv
jejGPGFJmBOLTj7cS42fjShJpiJuO/hZgUR7C23xXAJV3P+eiG42oIskox2Rl/gJnohPv3gQpi6M
4Mb9YQNgWLkArsMRPL+WL6JBsj5wsaZgAF2IK8h0gPzgP/Zk0fe41XvXgmYzLeUoSUSwblLllGw1
0C2QMiHFJnRT+ip+irZuEG/But2GZGaTmxmUOM0ANqxCJhIQT/yap/KvFuv5R38IaYWIXvqRLYm8
t54AskFrC7wc5mRdK1qtKbmi4+Eqq+/DA5pcSqSVYO+7le9oBvKfk2X15ohTlZpLh+mOXhUkBa8T
NEWxzVRnpkVXq0EI9Sah8SpqyXDKbIOi4M6qAXVKOaSFjT+TSqedbw8TqTdLOc+7y30hf/5u4KOw
kOQB8sHkdNBctYI51c2J5k5vuROr/BPo6ecrfUeJXs15XnsSDl3UBjJ7muQENfUkXmtvYBv+iGn5
OWDyZmANlvda7JY8y9t+GNxZIBbBWUH7mQJ1dr3TTSii52TykS/aSl+VPb2la9mVdhVMmoU6lIy0
q5/nekd/Xkmcr2/U1LhEqIaj/Ejl93w1mNHDuPOP3Soh6W6g0N40O/B2+AzGJ229SJlyE2G4nvF8
rbNI8PhQhfzA5R6Mk4+3b/kSmfFWfxp9a1ppMclo+STuJ25BS90+SWeimXa5UFODEMSxJ7GpO92W
j1Z4q9Hwz2iQFq3rD705rMUNXhGm9PTzmp8hIa5NJWBs8TDUkD4H3cX8Pideq3JiUsVUdsJXGbYJ
c9zmOwlPpQ1ngTnGNbaDKUNpo/zDnIj39AZAY3dYh0/eW/klL5yBO3cM42EwwYxsGj77TKUBC2dS
lAR1c95BPgp2vvatzkBVhWjDX7Bjs+gJXXol3GYrZRFeOZKiiIchSXEOSl+sfgVkQqEzsphKJ4Bm
j46C0g75V+4Ye6CBRy/1FjB9C07abaCbyRQBYoSAAEo5ztfvQmbkBZpQD2UMZdKZ/PMQko7IKGzR
CQ74Vn/goUW5TWMjQ7902G5fBRANJDtGzcHoTWb+YZ7FMgCJscaIrZBw5VviL2/b2oaDVvojuuwf
fz5jN7UiyPqD0QvIrcjSYld18fpwS3IyVH3MMV8YusSu3hr3AfxKOlWd6FE1NRrgmfzWrFViOMV3
RgtqPIPKBxVG4VKl221AAmNB2w3ingzw9waLrY5qqRai81hEin5QxSfZCjXqYL54CD9+nvhtjmEm
bKZC8wpY9nkKYQHK0FfVV7qOqUblT96MrMFZgjO+e6Tgc8PxROgDGcbZ3ZH5svQ9DkpEPFTwQBP3
I6T+Dj1ZKZ5B4qNn1y6gJPW9/7DUXHPrFbBV/St5dqKMagp8Tw1iWiU2MPu//S3/Wb1Ejrbwpjj3
9c/U1ZWg2YpmRhx6VQBBAJ0wTvmLPTmIocG/lon6le6UI94WtNoDJFHdV89LVOd3rDHmiVIw1n4G
6s054mWtcZUoF9jQXX5sHvRHuUDEo6SSRw3q0+g9fxw3vasijve6cJTYCt5M/ELy7A4pRpAbATtK
zZuukAduIoKjmpJG8k8wc4x2RUKz3oQfkdNldPFBxf71n6QzjXKhrEIO1HQBsgW0fEHBo796EIDy
99KbxZpzQnvR0bqnoFBPgPcCXEwE3mfHqZMS4Fw10I3qIf2N9/x+WnGo/GtttDW2tPi9hLN51wBc
CpwdqzhRdF9MIbCnAugrH6fVY7dB18Sj5CAoy28XVfDtuwjzAnC7jFcRMi/8TGCUpIrapTC73iF6
QNU/1FC3Bs2YaElf3nHh7LCnx3z3VEDzsqoDUBjM9f2o5vIgRtD3LQUbQZDSdp/ZgAO0SlN9aF2Q
4X6HT+1JXzJxt08iEebtr9zZJLtJC7gihNwM5Wf75hEZjWEdkS9+KyIGJEDPLyaJ7l2TC5HzNhmv
95o4MLCuiTttpY1kltTYG7SwQrf+5D9Fom3HlYJbe5wWrNw9z+VytnNsiKju5Rp0DTGNX4ytfBhM
w/bgL/e/mo1nJ+vuOJIlmWwBbzcWLAQGK6gS5wpfaNVwUJI2ptNbvy9pvI0fp7VEwyXlwwzHjRzm
KKAOhzF6zd62XaTFShBBTo3o9nRCKN8O18VrVlg+WtI2o1ueomewH8Fjc38+u7MCZBxXmNBzdZcm
ocjiBoIr9QxxypoBvgrtnfCYmIoNNIWV+mKDnIh2O/UttAMcKt2ut88jqVf05wHc88yvBjCb+6CE
eq76GMBg7lCA/BluKvdPvFXdaC8haKtmZL0EALYoc6b/JDEcGrXsof92QUeQojIeIlt1wkP2quwQ
V+QctJELVohazYXZsmzQfKc1hjcMUgRGtDu7srLqKzXHZltqLF5pqWa65f4o6/6p3SyGTO5ZFYTB
oXiBF453/Sw1FQ94Yo7lBH9lXXUUqNym+FXptIPH6zdEiMzKXpjePU2oaeB3gjcK7q65o99XhTCK
mhTTY2IQ5QHx9181abIVv5EOqVlZ4hHCV0vX9K7bgPp2lH4BDwcUVLNVzeQ4mMKcmZeDYctOfpxW
DEvUbaztaGrwiskWODloTV5yl+7MV5NQmscyuip8wlm0phi6NOYjJUaAqKXJV7ENj+P6iUNWbFgp
doXolLbG8/ZBJNnet7nNgb06lnyXs5TrQ4VQERLKIOeDz4SeNxy6C+9BBcACP3QqiyTgGLvvIgL0
Zml577UzWmhGIy87cS3ZigV9OZHXFMegW/tmg/QVFxEAp/32LJ8Gu9FZAri88xwA9DM77eA6U4Fl
MnOrwCzCAVGAg3p5KUTLf5Y++F+jKao72cc7cOH03aprFKjrSFSAkBWhyHlyXUu5sfJylYXr6pf2
NwDePyQz+MrRh4hq+Qpl0V9AoX9tdvpmiRPvTiIMlFoMORSwghiFylT8xR4gBGqUaJGK6QabgJgd
0gHOuK7cGvF4g3LPIUVcdAts8T33XpHcKpxoixg5Giktf0HJ3DRUYO4oUASsIhoqwKE3r+QQahZp
8TAW6eE9pNJbbZ0Q2nJa6+mTlXaEx8+0thC8ZzFbgEfJZrgtSLLOT749WZKlPWaObi3sze1NuRwT
qjSv14cfBb/vWeynB6MO6S0g6FjNR8KTx9EsUKkdYiU23GpJ4Yq3PhLCmQzzFOBLKCueU0oOJXrc
ciNMaPUW/5ZplaEcq3tBE6ntb6U9KXsqk+D3usVa1WvwvX1/8++L8Q+mBq4vKAahgU0IxxOgk3M1
MQKBSh/aKKECGEbQuO3oa/43wtfxS+4kmyyg03r4HmpbJAurfuvooz2TZY+hlBHLnpfERpkUanqD
1HW+FzapAxYtk+dQkqagZx3tPFNEhoXWyDtBxmuRc9sqaC1wRCBSdDI3PD5lLlrThVfWVVR8Y6+d
YC8chHcJHUUVmo++fp7xffEG63BiuGg3fIdVppdyMvXIDzzwAfWPDB4SC703rGkf0tD1nwwHYFi9
ySK73j53/4soOhbgYgQzbaxxfMoNEQihB1uwlVPwFIAGw5TXpVNsyghVGlRbU/8X/1YRY9kC39p8
IDriUQcrK6HSSGP38EIPhQHgB8UK8+dW3i7/zdVkOMqVBZJdU0E/NEkX49i3ziskopaKB5MPDto5
aXYhMRXGqa8FbDh/UA+CC4dKPNR/UtQorNRTo5ncs4d6NwowWXNRq9y7WLhacJoZoQ9K165nG6Rs
BWQlgeOcveHAPQSdDVwQ029MbLTJRyCOoPnH4gP67pwNEPHglclQ5GYOh1yM0hRIbM7pRrO7N/C8
ER6sFREZHzNSPyqOemrN32jvXnKX7+0vOiNVZuMw33k5ZaaEvp4HyH+Bm8kaiOQTD/H6yWnt+AuR
iXhxe5cEzhS3Cmo5n88gMNq235nrrbtN4xNQuk/fPNgyyFKoS7wnUEOXGYLmcFxvyvjl3GgroxSR
xwT+lq2dDBKCfYWoAXncktfXiRKU1lsqWS13Y94zFpeiZ9sapT0wXgeIlh7a1KyPHOX2yHs5/o69
5Uu3oBYZLP/Um9mzvPVRUfKz9rrjyMKN/Dv3Oa13pgMke+KEhOrvwsnf5y+CCQMdnf5w7/WjcFiD
r5xUu6XE+p3AJo4wIzuVUM/CkrnX1yj3e8/PPKSOEUct0VL1zT2ESGUXdrYR8dzdalYP6ZOl7oP1
YtUO+8fnxhEozODZA1wInsCzRRf6vNbL2k8pupk6g2DO23gHAoXYjc3IaX3y8xrfsxDwRdFtpAKm
HFRnM08tVZOqQyQX9GZ0shFJoP7a/1Otglf/UHzgaEtHvSDilwjdAb2F0qnMjV9/HsOdWAaeDDK6
KdHrBJrPOYKCFCrANNExhnHN/5F/lSzBi241Gj8ptN0AqcICI+VSU/W90wWnEOEFULyxXsbZayWI
uCbjRJQMDfZoib+9d9Ga4BGmue3/yfaoynwwEGt1o8OSErmNGskGUl+wStDSIJaYbXHl+ZNUssQu
chL8SCqNqK6/BWS7vrC5d6aoIHeuqnC0kHFC0Ob6JDdJJpRJU8LhGYnyhGSfyb+ka2+r7QCJiUj9
Lv3KaLpJ1ouO5u0xhmQ4HaxiD2/uecRR8EDIJVdIJEeu+O79RpPiFnWSJwPJPM/M3zpc3FXfo/J/
nT7I++DPot68XWSQ0iKIBHx4AwGGm9Acl+IFJsPyl/v6wKNx+NlAgVLvfCU7xdyB/icwNedVWBHf
BeI5miELZCMzqiPBj/72xUjhrWmG36khyAHXE47nHEG4ACmrIecwzVELCVAlq3wLjNpi4618EYko
BAkzB0pu6Wrdurzw9JFWN1iWE2mx2QkI0wKVMoC7oeKhfcHhtiRQ+Jm8O61zG1Se/FO9WrjMt84A
Y9YGwSUK2FEEOS8n7/q+BO2Wl9DRQVI7ISLNj9omefAeUZr1nfkkDomIshHOXCp5vmMrmWiG1YHG
BqBCzSYrS3HjxTEUt3BSTvJatjgr+pAPH8q+Q8Cbxi76xNvVmBJ4vhIFcpjTL+nTc4Hztf6+HsPM
3434ELhJBsagfEqoAfJgrlmmNRQJH1jth7oU9b5zzq/mzIz4hb8ZhEnQRQHsReC2uxzdNKa3Bbkb
nIV1RoQD54yvLepjXqSn5tfCTt/6B9dTnSlQDvx4iSxiqtUbIPbcUDe7V7QZA4OJbTRtjrG9dLju
XCMUlvOMugMpVeTur2fbgEy7GkMc5wpgDZ5bfEzoSCsJCAWI/6DQYscfBw4dagszvXOLrsSyTbhY
5IiTIvTA6ihDcuDfrgbbJ6TaDLR9K0/lZjHteOvzoSzg7yznalvgymEqRTiZNfEd1NFhfkjb7HFv
IpI6HuzxGzghzOB4ktYVTSKTwcVHS8bj3sm6HAUb5cWk86EtGi/AWk+Im5B4B0pQGpwM64/oAmwI
DTBFSdrNZlg6VvcXGyV0KntEGfN0HDgF9LgCmTIaTjpTWbX7lHK/U7zYPMLCpYsu0N0ry/h//yNw
Zo9bNIyKtcB0pCMktucMT/4BBfwTFdD48t+U0WF3AXPCXks8WiRmZ7gFKqw/elCQLR0+G+xjSjQb
h5iIpxB1XcVhoEscVncyjtcyZwdYzwD5rvq4qoMtf8eb3kIhmZNvk33pohTBVtwlg8fWbK4GLyc5
W9NEaSpV6yCQd/xj+hxuY3ewCsoff76Zd8/o37U8e7cXZ1QpwkDtK4jpbM1uI1LbCqbTLRzJJSkz
uxJlwShIJVu9z8n0D95WzGG+JPfnuSws2dm6XcwFKWGvSXpIibaeA6CX19oEi569pF3uBKGvzsI5
B3YhpxXkxo8GyJEPApRZs6ksoIa/ofLn8POE7py6s4OLYmxE4VFCOTMQnmA0RdDpSBgKeEXpBU2/
DRSp1hLrytHeuZ16is189bPUO14ApDJANLgBOoICs91icecgLD0klazsCaFnmtoRgm/GNnFrFXX5
2UrKXjSnoIeeGIhOG9vFR9ztVqLnHlM2/oez7+qNm2ma/UUEmMMt4+agtJJuCAWLOWf++q9GwHus
nSU05zEM2IYNqDmpp6e7ukqB2ryGdtxr18k3ogFRnQxBgJndJU9CbwZOLFgIBMxoE3k+GEIkADj2
vRO42T0IFn+fgoUH1bV98n0/lriCYG1jSEDqdpvZFezUlV+Ew+SKZvqo7z817+2TYfDWZ18ZpM9h
x881uO5g0H9VBHMAofZTvxVMw1H2HRJ/X6irsMZ4G2cS2XY8lXkUGgg65nqMMT9xtTJimWubu49P
1aG/jzVb3YFbpzdnz3gVrMSufEtSmF5nIY0OjhEsLxTQkdpEPv3adp9VVRi0HdKK9z0C991zYWkz
QKMy6A8O/TYCLZKChFRld6fsPXR0bEHkhiTWFNxWEfAZ5HkDzmNofepUdlMa/LHQWzwkDd9VOlPc
T9Z7ZuE9KZ6M3JbO1TraIa26ZnndhQwJMoy4vhCCGaA9pMs7vaHU4VAiqduhQq+tjPs/aLz5wBTU
CMcAPvP41bA1VuXzYNism2Vpc4NqB0yLIAuDIDjtv+Iq0wXOwORHb8YDFAhUc96pNp6aATIziJJ6
dNroLgtdd9uXS3IyaApGrpG82WmzajcG4JVEklPv7cmR96EtriU7305uahNYtm6HAI6aRQ4BRzv3
7LeNpTuMbvsFTPr1R1DRfqSVSi3zE3lc4SGJk/VubH272UfoSjb2ull9Jn92opkcS1tnXLXfA7y+
0q9t07utqnXwvsI2NhzYAeXXV5RXXz6UjX5EaGiqZ3S3vWbn4qE9zO9qBGZ4S3D8N4anuX10XH8F
5VqhuJJDVQRfAUjYSwXNvtEs37PHXf/Efekr+a5NULH73aa44GrQuot+eRw3xInfAIof7lSKIqin
zjzSKFAROVYQ8PZaUMVpx4dYMz94M/xSHy61yRlW7YD30kaBFSi5DntQPXTbmAXfXoAlIhOMnQ+8
mgDkpUa5d7VVtCT05QyP+gGEnua409dO4iUeeo7AqoL2Tw77YTDnznzkPGYfyO0SwDxSpDgQUHaC
+7n2fnLUT2omqDjyyjYZbCDY3N4cz9F+PrepWXHum8hs3V5A9ZLsN0obSIouYCHnUilapVLAGWA2
ZrdBFbeNTSgX4aHbAZJ5BEseANTlSgIZXT2hzJxZQL9CVB3xILOP/DYgvP4Y8XoGkhkSn2mDj4HX
BYIv7vFKCODp2lPsYv35Z+0OWFjQ8kXWgXHVLoQ317ape6/T80hIctjun5OvaWMLgVOZ8ql7+dA/
Z2/EI61dDTtVM+Oz5hXkMc58Dt++wq8/gfJCHbqPypqsReEY99Jzj+4Baa94aC63Rofbn8VzyWIK
uEUwIocFxAR02pCmRmbvesY7AIiGoC6Q2mm9ibQaNnu43mPTOMlpZBlbGB9gGlB+wQ7HPU9f774P
+qC80CAVeGi88CKD63EndiZ/f0qeQyeIV4idG9ZlvrCnroxS7lXkwizXMxgFkZYXrARTh0joqnkp
L9peXIlHBTTcYGDItgJJ2f7u4RbuFdQb4E900u8kAox1Pb2aMY+ln+kZGi98r9rHa30TQC78XTwF
1njOnyJbWUcvySW6jz1WHmlpR6PBC+pqKJcKAMtTD+IRXZtDU1a4OK38Adza6MRRBLtLkTprYjTR
kh7WZBd4OgjsUgdu/pJ7zFjqNoLFpY6SC7CNgAKjn/J6Bvq2TvOWw0dUTho68Sl71Hf8WoTO0IZ0
KgiQpvmHEPbaJn2XoTZRcAps1jvtHhSCpMNLuZPRSZ+B1RPPP0s/apvc4v970vDaMLXcYAiPjDGs
ke4+p6feJhW2F2UrIkOrrzUH7U+u8SQ89XvfUmzGTls4yBoPH64jXwYQKd2IglZlQkECAVz/kd+U
9yoxJ7qVjg6gibWrF23hngKdLQpcQNJfr2mU9RPoRSakIqE5h5o092b0NkBHyPMzx7XgM5Bg/2uL
2j/cnMQgLIctoI+zQ7bXP0OXYMhFVzxaqDbs+XeeIbC38L4mSf2/NqmDIxTVJA4CbBZOiOpOgZsx
tAktl7QPD6250ZnZbdYoqR3L8QLpEEQZUMO9+8E/JQHKSNMaSFjbAMOnYKWbbs0qJi30Bl6NkxYa
LrJeUdsR44SuUOOgZAa1Cku+z7exfdLODagef9+kt21qChhMSOcFWvzhk+j3TZPKcywaUYEIW3G5
w/toZ2+NWaPCXTWmN33UlztyNvPtLjmC5uPpnnsIN+UruEy937/kdonxJQCQgs0OiClSULnewklf
GlVZp0Afr7jW0888qInFl1YxVVsGh0vvJR+MAOO2jQgmkTXB6AlvJ/Cc1yZbY0hGfYQI/XwMd6Pb
ryE2YQmvxU7+APkxyxWRUOnqVUFZo84NCGZ97GBYa13E1CvAjj1hW2/nA9qZR0R3jPm82cDEnKGS
SBI0aYAGXQ9OwwOq47OqsCQBBAEtCIBm8xsDpkI0d9dvZusND0tWxff2wQyzSEfhesNLHbcLtYy+
Uot+PQ5IPq3jo75/UD/FNdr9NjwSYOjBa2wLZ4qLGPv4Ftn9bRaAJFTjyItZvh7tlAdaWJc9ds8R
FeDeDggvhf6AWCbxtH2xq5/UVbU11iwmkFtqAMowtYeUkhvyMuuwV73XEYbnY74bsH1d6b4wkz/l
roKnQlGuRWATm9WF2zgdIMNvEwDBypoZr5P7jN5kRJvhf/NAbTIVekEBr+Jz2sZRVto9sJ5bFVwo
4n1Z2I07Oui4XFW76JhcLKiKMfbcgnXQZqMAjxI8uGNlKmKPQy1QM6jOW+qj/qrtCEVyY/knIzJx
Q6CIZM8bUTC5ve6ikYxhe2G/X9mmdkAV11PVVbANBvGv7KnepSdpCzSajmEbpTVbUmWWj/yFYZb8
WGrCwU2kAlOCjYccKHXMIH6F1G8Js9xWBeuNsNO289ZwuD+NPUFRwOS3zLrz7UgB1SGIUhAyAXKg
UldTKAzRqPVFSao4breJDsWheMTarpCWQiiboL2qW2kPjIGSt+71QIlV8EwLvIicEB1i+GGbCimE
C60SLy0U6F7yLVLbe/Sp2VBC+vzd2u3DHwmon9YoN5K0YwMSpAp1lGmVOSD0eiJ8R9qh39SrZG08
guzL6Z0WbXKSV99FdsnMLJOTcjNe0s5ApOLR4kW9/dW4KCI5a0skekHFTvI96rra16sAOMc1zG7i
0RRe4jVzeW8PEZ4lyPJigVH9hSI3PuxHDqZPUWTo4cys6ayAA/4MTpNio8bA+2Xr/IIy6Sb3JjtZ
+4Bus/zHLUiKYMcRRqLpFOlmYIWujecln/FpkkEv71hE6CsY14k3napn2VXvVfOt/EKiyykcoNs9
9CWxCkPfFUFq0lGCxODBQgEdYLoimvJpk8sStna3IUwB0xkhu5nI0DoCcoRf+6vJzp34Ub/8dwQe
Bv7Dsk65rjkx5iAglpVjdkiPrQv4oXPK3bE1Z7RVkEPVvPf7ujIV1otsYcHxIBWBHkbbOkAs1IKn
Gdc3IlSdoeUHAXGUwPM3yemQ3GTms4gzoqYX4Y6OxhWg/cAEQL7kx9ZKIlVNi1AoLXk/bYK76RAh
xOPWwTqDtY71KLl1jVB2+GuNDma1AnpNIceXVroL0fVQ7kI32uOt6Qbe7ClezXxfLwR0sAjmYPQ9
oSSLRvTr8encrA1QmSRHZ7anQ4pu5c/amVz/Er5yLpN8n/w4ejp1UClgkBCLAPbs2lzQxqk4pF0J
tRxHQOMn3vDRI39SfPJ435UsjpjbvLQCfDuQg7hcAQoRaXvQrm5ySNZgj7rSCrSzjmxBTmrLPYL1
aXhBX4MlPkAsbV96vpPUZvKefSXMPbSwqj8/4gZnVatj1qnwi2OA3GPk8ACVrXJ0PIFRQxat6sg9
jKATaW3GjbCwd0lcAa1MXicJauqiRQtOlSYz7Gqotq2GDG1mr+IJMeZJOFR2fOHXkCMgTS3oV0SX
W16Z1ZaJtWN9BBXthX6RC3GHFWhdYSdAKA5IZdEZvjILElDqmiANfFSZ8yfePQfvzeaJMQnk2qN2
3M9J+KYC/nGAJ0kroRgH+/EOaj+ecBehpWY86YlZo16PzGSOJOhFdP27+KJeeHNYiYfOMuxHycvs
jLkXFg4AIj2kqQG3ByiebjTM1LzJxmxCufuueWqgRwLhqF114lAMPsmHhvkoX7iTr+xRThq3Zq4P
BexxK/08Ofw+2kiFnV5KtFYJ69iLN8lJsVj4WWkh4EItDMIXoMED4wYNY52nuFekDsgzkH/JYG4R
wHeFQMv5EGxkzdzuHDjSRgOtCBI8uhlv4jUifSdbQUp3PW4nJ/cgyerci7vqPkfn1+97YuHhjG/6
+3UadTDKbNbUrMLXqec6dIStCMhLb0GOvXAnNz/4Dm9//W5yKUq4Mkl8xI9tKCuFWjYDTGr3z5Ez
r8Fn+ypa4XEnWKTF3zez0JR3kSuh6v+7aeZoqROozEbdVCJMd1/aw/zcH98RhnnQZtmcMm+0EhbP
2cKDFtMLlTLCzIUev5umOoFgDuUEYw3s8AEQ8Tg006/JqZwj+u4vgx3cC8jTrKEmCBkeRoL+uwOc
OvBon0TZH5cayu+0t9UMPwhrtUOC3kkBIAGZkPONc9j1IqDjivs8mIKrHSPTOHBm43U9gMaF9RI6
EjhadXPcCg4Yhg+6PRTmqn2esCj90+z55rm0/X3oMBzUbXodYG+ikqMLpCsXqZXrnZHEQQTIDb43
eUIaabbrd/RP4PH1p/MScHGuw51yAkzA6Vbq4b9nQWEcGHfQxZJuUMSP18alJObqTAHOHT1Qr1DU
HN9H1VZqF1d/bkqn33fibTIf1tD9C4JvQguDEv21NU1V8zAOetSCapx2jaAzNbN/eS48wpuifhae
pqEHDaxK3G62NsrntGJ18S9EjqoG6RkSOQJpR1MjyP2Yi0EPufX6OUO6I8SrLN74dxOagxzGaMnc
URtRBxoApIMgtAJHCxU6RmkSdFHto3PBkq3+fpBByWtOEGh7irbtWnIzJJTyOwN09yiMnoy14XU5
+txUE2q+DQBAv3/Okhv4+Tl0w4xa+Elec0Zm5TvdU1FNCZxk76+QWwi30ia6ZwJBFsKeK4NUaBkM
U1UWMcYfgf0XfHHoNTu3Kw2mxicfrBil98kY4k2dRkHs/HfGVcqvz0PmS30Ci4PVQtHSBFPCJnZP
6NRFoUT0Evt3e0tO/coedbmG3TDoWQV7rd3upN3cW4aZoOaeH2WLfyvA/gp1RvuAJQ6R1sFe+wfX
fvUB1IHKw7pQm+L7A5p9I7rYY6r7EWwuuFR9zeShRQ3mrv86agSTBpwVcRd4FtEUHFHcQco2QUQ1
WYJdX1A6uXvHSUbzPh5EIbzpaYOejVMHsTlWLfLWgxARQJwlDT1BBnwW5a8EA12rg9bW2MTiK2Hu
jJyPlxj9+ZEDrjwXtAlmDk/5OEB57PzfFUFgHZSqaF1B2h+/USkWWedCRRy62mpwfYF86AB6HphF
6THY95b0JOEso2k3e1glzGa/25caal/II6ELCo1YpGXn2nkGgzpyUtHUlrgHdRlYhfV1Yl2K52Kd
uCzftWyMoEhAQ4dWbBrQNEp+J0ct5plDPnReGRaJFLL17KCetGK6pps3AhnaD2vUNg5TLZhVA0Or
HHUTbDgzPKZ2FJnq8UXe5jHj2N6CXClz1CZCx0slCCjq4s1b2yUQClCY0FK0/CBjZP1+WG7LU5Qt
9XrVVCEGULGDrWHTOe/jNvHQF/BMsOOcOx6Z2aCbO4cyR+1QQe7AYUWG1j53zvSmbXuQOQF2JoPY
I7hvvfrxzDyTN5VUyiaVXEX2SR+EAjb1c7YKbVILm6xwB8EcKQNdQQuKztFDfMW7uccKnm48PrEt
g+KY1L8gxkF54AGdZM1Uw7bwYXwmb66/F1F07NwR6etNsWYu581rkrJH7VQl6vikJMsp7zkAiwaE
KoQHrQJ/O3JehB6ztdK9buXe7/voJmyh7FJbth0mI+Mq2AXnmKvH5vud4vH/H/0Hy+MjwTu6pKDQ
QO2fFJJHoWD08HAb0ev+ZHuwggDNloHgqHb6t2j9Fm66Lbqkfh/ebXDyPb6/dqk9ZOSSFMsxWlUI
94RKVBn9Xf1eOwJAQ3lqPp5ZfenSos9BLUBQQVmF7UOtZD8Dw5pH8OUkOjN2jXMU1pN1vHv2oRpA
+mq0g7jeR49/VHN6AQOCGbheuI3Avmk8PDJzqcQNXMWKGD+klgmeCMgihRal5IpYKJJcrkFDjkbX
aDUjLpVN5YxW7mJACbDa8SCqmU8dz3JQS6cX3S3oEwMzABKB1M4KZZSAmomvUc7u9VV5QlRoOeoR
RQqeEa0sjvGHJfL/P57AEQ9NjGyEpcrpobaOt1ZuMEZzG5GReURIBGA9IXz7Rgr+sJHomdz4mgr/
9zFCAxNPDE8DuENd6zswe84of4TmYTALMD5oa5ERYi9bR4CgwCehO5tO30LrKqu6Eas4bcTM7iWr
xAPOEjzs4LvBA6+GYoacA/NOSNjODbQW28zerNtCEJkDQK8BwBTRKEZzHHV5FApJgSZedd+86XdB
BuB7hAzH9KG5aN5+k2ZTeq2d4IEHVq38iFyjZyzD0q0HBUxoo5NNRXQ+r5e6FAPkJbuosTLk593y
iMZeV9nzny0qUCXok0TjH+70K4vU5tLEqTOaHBa/X/2gGB1OBrCgLWjYalb14bYpjCj8/hge9bLL
ylEF8UIIFXZPPYd258Q2l4Js/H7ytE+GZ1w4n2DLEoDlRSYbM0rdcHPWpHwNtUbccBgPxFUyE3t5
RIudup9fGMYWnCKeqoAPwxTKeDS8Y4zUqgzAeYzHknHknRl0gWAshCDPW2zGHo4uwx5x65Tbu7JH
XTeJL+ezJGaA7AAYfZY9wizuokcB6Sm7M8zWkc7k4inNYhd9KQ8M68TF/2adunTGYKjUOYf1zirI
A+Lw3rs8iu+6zd8Xn7UV/mEYXLjFkREF4w34pgA4oFUZRE6sZk4soIy9B/B72Kie4hxPR9QDyhVE
zrzU3KAVuEMq4h8aGYkM8Q/b1AGZ61oTWwO2i3Nvoh5g+cfE652vTjNZJdGlVf1pilpViNyL6RCW
DZjT8114bFfcnjuzir5Lbg4DgrAsjwwjWn4pK63WigA7V8TKDCabFrQyqOWD6WVdr15Ct3g29uJD
eDdtYwQzyXsyMTbvLY/Z94z+/QDKC9TZ3I0GTz4AmNjprAKbpHsjRJ74T4CvzNoJXUDfgU8VNqDE
dTVoC4XeeDTMJxD2O4ytRUZL72UkmDWUFEAigDTbtcdN6qiaI74GeAXBC/wuMmrdIYTjDQiXgbyK
7A5kgrzHWuullyJoBP8apg5RzkH8qhlhGN0v85rH5c4DNkU4rHCAo/If1C3ItP81SDOw9EETQ/Ad
Bl+DTVOZf3JTxLrPwFFONo98B5ibGHO75IJ/WiR+5EdQoYxV1ikCLMY73ur++A/plnsFzc5BYtUr
b0FZ1OCoU5qq6L9UWjKbbrgG6neT25lnAAuFwSVorYaUxkq8yHe/j/D7OX+7e9AxBT481ErpUr6C
OmGratjKxr260bbSBWwQaDA/oQcRc8u7pXXBVrZSxOP8ireFF1aZcDFiwNZFegP5UqB0qGsuNMaU
73QMXPWQBLDizxC46kN04uzUQffpmgXjXLzDfxqkFrWLdfDeozJC2jCRlh3My4toNvfTqgDZ+79M
74/BUeFQUyFkrX3YKhzed1T0xSUmj0I0aDcvhK+JFH9O/umjvAucFi/1BHVp/r+XAgFYRVQIwBVE
NIA1pE7q6IcCNHBmRKee72Vfs9tu32fEp5oDXPl9cCo9OUBY8fvYbzvyYFVRyJKC+RMICjptlWuz
LyRSDcRoAUobJ9sP3ogNrZg5BNjQuc8j540zyyL8uAXGEMNgVUERCHy9N5gvqUrGps/xFNBEa9xW
G+GOsyJHXYPEcz53636TQdBgfBE+WaJXS4cYKFLdAK8mz6MERqKsH/5irAtCfzKRAHx0Y2jNBasU
x1huLX8l3wOStAllhFMd8xVN9hF1jAGGNsCvAkAp5pvaZzLeV9E0C3hF2xroK+1j40WaY4qSU+59
R4dbJsTIzHB4IY4CEhoZUdDYIjdJP7p0dWx1P4VZ6R7kfamrPUuG7d837mxNa0RubjPZjF21cN1B
wQGshRAGJZrvlJ8sZoFPDA4BKe81d4SXBx3FuHlzU175O5Rybd7mt3jhMRzl4m5GxAo8GVjlAD+i
vMY0o6qftSPJ/8zPwLlL7zEyeYdo017UdXsu79TAFP4wYTMLgSPam4CZ1ESFdKJQtzsUeQdtKjVk
EffGYQCr/iVZlatoX2/SR8FqoOq1Dk6+4/8xulXyznTON6AFHKWf5inPITVhwxvEfO8WB/TegJsx
f8clCCBjswoLVmBFfP31NpagB4KwDi9owj5GBVbTIMxj1ksNntEc4nIRvzcIrqSDuDFcxHmF10i4
lGLghDfaGimZxkJihuVAvguvN58BmJIBmCqPHDg16WrP6y2X4Ifz6F6tLOQQXMnr8SngKlp1gGSF
IHNPvBwOm4OKhrLmwQUr7/9hzwFnD5wsoSPDt9Di3fI0+wM/6o0VPNUfqiOgu+Koeii7/NGcfBWD
h1vYTAy65oX7+NooteSRYoASmxhtPyY0CWrmvKp3EW6sxgUr72FaMQ70reu6skeTNXalSIQCYe+p
XOuQW8/OnCkgwbm7GCgYtnthf/7d4u2RujZIOekpK6BXmsKgdi9dWrRMgPj4IWfLhNwGj9d2qMBm
5Oc27ibYidc1YMC7Hv0SLkgXHrCLnGI9uahW6U7+/frzI5eVWVx4pVzbpzxWoAa+3JCFHBwfWXn5
0LrxS+bAY21HyFmRcEPDLubX0frwNZ7EowjhtOjdxxKzcq4L+bHrb6Hup4LPY8lv8S3BU+cgswwO
bnREQTsNpKvxe/NcPnFefLgP94MVeyzuj4WA4No6dWcYyqQoCVmJaaM6vqenpgGkkYBuStIWr38k
L9xZXzEzU2QjUW4E7aIIBvDuR0LSoLwZl40TJ7ZwI+prbreg2TjWF+FQOtm6+KwQ17PKs7fOGmy2
iLME3FMoUtJh3mSIFadkBgk2x2cNOkqZs20RVMvWDJpKQj/hu+BCeIQ7NafCrDc5Iw26NNE/vgA1
xOv4xxgqaUxmfAG3Asi8cvaZ076jq8FLQblefPgPzWm41K/MRpqFewN2UZSWgExGEpZy2Iomd3XO
YYFRm32FRhq0hl6hsxms7yvwr66yxGLejLdxCJnsvyYpNykF8zwkPobKW/1aWAWdrZ76Fkh7weJe
VFAOxBvxwJ34FZPPl+xWeluByga/SEsqOnSvJ1lUyimUWh/ZB2/ciY/AEcY22GNWuI48JJdBRHBf
e8P26T97TYz3r1XqBM96P05xwDXoSs1Ds9/GX+j/RbOIKXz+bmghr0Bm9q8l6rTmudokkYzxZYDl
HtrnHDlszinQdAeR2NZj8owSP/jbfFIrWet+qQk97EFe7qDgeVY5zz0UAdb+Pe++NSumksnCxXA1
QMovyOoY9b0Gg9IHmAKy/cxb4mB2z81DMDPF9RZq3uA9xPMLfQoII28K+sAfohJdYeGm1G6fG098
Qfiw148KUFaMlVvamRp6JBGoEqwCXcuCrlllzFnQgnUwuJPuexug8nYXP0Nt906WnQ7qge0bqJVY
IQTLLrVjolyVkiCBXeEjccKn3I6guSyC1FsDpM0SD/Irkq68R9rk/2XEQLODAYSw0hnUGzdUxU6f
Ug137KbcCZ8NpDHhgvhHwMuCPztuP7+lYICWWFwfS0EacI5YVnQPos5Co2zzuBp4kFxjCx1HN7Qq
wOkO/AlSSh+Va6y7FVPCdqFOi20E/BwatKFvDfLWa6/DpUovDxU0Trs3vXOq3hk34M2UvHQTgbIc
tSwQ4IBbW3phzPCSa/9pl1pbIa9jQa2J3c3gaUfuDtfbvuisdt86rdW+sARAF97wGCjhEwFUG7hM
Gqct1cKg8V3UWsbHJJvGJbwX7rJ9QiT6RmsAXyiHMha/LWxeMxljXQiFCRs/mjHAKYNuVGqO+Ths
hrqC6UYDew+/8XPA2GZnOoGXbKXfp3upNLMj85mxFDeAlAygdKTV0TZB+SOpyKtEmTHFLag6kUc2
/ftg/RLuDbYIDfGltK/9YUqmAoR40I3AnzHCEigVJPwOynvyp9hPR3ClT67sKqfE5V+Dl5CNolrc
SH9HebOu0yAVHRklaZNClhOiEtohX708+laxZa/lok/6YY56ZQj93KZQJMSkojtKgJSbFe0ho2RJ
d0RlWtul++wfKPeJ/jyyuCiBo90RWYrrQyrWIzDFYtyipA+KaggjrxRztMftIICYFK945bWDfggI
ls/jibF3l+Khn6ap10Y5GmkOUYsWUYnyITp5gSxUQqTHj+jOM86QevcCoMh8J2c6w4ULHN6XSHgg
+YUEAnVsBDEcxFGA6WmDkMHfC24DogXcdCeU35WNvErPsff7cL8By9RGhk10TkGuFrgNGpNnCGMi
9BFstg+kCFygZ7lE5BdA5BLxp0NaSEYnc1EF2agH/McuNIetdGK3eZDD+duHUPusSgDBGlJ8iHJM
radkm4Zmplpia+vQqwFSc/UGvdrK5B7yR2kdspjHFjzW1TRQq16MdWIMBZkGF8K8IDp4bkarX8W2
cSfctU5oakg5W7/P/S1uXgc8EeACoB1AlA467+tdHullAgmtFFttk+/2uG/7U3yCkMYD9jiov0yw
8bvdJ2efYzz3/sG2gDMGESMQ0+sKdR0Nas6L8ZS1VlVDyj1ZoY3gK4IwZLarV/kq162TeK+TbCtY
8FbT3e/Wv0v+9GKTKsl3IIc+W8pTZ9oUBFPY4n2Vm6HFb9SNiqOuThDQJYTSyVrZD+4h3rycoBIH
HuJ7CJDb6VbxKjcH1yKYxZkkQQvAXOAT/n4T7dJLfqhrSW1QuDo+c06wkcAdWpzTC1rrwNcQX8Be
65wT3lRO1TawAbdHx9vv07IUm3zzLRL5NjTS04cxqctcygxol4EDSt5IIEcOCdtajzwLmIJOkiki
9vvd5lJG48omde6m1O9rVYfN9wCUwLvxwp+mE/9c2S+gQQEMEh7XDjfyFrO+YjKJLlwuV8apEzAY
UmwYeU8SGqTPpXD8yUo8DoJNA2RVBDMCh6/OzCgtHjzCa/m/eaZOewAWC79MYJZbzdBOU8xikySo
+DYfu+pBPkIpzVb3GjLwIrPavOhwf9qmnHw7IeKdJMy3dBTcGZV0BL7vdyoQn6otbPgTfzQsyZPB
FJFc7iHSav4DXQf8zs9PoM5+n7f1oPr4BHEvCdhirXM3m6PLWd9HL3ez59LTNhJoI37fa8vzDnEq
CF+qkOmmX/xjL09N0GPeQd+GrdXAr3Zm/yyBG0VDXqfcxhApwMsfhKK+9W9XDISxUIKAaYIYvPa3
Qp4OccSP39kVwa5WE1zfO2Z9+5E/leYfVCAeJhNE81b6pDNrl0v3GzTB0HQAwSYDAKVr42pf10k1
w7hEuIUME2XbY/YGvQBLOeN2r8Fr1FvFSw31biKavmZM/dIF99M8teWHKooydSRjBwXJx/ic7GN0
DZdWAJUECBclb0SkPjt+/m520alqEIQgvCAEzEjlJLRIGkDgj0JIDY71c49MpXbMQStarpPVAJof
CSVyJYGHQxc1mmpiBxwh4aPMJCm5dTRgNgCTLFQTJBBo0jXcrilEICtRShXh0Z5d/n6EcFWBHafa
RgKI9/AcWN07aNB+H//3RXZ90V3bpbyr0ESJPqlYXc180Dfpbj41znzs3TO4pPBvHWQxOvyzBhJ8
80FxEHNcGo8D1FFxaqddxU+CBaQ97sBiV+CcDhcm6Qb5gt++kNqXelHUXSmRLzyGXvgAPj7I9eng
u8IXbEtAAsGFsNFN8Q5iJiGI6XrWrfddhaK/ACkdBPoQMiEkfdcnQ06mrhxEAB+141F9AfDeq21Q
bJg10FBWuy0VEyX2dWF9IAg1v6Ajx7uJzbkp/BMLPriwX2UU7v5+C7Vf0yAAKFLAt6D+jLQ+IBx/
Xg1IE/ifcJPwTYh+8adq1oR4U1lz7ATFAqz76hPodu9C7as4VfAJKAxn6AQSIcqurt9rO3tXTOlz
AiVKefE50jmEOjz4UABrGV6kuw/0YbvFOrUGO7FZDcffB+SXRTKojSzPOFgJj68S99EdOptfQU6W
bHz7IzcjTzwWKGJeBtSrJxdPXtYxWghSrueE2qRZ2BRGT5ZF99477MFVeI8a8nwGcuplRmdpfEbK
RttpR/+gkUVisTLfOm8gAyQQ7aFeryG1QW3RWTCSrhpCUIVxO7mdbGlKntEP9Bhz6avgY+JTtKe0
zHLAbYIVZvEyI5QaxHVRYbKSdHxVqkDOlvXKl8xE8HpI3oLUS7TUGYATeFMgf353WbcXBWySEj2P
Yi1cJVWCkLuJy0WCDDakO0W062yCl2bcRos2CHsG0rj4xVPLOWbVbBQlxpWqwbYSPbEvV2X55/eB
LOCjMJIfVqgrL271Om0HWIkIseqEPoQiuav88djIuiX4dY/EfG3LRB6yVh7Ql8cCPdymEq4/gEzD
DxSNXyLFXGTYtW0yPato6Bnn6IOTyhXfVWbdFoyVW7rjfo6X2qRKJvRD72O8eei1/VM0XtroqWfm
FW9TX2RURHrKQP8i6oLUqLIwE4ouwTupSz5nXv/MxMkBZbMpNcGulz96vCijDhilToo2sgiwdwbS
9LxqoEeghjF47z5LXdhH6I6T25yhSMr4OJ3Ky+Wa2kaBjykfZrOKtrPugRbNUFC75qGAzQI7Lu9j
oFXhETSIT1L7WDTaxg/IVOT6ZJY5ekm5Yi3nOQPKsOh9ELX+zwy1kUdZGACVgpm4v7TlsZsRPMuu
nurWhFbG2dLixvn97LAGRu3cqRX8Kuxhkc9mq9Whc6VPglW0Y8XYsyxD1J4NQrWUhYbMoPaYKAcA
2s0yZsG7FucPVSM86wSSTaR2rKwlZSQ0QMn7YNRukssQH4Ipthv/bY48BRXsRmWRSC+eRXTx6JAt
AK8VTUqUll2n+gQnHymuXune0EBlfj91gvsPC6WjbIM2MPAaa9RCJe0kzkUCO0ozWbO8DmfB6bjE
+d3KoiP7YYVapUyXay1GHwco0ctd3kypG7Tci9YCjyeK3bkIYlZ+imWRuoUKyRf7scwBOeh8t+he
KgUYeB4BTxdsxDhZ/z6+Ra/xY3xU1Iee6VjtKljrqzUnPMb1RhnC81wPdgGVV0mPvN/tsUZHbcg8
m/s4qmEvbUY306RTqTamrKdO1MaHsRBTxilb3o3/b5fQXlFvxVTTIuySXgCCc3yom69K+xy5u9+H
tXzj/p1HmrgEGMooLnPYaQ3xtUlAmlLHObeFGvhOzDI0bYyj6uRgX7X4MgOkQuy/uLZkkRqwRite
X1BNBF8lkNHWnCvqdgn0bJdCRkBj5TMWlxHNcjh3QAaDo+nakCGqmWhMWMaw3GeVOyZnoUTetr6E
/ur3mV3coD8sUTfAwGlGPo+wZIhPLY95dHNkEfLa7BLdBE3Fv+wX0lNKOE7Qzkl5FZkb0jbqyTpW
sBQJdgZhw3YW92o6MCrPi4v1wxTlWuI6KfkSpAAWsAv3uji8xMpk5YO6rhWDMarFu+aHKcqnNDGX
QygMkygHqOMYKprmu3dZZ6qR3ZYhESD9sEN5k1iGvO5381AOiqjZzvFSEcPSzrE3qvShhVxOe5p1
S2nt3zcJayopr5Jo4dgVNaaykmSzFY3CTGtQ4UKvZcgVlktZwBGTUaL5mLRZk79eb/4qK0oIc8Ka
Eo9/UtSMeDE46mOwbrPo2c8z9JI33VcMvaTEQA+VDh2RuLHjyrchynuRkYr5ffTEHv1A/fE9NDlM
z2l5OXRo2cqRQhKAq9ZlUHGF6v+RdmW7cetQ8osEaKf0qq273W7vS5wXIXYSbdS+6+un5Jl7o2Y4
TcD3KQEacInk4SF5lirfKAPJ9Kjtg73qCzMOwkEDdIAo89U1xqKkkhraVDTAlNHjDOFsXy9nb6lA
pa3qgkA9p/5Fl7dgjFnRQSpRu4QOl7w+asNRNl09uR5zryTPoKehSPAnolsMJ2B7jsksMt5pHSTu
1wYx5apIbvMOE1l5XfqYaY7Ze3p5iuR9lvrIXYXdabb2yngVdw8k8RvzmESiOABvB2+mgE3RSNKs
xRrF57RG9H3M2p+mmu2qKRRkA1dvypoSQkDg84BGIxhaGPenVFGpJSVgUtLvJrN4U6zl/rK18o6O
LQTj9uxIQwAe9cKunrZOqx9bHP6LdKdkL6H8479BMUZq2p1FOgUbo2kVJ87vW6kOKnI0pMJtS8HM
8Rfoz8wxNtq1cZhTCHy7cESuDA4CCRWauuA5xAdZJXogvoyWAmZA2WRbSSth12UtuiXT2M2j8Fhp
hWCJeGeuCYqgf2CYsTQJLcN6WfOBxWlqnkyp/dYWNyXtAhOCyzHIfQTnE/f6tEVkdtui6YWcdkDs
i8mNy739C4PTbubKuUokd5ndfiiCLxgHOjJQgfm/zdnnXrzDPbTr195HOUKBG3p2JTL6tLuxladO
E5Hhc/fVBmz9fRMPqWhURAhs4lFUaf40JrBGyQX/vxtWwRApjjL4uvJS2vd1gxDJSw8Oe9F7iT/H
m29g9nZULHSyGwzYNB07/D7pD3GGA9nXJZxglR+OjWPpty15uzzPQlxmw1eExGRsgdssmQMlQXm4
L0EhpwYVVL4kmjuViUSv7im4GVyG5m6XzYiZ7VLkg5QWM5Cr3qcyNADMaTeIXjT8pV11k3Bxgi75
eifaLK00LnIpRWtKcZG9toOaj9b13y4PhFMsiNMIchH/gDAX+9FuOmJPqBpQ7FvIBHfqq23vGuk6
12+GBNI2r7a6a7sbq/zoRLQcXGewgWau+lKd6dKAcI+roVyjN2RnSZ6kGGVsjeyakAKUiCHwBrz7
DEIHqANHeST5q0TCqIpUjpa1RKJ6modTZzskCcIKBRkahIm7vVX6gunlRZs3iOzpOlgqbecCiAPZ
dapvlndztjjhAL2/uHM0vDbaypGpqA6ca59g+EVx+9q6yz42NMVGPt4ArC2/FEnjJzIqX6JhLxgd
10I3MMwGnDo7G80SuWdL+uh6pybXcOGOFdauBP5t8Hs35BFUd3Lqq/H3qJ4coySC03GF+OtesfkE
ZidOWkxpGq/p7zr35NgIMv1h1qe7phccXfwptaHRqoPY/a+AV9pYkFCbkNMrpet2us/CUxEdLs8n
fzr/hWBpqaO+qMu+B0RdIGdOKm+kX4kNQs3kn1GwbfK5EkIueB2FgQ7FJiu9aD7GQkYLrtVD4QAs
MyBHt3RmZ8uRQhPJAgrN4jf8f6c01r4hlZ+Gy6kwtN1o3hcQ0cFbohQciFynsoFmzkOIyuZLMuAl
RJWXaoodmw7OmPSHPnzTxu9tvQj2ANelbPBWs9k46TpWjHQc1gm1l522TDt1lP2qVJ3cHm6j2tyt
eYmEKt5lUxENk9l5+TRMmrzCqrb0IoXvA61jp9PmoNS+K0Puj2olCCpwH6eQQwEtLXJMyCozi9rH
em53C2Y2UaELrE7PylKdEqXaWRZKuZTnRJn3U4TPIDMIHkJoKju29IqGXMdqoU5tjsHlKeDuFigs
yKg+gEIO20GlT8ncp4aFFvJ62lG1f5hiUU5tdR5/OZd/IcBQe764Q4U3/hIDAvUlo3GD92Ca7Sw9
0KaveLENEHvU9wbJ7QlFuKEZukkIFaMudqps2RexKO7M9WMbKObAVy1aJvK6jEO3H8x7a3ztFNE5
y39Xb0AYWynMbpHnDuMheYQAqeaMqDzK0A4Qdm5a+B3x1TWi0IrSdUJgZvsXIVj9Y2XtSZahARhG
zoIud30/oP6pmZzZ3Gv1TU2+cjRsRsv4AGsoMyuVAFqoHpF0J4x2pB0Edxfuun3KPSIoijJ5BkQr
aD5Z67oVmbWfEtAyzKZPFM29vKu4Jr+BYRxLrZqzlZqAgTSE01fvTQnavZWiIQ3CcBKAcQ/vDRhz
eEPsnZTNDLB6LpyZ3lRggJujH225CNylCGh1pxsvbUZKg2cngJLiLh13YNVzCDJ9iSBTKlqj9bDY
wBgVDoAshSHI6PrJo/wxlucgr9vHy2vEhwFlJ+jBkSBlS1rBnxzn6IoGvaUG2QJtRmrgcVKVLxnc
HxTGURRZ1UTIS4ACsDP2ih0/zXWySwtbEHngnmSgNvxnMIyr6BNCo96y4WMRSlninR4WvpHsO7zQ
68hbRAEB0dwxDsJqwlHvS8BF5U2sgopvgOSuqLRFNCZmryL+FdvmhKnLEez1GpR+oBRvyX8k1ALZ
oJwhPlXno+ZrdOmfLtsG/1GMowpdfRAkBKXIuQ3qvRR34xiC7aPzDaji9X4Xo8apvKnKK7vzID/d
o5ggmkRjXifur7PyD+5nudHG9otoqechw5gXBd3MKFUIJ9ENhHut3EAwp+Q8SB2lCiAgaOxJGEVF
9iYcrZq62ZS5M8p9Ia0eiRSsRCNjNgIpIOZEB5iMIZHDVPUvS0N3l1eNa5WbkTGbwDCTvpVbLJpd
npq8QHXNE4F1XgbhXlU3IIzpg87CkuYZ40BU39GlQwsv2Kia02LBzAky6FeLtL8MKZo6ZiPQUc6L
XgVkEYYIqtMr6L58vwzBde2bUTEHlqmFSMNa8Lk1ynyL5lSE5a43Twl0O74CpIFmXNUMDd2V5xsr
NeMx1DUJJC9kvFPyNHLVAs2NE3QiLP31Mhb3FAaPzD9YzFI1dUs704Y95MYRYYNJaTyt8zS0dYBP
5zIU3yr+QDFL1FKUwRQVoBStv9ai2U31hykHAYPcR+9DQw/oZvfHKlQF08k3+T+4zLrpcgZd2AzT
qcLH9yDoM6PnaBoFGR6uJ95MJHPD0NCBFGrr6Czd6+hDpSeoWoOooxFUje1HcXB5MvnG+GdQ6+ds
nODSD72t5BgUjfwBGbKh2mntd90UlY6KcBgnr9BxsGoZw1JRaTOtb786QVYue+zLVOR1V6/6t2P/
Z0xgAD0fU2FJeZhYwLLj52Q8gIxTy8BZ2LvLCOW87HGxf0/yU6l3At/BIYxAaPLftUO77TnwJJnU
XHIAJy24N9PfbWhHgTXJTocLSZ1Ju7x6HIbZsQeosuDJWQ1hoA5QVNSgqTCQh0mv7+ZcFqW8L5sU
2HTPP6voiN4OFGvcpc/dcDSs+66Mr1L6Yprfs8YUbBP+9gRvmAKhOajPMl5HU+YKYr448xoqgzjR
HUq0r2stFKIOU/FjRvGVHQs8Ate4CDrYiIIIDp4a5wOcslBVkwZOG5FLh8R+27212q/aFLx5+aHn
Dc76HZvNIvVzmrYhhkbqQ1Uc8gSUVR+02efD/azsFBVn7c+mf67p/ayH3uWNyl3EDTbjF3SrVjtz
PdO1ek9N1KJDZgdJ/d4K+siT+/E/TinjFyDypKRKB7go/1UnN3rl1tCCNgSD4p62m0ExXqG1U5NW
GlCGbDkYRv9T6VXBbf2ybSCTe75mVE7tqkgAkdRoYYNfkxDkle5oHVxeH+7pAO4CcFbL0PRQGRu0
7EHt0jxC7mMqT5KuncxcfjEb8nAZhn9b3uAwNtjFVdaHGnyMNr4iO6hofgq1LQVEhJEvN54EeaXQ
iXtZsKv5tr/BZexPnaW27RfgNqhSa4b6Klw0B49HLyygRJiBJdb+0RbxR5WCiqlG20TfXhOCeuvL
4+cu5+YzGLvUwqXQxm71ZbS/qvTq2KJOLp/QyCMtAijulWYDxRhnbhvViNcXtArynwYMp0nxuKuC
dnwFXeP+Pw2LZVzP2iwstPVNGTVBFCcusOzZlXXB1ZPrRKCRZUKyGO1/FrOIuj6ZKRlhpPW809tf
KH6qytxLZM/onhu5Fexu7kmwQWPWyu5J1pEJayWP39Xm2RyOqv0yhjHKfI9FFcxdL9iDIkBmxbI2
lPSyXIdXpE4EbSjppDSq05Q3ueYbpq+JwkFc//VnhGyXjhHHKDZW0SaBlIIzI9KwpN3TZcvgV99s
MJhLRdiigqqYMCiZyvd2MqJpkJaDU+YqqB/odFOP6a3ctR+NNqIIXF+e23A5SGtKq0luk0aJ3aah
qV9SLXSLAdkuqHTnTmqHkuDI4HvAf42LbQ4KwdhqxDU+NJWXKwlZDFrpN1ENSaXLMyLCYS4YYHVJ
q5TArBBT3Gth6dekdSAIIYDh7xWyRkmRfgV9InNwmHqJujUMh5jPg7k4be71HTgvQLU23cumUMWc
e2sFAwA4H8AEAM7Ic7xoJFOY6bAlmrmUzE7ZX+dI8k7x0wQiuWJvowhZQrtIIWq94xrxBnj9fXOr
iRJbouXaajaTeidN424UtcBwnfYGgTkbaZwbONgxlRPI6oolqMzQy8i+1EWcM1yX/dlkigm08Og9
HwpJU3sqR5hGET8YtZ+gokLGHUn3k0F0EHGtcAPFzFo4qYNcFCtUfY/WDMdsZSePUoFHE6EwM5dH
MTgC1jenlFzbyPwnKOcsRM1eXLeJ6mUwlYIF/q9C33hEMRjadlBRoSB0nlzPqVuCtllrb23qpxl4
UjXBOcShJdJBRYp+tlXiBGy7zOaq6JDlGQFkVzjZyXiY78yn9ka9CwMQ3n4Dew6uGIfoN64Yl30H
b1NvcNlzVm2yIlU+QyLLwQJhNCpj0zs1OvaKN6f3l7G43ZJbMMZzg8grG3AtW3s4bQcS9hHkgMBe
6Jh3+VW+q4724kColz7XQeRl0C8OQaxy+RN4+2H7Ber5fkBKU0tMHeazTEGfHucZMZInq/FM5cdl
IG4aa4vE7DwQNRbqGAFJTY9wyf3ce5p8NAyUjmj7xgxq0LjUouDF3wqtOBe3qMwmtKwhUgcJM9w6
5WnBpfNRTp0pchCKj1+75/Dh2K0d7Yn3I/QjUa5VExkTsznVJUvkASxXUEuMg/DJvEtfW4/4CSgq
512EBb1PPcvT3eZgPNSe9B0tw4cd2EFh3ZXb7nGIgzEcfKp77a0J5HvpmIhu7TzXTtDBCWofqKPr
LOUuNeclS3M0A5LpJkwmdxYeWzwHRaCytfY/GAqUl84trCnyjsozDo8idIwZRWz5LhR2InAfH1sU
Zp0bdEKj9xgoaHSVQbJO6Alar3r8U+uR2adSYCt+LT8v8m60A2OWfYF1r/uEjSht8ZmVpqHUyTkB
PtVQA9pGOxkFYAYtq72ayijFzq7iodvpVeZWeGVK6XhApdFX0lvbj1hP2c05rSPTifpIfIRS3o8S
iJxRpZgXosQj94G5hWHfCF0uaXkGq8aTvLGCtr1exhdTMtHe/K1Nn+Vyb9SHenm4PMW8K8IWlXkr
SNWEsvK1S1avpatsIceR/pYU+trO0s/LSCKLZY6eZpDLorAwPjLfGcrzPDx24e//BME+C9Ke9gWJ
MBg1W1w1Ud1QW4KFFt5lGNFSsXyNi2XHRj+uk6YHEl7kuO701qFRbwfDH5WfqXIsFU8288NlXMEM
shf9KJ4GRY4BGxnfGuTNBuXeUF8vY/B9679+hb0NG1baVnmFVUpG1KwONcId0jfLGo+Nob6n1mNr
JfvLiHxf+QeR8TGznTVUD4HY1KdQxkUbRCGimxYXA8WN4GMEBfpfFUlFa7Xo4l0No49vSntEeMTW
y/7j8ki4c6d8qgmhzstg505GBdBIVyoNtTa9WXJm+RTS2VMlzavN2wjZuv+Gx8xcHi1zlq4t9ln9
0Oi3YRZk83VqveXh/WQ2ghsc1/g2g2NcMZGTNJNXNoR5WFB/f2iy1okzQU0e1xttQBhXm0XDiJQ3
QMKx9tH17cqJjfe3dYtCD4HZiRaLcbdmVKRqJgOqRJW/jZIVv1ve5+lRU49SJ8gtcedOXXneCChW
/grNk66dKxriugRBe2MerxSwh9QifnL+tXeDwphDoauVhDJK1Nie4ttmv+yRvTrkpwo0HamDxC00
yjztULjSKQ/k3IHMqK8K1o8jBISL4eYbGCvpel3SmwxbYPi41XDvfkFN389vT6oBUpvaG1xjRyBN
P79Cjt7VrhYDjH+64Bu45Yfbb2CMCLHRKW8jzEMPPisvH13jYTq2O/AJvtcf8b3mZxWor2rFv7wb
+ZfizdgZi6KFOpttDVxQZloSZLynY7dXf4Y/wZmC3JIcqE79jizpLUjNNeJ/gUX4fO5Xi9/cU0Jd
zzI7Ab7xeLJzXMTD6xH11CmQZ8d66I/hg3oTLk70fnng3E27GTdzsKdmWxnmKp2Ygi4NURpIm0h+
K0oCCVA+H0Kb0ZEMbQ+o4cbB1Lyn4dGgbpYOzlILXsjrx/514/wzmM+jfwOjGm0IVrx1EqPcpTH5
peElYyuxI2u/l1jG40pG3FZUMst1RhvU9R68QYWKYRMPM1D76qcU6h7N9iH0RmfryUTcMGmDyyvG
JVrabJHPe/8GL6pyW+rX+Ons1i4heB2Tb/gHfbLkxmihm/gmv3eu/CBdF7vuWU9dei9dz7vLXyHw
ip98jJuP6ECTB48Fu6kV7JVRCUrdhRTTV86tzdQyHqkE8fUQr3ZTN4UTmrVrQK4jE10JRQvI+Bza
FGuZAlDk9KNV/Lb36vjDyPw5q51UKEDOC1lul4/xNIY0NTlZvaw0tM5M0Mx8JxMvGXqvb70YgTej
Ckj3ghZQgY8TLRnjYtS+lqENgWF2/Q4Bh4n+Qim1YMFEU8m4E5Sml5DBBYatOuPybcwP+bKzUOsH
AcpgMQWRGsF+Z4vRjLlJ+mFduNzypd5PoPxUYAumh0Ud3Nk+TpLA6kXH9OfvG7OvLNh80mDx6AHl
2+oVJG6r6+5o+9RJTm2QOq3mPszBM90NV6NjQLb58rbj3oX/bIhP37DBR/dBiFwmRixlnR8RglCg
wL2s5ve3DzVUG+T9IB5kiXmGXjI0XcXVyipf+vhA7GNXv8TUJ5pgKCIg5sZjTFJd5ivnUjUHdQw6
pCu0btLR679URgNChn+HxHgRcxjzeEK3sCuXH2g2x82UItdaijp4+WtjEWQIwUuMxrPzc2BONVmh
5so1hBLX3MpQjHS4vPr83fUHgdnBsxyri2XC+hYldeakxulSuiHRr4dScmhkeO1IBEfqZ/T/b3v4
g8nsaGtN19Ure11S1K+ZSvDEowV0Pm2a70lb6Thgo1w1wLWazW9Jr+foLUabvUmJBJLxRNLe1X5p
P/oJDVWNbk3X8jhV3/Uupg/ortRBZgX6IQeVAMk+X1pUrlZoJav7zvqNssLwpZ/l+R3alZDbqidQ
u2aaZLtzh3qEzIyifdSRMMg7Q8OtrbKzExmi4UTmOTqgFw6kmF13arvEWMVu9MmrbS35GKwZKlOZ
bewX0uq/YrlOob2R5YgNSYafatOjXJF8l9XGozZJ9l4vVfA5SsldaSeSYEH5wQgYzP/ZDEsvM4cL
QWkAZheEFxKK/afFydMex9y3GtKI0vVSPiN3Zg8iAm3+WfAHl4myF3OsqCgiWyOQCzhRJCekppt9
7fj+g8LcjCRCC1AsYUfUoDkzejccgjj8dXlP8KdQA3ubDLmElUHnfNtFta1nxQyQPn2Mlp08Pi/G
LsOlD/0ZeRJI7XuzVrR95aDboDJ3Bn1Vcm4moIbtj6R+SZQUdHhHaTho2WNmiEIg3OXaoDGuhZLE
AOc10CTpLdE+dHRbLcT/jxPJepepTKPQBkha3Yf9rWrfTHLp9OXVHHstIvNF6Y7IuVSiFDj3INDs
ldMQdCCgGTtfwCq2KV06UGSRJtwt0+TmSXzTj9FNQ+YfpM2/csBt4JiVA0UjaXoVXDaR8qbXziwl
DtEcPbuehDPKq2RH+/G/I2OWzWxG25IkjMxO1YMppU5s7Sv7TcKdXCHHLEZPsO5j411eSN6tCAGs
VQAVdNHypyjc5o5Qg0BQKlbOu3nKnaalwVxk7lj24AUqdnGU7ue8RaO5/HoZlreM1qrJjYJCkDqx
JYwF9IwgdQf5+LDFAUvuByPN4JRbPPjsk4wk6WU43pbYwjHXhzAmhiRPgMvk+5G2fms9p53ITfIO
3C0IY5qkseylHAASlb8gZ5Fk3kBBsQB2hfKohqbgRqSs/pA9a9Hqg+SuqazKAgxcQpexmmzwjZhZ
7NDwx2g5qF/2tBBURE89zrwW6mJoGrbnzgmV9y9MKMi1V3TwBLABUCrpVWqVaCYn6k/4WTdZXjvR
A507nxsMZtHq3NCabOXMyGIVrTK7MUIrXYpb+5va/9RFdFJcE7FAL4maBt1Eieu5Y7G0rIyMETu9
0BDEiUEx9D4ZpeANwrv1ITD9Dwh7gmcj6HellUawLtuXuDCCAhXnX1mZPxDMYW1Wi1T0EsbRVokf
IzpVz51rDj8vo3D3ry2rChTlQIrIGp+tdXaSpFibQXnpMlc1U5gAcrEgkSYDFZg61xA2YIwTRlxm
UcsMYPbwGJp3ioUueOMdTaueQQ5x94WGPXhhG1XmkAyBQM65IYR9UZFQWYUD1GoXkcZJJ8MvMsEG
Wr+Z3b1blHV3b/wuaFKN0mixgUr7JkRpgkl2mXqXUgEMz71vYZjkcT9Oy6yv7BbRUuxpp+/aAWWW
mhVUmer04HAupltZETGk8fbSFpXZuXYWRvbYr6jqm93/Vrsr1X66bICi+WO9H1ReWlUBRN9NCJ/Z
yPNUlvo2FeB4Uh4uY3GHs7bX6tbKXyAzJ3NBaN4NOvgkRliCrFhXo268NeDVvQzDHRJSHZ/uBzyH
DEzVlems9IAx8HRDIZd911f6by0qd6i+3V3G4uxf8Jiqq43jLgid6HPza9JEr1FSjP41a3+rQnFp
HG60RERet64zY+RnKMzGLWa9BBdCi9aXZl8tndOIjgiOeQMA8mcyCMNVKOycD2M252TOQgAYWevl
6GNcFB00pk9LA13GUPqI29xprVCQ5OH4I3DcqjYKw0DoJLPEWHYYm1rUdGgvI/DgcuhMpn5PqthJ
i+vuujJEZU4cwzjDW79n4yvmCGUhqI9AidoQgHUgbcs9zQ9LmwnG9RmH/Wu9NgNjzsAiNk3axgBS
0H2hHwzV7cxd1vqZ/ULGQK0L9Pbsp3RnLL3T9RYupKKKcM5W2w6VpTvBJc0YKxVfMM8nimIq1dpn
xf6y7fMqqc5AGA+fr73Fy7p+mTT74YQyl9R2kqm9bm0EJEiK2qrYiZXxscT1S7DJ/x9w9PiCUk01
UPx+vpgovFjmUe3RXYDHtIF2S8kKaPJa6I+tVDohOUBLyoH85OUxczcKCjb/QWV8i1RRdZTJgL6a
PlAir1BdXFQDud5FpVPlSCeLOPX5C/kHkLFZdNgVubRgmE17Ql+LPbn1JLhMcacSNVcgxjSha/tX
7dWsk7CKqhHmKifdzWTHkyfXM8TtFQ1qajY6WsG736MZCpkxQ19M8H6VIm4E3jiVVYLeACmmievQ
+XLmZjdL2bigrQBX7TBS0bp4E5c/Lq8ez1tvQRibkSjKw5ZhXithI3fKvlF1J0Owi7hjIzgXeA12
yhaKMZROBmlbSDEec/JR3z9V94nxGlePU7ez0R8+Vj7NTjF91+Td0u9H6qKANEk8VUTkxvN52+9g
7KdLLNmCHiJ8HthCKu2lkGcPMQdU1U+CrcFdQahqrFrQqJdlnzIZ0kYoqlcxYs0A0Xswq5JblcHl
FeSV46Iq5Q8KcyWK7SqmOgVKauSe0nrT/G7JV4N8jOtdaBwHAikm9TrJTgpxp/7NyH6Hy3srKudc
Z4118NuvYKx1rmR57Hr0C2uJT1BLOJZuXxtOFxPQKSNu2QmiC9y5hb4vWAeg9oL2mvPdYVokpBIB
3rLYlUdbA/kdov4wOkMUPdR4dw1ozRqr1uyqcstA0bSOsyrGBBsQkqz9yTMcZMzcDJLQmYMkD9TF
R2jZ96lDfzf7OUiu09df0Fa/VW8ST9nhMHulUL2X9yJyV/4c/PthbEE04jp1P434sNp6zMLY0ZZD
pgneLDwHgV5QKCjLZH2NMeu6aONMaaGhN7x5qWX4iBRkGVfG4iuqqDeEN89bKMYXJTOkLBcNw+la
X0beIgNbwOW9IkJgXFBed3TMFiCU0ERpldrJRNkk7smxHQTjXdJpyhN9AESSHkCIEev+mP+I5X0K
0WnpKmyvFRGbE88KoE/wKfpsWojanO8EyM3nc6qsVqAHsuXXaDYQQXxmMNndrYKIYBUowJWYbZAM
9RgvhxRWACHXqzZod7bttR/J7nX2+gBKwF7ohqDgcHLioDbaF5XC81z2Fp6xDKnMDTqvQ0xANSrD
T+NmTPSrZBGc+1wc3PUh+6BYGuz9fCotc0QxV4JhztNtYnp6+m6Wt4b6eNkKuQu2QWEctqxK48rl
CocNVjxT2psRKspF7XS8smtcyUAdQaA+ZEA073wso0p7MpSIGdpWfiPJuwZ9ltZLGL30i6MZ5TGz
73Lg61aARhFbtNN48CqkZSzE8fCEAjPtOTydzShWyhl1jKtaz+hN5J7Er8b0oRZPUu3Ei4fqHgub
QrtVRbxcnG2+ho8sVLUjlq8YzI5oCd6fUOdENags/bSq2otaQ0SQxcNYSdOhjIe3Lh5s5+Prs6Ht
ZttEvK0aKkeZjQACOveXDYVzpqrqGtHD1QGRUJsZhzwqZtYMEG42Ygt0pf4C7orG+t0nfguR6sQK
LsNxrP8MjnFdZgz6gmTViZZG0G9J1kmTJrTy4E5vTPvLUJ9HE+NQIGCJy6WpQSsZoY/z6YtB7d6E
Ngrxx6sSDRijC8IWx4Dsl9dflbshRadN6b+j3s8xHgYXLH+QF4y8j9zLrjVXdgiaLi5/EW+uNx/E
nqWSTfVx0fFBS4+q718ziT247BgsL0N0qpr5Cw9iTICOcgC0l0IXjNmeQ2Sgg64AnrJKgEO1V/cw
6o/2W7y3M+dtzJ2SONnsXh7lp0bl3/P+B5bxPWozIDwJuhf3JffBbRGBiHYHeSUnPOh3yfWyt4Ph
SJ3JsX37O1KXufPDPvxo96C205woaN9vQJbWBbMb+pc/jHeLxXwQUE/g6apBN/zcIKIuAXF2iA8L
n6Wguo687gNUlpYXXke+Au6ltavMzQ9fYFs6g1XPYcOISsqyMgJHLYQstcGxXi8PjFfNeobALLQm
j8ZQEyBMH4On7dHOeFPepN/a58QNHw3EgJ3oUf9W4TqJcgTvKvYz5/d//ARm0fMqMyIaQSkagq0O
GLrelWvdK5/v8tPHW3UyduNr6GKlJc9yDG8+iuiredVKZ1PA3CFtNYqQ58EUSPvTdJv/tlz0oZh7
6/Dxrdyh6SssHOm7/mg92jtyPzs/Lw+f9/A8g1/93ibINTWoI9ITDN+4vbVccze8K96E0troHoKL
FZSZNRdsjSIiG84pD7kv9FahKgSnEevhbChWVfmSgWs69NsqMNQE0XHqTqaHJI3cnaToCiUVcupa
KJL8nsT+JEoEcM9gjejIo6nQnUAi9nzgc0Uqk0AIxl06PK61zslk3YFTRp/OTtMOpX1rtU4Ekva8
uFmsm0r0/uUdKKio1TF+Q0MrG7OnpQnKVnoP/NE4WqkXpYfCjhAPfrm8wCIYZg+PJpqyWxnrG6LR
dqnLa3SEf0hN/KB0Il0JntKpqlm6ZYIhh6AKnxlSDB5txVhtCfzlbufFu/De8ulherKelJ22H47T
g3Qqfj8aP3HrCHCUBC10oCe3fRXtKr7H3HwKM+wmbcEGIWF2M+gBewPewHiapkHu1mijdCd0czrD
Tg6WK3K4PN+8N85651FQSAaSIAQvzu1qmtFBpOgpJqGDZBmZdpJqux0EVccpR19HMt8iwPoD/au+
2oq4bXj3LoTGddgVXuJ/pTLAhKTV9YxtpUbo9Pk1hA+XB8fbtibEEcE8Zcp4TLF3rtmwwbGBWVXj
eZ6cqCpJFExKRKFelke1fxlt/WvscbxFY65caVS3cz0BjXbdoUCrbddq/mwNbpaAkyJ+u4zGnTsM
DVWBMhhE2GxTSyDj1Y9lB5eToIStvZ5kKnhB8QL90IgGZSwqoD4jqOe2EaXlDLXQqnPLcnagQOUs
kD21G8vPwvI4FMVVOEKiQk/2pNGdpe3dUoHebaO5qmFcXR6uynMMqIEE9T5cEAgHmaNXHfJIG/qm
A5eI5VdT5+p2eMxnupvCaa9QNSgKGpDxUSlNN5e1He3nA4jCndqCKoCRXkOyz42hB9mDoakPv6fF
jwxJLaOvwIpLT3NijSB1oEiwEsE1jbvDwF6B+7Fm6DhBmB2W6WosRTK+XKm/kfFasR21e6sghRnf
GZUzFUdTFgpsr/6CtcUt5jqbm2PSDI1GlltgRm3mJMhOF5rkRqOfa1Igl7eTfVIodeweFTVB/4Xw
oboFZ7ZdTEN1SmeA96P03LXplWk9tUrnp2iLnMLa0ef3y8bBvRVsEdmtV1hGO3XrcKHqZSEWFBdv
GQKXpu6ZkemMtadBwwT0nhr4s9rOofIOEi4F/TXOR2L/EnzNaoqXJp95DyF/QiN5wtdACdSzp+vP
ylLDUyd/CTOfhHd18U2WcpA1vdb0l2Q9CvA5JWIqQZDPhEPXkbRltoqRKU0dqz3mX31qcBvS4xe8
0lX1YEApmwR2hvoYUQ6X9+TaYjLXUj1RlGrSh85t6WM8BFZyNUuQdNEC6EY6ZSTwTBxXa1sET2kk
6BRk15gtZRA5LoiMcrS8pU4n2Y91Y0HbE7qoyfehEiU81/Vi1vMMjdlMTag0ZpSsJXdFBKM55SBb
D4lXmg/Z2DpZe9I1wanMR0SMG0JmaxUqMz6UaulF1uJuSRIKNS+E5PTXFC33fa49jv1vtA6CqE1U
v8Bz9zaebHjGo64FZX6M3aR6OnSmgZogyFK2xo0K4nVVLRy98eXxoFJfWqirS6jb/GH0JSQgDrW2
v2y6nEPt7AsYK4rnUZMiGzOtkfJb0VbVwe7URnCUcI1nM0xmcvVklKJyLeFKhugQRYlrGveNmbjI
JAWd/oWiXgwJaT+0GePg0llnkHYknxYspZ3IPlEX10pelSR56kormFNYrVIJjGf9/r/M9Q+iwRDt
4dqmpEO/Vo+htrBS6T5so/8h7bqW49aV7RexigQT+Mo0M9KMRjn4hSXLNphz/vqz6Lp3m4J4BrV9
ym9W1TQbaDQaHdZyEiEfyPZeoX8H8814Gv32yasrRjI0OhQxGgslPMnsUpq/ySKutA2ngrX7I4Jz
6wFRy4EsfXBynO+RGAXWsL+0HeTMHYHNRqTXy+a3aRkWAcOPBZgpuM7Pt6Y6RmggW5jmpNzuJdVv
gnMd7WjqqPnkXha1fdhWsjhT73MLJFADZJlzId9ObXmyIuOum61d2aNTUyXSA9Ei4Gkho2yPTTrd
giJd9So9vOrSLD63NMueBN+06PfFclbfxJ0Mqy+H3orwTUEWP4MF9FsmlzdpmnwEw3OGAmACKOZB
CnZ6EtuzBmi3gH0QA3TUl79jI9Sz6OozOH9bFHoX06VlFQRvvaVfKSCWC8ZnU8Sdvi1HR2sOmHlM
yo8lzU1eoE4FORFzqLwzWXIoMHcl7A7fCk+g0B9B3F5rej9Gaod17emHHHY7Y2qREg3MJxbmezV9
MyxQNQJNRZ1aN2teGtLfdrr1As4pW8mTm3jCiKklAo/YPFyrj+I2u0ABf5RDfJSs28Q8aogTG7rL
TMwdYFJlnASbuumVVuK4TZUkqZNqgsXuJuS+W3fs3QL9NH9jOdjNhRsMFKBc5DnIoP8cY7T7VaUD
FiQfmOG2juarRBHcIduL90cQ55mK2Aj6KQZ3XpL/0PT51ozuAACr5243fajBIPDo24b6Rxp3h9RD
2ERoNcWBUFW8XG3ZanaSUt9YssArLT/01QH8I4i/OooMEHx6hhbaMHprkDVPZTdrM2Bev1Sha9Lk
GqB0l3dsazgfVyPiVYrQA4Rj3JYlAToXfzciz9m4H0H0paCdIQcmc6oVNwmAIiWj9Kn+o+t+6flP
gvFZvARB7mq5RpcJPmbLRtffwu3qrJMqyTPcN80Q53aN/gF3qNTQ1aIw2V/We2tL16K4LS31IqWx
BlHJwA5prwDurTuA1B0AYSLwfoFW/ETr1JUjGTFa5OiKdCoqZPxVsjdMQX1r80JbacSPscJq0sIM
ICaQ0l0XaS9SgY5vvfUkBuivljiJgk62wdgtZEVTH3tmhLqhptnRIOKw2zqd8Org6gPCBlKlXGKP
ykMnVTrMuGGDk4LY0WhNp7H049B+j5TxYQDtpMDzLGbKnxwAK6KzgiKT9oVYZUCUUocL1ao6qU9W
DQqBpohTCM0rt1LJ5DImIvLa3tc/IsnnaCUoA8xWLfS7Jq1Mh0kz9epoABdqr4sKXMuCfdFOMVDf
MnFQZf6mzJRBikwVCwpsqFPEfljA/CVyt5PBMRUnv0w9RhQISkTSHQq5F3i/5Xb8IhxpX8NA0/OS
fP6sJ1ViVR0qCC+n2I9i/T7pZ0GCf3MpVyK4g0/iMZaLGQ62MxIfbf17OU3dIhRNy2+lgoAn+kcV
7tSrOXYpXRx5nB7V8GkIQzQF3zXETaorIwSqgvwqYSruL1yNipw9AQfb8gz5vH55ZWVW0+BSNDq8
dbLAz+NuZ4JnTqKhoMFo06utRHEm2ekGxmQ1iAqp4Y2IIeJpQNXZOoOy+/ayVptnHDUZFfc8WtT5
Ec0EvLGou2IppdRBtIqZ9RzYB4ip6uy7TtlfreEfaVz0UrOk0dIlsAiUk0FRwowPVhjZiSjNuelG
Vlpxtg5KRNlMJ2g1sWw3hsBPKX9ZcnM1hi89KHEvL+H2bv1RirP6Iiwqki7TWVILhFbrlJjf22A4
NyKz34oqrJVSnNWTPGoTApoap58iy61YkKAY3d615vDKyHDTTUPkMMyfXKdGrIl2blM4ejtQOrO0
ZRr0s/X3aEWSlQzCdUA5SKU7jh9Sc7CyyC6ah7T8JUSK3VzVPwJ55vuSqRi4qyCwUHZD9d61rpW8
ZLJoVnELjtqyVnK4Y40qbBXIDUDZWhdHgHnRPnA7tOLamq3v3qXT5Dbn2ctc9iAdDe+y5Wz6y5Vs
7pz3Vh9PZrHIBuO7nsa+SaxDpoou1e3gcCWHe5DPOggp8w5yknfNM66Ip1FPvy+9yc/vK0CL4rLb
AdxUEAVvVeM+LS33XmMDHnO0XMQ+F14autI+8LTT8Kz9zHb5fkrBF+XUv0DFpQuc2ua6/mbK1NAG
/KXRCsNmUREEEEzJyVIwkFm5k1mL1Ft258uFupLC7Z5E2khVFsuJ653enHUw92RoEp8bF7wFJSs8
Nu0qvM1wIVn942XL2TwdK9ncjuaZ2UelBNms1a6nFELk6ggAlF0dGfvLojZ96UoUt4uAlAA+OYOo
XBp2EjBjyBSDPA0NC0aKjkP96bI40d4tf1/lw8YyKLs0hzjFeiuVu2LpmxY5M9HqLX9fydBTJI2Q
JMXq1RGuhrus3TPziv7FeA0a1FD4k1X0c6Hk9VlM06ptSBMZt1B+nUpuXX6EQlC2jSIFBk101MPQ
0Ih/nIyq7cuMEkR1evui0O5qGMraHea3WWpOGET3+rl8zZXHJC8eLu/TZuCwEszdelGT4zeXwCFC
gs+qnGKGI2kDe0BflBGDaNjQ/6JasVaVu4IynUaTQZdQRcbg60hMH5iMY9DfKdXSKyYL8O4Wu/5y
vP8oyF9AYS6HYb/EKnGLEYWOvfcTBrEuL6JIBnf55GAysABnDMBT7BpeBoEtT7IoZbRp7StFOD81
pa2udQ2EdF0JMCtZdwJCvdlUEH4VomBoq8EGBrlMXaOLD82u3PmtmkqZyIRlq+J9Me+i4jYO3tDj
rbHHVkUCcnoh+qGLb8vw0IiK+VuAI5+Ecwd7GNoij5ZRWC31Ev1aIydmvOiAVRjtFAW16qjoNu0F
t81maAQ8akUjMkFkyWk8V6XZFBGE5lL2MoaYbogjdyDEK3XNbhoDJImxI2eSf9l2tpVdyeWUHZuQ
jsYSd85o8ZkilGkNZgd08sbiGdgcjjI95yAJK+iznogyXELhnN/pmlQ1gQmE0CXp0btwKvIbU/8A
n5QbmVeduasCl9X7QJQe2bTllc6c15HYzCxAU8MHEK+J6V3VGbYeVL5iPl9e3c1raCWIczayLg91
G0JQaIaHCY9JKuX+Au5yWYxAn98v3dVNFLd6PJb6Ima0ArsaxpdQnW0J1X2l6wTvFNGe/f77SliY
aKjrVxAWk19K6Y2qE7BDgHJ+tQA3Db7c+WMD9GMR88h2IIiJbh1zwwaAWjk3V2QZwKAYYvm2HmwG
xKRkZJgkkHZUzWy1LvYknfD/9UGTY0/DQkuz+ZBiAC61nif1Z5l1h8vL/l+W4s8XcT6xrDEuOdWY
/u7LO6BPDP25TzHvF17pgNo31Z2EWonRehYTBFNbTd6g8vgjmAvcGnDI6DnFUszVW83UXWsQexyN
szFpmMAxvVJithLftdl01dMRFTv5oIfZQZUf1DS8svTgsTK+D/Qtb4gjdwRmEl71JgpJAwl3baH8
bNLaYyyxq0KR7b5B7WNBDBkqEXHXZli4UoQLC4lhJfqkQ5G0v+3bA4s/KrQJabLLxkmwW9sO9s+a
cQ62DsreCpa3Z0XAxfnQBONOLu+U9qzhTSGZKLs8XjaP7cP/RyDnWVktp4Y2wDpKLQD8kLVvZAUj
mqN3WYzQCnknmmNCtu+Xc5Gdwd5RUYDZZDaT0fx1SBIn6zoXoNCDIqwWLFb2ObbRwU+sA5QLY2zI
7XIrWlro5iMyAuAyOjZBtAu0KwMWj+dLF39PkNYaY6fPj2Pm1l1vo2wpUPzrAkO+sowqol1SNvkC
k2T0aoOiNALwCrA5DfJbfiJfaxFxg4q6mT45ZnFby6BczJ25udeB9J2GZ3n694iKn7+Du04Ixvy7
sMJ3hO1c+kiuDMAfARqtltfnoIgjG4hUk39Z+U3dQbaNXJ2sI2jgPMAwk4QluopwzLpJtT2rHhMR
ZPXy2V+2F22wVNfwwpZ5WrR+blAGnTCIExglagSgd9BBYUI1DOWExLWCY4O5FsFNtqUW2k/VhUUc
6Xu+l0giJgxKg1rjdGMAEjabfDb+vLx0X8Nl3CArGdy5HA2LoW9ew4MqdKgEsxH2X4m04E5kNFVp
MC6bk4VOjxz9dFOlr5eVWD6S35y1EpzNdcgMWJIEEWZ+lswOYFKewY5t869zyJ/XigtgBuyHshwz
Z6xO6vijwEBDdkdVQUlje0fQZIAsC6ABDE5KNhkDm1LsSEcGu2V+0gq2fHu1/hHAQ1QE0UQnOYGA
cnqo66WuHgYPpA8E1vv1isFqga4dAGkU6F58zxYzQStkLasV9AyAlWh3h+Ody0D/YcRd/sJ0KfkB
ssT2cQ5ikLk3aRIIXhGbiv6eflJkFVNX3ErmsTbIhQZFCQsxJn7IZLsxEzsTAZVuWrgOASDHQsrA
5GKx0ayyqQG8JgbovtEewz0BAH2Mu8s2/jU4wHKuhHDhlRGaUtUuQrR0R6PbeXhI+2dcOnbXNYKd
27TAlSjOnRYsUNJZgygaHA2MbeZd5lxWZtM2VhKWL1iFzejCNUqph4RBe82i/QgWwulGKZ8aY6/F
r8UgKKJtOW8FE8Xw3zhRXxAS2rGpQdRnIbAqHnMViCUY+a7DH2H5oZnfovxwWbnN5VtJ45XDwOGA
8B9VrWlfpd+lUpC02Vw8TPMtKKoQw+enEjVhA+slmFv/0rKjKt8kJUJr683UXmOgpA8fl/XZNO+F
phkZN8Dl8Y/xvJenjM6sdeJeA5GiYjdljHZtUeAgEsPdRLWZWdlQQkyqHzQLk4AqnILoSiWbm7NS
hruN5tggdFqUqf3iBsgVB/ZNZ3ajY+jPS591J3eMm+v5h/pgusMrxThg7NRHIMZeXtKNlgScZkuj
CwooQkZ+DlGt1BndcxFmBVKXXI1u9M14w4j7PrCzYwICR896lEqB0G3V/8jkPAiVei2sLAzeIkI1
+kfy77s5PuvEuY26lWIlDvD7oXqsy71hPVkiOPltG/mjAne0ssgaJI1ChEFvJP3AaGILcRQ3bw2L
4jI31CUHzN0aPY1mkMdARlYtoDjvyDgtuC3Nv5+D1jEwB7cE+C9juSc/+0A56UZcfMvkXm/Apc9J
/5AGNMQMCO3I9zEJi38/sP5ZImcAc6UyiWUYqMqHl768kq2ny1a9tXJrjTgDmBOlzHqC31eafdn/
GlTwuE+7PhOleLeuQoJnDmQBl+VLd+SkKDGmquAA5dFVhtDWyb6XD3RoEPjtL6u0ZXBrUZzBSWEO
wqcK7qJUkcaZE1cNXyoauf+blOUrVteh1Bsti1tIAaJOpvQOyrIGsLT+RgiwVYwFxAf9Mp+FzB2x
jNZaVAHRC6g0NICjhaJB500TwKje/wvhIvGaoRmHhRASYWJpViPXwEBqkiigG3+8rM6mJBPjVpjz
kg3gnX5Wh5TI6sUKjo+pLbyY53jcB7LXi4irNhpjELoifl2AfkF8+js5v9qbMZkiEiEv6/Sm5lS6
+RyDklZT59rGhLsNxjZnyjDbHDDfaERd34t18e+atWzO+ujUqsWAUrpD8tnp9Pp2thTBa2MrmADy
A8WViFyiyQMcsXAOc9jL0tbBcN92ee9qDXBq485C51QBfNK2DhKX0BoIb0MnKAhtHS9cgTAYgL5o
cLifN7E3SWDOEUIlEwQ5lAFyu6THgLZ/8RBQ8ZJa5vOAgcBD43apZGkIORGRBR7BdBnrC7cFKpdV
+ZeNclOfP4J4eNxqKoawNCBIlRsQ/ip10D7kWTnIeMyBBVNwordtcyWOu0KQiiymrEAYbUSjDaZR
O43lPR0R4aYmyFyi3GktdMeO566cRY+ErZgaCReMjyDhAvBtbuvUXAmUMaJ43iHfpFn3ZRkC27E6
hglxNeVHC5iey2u75fXRe4AJIBnPOZmfHTOtbtTafPH6+lDbchsykAtG+Z5UgJ3tUSWqXv83gfzp
o0aitjUEWmmBpPAvZsh2XCBINHtb18aXy9K2zjomMMHECt41wMlwYQea86pB7fBY1UbgpVIDdQMR
f/jmCgIHBD1pJmJP/qybsxyr2WKdChnd3PAmPbFrjOUDYr99uKzN7yiJd12YAUbpDnE6cAU505Tx
RkjTpkUweLD27Ss5qUC/s8fX4SZxgCFGPuhh8Ocbw37KT8Z5up3Ob+i93Vt7ExAgGOv1Ln/P1uqu
P4cLfaphluewxOcsmzgGBYrCz5clbMBP6Gg//aMxdyCiIlMJ2JRbR/X1m+AEyInb1jX35k121b1J
bn9VngwbTDnQMjvmXisKVbYuxLV8zlxb0lRoKIN8DZicaXqk0U1QSG6BUsVlTTeA2xdNKThfUI5e
9vez145TtHI2AyYqcUxfJdyAyZS7xgikLCPYpRne8F0LGj9MlWGIFD0hrlx0otbRTd9noikfqLlA
5kPB5fNHpIEyV1qDF1ScdFeBHh0yg9px3fkdARJCyux+uo1DQBWGPy6rv+Xj14K5EAfF+ArvOQge
WW530T7HBGs7Hi4L2dpME85VMZD+RVmBW2K5tOrEMBBKS+ZuDoBesqPGd30WeLiNzoLlzgfUBDJ0
oIDmoTuSbtC0Dog4jsJuDRDRYqreiZJ03yvNoU/afaRPD0b5hrFdZ2Y5xsSVK5KHgomVTV0tRKXo
lgWGF5/wlCRCJDQfA7+jTR1058YFs7PaA/Xg5TXdurHMP3L4vOeYyw1Fhw0sJo/v1Sj2KqX8Ngey
2xNml9WPKRK1620FVxSHQNYwRoIGZ86na3OG+YkRKAVBpIIxRZ2zfV0gORiPwa2qFqdx6EOHFFLg
EIWICJq2vD0a4hdSjCVxyF/QoMNo4noCDIOqf4+H2z77OQ/O2Pjjv58jXUYLVFBomegCVvk0K8YW
JJYQOB6DvpTNIY7fmugjKd86+UMEm7FR3oMsDVg3OpqD8UThnGw85N2E6x8ripRy1/sTalqDr4Rn
Rfep4lMC5iTyQkT5ys18zVou51zHBExMMrDYHFnzf4zOnbRvap9+u5eeae1FjVc/C7zM5u7pwLdY
5j3xj3NvxpyiGrNMytMUg7n6UZNtVXmX46dQhLq4dfzoShLnz1J9KGi0SML7xwaRXSm/D4mjiTDH
N33NWg53GNhoqiNd5OQtOmWVfW+ndn6l3rVIv7nVbRU4+uPlAy/Q7PcVsnq6BUP8f2sYLbP4mJgt
XooERFPZ/WU5G1OUsEqkIsDmA4w5wmfz5sYsgMw84urdGY6yVx79wgFVGD0r39jD7MS76hZgHoM9
v10WvHUVreVyUU27kM4XdIBVNt9ZfwCEHLP8yyLI8ht8ILeWwZ24Xk7VIpEgo/dTYpNncIi744Ee
Gjd4KB6Vwc0dFVB5usveU+ca8wfO36R71l/Anb00NiVVSrG6MyG3ySz7ALxyDDR0zPS2r+qDQGHR
onJX76Sb7WSMUNh8MHaFp3xIoKsG7Si7wVjFNLiKm7rRDvmmzp4nW3tlu/kKw7Mf4TP1RYmh/7L6
S8AOiE1M6nOr30YmM+YQTlze6X6xC3aHzDEU2/SVm8ppAOrmaW5zVH8qB8w657t4ZzwZf/FGBxDV
P5/ALf84ByCe1HFtdvEVul+JcaAi0O7NgwoeJbh1WQMNI+fsskZTKrlYtCx/dPUvS+tBl/Ng9L8u
b+2mT12J4TxdMlYlerohBs3dTf8d0BFBcSrICPZzYXi6LQuooBbmt4EKxFlRMifjHAaQxUA3kHao
dBpotHlvme4YA5oGjMFBogLvyuRna0SuOfUnS2/cudZOUkx9Kb0dWSLwh5sxMyzpn49a9mHlELUm
C4JernCpgNS5Ay+ClDnWdJhAtm28ztWeyjeqKE+3mMcX/wEoKBW9nFgMvnlVrq2pUAluzozKd0lm
POA8/0VghxHdf0RwaqlhIo1ThaCA5KpXx86g7OQEEzXsMElXYS7yR5sOYiWOs9ams1opXBCMVGRc
hh7z3CkSgSBX+wtrXYnhrHUwSmXsAiyckSh71vhFLLvIjjjS6JaiQcZNlZDEgZdBpGn9xvNcGQZD
HBr3JQxDaQCFWhm21np/QxAHlgNk5gEKphHExdzCGXmdtohKUXtTfoWq2yATp2p+FDgScHOz2AkN
oLrsL6/ilvlZylLOwTye8qVP0pxHo6I6NqvMgMFYqzfpUAsc5Jb3WovgbmGpArhuFUEtKULKNDyn
sZ0D2kktny6rsuVS1nK4uyCqgNcFhjkEUGhioM05b7x5zO2w8FoRU6dIFOfzK1IoSaNBVEJyF6jA
ZU0wxuvU7TGNPi5rtVmRXavFeco6TwwgAuP5IO27yW6JTU/tQfMsh5zLa9AjuqmdOIo3767oObx/
ip0n5ooeastZ4p3U+hs4D5LV3dDJ7WKZXe5luTfMhT90lq0r1xJDQ+SPyzpvHbe1OO4gVADdmAoK
cUBbf5QW5B0ghwIZYhC5qk3TBDAo8kIKDgGfJFGGalalDjG3Vvmzeiy1E2Xvs8haNldvJYXzVJYV
pRnpkA+Kst1A+70kgSA3uB6bzCvpLRNiji8vhS+7tZLHvSTyCuMBQQ+tgP1Hf5nIFryqrnynvoCJ
lPV2yRzpeXLlPbmp/NYPTuzhL7YPaS9zaSsCxhBnsb0KVvNwgr4SqhYJYJoizTFEdH6bjmslhDNJ
Nhmh9HtRgyJyZfISAaf4shqbeTwQ3Bgmpk+X1jXOocwJ+EnGYHmRSeequM0Z2qfRp/oRaT/q/mwA
Ha88MWmXyI+XBW+a/0ou510CosxJuJz4ZmagEkEB10REJHqVbVrJSgq3S1LdZ/2MhKxT5Tda8VOb
jqTLbPAhsTIHNFrqFca3y3ptnraVRG7LxqKsrLxc7KK5suK3qD+x5k0X3dUbUoAair4EtLoC8Z6v
g/RyKc8tgZQykJzYVP10KOyEnnslEjyFNoZcIWIlitsoloB0yczxFBqBHv6g9Pa8j07zTjppt3Vt
ZwfmTNfWmyKo1m24k4VwBXN+qO0v2GSfo9SykTqVDUhKAnmKoowEhuy5C21NWRh5PTD0Xt61DWv8
JI5TslWH1BwSiCvJMZPulXivSPeXRSgilThbRLfbQKslz1rr9wMmbWo3609d6gKpFLlBT+l/tZpf
02uZ3tX9tZ7fNtG5YW4HxxYKVnfrSQl9MU6GciiGG/nUstLIujQPKJyXLrtRz6CXeijeNec+OvbH
dh/ed34Ggux9csxRnbkKnxoRs9ZGcPHpA7hjkgcg89ITfMAY+MHol6EbWm+9dVOGokqFUFfuoq0r
OUojHaJU5mJ4DnhSzNZ+hP7P5PgR+/FLobjRgd2Cuv3Y2dFjuXsXJUdFynJ3I6UF2kMt7HyXuYPm
aqyx68yL2Dc1fr5sZCJJ3K2YmsXU5gZ01SanD66r9GpK75vpIYhEF8dyIrj7d72B/BgnGglULa4h
qSYguf/WJoKAeivLq4DNWcNTQaeI3TlVGq0kgbawJIAgRQ/OmGYYU79S/Tm/nkYXyqHHxJk1XXAh
ahvHFBjqOBRA8lXQzssVLUPWNGWKKjMQp1W3hn8DPTdKL3ELYNzBS2lgx4nDLGOfldesP0nhNVCh
Jv3aUG8G/dUY7qI8sskEhGq2SwI3LnoPdfdBvk5mfyhcc8bLR7Un7RDT4LoLgFxMR69H8yHq2k4z
PvfAdWnbd9ItVTTHBHtQmVxP9dlsZX8MUYdG6wKYhEUecMNyCLDTFSDbIRQg/I2ChExRSLOOOAAe
kIF9B4AbiWOhfKeLJvy3VngtinO2xQAu15QsoqIjqG+a0FGH2I7ACcBcoxR49k1hmB41FMyQEoyI
fb5I2DwAj1CFsLS3bIBP+jKAX1vlVRqORXcTl61/+QRu3MyLoH/kcY6ta6Y8whsUrybpWTaB7Ese
WWP4c+ddliPSi/Nq4NJUy8ZY9NLRLwpQQEo+Cn2nzuGuNOmBCiGkNgSqCsbuAbGEZ8sX9EmJhDQA
HHfnKABcZeUhmr9NoBbIq3OkeCIW8o1VRHcapSha6UDq5K//LDer2WIWQO31wJnKpymYkRnwh1xg
HRv3/ic5nCmWihpqjWx2Tm6dx+SUKo+RiDJgw1F+EsEZoDqrVqRWWLc20ByiDo7xF6MHKmJAwE8h
c4piMWcKZFYNlodYLC3sXtp8dvsyvM9jQcywqcdKymIfq/RQr1DJiGRISeDf1BakMaLxqs3NWEng
PH4shRYpZ0iosp9l5anAlVSQJr18bgRCePIdTS9UhgPSOSMaX1r9MFANnlfQnS9YK56RimZVb2oF
NJE7/Rz2xAUHgHtZj61603rXVfJ5P+oaI8eo6HVAwZhPkXHUp8QZACjZTqpbRvlxaTXLwwGPcdnG
zAgK3bmDKXo37AE6Oci7YHhoE1GdYNkiLir49FFc2J73cd5aElY3655o8VBNN4xdp801qlJK4vXd
3eVF2HQTfyzmN53iyibjQO7zmCw2GQ27PgK5UfQCWtEgEQx9ifaTO8Ndb9GmtJYznMS3XV1dZ/nj
ZU1EErhro6iYRUcZEjAME+Q70ioCu9/K+3/aGs5LGFE6g6sMa5Xq8iON49im80Dtzppux17yrIT6
Y1TYbXNvYcz5snZC4ZzzCNms6HQIcCDkxyyo0QnsVN05m2/BzDbGljNI17lEBFI3jRFZL1z9qDl8
qTo0NTWYJoW9k8FjBbkXaRjnRtPziOHAd+Ne/ouZOhW8nQB+R4Mp+cKOSEetKcHf22MCtf+V1cXj
iFxYp+SujGZMwYKSjYO2lsUt6NBSklVJ1DvKscE0MbOTY/lunoKHJ3JffxSC2akNpAG0eK1U41wz
DQAvp+QQ13/IN9Gz+ZDcTD8ryy6vzclRPVc/POt3TOTi5MtK6svfV8e7NEkKfhRIxevUG371ma2f
tEOY2iEgVgTCtlzJSsMvoJxKWcj5CFkodLp5XDkzWtrie6rtLu/c1v2zlrNs7EqnUI/TpI0hJ1Ot
g5Fq1yHg5YZJlCASieEccaeEtZq1ixhdduhwFSO7Jsrab3VzrK1CX5zaSheMkJpTtwiR9ihG7OrX
+DE/Km5+XbxqD7FhRwI3vHnnrReP88OYpJL7ZNmkJn9m76D7/da6jS15EToqW92WfpbX5LFHV/5d
+vy/bRvnn+E30zqqIVlVPwb6TNTGruSnyzKE6nEuup8SRZIX2zBOKrqbvil2ex1dLbDNA1QqXuer
8TZxwcpCdlT03BY4FJ1zKLi1jXCsIBt18SqzlbOGQrxtLOwY3puMtgJTECNttFMtfWmg4MNAIQhQ
+cn2YMIkV9kqaHYuI7ztz1l6lcTgDnNJ1rhR/DBVpzzYd92umlypuokTwUncyDAsHwDYRUwdoDDN
91XMI0Bv0hzd1hZ6yZM+dbMS3NnosQLlcgDG1MMUGuBE8TIR4qRiLqv5OU76LJo7OQVlaLcyMRed
GNfMRE0yA0zuPhkO4M6WrHNWHOvqtVB3tfls6XaP+Rmp8FT5p6K8G3ij6LY8JndoD7UtJnsq8DGH
E62C/dwnjlk+IksC8oGsqF0LDZRN2dtt/Q34C07bntkMyoxyr5IQBcpDrzU+KFim5tjMCQo13+gs
eVKrAW3AV8g+nr0yO+jVVSHlXjUccmkXxAcjn+02O8wUSPG7un9IxlOgAqcvt1nM3Cz/waJrBgRL
A1FFVrjWfJvG55xgDMgH+3tZ7sf8HINfcfLlFvFq/gzQOznYx+aeWs9FeQd4N1AaXKfTHeBrTCVx
ab03qwfa+lmi2mV/1I2rmN0ZxVHqn0LzxULBfz4m9XUB0rsqOZjFfZbs8uY9GB5RN8mtB7PfF4Zt
TjtwVuc4P3IPMLXoo9EAUHEeZh8zKF4ESJLsVW7eCjMCzHUAigUvMU4hKOyUpzx+kIp3dQJhTgAs
C1CQGQzLNaGmpl01kmtFH6TQHY29ydMN6A+kMnI6FFJIH+8z6sP8nLh4Cqo98G3n9ldbObF1lIMz
0lh980ST7wMQfICj1VfLglyD8zq3RifpfaZ5jdwcJAxVtMA91Mk5VQdbLuiOJq/oFvKzyAN+rui+
/xo6LSOpC7WLJqMsxI/7ZjoLaj3slmYcRzmYh9pv3c6L7PTY2K1sy7fqCVC2HizsQWYYkBU4wg3x
BnJRmmUpoNUFE/rni6VK9aKrlzbB+IjRWGdwEic/17Id2C8PBgg786sPFI5eGq8SKL5BoYmqw0oy
dzCNYjLMGpfa7/YgDApdVfb8AurSDKGrc2965qn0muO0Dw+mW7rxDrS1gOZxRTfBhn/49BncRRf2
TdGyAZ9BHCCNQXTgGjs448EvXp+A/W5brnlM7Ffrx+WV/xoFfVafu+ZATgRYCBP1MgBJhdm3Emhg
ZWl3qki/5fs5//dJP+6mk5MMyEk66leZnd1ojnod+gn0rNx+13rBdbPvHFFKaaOQ9Vk37obLQpVY
LcWaZs9g4DrkfgWKYw/5R/e9Pd2kO90RQQ6ItOSi5lQFzs7v/l3TulL1XTDeqNL+8oZt3aKrlbRk
LkYOpxIjSvVyVAz2Xdb3s5wfSmC/NsM7Kk6ulY7v7UBsMwkBa0wxXoORtCHq75Z5zMufssGBt17g
L0jelpWS0lpK8ggG7yyQxPj5IXaTm8D9nuxGd77HrWajzGI3PrV7Z/DR7e9e6bH9cPlDvhixpaI7
HM24KqYJ0PzOHZ5BCqdUJgHCqKn2Ca2cCs61MU9kur8s6Mv+QhAGQ9FaYQDSDgNwn92Ulc5paYCw
CYk3wJUbOWiGPJX4l4V83WFOCncmSa/O6dhACkBVge09Iz6zixhIv+i9PahODn5ZFK8ygScU6cad
0LwcMpNV8YD5z7s2fix1fxBhWi4/8ckJcIpxBxIZS6mROygmxbJ8SJMqeyGSasQAWpyKk9nF6S+p
i0dBHnPLOjC6ZGLcHnDblH/oJTHaZPo5HVAO3MkNhsDI81BfE/VVsG0iOUvAvXoczRoBlPCEBbQQ
17nK6Bs7dkXeAAnIjvQhvy+v9VNy0J1G1An59Vm2rCsBRxqqOPoCefJZMjNna7CiBNwSB5y6gynb
L7Xde+oOcxneMq/kCFRdruMvG7kSyG1kx6ouqjsINE7tMUJmeGc5+p35bfDHXXhFb4TpiC+JAU5D
zrFK+pQPZgiBle6PbuH0NlFAV+9ofg5SDYFf+1q4/yztd3JrtZNdnhY9wJIwOOMqZ7rrP/5D2Zct
x61j2f5KxXlnNUeQvNHVDzlLsiRLHmT7hWF5AEBwAAgCBPD1d1Hp7rLlE3J3VET5KJlJzBt7WHvt
sdtov0+3q30WjuRWQzFi2/kzdpM//ene+tuDCFsAlK8ATv6WBeaTcRzS0C8AVgHSak/L6sUqyJ8G
+bfbNUMV0HxNDc2fBxHIXJWyxrRC2TLfUTpjS/bRK3UpH5vX5X6CO+Smf00P859q7P79ZkVFJIQu
VlXvefkHUwVDSYV2EVj6kt8BWH9odt1j+jZsi626NY9/2Kvrsfttr/7U3vr8p8UsorSbGRuXbZkC
yTKj2OYm2/Ij8hN3S7wxsP7+MLO/4w/W7fNTi8+U2dI0HekjjLD6RP1GwU99ABOn3bQHskv8Rt/6
XXmMLpAgcvrutuUneRm9av+Q4b+qrb+NGlzZCQhnMNPPMYBTJ3U1Zqsw6l7lyffKfHt5Wv9+kD81
8EwEAFm2gIwUsnx2BCjvcaPydtvG1f1gAE81sgbeBaH8CXlvPocLmqFkGoLcCztR2W5BPrBJSbOp
g7pd5HIhqmyTLNObqrBw9UX8TwbG72r+uiY/dfeZALGiEipO19uNXJBPy2fUOyMH9kae7uVGn6ov
/SEsu/Yyu3TbhOzc1u/e/J8RML92oX6muGVR7qauwIz14ULFnyJzV/FtXT0MyLB5eXH+dvHhYEFR
SZzr32oxt7ZQvNWQXwGxriHIG+fi48tN/O4gXkcD5gjQvCERt6iebXI3lDBPV4kMLu8C6eQ35uZQ
XIGG1n+cN/RtcTmDQn/LD9Ph5Yb/Vmz91O4ze61tJpGhfgc2Nk8vchleIUoNtk+/Z+zLyy39/Sz+
e4TPlD2UlCjCTNFSVT9w/j7n+5ffv56Q50cUKBdAXgAegNL6DHdSaslA6aWwJWlx1HB6NK9rd78M
x2Tobvo/wT3+bjQ/t/ZMDPZEBqY7tObrB0MP4/wnzNOfGni2IUjJC5esDZDqzUoFYU8vT9ffKY8r
cxaiOwWAOs/pPJLUg+3PTgsoWR51sRvno+YHZLPUdPtyQ3+rf//UUvXsoI4OabWlQEs8i+12YAwe
Z9Fe9/QrSsUcaJoBXNrNu8HWDwsfkAc3zO9ji2yGohpvmk7/Ycf/jtjFUQPJaY7qwsCZ/saXggpG
KrMD+iO+J5uk3s0AFenN+OoGICU4ROb4D5bA3x2xugIACJWhaiBonqmTOc/AtqX0sqWNQb2PVzLr
kV2zH/XuaaL/44v7f/Tb+Pq81/V//Sf+/jJKhFEoeL5//fO/buW34R+vu89fvun/XH/4P1989r3j
t/Hmc//7l375DV7+o3FY8J9/+WM/zHz2d+bb5O+/adPNT+9HN9dv/m8f/uPb01veevntX399GfHH
gE/++vHxxdd//ZWcSbn/4+e3/3i8dv9ff+3NNErctec3/fSTb5/1/K+/CPlntq40EDDguQL5EO6p
5dv6JErzf4JQI65B4YkIJ7x0OMHDCO70f/1VJv9MyqJavWdnPh+IEg12BTzK8n8C3wU4HX4ATB2Y
zf767779skD/XrB/gNjx9ciHWWM45Sr0/i20CsgqJLzmK+4EfCw5CmX8qk11tBnTsUvK3ZyM5ZTc
uCmWVN52Rk2j3yWFMXFyAItZG8GVCBU39uAnb0IM7FeWWJS1MGUq6uyipFNt7+NuUCgWpBcwrN7H
vurD+zlf2vB+9EvXfo9p4OF9MYpJZqgY//T7sR1Le5/oaSA33i7dIsCBgwvhM+c2UfDbkQnPecs6
vKXTsb/SXR/jwWRjvLiYptRf+Sgo8blsUqCor2adJe4KnE4jcHlucBO5aXRv0eT5j7InLfX7RIS1
G23e4J1Gcq/50cgs4NX47ToMMxLRfm+US/wVKq9IfHsRERrqExP8KVMGyY0+LH2DKjPe+PEimUOh
IVEajmGkrfd42Zz6HgFrHmdzI+B2Jqm9H54GBdxkh2aCIZgVcK7Xzh4xOJKfkjHqxGfP+7H9bnSF
EQQdCXQ6xlLa+8YUktx0KPGh022n+Ig1UpGR7fe2p+ukpdWIr+mUYdLhhdU1Fq8wDRv2OSUOP2rb
grkRpNLr2GpT9O33SBr8f0EoRhDMTPShVdmEFc67Di+rG4sVaMGiIz4XDPTp3/O6FdgjqCSG7w5D
2eGFMjIsIEVaNuvcLlGv8IKU9zKNwR4fUJJxM7TZ2m3EdByeqRSg6q8hm7Om2sdNiwk/7xKTl3Td
C+dBtg2dTb2ngD3I9GKgcdTd0nhG5z0Rcf12nE0ngbfk6B0UHARFupwM+G+WtOs+rgk6DPq+dUEK
YSOL5Wm0RAd0XDuzi5uiBnqzFDjLSFFGcACF5ZC6EaOn5/clqreoHWFqytm465H1SW5+fGFYsnXs
wPJ0SPoUURRrIHjOuzRnZMGxSug84ivnFW1dLIXbSDAFwRc0uQELx542+Ny3DIPOwMvZfi/hzAWI
u5MqiPcK3hV63XeNb+xBSuTp/PfCTNSYNrtsM9VF446h1gXOAIoXtFiHMfXrcgxPpy9PO56BGbOh
dZu8xyUUm6+9iTAOKSQ2yqLidcbPQzsvehw3ESYis0GRmx/TFyVmkOlOdTnIV4en01tWFM9lGU1s
3OiI8gLhmcJKj30ZNGOQHRg5kJwbmeSLkodZsjb+k1/o2T2P+CNiDfAagh4Rh6hEOeRfZVm7BJAF
sDrZMrk0xQfM1NIcKi3m9NaFwpXgm0Jn3DvsZOsT2DGiIpdZukg8iXIBkZVM9ZTeGtVMeH7+CKhv
C6jNyyrJr7rPuaf5elZXPrrVbP61p+MgRdMrFNw791FJFU37hGcoE7JRDPgacO4gaek0GrPO2suN
/6oOoHE0CAo81FLFrQTClmcif3BBhjD0yXZASJVcBhSHwWi1zSOOctApde980eTiDwbs84sGrSJM
jOsM5O4oVv3ko/nJbLecNU2RjQiEYGeCBv3HilRKoQIZCpB7jw9fHugzmwYtwkKsQHEELRMUHODI
+XWahSBVN6wlY2POMuQsk4Wr9JjQBAeuBmldcwW6l9novbV5OTxkllezh2tWdb5/BUaUvntN5VxB
kia8zi8m3WKPwKm6dnVaIoKCBGmfy4r9qeMpOvbzrQz7C3m8OZJdK6hsoKr/teOBE5D6xIi11lZE
xQcx9gRQc0bR40pOOr0tDbx5IDbtWykO1digKOiOFiBwuajGRQ5vC4R4R3DjhbYqPrw8q888Bevu
WXO0a+yhHHnGwEn92jmLkukLaYcRdq/qsDt7Ab8B25Rgdkv4jgpETG5zcHvae5CS8C7fLADMRG94
0Vf5RQLjKD/1pMQ2C7jr7D0tW9x4NZOxvokMwUCldF7fqDKs+6TORpxS5Jc2qFykh2KZjzwwhycl
nF3N4eXBrXv/l4knoGIGC06J0wl2tfrZ2eCWJRRJ1MOWt86LB02Tlt/FkO9/4lV/hl1YZxGunApF
mRIwN4Gz6dkSd9Hc98jMwo1iK8xC1yWtSpCpy1HIfAs8QqoeaTVjllzp6uWdlwvBgyrXi3iohWD8
Trl2cv+n5Le1VzBKQAiGM7pasc9PDNcrkVTRddtsTobkHbgVo/k7QwyquZDcUnldBpqRP6GCVmfN
L7O+iiNYgcgGBQCofi4OizEstJyidgtNp+pu0qiOw2kZPTQRt2SteCNjEoqjyHt8nrGW6tc0HsYY
9Vj9RLJ9V/qq2be8yv33wCtUVFSCAFu/sy5dr0HwNvHoTcMq392IglfLB1RTHv5UnPb3Uaz+enBs
YOJQNblaD/VPEk6IDu0H120R0uvC28mxcULJuT6S4VTb3CqyrSzV8c3Spkvx0ZYLha9FzUmZ/cET
8dvmIgDcp0h/Qc0J3IbwXf7albXGa9Pz0G2nHnkawHHlE/bY4oiJ3hAwruJQ1ryBaAAVE24ebzJG
PqRjjP0UpX2ZX3iZC7Z7+Ww9v3fWTpFs3fAwen8XavDpVGYsVbd1FScsbBqbBlw8ScPaBSGxyWNn
T2k2QZa83DCMtmcbDAiEFSiUgooN+Ui/zYcRIPcv1YJqY2rMaXGLhEUVi9OYETFGW2FGlM4BLsW6
WZ2ipV/qepdOQ9tcThlCsQCe8kSKfGOLCUpoX2orO0xgO7fASYvCRB7JIqkJr5OuhTaxJdJmydsk
H5RB2ntVs/hu4eWSveURS4MFB5Qf/VHWTBQfRRpq2e96mInVsYi9JKdlkH36riyaqgXbQR/HwBmW
qesfTZd7cutVSnPUqOODH5pNVoiSo0Sr6hNkFYFPT3SghoxZ244XzOU5hAYVxMWvGtXoJKBCSFyo
vYkdnasdqAUjIHkrHlV1fzmOyDOfjtXcIuF8Uy/ZMl1XINFuDiVRA+hz4pY0/O0UwJzxLZVjXdS7
PmYmr/ftPIryasIXYrIjINOzV9DShPq+hs+T4kQNtPFdcG5KvxDBSP1Yuk6Ea1FNKgd4jFIZvky5
Xwt84Tqr2lPWTG20qdpyEGEjxsTMn7LccvpBNvOQ3Ub1YgGF5pBGC/A8vW2adJtqYZuvg+j9XG1g
us7FEZy7M+t2SaOxaBvUhNTxUc5ANfFjm2lG3lZm6hHxCk7H1dfRpZUBpdW83rWbaTJR+aAjyaKL
3vdTcdWYLg5uG4AOGh5rZNXmH40VqoW/L2UNCggWLIqLCTWmNIyeDQFCLR53kQ/EvVW0KLADo4Hk
GQrYu1x6OFfTJeUFOJnmogE7oM6rvt+Cbjz7k5s1e1ZgCwUtQGwF6wWspMDsQe98JhMwQYx6p2AF
NwY6hYxy2K2OtURcaw7Cj2ML3jUIS4Xyqc2hRVYvbnNAzYkCAWYpkesmQ+rEgxC0l/dR08r6FJau
AjTaz7HI7pCCPIElPJ6jqWSHRDaGut00DVk4pctQje/ECPv8C0CD/bxWEpFU74u5dYMGMUrm/UWT
eNz7NfQY906ghJ+ukAgD8/rKtqhieSzL0OHFkYmYKzdNDd3NbkzIYLUuKao2ggvdO9puSN8tgzu2
YwzNrUhn6+4zjwWbDi1cJYM+9h3qVnTbMe7gVNgUQAGQG5f7Bcp3uh7HESH5OUleQyqMQN2O3EiE
PDxLh/zKkMab7yGMLRKqTY7kwGswSUKN1p667MLNnHqgxrqx9M2l0gyKj2l72M/Ml8gb6ofErHaI
aok+DoVADGHTD45yulV50tQg4Eo6aS8Lh+XC4Y85l9XW4og372XWwpm6Ue0Ih95OSw05LalZkPJb
26aWm6whCfSivihXHcLG5TqDwGEV0BQbF83uU28TzHAXstFdaQO7zGyh6g1Y9XY2ub2fqwlz1nBm
16XrOlZ8MKSFuX7kbIIGLH2l3Kf6yaSKXM8wLXJufdfvxqKeUSEup42rupPMakzJyDIHJXRKaQcB
3yQUqcIuaA0B3yVsEIe6oRazXSot8CbSz/D0pHB8qUewoIJ59JBRJ3BXccjGOYMUCCzKNwORi+ze
Qi5O5Ts+5zh5m9qmKCZ56hyc/OBnrWhdfOg8U+33EA3rDQiBrN2n1lcOfxggKt2nUqlJ8W9wwnT8
LpXDCF8wk+gCqjrA/NEot4vtxqHf2+n2rJ/SMOKSmluhI6BbU42ol+O8QdVvFvL8ZCMQfR8IaHj4
XU88FFrKLQGfTN3Cm4pAWF3O4kExQqtyi7Awdm6ImpKA+bTGFonyKeibxtYwWBu4/gq1kZ1u5AWq
rWLZrGBY8YWxTD2SokQXQq085k+VBLqq0JXTN0WHXb0bWEjU49mYS13g/O6sWatJQvtOOWTEyfVD
1H1l8eiiNzQOMIkoXDg48/3ioXHb1MRYV/CW44mYdUKOVb0MAhXIXNnA3Cgkj3FiykFirgsEreA/
GXoH2xX22KrLzk87NEwQpm9JMsvq0nPIBgByAzAcW1J0MrvMmIFkWZ6OSN9RKx6qTI8QIyTWq5KQ
ZDNEU9QhQeSCwhax9+PUieEtY7yfr1wJNlC6wc2m/ABX3gwLA2zXqxl9No3mwaP7g6YYEe4o2E96
UdBypmHEgAxuMtRakT7FZuyLBdqRkLjBjlAi1z70HsDneAcLMUNXspBjUmU6YqNEWO785OH1VY+N
HuGmy2I+RW+6sdX4YQRyDIjNIc/wSqB/8NypHIs7jgzt8qHABqM2xXD5Wgj5xo9dSHbGd3BPsCUt
sP06j95Opk14v/XZOLXXYYIf63IyKMkEe6kJ6jEviYU4AQQ6UuO+VAPrv/Y6Hfq7BJXuO7W1adL6
i/Mmy30WyfQYWpGSY7rE+XiDPOI5Ecis7VO564nRw6mEoiOux6fbQeAmMp+yGM7gO9iYOBrIWYVE
W1zo7Eeeqky86YpizsCVJCcb3Q9eDHW8EQtPU0AfTUFx8GFRxCiFmg7r0dQEPq5XcDKOyT2iIH3y
nlfKqwaXLZ/YjttIVa9hemou4I31bfImj60Sx8wvrjyiRA48ZKgDmfTioMdC4OA2mMwTNMhVqU0p
xySHCeWkTmZALev9RBu/3JQmZeohVwJwkxGAu/yCsxZVyjeIeo4GjLkp2B+nTToJFD/Z0CF20wc6
dTXE6A+/yAyw+12rE2xvixpO0Zs6q53Ld6p3i6L7Pq9khiLC2hNyKfWCI5pFLlreTZ7VDZzRhJIP
qNzRs11K9WQ+C/A69K8ZUYROmxwEr+ltCvFGoN7w1bKH7WDEgycjGixYtk6dWSvkXWeDhdhoAvyE
DxJVM0113ZZgT25RTXc0zUEhIz0ZNlGkYHZv5jZdz+VcUKjHEKCG1QcGpUOKfcIiUb4uJpy3CkH/
1Wpq8d+Yhj4qGSZTLmBqR947WGkvXlbIn6vjUENQfA8aLf6Hen/PPQhFCQ2iQsx3U9cRHLY/PMgs
g8P27EF/ubnfDI+6hLIJ9kOo/6iSkD0zteGflt1Iwc0UIofT55xuMCfj0+UcJ2F1URDOcQpfbva5
kw+MzzFCNGh1je7A//SrEUanNkTQIHE5LYzCzJirZV3ZQidYJusKnOWc0gZ3NE+8wUX5cvOrPvez
UY3ikU+chXBkIPBUPc+TFa2rozqbHYCkazTmHDOAJ6mB7/vllp7PLxheYM9Bu0RmD4JWz61N7hD7
KqGQI8WhSTCOnkXruYfXZB2v6lM7fpyJlOnrl9tN8qfycz8NEhnT8EHBpqyh1tYZUhB/neNxsUnC
nfyeZh0Uiy38i6GAva+0hOLGXGZ8dDDToENAdYMoZOw6CrNHPdGiEsi933VZ3M/6Wg9JGD9mbRZV
D1NDdMFQhNDatLvS2QLE8S7uuhlVcKq8kZm9LJcCEZvc+dTWW6tAHqmQ9kk7d0fiCv8vYPdBp4pm
qEsrvdvU5qAo4aPO7a4ps+i6C4Utm0M9NKt7V1SFQnGqbEjGvD6g+EoSqi2DWzPQd6ULZYqiNYKr
giOpop4QpopNXpgRZhMqPsPLQZseJs31WpJzKnZTnjkMvmtauFtRMVkYWHh1g6LQywF4RgnVQyRh
0mZX1plo/BamGzfFPiYddMRbRhgmc9uXrPefS+vn5E2F53rZn4/mhBALY9sowKVVfooE/GkPwTjG
833cV5C8V5Ul4JK+hMe3bWpQLTs2TxsEvIz93qJWDaoE0qJJ8vEqxG4Y583IfDGHE2KnmryZU75g
SJ5Ctt3KUaRAsAeawDm087qv634rq1ot5SbAk0VQiwBXYEj2UcH7OtrmYSmQeOvS3AkOnIdnaA11
3IrFH7AZm/rOxLQc1RbmqALlR8BEYovOecXxRaKSSrUHSYtuFqfWTCGftqkocMfXPp4ICiG3bTZE
+xSk8fptDS4AmuzooCZAscsRDrJqw/tG0PbQWJYP7c7xtFPtbpFpJ+FT1HEMY5bmJveoLegT3MTb
CYbx/FqFlrG3bsjq8QMYGXKQQuWWRAuUGlsMLN4zMjX9sOlMOQ+A2oNcFTWmcEUUyCmIpBTdfPAo
3uzVvmr8uvmYMSVcAPDxe0j+KEIddAKaUFxgOT70uKGQRN6tw87yyGEzZVSo+T6xsGYR1Gs4wUlO
SKdLfVmoNsZl2VdYUBCLiL5OHiGyFvcBjo5WIdhGK23yPQy0Idxa6JWFvwPvt5vdafQLC81uanQa
Q1dNhmKMyalKJ1p/gjfAdmxTmR4X2Qk7U3fJ0dnFi3Y7ssFH/ujhk8jUiRndtgD5jtls+CHrDYsD
fC5wHrT3uOBm/E4sak4Fkpxa0PvyVpVgcGmg0pFLgxgfkgtrHfWEbp3IyuFGMb8k4hHqucN2Oy+y
h0CdLybagkplwzjskE+YZTZ/XRAp5iOK6+CatFtX59g3WxNGs4a5Jscx3VpDPrGNRpFuHNAyRPFy
MbZ11D02ZkCcmjA54kGuTbPgokU4Kur3OTqBAKOlHtGAiwlGJd5EAEFRjyggHS3y45JPiczuC85K
vF3QvIP4KSonZT9tINUW7FdcBKMLR1B+KBvfsKGpUANIlZLgF2XXo7LLrqZ2/X2AcotzUY5lhU5Y
HC/HdrB4sMFRoGgVRVMVerTA53ntmIYCBpkmVnMoQV17vMkRNuALSRLWF5776nD/rRFdQxYD27kY
zPJhVg1G0bl4PaQBS4RvN85W+KcoBMVUBBWtam5mRvsuHiNav056qPbiVCCkG97byQM9wAe2HtDQ
GeHuxiLY5nqOKdj497B1jZ5fuxJYcDir0noNVDISIb4AnyqL0ewEs8jdned/dAw1ck91V0Mf3HBT
9wHu5kDCBD60p7fHIGRZ+5rj0xFOhD6aLyB/8vWPpyVpo2odc4Ok+/ghmiJ6moeBYwaXscnEdYmI
egHI9hKDfefIEfhFx1GpJVeP01CtgshHduzDzhnADJB5DcUWWy9qhxRNlGHAF8+a41kfQoLNKrZE
VsENHtkYi1RWhE/zjmq6nvChmtcVmSS8c/OubQBoeA+LQuDReW65zTB+26VrvB0+63UpBGRXjjV4
CvPDxS8hBU1l10cKICn81udFwCb58f05d9zd6QkZDHdwxgECoM6DKRnBtkY4J8JWgtqoMBbRIAMW
P+3hTopx73UZNvl0Fq66rpr5omZqfdFZMKu2Ww/DLKf1Vxlr1vk4D14YJIewzY+JSyqPiH4hinV7
OCiU4vo8Qk+QwrxsqIP59L6L+DrX51NUgpcG7waHxtpeNK2Xynw+nKBCL9bhPo1p7GOHWeZQpsR1
FUUgOj7i6ltvKdLVPaYPtNltf92pRuXVBmkpS/QNbMQo+vDK8CzBAOOsAgx2d74eQZTwFMHXVTxD
1FPTFvZEMkpmdk3ygap3Sdsnst9AlbC932Ebs+4e/jMXBLhDc4TKDoXXCn4hKFPajJuxTrVJwdNj
cPdfFLGeu4dMVBpawXlX9LaFY6UuoQFftiDKhQbfdDGMNVM29WwPepBrLHAmES7fY9wrqDoLvMHL
OzgCahah8h5QAB/TyFVQi2XnYa362lbT1z4kA/1qG4mDCqa/WLQXSGtDAuVWz9jEn+KYRdMDrWmP
fXN2g0mRwJSBdIbZPS+qngWqePvVf1YF4IfchhIbD8gwgIcMrUFWVDK+FxHtOrm1Dj6yUzq2BuZO
qtQaeC9yu55s282r0BAjAKN714U1QP/DOak9+orMCC3h1rQOhjsqOQTLoXIPKsNnPwL5rsBPUwO3
1W6kcnLT53wqhmg8JiCYAkqlJmtDvUrWmEA8oNL9Sc4AMMMvMwMeIcMEjb2r7dornbeZ/FB41Mp5
I0hq8BGuf8TpFqRyrXsfOjnGIIVl8JgAMVKtFlfWRBizU85iPUTqgS3Yd9C2wP37JC6X2uCURzlA
Oh9yIBbT9jLgNluHuiS0/uhqU2YnguK3w11TwTMj9hUbgFhQwXp4/s5uH1gkK6yoKUA9BqR2mDn+
SUZUUabbDnsW3jWYmvg6nB9r71TZpfw74sxxfEurMI/8FYLxJaTXXIn1RpKJiBH3iKOwuheR4WrT
24TxFM3nKcFye9Z3mLNMp0S2n7vc5VGysXWP8ESS8hVrUT9NvikT4DKcpxn7Mg+qo/Bp9FHcXxHA
1PBqCk85ZjIIvfqnGhaoRbkAZMfK7eiSpcp2GQV8SKM2s/NNtQ1F5zu+bbWC2834bJWDFVh41WMV
zXX+VcR0kNCPjQ9QHKeijdds6gl61TvvEaOatiXwPFm1r33Z8tdnQ2nksW0OfK47SpBFDTpQhiTt
MCH1bsTBxUZ4MuOdXrBBzt6BsYjQpoZbUnyCtm7isFFEU4hqKLqY78Fg5cvLtB/WjTr1uefLVa/G
jgF1mc3F6LcpYfMAj5GK6vKSt6GZ2H1TpOudHEJkan6ce0PqQyeWTMLJPvSGFxdKp9arcSujhNLu
FLEszuzBcgQmyj2QWB3pAALwHjiSz2OUZOs/FlY+7QADypsq6/YcshiQgW2m6lqCZgW4KcYXfVD4
e6m/IFgkMmQjzraSY/WlQy3BUMIjSwL3zffclvN6aFpQ3ziBjGtVDgi0HIxOkDIxXRtRy449hqwC
G+jjiqoiAGBFfupXAxH4+eAgfxaXQCYgg78jLJF6q+Ikdxr+XgNsJZwTUGVa6IhA+PM6pUjbXRK2
9OASdXlPEiTxptYGehNmE5fLV9A2zW15QWVf1TZBrK2SMvk86Dknjm9KPlCo9ZsKFy4rcUK5FG26
HfRUJt8SqMlNfQEgEzLMbhP4j9DLQpgS/9hQtBM2zOSgTF3EdOw9tH2UXWwhM5klKIASq7ln8sQR
9CdXifCIse1gvs3NvE/6HmkU/VaIaU6yrbMizy0Y2KqMdxfVajzn2x5qZhndIi0y6PkScSahGSKP
gCuz/TJVwPEdRoa6Fs0x8haB6O2cwlRJiy0AGVnc3lIFJCqVG8VlaMi3OKTlCNYVAOdg/XIFX2d+
oRxic7DJaV77k+aR8mQLnDdtHqQtBEneg2Aqqh9oPqdtdgTwj87oiiUwBq8RxystsDQEA7o2sfHV
p25MYXx+FGCeiIHgL7saYY1CtFGEYxxhk/a410dbw8NSGkXy7nqp7Zi0t1BBB/yCzWbMocL0FRJG
LgNc4pjUwQxUZMcZMCwUJlEDvHGPNC8ZOHJo1Y1rlbKGwAu7rzQuFjjUCpdhSRRJ3FzfK9FjIxzn
Fv5Nf2qzuGT19WhUTatLA/azNhxGoOtC+6oF8bPjV201wvtyqA2uluogjYAWi6KnlY3MK0ClTMHo
pklnx5p9HaKAX7DFB1PfmqC72CMlprU8PdnSrp0XKaYf6gLgbZPYI3hjV+9gKNaDXPgIDmT40xui
QM9qaakOuWYx9NKmCKueOy5E+36XwxGLjdQC/Fg/5KEYS7rNgsiacgsafI/YpZPKQANREV+iN4i9
CKyj6+NU8I0dliFaS2MMCY/ByVH3cOxuxmBn9GQQLYNY0jKJe7CLxSU15dFj/QoL5JmtjMkghjWY
uKovC3LZAjAWeYM6Ruqyb+Aapj2Ma9vMNTJZgepPp73hyMcsT62NErAJdz5t3L2DF1WkYOQggKk2
U59WnwpTiTm/ApU5aMbfTyxBaoTk4OWy6DGZEm03bOCNWW6XDMgInm01+P6Dft+v+LmPCqLXtZ+V
RVwOKmrVL6y4U6ZOwXRRt6XAAQUWYhVFJSx8uDjG2I34UNejijKQRSNHLX0j06y3fE/cjLpMuzmS
fdRf9NgqpbmCQ3+WqIIXU0QHY1BCTI7CadSxJGEbW8a4aBGzVLWtT723Sdrvq5QHVI0jwPm3w5H0
ou7UnlVF3beXuWn4NOyogmQaDtoufQwnBRnjON0tHSwvC89xMszlodBGa48ki1D5Avg7mZvpIK0R
XbIJCIv7ZA/bDFxDO1CAj3G0M7IcvAcSWc34eQNvT87u6aQ1skB0GhBfvFkgB7MYLOpMN+kFuAV7
9GVu4tXmtLyQeDYLInoUaRXAhG7KQi9dtBMyVIZsPDPQ+3ZAy81ZuQGGBZrftk7gavj/3J3JctzI
lqZfhbuqMuvQxQzEpswUA6mJmkgpM7UJC5KRAALzFBja2qw3/RC97tVd9K6Xvcs36SfpzwFClwCZ
pKSAVaou0zKVJEMOh/vx42f4z3++xIqX8JcTtxQiHBd7YSW4vhkzcOwSCZ3hCOMlwbKq5Xxwb5YV
P6O98wZrXsLR2FN/kYqfZZEiPq7QRJ0/5vbmEH7SgiCC3yuNaM6EenI2AaSrXG25tPT3ekGT6Kbh
MvdP7U3S8LcS0LCMmxXo9i8it8VsDg5KlR3TvYgJKL5CzmOhpZkdWgvHjuW9vlSLXCyBbGPkKC8D
Kw5ZHi03xO+aWURiLSEVxyeAREvB7AWmumF82QT5nJeeq6V4dNUtY2hBZxS9kLSSl+5enQ6/BssB
LiTP4P7w2XK6uOo29XWr1JnNQ2dlANaducsoDTBZlriQLlkH0tm+t1kWjvCOev9TjzjfjsXNE66w
kWWxVAU5zNnCcagHpA1WO7evb5s4fPB2ufNoI/YdFSEiE25SNUzEzk2fHyaVtkf70KxA53cwWoGQ
OQ2VgnTVnFAFA4Pkxl9LUQCzC/L1pv+2IuDFCL6sclVGKhnaZqkZG0i3YdsB+qEvZ4c4FetrAUzJ
z6qsMVQSP6rszdk58BP87dszEHo+iSvocCXPZ52NxjILPM9EkS79WrXt5gWmgnCuciUt0vkSBHIk
B1B65WJzofoWS5BEWHHuwjazigSSefDF9G53ZCbTkDBZwL+PaOzjRCwBcF8RkA4qpaEfLBF/Z6Yu
I71yqeV0A7dqEkA9ZbJxluSEZvovB3A4DkE8HebU+aJWddcLzt0uhLn34mgjvbRNrNI9kQYdcOsb
uTJSNV0QN6yJ59KoOzJ+qwpblbCQjMQmVCATVeatvNJUZtJSyjeUl3zY51wy1alVJk4ZndKZEhuk
Vv3g8E5LKweSZDiO5gdnldYA+CrIf0IFh35m4wecV23soaB1CddBVColl8ltPMOMvDJc2lkc2e83
lZvSLjZ1pOxwLpWFR2Ynaub1DCIgu0zzcHkginV4VQLBaBzoJluNXIZlWZ2SyTyoXxQZTR8uiHgb
Jr4xKLLmIgt8LTwACwIcA/49avT8s6tIdvHy0EbDHStL8KcDRxa++KyCJem6jh3ffLOZBVlJRE0q
0hr6Gcm1dWMlZWDZ6WOkijBEUmYiZmQlRczL0spEnHTEiyAHYYUSH6sL0fiHUoQrUD4+P2NR9oa+
CAIIoK+JHzp28W7foCdKoowbWaecfmbU5rtGja38l0SNHAMIRBKHSfWu2WMfN6ezoJTTj9q+MIJk
nWdGWcMGjbNGW0uni0blDil++dcs0lPKQGLlgI/qLUpFajBpFK+yD+GqoRcIMYSoARMXLTDo5/nL
5DAXcbLQMkUJhtMuVKrhLlpLCj0ADZxiPvrwFdlpUum7g62ps09FPFNoBUvv78PGXjd1SBzx/KDP
EwOCMS09VOV6EwW2l67NTDKyX0uX1BtWyQwb/JfYdWw1IzRR6ers1NOARH0wD3NMpIWhyARcX+4D
T45/29TkMT8UJEBy0E2WptdO/7IkChKHsjHFh43xNHUKMmZr+Ffn0mFNRZEIlEgBzYLYqkNgFtYp
xFQRJ/aQ62XsfAjDqKqd001o1PWXKCtK5QuOh57PP6QeeNIPc4qD2W07iFjbW6XjgG/jnGZeLATB
IS3B6EJXspKpk4v4VRHNZcKLdiDSIYeDLIBLJX1mIR8jXhLFORkTsD6E+BQlsquzJNsIpTxzyRmf
S/uyjbyFqiqiVaUiYoa3QbVgJmPgLEsy+7NPZu4ahQ16nKN/XjpzGgy8SXmxeYjMa2qGw0O2xFBW
kROoYAG7aF8eVwjphh7NCL1dhwRPiSIH8gbSO0uKP/vkU0qca6/YKIcXcZPU+DJKCy7oImykeJGi
NfCypCmWDTdlBaSvUjIjvY0TFl6MXUR/YLtRPxCUpp3m600V5Rt622WeFVQrf18IXUdxiViaPVE6
QmcydgznUa8LANjrRgsS2ye7HBe1tJZrWRPxXdT5bIZrJVVJsHSCTPx1M0tEnglrX4QfAe2IOGho
FELCq24xVS2Nc/Ndpsl5NntrFTMRc0zshFrj1X4Gf+b5PDTEUQBwKKJ9RaSKmydVTJtBCsCxTXa2
5y8ExtqpgOs668wMjdBdz0xp03yY7SE/f6VQvhG8nW/0OGrOvH29xycARZMX8SrLyrL+ouWFXL/3
KGaDLSemmqz5UsbA9cDQVG7imC+NQ+VR4G4CHFFwgtsor+15GM7LTaZ5trdw8thI4GcyKsfzVmQY
xMt2hzWx9yaB+iJMSj7P3RJWH25D89VeEvpdrwnnXOQqeejLYkYw7srpAsGBK4sw78ZxGhYGf8ly
sUDSAM956UglpE1Lt4bUxLgIZWcDYXwXda+L0CI82WgqBNo3VPP54hIJqjpuLoASu1b4q15icsKk
qCRFvTNnHj0s15ZO8Qkmeu5RX/HOcAMB8QK2D7aOmGok9kY91K5C+VNlWOpsHeZwK5mLSo42ur6O
9SRKKPvR5oG7X22UWsZu289qO0NJYu+/nOWkOd5hRESu/SlXARzA9gz0ZaMsQKLNkCNVz0zEP9qn
Js+U8gSj4qNfpUEV/yY7+0JIRyebXhuSuo0qh4EpIk6hGSkis9HGmG+D2a26VCINqyRODpz+bvNc
NWvzL+2h87tVjmQgXxEJn03OczalXYs/Ok0Dx5HM5ilk3BqCq4XKVbVQKUKv93TZbiPqRqZGxVkd
yK45f9fcqgc3ECmFOK8r/nBwiZmfBPRTRKQtRW9gLlFx2KMlNWMcf62U4vkeyvASgNibPPQPqXPq
YCapkEHuN4G6eUUVjnGIV1LcBJ60BLfsp/ViZldF7q9UAILBb0paE649tZO4SsLzSDUBIG9zLYng
EsQyKChWyTQNS+080NwiNDB7A8PNv2Qg+8gSlnNPP+h0LE7F9Us9mpZny7LyzCA/LXLbVQoaGdPL
LT+1faCbhBf8wAp+87MkIXZZkvIqiLFFmr75gKejq0Q4mkqbfywbR1arpe4DGv5tE6Bir1I/Kazi
nZUbTiKutrrJP3uqWprvK6DIqbHEqhI5hi66H80TcWEQVyKFAAINCCp2rNA0cZdwSexSCNGGS6F4
2UW5Z0Uj1M3BxutCoZmmuA1uk8BE0jE+XuSO5R1+IeSvwZ1PN7Jwo63iuVZn6SprMmEBGvuSoAmx
d1s1b7BjqddfNXhAqrnyXKruNi+jeaDam0WTUgZifyDpPjO8t3hV8cyCP4mqlepUUjInqdZknJWK
YnFr43oeYepC34f0GaONIPaCE2vELlPF3fu/+RrqrVob9GhS6mWx0eG3WkQtRkjSZiQu5jPN4b++
LlaIlL4n63jXM9GCQjaQzMvKi1L3SxWkRIdd+5CkzoIyVNUV/doJKexPw40vzEo7rjItXjWOnTME
GaVMqa5UXQ9RwkRTiERWISzj7jJw9TaobofF5nNlZXKULvcVkXZM0y7LRYWC8O1KQjHVB01LhfLy
U4l5Vv4G8EMl12YMU6uhZfUbW4MnLT2vilr2PswMs2bmlZ+FEakzeZaFNN6w0430NtGkMJPeFHB+
y9S+JfNGV868GXo6JD3h+8SppFxRCPUR+qbccp1wmxUB4hlvQv8FpUVeOjvd12Eyx6kE1uNUi30M
ULahCKkq5V9ms2xfHS7mkUZTqgW1LIH8Kxf0wfpILIXUzWIezasI2HGdEttYWuhRoGn1HqjFjRv7
5DgWM1PRM2/duKYv/yqrds5AYSSMf6HcxbAgwWDPPw0Nktfm2aFkqtS/ukUD0Z5EBXMB0KgAnUoD
kjQunN9yi4ylt1LIJTj+Cyq/qFheRvVBqrQ1jTzZU1pciZyjtPdE1tWLaIyWr3mwlZdcf6kc7qI5
+TPjhcZV3Ujrqgltp3x1KMNWofuBuHrSQyD2VBb1dWhQBZ8XdEHsslmGVYmfBaGeir1o8opwkVIc
Kv+Tnswlu37fJa9ujxO8hSL5NkvJbUtnmIncAovIw6/PX9U5qCakZDMTwfaqCl0ACLCwEg9YRzFM
a/naLCh7h97SKsOgPDXjgrO8IINgN+YrOSPmVhNB05k7JnPpNuYLsMVY/pdZoO3d9MKXnNoqXzTB
XspnAWSaiZhtFR3UOFxjc8/U7NXBrdjZjVyU0mYpUWGwuTLiTW07p7q0l/V8MfPjenNFfzc9vpQd
W4svLWzqSGbzfPFunkPJHE7xRiHBHRO/Y/m7XCGcLsV8RnTGTnVIGaRIDbQFhptI4B6cVCR1wUUX
pARv0+hdOiBLE3Gx3y6dHh6Ey3F721slnZqghukMIA6gSNve3lH0TRR6j+pIMR99b4mMrURqG58H
pF/1IaVeimcCtjBydxWnsUG7lYPIIBN56dALtxlg+FsV3X5DnbRdbJCsOoiU09k+iMljCDQBDWvy
0FQKrg5s+mQtuZtqnp3NQ2k2ewKZ1fbY+Qcuy4CiCEuSjKNsUm0Dh9kI+2Zmc4DJjauv5picJpmp
GcreBytjicRTGWrggPMm93Tt1IxIzkprgsYH8MalZpKLIzIiMLyEj2uSVhs0KIW8Pa6F1C7ZQcqb
xB9tvaru4Mr7XEiyyIJZrk6CeOZVQoHZ+qEkIdqVHXbpwDqgU+lHXD3KDDQ3aHN3tLQRGSdRMAxu
okjWMNGU2m5DmMx4RXks4EhA82JPc7PEoE8r+AwkXPHIVUgD1EDYX8R7VXSJgGY6hOgvKA+ZC+uv
pOTNUy0whtA+VhfcJN6OoVgGwEJzXEtrepqZJ4Qk10lWKtGp1LhEOyisP2Q4Xo9j7B56lGZJkqgd
Ad53r6kz6B5Qboq1VhMzwu/yqnwRKJ7/+fHHDGvnuje6+5gRji/4+hgSR7ZhglDShE4jt+nNLWJi
McRqK5I0uRG8SmEXmIHc0zaVvXAPWS4/wZciC2qbgfTis1nWHAAn7Oh0zBlV8skFqRDyFSVmMefm
Ux0kQoaw/HBjyooeGXuYOM2EvKu8QdRIrZAK7GQlOkQpn232BBfTPqFZFrFABT2+ZEPUJQXNBJYV
UaZJo18BqB1NUjPTg6OaVCjom0DQGjiEirK1pcJj4C9j1YPVgspuqCMef2x7dO8ujkkgUrFgoYKC
RFZb2pK7ZY7gxRuj1ov4VAFpiyLL5lRq/R57GReZXxK6AwxlO6Tdm5To+YprVxx5De0KUqZNcD8+
ISEag/lATabMZVn0h1BkAKFDCKgW64VA927WMaB7Ss2IaUHRcYj1wNv6RKvr140qhYKNoqUC8UxS
pB8fn8I9gbGoqDI5Izr/QoM3PpAJhQUGOBsB69VEBrsIzEr/Qh18EyarJC/J51toqCQ47dSHGTc6
hQOdRwLqonyfZZXgLslwIcjWd2n1xyc5BF2zaaK4VqwUj0Wox70YYP8AcjfLYepWqUPbEyhoS+4D
JDWi1i3ZIz/fBQxuH6nJEMwgKOwP/zPcGorNUifJLKjjrJIwzyUcDGHwwk/kLKL1mmSUQlsne9Lt
j7/qSEY5t0Sv1DncPZTi0jhkzGoDNqJ2qyqXVuk8YnTCX0A3Atd2q08d10J3B9BDtBCntJIQVyKn
e+pxHFWNlSeO6oiIQMwH44iwuEXnLWYzLqsmLuM5GqQCK/KGAmHfYWVEjJB4SjHzxC3XAXgsYsxQ
f0ilQE3UduFp0gpjnSq2U/7qbO6Cr8v2ZXVWEUTzzgtKEjh8el0ywt7JKMV5fCkVcVP/43gxdVOV
KJmFqYLaWZqijfZwE6eznJABS5npBUQadSH8L6mowUu55PKCX8qmAYMO37Yt6oFinZIaOjIFVQsW
2SvgjMxYh0f5LKxMAdsxNQekEsU8AgVjRppQp24L3pEjEHLc9wol8a/sBhMGLG97KT/+Uvf2Q2ZD
NI32h1j0pqSPC85puGSmju8WS+qWOoAOcJtz+gIBlPdQ5KBiHFFIUS4KSmSpZMucICUzPfMtehSZ
2h58SkmayjvvqDIUu0VPUuEmUlCWQsosXWqSR0nd4zNXh6cYHUPtiwzJJsUT6DtiRsMjBY8o4dQy
oKO25IkER+bNQDUlGq7QJ6sinXRFwYsFZcRmjr5NjYK3X6SRjYtd0JLtsMv2UA9ckbfRNeDEXlJH
r92g1A9vJdKQ1RsfSiCPiqK6sAkwEmVVKGFOMAE21O6Qp5A+3O5YoGy4APcy6S/83UjRnGptzTPg
2ABOwkb+zYvBuP+uz+SADnBe4iezcEVrPaEeHYCs3jnxTMu5zujgprprlTSf8WttUhP2y+NLNiqG
F0sG3NBCI+hz2KS52odLBq45oC4shvcvIIbjgD5vTUKP0COHqzM4wXjsIx0QgOfvr0jLYg3OVeJd
7pmdHvZ8zAvSZv+ElTy6NpgZNhpxCqxChbsc7tThzGQ1VDWUYLOU2ipAJ8K5wheQPYplQ4sCO8zI
jVrDnok1QbUoBYSavH+flGRKPoEwqIps5dueHb6SN7acFHTYy4QF/PgCDutYxCwBSXDZq5BCCA7K
0frhYm0Ie9Df0tKoA/yVUEPuSYSH/EylyjQ6yPGWTpumQ81eWGrJU7QB9/ePOx3nVlEo8TAtWt4O
V4nko8IOuPaKHGCO8lTMjeANaDJI+9yLGg0GUU5beGgIHBZe6UbdoC/3hSOwkOksBqIWKIFQS4+v
zL2pqQQS4fBjXkQF4EsfKccUvhjV8Vxt1YR7bhhivUDjqCXzUSBzKUJfqqAymEutSxvp11oH1hSc
OqUvkHnUP2ceAPKNv795Yl5jpQ1zCRwLqDgVO1HW72mJPIooryqqV9SXNGShJWNGTSswFgGYSZee
Bh1B81qPKs1/S2TFyuxzGCNEhs3q0tsyMUcyBY9Pa2ixCt5SWrWoZIYgvaMkelyHxWm3XB/uHbKy
YC9+8+ca3Do0jmnBnC6d71G0BuXgT1nKLfXxnTtMoQxLaADdNFRMkXsmYmmBAvbJehKNkgCVN3Il
0lYUGvjAWxICJhkpw7zM5T2Vs8EmBwMRkmXNFh7l0vt30EWRgF0Ap5ThKlDxzed07FQzkROhtoeA
tF9kVbELywNYxiZEks+8AKoBgFEpWpiXzqJfFSoY9eswEqjNHBg0fZpr6VCrCy2FEIE8wpzs+5rI
C6rx+9adBvekB7nrMD8kztJISiErmfPUw01XK58faoT01vq6PSMgyNG+jz91rN0Ugjy0N6fwzYSt
cH5v1UlZl01EdAlCJbdC6yd2gf2VIQXijrQToam4nYQFlpGZAn7tysI4mtnk4pp3qUdRr7yw0lDi
g84s4IajoN0hVvD4REfMCLgPKGBdM+a41MJeNEdq2DPySs7mBwrGulTjPt5H2W/UrYWIR+nVAk+k
KNl8Xi/2G58y+nqe5eHvGqXvtG7bSCYyZdEEeBMQ7zfI4SzdJKE7TSxvBL69kdKYgQzuAFiRrRw3
xHo9q6nrEEgaXdkTrPZNPWlWUgWq4B2xaoGph4lAWFpRJIvQEzldJXhNHScFjBAEzExzmaZOXexi
iCYsekpx/4ZPMZePND83JksiGbpi4jbcr9NM6sZ2CNsDIQWzpP3ilPuZuzokVC8FKyq3xKYWlI0V
11ntEoJ/4t4ZmTri6XOD+3rOlnBRju8d6lly0gSlvWxcivQs6r9ah6Vws1w4Um385nFJGCso6gdR
DxoABuE5YB4ObxqCOPAX1B65b98W8bVI84RxGrmJENIOw6woFY7u489VxRV6V0EpkPRgy8HQoelz
Kn9HEghnS7Hh+iX/YatyQCdFRwWe16W/NA8b6wPAT/TJrGnQNoUslcjOzFcz/sBkIeVwlpKyRgWB
nhHgwtQ2fH3lxLJaeQS/nAhYSBpWjhkuoyAHvLSuSozydeeOwifRwBIPyr0iYlYHoICsurKlj4C3
6UC6KsHlECAFy5snF5EnwTC2KFx2XnqrVImd0mksmFly9r6UDqgSyIjrveI/0elXaKnhGrVcWRKu
Pg2MLW20OYlONxawy/liXu/nEGbNsFZ+7UAwj+/GWOpRXPiOc7KmOnggOHOHUrBJDlotbTBnukr7
RgFS9BHoPdveGYvOTBW6C18G5f74s8cWheg8TfgSN5HEuKmZ45u7KNU6MWGmI4/qiQOvHkRKgCQQ
u9/dLPgilODL4ZzDv2nloUuqbXSJz6hhKrJIj8/q3tITb4QSzMAAEwXb4xBLUIQ5nASASiFioa/U
ErIbEk1rgwIr8IyPP2vsu8OGa2H1YiXowjYGRTpc/jyP97Euu/nSahUrXKNJ9C7OMup4wgMm6LnR
ZoUVNQPKYZuGUNLhvOHOzYm3PNVFZewqUt9lKgSwaagARfV965dGb8DSZBiTARKX+luLU1xeJntL
mA6eJQmEuErJsIJx4Qa+FL9RQQlxYUB4g8DUkkrp7tKESYUyANTsYbaKYxJz+zPQewL6UCq2DsbQ
a1/te5eS4LBFrA5D0NRVeH6HSxnT7zCXyzqkiAJ5o2FwVboV1HYCjDR35om3lhpPvMHGxlk+y2ZW
ov9O+ikO1NW8Eoy73z0h7FIuWRFLoJf7OGYJSJU6rApqiHQ2R88FMvjjl0laCYhFYxgNNyj8csmM
YLqHwZ2S/7RD5od70aAQA6hMWPbHJzWMH5psMAYKkTFivXC3kbkYLpLnSiXcg5tkWRNo5eg4Aghz
VWj4weRsYFgRmriukC/bCTh51JkKDOzjkxjfPJx09D8AGB0zGR9/NAnKNqwQ1sdg2cHnTCPlSUFF
GDbpkZuFKAm9ePyxrTq5q1QJRVkEZygQ4PkIgVicO5x1WWRWZilrkPRUUAOlFA3YFXVrEuBg+xfV
gQruFYhusvRqC7woHHJ14Urd7xGX0NXBvzgwSIM+gg2TV1xbxkyi6FsrRb1TfJCaYje3HfAQVBIL
PEgBt2L07rZUzjWQw04aiz3AHn8hQUDDH+meUj2TMi/q5qvz7qQ//uLDfAObLmgX0e6SKcOUhf03
fG94lHR3P5fjpe8IshV8fXHf36LQZj61pbs5PVpAlxqRn2fUw9sE+SjTbEsg27l8F236uXudRln0
ez4mTT+CD/0OdTqJCnfAlt7Rtt/Spbfs4JfRj32oZx8XvOv3BxoxrHNRCL52243CAWU6imlAsd4O
9EGQuz82gL/lrYobWNg18xm3BTlHjcvcj0L79uey9oyg5RwSWIrXxBdE6jzozsrcn/J9Ovkf+8xj
M9+1+yHY4oUzdtSr6/IzTCJcO4gz26/RCkjPIMDlquSc/5wrYHR7Qq+Au+L4HZuv61DiYykQ5+he
EYPtjgxYz+AmsUQy4mfbe+XoN5ee4TNgnvTiPXxzGgwYRO243rp1kX66FTAR1qOk31CfCQsNlMGt
eA9XQBGiwfHQaYTafv1059869vxrxjMiBxbkpsODrzyDcFsFgmF2amHOFfhzqT4DY+OozdeVZwT1
4DxT1G53h5s/M58h+jjUqMafdPdbg+uoNdDUZzqFUkShta/veEf5ycozuX372+Px812AIISOFwOF
GkAITmGhEl/I1Z0l0DkfBgHxn1cLEs84dgnmzwjQYcly07df6Lk7SyBLz0zi7jSM+dl0gHx7K//4
7a/On+G2yQAahvpPnH5+gfqDa7T96hb5J7L9iCgcue8a1h1pJ9Lyt+84FP0ZyoEqXNLccicWP9/x
x+k8cg10BAD8Ewm4B48/LgB2oYV7QGS1/frZzgA4qSOXABuAwDU8eIhC+8WAd46/9YwLkig64bvu
6+c7CRpX91H3oK4+I25uCTLA7mt0EhROAhFMTbp1BEVU91vNoW9QGV/96aXj+jetJ+3ustaJ6fzJ
Jz/Q+9H3B7jTWwxT35K/NvxqPyqal3WDd06l+P7fr6M7nnbr7t75pejfdufbwWe7pm13ftv7ynef
dbse92f64Dv0P3zh7tJteu3U69b5vX2rrovachtub7Z3QwIq5uo/piG6sxV3YwdfZeWxUc/SHQmP
bXjTD9U63JyNYwc+31XuddSP0zZ9E7miY4e92LphfvKedUp3J0z75JzE0o6D3A8tnkSmpf+271v3
/SvzKXTz3c3JRb7Nd1k/XDu6hj9y7HssGSDd+ifPg13qXg+2VRGJvEeewGS+aWuX29S9utptB0uD
8oMKVKBo/vQNuvEfEuCvUaH7Yj2MCH3/72+nI9YX+BMpn/5I3D1UjxzKewf47vxvz//dH63FAevV
z+BZ/W/6Hz52ehZbJ0Ug+8VspZyL40+X9lt3DhrKYiBz+hRHfdtsEefUjfsZtvMVWv7YCb9MR1Im
UkRHD5ql253fj9POVRiDRw+bbpN+lHZQYV0dO+irKL0ZLYHIIxw77Oui3Lp5P047W3WCYd/srrbh
UGUCXegf8+Mq810wWgNjAk35gaB52s+tXQLRnPXYlb3YFjfuyfN0e+UOla/oi3P04HQqGI4qgBnH
jnp7IYk5n6wDlyrW0b2kTLDav+yy/GSxDb1+vmLFCZ703/64cPy2C3YDTUkvxONHfRudIHT/kp2M
bRh6Oh0/+lnEsCcXxdUNgBnu6cFRBP4yhVq+LMKrk5eZmP9A5QuPlXT6BGv0/Ko4OS+ygUTejj7B
Gv3Xj+uL9cfP69V/OxHCs0tZsLH843hS8iFKK8gogkvRtCe1zUOX9X+M/dHZX/31/3PbHzvfbXa9
nLdHdQIdAK1/vj35ODJLBcjkWBW29k8utv5hexMNNLo5gRieFejDYOsPpFwE9I+d84sovCnS7fhs
Hj/wWxY43drFYMak3I8f+T2uYjAcdv7ksH/dgSMofbS5/4hr8Bf56899G9dusAsTnKDnoc2d1IuI
OPETiPgiyrMSmbk7rOjCfuzRWezCoXOkEHE6etAiLcIbtx9ILIFAyR877NLZ3vSjiDFFufaxY37c
xcWV716fRL+f5M7uZAnqYhAS0dTjH7LaBdE1xiCPefp5E0jgckvIIhp6D09f513y4jFfGlBtBL6n
XxCxBwJnduwefA20/C7iLOHXNepHbp8zgXm73Ma7k8+79GZwHYuEy7FvsNq7V1GRDyReFGgdO+7a
ruO8H0YsgyhcP3rQhHsYphVCW2eFG+4GOsWYQKeswWOmw2HNCY4q5SQu3UcG0zUnOJ2XHPuzbTDy
MkV91rErfba9Gh5Ca4LtO3NG14A1wZbdFwSikMcvwPKP/5PvTm7+5eUhctPBqZOnuLxe78J6IA7U
hR8/6Tfu1dgqAOY7wbg7ugo4g8tFFvD/Y6WM+Y5WQZvgsj0nk2FvM+zffoZC/9Awvf/2x8MM51sa
weVDcdAnOMjnuBal28+vna4+wfoy7GjQCU7xORfp9Sj5MkWo4nxboH1pZDVYBmOCs9yNvA2HCpj6
zP5JRwhE1Aj9S5aoH6vdPIGsOvZwvHUx8fth2lGnuDLaUUcLYer9Y358ITo1PIMnINsW/XDtrOcT
CPLHP/5ehGPMsgDTHLvIH/FMhnlPRZrAjL3Y1dfOzvdHMVRpghlfYK05J89bg7N/f7HOoCz7b398
Fy924c7eDtIiFGNNMK5IqW5P3uyicHBQqPycYPCIyMxQpJUpUkQXxSjrAsjp+NleRkMvTRG1iMeK
8cUf/ys6uYyCP/7epq3fp3/87/DajYdrrU6w1sST3Wy01qIa7dgXuNyGzVhBgyQ5fuBP9r0Drk0g
0Isi9dxwe3K6zQZmETjI4+cMJMMd2fTKJAFS4jC5Gw5MAmWKC/bLPR+E0p7j1+GLG1xtr8qhFE+R
9et06P3zLZCwx0rywk1PLjHmBkqU7MTxIz+/qneDvTMV2jAALNPAWJL9oNz/yQPz18VhRYX/8cCL
nzESS7p7qBGn2OuQLEY68BAnsB2eFyLROBhVlKQeLfI733aLoB+otUbk/rsfN0ag4GVh2wvtxS5t
dnZ0QOX247ZPmUDZLnb+doSHmcIVXxS+DURqMF3BJXXsWq92YbBNBwn0KTLdL1OWYYjTm8KHWWd5
NDocorL22EVYNrtrZ7i2U/gwp+49sKIoDDh2tqfbNNo9lIQHSXr84ICjrgc3pChoOnbKZ+4V+MER
NGY+wc6dUVIaZru6n6I4xU9nD5+O75/tUpAaw2GnWAcArMPVncLppH8SdthANXB390vy4wrzBX3Z
tulgEeQpvMKX1/eUA/UMx8/3Zb71h7MV5e/Hyu6rXToSMID5EwxLeofw3xBlBPvY8SO/2eaHkTRM
4aK8oRFSMTZN5Ckyjxd+dNh64ylPsMZvXPR6vqMV5G6Y2oWzc4J1LqpdQLIrtfuxhPaRRcX6sTJ3
Hvk3rEk/UDuuPoFffx6F23GodYIjQlw4H052Cnft7Y40dHofajaFV/UWDvLtUFdMcTW/FxC8m8G2
TYGJex+leTGKo7WFdsfK2UdCXSN7ipL7fv4/fnOIEw2cYiAT8JFMMHCrNSFcH0ZJpvA6LuIROL6t
5jt2hS8OW/9qmw5kQlGmWOJydzO8PNrKu6PnW7p50526frdaz2iKK++TJ+oPBsalMsX98akrfnlN
p9+baOg2TpGt/CzgKsjdEsaVwZpMkqmLQi6oHZTcg6Gn8Gouduk46jcF+AD0705ghM5H8PmOu/hY
+UMxk444317vbsaeHrwAU9hzr6HlOQxWGzoRwU/Wb8CPq70//odQ/w+5ZvRakCFph/BOpVWXompP
P+6vC60JFiXpm0CO1CWF7Pi9eqZhWC26pq7ric8MygH/KhDkvSSYAHuOjLnbV/7G4qjnIU7vtdAf
/TitLQd5Tf99L23fOe44afIA3uP7RlzTmHSY4OkirEe9fneaHyobbOtejxq7DT7eS9RRjnjk0t4m
RO+XOtLj737u+fsW+Z04CUOzCNZkGl1A7Uxdv2kR2L9fMPR9z3hPCZI91p2GoQkKVJV/IZCBpvxR
rF/2jdKNzGxHgkhzQZgVLdjsSSDA0gTJ6VjSi3/U/X7rgxY4GEBG75e30tsDNngLrgzeD77d+aPF
P9/6uHPwSXGUkzYbHFsKQ6AQpfefAamsqeowVE3wbudb20l3V/1IQj+I1hLiHzjAYDkxZRgE+1/3
6uIHFvFrie3Jn3hWlka1rcoqwh1oSmSnHzVwusX8624p9n3+TZfUnaX6z3AJPXhj6E8Xif91O4Fn
90+5E7/bAEyppRsauuojR/Eb9eZzPKyrrbsfDvyYovzWgVPKFkdK6/jpUmFp+9ubXeb0Y7Uu4QQL
cV5vRfppMOwE4bMFnVKHazsFpgR66HCYMFcnmCsVClfRzXDPpgjXXqTuyRtKYwc32H1z9o5y/EYZ
o8ZwmDWdIpZK3Zp98lr85+L5x7viQMfx/tsHrr5vnPJLst/hbmSp0MFqkpGHWydPgUB7tY2H4guV
7/FzfV2ndt2M1RmAj+OH7uz819Go1oE+DMeP3dnjD4w9gWC8hmXCc+4vyQTn+s12WB6E43/8WhAX
2Ub3jog+wSqTGaBWbyTLU4DEyA3cuHSh6l++838nuOsYeFuPz/QUVUFvd/EQsiqL9m47vLC8/nEd
9J7yWfKeDwWHZGuS8b17poo8RYr9PQRYbhwT6Bns4eM+yTcq5gtCttsYtdGvb2tYyBNIx6Wzdce5
GEUwqh67j5fbvXt/pUHOTTG0C3y8H6ezsaaYMdhSYRaO1RzdPPtn/bhYf2qudg8sxxRJ0M/uLqc0
vJ9jux5TqLp3gNaiw8nLnNrc+ORvJ2tKAKO8uD2Zdx8nCKgn2IDbB74uwm3mAOf820n/v+5DD6Vf
zQSm9UVMma1fP6RvCJlMYfucuzc3pALW2yy/u2gdI9afnzO0yDcxgt2u2oXjeoRiQlbt6/92BCR3
H0osgIjMvcjf91u37a2yZYNS1/9///1/Zt623p6cpTU1YMzgBWWMwbbftYE+JPBIJ68JoJqXLqXF
szeCneTuG9JKhNY1UwjGDqfA68U9+9vK3UY1/pJ78oFS9e0wMwIJK/1h+nn8uJpYRd5NxAJebj3c
SHfI9yA6HxNZe+opf12A4ysP3X8KnpXnaXE18PomMA/JY7iQf7Tg2cU2vaKUpd+uVi/33/y4hMAV
Ubj+kC1iCkNAzBYKl8FZnSKNKGqlYdSDumQw9BSO2nJbA8t4SHNPca0uR9IxRWHoKgqoAxkmuaa4
xPpxH2ZCMCawE6EUHTOVToHYgeDnBqLPYphRu58++v4L6gUce25/3MTZo89R/+2Pn75XyPFo/+Qp
GNrOt6moEBrXs07BlYHHmmeiDHBgfdCy/fjVeA+qOI8EqdTgNqSp3/Fjd5ywr908z1pt+nZ3cIca
ZAqTs3vKm+J66NErk2g+4Ffuzfamnf5ldEW2sV+W9i6YAsN6ic/Src8SuYyyh5Qh/cb65/644HcL
9dkF9A5Vr0BvCO6bTivcc3mnYBNYiKL0zDn57Ka2+6CSh37u+Pf6dPHoEyYQ5AVY0hGVBW1Fj5/5
kqQyUa5+oFakpjBBL7ZDq0gxJwggEsDIT9aUQYERK4bHeIoKkk46MWFy54+/+7ugvrsq+hSY+fYF
zrc8YQgmFPzyE7i+3Qt0t8DJv562xSX/dvclVDLNTzpNf53lL+gV/ylzm6JybwyemQKgSybg98j3
Hohr0NiHBpE0LTGA24kGbk9TAP11+95hfY5194YwuJ8C4pbaIgA6TOBNEQxakDwYVZ1MwSm9SLfN
sPR5CnqDJSHtQXBlirjNMvKjMXXWFOHK9TW+xJCCdIreBKc4PteO4D0bkWhNUV5xuvW9P4XCTmC1
nRUABwYRCPlRiNQ3hhwviPoRcR6IhvwoyOsbBxbJH8Ing+tbtqbwVHZpcfc6lZ9Wqk8XP35Ki/Fk
6cnXP+bHbe3PAN3pDzuM8QA3e2rkv+4aeAic+U94KXRYV6iwt0E0OlVP7c3T0rSglHYcLpzAwbkQ
6jZ60IGaAtGwjITX+a+vd5BWh/a/PeR/TuENtsAJwUKOiSwU8UPPmaLwbxlFvU028FL0CVKAp+7e
7cVEeGtTZMtPKW4SPQP6ljZtwYloqXwPxvNod5hvVM+3dyHVe/X98SdwaW/Hb5EsYrNFmOFrZYBA
ad0MNmWKi4EA5CBzeh9V/gOhxx2FbLcS2r7D+fWKIIDf/2zwElQP9ELx4zfGaxraX+Fa9yO18c4p
eKeWTko+nNj9A46KPAWvxttdebLc+g9UMU1R2vXWHREETlHY9XkbQoc7NCemiJG8hYhxOOoUZ1Ys
8JcdGKBRva2l9sLy42L33s2viW09eLlQ0zDBA7YxyTTxCg/QzYoO4sJJOw5t5I9pEyc4jlxSmbP1
HwYx3S9p+n4N04WLXux8kjL/5eR5RlA2g6axizSLE0tajET8sgidgZ1Cqcnxa3YZedimA0mlzeIU
4wJy6odpw5lTwCIvCyqLR5OdQDJ/YXvdLvJ+WuQgVgYTnyJXeM/IVJ5O/T9tZS4FRk1kbfpDe3fe
OkFG06S2hX6Z9JLR9Clq/W+rji/alnt09guj9ORdAeQGe/FBM46m5hrNKuniTRRMdHH9mR2fB+rF
jnV87rpxQjfT5PLuj9ZC5f2jyd2f/mrC5n0PFav9x75lJ9giHvW1x2g/gcfaD5ztIrJHg7M5BYb0
Y5GNALXKFMnlyz/+L+yW9e7ukaQUsf/2z+7phyTgEZGZUC4eqirst6Xdq1vxZff+cVE/0aP17tv8
HNL/UDnjP+FbPlBL+c/3lg+Vbv5kb3n3AAx0/dd+yuIT1z5O5r//fwAAAP//</cx:binary>
              </cx:geoCache>
            </cx:geography>
          </cx:layoutPr>
          <cx:valueColors>
            <cx:minColor>
              <a:srgbClr val="FF0000"/>
            </cx:minColor>
            <cx:midColor>
              <a:srgbClr val="FFFF00"/>
            </cx:midColor>
            <cx:maxColor>
              <a:srgbClr val="00B050"/>
            </cx:maxColor>
          </cx:valueColors>
          <cx:valueColorPositions count="3"/>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size">
        <cx:f>_xlchart.v1.9</cx:f>
      </cx:numDim>
    </cx:data>
  </cx:chartData>
  <cx:chart>
    <cx:plotArea>
      <cx:plotAreaRegion>
        <cx:series layoutId="sunburst" uniqueId="{36A5CF6B-3685-4D64-871F-7F6A10F37590}">
          <cx:tx>
            <cx:txData>
              <cx:f>_xlchart.v1.8</cx:f>
              <cx:v>Sales</cx:v>
            </cx:txData>
          </cx:tx>
          <cx:spPr>
            <a:ln>
              <a:noFill/>
            </a:ln>
          </cx:spPr>
          <cx:dataLabels>
            <cx:spPr>
              <a:solidFill>
                <a:schemeClr val="bg1"/>
              </a:solidFill>
            </cx:spPr>
            <cx:visibility seriesName="0" categoryName="1" value="1"/>
            <cx:separator>, </cx:separator>
          </cx:dataLabels>
          <cx:dataId val="0"/>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_xlchart.v1.6</cx:f>
      </cx:numDim>
    </cx:data>
  </cx:chartData>
  <cx:chart>
    <cx:plotArea>
      <cx:plotAreaRegion>
        <cx:series layoutId="treemap" uniqueId="{86CC7196-3A42-41E8-BED5-CF1DEE843714}">
          <cx:tx>
            <cx:txData>
              <cx:f>_xlchart.v1.5</cx:f>
              <cx:v>Sales</cx:v>
            </cx:txData>
          </cx:tx>
          <cx:dataLabels pos="inEnd">
            <cx:visibility seriesName="0" categoryName="1" value="1"/>
            <cx:separator>, </cx:separator>
          </cx:dataLabels>
          <cx:dataId val="0"/>
          <cx:layoutPr>
            <cx:parentLabelLayout val="banner"/>
          </cx:layoutPr>
        </cx:series>
      </cx:plotAreaRegion>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plotArea>
      <cx:plotAreaRegion>
        <cx:plotSurface>
          <cx:spPr>
            <a:noFill/>
          </cx:spPr>
        </cx:plotSurface>
        <cx:series layoutId="regionMap" uniqueId="{FC42B9CB-D5E4-430A-9BA3-4607F2DAF10E}">
          <cx:tx>
            <cx:txData>
              <cx:f>_xlchart.v5.12</cx:f>
              <cx:v>Sales Contr.</cx:v>
            </cx:txData>
          </cx:tx>
          <cx:spPr>
            <a:noFill/>
          </cx:spPr>
          <cx:dataId val="0"/>
          <cx:layoutPr>
            <cx:regionLabelLayout val="bestFitOnly"/>
            <cx:geography projectionType="albers" viewedRegionType="dataOnly" cultureLanguage="en-US" cultureRegion="IN" attribution="Powered by Bing">
              <cx:geoCache provider="{E9337A44-BEBE-4D9F-B70C-5C5E7DAFC167}">
                <cx:binary>zFxpc902sv0rKX8eKtgBTk1e1QN5tXuT7Xj5wpItmeAGEAD3X//6xstY14qVeZOqxFXZSEEADhrd
p083868Pyz8/tLfX4aela23854fll0dmGPp//vxz/GBuu+t41FUfgovu43D0wXU/u48fqw+3P9+E
67my5c8EYfbzB3Mdhtvl0f/8C35beesu3YfroXL2+Xgb1qvbOLZD/MG7e1/99MGNdtgPL+E3/fLo
f8c4hOr60U+3dqiG9eXa3/7y6M7PPPrp58Pf9N2sP7WwsGG8gbFMHnElkURMPvqpdbb8/ByzI8xQ
qhTl6Lc/+MucT647GPcHFvLbMq5vbsJtjD99/uc3A++s+pvnVXTZp01nbr/C/33525Z+vgvq//zr
4AFs8uDJN7gfIvLQq0PY9W1bVmP3BYL/HnaOjgTDhPIv8JI76LMjIRBFqUw/gY/ol6k/of8H1nM/
+l8HHqD/9fkh+nr316N/XNn22t58geC/R1/QI8KElIKrT/jeRZ/wo5SgFHPxGf0D2/8D67kf/a8D
D9D/+vwQ/eOzvx79/NZ216H589Dne3iFUJiT+9BXR2mKlUjTA5v/A+u4H/WvAw9Q//r8EPX84q9H
/Szc/rk2z8mREhyngtD7UE/kEXgbxlP5O0b/BxZ0P/xfBx7A//X5IfxnfwOXc3Ibumu7/olGj4/A
o6QK4E1/+3MQbtERVUghqT57pAOX8wfWcz/6XwceoP/1+SH6+d8A/eNwbT/c/nngM3EkCFMoJXdR
J0eMKyqFkp/OJE2/zPkpzD68jvtB/zLuAPMvjw8hP776G/ib4br9E82d0SNOOOdIsU/eBuz5W3ZJ
jvBvfuaztaMDcz97aDX34/552AHsn58eon72N+CVT24Hcxv2jj5+sbz/nt2ApyeMCyYZ+WTW6g72
HO6CSNnvcss/uKb7T+DO4INzuPPu8DSeXP71d+CJC/P1n3gJeHqUYkoh3v7bqX97CdCRpCoVKZzP
p3Tuk9d5eBm/g/3n5R/C/vnxd4g//esRf+bCMJbX7RcA/nvjp+mRUASnkt919Xt+Ay/A09PPvh7e
f4v6H1nK/bj/e+QB8v9+cYj9s7+B73nRX1f2Cwb/PfAMGEyKMBL4M753vU4CAYEzKgTG9ydVDy7n
fvA/DztA/vPTQ9h3L/56k38x397c/om4g5MRErw54fd6e9BxIM1SoPHwz+fy5cg/OZuHl/M7uH/e
xiHwnx8fIv/ib8AqX8zVsH2Ktl8w+BPMXhwpBELO3vR/+wNZ6zc+Xh1BupUKJr6gf+B1/uCafu8M
vtnQdwfxzbvD08hO//p78MpWw+3NTxcgn964P1NZo0cpo4rCkXz6c+CHCPghBOwIfdY1EWg/38aB
P76u+w/lcPzBuRy+PjyaE/1nHM3vK6FfteD8erje/SYifyOG/vjtbxsGYftg6Gf47r1Ln5A9u/nl
kYBz+KpM73/DHdS/igF3B9xex+GXRwkIRimTkDgLxUE4Apni0U/z7W+vMAipWEm4g1RgpOieTFlg
FeaXR6AzUUU4lYphCUMljIpu/O0VPmIEUXhKlZAwnn9V7Z+5di2d/YrE5//+yY7dM1fZIcJWHv3U
f/qp/cY4KIlwwVOCmYT0Xsj9EvoP11dg2fDD+B+4lDHGNfSZJ+StwHw7TntHdvXWJSfcyi7/Bpl7
psPgM76bD1bOVQoprRQSLPjb+RqitsUamC/apix1Umxd1pOSHE8psceDmIaTtMBOS8pDbozgb2ru
ma4H5s76aNfzYV6uFt4351U74jwZSbOr22jrT7b5SYi/Z6GA7+E6OcJwZJymGHO+x+0bXNLUbZut
2z6rZHjn3WzODfVpVq3en/8Yku9PYB/eBMwGmbyk5GAmPEaMttiHbEqNP5mXRZyQWsndVCv3Ti4p
f2Bn358AaMcSDAeDdWHODk68Im3VBeJCRpqZZGu9scw0tsqoadbH42yDrmiiHjj3eza5p0+cYYwF
B/92F862brvYsipklsokS9qu131smjyMqz+lLvn4Y0zJ3ozumjXYFoWJBAaCgRC7O98QQ0nbqvEZ
26ypdKya6ZXBDbXaIRvf1AQLo8GAkhdU9jjNiy2IF75V/EYi16Z6pn096XIN2O5Eb7jcmWTs6wz2
sC15UTPxssUT/WBmi975ittZ92RTL+rOYX/6483chx0YCJVgjyAFob2pfmOKofK45ab32TIhdWlD
aE66uGyXXdm4nR2J2P14PiiUfY+ehMRvbx9ISk4OTGTjYqC+7ZssJjKeF2XtrFaejM+qCvUmb3Cs
TtyIRqvjuJRngrb0zSRceuF8Oa4asY7WT9iqJq7rrbaVZsr2U0YSUZ0ndSnWXSUFHItP7XpLO8/f
+JEl3VnJSvPYxK6MemkIiye9Cc15E8ua7sKK7a9jIMOsDVdmOTFKqTYrGeePbQPlz520AznvaSif
10U6SR2lqGzGlFGtdgQXpVarq6+Wceuf9nFC116tDM4NtyHRaxqqRVdrTK+GjVuyo4Ndtx1xg2uz
CS1E6YUN/tcU3GzYub4pZ41dNR17knKjRejTQW914fkpG/vkQ1Et/Ffwab3TYGz+Tdtv8VkzRu4y
Lyt5Kj1iz7cazfVumkt0GiWi/LKCEu9b54aeaFUh/75og3rFQiq3vDNlms+ULonuZDGwfBn5Mubz
XKAPM/XkLevmpH3miaEyN2tcOj27Zk2y2S6R6K7YnNNlV1VGGxEQzybF4A4EzPG8c77Gfod74522
/WweSyvJq9D1ctVJNc2rdmmLq4xb2qy7dZ1jl60tV48TUi+r3qbGSO3aUlWn49QnMq94U4Udq4t6
1WmU46uZ9OA+zWKSXo9Dxd7GGalSTz1aY7bGfuK7NU7hXYewiVlVuggOfknrnZmkK443yZDRFcHR
ZJvx/ZPeqghIEFuzTPp5Rrq0G2PHkQ7DfFwPcaw0KNpluyM95SZPsKi6zMN9/nWu5qnMVV3XXS76
dCx0NzsK/86QfZ32/TbnIQ3J29amo9Fg4LPS1I7bnKWyoZdDN46jVqheXod+ZmnmVOpHTVc0v52n
DawopPVyLXsuez3bwT8zPK6i1+nQq02PaivNMWN+e7IaoN87NBhwt/W4tCdmFH7IfDG6KZsGF8dc
rGVxKtZtFcdjPceY9dzLIWNVxM9Im5bVrpmGOtVFYdZyN5pqflzNbfNx2npfZhRP7etW8PmZ2NDY
gQPZqMrqtSmfkNaOTbaCXc/HZeG6TvPBt0/7jtBXaAZnt1sV6c9MR7tGlxGNupvmdDpOxTLX+TxI
8d4gvr1sesbBUYYxRr1yW93IacSbLnEc3jZqLGJu2sUNxzTQaspExSuRocSnREfll7Ox3HwK93Lh
dlfVKll0WRv0ESDvqwyaHPiWb+uMP66NqVAW6JQMu2Fs1zTf5BbcjjdUjFnKcXJhBoVtPrOi7PLF
om3LOlPxVJPJwi03vGKXgjeT0dNox5gnTCxtNnQt89lYomTIu3VAZWZ5Mpc7m7R81nHo1/c15TPV
IfHVsyFRw6KHMc6DrmKHZi2UE29IMjVB100bbG4dmXey9Z5l1eTTmxGPsNjCVMlLOzTr827uJTqZ
elGabO670x6h4mp/n9mJWK0XGXim6W3C+vR13OASaQzNFViPq52rTIJfs3rtu/Q2VYPZIHyi+cIv
mJfaqJUwbYyvwOpmArQqlqV7AS0T06Sr0bkETJTEy6Yd+Aq8CbVCryKI59HO4A3EYpuYhWjcKzJs
TadrhPgNH7bh3QBswZ3MU+TDWQFXOsclMjwb6JTWepDrQrO6ceOVsJXts3Kwy3g8T7UlulVyKrN5
XtB0ZqIvnjasYhEufZ3ijEuDvBZ8756xmesTIws65Etb0tdkDuplvxZoOOErGd+lm/TtGR1m3+zw
nLA3q3FEaNN0POw6gjerSzP6x8MaZKXtFptbI036GG5i/85Mq/sgahLnnEdHRvD4cm7zlnTTxTLN
yXoBLNk8Rcq3zQ4JG4gGl8xvNp6EOquSnrwbm2DKzMS0f1oPno56suVqM5xg9BiPqp20AYLTHE+C
R5rJlS3qIxznbK/moeE4L5hgQ950bF3BqEpyUxdlu+kAdpMvvJOvYpK07zYj0ZabBC9NtrTziM4d
5AdD1g4mbfTQ1fMbpcqmgAiy8aebDYaCt5adOy2mSiFdoXVqM3gaEYTWsFz2jZq7DPcF/zCptG53
xQqXQTdeFCSvejKpbFYLcJdu6kp5pjoXOASxpCn1gtbkzE9uXfTsl01ojx11mekTYnRRb/ayFnNE
O0ggqhYWZBg4c7mZTUdvk+SEMNc89c1SrLkPVZvodC2KVysw05gt1rtaK07b1xC0BvC8M+93PZBE
k9V9sb0XjY1mBxa6vuhG5AGNLkD4XvHUl8ebcHTR3iFW5uPQpgHeCjfoqWs8zZqhEz5frazOuiKK
Tcuuke+VLBoKMWDuG12wGdw6NmHbNJwtuXTCkJDFdr8FYI3hV8+8M3nVyqbRlSkWl6XJCpeynAal
h+i2N1RsPdwn1qJOs1XSj91UdDEjpm8SYJgbuNMxae1bJEhSZ03r1AeclsZcbrPs30149F2+lSu7
YhtsQQ8VrS+BW4UlI8WEP0gv0a1ILM0lAgKlUZyKj+WknNSDIuO4aztXvA6IwFkwSnuez11TXFZq
pDd0m4ddazf3rhtX/rQwS+r11tDwrG0S8jhxSx0g1LVvpUiWZ6pKjM14VQxeVwsaduBgmuOuDhBY
EDXHjSzdWeVqolPp6jnz1E6DLl0y3rq+2t5ybtjLxLH5gkhflZBFxmB2Vo7x7RzXjmfedGPeFZSL
x4xaFk/rjc+v5w3XfQbAocdukWTNcK3G1xOQpOtlTCM+M35rXhbOEvCrJKgqm1G77grWDv7Sc1m/
YbxwfZZ6G4+JbybA0DZtpcsJsgQ9lhVcLNS043noZV9mbgR2nqv9z2QQdNePxdh1QIow7XFWT77b
9FBP+MXm1oLmvlu3196JxOVx4euT2vlU6NAsscxGMKEU0tElDVcLm63TU+HkSz/34JnJEgWvtDTc
mSziMqbHtS2GJYesobgeCQ03cY7NS5Fi1OsWj6TXqHbxVWfStD4tYuBvwGjlS9PP/TnEuVLqtJNL
kuNFdTYHOujTnKFKSO1bV/lczmrAGhE/mOOi7vtiV+O25Do1bWXOUavcmY9oqU6SOqGVJi0hb5JV
QkAUXdLTzCdbIyGiEHNJDKJBS96Q95TgftQYhSrdVWlXv/dqiTxXYaXAoaBTA9LizlcXbEVLuwtt
m16h0Yv0lEXiSk0Qjy+GAgZmaWrmV3jj9emIprXWkdXd29VxcsWUSm/6Dq0vsRzWLZ/qCi3aoqoB
+tXLbYXkAxVvi3aamIZA0HpN24SUp1U62+excqjKW9mlFUQqQ596ExnOClXUSKO5BP+upnJ+VVkx
Or2YFXjaUI8eFgdEwGeOp8mzUJdA0YQn9mxyJbgkmiTNDWsQEL5tWPvnKy6IhHMi03kf+hVpOU6q
0cAIqvRkkfWepnVz4XcNZSrNbdpvz+qkCC2wA9nfQL3BQOqBSVFlRRW3VfflhM9UKcSpcG08WRpF
dgwiSZNNeBWnbhgxnMw4Ts+W1QA7L6bYQ8q6RNbkiMT1aSLmacpWUqbJc8Yx3XSxmbmDSLLhWwYU
8TaaJEjdKyIGzUoPusLSFZ3VFZubmPPZmfnUNfOyi2yolp1oWxBj5OjHtyHIlWZoQoBpAc701qtS
5hMbsdd93Ww2V7Krkp3rcCWOxTQamZe2ABWHN3YN2UAaC7YUCnc9ARkqdCiaYspSCp45swHPIWuD
kY9rHxt6LKdlAT8AjFAHiZY1S3BYGkjEW1pnyYrQc1YVK9ey8o5mmxpB4mnXYWX57P3wWNJ1G7My
DRBGmzjphkK8B1YOP62LwOdCFwmdbkXJaA1pD8cW2HAHR7iELZwubg5tbgItKs0niZGexLS8rFU3
X6rgGqoX4PpnDe7XRk+QKJ95O4HBFW3PrsZpmc+hDwy/njDykCHA1aTA7v3yriCk08Qq5I83D3wQ
5JWeHEfuhwAJHITqXZ+w5XkhE1noQTTy5SpEMunFKewy5cat2GEQm2LGO/A5WQK8wGWonpYrtlrw
bFvF8LPSbfx2wAPQel+YWgfadR9TOsQPjSnV8qSOW/+W23oEPijr0pzANoeQOe/67vkYO/pmDGsl
M8UMS7RK8WCzKqQYCBWKcHNKh8ZmZyDmmtzSGvm8iP32Grp72XJBwgJqXawX+gS3lrcZojV44lYm
/nQLK2RzC5i90LGVrNhF4LwY4lvXHc8qkCZLl61edLKs4ddkJemUw+Hjp23Aa5PxKUx5O8Z6y3sU
+TkIooJlpJ4MbNym5jKNpcO5cWIGVqnAIesZO/uy4UaovBuW5oNvcfp4qe1wOfRunrT3QWyZq/v2
7SzD8nwui+S2Vr6u9JrwojmnUzPLbO4m4rQD5vp4K/c+ZS7qGe+AJ+0TlUaxVkPSqU6Il/FtKm0b
T9Fqq7OBxuUmTVe6nqg1jCKPKqnKfOsxSAop5eV7NlIEB+aszQSwI5otXrVDNrV4bnay2ABQjxMJ
qbJHdcaawfoM1lTSY4iIKcpBCU7q4yHl6tQwXzggzKy53uAW83xNxu6yTUpA25ipekLYxD7WYWW3
sSLhQlVSTqdA3iCDW+a0+pVskr8itgR/IYquKLLe2PrpCmQhzeDg2phZb81ZgMZwoUUt2EffxHrM
mRyW8u1qOVtyqF8Tlk8xoHPQJrjSwZVb0CPugDouTb2eOb80DFJGgfjxVPt+yVwV6/YEImvb5sPc
TE6bTVVq18iQXCysGmBXpanB91QT5MmJgnAJFK7/MBBT+5y7cn7S0GZ7twzDcBmrNXnnly5510Jj
uMrY4ghE9TW19Lz0ngIrgMg5ZMncB3/e1ONaHkPG2F8HOxRyf/9XkvWDK9ts7LtSPWHYohe2quW6
m9Tcg8zQBXQzLIp1ekj3abKjprhqY3Rl1uJWjroJuH7Fh5m9iXCJl7Nu8Ox2rebtyjNFyixtmakh
mypFD8aH+aAdLxToLx4yEN2CLHPRgBOGx41TryjiXXpSMYZdTt0ILsXALWg0CKot2CZbp+ZsppO6
TG1TAeKTMWc0EIEzxowHSmpH+l6KuguaOBbtGTQY8CmXfajPY2PHHryvK6K2rpUg9BcLkrkdoOPv
WM4guelY18PJ2Kaiy8ZajF0eOuSfgH5sEhA8u5Wf+GGLvxYyhqe+oj5mqOlNAQqQsOy486DQZLYj
4aZagWjqDcherbsFjc+7rUxMLsqmecOwgsy0moeUngW4zBBjHEEgf4x9489NHYFKahYgv9Q8Yu6B
HXbVnMNbNTyda8ffVzhMEImGNYFgaMf6NTGDTaFUwYLMRVe0sy7LNXFgkolrTjAIfR/ntVaXG1D7
qOFad+8hxC2XEXfC5HtJ0gDhmLkBu68LnmP4266EApzN2eC6VINbKmRWCVY886EFZlPWRPlz0E/q
C0go1qiTERLKzEcmtsuk2maarRNoCrqZ+jhkaZ9WQO+XKcXNiwX2Zo/nMWEZnmTUYaACkiOqRpaV
dDLzTqxkeg/xdxyOoWZuHi9NUfKzztXSntWu5cCApHB8Z8q9UdaiLZ+2rl7e/IN3FiM7JHC4oCI+
6ye/Xc2qHJ78wxbNuoluBiG8taTNEQTt09CCRnL8Y9H4nqoCOGoK9Um075Ug0BT3rUi9NgXkeh4E
9x6J8nzb4pwlZVtfYNmBirQN6W6UQWY/nvQ+nZqCLIfTfSksZQfFJNrNpsdwBUDXA+o6TkBL5tqL
k8Dte1/gNY8SAlTRyPYBiRzvt3NQX5BUQhc+JeDxoER+d7soKfZiSr331WTGumznFkRg1fML3CN6
mSwEhAFR9zr0YbxwIEWjzG+qz7ek7B9AAd8Hg0op5hBRpCKHcj2PHYjUAWBAsumvmri0OZlASZiX
7Xac5umyS2jM4lY3ekuG6WxioT1NWVyyxuxp61T1x33Zk1w66Z9BbYacFSUGzZda8Z+bCfgNCt8v
cCIIOcRN+BCLbXYeSk4JA01ptJdJQsc81rJ54rukeFHUIj5Q8brvtBRVjCMoBwmK5L7C8k0FZRJV
Gcux8lk7zdRpvuI6m+s2nATm6x1K2uIME18dt1AxyCu7kGPa8gLSXM4eqIPt7eLAbpSCj5MQogyO
S0DHxbcrSbiKjpa8z7ZlJOeVH/HJWqnlhUDD9uTHl2Nf4vpuKpXyFEuoHRB2UHIjYxBJYBAOGYi+
F6wxTnsz9mf/j1n2TSJU7uuXdO8XvoE2chOxl5AQ0hJvu3ZwyQvrmvBAjfT7vUC+koJXgUboffXy
4LqBxAxifQAqPPrNHVtaECggQ22K/MfHozicC4a7zQRR/MChWNMWdDaDyxb4oVO/34grGSjJw1r9
51PBZ1Ik3Zdh4XzwwVQcSLNEJgXxBXKWi8QV8oy0NdoFH/0DDuIe9CTiFLyUQPAX3b//5oxS3C4q
dkDSIRpSDb0n9SnoiPaBWb6/ZdDIgIGPMrA1Bi0KBwbHuUpIG2AaJNJlV/egDkNEVe+XieJd46oA
eWKx5NbwbcdbB5Sjd6C7kEI8YPnfxSIFyheGb9TgpsE3gPQA2lKKkIy867NkKqhW0z4qWcsv2iX0
eawWmtMyxQ9chO+cMExKCUmhZ5ZKqPmhuyDLGchJtTdRu09gKXBIXfiEZGwoGx2JKE8mNKi8raCw
8eMreB/w0EEHrQocOkThS4yD/eK1ozypYL+GUakRLtKsrg2BDLgjlyEpcTanhDypRSAX4+SAxNcS
iqEFWR6w6fuA3394Bv0ScFcxOyABeCySoYFkK2u6KmZJ5S67el9vjFC1K0GyON+QCqc/3v33uDMF
HxwycAvgVFN14FEFJNvUelDmINT3J+tEfLYNiJ/bukyzQroIaTXdMjOV9oETvwd3zsi+ZwY+xSMY
WMjdIx+KBCqPRsAnoUKC1NWF/gIEHEi34UvVX5chNPnatFYPSWN2lQhhV46sy6GGXZ78GIPvogp4
LQKf/QH9wyCbHbr6pVZNFzrl4JxDqYOdF8ilgabXs+r0j6f6zpfAVBS+f4BZgGzANxJ399zOfiID
B8LfWNWc+rYtdpyidfefzgJWBNeJQTP0ntkdILtiY9i4zBb4LAonpOqqqyXx4gFz/R42AR4LfFUK
X1Ri+GD47l4GPC+q3KLN+h7yyMl0zYlhDfQvTFD///GGvr8ZAr5rSOn+wwZom5cHN6Oo/WRGClMl
waBxN/csOR4qJXZdLUAi20YQytoyNo9/PO33lwPiMlAA+FyXgy9UB8Sn8iGJlkwuizJpjlee0Iul
LezlhOf1Mg4E6Q6azrQYHvKG35vJfmKgA5JAFxvZN9B9G3JwO6NCDaPLJFmWl226mHylqDn98fbu
m0UBpODzeIpgk3dn4cUSe9F3LmMdUY+tk2+WOumf/z8mkXi/C2jUIvLAwUwjUAE0tiDP0Yadzti3
z6bNqQcMBN9jjFRBr5JQAjqiIX7e3ctIlzB1trBwVCN7QucJqonAiS5BQEp0hDq3xmlAxyIy83xE
pM62ODYe5Oya5Kau7WnHSXWh4pK8cnxS1z8GAd8HdZpyQqSkDBF5cKBkWipSgNKX9R3/iKrSvx17
fyXmzV3QFHSGNq4u2/gIGr+c5fhYKWZ3WI7zE1GuRju2QE0Q1/PrH6/rPgNPUwgA0B0F9AMdRN2Q
jiuDQrLLuh53x6WroGQz4TJPO9Gcb366LVvbHeM1vfnxvPecFtubxL5HE4p4av/+G0oF8hp8r4HB
KBoBwspUKFBGCigozqh7yEvh/R7uEHmwCPieGzr2OGLw/zU4uMRQupySzVfQONR00C3Utyjv2pXu
uhbaooa1QdlUVukTF618wtOt0226JQ/kbWRv5YeL2Lfpk33roITGsLsbbtMVdKQBat4TI0UGXZdk
1wLx0BLFAJrtWp/hdUnPoWCxXPfJQN7RdPkYBoGBgEA9xJPEPG1UtDvjvXwGPafboknnxQuzQoGm
7EOCoZuhX0jm15qDQF8hBaUZ9FAD6j0Gw6HflUPTG9r3Wh8cHFQKV9TjESILZuMtLyt1VYAwtOMD
t1ebLJLXGLoHHi8UlLsfm8z+mA4Q5BLvcxhogOT0kC0YhoYeQakg62Dm97Mq0AmCxtcroBHoyq/p
Q1fjnhsrgBRCWOPQNwjU9O6JWWglIsiQLmuhgfAKWPb4dLWMPrCrey6CBDwpKD8KwvWhX4AIU/0f
Z2fWJSmuZelfRC1JzC/9wGSzmbv57C8sj8FBSIDEKPj1tS3z9q3MiLgZXf0Wg8fCDIR0zj7721HR
EN6iBg/2gTS2xo5V8EsgFP0T4vqPllz6izWI88TGw0MvAyP1D2vQDK6DHaar426gZUztWkJhW8YD
nSyYM4YCbpSZUIyrCd4VztSmm+tnyvMj1Kj8wCb9m83n5zvsU2w5EID+6BWd2+f9yyagpC7EONV1
7Fi02jg9ykwF8+JvXr2f1w1qBlgx0fZiG0C58verhKxYpI13KC6k4S9NB6Fy6sJ528Cme24bjAT+
eZ3+/ERxPRclHiynMJ6zH7ZUxxIE1Sau57CGZ72DCTtmzHlWtj35Xy8eXAo5ITjvmI+l+sNX4xj2
SW2UjP1x7HburT5aRWB2Lg+q31zqF8/qViLDTn9r0lCs/3AXBbwavsSKmSRvM7f2nE05Ues3V/nl
s0JMAZYpijyYev5+lYCWRJgZXyiHdQaPye0ODSYd8WAcGE88Mf2mAPrls/rL9X7YzXyjCQ86jW/V
jeuD9oIpgpu8ykpT/05E+NWlgIPeDlrbpb73w3bShX0+WxRfDXt1EDmOT+N+kN3BGgvnN43Vry6F
g86FUgbSl3q3u/yX96pgszJ0glWjUoOzmwaRR7ap6bklg5X882KnPz8xeOChHAeuj4GJQ26F+1+u
VbsNPFED3HINZfSL9lr06U4V3ClkUVRZ23ZePNbO+CTYCgNX3y3ZTda980qdx5WrdB01Og+SAQZz
TP0HpRPQFPQ3r+TPi/f2IbGoKGzZoWv/sNGQAXWjGrHJekaoxNA8zwoMT7N/vhc/3/bgRtt5YPFQ
VCPE5O+3AuNoSEeTL2MGh+GmzGu509pbE0e4+jeX+rkdAu3CUO/iHL4pbT8sppaPngR+IOE8WhuR
wCzgP5sAxpqFDqaJiPRpEU/B8rsq9hdPG8IUvqIbOOjYwx+um4dw0joopuNpmb08aoqix+SaDtuJ
5gfc+PaKh9/vsdTXM5uc6bAIv92UZV+kyodkFVf+xJ8MFXcEtoFHquf1N4/654cAKcbz8CkhqWKW
+sMnLMLBKDLAUtexYHywSNGeRgJVqSys3wl2P98MRNng8AJzgg0YXfbfn7euBcHQhotYWmH4zpgI
ogmWLJN0w9Le6aVcfvOy/byMbwAzljLFBkkggv/9gpWC/0ArSCWtdvqnYLaXa9CtXvebTfj2uf9e
aKGwsyl2EB+LjP7Imig3d9tAGIhwGCTuV1PDnD1ingfXdGBuLmz4Y6Y5mHcW5o9RKGH++ucX6Rff
E70+KmUHAgka4Nvf/2VPEf1KQ1ZjxoAyOkzDdqxSUZri4Z+v8ouVgkrSh/iEajL4gxD761WwR3Zw
2w0VBrr2dB2W6R7KbP3qShw1/3ylX30fMKIBBbeDQ9r7YY9cdGHx2ZpgZCRhnuWqnr74JFSP/3yV
X3TAUK4goEI/hObD/B+Wx9oqADlyrGJjdWNasQG+ADEEJvGXvEq4CIvU6+WSOGyAjUIuY2q8+evg
9sFGwbubwfwFI3y1DDGFzv3/saiwrG4NWODcmoe/P1PYNHMUXT2sSbzsLz38wHEjMK9fewPjCN5m
tOJe3mTKk/CTQ6r9zfV/ega4L1g12JXBNeFJ/LAvYHPs8tG186iqJvFUWqE4+X1e/+YqP7f5KK1R
H0GFuCnJKDj//jWFNcseB3IZE3j0FghDZbmp5hwO9EZiZu0JEWzDKoAFlMJ8ndbl+uHQctoI+MxT
i49D2lnSfyrhLkj+WB7/oj3v/nyB/yQXv7Zq6XhR/ity8N+//T+n/5tj+Edc3v/8+S208H9+d1Hf
m4eh+/59OH2oH3/ydr1//ygu96/r36DOv/3mJ7z0PwCkf2Yj/oe//H+jS28P4T/TpT+EFd6ozds/
+JMupf4tiwbKAEZWwHVuMtufbGn4X0jnQ2GNVhOvIt5abJL/Qkud8L8IGDw0LjcA83YW/hstRdYQ
Gg3szDaGUoyg0vvfoKXQx/6+an1IuAiOAviHNJ1buoJ7+/u/7IQVEhtLAJ9VTMIp3/eoYELYeM3s
v+ZF6We2r/dh12+IvbEV2XIQVqlj3n1ejfHEpAe3TVM+hu4CqMyxSvEEH0hqaXhDCli/yseFlQLW
J3eTw5oe1nYRU+56cSgUjyQzGeeP/WI7CXWG3USnFOPQyGvLIqIDj4Ji2o1hEDHxOgDLOtrhl64b
9wtIr6bMReQYCPhOz5O2EAn396K8sDHcGQ+FHmPs1DQsHoS59szEjfNi0R5uoQWHKcyC9QpUkKwX
x0MVa1f8heWYS8wAThbfSq3uNFth1K1WUosKLt3lzVCYgSqQfZqqTMMz3jVwlvf567RYWyaGMjLV
mHI3T7riHQRwVM57qt6HIYwUD149kTqwto/229h8Uwpvq3mZwMZiAMHsrR/WcGwxjKG8fg9k5EnL
etP089MonK8wpalIhOKpXfdsCRIeijALxHCUoAjsqmljyzaHUFhbfwJNB9PQ6IhiP7NujcOq3Drz
1Tb5fi4b8+zDgN8Hj3548aE8p5h2o3imsWnNpatKGzV2PW5EU4Ix8Mt7XXkZ1PCtZfsbzeojMUA1
qvAeFj7y3GJLf6TYUU4kb5+HgUVWN7wX+KI9Ia90gH2a6DfmwCYtsAF3DxVMk3XPi2iF+TeqIQfA
dwTfXt61Wwmi2Q+/rIF1wuF8GKSZEmVU2q/z3kX4ViIWezflQIMCzZ/BMsV6rlEWVKRLSdDedUv+
PMOh92XV4/w9UC+wj0euWRA9WCVFHtyNlbzr2BxLfQ8lHlRzF8FUkIS2KZK6Vjd50u+gjNbrka0y
6jvnESV9/2zG5mmRArhj3dRb3i5VBicSRkaEyGhs6cbYFAZacADNBPjuCeVAOtMTX+U989TBy60p
rtc2HgJAvFV4zuFkzesiAf22rSv3XoX5c9vili46EmLvyJubUZIo9DZzW+/yuoLz7qS8Xe6hXKph
nS6drYHvvbDGqGP1U4DF7frfqqKO2/Yg/PrS1zAS2CoJ3IPLxmyZpgPz2igM+0dWhg9cfl2LQ7FU
T0wd8KMnzxZjilo68ab3tf4S9veeU+3tckxMuxlDlZQU0Jc4oJKLzNji89PlMFvDF1ivImK0iSF4
55hU5DagJN3lsNV1eMjgoKybYZE/6YXcdWv1ssDLR1YnWxmAIi+2l5BGpdFx4O9l0MhjyNdIo2zR
XnGv/J1t5M7PJ5bAHLyt+9aLCxPgFIdlEcxYAUzINlsYcD8N9/nBDao7KrqTrcfPmfP3uhvLdF2q
V9gffXQIJNWTfQ5ZNYD8gDG/qdzlK1118boqFdzPyN3YYPIywLmG4VJj08fSmSZUp0F/qddwzDoN
MgejN7xanQEHY6GXb8LujvXuQ4fGBCjPSYTdppJV8ynWxX2W/gzrEdpvqKv5o2sL/LwFBiFWvL+K
gmduX+4L0m+n0jqNgiQd8MPO79/XKShBvsFq6bIvoF+3Mh8O3WI95AN0F7+6oaRxVTRDamCiz+B2
HWMrWCjml8GcOJZTxrpIC/2RmxEmmcaP24ldGvtzBtYyV555HZ0D+PlYqnF6CeyhSCcYPL/N+Wwi
iAsWi+AUDpetAUyKOVEf237XqKheyfs8Cv9IO7gLyyZoU94PQ+qj7tz0DZapDm7my961kl5fRNUv
SVU4pIjyoeCRrV8xBnosaUc2VWj1OClW8nXSgR2HrXRggNJLioo61foFtMpr5UsX4ORrV++tLgyu
mn9TPdzPOUyXQlfRgpes2k54ORTABC+x/Asne8zzozHcDPZXIPRDgVcDPgNbHxbZ7upieocNs0xQ
im7BsQFdJpnAMlQtlqz9gdIxgnkvtfkSo8yM0AEn+ULi1jgnOfPI5GsR+Zggk+W1x37GfOuNrFXi
6xouzdoRG3dt/VTCpxUtwXyleZBWc3dEqMJR1dW1dL0Hm5KCx0S28qDq4Owr/t4bAwByNMcAX2+C
Gj91D5wdQXSMaIKxSBjMYmtwHzjFGwDhpMDgNedBMvZHx3nQ2F81I+Bminc0xwkTU4Qx/6ZoDebN
4SWE2ROYSd8d++IVHNG71eOl1vsJXgQX1MYIJ8RE/TSs4bj3u0RYxVkj5sFvrZNr5BuHf9bTT7Xs
XgMFPg674AF9k4zmwl7ShvgdrAqAM1BZZ2U4+GdPgZ10uiYqpw5oE8a4UQ+TmzWLe4Zr75xVDXFd
FOtWGVh3/DMczxvQAaCKy7N0gqid8JQxEnKWLis0S4IAilblDhCRpdzARngwld6NgKsKhUIDc/DY
badpFzZ9EXFZLYlyxBtMpo/53HxxpDqYzhfRXOdJXbEYwNnRWr0M6Pj0MDY0K0XwjRnhJaxwvg1e
+DLQEJBmMewdvPmwSrM1WuvOyxYGjjW3HCgT8FVFYRPA0gdKTb4Z0GDRYlZMffoqcmb5SovF7IyG
s0IztLWBBU6sxpch06M21a4NwyEeLJ7BtZVWfvfq2vWjRfN7qlea6UFlULDCaOJ6idUq+cbBVlUO
a4aBeSZa0DKrfVCeyXKzGWFoAUEFx+n4jISOnV87uPkK0POKNATQR6hM1jYVAT3A6H4Zqx1GtaDW
ZkY22sfd0egkGrFvYEeXwI1A4CFaZ4PqoB1tvsMhxmLR51kl/c1ah4ln+KUFhQnh4/tkd5EK/SRc
+D2t9YOy63v43i/MM1erbFNj5/WbjZZXjt6D0MMbIZ91bW/G9pMu9n7uD7T4KNwxLu1mN5MRzeUM
+F5uBIiIHq8N6UCOn0p1mgLgG3syPVO80XkDfrfGnH7vLi9N2KSaLFtRbcMVuyxYkqWcEit8tkEt
BPNHXwep25mMiTPHP5xMEeNx4tmB0ifuYyXduGkNZscljov6vboVeANp2Esn3YTlLgzmQRSAOnID
s2wZrLtoJv0DXaGMTzwi1vgAK4eX8g6T1Lz6JAFepVEcCmc+8ha+cr+bzlW5Q8oL5vtL0ng1ORuj
Ez46X7tRg7ogThpU7ZYOVkbsAruu2ioJ9xlTPNFuQ/EK33uCoXwzXxqlt/OKdIdusmIasD3j3k4W
QJnIajLXa5+Cqk+HQF9pf2IdlkHJ7kf+6RORrBSMR0v2fcn29trchZTxZK2DEn5ngX1+fNYFRf0x
pDnPaWR3edq4c6Z4+OxM3Y6jdDpbMEkBX86hMAtsnI5rEaz9XKTFVBuQCQucrui6DZ4FMlKCbCCg
0/u97Z5GuM6x6difXr4+tTO+ArXhri5H/xpW9o2kn9FUVOwOkALUrvreVd0XLyBDEho8E8+0B15Z
V5D/72YZ0pVaF9bRC4asu7n95rYgYVy0DnXptHtJZvQBJu7d6mFcnxoY6cMON7Ttd7YIk3JlduS3
wYnIfk+77nlwVrBry4tbzs/CZyfJ6QHnRDwDGapactA2SThc34Ctt8xiJqLreDC9BqzgTDP2bGAz
nl9nDXOyssTUHzNYULNVedAeSZWDwIPVWyLd0RimjkdAQNsQTnm0Oo8Lbrk110lfY1O5sbswuAQJ
5HsZIXDnKagNat2RlOlcrZvKUbDAFG6iquGj5+gCQCJ/RenavXkN9n9hKDkXGKBg85iaDe/hLZ5G
6jSJVTAv8aigXWwB6owsSx/8XPFtwZaNVtTewqvl7mRVJHzIH6S3FnfSQNcETqKewGVhxy3bevYv
1mLE5Q9SyIOfOnOmpk5CV0XrShzU0pucThGsvkHiNYAYRpAr2PpUWjbWiwna/M5iaPYmGwT6OpgM
5Mlu7Wy19Uf30VjWOQhuoQNtgBWpWhNknTWDRyfeBHZr3bYgi5J2GtPAL62XMkA7UDV+/m554V1F
rA6eC1TslInLUvlrxsDV7SSEqkiB6QBU5aeqbfciBNff2SRqW3UuOWyRTdPcdVMO8bn5xis3ld3A
Es9Rdqq5sOKqbj4wW6jueFX035DE1G8DiYQTRuDf4yjdtI0B4+xX1iZorf6IoQCYol6iMuAc884x
PHoDDrKuANNliLV3J+eRWbJMMOZrY4lOy22axDfsY2K9nbXNqLfcYRaAujmM1t7DNH/q7B3qn42i
HTY/BN5gWo6Ul3CFP6rPVNPRyFsvgxY75CLd9yS81Cj/Sp5HVEzf/FVHM5BmxKEUib+y73Yjjs3q
XcAXotbEy8JGP8bYv0gHaqH7a5EGsc5NeUEdbyUcze5mGPDY8rVBEoJb99nS2SymLpwGA+nfVcde
545ebcW2S+8fW63TwW4uBiv7IPindoK3jozbOfQ/QfQkohHfO6TQ8D7/QLzmltVfg/C5mOmzTfuH
TjqPrqnLfb6UXy3f+3C7/r2t+zffGq8cCUCx5bBLXXZgXFfvQxV4FQhPl7BEyWyGXc8UeB2A0/xb
jSb+ACsgT4KcgoSfbA8Yi4uIhVEA8qlwe1FIVOMKatststbiqNoXmVSBOluWBWp+vWfKlFtbvis6
gjQhwKS4O1xgyfdglwU65Y39yXIt98x6Wcew+2WwVcVrS649jg9Hij0zal/z8Ut5Y/r9ZlXYZDyT
aBli04NqYQbYmYsX2ZQPbSPPudufFROJi+CKSK3fJg6lHAdvXIJ7ibQoEz3guDYeirZlRiAISYis
NujKr1JN2SAcJIj4ywe04e249tbRD4pPjjKHgo+RerpryPQtHMDjt06Fph+mU7k2r8HqZ8QrwWn5
cCPrJm264LWratwgAmWxuRmHmQ9DJ0uKir7zargDhb91EUJg3w4S5ulUBkgzgIsKzWqBJId1L51w
0/UuVj7dN9Q+kHnEGGl8clltRWXtb3LjZ1NAE0HnhHMBrtSOXZSSUYidSnjLtkO0hw9cFCoKe1kr
5PtwB/IG7dFmg+OYhx3iWVBK+R8Ob7d10O9HjpNwULvRhqRhcktG4c2StYTyWKBEXaac3nVdeXb5
jLQM6xn/S8oUtxZmhNqtAgJf7Dxti16NR79dSpSiZgd7So+utRqGF1RE4zHU7CsAN3hI14RCfo6C
Eho0mQr3jBGWKdCJG9Dy9sLPs38rTiy79OZoVYG5B9wli2R2vfm+6oE6Qc14sLWq8At7eUXG0B4s
O0Qp/GcS0TAhBmCsekxA3TQ03yrjIK5ieCy5OU/c/t42zoAdc9bnwlbgjFynW56K3JsR4VXUEJo0
Tl4nHReyjDiAuyLzK91uK6uHtyVvDvjYGJ6R/qFZ8ARXvCTpMCPtxdjmMrVDOjV93A5IAsEPXySe
vBXWMTiRU0l4JpDvsIF5GgAywQnjIBdmN64gvIE1FbxPS1k+Y+aTBg5kmXF23aMLMecMlx6JKVpk
u1pelQx2QLidDBkEQAoR3LP3+vbajYIfx8Usqc8BZ0F434Aj3a82DmVhfBMBoxWPulPgd5eJRHQu
RWKBScNbNWKF1OZrjegpl6rhDqRhhggTTIR9B53IFiE5ST5NGa1JkZG8EDrlBst+mArvjE1evAQM
wl6FXgD79du4DHVUIMjIHbwaCBOM08AYl/Po9uZpqfnyYUlSfIoGcud4Y2W2XBdfbTbwTaEwGBgF
sqWCEs0WNtO9VF0kLG8/yWeXoo9ucwzuJxEFo/sw+tD3B7MVSATcTPauN86nzaF9gEtMa5ffm7bJ
7GrNprxAQxbq9QRw5MWyya62uuuMlziadHntyQRIJnc/h7Lb3GoU25vTnBzL6oBglKQFvOu4/YZ2
8jGwv9oDLK5cpoO0r2EzLUmt7RMMgt/YrHGK6nY3deLA/Vpu2ZpfK0efNKMbYiBNLRP+dBqw9OXt
viDc4ApG8VT7oclIMTmRpW3+IvM3cMlHNlzD+qq9ZlvMblarlV4gTHluAZ1TblRlAJX7mr6vPWDl
vkLy0ESqRGl5BhJ14vkXZT/wFdMOsUKT6+zXRaWd+8qgy0HTM/AKBFN15saKVxxLFuKbEqvJU0f3
E2qR9RWixx7zzy2lkEB8m+59MJ1IEUAzQPXDlFto4Lj7ZhEMJhvhgfNEhQ6hPgpEcOUKmWmD945E
pAEHd5jCtM9jOtQ+lBV9qNzHHlC+i81swBk7QkyA2fwgW7oPPKg9HApQT6ptQQDUo9pj9QwZgTm7
Am3PErKYzdMSDUvwYvIKQEYeRIjTqdFKt5GygFc2w1tvXXqo0gsQAcVuAQHJ4poNCvDI6yvAwCv2
ozUPi4QUZn4ti3uguO3A0rlBqpJffN5eMG8CBtLojdWR1wFRNujQBeT65TwXD8YP9gDzdl5JIsvl
yN/YTOGLwPoxObkf6/ZdwBwST1OeMiV34YAteR4eWmwX+fJYeXkC/h0sC8pmM5ymydloctugw01j
vhoq3/uwTNb81YMwMU7ZvATfK3Q5FgRQAbi1XsvYW8jG88e9MENW1gjRSwV7KM13Vn/I4HVBnk9e
fhuC+hB2U4qYjtgTbz1/gqpBar5RUKGJsybQFc69dDOAwQdO6dkJrQw2EMhqTX+oi0/V4mSh9anL
TdQWZAOgG99g6cCSOwlxAC0jEg3BoFGuqiCzyhffExkaXdw5p9iz8r1k9q6R9c6a7iSFiiy8cdvV
zpZbItKud+c2D4H9IUc7YkuZTi271hJNfedYm5Ehp8XpxAXRh4ccfVtUNXZKPZkYu0uaFSq1tsZ7
b52/1A5SbilOQrip72QAO7F27tyaHFfsehqUuwxWDCfqstkjcuZFUZCO+kVP5waTkHx+pjbPVPFp
ME9AVE/HXpr5Mg/IIKmfER+Em9vHwGPru9VCotHsNDvLXMWEcQTSUjaeQVqNCPYOn46kayEKF8lk
v/J12HE1P0r2LpE+V03+deqdTbU0kQcvOdwahfuGef4WEC9sf6H/NLrtHC2zPDZ9teFaHtrhkodj
+0g5Egsta6srH4l9Bp1imPj5A69gCbS9uIEx2WZLVrlFuoo5Fozh4Idlq7nTpR+vVo6D8Do7j0iA
iwBf1iePp8XwDnxvgeA77CykCfndEIu5iieyx5yHdkf0Ug491Oq0Etw6CJTlXgS7nq87q9g3qJBL
eAJQLPK0aZ7lepFenbnk3cIxXh1VuzeFv0VyAwLzHp2pOs08lWTBIZJj7exDZUdcIMJO60Riydxa
Q8dqt3z9lsO+gfS5e9nWkTYvgbPEBYNBWfYnaMztfJOe1zN10UbOdkaa4g6mOTh57U1lI2CAnzt9
cgWmWK0wceWgVIK6xoMpcVy287V7QYJKmL/gCIhyv0mJPrjNwZUnjzz3FvJLIBdlNqdRq76b5tnu
MfhKOcMZqPyrrvGjtD3lHJIIk1s5eRniZ8qotp7B06dIQaLIU0EspMPSYN0syt62s4oDOWLAc+4Y
1m2x0eH8Zlf3a4+EACuCxBI5lTo2zSbgYwyJeLCxsXBsUyxzQpiXDP1CEcxZ+g3ImPoOsbTIMgox
AglcOOr9g8UsnRR1jUGgU58miTC9MvRfkHFop+06bgVaMJRQANjWHYygEaYFSU8rRBigwCzPyuQS
7wZBQCjj4nEqA4YmYYTDBLqIW+7yXNJIw/e7c5YeDZo8KgrRVo7Hfh3abWOpy1DmH7PXvtuIRlyH
8QWRrfqlmmSzh1sCZSEV6oR4yjdhXlckxSINqv/aSn7s6jW2RwG1Z4z5qNKgTAYSZLV1EfkQ3UTy
cFk2nW9hF/YitVxygq+8vFuNRifsgKVs+RP8DpA4to4zWluDRBq2IBkDU9ub5Pso0F/otXdBqfC0
HjFWU8dFo+Bv0jp8Xuizrs42yyOU6NFq6bTF+lxsODHYsbanO9ojmdKCH7fbseAjHPi1ggrL+B3i
fDCV6VKk/KCW0VkHJVm0u1LuYOoo81c2Hxr3ASr3uatt1N/DGjOXIWeGQITq9fCwyqqMrcF+C905
keFbMKmj8uwkROQBSkhEMOkAW0m9q+R6Iov9rUESB8TjZIROGTKjozL3eab95gy9wIYWhZgK4UxH
hLxcq57wuJldEBW9uDR5J968NfcysbA7vFtDWmFOkq7lJoAiEVpv6LPxOvmYAvXjG2JywDavAIjt
+wKRLxHx+Pe818hDYadwKtY9N006iGKre7uDMIcqJbBUUlVYyfCk4zCwIC0u/nbyrRCDZZjiYI7/
0lrhuVkxx7WIc5YiDBDvMUyP0+p8eARveBOaK1j7DLlUn+Ogd0uVI9RUFAPGXlD8Q8iTsE1jJmLM
PQBQ8jG4lrft1zHYe2hR/BW5k+7HglF7BJrIQCqCxFJMXr3zw+XUjzbiQf3CS5D3Y6AJlvoe8SnX
dUT3MbrlE1zKNoIwoXKUuSJ4n/piWyFe676mWR7aJcrry4xsQgztZsTNcfsjLFcOGbVY0HIa56Kx
H0XBsCCcCHgpdi3Cc5idgxBLKFwPFS2GTTADIazBTLuISihE5kN6T5y62yrfvBQIhY707JjU6V7m
OdhapfsBYD4TCBBAVBt7LsiKFgzZNQiKgJ3z4k0aibMyKwKswL7cKUaOQ0jOfjlFsrI82HqM2Vcr
idSI8BkjOpLI1SKbECvpzveWA20RyhZJ2Ah3jXBlRpCXqqKpkvKFjcqpUgaVZNP3DisTIDv+iDbJ
Zhb2k+KRC2SSRX4PHCwS8MuQpFqqzezJtFf2sLdsF9kYsrUPo4Pv1GPqAI0WVtgcIVfczfJctZue
NFdAKs21pRiQImHPv6iCaQCI1ZAKj7Mnv1cnMdd2ilYTfA4o1Ygq9DbIXTUJsooxLi/J8KChuqRQ
9OndLAmSDs3iDVt7lZhVj6Ze4ZpgfLnXE+KGIgfm6kwx9MYEfEVU2/RB5OrrGIxUnJscHjKQbK39
Nte+/pxuIm/B6ByrGUqTFLr7XDkRUVis43e8gxMOEnu8rG3np7ZA7NxSVxgGK0ufavw7OBmWCW3V
iuw+NDCFM0UYUJgUo8xvk0IAhywlu+s8/3kKIZE5Kt9WMG9k5djYbxi5YzDdqvEystVKkSOB3aOZ
aUIUkZm78vC1EMhNjeQwvwcB+1422hm2jTe7R93P9keH4J4DoE3xXTUVUnMWjcqeUHhOZmsb5gNi
tcJVQ2nzyvHo4NXfzsRpjp4F0anNt3gWyAlFv7FvdPd9mKi6uGGJzhHjSJy3xo8VjiZoPdbkoK6b
ya60UJeRfh6RrbS4r1MT6jamfR8CuTJILnCINW0AWWeQPWYXiantkpToaBCUbEH3zUvd+1GBeRb6
YLnI753jiwdY19R1QgowBihrmyCl5n3IQUWRepXfwwpgdtJDLMIodlI2TmPeVPf9iOg5a0XpRjFA
wkMO0d0h+wyFQc0QuzezN4ro6YsmOXsb0NfslHDrE5tXvWGdy84IditQ4ShUVO0C+3/y3+yd2Y7c
SNpkn4gFOunO5TaCseWeqdykG0IpKbmTzt3Jp/9PqPrvLqlqpOm7uRigUWigUBkbSXe3z+yYmwuB
XwaWOwJ4zPyzjFuP+1o0V3kOolDNKT6+1mQ7YNEdv1vHQCUutHeo7esiWCwmiUYGX7Waqh0TbRuK
Ie6WW7upwzcIzuKQr3CUJt2p6xhf5h5Ak3WBQs0mirX0tp8s8wJ0bNk6nePd9WLp91451YiVWnmX
XeeGN0EBO3nSA04YlyOFG0Ll3Jh2bjlOeNNbCRW0O2SWxZklLs842q62L7o+kFcQ2cSDGJJqw+bM
b3ZxyDiXA9gSNZnVBLguBgZ9ILqusYTIDlF4Se5GBODdKMV0V3jEW2E7WkylhT/vQ5oArpVgGpy4
MGC5lTnKFc5wKIBHJFtL2y9BDLN831aZOcqqDD5NxZBMgHmqtY1YxawHp8D24/vWVzuuDDLDEn+t
Ogn0sGboRD5J7DLsVEAFpzi8CRNUk64Mx2jI/YCfJVMn0as7mC4Vq2Ytsl0M8xppwwPOrxtfvEhY
CdDu+rDDV6RLcYM5cLQ2eRyDl0Lt3xaYSHaWFeSCe9ZprtA20L/zM5lIAhN0GitywfPc+zpZDiae
80u7y6ddM2MZIsPvHwO6Eh5iUi/3mvNF6/jVTc5GEtPHHL9nultmIvZJcK2b7M6QBDrAsd+KmpTk
6LsMcuMVlVg7DiRenbzOhS8v8lm9zE3d3kowtXcOqFse146742M5fNdxfEREGi7bIhav50fhXoWc
oRxdL0+zPfEjcE08JIWjDnQm8N+ajKtIdvZJymZ59EYP1YWowi5wMdFk6BP3dueM9yhV2mL0DiIK
Rt0UehHAW2zIuSWVjsqhekqZJMTBLDdVWc3AhZbhIpj7ljsisSITiOCbzHKmNCoY9o1m6ss9xFCl
lWdEMNv8r/mcLtcIcm/NyMS8D/QhXCcmyUOBHFOatb7xG0J8m7xnez+Aoj2lXWEfPUg1F93sHpYQ
50wfBiffh/beBz6QRLu9aDln3+tajtcMLeVetGa5Bny07Kyh5B7LQR6HBJ4fTFx718CkCZlNyhyr
pi2egwavKtNbR2Lnnc144zIlaTdxZsfsd6bizgwm26dnNXZw0oel6tzbhd923LA5cXeMk/xjmZrn
LA/Ke1J949Uk/filgQ6I4la8CtSFbWX1IlqNaY5dU+3DSc57McF5iNk1PoVqfCU3H+z0fBZHm6Uc
n/Gdn2HlbeJBkfUG5KTVH/Sxa43aKrDz13kumfwDwQPnWzFHKplKBJJB5cqA9NZXAltWhQrEJPnS
FLN707d42Dv4ZAg96DPNbN7i2LVBLhm8F7M3IqE7Ymd0t06bgUk6J4YldnYa2juncDtmWlw12DKg
1u78uQQ/BdqKRYONCFRmvV/G6VSh5kE5FRxf1viTkxRC8sAGwMUTx8Qw+8Lis6j56WIHY4FbQajY
FNnZf9GSSMLmhedkaKv4W52I4GpB9mvx1kSra+HkySFDhY2/te3ZvuACLY6hM/tvVRFizmQoeYuJ
A8QhzvlDuaYeUx7hWDe2k/K5m+IYD2OHApMY72SDQG+RdROOzssQ45ReOJdnfVvidYqzhwFjI1vM
YGoghDjZcWD/seFlgxdAlP0R9nm1wL6f+FmSQPhT1PdO6m2QBc2tU4wDkhEuthvfLtHWQdufcgdi
0DYcx3Ur/T5/0ZwR8HyR/4u0SMz7DKj0VparB6Vh4kiGE79HtQjNBf5XJjopfw9UvFoncRUEur0r
5BK/9QaG96bxRhs+ntV+XYZmfS/KsrkIV3uB3JdYTAqAPzGBNcknHBjq1uJJvncQoC6caSKuO1MM
cG8tdb1bEzFcziMyOXAZcVzN1H8ckjWJklCxm3ZL/RCObXaNhtXsKlD52zQ1H0vOD9yJjYVgOGDy
eBxjs76XRV5dh3E87ZtyDaFNOhb9Fsq3t6ON829tTAegH8mCgALu2DKFrdqtLT7WCmTirUnCo8kL
SldYkk5eUIsLwhohViRTX7fQRqMsX5Zb02Dn6TL/IWY+uTe+m39MgwI8ueLYejmCPYss42H2TtdP
AOX0Yz+E2LPyhpGrb4Znu+ei2hiQxgh0g39JDgWD4nzveskrCjxmBHvpbso2dw9D7Yy3xo6ZT2eF
Hz513qiPjVfOh6milMBqxv4eBiILg5kgWAPR5Ek6rIStu6DGvrQuwc1aY7rinrGuUoIhb13Cl5m6
TsL6mbSM2WtkvIDR0CZO1pnahbznt/NsOPXay+utIVy+K1QuXniYvI1MFU+MhUNSbrnezRDC93Vm
8ut4yblHqMPgXpjVOn/2wiW8D5LrMmb0kRIguourtLrwkqT7emaCxm181RbrAT1743sDW4AuXve+
OK/mq3XZJuiUcqwZuFyqCddhN0BvkVhqq0tJBVU0dKHiOBmvhps+cJOOOVDsH9mgqC/MJORHVo74
gFexBJDc+OpL2Frx81jV6bFEyDBM97PJgLGzLTb2uQcSkNhMVJZgi23ZUgETpIdKdMekyJ5t5L9x
G6wiuQvcC192xy5GXtfdzPC46dZTCUZtyJIu0ra8LNY+245w561ivYqD8dlq+Dduyqs5KPlq+fbf
2/8fm4r//ezo/6uh//8yIXD41pwb5Pqf/9T/g+EAhwTG/zkcsPlWJtn47wayczjg/B/8GQ7w/sDI
H3jEQ4MQRgE2/z+zAbSISSlIktgOyASF1f/f2QAl/oAx4AmQIQDTzimc/2QDwj8kPA9msjbzAgIF
8r/JBvwYADynGAkYKhkqgpceWYOfggG2zE3ZVp7aFIrFHBsdh9HxZSzlZTx1w95Z+8Nfvpd/pUf+
2nN1/hr+kgr71yuCx8HOTcBB/hxFyAA8zzmMONZD50mKAjMmurKVPzJm/eCE7NH0qFkY3JdwVF9s
t3vIM/22VC2kRsvdd6P6lrJHBtC69dr+tXEXTurYWneyD37Dr+Ln+enNCuccST2DdpTiR1Q/Ja5A
lsYeYq/Dmjoj8lWlYY/dFvhI8B5s+E1rdp1pfhyCwXnsOHneF1lx6NJu5hS0Pi1N7W3KhCqnCfTv
FmMVzzvDaIgkZn9TuulHRVUDHGvOYb3bup+YTNwTjmDgtGLuHvFurcEtbIRh14Jq7mcjsW/57m4a
k+mpRqqJlF9xtomzIxwwns0MCt+MM9wYdmice842VkvwPBC1xXkLAnOP6O/wyNqOndse1pBRdueY
5GrWuR/Z7Ju3nQ+yHs5zNK1UK236VJRIm30QpTyY79thsu6TOPH29IRl+7BGHB7Ph+d29eW2HO1d
aA03Pp6gfVyxccKAvbjf4sIqvvW4D/ZjYplocJiDqNHC1G+dfeHZhz7ocJVW9Us6yPBER9rrKvUH
hcO8Yc3eglJkaMTO+4A9qjj47bpegUYKT2SinoVJJhzqPGZbwxdkhzwAob8ye+kAKtpN22NYsy7C
qX1Klsp+WCc976p1gotiTSQR5tJ5C2F2H+LFJUBVhADnmvE2gSkNqLBW1xmb9CrNv86ZVd2VYZxd
qdoeBZxxNz1kHP43RZUWB4ZbB8wAbhENra1OKkQg2lhhLC+DpfQxrK7pBxjnDvJs3wHkR2nn3EGZ
TowLHP2KO1A+ZUXFdKUIT+HqfMZ3XkWiEet2QVfcrk5d7UTp3iGZdLtxgARe98jbWdo1N8picjQV
Deov1Tn8P+aW4GuxniwTwZggfs+9NPmKPPe5XwaS6lMJFz7z0uGovaq5XwkhRFUizBZ/FcdHQNhR
i3FqmwiZR7Bukz0FoV9qf80+O4H1PKele+sy1bpaU9EfHA3TKMXj6a9N+dp6vf2hWNA6U9tHp0kU
BTTaTeR1B0ZnB4uAU4DK03lb+5pxVqxvQqyQ4IRZVjl5w4MNkrNPDvi3lbEZshZBtKbDwNFp7zbN
hfs4ZH7Ol6OqU9XhfdJ0WdzEMYbaogzVm082A+P5orb2aLq9NOldo0o87KrmcVOFIapZnjy1tnnA
TZlzgyblnsAtGZX4mKUYsbTXQcAXQx/FnS53OEmOXVeZXcDJ6KGUeEzVqNXBqWVzY9nh+nFx/Pkj
5HB5Xy5n21aXMkNZpjQGnKXxdIVUvPTjZecxeazUMl+jr8qRkRQ0OsePDwM4Ifay1vhWsov1BCZG
XRJ8GVJQ6s5ync3+k0RDl24vQRDP/qFvgpHqnfMwgsDDcD9R8LBlfLF3u0AebA8n6zz7bbsBe9jv
+kxmUTGa9utkkLSTTnof47h/pm8nOy5pjeE80yF7WI0bLCFs+Czr8fPqVPpGgN4++p33krtO/sSR
rb/v3TGGdSOSax5BGcmDHrhgEtS7XihCCEPYcCRBqSd2FnxarJphINfqvW41I4KsLu+cvJi2fgMu
NfbUgkRb4MjLakH1hv6MytcfmrwZ3tHSBH1gfnKrpLaZ2PsjVs2heW11+mmpDN/lOBC7tcUh7ZW8
rNTkE/2wb4dkfrQc+WKU/awYOHsc1XVyXZRteiwk2tOZaC7wbNnmQpWOOBEt6aOSB+Q3YWpcv9zA
Ry1i7CVs1xAJavp+MFzkiTghqXIlTmN26TM1WiIfb8XR9TX3dV9NkoNA6x7h4aEM5BaKRhsX8PWb
pdW3ulU0aLmm1VHT6vGjP3QC4mk8SpyFKW7iLU0V9mOzNIZvtqvfpR6r4zogjthEcfIrPxGHwY8x
uGXlV2dYaJBpg+ZS6rk5mlAWSF9+7L8pkTR718riaArD1NkYesN21eB2F4hnAjqiN0Rxk6jrwM31
PV0JBaezcjkmRlqnhGOzu0lG58uaZa3ZKRqkHgFiCQZc4DqiZtHzTdya9AIgdX2f5KNgFNCdBO02
BR5y7W5sBaPBsps1GlNAronnctSslK+iCizSbkhVeNd0MZvfviovxnyOMJwpLL0YMNwQN/GUOvl1
QXLqvW3kdNehqYR7QZsR6IBxb48Wh3gnZ4rhSOYrmPtGpjykusKrMU7fZwSx56brw53FGv95gI19
6YySEzhVG+Olk6YF5WWjpw9syNHnGkEsYqV/51bnsXyzFvy2MEjXo5HTB6et44t08Uem3a7caRSg
HYVl39IqKW96UzU7z5/FeaBxQa6HIkwElrue+QmVA9VLx9Ec5YGwLatBkx6XrLaByDAzqU2QX5e2
nTBDnTweE8tc49oK7fvGcpgcGAtnWREEOFB0e/4NLfMRCvumVPa6HctwH1btbdqv2U0x44ub6J4J
WIGIRM7kNCg0wikzsUiOeV5EZVfOHzi16b01ZPjFgmntb+KweBgqSbirc+IrCyj4i8u+gyhCXd+q
oJXHZWQARz8SUahhxt0wWHbKONgPrtrSFadCivh99Am2QBFpLq0eT6aQumN8lL9nfeCeSII2l60o
w+es5yLlkW2ZOSUat7TdhZ3ryTxwPMWaHyQ2YhsNHsdlMGOyjd203JZ1jx62pjkJb89cyxZ91vHe
0d4l/rxmDfdlZe4W1ddna0/vM3pNrrtU4OUqnTDqPYxfVkX7nfwuimpFQA84683cKYb2o6VfaYqL
j+Bsm2MvwROlJu6uksnkL6Tt131P/nFbsPxddpMZsHuEo9kHLaQ1DAua0EkWX86F13+zzFlwnauk
2TlVM1/PyeIdaLzrHiTGv4Guo6iukw9zL2g5QaDbrtJ2DiE9PtuGqCC6u7IjF235GPD42Y3JQKtM
3uSXjbDcW0IJ3jYYXHklPRyPdbgMh1X5d4x1GPPQjJTLoPimaCbYK8BBRz+tmZhjCBlJwW0S6pm2
dbdwA4qliUZ3Xrbz1NZHyl7EjTAlrh+VXaWSSWLd+Y8zE1eSR0y+5eR8rZu5uaClhMqDyn3W6Aj3
ybSeFUGIm3b3tUsGnEA4kuNpLjYFTHrWtPzeZ5qyy/Q03jOS6lnY1iC4YSXNnyewZTe9mzQ8Hdv2
cvDPVsg5uarD3PsWu4zKetM5z1mWhC/BwCxb5Uu4JU+K20/ntXeXOvV8B7YCzXVKsKGsQDVIZMwj
Ol2W60sVIiw0Wf7qdzGbR4d4l4sShWpcdjdiSdgQWjDR/aG5i0X1KHsSjA7tA8wYcnVwR3XhWEv2
gaHHdVv2+A6cbjf4VnnlYtjMe3Qw0kPlKRfYmiDTkHm2p73SPtYlTGKVT12P8lnJpjR/1xCBkGbd
r8Xofa7i4XFp9P3KWewau80XhuWfyUKkj02Y4t1OHEYs1aNmk42BOH0tpRk8pHQSCaDrI+S5bBta
JbtJWoPe5r5P9kU7zac8i9st5kf6P0o1HqmRwnC3LFVEY1Sx9WE73a7V+qFr6mBP3p8Gl96Qi0kY
62Xyjl/yrIR21yDt9ANCPZ7ZihVUjlpvZBN/pS8022i6Ts98IxJv2EqLJcVuaSdgL1jAsMphoka3
x+Nb9/rRA3N9VRCLPSh8MQl2DZW00wnHRHVdKpxUiW76zTq29cYlT8dmNHDu7KykYJgulP080J/m
rMMxOQ9hcj0He0Q49TAb/RUvHr70Zeg5Nvmkd3JaWxQZq9lzMVkO9g3krnlTMyxFHPQ/+drqj6bL
zK2sMsYO5bBP8mC9rAlq4BAFA3pFgWZUz5IDV98pSsIsQmm+wLrDM7LxJFMSS17pzq3u0qysNmLA
AZHn5XCBODniF6NW7GXoLXtbZ+tVYUyA17p5Wcv6zW7psHRbDjg0BlRE5R17ekuK896XwcgHZ0hg
7uH04kI1qsND1QUj1otGbmncGqOlHM4mQUnPXa2S8Ti24THEH7LUuiHTQu8reZt81lx6HDHXeHhP
YIbtwFfwOKY7JNuuA8N4Z7KWqOvtj23/PicGc3MV4PDVmfk4z1N4a1In/IJ8tKJzNYwJ2SFtwp50
skC33ZuiqQ6Zkg995VF4qd37rgjfGO58oA4vuZDNWRVeOUYOi/8hwzF9dBhqvZrayw4tR3JK4Z6G
MGhQ6kjrlu1yQ9ODHfkhoZc0J9VGGfO4qyoZAIYJOc3CHiqaq7CioGkBc5U7PqMNp/naj2v1oUjO
8fla2QeZFLQudF7EyrLiS1JEgyo6RLuMd9aO4QXv6aO3PNPUjWwomlsO685D55vzbL9e6cVYHlSD
UwMIc/+xcQpOyTRCMa0qyH0OTPllfj5qGnX2tTGg71bOS7y/aW/P568p4IbV+FwiJxtgPhNorHZd
kl/oqqj2XEA7L82LQ2jYAtvmagYqvu85h2/9+CFciuJ6rmOWrBDjhed4T41fHmUy8KPHVFhkKyfX
1abKNuC5uE6W/OA2qfXMnpvhC30VJ3Lq8RefSMDWw5d1QXUJbTdF/9IV44VfYETTTbps/bBxI9qM
gshSs77IQWZBwna1/dQzizswPLWuV/SNE0Pxfu93jaIUpUq/re6iv6xul++7nNDg/5cQ6yEblt+1
1/9SQoy+1RWcAkTD73/re939vyVEof6A3RGiIWKFU4h2CFF/iojBHzZVEy7wZAgf54Z60CP/213v
/0G7A//OccDggfT5j4io5B/8Ofgy7Bb4x5kQ/r/olB8IMMm35h80vR8JSAiYAXqkxys54MokFJQf
6SJNXVgmp3QF7fs8nWpDCroG3e4WSsB+A9r7kSn1/aXgVklexRbCdX9GrBcZVU1ypDHDcS1WfEJJ
e7qiiysDFOOKZDTb+a4qn3KepAedTenp1+ql+yNI5c/X988oe08FzFPlT3rpyHCXzRomrQz4Rnon
nDTYOQa04D538ftvwL/jgg+BduUIJ15LJitNxAffnfwvSe7HdxwKaMlhlkljZQ7QjcAXZ8sWh4WF
RctZSZ8dfJHP77gd0DdqAHd4/wK+UoA+FZtw3MWEyKEUvJu4wRdU4WfC2jO36SPXT5Bs6dKI3xJ/
mV6mSTlPdm/VGN4WCnvnukyffv2F4DL5QSL91zciEY/hgPKL/Nwksmg7RtHIWYCzkIPtaEt0q0mx
5C0Ex/Dl5558sTlffy57WH4RLC6G7yDIwAV4q9t+XRm0ORvcQgrrdYm1DXiI/tILoyldnHQVA9zI
Ax8dNVH5oaxG94swjhKHRBXDYzw4HCZSrF5vakyhT1lT0JkjcaDm1YwBPJrMi3nSt1VXMKhKISWQ
4WbOGgbd8IWoiHnsC7+vgMEQSmVzOBJYMX3rsOOlb/42jce8wKLjV/3JJqBL5j5n6rypQu2BzvAc
WsiLOSTw2XUy7SI0H/xEYVEPn21aSUkpe4sglT86vne90hwKMqF3iTiLFm5746czccmpE+s+64zv
46gOM1qh4FyRlJBJcoeHDBhv3AbpZ7/zHe/oNA4xgNk3FT3OHDdBifT1SvfhELuaXZrqgVvQT0e3
C2thEeVQPOVmBdlKeSxWBEqzXRq1JWEOQ6XcsM6UaU9WjAe3Rw5CjpFe+ZB5YWbvqLysReSMyUz7
WFB2/jETJnS+8IE9dbnEAI+20NeS7L6IA3++jhP0zv2a0Rq9z1BXyn3JVVEBLKP06BS75+axeCp6
Z0fsKaxvc5Gf7QCk9YcIO1LpRmUuOkLl9KZGLmCNcDtztGP7CNA4fhtXmWZ7Obik0viRFnwY0Ohx
Bc2hTCO/CF0Ss3UFHCMs8k7v5FjO7M9i3A02qbkp+vXF/08PIzwVjL9dAPa2Oo86/kJVIrKyFJM9
Dtuk8cODl5IsgewDEEM42OnISpgdS3ezJ9ZyPo6O8fuvX/9HcOD3Wy+UvrTPiFhocOdF4a+vT3Qz
yUimTlsNJGTH5k1eOhBnLjBQi0Mjwvzq16/3ExnuzxcEYuw7ARR9j2LgH1/Qa1PRMLlEgKtnsnCS
DWFn6u4y65rgM/6G7hg7q4wGZfIIj559KlvtvjV4ipe9Wc6mbfxae/qc3UsmyTjbfvP+WND+Mls6
vz/OzGDhoP0xVIMS9+P7cyo7NG1L5xzjVxa2kMY0mAlyN9tnKmhiMkpmOS8e6wlHEHWejti6xMH3
TWUNhx7R8Der1d9XC9bqcw8XaPrzwO6nhbEG+m8Ld7SRuGTrbKd8TsKNv+S/xcX9/SGs2B+c615C
XwZQvn784ALT32wHEExSyhbv0jLvc/S42QVFIXsfbaLBTm5y0L8bm+mUQEMjULWRXordRYwzKI0C
G9drq1ZX7JkCtezQMWQccPXEVGU0Z0Hg1z/W3y9e2MauS4GayzfDJuTHtwwHVvnTGbqSTqt+E27T
Ew2Nq33mk4rNVlqpfv16P+HbGTxKCI2eY+NQB1HPDfvjC1o+3egJqMntZJXyuY2pANhknTcza09W
N/Ja8s8M4Slzy8OieJ7njuzw3Pa/Q7j/eFGwb2HnAtiNghBBlP37Vu6vd226Ki20oLJMBtZ8X+J3
3WD0WR5/83H/6WUETQHKDqBHc2v8+HHFPGN8BiuyJaTlwV9I6/BDxaj3IcOR+mXEobsf+m59qnQ5
XcVJjT3P2DWtvTLHQLi3RNCIY2Paz8m41tlv7tQfn5zn70CGNttG6ThBwE7qpweJDmiBlyj72w5Y
y6mlsWiHPp0e6mJ6SsYi3wUSlZkeu/SSLvX+w6+/m396dUFXBQBaipgwvf741WSd0ycS6Xfrr4Mg
Al/ijGqKjPQ3PvgeExtEHIJRGGGEpiSk89f506/fwY/365+f33EcimIgqEPcPr/Dv6wcAY1TbPK4
BqY6r9ftoGPiPUPemrsGvA7wzJKB7tJPu1+/7Pcijv8gWc+ve7YVsPFXPCUld9iPr+tSps3wlyyP
zN0GK6lj209l0rI1Yv5VXLNX83dW34hbwNw5sBSTztD7VFaUEdOzVe8pE8U4/et3Je0fDxDf35YQ
ir4NG1hEaAc/va2xGZ1+Cb122+v5LqGK8T6zcMFsapLjJPfZVvmlHhD3h4k1nblbtQuLKlJnBENa
mGILrqG4xLqugMhwaiBn4OLxRHKM8ciJcvC+VE4zZNueot0m0gnSUZQWYGA8xhD5ruzZUelYlwe+
i/VOojvmiZ1c0RYo4l1hBSnRRzvzebIyQ9ywExrfVRqmr9IyDNXrIc3Wna007UdVb3f1vjZ6+WKl
cYtePgfOaaYGyzBeGCYTxYUDPbD2FFc5CsdH2c72rUUaqWL4QRaCGlFe/LKYAryNMqSjMrKHOLt1
rJnwfq+Fc7IbHfYntlG62ZAb8xDfC60+zE040wkxtzh9O4n/cFsvy3QOZ3kMu9kwut2hzphoXiwL
gcsqaxjts6MK3tckwIRl5iF88sSIx7xlL2+ipKdrnRw0rnmG1H4FybdSlAKXVkavU88GCxryGpXT
ODwaqM2vJfXa34LEbVea26oaf3Pf5d9Swa7wxDOZVI3b40ulnNrMb6zkdJGtLJKPtkwqs/fWEAga
iR3mljlM5ITuXQdJkQn4cluPpfg2Bsa8QXdPbzgvTe4jHyZ8nnrqWPeS6cL1aAnGmF3jUGuaZQ0y
TWccutIrawwpOh0qZoyOsYeCgU0DbEdTLQjgSq+8Mx4WbXBTajd7rUocZeATFn7QwWZStBnisWsj
46ThAbG5Zt6pdUiOuF7WbUxByanuSghR3TIia81s7b8CnFifJdoKndazis+IKNJq1rwMOLL1MuEA
UIyDqILvcxy6y/g5n4ZQQqm07Y8OW5Wv7CyXNhoJC7xTbgsVinhKHRW2Eea0EEtw8UzW7mNnFe3H
ZpwZGjkivLeo/MFFurj5BY2lCVnrmu9864RYLTlOruZmIJBPK5h2F//E5/K/UHhShueC+4J7rJHu
hSoCLz6wjeVA1zXu2BEAVskE52jixGBhBnEOFNwkyX5ic9xTqY3WixmwAEm2qAwE1YAOesqDVCMo
LWDZonEM7OzC9QqYLtlUMN5B/pLDdo1TTirCa9rPXlUMFG5Dqpm3HBKBcRndAF2ZtGnf8fCmn4PG
pUddGdJS2yUrgmlX2WOjyUehSvBNjl2xK2iYDC6WziPX2xaFdZoWJ7Vo2CypxBl49L8B9sJ+AiPF
0xd8cm1uxkUxVCWCwlo8IqVxQNcmt6MhFrHYTKvLcQ6wCtuqg9RneA+bMW1vi8GTfTTGJBwYbnOd
kPTvaYzGeYcZn1ih88oZjjhqkMXuTcHFajadDVXg6HgTrKNuyD29i1eyG5GsA/eR/g6odn5S0CLD
bxSQnkzIP0zc3JpfMBuuWhp1+yjx6sndtMx8+IPEc16xCDELaVWoKTxXufc8E3ObIm8Yzx6WOs5f
pVuSgvatYLROBYz7T7rBwxjlYSO+GG/Q94TOe3odSbx5ByuzQn7zBWBEtyYEszmR+w+N18FDt4Ka
W6kc3PCjY7nB+xCG8Sv4/hXLYDmev1dzvu1cOJTLsmKhdYBgYLXBcqA2KkPR3/d+YH0UKmEFHkA0
sd6lyr1LRLZWYDdThYSMYeF6SKQOdt7KV7NT+tzArKn22zNSkg+hwiMR+V3QrxGbFKqaMSUz3lxY
XuDKCYzxcsErhC1XYYlO1qm6yjKhNFfswJyYz21fuujzd0QHyg8Yn7GF6NIlRFoMneJkX6ZJA2IZ
3W979mXg+1DaOrpDPaXYkTxxoxuiQ3uEgeQo1vOVT+A5+Ur9F4XWpjD2RcYVEVIR1Al5LRbJTjsc
qnBEAJ4sax8MHmtvX4JGTYCh3luzU3+zVzd/4S/I997CeBDlpq0/BhV+ZIgtBUjADNN+zRqXaYq8
AtlEduqB4HRT2+WJhzBOQlql7qWZbIc5nwOTJ3D0EG+b1kU9srvvEYF2ec5rM/mgXQIAtWUDr2bp
uViOkrFssVNTpybGjZwFo14vZXk0YsUvgJ+xGTdsLdd3npziJsxjDnVtj0hNwj9NIIzl7kADsLa9
0zgzHiGDTVl6tbExSY/7uW8KXEoQIDDwj7Mc56s09XoGUHHvgSzDGQ4IouxplukYxW00lotP9Upc
jisOV4+/Bb1n5dEkOrkQLk8q91q0dUiwhUmpwr8iwfq6zorjaUmBuG0JpFLS0NjjdJ5diJTnhkj7
C+4cUqpV6E33RaPGvSgy77l1FuthxW01nNayKq4d07MSpk5qI7u54zgeSEnvyrmxrubxjNOSMXjK
bd89ZLHn1pt2gs6Kw/sam0j/rWLA/yLamagN22/2NBc6qZrfdU7+fSur0CI9qNNKOf7fTrwjcdSs
jClEKESPR0nwQBjylVVL+9Yl0kC9c8iHREWe2zdePTj7X2/dfjzEfd+40SGsbJo7kJml+9M+XixO
SaqJ6WmXhsvNSub0YC0djNlxpCLNy/LfHKj/vm9WdCv6gUulAADNn9H0cCQDKF/ckrUBkwimUm5r
cR7Ic5M/UX8G9mSNy/tff8h/+o4DhE1l46FUOHZ/3DSjrpGWmjwYJWGmr+jQs16IJsOMzWAKgBsa
T1Y6xk9UjZPql4v47z+zhLN5bulwaFv6uZzHqrMAkwEU0r7JLZSEwduFzO2Ok1QMeHA6bAlC2Kdf
f+bv5Qw/nRTQExzGA1iQKTX46bRMBtsvgR2DhC376SsDN4wT5HnCMJrx4w37AfToGcJPof2h9qiE
2sRhunxOqZF1ty2PzZp5lNPVOzP8D3Vnshw3c23rd/H4wpHogcGZVF8stiIpipogSDXom0Qi0T39
+UD7xJGKCvE67uhOHPb/y0JVAcjMvfda35rjnTTd1F1HhdZXyEY9hrt+y07uDMHQ7UioAq9qK/YS
qyke5qnJN3GSIVGd4dLCwLSvQrev0Vt2fletSsZUi/+hr3samcHYrKbSKbZzZVWgGOj8gwKUTNE2
MQ1YtQ+NWtHNFFBLBsyb0bZGPGV/UM++L7YZ2FqIu30ghbyHZ8V2VvYJAUB4LHVbRU9TluYuk/hq
Gj+4zvL3nN0Vn5rVR6kcLtnVZ4WSwZW7rIngDHSmTbkaOOy9pmdudV3fgfPE983W16J0wEr2wbX/
8K7z6i0jJh4Jx3rTSv9Ss1LKC47mhubIBpfFZ1h51GLUn53CmU990gZPf38E//BdSdQg4+5t1GKf
j1rsccabkdNsNCs7XMgh7jbnDAZ/POju4XgHW5MR5y6qQ++DMvkPd5MrkxH6dmXrPCR0NouqwIKq
eY4pPdGu5tvIhxn/9+931k19WzzJCkAGz1jP5w0761ZiS/IKV7bQmJqkPMS85Fd2a+drqc3qQReL
Y10br1pxYnJKhbIi9ePHsIvFFYtMeEGSdH7MWqd6cXs3+KBF8paC9/uTRhIr6yyMd0II6IX9vugV
Ncc+gAUD2pccu3bV1U0M66eFfuO6bf4tdTO9KCiz+SbDa1WuRn8pOJtkwmtdGhaO5WmqJmOlk4Eo
kdlP9FfEPw1wfmnAqCQ0ISVjU/CuYFUtCv1BU+EPrQ56fctHZ6BEFrZ9toDJ0WyQ63sjJmmB6h6V
476Z0P1udGN234Uv753URX6RQBM/0r8W39CGjQ+pPTKY6gnQGz+632LZDc9+U5vQTse1ST1a7v/v
v2mX8LhXmHPXIURh1Cqo3jhZDbX9QhgpQ54Q+iouVIxknzFCQY9u2lwGoNPS7HMpbI25KDD7u7BC
sQy2WDCa4YDoLcBLZjw3qAuSH67lJTA6UY60qzAJ2olmktVPyyUn2iiGkXwfOm9xCiQggOBAWpyz
YMkVr7INI2J6sLoP69T1jYMW3K9VbxpGt+r7KbrXsCiw02GZfog4Rr0oEY32BhELxHEmQc/FHCN9
zUOJsiYnQrVeC2Q1IwhWp4MUHQUh4WsDT9xhHjBfnTzopY9FOqI3TCK7fU4YVN/bZl6667Lq5YJH
Ak9cBDFREHbX+XLrMMczTnadQX1CEePOK89D+1mMU47YMJPgVVJqzNVAnepuHBtH9kpFwrtcjDBf
g76dX3rwDsW2rXF6rnwVCmNjgRJnwkTPoNxiGkcrqDGvQ9nVAwl1FdKUVSnqaFvEWj7psCXWVLt+
Y5NGz/hnXamw+IrFOqbB4NaIzi23N/cBOtCfHvW/cyh07+w6mhEccWe7QfzLtZt1muVNtC68qbsJ
Zz/FGiqhJlEawWGXomnUZswTshRZipsr+h4uXIHayI3VECZ1+B8v7h6vAEYj2uSB571b8mJcigCd
mChaibnHDTlsY+LX1k0YTBdGFg4fvJ7vNxMPUpGFuYZXAR/Q2YYp+raenbbscPGF88IylCnj6TG6
6TjOIaFjXmF88BXfr+oMybA7eTbjIc+zznquvq755033phRriakMGNdzWPHlB9d5f1xkTfcZbfC0
ooU4zxc1da3IleBI7k8qveVAt5heqIBjszW+6JKWj0tlcmRT6Ld2aWS3f99W3vdS6SmwadLjZdWg
UP59kREiSmbRo1BArhog/7TDW1ND1SmFqL/8/VJ/uImk0IZLHDG/p2uf7REiUHHBmZtvCkDoPtEx
CKI6hroQhBSBuF7V5//8ghjHlpvHJAcFy+/frUB7bLQ1fqAAk+guYHiA5dkrHyQQmEvpDdkH17OW
FflsxUZ1YzGyYYTC4ersvFVXk6c8wTPTllSZ61xWNrtbWVYbfMD+3lRmOO/zQU8PjecaUFBk6Hw2
cgw8KPykgGSdZ0mzi9xeoxMPGf77BCW068Ad9aesM9wMBgrh9KupDsH1DLEiHefvv9kfHkeX4CHM
hFSJYXD+2Jc6AbFh02mLaYmTOgPQuSxTGiPSFe3Kd+P4Yhxw+asqs4+E9czuB+/D+5qNE6uDQoS0
XdNnAvH7TYvpLerKQYdLTlaybgOg8KOYmp9dlHv0UwD7ewLJwt+/9R9edo7JlnBJCmPgd34gb0J/
0qpFFjpaPJQz050LO8nmD2Ld/3QV1EgMMnnXl4Pc2Ver/c60Cq7i1f58R1gGwPoQ0P7fv8vyt5w9
hJ6zRMwR6kOlff7Ut1T1WiiC6ccW1jBhz0AVMpv+T4U0EeWn98EN+8MK4lP7uSQSohnjqfn9W5Vu
I9yhDWjFWJV7CgkveKqHjvRup6bP8/fvdpYlvByC0GbbBFl7lNjouc6WK9YMnw4aOSf0qr4yN2hP
jZJMPDgAHNOmk2vbNPxbmv1MRzpyQ7I0sa7BkE+7XHgRvvIeV/VHH+oPr31g8rlCjlnomlzr91+g
n9sQFPioyRUxohsS1JtDgOf8c2c2k157YvC2QRMR09NkafbMA45rw9L6owPjcpmzG0+BwLiOohI9
zXmmc9XFdpL2JedFLbFzNoxTH1VeWvcSCTv2zlYZz36eBtFK1OP4I2j7cLot0sT8RtMHhnuNdST+
YDn5w9scMFI2lwEi2Qfh2U+jehWUvk0QzWBEL+Axp6OtUF6Lfpy3YcpxbUDz8MEP8b4SXLQmzAVp
1lKTOcu5+pfKMyiMoBgJD1g71ZzhTYqLjbnw2BgEyDUoIQICsh7cbd+rb39/PP/wbQlG4Mhg03Pi
E5xtODH49jYLw55Dby5uE6arN4YF8DQevPgwuW33WlRZ/fL3i1rvrxr4to/nGCkHe/j5slKnZbw0
RFlWvLoN1oarcfRyZkubjeLsAGsh78BsQC1dEBo0NcC6CMIuL3GXdk+A5TM8JY0DSXoieBzzY+wE
DvotjX2ZUcaQ0btuzGtkZ9Odxtn3I+lclmbbjKiUYnd0d7N0SrB1tGq8fTKk1sJNVdNVOUfqgzPE
+8UGgQMHFsImbV7185oIL0PQ1AGNYkP37h4LdbHl0Eg8QpTWx7//ru8u9dYn9Tl3hj6K10Up++tj
lEdZmSV1QBSN1T2ACxv3UTu4lKzJRyGR7x5YTigsbUtLhBlZcP6SpEE5leZA7cn4Jt0MpoyOFQXY
WhDcvBmVGW2k3ahPEOPU7u/f8Sw4kovysAZE29NQsLGsv/37X94VNgbbjaBrrEOvEPeVmRQre2L4
0QZefZin2bstKhSAxszclqkZ0JxM1XcmqNmV7mL/mGdSXat6WT7+/sne7ZUen4xBCe/wIjz2zvZK
QSxgzVef19noRVekOXgnN87ti79fxXrrxv62aFK9IIde9MigDYRztnvh9CTXAGIgaXdo/napGRrY
q/2mIHqOWfyXjvzgL2J0F1WWO7boEUHKMRe36xhuLXX4tBqYSRNpn7AnY7dP2q/hmAevuFFHk2iL
oQquLNrM1XbIhbgnXKO/gULfyZ2bChCznP7kvImsrI6o5YUDOE4aXnJ0BmnpFY0VAm8MZMyMFykH
ky2ZCbKFlaSDqzADu06vhJHGSuQJVf7kpHAJ1dDSVc1nRQUPr/BZmSayT6tsUTM5fqlJZqqn+YeW
GudunRAxcWoTTTZKTGgUprRWK0jKdBTVEa9aT3RLCMfw2IRGxHyWtd7YNIOt1UEzA/c/lcHURps5
5oH4acvBfQzl2H93gxqwXlKWkFlZvxp0hm07JSvWH9A0dFyZjrZokkFIYBF7jYrI+srYUBFuZMQl
x2Y9MoSBGidvu5IU1xU3KkLs7BvxD9ePp6UbJMkNdD3pfEulY9WrqZOQPOvI+Ym6wDqBX0EtarR5
A467DqtqXU5FdcW0z8wu5iwnqtFDe4WCx467e6a8LrhHKlj6VFPRkiqIvgVYrDcV2FMrReXnp54H
1muwfa7uNO09PptW7Jsa4fHG7TtkrENXzZ+rphKPdecE2SocF2XJzMMQ4AJj9LtCZSojQrqG5iZ2
xuFbYFWj2OLdn752c5Ti/pVN+WhoCdI/gbxlrBMvt6G8U64SXwgXi5C1fsCTMqDwTQ4+2T35Xltx
dRAIkNoDXe+gwOjVAHPHlCI75rgUE/ChkwWzmk8Y8WiKWj+dtGsx7tGDJreTzdFYjYhXWrYBs11V
FcylVThY9RWivDIERWUw3S7LfCBwqyQTcoWT1WiOsgPztkXAhkvQybR2NlFSCWdlRrFv75MCrBac
7MS+TKwo3AntgRHSUyuzy9rwMF9nqdN+aVnlbmsveUs8kfoKwVH1lCXSetBIMWpAmmOkN9pY2jdk
WIag4q3kAVZOiE+bxsirYHb8quZ+AFiEzvhLyVmNGA9pzgjnEZfSCE6HKVzJQLpQ7Jgvk/2gImPT
mvRiUJoa1iPsTpDxUJe+Udxo0F02qQAKC0++wWkdfuMovUCbetkRRzBD4uhchx+mV/hPAZn7AElB
2TFzcCajLtYVp3M06QFyaHhgvJKrpJQhcUSe/FLM9KBWXWI7yJYsszmZUxf+mAZIsyDQkp4XWnlk
FtQ6IK8Ln3uClsDxoNHZtNqrTRe4vdipGLU2kR1pfk1pAz24NWqEeRQFsfXBoepPO4XvW1BnQC1z
xj0vKzB4qZ6xtVh3ieNXu9iq/MfKC+iYZfR5T0w04dz53jh+4iWLPknm5sdK5undUMW5Pi2CLtCs
2myf6MNl+oPt4g+bNcWqWILp6UGzp/2+WXPeKioMEMPaKjP7tUNzsK6dCqNWnXxw3Hq/MS1ViIVS
F7a/44dnFUgKg69IB8odB4viJucl35OsMX+0Mb8/E/jsfuhcOdDRMjnfl7CxYvH0YqQRekAs0PLe
fC3MGRNzZAQXvFTq1iqC/tQ4ABSLpJbPKGwW4lMRrLFpMXaZLXkYJ2RiFqKzPfqJ5wYm2SMMCIBU
f99G34llqX4EB150ywHVLZOA339+JDN1YURqWCfM9olGQ7TPqTPIftDx8W70GMp9radgTQs3vkpS
8rr6wdH/aeHLh6BdzvSRo4zJLOL3D+HicmTTZAZRltBcBlB9q0COz7bbOde9bswPSpt3dfZyOepe
pugmN+r8O48947PAZ4jXJ0SIxqIsX0dnzo+YEbA2hWn0wSPxrjPD9SiyMeVwXMP3czYOyNllDLEA
ry2D8KIgLxvSastquqpA/0IuBYUyRHPwidQnf9sGEXvf3+/yuzpj+QD07lCiWiG/7/Jm/HJWrIN4
GuYRM5WofSiZuvQv7Hb2X9ws+9Fn5fBlTBz36e/XfP9ec02OZfQWHOCt7tmXFuRglZYisjJK84y2
dtocRzRASFEhFX5wqT/cUBOCU8AYjwLO8pfP8sv3i8LJSBwmIWu6GURzpSiVxpVuwZ4MBFPpE4Bp
9UzfoYj3TubSgfZEml7ih2RrZ7VzPjVJrJ9SI7PuO4MY1hWOk1nve7cxHz0yHOErpu419qfoTjD+
KlfAaPAvEd1EQ8CYG/E6V7aTrj0EpfuCNuIjiIvkJRJWjBSPOvk0QBa+mlNyYHeW07uo57qsvA2i
bCJXbVSVv2nIidxjcC7STVbYcbAFPVC9YC9NoHkYdvPqKg64TEAGh4LNQQ7VGRl2E1BFwloPAvr2
3rfj/id99WFaWWpuUYcMYRvD2IcFAzMmwXlLB84PUWz0KTsqZsKP2gZ/uhU8ZdjaTYubcV6WMDPv
PNcmRJg56nNZetblSGDZxugHdHfIeaoPHu0/XI81g6YthR7qiTd5wy+3PrAJGUaIxgEmJHiPHyYy
UOH5xBkSVkn2RuKID7aR9+Nc6g5sMfSw+NtxyJytVvi2XODY88g4d56vR9ZxqIZ2fY0sSr3UXQIM
G1zOBsItHO3QbhlfIzb3c+9LE4rpgEgx2PZEQm0yeBXtB2vbH147mxaSZ1L98rsEZ40MQw5BWDlU
RdIc0yc7YRKXwUShg+V58wd19h+WFSTWvNvMXhEFnTsPOl0OCVniXAsi2SqVUl42ehYnJMVktMk6
2UcM7j/4gtaf7jiVNrS8ZSLhB2cLi66zJDVcvmGfhFii5OR50YlYH3ACjWP1Hgf0iCxmsK7WUyIN
7JMhhHzc/KheN7Bv++mSN5JtbspoaAF8K/NvTRDZBQqWTD6hx+vuXVpw87pVjhx3cymDG/5OYgbp
y+lt72Y5mOAmq3+iA0fcoo2+Cz5Y0t5PtSnsLQuQsM/h0OZW/r6k9by40FsTcx14uv2c0pHa0Zwu
+1VjVuE2jtoSP55trOMemSKELjrEudE5WGs8ddnKsD38fY39w+GJzxP4ZkjNLcS5Ba01GwKI4Ehg
ZGjIUekCZk8rxmLxB3U9huSzXii1vOVwHmSihdf5fEDZ4j8NGzUMQCum9KBNQVjZhCr6bvIhyRNr
i2IXBkSWvMChA31meuNABJwu45dspHNNZJSdHNM2Aojg1F75SXC28C+kw/GbolyZcq39ibA20xmf
0gKs+XpOl2A3RyVwxpkORxBpGKCecgAOztqovPo7la/5I7dGn2JcuNUnLLzwmaYwuc0hURDPY3TE
6QZCIMiHVCefzLlBTJH7iBYBFUvvJ/D1Yt5NiYx5NazM/Wjo+dY//60dgoSTMSt7PA19qHf27w9M
3PlBRqqGu0a6DtHNM/DFGjNkI+bUc4/M1DefaM5ZnwIDisbGzXtiuBGPlw9Z5HvkAzlVfMfRAwpP
xARRXxrRWL5UE07oTZP7NCpCPr3e+gqa/r1P2py/ZUdN2395DxfS5/+azNWbCf0bJKSWDOju7H/+
X0JFb5of1X3X/vjRXb00/x+QRSmkf3nnNi/dy78RAAsa9b/+cexeiulXKsDbn/8XWdQMYIFykBKC
x99nebf+Bwvg/dOj/lpmlosBkT2FRfrfWADH/ycyRkory3RsTIOL+UjVgOz/6x+2+0+HzYtKCE0S
jcL/N7Yo9j4KKgxHfL5FnHq2IXIYkjPkDwvhUjecMl/A6SXftQBldpitTK0T10w+mMhhOT9fKej7
Mb5aNjp6jSaL0+9PPObXHDYUgOom6tT8CDwmq8jLCxrCq6MMsj5jgsy7rKOpaa4zgov9m3nAw0E/
xqlIdqsMt72wIwhTO7tvA0JplA8VscdTPR+daGi3Db/td1g99HGzPG6LdY38tV5isyfxHBS1sA9N
2MrmQqi0rDcugDXsNxLvT57nkX1q8lKhemqs5imO9fTd6DNbrmfibjZxLshgiHzVf+kZHZOa5qQz
aXFhMrS3GSGw94vVCa8FnhXvgsKZrEJXsbYdgVA7X1xDz/HeIIJu4qONKK9oV9Dl3arQ5jtU4J5o
R9ECzLDywJWiHzQteVljPqXTxpwhTZ8Yo3i0RemTYgujxecMuETKsaQOSTEqELUSYpPU+i5LTPMG
tnOArpxsF451TEdgwpE+B6vpqkGOvkvat3ajPfhfIJYoQidq5UBdGnwg8WC8R+NeAVWysUnZurgU
M4fjVeBlIwUuyqznway8J6YwpFNbrees3aZsnoMGgLaoggFxHLYf9BR5EG0isgKJigJDgAjSn6zy
VdSqHLaOdPnSwFYTUjsN9lbi2EvLPIh8IfO1nIVoQ5UN4bRS5D7O2Jh+GPEpJATmvruzq8JmrOvF
3TZuHEZNGps6oIdF5nSb4q/q71UZcM3IK+WzcGtS7STSt7Wtljj0ePTniyzt6utcKcO5COoyffCd
GuYf8cIEOE0qyr4JZpsB1YR0U+xmheXtR7vjDAHn1MEAMpW0m/Zzb4EQXc/BbEc3bcbZ+Xtgt6Np
X4ShxEa4cuJZIOQXRPftOpT8JdFSaaZuUS81z6KHts0glRizde9IR+26tLDot/Y+RqkbLj1JcC9R
VOVbww+j9jZXpp3fSlt3OWjUcmyQi41Vku0JqeH5MommU3ejbA1MRuAKK/wKkBzs4VZIXWUYS62k
uHR57HkKvXz506taKPw1q3//QxjXaQ+zEBLkJhEhfzOEbd8nyhT/kbI5SMcBeHFzQD8xQ8CqYn10
c7alr/jO4mkzoR8jDNn3EuOphY/n7Wf6qDza6dw8Q9z2yC6QQ9kSR6f51vig+Jdx0wR39HMB2+te
SfU8uSN6xMhLa+w2du1uhsDHuQ/7l4lN1ZNrtDJ024l97Y9m/si8mVdFNOOUrR1dgzMDAdnmt4Pn
NCVQUnKLt22Zsm50hDfYW8aH+DYg76gHmAxGepRTht1aTui9vyH4BrvrjVqJfUXb/wccqfQnjpHw
U2fVjfucVKTpZBrNyw78xkVOpvfOiOfgM7b2PNwBR3AegKz71zTixBVJxoeE7BMpcHsLGocJ1eIG
+R9cLdPHo+Qfs97qvnLSafemp3dz7D6CUesPbsytwtuysmVBfdhr/zaM6+IWkYix1mWAYMQDlHey
czP63M8BlrAcnaJ/51nVQ2WXMBqjoYO5Nrp7UXSEUcHXDaGLMZuYUvs6YTHGjwWai5kUC2GRQnSi
/28S0yG8JSbvkI9pu/Nj96nPMBhVVeKQEmZ+boL6BwWjuvIlRDwkggfwgWo/ySY6+pV+rbryhloE
DEvHkURExj1ytWw1KH/aAGnOb8MJS6URyIt2CjdM/R6HtNs3HM92KkkTqsLBvwIu0fE49CCDoxXo
N3MbKjMlELS+9quKhZWqo6F3EKd4XpLPaFi2qUOqaBGDafRrRrI5lOovZmwypsk/4wI4cRSDsMZB
GPrS3qP0uejIb2693DlOodwVbXQ5o46Dbc9eYOv5FNeq2GGvJCyTWnIn5Aht0O5ONrmduF6zT+xg
AGlrXtnYKS/wft5G2Qxm2bLdp9mfHuwCKShZSOKQKKKlQDG0R6DWR+h/ChwYePio/9rMNBVbxhxM
JUD6MfuucbYNAQLRFvOstvfMkFZzGNDG0JvYsr9DNT8aZnGoUste4X6bnqOcqRghR9ylZBD4G0W1
Q8N/aWXxgx1mO3Z+rJAhfrt5bDsUqEFJ0OaUZgkxx3MCvLPH4itFaLjoOuWVE3sXcV6F1zpy70TT
03UseZhIjXzqe/9OZAkyYpUSCuYe+qBiOJzH11YasXCPxBMjVCR5d8rIrbKm4zQVt66BBpYR2dbz
HDu+CI3cJdhIsVEZOTmaRhO+Zj2JICunS4kdcPolgkAsaQS8W8NdGJBQYLL2bN2huDPbxXIUd0Iy
DFR0k8Zgql6Gt+QDo1lSEJolECGdXcxjmezlFgs3oQlm5R6Gyssep7dMBT3GQNDMdkjTlUP6QjgB
554gpzGMNTWj/cTSOSRkMhzwOZgvoSzjr6HRNN7a89sw35pTQ0ITmRDtkg5RF27wxV9iI2hRVi/o
BVpzVy4hE5rgLmqjht9sJJo29t38EHs57ak2s5tsqyURFkQMkGZBEgReOIhKBrlkRF6QAUheQ5wX
rI1LLIZYAjLGJSqjxbD+tfEs6NJEHt5BWrHZJnLgmgxMaQib4YtwZbEN3vI4ZFoX+R58XO29unnY
mZcQ8Uj3oFMdi1XJYUGsfKxZJLj2ejV0KMnj2Uhu5BIUgvTG2oR1nYMumNAeuUEzkwa6pItISKqI
b00XOGseSYuMqsj2yCbxogQHINnv1Icc6Z4EeL7rMo2BO1T4t4JdJXJBDmA3DhtDVHxpa2BUFGfK
uCaHFpN4tGSq6J6wCNW3yU1pwLSOrMF/DekJHGax5LHkOWQfP7a3rSKxpcCjUqy9scRcO2bYUAhV
liy9uIjXPKl3fgO5hgp0YUsoPLpXtCrTdZH0zB0xcULtowK8l3KaDxb/FK9aVJtHpqlLYIrCczzF
cb94c6e9rTIT3jEBJSyJRTETRzjSS6kKnRxixNBflEZMmgNCBrTbG6FaEbYiPoPP2cuQFkBayu4Q
obc9ilKMEN8N1pxaRQTtxAPmRIq2ixhq6X0w+hS/5OspBbxnJXp1yHVTXRPEypyo8vaKdXHPMCq3
Nq1tmA+tIj+HLbZaM7lucL+Nwz7k0H4HyxGDHAvooZNWdkztmjhKDu4sh6lL1ylTJ18azN21HXLY
Kfpj12qMjGnu3fWcte80c5JVFZNN1rnuz1GMxREPKIuwDHqSifD6klxT+iihQxDxV1muxYUHI/Ca
/M+iJLc8g18UR2X5TQYKvhPR69UxCPvqeh7DnQY9vIeTV+XrZNaKV9vucv9TZ7ScsGIvi/amMXfw
HzPjdSpU8kW0sJ2BBTTF0afdGB383sQA3hQB0ZNlsZ7BgJ6UX4r12AzJD/ZU8uODrhv2/jC2F7gR
W5KhvXBtD0u41OQOdyw9muljkrr7BBUo596k1YfZ7It9D6MY8bUiEg7YET0clY4XUZEbuwwIwmNn
20a/zjNjOmSkTJ+6OMPObw3kcFLo1D9gdgJmsjqimk69N3c3OU7Gzw1qEZphpee1q8IxGrrNPk2t
oJfBld36JseZov9ERUnnYjb8YS+ALjEAGuOa1EzNYj05M8FGDA7Hh0GYfc8LHSQ/vRI3BUz1iXm/
b7oYIr04X4spxAjmQJvYaQP29LofRLhvqjgg6W0Mgk0vS7wudj+9NoPVZLswT+hZtZ413niDgT8C
mnjaHrzOJSdyzGAsndTs3hUkFbnMtcO63bd9618kpl0+0B0C7FuU6kLn9nhRlUVGYk8A2sHPvjWy
M4FEdWZ/6TJzMcBzJfLOGKfhgtTxiIg7unxQHKsFXhsbkMaAOc+OivK13bOo14YkbA06czatddTH
zrbnuBPfJNx+pteNh6s0o0xfPAT5ynYIg9tb2rcWvrYJFhzifl9PmNC6It8NQ6bcDUcxDKldU1wN
UWUcO1bqS51ghNB9+pl5cXpiVTdPQTm7130KsKdl1dyHgbR2vXajK4dV/MYdKpotQWpwBojTR3eg
q0Q0QrKFu55c9ZTYG5XZzrdAz80T7B91id6lvzMiuJZVHTxmdiGPkALySxdYwyOWW7WbG5L/YCir
PS6dGp6TBeyVNajZ5JWW4OaEB2QssIarvLPYqKdQ1NuasYkrZ55m7YP0pz36CQuutycmgYNGWqNT
IIsgAn4PSbfdJozvN8jngTSnbPmE3S5sWCztHXnNkbFbuh0XQeV1OW1Oj8ToEiMGGX/jCsMSpvFk
SjkhNiF5c2sbWf9ngATOOqqou7OYt1a7ncUmPqulqiR9AMxlvs9BvdzSBvV2Jbqtq0JW/uc4muaf
WWj4BPoIMd+Uor2hgFThWvJpt/SRnbXolxSMXBr5euzASJwiYmdXhtdhIA+CKmPDCRzuVpOu27Sd
P3UtRmSylDxGPoOR3wKaYPhvgCvlj6KsGFHYhTH4Vtw6F/DJGIUBJZ23+HCwJkRF+l3WZECWEHro
CyKl2A2lkSBQkJ6NrM+1lgeSMvM0+INv4HfparjdlX+cVBmtJFGK66bmlXeQHr160Lvvp2GaLwql
8MUIGtaID7RDyOSUWUTtUWCk4ASDPt5mNbQ4cBnxEywYiaw17lZV69ifTFvLrTvFEfHBPuSPRtg8
kKooHzQ463DtVSP51jNOzZ8uS9EDfeIfZTyy6/Yxh+DEUr29MJQBAChaCE9THCwWxayxv4FD8Dd2
xwbHMQBCajsmI/VplzenZLbyI9lX8LvbROIowgi0lVIQu5hmIARj1dWAVpxkDVmh3FgdamCn1Tao
U62e2NzKI7op+1rPY3doDQn+ADEQ/NMRDuJ9mMG7KWhUPpTEV1470yhXS+Ikv35w8rktF1HW5jtp
T4i+Ii/XigKo5aDQijz7jm9f7Zifpfa3Sdv5S1Ea4H3BBr+CCR0vGrdp9llV1UfRMhba+liTTebn
eTqxF8fDXddGfkkmGFDgo+5N9x6Lu9UfGqurnrqem76uWccuEZihT6GaTikCOUyd8kmSmDoXS0yt
XqJmLJlI4ns7ZBmZRU20hS6z6AriQq/p2SxpXDPjiIypRlccfCufzV3RKf91aMhCvMzdYfbXwTSP
9jFRSfWCZ1W+CIJjHkeB/XY1YjCHfY3+bOTXI9z0CtfYBH0vJ7nwlOfTsCvRAj0lJE8SM9GRRXEA
w5OTEpkqHlQ/QcYFTiK9spSI9QZvDtlndmmSoj1gtOvcIT75qR09ydJ/YP8W7BxgAr4PGkbSusGN
5vJkTeolR498MSQV5ThtePoPbtHz30vRVN/YF0B9Dobh3wW2iXSL1bIlSgV048pKbDKqJS2Xw5yg
L193ACQujABiYmKK4SHtSCtNS7fl/BiayZNuguIiK0zCLxkWxC+AJGksuEilqJQgN9BrGIfGLo7a
Dqqn3rNKd5fM5pKb0vl0BgBjj6infKU6eA92kWxGDNzJRrKo06ZAVOisu9JMv44Ed+aoQWo6EUlY
0YsKyoT5ldUC8r6IVNg163pI2m/8vzn0uz1HDfyvzXOXGEy2VBMNlA6YyPIttRt/SeOyRW2MWAIj
Lxqf+WM0AQVwgM89BqYiv8iR/DHeSZuHN+xn3iG7zMplx+KfZ299J3fpnVhpaR/Rjl/EcQWfGCw7
9MY0cgXioHxo2a1XXlRq0WDU0iYoeGWNOQKduG/qmzLO+DEsyI5iIp3dm8tTEfYDM5JmGmg7EZNh
EL6Ge9UAwVfG6hbuD+2ZKRyb58px+a0aO+SvGIKI/zSz0iqZHbLPPC6CWbyAMTCTxxYjREtF1gTd
oUs0uxBUz4kPyNzHzq8Uujr5yoyZFkxJlDftn7dWDv0rfiSry2gFEaaYFpdJZqQAwKUfEUle2kN2
EIMhxrXn6my8I3i1eTZcm7/AcjEfsBEvvR2bTOHyhJvSVVAtBPfAIxSZDFJ75M+E9SDzrQIq4+0n
d5a0vIY25IfSectX6pbMkXXHfaLz2jRVfWPgQAI90+VmeZKtLNVz4SNtYIAczfWjsFBu37Fcxtle
CSI+rgyn5aFEncA3LacR9cJ6CjKdX5ssPeVlr3P9xMFfdZ/x5kfto6kE8K4BmceyocVRt9coZ8Gv
BQ1/W4l23NuTL+cW1+HbV2WArL0jbUDimaqyY4wuUSNcZ61iRen5DOMpGJM6pK+FrWYPTCNy1oPR
VHqbejVfcSwcPr5lAQHhgNTG+1S7NXuGU14aOB5X8D2cz+lIStNKBxkJ7+YuJ1oIFj8hAt7q/wgr
qWi3OYSmdJFL9oqYopnNDujUjTOA8z4GtXKffxms3P5rKvZrNtnZCPlNqY0SHtkZ1gbew7PhKnRG
pHgpDNHE+m/mzmxJbltb00/EDs4EbzPJrKxBVZJtjTcMaVviPM98+v5QOie6kslOts5VR+xwOOxt
IQECCwtr/YNRvxSTEWvUUwZ7Oriq08QnQ0OfZ6eju+5bMxZilTp6wiDx6MrYq3YFyTS9GZKng+0o
1VeqdyDyAnbDz4bnHdKri/Vgzi0ePmJQCqiufYF4zEyp5dCNaf0hG/OkOroDuu+Jjh480FPUx43a
+kbLvxulqipP43pB1R9wiVEUPFw68dG0leFvp9aik6vV2kNXSpcw104wrL69pvLnv+k/yumh82cD
ORDA3+gFXXZjFkWvNK4PRM6pbLK3y+Y+jNLaaw1ret+M5vjOcMbimJRh/c/tka++JpAmXGogtVLk
kq2oy5FrjhowSzRiMRYmsUwz+56qcYR7HLq++IXDXd/5lmsyE5MlaRVSoZsUFY3DFeCoKeK2H3LK
SGhQB8+LKRWhEfl6mBJEHzEBcsVTntbOi2IN1UMhGhcq8ITGmNoLZCaVrqSTHeGXucckWqE/+F1A
YAR0OBqCNNyc1VLgeq6nNRc6TXB9ei9yHFNQNiBdbACsJztffAUJeB2MBj31Tfg6nKbVF3eR3ijp
pwNydXMeVxGKajCYcNvegZmsJ6VBsQDUBZ6InQVOkTbmW3TXPGAfypnCoVzFZoZ8VoklrzsaejCj
JXfD7e203sgMp7OPdIMOKX0AV6Je3iCKilmLC+IRptuvF088xfQe5pki0J3A3QkIVjvLIhQXA5Xl
hRzLu/0DwC0xxNuzRK8TyUqggugsoZS4JjXGox5PKX2hA/l93X+O2gwjpcQ0sQgp6cK8kHOYA/qN
YUW3IGrTr8GSlQo1nrqnoOc0KsVBNaRi0tFUfG7DqAwOQeGIyu/01A4PhoDOdgw6A86COQUDRbaO
+HGswzHmjYEex3kykhHTZiWaSwrAhQNzVS119VyFlRJ5Vt8R+3+3ZUDPc9HSSJA5qGnQYtKpTQND
J7tNEOSb2m/gD834sSCR1Z/pRNiVp0CHn88N4InuPZBYPqLbTlr5kbcFFyqdG7qDdTJx6XaDyh8s
CpWVb/ugyE8T4D2u3hF4DApg6KQhHRNYjzVUqw+hO/NPazRnYXSA9u/BgCj4R48AFLmJMaLjesfm
dmIhu/iuMzo+JXEt/B5WE0qpcaKJhxy+XeKZndM/JSJ1f6lGxAXOGuM9PgI2rB/6zg6Cz4UbZGQm
URR9Wppu+eAoc8dlqpv8BCtDKsqHV0m/JW4QorzLnIEkBFbAtJwja577n1ZmkkWDFu6Vvye8Ibv7
uRy47tvewpiP45RgwLWIOD+VOFZgSoMFITpPS42EmemSUh3nBg6IlxqChaJOE9+hz89aBnRzlnPQ
hkp33+UTF3QOEIN+3ms+YtWpGz9MJZqWp9joKKW2xTSp504b1fxxcsYc25u4pnzduzPq/sPrn9DH
JoPgrtYmXtmOtXOYwjh2z/T2XhfBYdIObXCMHHGmzZ4WcvzkOOZD1L7vMIv/2i5JR/MG72wqzTh8
xWDsP+tGw65JVPocszLWz0HXYX2I8z2WG8Clvwfp9K5NCnoLNv6Sz0CgeEAipDgrD7+ztGlEKJ8P
ixg//JzcM6ls/tLKVP8wS8duPK1BCXlBXizZA88mmCO3D+sKAweql1BBCuUSdsHBv+K43kQLFwnd
CrMPHU022HO46QnnA3MkTiHZo6hHrY6eE9HzCW6Puw6+4LYlrNZhfPCuEEcvo5Q+8j7Evp5+d+YS
39E7ZiOUvG7f3x5nfblKZ1obZpsFbsB2xBr3RSsqcvEspEAAJ+bRQB1u4fDKrm9WNF+HMEa+9/aI
MpxfBD8XOAvXK9K1sATBeFzOjEquOXRJ2RxMQ3E+AWbKfwKWbOpzlLgWmPjC4amcLaoqHgOU5L5A
GdjTW7+6cYDtg2QAvQx+BqDACtAycoqmPKUhu+D/+jLNwVh54WT8dFGbNPzb073aQIxlscbA7wFo
aM4Kt4WYQmE2JpKiE+T1H5YVxPXBjKTGqDugeOk0Yvr3N+Lhz8eV7EUaY2hGQw+5XObFnXWlyG3a
YbhtvS9nHkcU8JwPmq4BNTGs+d8cE9VgZ9tyIFefVwfdB0oJWrFBymiula24i/CYlSrIVISyF1Vt
24fZVBusVWGfVL4OZu/f2EmnX8iLav9ayqtDVCLa721kxJ2viLn+Vy+TRveBkFiPKY292QOcmH1w
8sH4WBVO/uROFB0PMQiITy494u95rKPCWQZC8Pql6MYNOMzUF+MYmzo9HIbvWSwkkiZ2sYjkMJSe
Prrzd8MasElQ8B5IsBV36fzUdvlj7AIFR11Nn+6BTBTi/YSPaUSLrwnjL6Ur8q47onWKGDa4QAcV
BOf12dtzXyvHiv4WKono0gf3HaWq/qeroy2AeI1YqocRsRSHLlcxKGdwMATTyEw6KEqYu5V0kOXz
3W0q/nnxWvMBF06JEzDiIt6bw8yfEGZ4bj6rXRn8BWhSo7u6jJ2aP/R2kAi/xS4DUE+f5zxFdYSl
DmYRlTr3mbu8D1tjAe0hTDAkS8VIGW2/dzU4QdiVi0l8gVGsvLS07f+eXuszUdgsh4xW6r8JWsYU
vvCAeGmtvGMioGcoBc/c3W4ipjsrzZB/NQrgNlox/MpArBaARYaQ+3gWKqJ3CJKpT62VUEi2UrPz
qqbqzXNZFVjC2YoVfI6jonBOc96752kJjS9tFY+fLMGF7wnFtqoHpTSsx6IJzRBRyETEUPMEVMVE
bu0OkNyZLjIcwbjE6oNCvtmZRzGNQ/PYpguYsWq0Hn+HaouiXcPBCJT06XetJjFjOElVNMpP5Qqu
6ipEuPb8+/9Pg0aEjypiSuIJZp4wnxwqiV8mC1MmBBGm6tzNi2t7KaajXxXaJv8g7JJS1DHVYPkG
WiV9LDQFAudQKZgYd2Sfd9bsWid4b+jmoUQYgNxf+j54lxTUhU8I6rS1Dzgjz3GLRWkZa0CkKzwL
3I2C75PFZv6NSlmamZ9cIDFQ3dm5oJCczdxoVKWrSMVDyxxyGmPy4yZNbCzHym5K97Gcp+nudry5
Pve4gSGvooIPhJy5fqUVwOTcbkrqQ+hS/DhQR0yVD2WH/+SP14H+CECKBC3/W2NC/9+M6/8/9KSX
d+D/3ZP+hInu9+Lft9BR+R/8Ro4a2v+ypNoTSHkspaQz/X8jR3UVayidl7OqwagEHcgX+y/kqKOC
HJWPXJN7gf9aShv9F3LUcv8X+FNuDBw4DJQQQWX+jw2lJNwYLgVXkIsQPveQuXqvGgaFNrewIt+e
JIDIysQIeiaMPmJn1t2/WZSNos/qUcVYaDZaPCB5VbEO6wuPuJKlXRfHPk9a80ff5y2W7TTbvDHX
6NFZCjJmKNAu8cEqsnQHrro5OMR4rj22P5JRl7ctsuddUoRa5Ncm1ZFCSas7pEcMzxyCkiI2Q3ci
yB9QNtpTkrxiErzOm5oA+aIwpbrI5dBGOyg1kTFC8iyej7gUx/7czMpdUmLtS4XbkQwks3hswzq6
I7pGyBQ7+r1epjaF0xFQ1e3voK1xu68/iGKY5GJSNnD0yx9EAUpNAd1EflIEw1OGsSCcbrSg2ZLL
KVjq8lfu6g3MLJpYXolb9EkHW/IB6RRtz+dmFZTknqBRbek8J9l+JPOXP2UJtCbHEJZG6KwkxNaC
vn2M3MY9OK4+O/TAi94rI3iik2LW5Vc365dfnRGHNuyy0OXBo87NE35AKgVSNxV75KYrdqb8fZiP
0a+3kbGgIX/5+yaS8nbGdMuvxRj/ZaoDRkP5Mh/tRlh+I6nFFCOaR9xOi1ML5tCrAZc9//n3gl5F
Qm5S3JPB4vJHCGrfURDQYo/MZnqp48r0jKXJnuO+Ve6dDBEfVNVdKNthkz6lUUp3eCKD+e7YmfBu
/5ZVYv76vVzDIoOkwsjLTb4d3r62XLVHcjlMfSS49X+bzExPU+J0d10IyuP2UKuHz3qoNX+xCuCB
gNJNfV2tEVWYHaV/wG0o+Gbht/oejwLndHvAjb0oV5dQbaNngaDc5dzQr6AxU+HnA1AZyQqjLh7B
qRs7UVCe9jevKzktDgplO3SVkZy5khqyYNiqmKn69VgFXpcCeV4Wi3pC5mBnJ6zvTkoGentmV4y5
34NKipgMQRBQL6cGfEWJp3DCqijPcmoI6fw+aQmGeaZ030yKViermooTB8A99uTB6F8ipHegK4oi
VF7qdxoC+uFB713r44IfWLkTkq63FQGAt5fKIwxWxPoxTZyCiQ/E12/LTr8r6kogCx+Pd0Zt7j2A
rrcVJHyNwIfOLZIxa3UUxMspkpem/MoorysVVZaAHwa2Nxu8xXHCl9trvzU1ySHjsQUtnbLX5dLn
U7m02NIkPil1JLEF1l3Qq6gSVqrr//lQFlxA5iZfs2smPy0voiilH18MruMDCMKMOYmy04Q+/F4B
/nobC6C+koNJ7V/D9+hyWqnZOqjuUyrUU3dCRdRU5odyGCfq/ZRFjnjlzr1EIRrPWtnMT31qVu+o
hkVe0Aburxpaw2fAEe77Gif2L3Q1K79Uusn2zbzfU6rZ+qm2SsKLxw6oeGt13dHvR+0tkNLClVai
MmI7B60PsxPhzfBUu1NPgEjGnQXaHpQFgtovJU9XgXJJQVwjapj6cVu2PHepZnygAy/ARyzFr2p2
omc0MpQff74DKBb996hramYt9EVT1T71I7czH2MxfMiizD4rCzzr2yNdB0uimA7NFQ0kIKhr6qkA
yqEF/MWXErFcgq75DqlYsaNLsBG4LodZLeNoVUCyhDQbgb73AJuU54sRxmctVDUfpWEsAWun7OnJ
9srnygrQqY2nKe8PDr7YD9hCSPRZEXg4lldP1jg7f1adY0PJYK5TfcQP1kLO4PIYwOgQ8xBRAR9I
bs8G0GO/6oT9dw9N6fM46sH59rJfaYm8DojCIy1MVGSFsdrMpVp19lJoqb9YtfOjo8Lzcx4csDaI
s1kIugA//NINUfG+GC3xQXRmP91HWmzOGCCnS0XDNVC/j8NiQzOQBeWdm2YrulKJBZ0kQwP5yuV6
4LrHVouG3KdBMf49LyBFICLVyieCLW9se96TGts4Z7JGCeuSBVGhkl4OiPUjXU1nAnUagl845hr3
R6w76efO4e86ZG4anFwL98Pt7yD33eUtLtA3MqhZaEzzqiWWQsga57zLfQxjAshOc+DXk16eVIQj
8b+OxWHRteyoGYhuItS651SwcakwPG+J17CG8PblrPV6BrlA683XRRF5EHobL6+q9JgBotoJZFtD
6RRjKR4YFhtOfvE3GZ9Vkhdn3cjV7JQ4qpZD+5jQcjvk1YiDzu1V3fqYtPy4TjA4FpIUeTGW09PQ
7G2E6SBFAUEsNHGiaoXfNi8HT4uxMO97dORuD7oxQYuXL10ICJTcxKtBB6NdgqGKQx9McPRXGziB
F4/L/NinarOTYcrPsto1kEVZS6lwCyNiFS1SAU5lhMcH/B8JWEAXI4hJ7OetKOpoqojIi6cuv1+i
9NftOW4NTHPkNe9B0XetQMR2HQNCOQrcdjh9wf+v/VJgt3JnkATR1Ot1PxEi/Siz370n1EZEIFOA
Tm4QKummrpY3MymulzEyV4rpRi9ZHf5a2tg+QfoqKAXDjr49063hGI2iBtGAVH61xDyz0ZsJNBgH
mRu9C7XZ+ZwuS/WpjorsLw2TsJ2V3RwPwjxWk7zwuesvt2xtK7WBX5ykpnTtU8FldWhNsstwAB0M
2XDnLXj9IRGb5njIfrz8nvLnvDmNCSrCQ4QBELV3XI54/XYPXQr0bMlUTHMiqIQRWoSRVe8s6yuX
93LrMjDWCRJBIy0pjMuB4zwtph5dCR8FOOl3hTv0SzpV9nTnJJP7oTSmAgeSkFN9EIJa+TFtlTl9
hDI43Ts0k2Y0ANXoUVenkGp6pDb/ZmXQlB7Oqe4nJzHcF3gwFb5ZlokF0Rx2M+CgGlQzAHRLfT+P
tKePJn4RiheHhvoNOQRE02uMxHytckNzJxJtJB6vfTfMaCSj2nBXC92YvaWjRhT7dadm8COnCqSh
iWfAhONuKrTgOCx4JBYqFnDDnBj8MwUL7tLMTnpWa9Cf8vkxUjQb9r/S7ISsjQoOtXj2OKJGdDEg
pF9+DT0eweW6CNNUS6QfO2vR/yo1dBZTXbPOqhbZB023MWHLwOrr49jfzf2kHNHocHfKatfB0wUe
gcyQY9PFoh96+UNyQ5uxNbRC39ZG5xgiNXPsyiW8z4fKPN8+2VufBFCIfDJLxjw1mcuxgGlCdxyw
EaXcjgI4WtvNw2BANo/T2NIOtHGSj1Y7qejq1PB5gAwa3WGcRuGhvCIe7BqN42zJ1dOAXSecYDyi
dnbN9f1FgZdqqgOkzbpuJQ5LlUVVF0Z+lvBZylpPvSGKmyeggjTegUQd0rzZywU2B5WrQjYOYsVY
ncywFYNqjkHo94h+QmlUqugMtz3GhH0p0i+j4DAuuDDvfHkZt1cBgSLu/xl2FddtRR0RAkwJcgA8
7zP40ZTkivl0+6NvTY5WIbkdIBzk4Vf5f4g2ZVRh+OfHpWHfW0uK2ks6Dr7AyO6IPpPlA5yodj7j
RtUPHTwXPRJoUtT91odfX6Il00oz8rUiQxgOFb6jEfaZZ1vK8pcLiuRE4z84p4VJLCinEqVL4ext
d/nd1gtM3KFMhGszIj+rM+5WAQ8X+SNQKTZeTHMKzw6acM921nUf+LTDZ6cZoweLSHPfxWF+D1Gx
BMheKA9AFvR3ljVD4Lz9Oa7TXvTtgdtJ1wOk4ta3q2bzwoS/xEdHfdFvp6Z4VFxnPIEvRTU7qbon
VLXyuw6VP7+nLOvdHn6jlM74dLGIeVyC1K4vQ0CvTZDuAsZvbRg0Aw/sE0Yz1pPbAJ4CATnROBsn
9RhqWfKjBSz7rlhap/Gk9yUFhsrYuY63wh+i9OQZ2ExT01uFJM3tatxTGrxnw3g+oyw7niCffhKh
tRdaNleeXflamQRsudoNvPByY1YnDkKaWmec38yvA5W0u8qdW5zolDQA2zgaZw0h4udgmPSvt5d+
I/GgSwS6EUkyVBxe1W/eJB4aPoh2lJF4ZCbVv7kOfoJw7f+ZmrE/O1WU3Ot40CH/1oTfbw+8FWdA
69I7cfDx5slz+cnhjAKIWljiTK3GOyji2SO+pebOzpLLtz5s9OJAsMouHXDKy1HsUsI6tTby4WCq
Ps6PEK5aC6Bu6YT/QIjKdwobW3EN6RQSYuCrGnf55XjKAul9yBlvifX5wVoa1Thg06piM1C7ykdy
m+yk5gnArturuTWuLZWrbfQIKT+vVnNK4QpA8o6RRJvju0F3fkTKrEIDjH8ZSqyda9v4dXvErY3D
LQGWk3Ih464ieIQAM67vbew3Jqor7lJ35KizgzgM3aDPmh0PNLky932bN7uHZut42jJhpiYKBG8N
7YlhbaeOm8Y+wjQ5dG3QACUKMmeUWs2dSLC1gd4OtboOiyKb8qHPY/AxaIQJu7GOgwFjCyRmd8JY
zN7ZsJsfkqcM4CUyDpQeLzcQRRYlBlCOs3hGHtwsQryr0Cc4IjTYHeNUDUAcwo2//S231pOh6I2Q
erKFVuHXbNt2DHQmuWBHcEwa5LpCzI5OvNHHnY26dewJq8RUCKVQr1frKQlFLmkTjUFKbCc9pDM5
A+L0b0/otaezPvfYllEbRstOWh9cLiPuyXVnsoS+gwfbw6w3wYnONQ00Ja6rMzy4p0FNmq8a0F34
uqV2cuuq+9XBwLzToQqcSQJHzxgqAzEZjf6UHsSeaaCF4+hWtROCtz45fUA69QhKUcdeJXpwNtK0
y+rEX4QaH5Ua0++qseDIY4h4hA+03Jm5bfy9s0Iyg1+tENAASJQ2FS/O0SrDnyfsu9OmQQNTd4sn
eCafjS5ePs2BshwV3PGOGmTVc6OhOCHwc4WmNe40iTfmTataQrGxdIOPtLpklbaDH1nQP9djWC+m
Oi2eOTXx2TUU09NMJ75Tl3LaWeytJxZFGsSKaf1izfJqHfHmwmvRpwkjHMj8ahDNXYSSVOkNTuQc
Kb92dKeG9LRoZv5O67rhGTN0JD8XNIBOMa3aPUPIjXPHbwEBSlWVWLZ++fSmDsMQVJVf2KF6Mond
Lw7kMg89p2GnXSU3/PpzS6kyCmG0CZF0vTwQYZjpbjan8OqgSJkPedBFX43czjW/psdyV0Ap+ZkY
TgslykURZCya5v72jtv63JQA+XCkeKa5pnZMZhUiCl5GPq0nE8x6adyPdh/fZ6H2q4YfdkA0uD/d
HnMjelMVY9ok3JIhJH/Tm4+tTTyP0UyhW6NB9TSScLhX4l7cO6qdnfsqjT7dHm/jUgRhC0KWZrDs
6a+P8mQGVWGh/xSDX/DDMi5OdqchV++1/+krc3pKF5TKb4+5sYm4KzhAlMUk5nQ1R9eSoNqCVgqX
8YxewGjdZYYK12qy0g+3h7paTh4s+PlYdLgtRCvXQ6GfUS684lM/UcxevtDaO7UkWhamoniQ4uud
qV0fVrYqFxNAYeq3CBCv0jdNzbCiQLQB1aK+vacWYfmB4mbFoVJR/ohTbb7voOz4oT1Af+uL8h+w
zLlf53m2c342pi6ZMkiy0hai4bgKVu2I4pbaUaXCObI6mmpb+HV2GmlW4YN4ur3MV3eknDVGPdCg
ZClIyC/+ZtcmNVELb0rFy9GPQGDVzmf7iNYeYnO3B9qcFPil14HA2ct//2agEOF2HmWdgtKdIijO
BWByCzSUAw3CfTTb6fH2eNfXMi8ctiqb1AWRQbnxcsBS1boeMZ/AM/umurMgT3rN2MTvQMZFP+uW
Dm6iJ+YjWiXTV3Bj3YsZTeZXGMrWKWwH/YRa5nQAIBqe61oUX1EgaJ5SaBE/h6Hpdzb71VmWv5WE
iHY4nSAoQ5e/1Q2nDH3bWEEWbyoedKT+fiyD2n/V0hBzmMpqmq/lDLBaNLmys05XR1oObah0HonW
PJJW2x7ZR8wsBA0LFK/n+yGp9X9aBdRq4yZ79+HGXgNtSEaGuik+QmK1BabFTe3RVGQndUZpK0vQ
FdewT7394bdGoZv12svDB8pa3T5LMGI9YCSKJwK9vOex0D/2VbXXm98YhSYTDRiEwThArrwD32zn
RAuwoOnmwJty03ispQeMPlh7BZytUV6rVrza8Y9e1ypiFwSNcMbAc8NOnItawUdxKJqdd8fGFuBp
xfsYIx6a0GsNTqVXempYnexZxTmEz8444VGceWC3tZ0ocDWUTVVHMhZcOmUur/HLZbMrBzU2DDK8
cJ4afzKN+HMaLcjrJnn4n9v74OpM4WNIzY8wylODltlqqNGs1BZtGIZCzuGh0czAb1IrIiHX7GOL
fsLLHFj/IF2me7cH3pgjvl48cHjuc6jX3hFN16ddAizSG1MRv+DGEXpm1Qs/QUFuJ8/ZGMomwbJ4
/XOyyOsvl7NCzFngQul6ljoBmOkgm9AInJ3H3k1wY789r40Fpb9H4w/oHq5ya9jAYNt1CMHQ9cRU
4IpUwwh4bJBb5aHTts73HpGDz5hEwdQ3s3DPf3trppSNVPw4QNpcYUUQYi2qXENLtenEtzigaIkP
4cwZB5/y59OUZm6SkwXzZR2LF7QaRwIUYNBJx4AIdxn4FG4X/WWi1irQ6YjMB3xnis9hUCVfb4+9
NUubYiNALwOryvXYsYXpkTvYrpflPADyxkGufOgsD/WZPTzfVWhBNRgwmYuKFYkG+JvLrYPtUIRY
Kqp8aMlp95O6DA/4+7Q7E7q69WWLCdgpouq8Oyx7NQrSfOGYA/bwSPSLBztDjGSajeIZtJZ+DqfW
/tPbjPFI+kERw1KQRreXs7JAFEBa14WXx1g3OxFITLrlytlFnnPnntmaGoh7UHJ0ia+RcilGexFO
L8JDDsKFk5/k54RmLTIqSBfonjkiDXO+vT3WlHWI6mSY5Ad8Nq5Q/v5yen1BcUyCBD2noxx0GOYS
7cZszjREpMLhr1yzR+uAsMbizbUh4JAiMPaguAtmuEZq+q5dGr6NcvHH279rY9vys1ygSzwKaHau
wtCgNEbL/AUXe1R8U7niBw85vPluFtPy/o/HAgMg151ass6Yl0tglWYwT0Xo0rErwR2UhuOhVQxz
3cj10+2hNgIeyCySR14gfLJX7eo3d3wTOQEihIHwmnbIT1ECS54YrpVHoUolOqMZPiHW9aF18/Ln
7ZE3FpSRubXwDHiNtZeT7EvklgSSth50W+1QD0F9rgD9wqka6r09JRfs4rVODU4lH+fTSZb6epYp
gliWHtoc0RyQZW222n1j5iNGyaZ2b4taClQMwV1tAsbU8Vs/ha5Z/Pk9hpK5NA1giztiDXBNFi2i
6akJb56BPaF1Yz5khQYVChmYL7eXduujAp+hTsc7D6vW1eMqHCFjzXEtoLk7yssQY4vU030+BWaC
hGaSWLxtdTzEkjT9Y4QyK22BNBPQVzgma6JMo3cAzdxGwGSufuaISN2FBiPTaFl2yl1b+4dcnior
QCGgozL4v9m5teliOtt3gsTDzQ6LTaNxSMsf9ji6O1/uOgqCAtBkNZdwC4Bx9XwYAeZNNMqEl6Ag
fSxjp/CssTEPCKvbT908ZDvjXc+M8UzEHQg1JDxr1Fpvl+lcNYrjdWP7swlEdh76+GWqzT2q29ZA
FFZA2cPrhVayCrUl7z2rqyzb00DCnPGxWLwCpIZXO3sXyeZIvL1eDzuSEXKJ33wsqJHGNGaaDSBG
k/L7lnUO6xxFpaJR7m5v/q2huLN48juki+6695poVTLD9Le9aMh47AHiB94IeTDu3D9UMeEc0+bj
gcRO5z6miHM5K0hZsi5aYbAUJKgbtCi/TYrSAmbQbf+PZwWpgNeYTjJMO0we+TcLCN2SsvOS2Z5V
0084wLDUEGdDqKlHuPPH7bE29rssutHRl9MCknY5Vq8GFs5qhe1Vg/MF6Oz0MoRa7y3KUNDQNqyd
6HydpYEOBevHvGTrck24zBw0VQtttD0XP3Z8gwfXT5ws/tOCE4GfT/UbmcXJWk3K5Qk7U4K2KT/Q
tMyR0uQzNe19kHTlGRoEvYzbq3hVn10NuNryUGJaviP7UEOA7aCZmClR5ECnv1vM53g0Yr91sfG+
Pag8sZcXHWGX6wV2Dncr1MjLT7dMWIU1LmvZQ5l/57qTAkkXDXa0seJTRjEVAf/JuYeFZN5j7DZ+
uj381s6BqEndg1QCdaVVTOYZ2NeYbdoe2iHBcUQcDo9EjNpzvuoZzK+2A66RH+1qungs0e+gGgLQ
/nK6Yzlw8oyZA6g21ldkMBUbdY3RehC5KPeqe5uDocMFhEs22tdlxJoHamq0TG4qEDxWxnC6z5xy
PgOjTP607c3e4UzglAPGVxJcL+dVOP2YR0tte6OKlECeGbpMGFpPzUTzFxd48j6ry//BNSfpN/Li
4d6hXHo5KM7yQysSTkg9t+mZXlHnIZLU8pcGN6Uu2TNR31pP4F/gB2lbUo5e7VVTEJv1mElWXV6d
Bhv1t9YylXt09aKd9+514VsuqCROUQCmOrOOMQUmAtRF2Si2qbhYp2h9Zh6bYQkeTCDNzw7Kzx/x
sLR8FdjGedKazm9i9G1nXhg7z7etcMfm4ecAfkM5ZPVc5L2aBsNgMG0U4unYWqOHKKWxkx1tRR9Y
/K+4R54ta8Nv2PkRaInB8jInRDnfNtJDGhk4YRUzCunYV3htXDg7V+913ikxjnSHadWQfK4xDGYt
GmD+Nm/5aspxMNRBqI+TfVoSejbdjIZFiFLDvRule8F2K/DIlwQiBWDRqPNf7t05525sasPyLBHl
L2lS1CYvx5i6DV3moTvYVBn3zCq3PiRPVJq+vNVQ1FkFOzRslLw1ZssDcRQigIewlYNO1I7P2NYp
eTuK/PdvLv4AZHbcIOXvhYXa+7PSDoducJdjHA574J6toSjPAyQg0ZDeiJdDjUatiiXWLMrkBlgw
JB+OWAXSTa0wgbl9UVxDB1kvGM28OolvQlsDe5Ypy0LRqZbX2EhletOUShlNKxBfUiMukvskjXT0
PzQ3OwYm1eDAHkFujAKfytu/ZOsr0giDby+FAkgRLicdF+g1axolVMuAMjF0nfMuysXy+fYoW/ey
TBFpngKTJjW9HAVluyB01dD2EJLQzUM2YAUIzW6MEBkesYM366j/MRV1hvDgErQP6FCR293+DVsh
gbxAkvqh2OOtfvkbuBezKl1S28tcpfCKblpOtjOMjQfwqrprdS3+Zdk4p+zkQVtHE5zQb0kD8Mir
BTYSq+xCpGr4xotKzG36oxa5NZWrwZhOyMwoe0oCWyMCTUOiSOX+BAJyOdGi1JHCi3vbK0rVft+q
CmKnJXE8NPvA72KonztT3NpDElYMi8wi+Lxu9jdnVFHQ/2/izvZ45iLYYobl84gUyrfb32/reAoZ
aahkQBlzVvEGGxzTQUfT9gA1YkVkYr06ZHl+FGXq/nN7qK0VpGLpAlqHMkTifLmChl7mxjASyO0o
gJFrKTo8XOw5RAWCv5kwmLg93jVglXDwdsBVIlfqkTbDPkOnvE6HR03Urmf0Zn60e4FJT127R9Md
05OqteJdXaXfxNjYvu3igGh3fbxzjW39Gu5nCvEgaahG2qvTajdKU7g2jy0U7OpvMSjZ5qg0lTIe
MfTMf5ajsWQ+1tkplCs0YhR2cZw/IVuhUIgolGo6zwsSdju7bOP7W6B7yOplDqqZ6zVqjV5DBsj2
EO9b/KmjFto19tM8lc5OdN7YzxcjrQ5QnZh6YDeMpCna56pJi7tpUeydp8r2dEhRZDuYCa1uGw35
XNVADcgLGis7m81MupkFo9eG8V7KtTkU+EbczuFD8Fy43M6LVZRD36t8zyLpDildlocqrf9ZjKna
Sbs2Dg4BntYKch1EhPX7a0ywiUksKgJOY6KHNOrOSQX2dkaX3/TxPk12xtuI6cBxpNoobSspTXM5
sx49p8rIiTyjA+kGDwfjOGvSbykRdYRVe5p+RLUc5P3t87o5TZhjghILlIM1Lkcb3c6ZCtJpC9nH
J+At83vKEzwu0yV4Nhtr2TmRG9cn7UZa97KiI+iRXU4zqeemwEuOp5eWjNRYSoyQmh4hHk5EcRRF
n9814SzejbGJPwjqJzvjby7zm/HlBnsT4JOhR/+JgOiNpok5TqqgpZ3p4qFrAPWjqqgdLUx6dxZ5
I5umrQurguyEtsM6ZxBqOOGqkzleUrbVOcKG95iWiIMGtRud26DN7rGSQJG9L/Sd8781XXIi8nhC
DReA/PdvpjsnVZM5hBUPcnh0x00U4AcWG8d4LpvnJe3rc5/Xf4y7on9NekLBjP4nH3sV3gBwpFzS
HNJEUBjksZB7HfqNTwTSPQWTrXhAiQTCCFtY5zl/OT80RjN09ah7LnYIA3mwuuOMfs9poIuws5Rb
J+XtUKsoNw+2NliZQ+K3sJSiTrRzpmEyN1emccBt1D3dPpnX7C8JA2CxXq9TqqCrLM8JI6Wldsfz
MgiUn/Vomw9u2ri4fQZUY4Ilyquj2rROf8TSfXgsDQXeF2aboTckOIkqsdl8TkPLwsckWf42RsX5
cvsXblwubCsVN09ZsIGneLn4wpjrDPkFxwvzoH8iM/7PGNb1/e1BNr4w1wpX+GsVipr95SCmWveV
g2ODF+DAfAgsJbmbUvyFqtjZIytfSw1QKH071qpuEs+oxvYB6kL23Djl0W0WR/MUu5j/g8Nx+zOu
p057gTTg5D4Y+/SrPbYI/1VhnSrHNLJBijm0Fxw/n3rc8irF3rPEvl4MqUNEM4g6NRfgOpCgma9i
4Ocanp0oKB4qDY7wDY6C0ViLndfq9cfldcGNBOWJqg45/+W6Y/aaqiLJLG/A+fx5TLByr9yl++PI
SJWZrEG+9mWiskpPsboxIizweKiSpJ3EVJX3ZGPUddJsmqE9VsU/7Tgank7H4U9xRDyfeMGRftGa
pZW4Ol5NB0+FTh5KvR03QavpFdpEmK/POCl5f7qHGYpmGeGfVxuPi8u1DOogM5KstjzHLbJ3aZSo
5yXAQpUXzKf/wUi8KCRlSchBL0eSeOwJ/RW+mqt0gKd7KbiE/ns14R55e6jrq4U/n/yInIGM5YpI
oJYlMPIsMD0nKJJz2MZfiWfdyZmShIw/HVEuTffYC9cx+GJMc/XN6llB06NlzNFSBk8VIdZftl4f
MUuPTnE65jtz3DoEb+a43p64uXUjvRzGQ8/OXxy9PoWR4e7kz5uz4paWlXbenWt1uqVxFqMILKD9
w4iLpYvJX1YNNk5+y3RWbBHe3f5ym+NRq4HbRl4Lw+5yk4xjZuMegAxhhJfhX9rcipPQ0TGqcyqY
odXu1Q2u0x++Gm1JajLkmKCxL8fruzyLqZOyU1KRn1Trf3N2XrtSI23bPiJLzmHXbXevBCwY4B3Y
sUjjnF1OR/9dxS/9Wu1ltQWjGXaQprrKFZ5wBwwCo2SZ38ExT066jhudotjFRe+M7ODx2JuppG8S
c9EBe5WZ2F2fTX3mmXjPD/Fdh8Qyuq5DddfNanevLcqX2wu7UwuDu0rLnCebG4Vk6HqmbTfqLRBz
K9Dx0bkHboPVkzVgsJQhTWtYhcDwO8YQck2U765R/avl6lHpb2/KgFYlYcaW6mebe5uXdOk0Zyb/
bpw8bK3MwSXNVaz7HgGK+0XJj2A+r98k5ox9APuW4rOxzf5E400JHW0rED0nf3XhfA92s4RdVH+7
vby7U2MwqkFSfmibIrVFaou2oZaBsFgTqjhw+KOD0Jew5+Kx1vT4YPfs9BoYjTwdSxqubvQurj+n
oXczvjZMzfEkNCse1TN2wRm1VKH7OG429ygR2ycN76F3CJ71l9JL1JNh597BAyIHuu6O8UOof8mC
kQpAS95TL8J4HXDoQLfRIqJ2IlLQmD8GVQvGVgJ8Wljdd7B3lOFg2P39LIu7LogpgtHNZipyUeSx
Lvi23eBRSO56/cNkYVA1UCb5YQhF+Wkt6CwUTmo+o9kuLvOkjEdFud0dBrpBUuNQXNgyce20N1Bf
bqg7erm4w9wp+RIV4p+4wHDs9g7bHUmWFwBSubAZNh8chirVgIhwpBxc40O0CO9JmEp/v1LgOFjb
vaEI6uUJpdxIt/z6k7aqHS+KylD6Yi53KXICJ0dk3XlJi6OXencoefsCEiVQ3/Lqsc8w+ynlVsrI
wk4JzOp/1zzP8CUf0x+3F1BuxO1GlQAUYg+AL0j9Xs+qKAa3Wy3NDOBKdd90kfK+mMkRFXTnIkBW
B7QrcFCJUdqsXbdqgyboyQd4DHehLTrnizt3I/ZP+odBxMvBpHbWDzkoieSFkEbFdjOcjlvIqCmm
GRRLAyEst52AY+h+U1AcP2p/7Y4lnXRARpI8b086hNPJLKuUbQEPBM6y7jwMlvnd8Nb80+1PtfMq
8x6TvpGgS2Ti5lMNFf1DxyGWKkRjmGdhGfF7W4tzIJpi7Qw0it0U2KKn4C3bTQe7f+9mMYFny6os
n5Fm7vVG6a1cb/qFmGBSnew8ZWb3pk8HM1BcZfhY5AWSCk6G8UbMvfRQZWMTQkzP/3d7CfYWWx4K
dhG6SYisXP+IuY4Wt5uJlgfFHNQTvoLNQ+ZCMgGF0PQHd8veppVaq/+vuked9HowGtP6pEYlqU7u
EWZl9Bb8yUJrvRPjmAdYuSnLQXa1O78XQ25y5zlZRndYsIT1zHG477VyDgctcd9FWnokj7m7m2D4
IZXrEOxtcZnGXKtJ0ZIuznWFmCrpVnuZ4SmFVi4V4Cl055+i2ek+K/akHYRde2OjZODKBpF8sDfT
pMMx1S0XRlCXKXbgHmopsa6VJ8/ujJDa5hSKuPyWxk1x8En31pfNw9NEn5Xqmnf9Sed1WEfqs2ZQ
dY56wY6m8MfCMC/1vKzhn29ViOVQw35Tku3NHYR3oZKvNuVoux5+Vk5uPZd20V8gvlgHk9rbp6ZG
cZ1QHbeMVy0watso4NV2UHK5BmM/ms/j3MFiXFSpuON8vz2xvSALhAyNfnjetG63BZ4Z6HBWSISM
20bJN7y3m/ukzazHOdKr7x7F2o8LLL1AqSGcpcpkvS8XWsd5nfYHXdWd8g/sW65DWfKXk99cB6k3
6sLuiC9dsgVf6ZTlqamBr6+d9qVp1obSvI3PnNnF91UEqNPD8ZxNhqvH0uQohEljVM3Ckez2CsmL
YfOmckXCRoCEBLhuS0SLassS0cTznSuorXhQCANVxeW3j4kZxhlyGhKURxLcOw/51aCb26opkD2M
qPFKrg7WwI6OZT3I84NnYG+vSRSPgcULIea2glhGXpROU2oHaaN/Fk5qXdYBnIClZk9apFbvby+k
PI7bhaReISvhDEh55/q4Loo+QZHT7ECNas1X01jHTM+e3qbaWN7FajOHcTapvpFQ+5uiMn2+Pfze
bWFZbAAwQ3A9tmBgy8tGB/wMqKwUCcuoT3tfdHp8snAZufzNUMAggIwTt2yjiBWlr96UIN2mTmas
v5IqJONv32WaeRSc735CWCVUnLzfvMzrRbWivCnRHKWXPaU0dKpYf9eKSQsQ6kM+qqmPsDq7q/hi
vM3GRL6x6bEfAWPaKNgVwz45kcKtoae4R22b3anROZeyS3Qct9mPi8/L3FPQC2JEQB6pUxSzn7XS
l72o2vGNZaZ/LD2K1gHFNJh4XENQZuTkX+R5dknBLhko+cPtdk6lSLGkizBM8rLoj6nUm6Hk5F8M
1fZeKpgSSId1sv1UEyLo22o8qCLvHTkKTHTfqSJTFZHXzItR+n7UuowDFRiK10uZeVf4eaR5D4Ue
qxcrIQAsGi96rLEG/qZ7c78ehEC7P0CCIWWdFyXSTcWwj/ApRtweI5wBpw8/ywFcGOPo/Soxo8MO
gvOO9zkGmUpcBJqbHgkD7G1XLDhohvGUosmzeVNqE11kAjx5wwk89LymKSffTVzjn3lNs+jgqdid
rWQasdqoWWzBkVBHi8qKGE3vtdl3cHF+tyKtGSQDolV2iq2fTsXiyWk0+81qzUe9mr1AjE4BpW76
VhSENnuKdqBWCYvrXPOSMvPVqfoi1Ez5R7Oi4axPfNx8bIZTV/b9wYW3m0/Q4CRscaQN6bbGODvY
e3czSCFPE+uP0ZyHM4X4+s6tR++uRUXtyVEweJOlDrCpUD6opjRH3Yy9R1OaHPCl+eb2lhhkKD3E
+IXmMjWsd20RoY8ZR8d2Jnv3Ei1PNF+lqAX00utDVWRohWQqeHRL7f8zi147Jw222fgiDyGViiPO
/e6sfj8kwCPp1Wy3cFW4aTSAjuylu+Y603my1+Wo9LK3dWUEQK0NYjfB4PWklLj38lmQ+LZ6PBsY
nnfLm65A5/K8IIaW+n2vx03IQUdvlRRZiwPhFPNfoBl5nsG706RBAghJj+ufgSgwticalbZIW+N/
VV4af5ymCqMvpwjqeMaD0hbNWXVrwzfLor4zGiyybr/ee9/35W/YXppq1qZ5D3ozxfX1oqxJ96T1
pX6XCy33VQDxd7fH2/vA3FC4nQE+YUttlt4Ws2k7MSVjs66nu9oa9DsPk4J/bo+ydxNSakDLF5oN
42we7imhaknD0Qom3DZ+RENrlrjSF2OK62A0HuFa9q4izA2pxcOyQdVos4aacIalWolfFSPrYJli
2f6AeVuRnNzEwIZp0FJoBZU9SLNrBKSPKra7syVuQJ6UywANw+t9ZHbTWGC7RmnBmtxzU/bL3Qpm
CTrDPB3kLXLhtmEt21LSidDFAFF2PVQ+LXa10rsJVkstY1/LB++EL2wVDGA5wxRl1iDHFO/gYd0d
9XdnWKe/8mrTtBWiRaXs3OZ2Ud/Xdv6xhnV2URFleFQm5AOrmJP651uIIhyF4N8Ak237uzZJRn8X
x5J6Fm+6WF0/4UA73ME4PfSM2jsUMqCl7G5o1OG2H1CH5hY7KI4VXVafa2R13kxaHR8cvb1tKjM2
sFCgg155nY5FZwoEha0AS0TjP6vqqynAoni6LGllBvAK04cB7TXgQsV0wEzZ26FctYDs+Y+Dt3ms
TYGZtAXxLZhFMt73SaH7EavxEHfxkfzI/lBQGIiA0Njaik15WgtuL6YMjJZcGS7O8K3HAjpEGOHI
8n5nJPJJbKPQ7ucl3l4y3TTjKYUde+BgHnxCKyZ6GCfXKnzTFsblj3cjuut0v2ECUzzcXjF9rI0z
XiB2MCxxGgympiDS6i5vkpzs8vZQOy8CQ4FxYovQZ9tycW0TQpSRUSOJa6H8ynB78A1dT76KrnUA
1ZZHANWdx5h2l7w/0bwlrNq8CI425alqc6VotVsp76ZSUT9Kw1M8Naa+mR6ytCnc8+x2JqzFFadu
ZZ6Wf2/PeecA/rZGohIOOoQM7Ppac4vYIFim8iNMO/s0emINe2iav26PsrdhKOxD76SwQkth8953
K9krGogEN1qES94wpT9aodT4WevxQS60NxQ8IeoO5MrcYZtFLWqvx3xwNgPXS7o7w23t5yomsrHV
Q3W33aF4EVy6hnSxtpWsRaW6PEMQC5yxWcPYi5L7XEDlFk6cHgQrO59J9ilwZJYHAfTU9Wey7U5A
J8VXaDTS+ZykhXNJHaoatz/TzgEgGOPqp4MlVX82aZwpXCAl8rUhRR5CTRfN/9xxKn94Sv/d1dPh
++3hdtZPanJw76OFz6Q2n6pznSKqKa2ibNI37/BKQofXE1Ooa9NRoLK3fkiOyFYWnlmYlV6vH4/P
YGkrzaW007U7tx1F2Ma5ebB++6NgLw3iFjTzdpSozYeGFq5JJFBXd4Qk+pMLc+7uL5aNrh8QDygH
pIHXc8m9Abe1ln5KjMvaWUnHlex+VN+MTvbtz0eC+MIlz/OMOP5m1SrcmwdUZ6i896b5Vq0W/W5e
kvSU49l+sHQ7d6GNoB+6BCijk3Rthiqril5OTyRZaYXmG3Fj+FqkJHdK4vxrKEVi+vipqHedmJEX
tnri2T+fKuqCyOtwF8vW9PWiEmNBvKqIzuEBqxconJ9qs6Z0mRjr8vn2UHu7hDGwYIUoRPVwUyBV
oyovSyQDArPteik2vyAt0Xp6cTClvSV9OY5+PaW8wUseIhyneenFFwd7y/t1cVsYjllxbp11uIxl
Y4WJUkf+PGE7fHuae6cbSiPMcVXWnbeXyZA19jT03PnrVBVPOj4W/zjquvhWpH3885Gw0JRhJNyT
V3J187rSNUl1GnAiz++wwvU+JD1ZOqK59sGa7sTjzAeZEGJJCf2T3/ZFpW32Zrcuenp9KE4UPz1h
qg/WoObfYgAND6iblW+t2Rj/4sDTlKB/69GgsLYNsB6YRJEhpxksWW74yUBTZKyi4c4DaRDcXkp5
5W6yHPm+yMoKwo9s0c38DK3pVgOmZDvMJDN5JIZLWtfFY2I40bkbrOYZxXjlP0/Nj8o6e48PrxuN
IUBVUI83Q3e63oxKktDbzHWojDUNn8pZc583wgh7teoOAsu9qRLmUcuQJDTYxddTVVJ7WGyCc0D7
unU/ouzj63PUBZUR97K3qPv1UHVhmgzi4GTsXQCQG+mCSJ029HevRx7hI7QrRy9gvPbkzXOCcbxX
tQe3994wxLKyVkfB7ZWaV1uaWVo2su+el+a3Gn+FS1Noy0FksnciCBmkJivdCWZ0PZkugUgSR+iR
rWb7XJe5dWn6Urk4jVKB1raaUxYp9cGB2J0ZzxH7FLGeV9ZaQ2P0upkyM7qCRTDpsM/H1ft5+yjs
TYzHCL03NN6px22/Uq0kHp0kVGV0lZZLPQ0+Ip39ifi899OibHxRp+LgftmZmXz8JNoX4v0rAV+E
r9VaXRToD5YQo+9kavPYzel8gMreH0bCiQn5QRRu5pYmMdbRBfV6vAmUX81iFZ+0xjnqpu+OQtcY
3DfXCZiF662RlAZNiRzmvtPYyp0dK0vmt0KYBztw551Dx1u69VFVA062mYxZjrWaCdpwlpOZbytN
+R6h5YtsvfFQgMh6N3TjV3XG30Ef3aP6zM4jh6YjvSQpW48U4WaKWgMoooxiKb4We49V36Ioa+b2
7HfabDoHm2N3MOR4Ja+LN2jbWW1Rq+7MVLZ5ysV7VqPBCXWrpF2siqaew9vbf3cwVpOvB1OXCPD6
4419HC9gLJ2gbptfXI7tP3iPYnawpkfsor1tApuV+RDQAhTajGT2SkUcEdHPKNvujCbJtPoLnl1H
Pc0dpTwgtBSZJFGXi2NLtigmldpdy8dSOxQrm0VPnsam6sN0cca7ooa/FxTTagStneKxOI+x/jwi
0H9Oqc3Hp24qWsiQNirewe2l3t3AYIkppGD1Qknheqk1FP+VVcDw0Xlav+ZdIh5IkRvht7OIzqyH
6yFNgxad3xpqnp7svGzag/h773NTYgRlIyu50N2vf0OdtdDd8w64BYnAG6j94inr7PncTfphrL1z
s4LDRzcFXCZ1sW2sraVWJAwKGlRtE/e+HmrlsliiO9lsuf+hFjif9Djt/2I/k6NLEBqR/CutDTWz
e0cpARXmvb181iecaz2tEF9LEpq/OKfUo6nAuXi3AZW6XssOkHOBejSXgo46tx/pkfNfrhdldRFt
p5rn27tn7/gg0AuhVRroAEa4Hm3EMiOLY3ZPAjg7fy7cBrVqs3WWv6BpkHCixQCAiA2yvREE8i8K
GRQcsbV553Sa+6NF3ue/27ORv3YTgOJyBk8J7UFZf97MJh5sr4si7jiVWvAjUvbacwQd8JSkusA4
fE6PsqS9jW9SV5T1B2o1W50r/JtjD9Ag4gdeZ5+NEhhdlg/iLKroSH58dyhKOATWNECpD1x/KVrT
o4aTBgxuBdOxfjDyu25sx7B2kyM0096VQoP6/w+1Oc5GZzp113qIuhnwEwabPoU9D18G3DRRdJ49
f1q1NUzMbvDLzGkOeiV7WxKwHlpo4AG5cDfJdD1klm7R7grM3rTe5zBOzuVUDgdR4N5ykosRKlG6
5BPKa+ZlLlaQQ08Z2Ip8ibu7JVqwXQei+ISc+HS+vSt3nw5IxZJE9zul3Xy6LK7BzLcxqKJWi6z7
riCLPenq2Hm+gignsqttzP08x5SP39prjHMK1hp169uLrX0B0T9f9Kqdfk6DqdQHP25vteG0AwaA
10QGtfnWPSSmQjNk3d8sm09LDcYDkO9fgGYwmaeEBtRJ5ofG9WrHSRO5uQZzXnRaFDpm/61WW+Uu
1ta/uT4lJZLAEQQS5fHrkYjIZ2vSgUaiP4yVhV12CBwUqoYxaU4N6UARYHcXUarTNIS1yMrk37/Y
RfpYzY2WS9k5q02+epQJ77JC1T/mUWEflKb33j0pd0LlAAECpFWvh1LhVSRDKVEyMElDnYw3qNyJ
+rS+xP7kTPODYifKp9tbV/5PtxeqlHnCEUSa/W1rktpSJSZEGs5iNyRPs9U4PldrU/mt16tB049H
qLjdAYlGSJx+Q0Q2CxphsOCW9YymHWbqCIBo3vfWgdgz9kbyv6Q2jhpEu6v6W/mYnSHHvV5VBHIU
b1HpsMUYGL4tjMH6pCmlOI+rUaB50qbqaUD07iia3D11L4bd3AgWzNYBzyZu2EnVT11aNDTCmiNS
3/5i8jYBd6Gpsa37l4at6IkUcqhINMg4LQ3/WguN6RPUFizOyA3RP7+9Y/ZOhFTL1n7nbNwo1wua
d3k/gvKhZZmY9tt+KY0wnkznTe666UHUubeIYEGhBRAo0ZvdDBWrGIzMtJ8CS6R54pcqOC4frYTD
PG1vk1DXwnSJ+BUy0GaghW5TpZXw2/uxxuWjtof1HGlT24SzXmG0Xnhu6Il2+Pf2Uu49ww4YWEIa
AFNkqNdLKcD0xDm5VZBAZblk7jB8W7sMLEaSGo+WodhnG9zECU35Dt6r6R1cOHuob7rO3G3wMqmX
vMrA60KbVhA4dBhbZO0g2NTPVoJVn4/LutYF3TpOT4PZ4Ipuigng5QQ0fvIb4ZrIhLhtfdSj3vsO
gNC5jmSQh83c9YKglM3HLWS0VRfGE3ju+EzKnAfeoFaZvzqtFqAKVB+sw+6oYDf4hxsQkOn1qLDs
x0kMBJWZocqKYm38yvI5e0TAcX1bp5TfoFceSYvuLj7vipS6UyWxcfPx6UThKoWmXpCA+Dqj0taf
+qpLnlF/cU4J2OEvHhi9p4rHDh8I1SZWiNL/uT3yW7d34d4pk/QjdgKQK3MbIOhOYo+47LDoYxJd
yBWQqFONowxyfxSo92gIU07dMp2UuQC6K0jj7WnN7g19Kp7szFIOLid5rW6fMylowx6iYQ6m4/pT
zpliGJ3MD7yp6Km62PYlm/P5MmX6ej8Ip/brCOl7O2vUy+1V3FG5ki1ySFTkJkD0tmmrIzSUaJvc
ZdRcPOuuop6iolw+owc/iVCB7S0ueW7ojT9a7vSEs2mOhpv84OVsPZutlh3BbncXg44HImcq0phb
AcI6apF16B2H2CVavhuzqqeAvVwcWvQGadsHU4vRwOkM8wlJ0iONob2niTyQ0ihVbHr7m6OMU7Bm
xKv0OohKkb1Vmr4IkkpX3sVm3o5f1CQ2j+a7d45lVqGrVHCkXeT1xye2Sq1+Yr5TFHnWG31wnPc6
foXqe31u9ed8Gbqwt1rjIJ3ZmSkAfy4sQLeSoCt3/osQketxyeCUoZzuaNm7Quf4amtZ/uw75X+r
NVYHw+08GrgZkI7ij6FJZeDr4Za8zlsKUOwzYdjPxdJhKASx9KsdVcZyWkbPfESxRvvoVdIjflWO
9KX3pktp5jfRgG2+1elcii5W9MJ0ZSs2anxlRLbAzymgfl074cmQyl1/HpwtmRFujjXZNxIXUt7M
enW2unJBcKUbnGDum+Rz3476xZny+Bn2jf0zzUXpL/bQ1H5qKd+NxRgCpPn1g2ty5zTxGwDjIOYL
unvb7e7tDHeFeaHi6VTrpbMbtAXgo91Fq1P6tg31Dja6U57zrswObrWdkIv0jZ4+vBmSrK0Chigt
G6A0Qy9lunxoh8b9DHPVvddWz/3vYKnlbn211GCn6WjIfs0WIFMalDwSxE2C0Wuyt4QB3i8H79X5
5CU6FrNRpuk10UDevXWmWGn8Ra1U/ZzG/D6/UrO+DlOaSggq9mXCVdfpzdGH2P+F7ARKBzyc286x
rYikFHmKDG/kLAWWN0P5RPXYuLu9EnvDUC6TiBD+xavg+py1Vl2qdcqe06IkqYMlrUHLtcVa/HN7
nL3zxGqD8AJdQJq5iT4sUWeDZ6BLBtwrj0+ayNqPaq9H/kCygq5L/OH2eLvzgtqCggO21tyX1/PS
jLxaXJegOnWX6l/QBupPxxZHWJfdWUngE2Bj5rRVv+6bylQXBxWncl2nt2ad0fNAgjtoFWd4j1zF
0RHZufvRJjA5l5Q5gE1s7v7apeeXZbMTNJNQipOK5kZ1NqxkiE/JKsr4UmuA10PMoJP/3V7P3ZGp
U5PPOvKPzUNnN661eD25g6vk2cfFjOKPvBVsTL2xefdLjYphrSzB7VH3XgH6PFI6hj7gq2Lh2BKE
KxlBezN6hgAYtfZvmlyP30Hgg3WrZYbSntPUSH4lXeolJ1qvy19UYpClBnYgZXjBt23W3F61CqFv
auZmr7U0m9Qq/uJVubf45twesWr2NhRlLCBAIGUxUdgck96zBEEc4dVQJPkZv83cj+ylfari6PtK
Qn+wvntfFXUvCs2ETnSfNq+sa0yTTlPXheNqPK2R0d1VQn1nLVV78RZA651oj/Ce+0OS6yIHQD6w
Ja5EhWKXFAjxDkJeDHzT1MKGH9wFlcbV+1rbWfmIQ5J1gEDeG1WqAgGpYFk5q9fXgV642L4lKt0l
g/JEqSRKqFjxcB+vmffdxs3khC/UoajL3td8Meo2WLaRFEbMjK6EsvTqs4cC2Hku1eXrUpmNeiL0
mXRfCJ06hp3abxVdmOcW3cZAG6bVRpgJlKOdqMYnlrH/J87q5S0mAsPz7TO2d1OirSWdjrAD5M2/
XhpDWeK+pgkRJHO8Xmqvit72Ym4ut0fZe9zR7ZaH2eWp2SZG3RKpuUUPKMABAQRzWZknNbfVgBhu
OP/5ULAxqDDSXqMuLr/Ki0hVU3Fp8gYiVc0bMZNWMtPPqIBdEJ9KD87P3toBUZBIRwRNXzlnlDZB
WpW7QHqzIj9jR6WcC90ZDzbv3tpJAtZv4CYIAvkrXkxoznIMsQ1ZZSuXXwDy4ju9W79SCz6ClOwN
RDpJVKVLi+Gty16jaqIpWtBqSkfjLMqN6WRW6DnlMdH+H38kTIpgI9CyI23atriqNc+KUUIda0ih
jyji56EO7vwEVbE7CGl3ZkWMR3jDEpK5bPUMTD034bADnl/TNEKXXuTnmtL69xX9+L8YiowcTBxN
CNoEmy8Vj6gGTBB5iXKc5kJhPwmdFFWDPtOOKr573RjyP8nDkdgVhHCudwV5UKLlWeMERabWF01v
lVOKvWS4jLHwK2rMpzl32rB3x8WPlhg6Xam1l2SdKz9RxXLfV1ZxgKjZue9oeOFiKiXAaf5unpPF
rYpOr5i+KtI2GOwRBlatER/rdnqyJnEkObs7Hhog9EhtyNHb4JUnG4O0FnhGMikK+FHNWsOlm43P
ixEZd1HS6QdR7N5W8qgxmLiZw9LeGmSI3kD2cCQKUqZm+pVldXw/EQmEU+m1B4Ce3x2eTYpCEcmU
RWFNZsKbxcynIgK0x5OlaPVon+qBpX2raF2PChe99ffYRdv/pXrfiUDhOo38lcgatRc0q1r4gtk8
+otFwhjglwL1eOqd5gOxsOaEydqVqt9b3vrcTGAcT82qj58yWBCVv8YFDHf4OknnF8Tyyak0lept
VkjFEVUVg+7HMTYhP2ttVi0fR3thnxOC+hjCbTtS02vb7n2xNuKXPneF4g+NjYzZslRqe1K7oV5O
RtLm76e1Fs0FKT1DDbOm15XA7srunyzTrR9rW9sfkjL2PnRJ1K1Bj9zYUU/hdWQpe3g4ceGrQN97
y+8yhQJqWBuBJ7h682/fLjjmpNZwaS2rungOupyNR3Q7ZJHGc6h+vH37vd64cnReJ0IgKbSyeaIE
lkdRk8uz20fxG3wbht4nHbXe2NbYm6cp0d2ffzEiyCJMwFAv5gW+vi3yhX2jOZCWXS7ktzYokNNi
G/Wz5iRN2DeDe3ATvg64qLOSqKAey0wpalyPV3tWoi8jbb4Bfzc0TJLhbOjucKrxBiCD1pZzBm/q
YFlfH08GpUOEwjj0XmAa14N6eRaXBrdeYPd28XlYU51a5Gi9jUAOH7zJ8ia/Pp0Mhf4PhUeKySA/
r4eKM6FMS0R+mXAYT2WqRO/iTLUOavZ7++TlKPJXvHj508WY08qmet6sivNQtJV4cnKjOCWjamW+
gf7R33w2elDA+SDa8GxeDxi5WqFM3PBksMMQ1vpanACWz5ci68B7wnK9z3Ci/ONYgLWUIEwJfpM9
outBYW8aFpQe+lJD0n+wzTTyRTSWz1N7SE7Z2yFIgcGxQJKUasQmmatbMfSKxbEXZoVaiTm2J7Qk
bR91mCNV470TgFOyFEZBSYmn+npWZBZS+AKAVzzgmVyNlneiKRd9QqK9eWOvk+XbbnlEbd/bML9Z
5VRN6Q5sw6p0bY1u1VnKFPDgdJm1tHs/Fq4eohXQDqfWqNAjuH2z7M5TqojwKqLI5cq/f7FHVfQ8
ht4FUNi2qX6PA+wYwFVsn8oF0o+BAccFXYL68jeDkpJLgi610s3xMwc3RQMJ2EtfqDXk/eGr8Ii7
E0UZTsqST6e80o4mul1bWM+SGENoB9Oba3uzdxCZgaGY52tIJbYK+jzGvjyqklNTNnOgl956UJrb
PlG/xyNohQrA/Unser2wUd576jKmazjlQ/de9pwuWT6Jr3m0tA9gB91Lk8Xqe6+to5OutWj83F7j
vfkyZV5Hqbjz6jZ1GkEnw56Zr5N8dbJufp9CK/dtc7ovjWT6dXu0vdlS5MEPk/sbMPFmdRtS0zWh
uRTGkY7X0dImD1lTqdW56Zf2H1Vp4OJpS/clEnPxNMyu/vX2+LuzpUcMvxZqHBH89Wpj/aeMXT+u
IQUKF+kJKw/MZCje2ELTfGURRxTNVzIi8vMiCIgeGYU82vLyB704NxM2i2NkwpnMh0q7W6fV+SmT
sksvBi00l3IKlEbRQ7G06qOp5ck/CZi1g6hgex3yGzg7DoAAZG6BoW4ezJmuRs9HXkOz8JZgAkZx
yqysOGVwlMLb67s7FDuJ/ACEFnX76+muU1zqNU2TEG0U8dZMCvU8VGrzaZyrI57jzlAcFw4p+SUd
5y2acR1Sy+177D6ANdofbKMkNZjy7LHMlYP12959rB8VExSpeEvAFW1tY8c4U4BvxGqoF3YSKOqK
/t+8KN9jwvq3GVKThl+ZZX8QFezNzyZJJzTlH57N66U0qIDqFXZjodOrzilChcaP6ILet9mh7+De
LgVRxLkAPQEncTvDaGCKlqas4ehJtsfszAuFgcy+K2l8fFmMvPixuouDGK+ln7W1cVXEcFBkPLiL
dhZa6qFKWi4YmVdcDZw/hNsNihoO+fRZiU3lwaKGhihrtZyTdaRBM8DZOhh0Z52JX2URCSFE+Cjy
71+c0LW0Cl0tYi0kPdEuWhwr58Sa0w8zme/Be7Zz+5FM0UcAMkDtd0upKysq75qda2GktW7o8sfF
1RCdTkt9CVujEU+ei0QiRhxVUIs5P0jcX89UCmvAGsTRXN4Dm8NpKPWsKlalhR3eJsFcxsm/sVd0
wRKv6/3te+D1PSvZziRd0lWCusXm2kvLLuvwENHCEjjSySkL8SBUfX1oGq/xja4fPt0e7/XKaioG
BWDCuQ8kR+X6I7puB5sQofRwhgfmd+o03vXO8MMQTf5saXXzqPSe9qDypf21qYrg9ug7CyvlLYk2
4eJT7t68anpURHFtjlOIMnz1qKTJf6XVxs9On6vn2yPtzJPoBDUqqhyabCFcz3OxxeIuLlfR3Olz
WHt6/gHx/eU+tioK3svQP9YxzpaKntWBmU3eQbniNz/jZUJEA4y7FnEWdiqY1S0mRbR05vtqXEI7
1xPjYthRrvpkfDqi5XacvOkpRngnbLr0H26j9dNZtgSzU6oO2fuC1Kl81+HGmfmJHnvNabBS/Hwk
22R5HIjVm0dhlwM1LMSq0vuiz6LOb1uXSlfuiOhSlFPVHHy611cOzQk6xLSxmBvdiusFpTveavFQ
c/ojt76YnTuHWqPKxaNuUsRNym0Y1fav259xf1ROoC7lFF8ZGpVdgaa1yqhpKfQLLLvpMixifust
1fBfN5O2l2OVfLs96M4uBWvsSs1PlLQpTFxP1Z6UyltwUwitIhp8DDWMe8eq5nDuXftgm+4O5dBK
c5EdVKlcXg8Fvs/o7MFRw7RvzEsDAvrEHayc0JEsDz6gvLS2O5LomZyEccDmbIZCaLms6iRXw9J2
85ORZsvFjtzUVxXXfudFnhLaafdI/b4L/3w5ieeI7sDZgS7YRFUTLmpLA+4vVGfohLbO19QSB1M3
zYoPjt3O+8xp44GWTxT9m60HQ8ONDngmIwKBVHMPvO7LsnrduazodeTq3N4N3dA9zAaoeL/qsvYE
3nI4mO/Olc6JJ3sHE09etL1iUye2oVF2bB8Vj+tMlOIhHbPkRwck7KluEXc5eJh3BpQqKlLIF4AQ
IPnrTWS4cawbbbuEwpzrj3GdUeGO4+o+xQkuVEhBD8Z7fSgls5GGEpELvdKt10ZuU4+j866Grp3G
j0rlCuBsRoQcQ2L357qYx49L7+gfb2+j1/uXYEea5TnEPXQu5Y3/IvwwxWC4Sc2yCgBHJ1nYwoFe
qT4nVVc9Qir5XtUSeGYpBw3B10eUu4AuE4vL5yT9vB7XyAnqlo4XU7d6730+5DRo87R4SPMiOTii
Owt7NdTmiMazMLO85jbw3KwE0IZKZRFb7ju1M6bzGjXNSTPW4SAC2Z0fMCMVtrYUFNtAQ9QaP9Sk
4WtqtZn9C/K6/OlYvCdTUnoHJ+P1UOSTXHJSFw4u8zZ6nho7toZ+6UJB3HdaKBS9WfXkg9k4yh/f
q+Aj2C4guzmGKBtefzQENFK771agf1FXnEqUOc9175q+kyrKh9v78nWkIaEY3DWceSlrsXktmhRJ
RHhrDOXo4r6ZxsFXnK48a3NGMYT96C8V5nho5kB+X/7caBWtIdVEs5bKDzAY2HjXU51EudZYWveh
uqbt/VDN9udkdAyfYpH2ttaH6kSQ1N9VRSPe84iu5wEiZTACNyhO8UzH4+B22PvIYNs1GddKWPfm
NnL/j7Pv2pEcx7b9IgEylOGrTESkryzf/UKUa8pRFEVSlPT1d6kuDlAZGchADQaYeeieZIiiNrdZ
BsLOE4NCeiXGzUGwRfifMBzB1CvIrpmyvf5esgD3JkpaBAW0TM+ObgIHaBFtbKh4HA0FhCx/umSk
t+1sdCXnaHtfr+YaWv11GNrXRGa55697fvlyu/0+ZapHcld1HuO7DXSYJ968Pqxdb8tmdwJU6xoe
qK6vOcq+DvPQwYDMPt42qG0Y4L5ceQPGkYshlJXs6xiZaxDcjG22HD0LL8QNidLz2wf70u6ivESs
R8qw41xfrte3A5MmILKKhcuqxk+7AlJgTZVtmpzaqfuCbua1kfulZ0RTEeTyXRITgfflmh2SdqR8
vqyYXMKiTVUNnFGNj8lf2oLLLPnr4Icv54/1zuKEi1NNZRPIaiFjk4dqTB/kaoajn43Jldzk4qOh
yQWPBlycqA1ePpr0Oj0y7WRFFJlziH6iiTCM3lMHsQyoE9O/7+Dh0VD+QJQXiQjoQi/XW6Xua9Qo
2Mql46esk7/mTsKFeII05WRjemUnL30Xv1EFsIJA3nwecXWYTFGX2aGC0Fn8mWPiX9C0aUoJ769S
qyB9iPXUFV0biSu3yv4gLxNbDOmg0Y+HgcAbRgsvH5SA59z3oOxUNav1E7jp630i5u5Kl+kVwABx
9o9lgAh5uQwfx2gN1nioMNZvoOZseBmRSd9njD8zWBPf1qmoqxog6WLi4GXVLXabOOvu4SNnkNYv
5ApN8dKJwnwIqR9mb5DWP3vDUzai1jYpFOa31VWqNaraNMzMfbW5Q1abaz3Li+tRpAggRu+t0rMT
rG0CK1OQcqopzLqfwp/Tr2MYOr+YVy26vG7k/OPtEHR5RRQtuMH3xuJZCEpabVCm49UuSpN8Qm+v
sg1Th4CsHFD07Bqd/cLdBZGheG+rQTYEZe7Ld2xWAvxvQoYqEFlYwgQ5K7KNDjfjqMyV83Qpuu5t
UlwmGBaBb/VyqczKBUIkGV5eVtMH4lZXqkGmH5gW7h7yX4h5qwX47e0NvbAqdLcwloKy6i7mdLah
M5qR6TJHsoJKrr6Ry+ydxAy4rETCX1iZBEWLadWVRfcP8OwD3XUsoFP4e0J1rvTYAp3bbrRXlQnS
GR0Nwh66gfyM58iWsFFxt3Uc8t9GNXfaBf2Vr+TCI0PICQ0n3Cao6M/VLDXUiDYXQcoscMwWgwJv
wFEOQfRw7j6myRQUDQmvGT2+InrhloYKEZpA0a5h+2qjhwGdtSQasxJA4TGpMEnZIAus5vg7cmNy
w03E1krAOu5JLMAN362tYV+p5M1YLonnXbl7zvdg/zV7dIS8FCCAMHJ7edhWgnGn6MJs95hcb1pt
bbVNqq1iM2nM06BiyqS4Rss6j8tYFLk3HFHRuQEk4Fw+BGqwXlx3PSvTuh4+Y7eHL+t0lRl+frh+
rwIAEhC7aKG+AukFjKIHNgsGARwR3YeeR/4RlOqSRdzeLNPcH3Q0xrlpGnk3zNmVAHUeMPbV0dHc
e8Rk1x3YN/6PojSyNoY1PKElt+N2Xw/RbcT9+XZ0aFa//eVeWgkZEfo2ACLshJiXKy2TjBxEKYD9
RtXj8nhASyoHHVP94w/bcAXOcXExYHF28vRvktPZYorGbttCwNvjrdMFYclUOExG2yIKt/Xj2092
6Zzs9Nv/W+zs/tZ0s6tngSifzDgC8pxNxxQwmeP/sMpeDWI4grTofKQwJGsUsHlH3IJZcwgbHZ/q
zKTv317l4sYBEIIJNe4JnP+XG5e6Ef6qwM2XkDkUz8zxT8DD2cMKR94rz/Oq1bUfvV0cE9geFKCv
RlFQukjDdoxAYAVKFQ3RqP9XkYEWuETs3TjVQaEYVLMhQ6uP0TRn75Ao/S16/fdv+I3nALYJPdOz
jMCNSjSZBj4fepHN7RJ2Qe4HKrmBsPVaBtzbbj1D3JWb8zwpwKLIvkD4AIAdIf2cQG2SltR+0yKY
JaMthT9pV7QDIilj4XT0UNJeeamXFkQKvQ8X0TiFSsPLlwpaC2s6qD5hAs3Ad1KglmK7wzLbEu82
aK96jl44RFgNMCoIgSLVOpdnmHk/tpZQiAabQJ7SUcy3NVmTQ4qs/cpeXlwKNxS6PwgtcN58+WgD
m3s6uCwrWeiGMohGP1doRx8UAcvvrz8N9EN3we6dZwao5sul9JKgCuhnPFWr3E098u8jyADPgUYh
9PZKF64EEJuhdAM1KagFnSc5pvXmAN4vUBCY+uR5ncPpC+bBDchs8fARZWxyN7CNFz53DD1vx68s
f2lPYfGM+wiQRqC5z2IAm1YF2DaQqgKdtUOgJ3V0WafLaV2+v/2gFyInmmlowaLvBA37c5BIDW+i
dFkQ06gAv1kRj/4TdnS8chlcOv6AouGbA6V3Rxe9fHFjMiTxBEmW0kxOfDCTqG8a3s4F0TY7BRjd
FW8/1aXXBxToPqUArxrqHS/XszAYTbcYg9dez/a4jtz7Kdakf/aDgbRw8Kn1MZmz4YElVn0ZUs2v
2a68KvX2CLPrY+58V3yAr1rNjaMJGr20BAXf5wcXT6xgyvbfAS33P031OBzagDtdmjEhCwxttKlg
dkg/YJwr4P5Dm/RzQ/n8PxysFKU1jAP2euiVUALDgM8MG4Xm6xYdwJ9Z8yyC8pDCRPDKx3ohYdxF
vcCs23W/X4GdCPezFqoUtNwUtAcQ6Ub6vNY2C/KYx/ZxbHVUWRVfO9AXdx5wJ+Cc99E/EB0v3z3i
bJRpkK7LXtbNp1aF9QmiVeOTqnlyRGUkXR4t4e6VPvo85348fGoM3NqB+p83tHd9K7/7sWDXMDQX
9gMfGpqawAfh9jnvbvSc9NYyRctsCmRusG+nTWPBekWjcwyMbPIJrq6Ht7+EC5EEsRkOI3uDc+/i
vNyNeFQd7zDNL8Gq3FAtRKZycTzDSHjZyreXuvDRoXkCdEcCnxic//2n/JHIuhho9UDgjnONN1Ww
2QbuIdEjyNWdKQzKhJukHz4RJfpKbNCyfHv1C4EMxww0SsQxFKbnEyzJtWkTWtMSgMXoNMHDHbWi
q68ElkvbCRNPiH3s6jKoC14+I5mTLWId7lVQ578N8cA/cZzBO9ikXiNCXQiZAFztMMFdAxeJ2suV
VKP4Mgjs4QzkWiEVFGwk1FWLdNO7l7dqT2/v36X1QJTHBY5SE3TUs7vVb5SY/EhTYFWMAFe9+6jh
dn/0lByKse+vjZJ/T/j+rOhxQGD3uk8AIdOPxtPZ8+mZd3hJEy3tUA+Hpm5mSDKnulBhON6u2ttO
tcrmfIKdZL7b/OYNRHMf+gjHljqdnGyc/ITAXlgsCZro8N5zVzbk0qtG+Ejx7eANYC7z8gWEFthU
SnsKWmUT4Tjz5HkSpM8BXGTV23t/bamzvehxa2oxYCnX++KmDVKBoV3UvIshRXHlI73wmSDXR8oL
2iDmvedRqOa1bR2UP0pFOn4k24CR7+bJK5/JhcOEGgnKkZAfgFrXuaIGB+TXjDAIhcqrh/c6bBnP
U66DaiQOvCWTJf+9vYPnreM93AD/8Lvh5gMKcVYAYvK6sSSBZhWD0+6nIEM/KmX9gzc269cV7b9H
iC2YfNia/sqTXnh1yNLQ5vuN0AGt6OyUyESE1MV40t3BIIPWQU4xTH8kXIkrXaiLz7jrLWHB3SBw
3/Q/4mu9rmidhpyVM0R3foGAAbW12vMHBRVp1X5dYx4+ppPHbiZlpsPb+3vxMWEovFPjgDI5J7vs
5jZRCo0QJPlt+FmtwBmtWcz6nMr5GpHo0lqIezv4AtrHwPK+fE7ZptGaLAkiQybCHE6o2W3bdbfZ
BnrT3z8VGi97JYiZMlK1lyvBmGFBrTkyyKA1yqvQ7gE00c5C2qLu5ma9ckVdqrcBeth9QqD4sys4
vVzPjxsYEWc1K90s0a6kIjb/JGFr4fiV+bm3daD0sOTzZlQPMxZBimHQ45UDeyEA4DfskAtQ1PdG
/MvfUDNOQAQb8MzwzPkC5Wf1SaG+uPKoF5IddPcxHkbz7je37+UquDg9mcgUjbtZ+G2ViVqCWQeG
jbJBSSAuFB+8QAd/64uKMICmCc4oWhrIOM9VF/1Qdl1DfFZuwRT/E/su+dg6/vGvT82LRc7eIm3r
YRsDLLJEmoFygo8tlDU/COXcf28vdSmZxVo7xxbK7RA+PAsvnRasSyPLIEK+ituOL3TKbWr6T2HY
bd8CL2luV2/pjspF7WcetksBiN1Y3+pskiI3PsDw87zKa4dof8SzyxuJAronaAQDE34+5PBcHVmy
Bay0ddAe0cJdDjDJ242XmMp7dU1S5dJp2hXGUKPuk/rzqiVbgzmGxQCWC3nNunwC5cjmaJNt8w0m
Ztm7ZUa36hEQCn0tT7kQjADgQ+KO7wWdm1fT5IEsFEwNr8wYATAJ0vcfGtUrmGZ1K/n7jOP3nBwS
4jvu5Lzz53lp71xk4NbeB7LQnfLRDm5U5QLR3Lx9sC69wH0k/39LnUWBAOT6TGrnQVpLRGW/UHuA
POl8oJ41xYAi7cp6l7YxhsIZcCYQxwD+8GU8CKhiTsWrBzkchUk5C8jPsFm+iMAmn99+soufzN5K
h6gurv1XGPM5rbkJQryxlcr12xZBHzSP/OmbVZAmXsIk/LCX7dD07escwhnpDTRPSK58oGM1Okno
QxJVvv2bLu32DnhFLy4CTfXcPDxixutTz/dKnVJQuMA8nJ8U3NnyAfoON6Dt2r/1Zt8DYbpjelBt
ot4/B3qs/ag8f5UeGuKdQSad6u/EzmMFN6zHjcbifwiJ6HZAhQhNXHSTzl5vYxkGCkGLPc8GcWqF
hZ9MBv5Ls/tfv72Xl05SCpYPvkmgiF8NPZGSd51rERFBGmef+lZ+BYCFHoKU/y9nFhhMkCMwhUO+
dRZ7A9puokkWr9yWMP26zvXzRCZXNk14jby8/6XzcAp0BcD0QAUBe7o/8x+Z3ZrW3bhSnI9uCXU5
dkTnzFuu7dylU4hWMKhJ2LjslX48SswNXR58gyRZp2OmnfsCeCDLvd50B96BMP32m7r4VOgJg4IB
0HB6XpF7fmpXt0s12k765ZK26tmuLQDpby/z+kCgkAGaAJAmkLle9VX8DWqFAySNqrhO5Jd+AoC4
GIdVPnf1Nuor2dOFxZA1gQiFywj/c34mFhMusN2UvNoCsRWRofToxywt5jR0V9L9Pfl8eSggUQb3
BYAzdr31c7DICLkBMDAIvikXpd/BXuPHYXS+zuEbaW9q4HhPgYptnG8xoUvOotVd+apfv0D8gp08
Aw7Lb1bby2MJy5Owdop6ZbC4/m4xIrhtB4jmv/3+Xh/LfZWdYrtz21/x2qPZrLqdeg7sDYcAldeI
fyAr2rdVrUbvoxcMTVi+veLFl4i8FPLHOybkvFHF1hG2TJ3haENN9KbdGgYtCEWqGjOOv77S8XB/
LLU//B9ftl25k5RMvJpk15cmHsz9yFA2hTxh799+qotvK4FkPQ5NiDzirIkAi4Ewa2vLK71kMJ4O
tP7gcyr+hwfCZGmP9XtT5JzXZBWhQ1JD6lU2Ez3W8fiDCz4fmhSG0G8/z6W3hAYyxqx77vsKdDGx
aIuihXHwNRt+kwTMfz+MjZC536CF+/drAem/U3Jxa+IOe/magqxp/cV4XqkS35Y1QHUnveqlSoDs
++txGZRV9qIT7whyAOdykEREY716pt5bIeK08YifpkDBbiperoFmLp0IXMgA9f5uUJwbwPiJ44G0
YV2Bkmoqo5dgV7NTh7/fu13eYO/zAzB9TkMlfEgJa1RdualLQftPTJ7A0+AmUvxa9L0QKnYYKVrM
6DHvTNGXr2leaO0w4W8qjPv5vYGrziHyXFopIfojUEnJu7cf7cIGggiCThaGgOBinAN1AUDvgkTF
NUAuxD3BRoc/wss5uhIAX1c3OzcJlhag0u1ArrNGI/E8rqKJNpUMWFTYKZqLBKBhEO5b713Y8qZq
kD5fuV0ubOWLRc+iBe+E4nOdNlUySQlwwTC/65ZuukvF5r5n42Ku8CEvbCX0lcG7wHWGcfS5d4d1
oQ5DjqgutI4KvEl6A3HHa5ZHFzosu+rebt0BVToc+7MT0spddgIa3NXmb17FaKaLJZ1YJRFNiqT1
wpt5GPjRgB16ixcO1+ywc9Xbp+ZC4AL5G7VHCt3V3d/05Sml/98ej3fVGo912W9yPmbGY5g4DvTr
3y+F6hqxGPcz4Axnb7HXGL+BH9BWzBfTzbh4Tb4F41boKcuunNIMv/osHdktu9DrBMsUk8P9n/9x
k4HUFwpZ9zDOmLP1FsdkeoYRSXc0uE2flL+3HmbZN8jzBNQT3n7MC4cVawMchP/A+Oj8rUI8Nw14
LLrK415SRdsic8jKB0WkcImHo7smCnrpDf653v7F/vGsijOxxgTrgTCsi6x1ssg4me5CG/VXCuML
Hz+6OzsMBdBGpHPhy6UyJ4zfR7Stwq32vy0CQ/6F9O2zakg65D06gf+iuhPHtzf04gOiQMRYEEHn
FYnW4puPW0hvVCoGdhL/Xn8CYCS4pcrWVx7w0lIIn7tmESbOKKNePqCv92JEUbw717iS8bb5HHrA
M0yQX76y1KW9RO4D1jWa48Bp7THoj9cmJ9FPGtPGCkYPA5iySh64D0uUep3J0+Y6eUxAVriSdl06
m38uuj//H4umJo48OILgu0j98TYxPCjGppe30trmNpvNNRGc/e7Bnzz/FDFlBX19F/xEl/Xlknp2
mndsgZAxnAbmKEckCuD0MsJbJtd1ICDdwnxWFyxaVl2gx0BVabmSpPSWNiw5nDGWPDLbkuSq9dSH
AN0JBkXHSMncOUduBLB0qhjAUhnzFLje/yYvAetzWAn/vqZAHBcpXajItaQKxr8UiuX5SFIDUzL4
W7libVY1QMClbrBOUy/uBGjjMOK0mejfue+UuFlmlrkyNDYyhR3xb2KhDopztQBuKXfT2J38uBO6
ECMPvzYQ8ZxKY+r1EQxT3h4tt96/8RrT05DwTufB0jTZkeOpq9A2wM8budiwQG5a64pQU8MLAv5b
5ei1GlQJPQUYIGILb3wtucjBe4ZEkqNgUOcaGiIPuqnJfy002KbCtBByBhR/HtXNAJvvOs+U57V5
3/jb3dzUXgTOfdv6Nx4ma5j+zIj/+SpRyBzZmvUfZh5AE6nhPD12xMD9S2cj/UlCT//AyLXbSwPT
39rWpORuVFlT5y5MZlcw4s033Rip4DFbE/++S3wX3dXLxj8jNoTP89a4b4No+n8gYDl9w2BtnHNP
Zz5F7yXq7qlEh6tiOsYAl8Ve8i1IEWKKKc0cP/gToo0O/PUJKKtpPKq1aZ59DT5S0bFZnQhUKSBV
aZqkL+ZwFqqcFXQrcx8EyTrfxOT9UN7QWtgGjyzExN9tN2qM+imnIDqOhQcFgncmwqTxtG2sd4Xp
bZRWS5QO6AfAXgvixmQBCEBDSSDLwas3n4Nas8dg7UxTTiMxX9vaW3YkTJfyIlvm/kEhav0KWxqu
eTMCM3iaAfb47ltXd4WSSxQ9hJa3MOLgPWS84qwbbBk0UnyBnxaTxUq3+XbS3IwlGIryZo6GhOSe
z0DbGTc7fOpnDpkNrdhiCmYU3gTvFXxLMEYhv5Dn9pggglk05Ynly5cEvuzsVmCxH0DVRqKAWjTG
jrg5WZxjDrd+dxB7uOsGlfyE2AaAMB1l21gJAc2hqoOGQldFqZXvNI28NNc+nfycJ6Y+aBS9ad6y
2P4Xogb6WfvU3bqYdf3R97bwo0kFDBg8OSQae8L8YpQwVoHjCQxzsa28WYt07CmHEq7X6AOv52Uq
nRBBc1j9eZAQIAw7UUDwRK7PW9NuSdU7ngiIf8jkfuqdzXJkpf437vwB3XaAbW5cFHYyD8eu+zEr
OHblqxAe7Jtn/h287/VDbEJkWKRd1qDoUejfa42BQAE+T0N++GlD03drBy2gERX5XJJUGRD7yLio
YmNb1A6wZ5ZjfVhb6CTibeACLgY+YyBmbQLnSIzN6D9k9ALyzMIlgii4NsAM5CZ1rr+Zw2CEmo+n
VW1yYFfjb8LCxOEwpkkv/8MAEUCfCbRXvxplSJ9s0Fp/KEhfM1LgRzB5yyED2eVNamr3yLtgm3PM
yNx9OnUegeCiBODAedPUfo09gnHLEgyDw6fkpTdg2U9zbgNf6yLtGdMf54VE61FO3Ha587b4F9y/
+AP0eZI6gtRjsL7jHSQSCuW0x/NsdAtXedqL7hsFxHzKoS5p2ycDWexsyqVK6+B9lyExKLakbT6N
NvBonpJm7uD3E8yYg0BnAOoGo+cAl9CLkWXN+yjKs7VemyONZvsljjlL8rTjWXhaNo/KvFMurQ9i
bZbgsG3g2h5WqN+G9ytY/eLXvAWcfYimetDvJZPkwwawGmSeKTHyMW7DsHkwGZSzfvYeC4Y70B1p
/Zj6Sx9+hbxNmD1k89gFJfJt7/041mOPgMBJApiHhtZelCxhVJC1a5uj9pPuF+1Tex+7zpmTChBu
DukIRbkTTaUSR9XYWkG4QsmtGJI2wUtsPA2d68SZY1Qz1x7ibgQfVbDU/qqDxo8eXCLEfwusnDcA
bhOjENQGGz60Yus/jd5i2G3CwXwqx6TJ3qfWD0SFzpqYDiux8r/EpkOCcWy9fvKMnfvCcuc197Vp
luRA8XuicrMUbjRkDUZ+6ydszvKlV15z6j0C8V2bgb8PAQat7yLSxPzbambZltMQb1tJ+n4cc9/o
LnyvVTPU73AAVVckJuo9VQgfx+0x7eYEErRNCuBpv/YhPSZjl6i8nUhkwGLiafoeUw7PV0WirWAH
aRpvKWfowkGSRHfTqg89HkY9jJoDH+M3tjOiAKvVRXkz2eQOxdMsTnTeUnpofAFb3N5bLHJqBr8d
UmVcNeZnE238HxPFrS74oLK0kjaOPvWp76b7locZbDMp7Bw+APCVtOVAEgjHQ9TQRkAzZmFttwXi
BVRvyE6yGrfpw5yOwgPwEA6clEOap17of0HU1/5T3wf+/CVgHq+rtt/A0FrQfIyjQzKILTtMOnH9
DlVJpgpCbaDMagOhqPTgRLCqrz6H3JeX1xhMdgdPezMEPgYC89mjadtuzAnQd+0vuBpACQ33M2pc
BXsddURr2pmPiedPa6FHVSMqQkAsKF06SGDm6q3DnRetluKTD2R0aDObKgzup2nMJaazLk+3dPT/
pU3WynxXr4igNbqMFFUDSGcFotfgcsgxLmOxQB0Z5SjcJ9LCDztEAOPDoQP+ZNSs9wDFgrC/zqx+
snMi1qq2bK0fwmWUd5PX923ZTKq/D2jniZOA0qdfBK7n3+cW7xCiL1nXA2mH8WjRNipsKtMbS3PA
QeK1rK2gy60hCHL5FnK3FUu/6K8rCM5P87BS4KemdGGFHRrr5wyo5puFc0cgydcYBLc5NF/sXFML
cfGER3m7mPVpmE3sHcHcCXmxIqR+pm6CWwNU9vsnaKAi5ApMS+syQCjo8tiSsHkHbRrfR9yH5XPe
cdNQWK0HNlaIYSYkxUTCTRyM9mVXGs8N4WFlvYU7MhRF+jKK1vVJL8MUFQGS6yaXdbIQSJ+afi5Q
gSYhDuM280cO4Gz9U4vWLH0hZ9YBwYYcfSjiPkNCHLRQ2srxQWTtoZdLvN7DikGTG03qKDz1A3zR
T7EOzHjkHjP47Rg0iRVC2pOgyUc1ronqkAJZzSggayrlOWnjgT4oInvzMLY1sfhtI8gueZhuK8ny
laSe+op0VY1fUjVK9sQE5YiBPvJ4x3Mv7ux4N7twQ2EbLsacApaIR45BDi9T1dXmhrBM86nEf3kN
fLO5iFEHD3ouZwhMDVXiwY8pb9sM2RmCgyA5nwK000ER1k2+UgFdn2W2mTxF6Nl6JZR4I/cehork
U4C/th03TGp4vnjhNFUC38F4CP01+yaTbWQ5/DllelKaQ7HYRAtMlCPK2HznCNUf0w1FT0VSlwJT
O3DoILexNtPTaHrPz5ck/Y3dM1CmTxEg6rztY41I5EHD82FB+gyBIlwtcxlMrPkRL2m24ntp439D
x2JVuJTyZ42cJCwxkyEnL/GhTbL2FG04lDe1gQZ5wEKYnhB9j/PHvGPUgtOSU7QrnnRE5XIcNP7Z
kNWkKzsgqP6DUjocrUZ0Tt83xC3/GCfaR9VHKBqbDky6+27sCfIPxXicS+qsOtW+5oCWSvBUQlaz
uUyCLqoraJSQvqLjHHyKuzqdckNWzLdBGRueINwNVonXk4kWgDOG79QCvGMO3DU1R5Rg6ue2GXFH
bZaNp0X07is0g+hDu1LI69sZiDZkDwH+H8lMV31quvSgu8h7GshgEYLrKLuxcCf72cHfbXjOnA2f
cDCjCYUD9z5g+pHWSPH67hYDEPaJCE/ovEM18Z51jPslaSb5EY9F6ru0HjiWaTL/afFWGhSDF5gH
mix+iIRXb+wukQv5on1ksXgUtppTuyYyKnUUg7qL6m37Av1sfPERtSs56gnmUjcqU32aLwLvp8wk
m57aVU1p3tmWg0MpZ+y2j7vuzneh/2MgvMM9C3Wm73DoCH96kkMiajW0fViMws2W2dlv8n5G+Knw
KZCvLWzTh0qBKgdPXBPHfdGg4onztWmB+CeZ2fKAN8FNNoVcFqHLOORPol4XdPHnsIiIsWnVRXNw
LxucUYhwxkzkre43UUxzyoYTdYQMYB5CR7OKw9a7RT3h8UMip+RHbT1M/bZ5Eg3q6a3vcMOMuEO2
aKD6EZkYXKX5oOPgoHEDgHGHlsQvs8oFvkMzZBGOXdyx72azLWoF20ZxBfRekuQyxOAyQp3Lgfut
w72c8pL1Q6SzAPkmqLd3Y6jxtzED93soIQ5DUnTb2h83y9ySD42I2vd2DvwfsGhKbMFV2g0HES/4
/ieU0i2+X8ia4F5Igh9dSnteyjhAkt+xZAhQ0MeYrchB0qUwSR/2ZQt/zS4PAKV3eb0MMyl6CdRR
nuq5gw2xc4CreQMBKFfp5Ntc22mpcG1zjYu5V0EeUF+Ro4Rzc1cNi2rnysYp2NCNNLTwhpmteMFQ
XznVbSLbPJgmmxUJ4fX0uLB+fBRQyzA5mPM0e2Aodk9zL6IvGNEym0unpYa+Oo0+tDWwTlXsNVtZ
9/vdENkQrma+PyGtD1sgkYvFpvZ9QnRY5zapSXs7KLQbc1DByEd4NOn1pMeWfgHtJoJHPQ/+9XU/
9PdbAy0S3KmbGgs39NFzOMA99V07JOO3lnj9cNiQ1f5aNlzGRY+f+J8EvBaRBE70D06g/5QjSzTN
aQ2lxX5GXiNzQJxCAy6vbGius524GDYEGcuwJf+OwzLz214PMHVKXEbmAqj7GK0zEosUKg+LxjGF
BSiusET39NEObk3RzkG75Qlibp3NATzUzyEXbDs4f5G/RLfAxDqLF4psamExekIBqb/vFQkuN0Rs
d0C5O//ERRA0kD8aGgjO9BYbkmRLc4jVAn9R9AO2UnDp0Tti6vAJUKjgwzBSvy78ebU36G/WqJrS
tH0eSLzO+RhC1CRPoCJJ8izu9aeAkeZ7GE3kl1kMRaeajfK4GCiSFCjZUIoTVL8xPkGqbrtsm3Vu
hgz6Wo0ce4Z4Hqy/EPszCetB6/6NpO/12HvL0QI2XfYkdqUpDFZr8UMSZ9wRniValdhT6KMnPAnf
s02GMNNetkjknoQK7DHqkQvk2OPp2+i3g83bObFLjiGN/Jhm0tzHgA/KfMBJeJpk239pIMzyq6lj
dkIm6zno1YkWuYdObjq3qa9uBmw0HxVFk2CIlGA5hy8a+rip8QQSxi64NU3fNMdIhBy9tWljuP1F
sEBUg3KEudZNrrlJ4GU6FkrvUzVpfFQCvpDhoxHpCvn/2s4THpwEJ2zGwCHmH5Gxwt+YP8DbJsYN
KyLVlXx1Eqee1tOCNMCM39FwSX3kInx53yJ5H2AyAK2CvHWJ/zNGo5vn9dj2GfDLvf4ugA9P8nGa
ULMu05I9TtMkoSwn2uBD5PnBv7SvXVAsZgp/mJ7K5xYHfitiFc63cC4f08IzyEBuEgt9QvQmY3kL
xxqaFV5ryKFeUdfCAs5PXd4F2ZJU6cichwTNiRXBaWy+gs/ff1E06L7q1kfrQfsrjw+G/T/Ozmw5
biTLtr/SVu+oxuQYrnXVAxCIgYNIitSULzBRYmIeHY7p6+9CdvXtZJCmuFkvaSkjJUQADh/O2Xvt
dnqWY9p89HPCoAPpO9LciVY43+J0Jiy5o9i0Uma29OfMLqybiab4FOqpRmjG6o7JT29q2A8qzk7M
A6bQvzlW2lLSSsaErdPUyRsHmIvGQb1Yb8hkXNNw9Fe6tKbfOE+GzO2TWYzF11qA6IhSKZwXtlsL
b6PWOY+SlPF2l+pL8YVWRv5slGJRaMOb8buB58WkrLCyB3JIp02RZyp6vuSaNs+LgV4rGAZ//oyc
oxpCnNoOo5RUATNK2sZg9xRXnN1aOY+HKiZZD4aPsI+dmyV6UBbNQk3EU1q6K+J+m7FJ1rvrSmNO
qJUJ78ecdvJlRCcug9rzoMBbQ58hkodb8BFLi1uGi+y6H7pk1o0YVuJlYVr+jGis+ZwJaVJ9yAQ7
iFhrmEDLsmv70M0KbYpWyyBLonFzPnXRS92jCIFsFLqQP2q72Xe6bSn02lM7TkwFk7KyO19LIFs5
7jDtihGOVDjaGYvQxIHoxRjYROHxqMWpUhUpgBxz7M9DThvvgyg4GIYs2IPL6zFU8FSHtJxBucGr
OulZNpv3te0yhtaR+KkwnSZxJ4cVMoWl0sw79lR7Od01jp1eWRQZy2hI8/KqteZx3Fe6NviBUeli
DpUztkboQckuona2nTEwpeN+pxXT81iWWJmUbGqgOAYl5oOfG5MVJvE6Y6sv0uK6JC5Fu7VyTvm7
0fK1NvAGi7qNnwib3kdhGezKR6+hJi7z7nEa9SLbqcaeh2CofJXeUbtPfhtM2J3oaYvhfqiEQWN9
rZ27qm7L5FSyyn9smnREu5iy+Y8wujUqkGjaJd62me1qbTR2HwITNg6DVHkZdctYPfaDy1FVzS6b
+ZhdR0/fzvFvG3iY0MWGYfqAvJ86kY/7aA1M5bCuiVK4HZtni5jjSk5dGxhUGx/NetLSoy/z/Bv7
Ic6BWty64EV9ijL4PSrJhERT+CGpreZb5tnxJ7XMk7NVkcHEDvQlvHDKOdGEq5Tiyq2LdgyrpFPs
qeFnNsHMBq06zJXw5lNDpe4bqQn2Q6K5RRZ2rPZ+gItPlDt9MgxFumSsbhNrdmFhUHwxAhzIVNhq
T2jfZo4Xd+kqhqduXIr7pmjZXNVe4z3xWvGQWi8urpsp5nSPXtozP+q+pmUnkvEs1DpDW2/nCmfk
d7TxWib0WxajxLgpB5szoc0hIh/ZxS2CU+Uu9kb692QGtnnol7k42MloEvlQF3bDEuk0D8we9X1T
l3POqoCcetfHwogs0dUWdazRuGX7NvIqIa8W3k3fUiO96TmzQQgC8HEU0zw+iMlYflO1GrIrf5BM
g4mS5lFWTuqG0wZCD5tYeC9aJ4y7hKmGV7hNhiIq3dn/hO3eoA6b1e63Je6QHEz+4DHAYuU+FrKv
c5jUDnr9uupbN8h83OuBV7RuesgmUxl73aMewOrWJcgv6rKKqeeJpAis3lVy28Z6h7KhfLeb8854
UrZdfhKJsj8QTreQs9HrVH6bZF5IL6cwGBCjkLewwTQfzoafpl/7QcXyiDomgZHvlz+WDIlk0K0u
ByKUhXq19/q41COn9sVdPShejnTOaeI4iT1T2GSvqe9GJ20fXNpiv9tmN+bwCNkIMbNTZw28pFJ+
WK6JeC7tIX8m1qZLABbn6piQ6FTcNLXipGmyBHB0cdz5itIb3M0+cWX2UFub3F3UffPXJSeb6xz/
gksxCqPI697eYBpNlXaETmH0qW84PTZPnVVlF9Qf73ZKUWEgynQxg5yr2u2UXJAiTssI2udtVU0I
g1R6QMPlHGJAx2Hje5fESO9dEo0LntxNd4Ik9PUXG81Fdzp/yqIFZNFW8/LNXTeIeAfMmT1Lg47h
kPXeXzdskvZq0KDhpmLROpcO0LZMNBpG1MNqqaKxJxle893hZlDi51/vqUNysZG4bMGv7pmMR8tp
LeSxnkWwt8UxJw03zGZL0ZzR5OHfuBQAFzRQSDPfgFxMFXNCZXsYlazhd4LO1EnoYjkuo3XJP/xW
t4MIFTYNwq4NhOCcPTbF68n66eYRVIv6Hn5Oc2MPNHd//YXeNtG5axbWAIgc9mbafj04gNSPsdoo
jFSndhDF1d7xeDuTRn+mM2lduNqm5nvdP8d1ShwzOkY2IoQBv76aNNbaz1pwTm6d0l9YS28PIeBO
KE60bjpOR+kPJb2/IT5Y9nzJBfb2ReAFx8lD1NhGaj239KRqqpQxg5csYhqFpT8uVwTaN4+2T6Uz
djpOZ43fP/z6Br+VDBBsZ6KbB3JEfM6529YrcteuPV9G6CjHsCikpHJbaKz3+BH+8qUgyqGk5HpA
ws5TeubYT0fNH6sIsqoaOaomZBInsqbpZDpufgFL9VaW5G8GJB2VOT0zRB9nz3Jr7Tt9QUhfbHVX
E+yKHWcqCj4uDdfKqz9WsWWdcLtf+JbvXZcXb4sWh6TJAfz1deseICxH7jKy8sq9HfUyv5uc1dnR
KXpMK3M41Dl51+bCUP7rt9fDsmj6JPXgCDu7cKb365bcW0ZJ308nYyzWk+kqBdXCK6mt//pi735L
D3W2S1ImmuLtTfqTuIVab+coOZeRZA3G8qQMSeWn0veFWu5oIXZPtU+nlmbVJYDGOwMWY/gm0EZl
z0J19lzteTTx8GhsvoWOqKwarUPH9hoFhl5dGELvXgq6G3Q55i9ekbMvmQtm0Uxud9SzsNMBoBRa
n9zZXVtfeA3fu58QCqhnsbZjVj6febqc7aDWlFHhAVyFRSoPrTY2IIZN4/NoteZhMYXawZUbL4zX
tzOsz6ZiM19xcd6TMxlWrHd9Bzic8apsSjp+qu9bXRpEWKbiKU/k/OnXI+cdJSYXtImJ8DaYJ4Sz
13dVlgNoA8I+iOuslw9WLOewkBzJEkl2V2wUtOkoVp6qUk67VBv9varySwjndxB6fAgUmJssfsO7
na1ebKIHKAJphYY87q9X9p6Pyh+Kn9naukMEvZ0KVZrA4g7GNeVci6usS3YCzN8V3BY6v7++Ke+M
NPzbkCg3Dwlc6fN7stgSJcRaRXoCSg6d0sSW3xHXSb2mF7YIb9dtFm1c/jbrKnWv8+edIofqysSv
I78c/UCl7XSNrkG/8Oq8s5ZtrlT4BKyjRC9uo+5P80NTDavlzRVfSPbs+iu3fGnWrn8SsYMTdSXX
rte6+fGv30UkDcJA5LtlEWx3+U8XpQM9seXxqmhNuylsvNk62n4T72Xa1BcUhe+O4j9mIJ8byQA6
+4IagWgrCvo6stPkc6uQ8lrjKEO0O/UNQRzx0QSYuAd6KT831tqHZWk2l4ii7z3KP3+Gs0GcmFpi
TYPP952BB1FAKeubVCvNvz43bVns0JqRFgJROZshdJdI5IXuR8S1aERIPX+mM0zo7Draz8gvKADk
xZh+Yzm8hFB+b3LiBm8EP4KfAdG+fqKYIldmiryO6tJWN5nboaFc0h4dITS/QUMy9usR9O71wPA4
6KbBq5jbNP2nEZS1ePO1sodCq5dLRG9+CoVWOPtRIL9RG5b319d7x5PKcQ4mzZaN6jIpbo/4TxfE
oZnoiyjrKK7KNj0VC1cKG1PEN8vk5B/62Ro+SokgpybbhtzmCZ2YVWirE5j26EVJU4mrShXml19/
rndHFnQzsJ7AyJ1zDJ6qhZXFcCYjApaL3zSFpVwD9XxhE/Hu3SZkG/U2ax5V+NdfPlXzQM3XZEO4
UvXPfK25K4wJLRp13dueOsKFWfadSYmkFyZaIE+0hM9F8anTdWKkCBgRiuqfTKWGPUImQZ+M7Zoe
D+Jhdftm/Kvfkj0o9heGsICjbJ6jSteuMGzqVHUk6zZ+cUVefMYUtXxojXk9LTaG3Atf8+3c9McV
8VSThsSe/tw1mlbAALIlbSJXDDkgXmE/2aVPs8xb3TBD4x3WJcN7WQYadYaLaLJCAfvrEfRmQ7N9
BoipDgdfjjTnkuuhH+08XzQGtu46oKxW76qwN6fbSIe9LhNz7+mtF+Zdqf4qUo4r49DglsN54AOc
jSqEM9YQ5xI2OanbRzV0SYT0VAbtMpENNdqXEOFvRvF2PQxbxNIzT73Zz7CCLsmyVg3ZN2b+3Uud
tty5FE6fV3irXWiu/aVUjTfjmCtu1uMtIgUF9zlkYa58ZD8UaLCxjOTRuY68G1PkqBkxPNeIGd0P
KCbdC1PCmy3KdlFk8C5cJo7I53ncmRprDxhcE6nWqwPfX/FGolVii19e2qK89/225ZurbArFt9B1
zbTRRdRR5uplFwit6qoj2DDDC6xVHw6UCovfam7u4ddj9o8X49X5n+8IUpjqFy8q2KCzodOMSEcR
ALeRhmXs40Dhmi6YTyJ4mU8WkDR4tZ/p7uVR1ybeF0oJNfqSMU5uUtTXiBCQckcpp9HHNDViLyhN
JE7/xmyCVWrbI1LieWP+peRnjakTN5HXNvVRo30WUTJoD55Ptyddl/Hu1/fkvdFNB5UyGdu5bRl+
PUcnfjdUNnX9qJ26JRRLme5nLbWvYdYVsK/yS77YPwbv+TNgNdwMbzrQ5XNKX+tUaJ+qoY3iyabR
rMfrPZuLZL6OCbC6cxdnHaJ+Sa1vg2a6H3K9ru4dc+zjoOpX+6GV1Kv++i2HtMn0zUpFyfB8MRyH
thtlHbcRKbhV5MumPdJpSSPAXMbeRd94Yf5+500zwG8QUkEgEK6ms/0W/QmrTvSJW55b2VH1w7NY
nCTyIObsf/1w3yzzbOfwxXMAAuxGFe/sSqsdp3Zioo/I2SzLwNEz6wVS3iXA4du1YBs/ULh4pFtl
4ux0k0zktpD91UVF3ep7NL3ApS1Lu/LWEuSiQJHZxa514sRwiU719py3VXg5VzOTYA8D+/l6+JKA
7jfuZHWRhfaIg22BCtN1090Az2qMWmU7p6GZVGSm7HPswW/v0k7Jr5yQLoXuvn2qhCNa1KIMYfAm
nTO2i4nqvY4CE0CAFx+1eZp/9ym230+D6NSFEfvutdhXcrymxQ/h8fW3RmXkUbrgWl6nD0E5W0B3
jXwN5mUpol8PofcuhanSJ0zcwHR0zlerlWib1RNdpC/S3jHEypMZV58Ko8svzM5vB+v2FmK9hCUM
sPJ8JkIcYeFs8XmUc7HKgD4wJpBUJm1y4e69qQIzZmDKG9w+0sBYD17fPdxi3WSrnCSpfvksB+dJ
o3C5W8dcRsIhf3q1aDi5m9qw07riwiv53v3kK1KU2Bg8LLivLy4b3VrSlW85aaW/79FknJAfZ8ei
X9sLl3q7zP6RCkhyOe8/e4mz70nB0GjRw/aRm4thX7a6c7+wc4p0N25R0nJGEohr/P5Ci+ndd9JF
KfM/1z2r4JlOl+oFEatoxpkTpm5MTlXlGXuzbuW+Jo1yB+iwP1W577PCDP3javfe95rM6ksz+zs3
m4MetRv2hBRDzovfq50AHC7qnggQ5YR40PQrt8Ka2/X+pS7XO6OXIcvwhdvs8GjPbnZFOELK+byP
FmRUO5p8w3VDQ/u3v/w2bvSFzTjKhai7vB49MEgN1seuj8jsqg/tuKQRyXVmMNfGfGGVersxwFzM
iYbTG80fptjXl2og5yVeZ/KWdGUfeSUZnYm06peZlyrwZgg5F17Ldy9IBLTOd6BBc06NSb3ZQAHq
9uhKwDlOuKl3ZSF+oh/EbyiK8sLb8d7YYPKEKgY+BiPT2dpIGnNKBkwjYSQkVpjVQg/AGurhwk29
8Ea8NzYEMa40CVkdYAC/vpUYpNy59EnL6LnbD8ZEAtjOd3L6Mb8eHe9dh1015waoLQ4ssdfXIR+u
TYsiAcE7eF7kx8MHrJ+XctPeu29/pGTyWrn0Bs8uojjQakk89dGU+uBikQfsE1etO1Hznv/6+7wz
gRHltWVWsLXgi51NJNIQw9jPLWlwtrXF/oLaizOJqnXM5lvY806osvEvoyEZ9rQEqC9uFVj3PLmM
qK20HfNJRkbFyd3vp/6IMfW+XaRxYcF7504yD+jeFqXM/ukcF2DQEKwnv5aRlxP7MRVE3OXYhsPJ
Q2bz6zv5zsjgNkIGcjc2Ab3A1yNDbpZv9k8yKglzuUd34gb2IMYL4/ydN5hlzWBjAr7TF+fZnk4N
9GtebcZ5WSxRnjbpsW7NnqwFhD6Ukv+NbRC9XMrBUGWZDM+bx2YsLaNc1BA1KY5vRURs0NVsA/Mq
nf+76PCfP+b/k7w09/99QJH//C/+/KNpF/o+6XD2x3/eZj/6Rja/D/+1/bX/92uv/9I/79qX+nHo
X16G2+/t+W+++ov8+/+6/u778P3VH6J6yIblQb30y8cXSeHxj4vwSbff/P/94X+8/PGvPC3tyz/+
9qNR9bD9azQY6r/960enn//421aS/M8///P/+tmH7xV/bd9/r3+8nP/+y3c5/ONv/t/hQfCgOaf6
G1F+S4+cXrafaOLv1Og37AcN/I14uo3tuumH9B9/E8bft+UROj47MOz625ZdNmr7kW38nbY4dS3A
P1tMPKWd//lgr57Q/z6x/6hVdd9k9SD/8bfXoxGQIoUpOl8wybfzDzTn12O+6AgijdtaD5y0m4vj
zAb5s12QgkELV94UhdIvhQ+8uSIhJhAI/ui3cyo5Z+/pldYOCNM37nFfhygacBes02ToYTPjG9sL
M1sv1O7/qLP973Ga78WpGLIbLACqNv6bI17TCSTsOtrv2cGcjYx5QXuMljO3MHxRDpxR5EIocNj3
lVmZfKXCg7F1SezfZ6svn6fWHJswgbf0xce17V1YZF/P4NunA2a5OcFoWXPQ9c5mcKtRDgut1QfI
VNnTj7V0ll28SueOcMGNWVJO3q4WDVLZP43Sfw2GPz/8s8I7V8bQxxgyqMsiUKHU/frpZ0jr87TX
GsSWAsp1A0HugDl27YO2SZV+yhoduVrmmP2dwsBhXOPu9DsczHiwyeDrEMgvncrKj8IoBu3CdHxW
iPrj023qJIrUvCS8HWc7AuL8mmpymibAAYo2WGNLdN/bcg6aHm9s0BON4x61XvPqnXD6xTng6Wl+
x+zNWCoqTf6mxJA9VKoutNtUZgmsOEfzL60aJKycnZU4i9GqJamU0x8wdE5mr29j5WWOPwtuRi4I
i8iSGBOmZebXRVHqR1fvfzZlvkaQB/vPKb7B567OcRTZyN7verIOb5Y8Ed+wtttZYNSjfNBm1wrz
pSzMQHk9aT+cDsRXCwl1umuz1Fh2chTGd9X7yxDmE41Yv1iK9NAlyM53s6cN6/20+OX8YPuZ8byS
Gm8fWzwhEDBa1dfF/ZqbNdJ6v7Gsh9yvVjOyeqwvdVA1Xm4GZpbCrgiGpJ/HfWkYa36fOlM2HxK3
rnMsdDAYdwOTGw6wcUCo/Oj2ojV4ULP37EI3KHc9yGh5UqU27MdFVPVhGNu8AByguRyoDHdrKtHr
D7V1aPpTr6hZ3S1jHS+nFf1MjAh20GRQ9oJYUscdiUyoh2n+nrgpwm8USrwMgNbs7GbJxEoBZS2K
iDMH/+LaLpz3R3202yBuK/Ohl/iFoDiKirxTmd3aq2v3t3XGMTMwcYDAlsaajTy3cJIJVVWBqVHv
8b/vhgZB9aHz5yEJmtVscJ+PWT4fFk3XnxNHxBlnw5VfBL+j6G62vQrElHRXbZwY9n5Y67R8GuUg
r+FJWlowFWm+3Cm6bnh5mq78TL9RejsfK+PPEkcM8ujeSkO4rzOqbX91n3WK9mXgEkOL5Mou53vH
Hpin11gX19o4zBW+5NTEhevBQuat9fQfHvS+Ys+5Mb71Es/eOwu1eZT1o2VHHLu8HVySNVzVNIzR
vJDhZq9awhg0lR5Ow1xTTM9V+rBSyvoJS27C7ZI5Qb9KXN+yMowHDkNEvMdwGoYAAa4/I2Adm40h
0KT+HuCwEdJa7+4FEQ190BGQ/EVjZhmPMfHljy21kvkktNGjrFwl0wNye1ji40wDHoOTnwmUB2Nz
6kTbHrRiMK6s0vsOToHcFweL4fcVp675o3Xifi/1Iv+55MgSAhAsTFW9tcxGJFTdRVlVK4TOzvXU
DutPo8S626lBHqzMHH+Ixsxv9T7Xn1xE9aAqfbPmM6zzcBym3vowxKI6JYh7vogePzu9FITmmcFW
frbTEH1os2fbzfdfZnPhwXtJlMi0w7arNWCCCzgt0Gttxq7dDsae0AggKdIjUquepPFjTbweOkMW
m1+MOkXnZhQ1CvlmzPtjL4SCWsA6sady8YJ7NH/Sctv/nTqLWMKBv49jUpbVU9NySgwoMWRXRj9r
4ULOxs6uLZxeq2wfsV8tZYANMP8CYbTAIO2NCZUGEwu8weM2aQYViY7aAlUx3DHmr3Va1it3UeLR
XnPxnM0Lxp7ZnEOahqjUVO2e8L03N03jODBtdNFct8JkVkE7g0i6GYp82Ds58u19qex2v3SG9tJ4
fn/bEagSKaNtZ/R7cXpFWTuFwUDx4/dGrijcY6sAmr9JXYJi0or7uU88bOXYY3cy69ePOhADvMme
fV0kErdxLrX0dhk05V+DFihCYywNvNjD7ITSJCucgEBJVJvOyqXr613hay6rGvr9ryS6MVhjrJK3
kP+wjaouufdqIzvA0deLAFezjEYxmA9Fsg67jch2dIk2D4EfiM+d3zZZmC1ovoO00da935ujEWSm
yea6y71jnibkOKvJhj2uuuWgd6UYbpqktE9WraPoThuzDWrYRGFa1uqRlb989kAD3OZGj8uimuP4
YTBWVO+W7wHP6Faz+1ghie6P2qrUw2LhYwp14MHXYvS94noc6jQal3m912oU83DdszXwdLAy4H0g
ICi5/mYl0lZB3UCZWH13W31opXsPhSKV8qFipLcnMplW/8iCTEbCyKtQ7SaJVrxjxPJuF/YH6ZoE
VE/OFI2mPu1yJ9VCs8jVTpNCXs2luB+96YRo7amJPfOmGJdlTybDwSzMQ+caP6py/QhW4kUa7Uej
8SOnMJ+XJLkjPXRvr9jfibI7iV52d7bVAxIq8f7hVMSbKVLjsSQvejD0bC+zMRAzYK656vi/ArZM
59YWdobJiAze5k/x5M/7zhTOHgdefiQ819hRjbZOrHTuTkuy/CVujTSyQQseGIM4XZ1peB7tbr4e
uYTL6tOQ4exxHxGpdp+bvI/13aBrR3q4s9zrYHTLQFhDnV31WJiWsC9JBVM5gsMA1UQb9o2pysAu
1Pe8W0mqr/Xs1qkKNe0MDXGZm019iVjQxGz8XROzUqEXe9pjCwhpz/ycJqcs3xqnpVWV4hhjSfZu
yTgTVCxEKp8anUmVcEKDO1ygSVk7FX+sOwt+Bpa6KWAQthwmjTi5qmoJDWIexM2IRHDvgumQB7Ya
E8f2WaShlU3zB5jRRF56voJcYS3tHGWjvrYhOUb5iHd17GREd3s8kjAvPnSocMdgwVbnhk2DoSJc
ZnfRA31Y1495zD1nGqQLEBKlIL51yk39CPtlGqIwWw0c7snGMGEf9Yl3trvJFx2YUq1BqAz6sXZ2
+VK19ysT0B476EJ+r0zKnyQ8W9s9cqOlBz28o/ws8PY0Wf7ksrf3A2zq0g4Xiwb0wZs0+8HVINeW
uV/83hKU+KlTbaaioszqkySuBkaxXfRh4RKq4yeF+Wl2LO8r0bmVuuqQ29dhPmR2cxoyK2blGJfp
kOoN6Kd6hMYzbv6hrOvvmqqq0yOrSXnnaf78TZlV+xHgQX+1VLr3MPLjW4K1v4xeLq/cwjZvG6tM
PqN8rZCdmYPxG+oFcY0n1T8mcWn8Tu6X+ylRWx2sidUP7qz4NkB3vebBMWL4enEPj8LUhjArRf/F
6RqjCBxcmxRVcdAudf88m82MHMrIw8JSsFpNgCdB0VZU7UEx2VFpaxbQsaQ0fmvhSQVeX/hXRte4
+LAo8F8Vk1XX+8IeYamQaB6uTTrzvOf5yqnkeFDdVOymthnpTrbZl9xl57e2jnelU8s1gCvNPEnl
W8ve1oRic2UU0w1ZvddbqN1VFfdOEK+4uWN9gtys45qnjetE2JNOsZUTu+Oti4iYu6YPjWFdT0vZ
fFQleanhkljjaZrnJOq01rufxGA8FWQOXleD0X1Y3Ha5X9rKHjgy1f6+mBqUF4bD+VKfT9oy0tyy
zDSU/jQ/kJasHWg+aHGEQXG9S616CPQ2n4IOZF3Diia6nzVJyjc4gYzrvtfkJ4uzOt5+u7uCSQJ8
ZGqSe7rw10ku71z0+TftonRzxwHgKnG1U533xVe61NN3EavmEwCs6VCSl4iZ7cAmbgn0tJEHG0pN
QFuzvOmVkGGrYyNMKf7ujc5Qt6tWkbK4mjkLWjntm5Jo1bL3hyjXNQ6MXdU+WRNn9MazysNSL21o
kt8XZFlhHKalvXHL1oj8ZFAf/MKtQ8g/6bXplnDbOs8LDGuWd1ZRxKfJUeQAqGm5XmQ7XGFG1J7Y
chm7XtQa7I10TQN8ay3PvevzXZem7m4BSPJ5STrgsla7Xk9An3a0wp4xjFbsQxRtDb8ao6rIxkMR
Wy+d3TcIWREaRVlsx9edtkK3SKUf1Oli3mnV0jxBOatvq1qHfQapCyRaim69JcQjWFVB5rqbDtdL
C2UbFMNyLFxNAK1Ty3Vl1/IJHs3v/uTJn9Xk4/AFo9oQhp14gZttwhA1xQc8/uWh1AeN7X5aA1ip
m5sqrX4uMRJJ9t71te2AGXHxTMMC6KzfCmKkQwz2CfOOlB/cWWhBU27Get3JwtTKQUPU7DzilZP6
6OQ84qw4SLtYHxTUlifXTvPj3I31vpw63Flt3fm3KpdrUKseFGneMQ6sPt/T8mp/+OwMX9y+XAP8
i6wzBK6eKhlrt/Q3iwPNRe+Tj20PYBx432utbFWUjuVnD5d/UAhRBXFZZzhy4SIZzbDT6GRdDdiV
xmCyHI5WxsjSX3Y6fQl/Sm60fhTbrliPMhI1b+LWMfbTkDzyTOgqWlhLoHnIvfKnz2Db6nBZ5vI0
L/q9hJYfWfA3OMbUy76s3AM0LQwq2VDhMm4ZIhCalh0KHqaXity+esqYjgqOMQZry1NGIxPhRpOd
PPYXHOhq60fp4Fur1PTRGlqBz3n00y96pt2XSbbuNdN7oYVnXvG0jchjaTn5OMX9Vi0RiU4flnKe
rpkLOLpNWvXIfm09AhQsw9Q0WUvn7MZUYiFctrIJtSfTWkV+Vy6HEb15oPss7wmv95HSV7xh1r5V
7oRxFbjalyp3odcsGOQESB1cbavau5NiHin8Z+l7j+aIF7aN8z5sW0OFhlE2e8dcjhovUFBPtnUz
Y3v8idxs+jJVGBGCOZnnkzf1gbWs9X2Zl1VFR74gm35p2/04uJUifENnUyPS+AgW62sm0nUvbUtx
GBMKBkySVFE3gg5DMOCoEyZxYD8Vaj7gZcPII+zWtAnQ+fEigabaHH1sPvSyfo4HcgDm2fvZLUN+
zV+s7lypUucUd0rcAurI4Uz2vf01wXF75YzN+EHDp/29gI90PxkQFjCCLx0ASvHdpl86hARKt7cj
Xavvpa23906u51dkpdq3PTSIe1sS1aQ3HC8m6GMPHCjFFRRiOnO1aq8QC0BOS7TUwLxQqiut9qbb
IevnB3C6/Ycu8/kjsZQbrc96HKpZo7RhT7/19mg8VxNhfNiSVX8Q9QRfu5DFcvQBIlmBpOJ1Eo4r
+Q8nAWl1UwQi0fnUuqv+M4ZEFvnKW37CSJOHCQvtvnebCchHapTXVQzZVmiqPYCCYgvixwX0T4qp
xrDb9OQpq9qcdXi5K+sTbV7EE3Ej2HSug/+lWUsjg3qpi5dRkyTGkGvZPci2zD9bK1fa5e2oHmJX
W67m3qUQWhT9j7ib/WNB2+Vr00wQ92rxU8vK+spefBlqiA+e2LY/lihjb7qcE23gWOvDhDnkS+qw
lU3bWR0RI6bPhe0VL20LZDI1STSmrnNoSl1ejdXqg9Gq2SMNRfvkjZ33oLuofHMGzdHPdX035QWQ
o5bkWWyz5qFZEu0jqcUP80I72BbqQUGI+FHKOQmtqplui3H6RhBkSZyJAboqaGatfUZZNuoHZqQ+
bIomGXacknAw6tkcHyultV/nXnR4zAvtOnGAjm43vA2UntxWhnR3TqnVXZDluXNl1fMEXqGqKOSw
i7X3sVcy3odZJSG4de84LEATPrblUgC7hBuk7dd+ng+tuUAdwG8UdcaU37ZJ81hZ8dz8SIfZHstg
NEVtPCSVOy5UdWR9NxaliAn+7DZkQ68bV4bqO3bn6K492jTzZEeJUczpZ2iDDmBGp9WfDb91lj04
BfUbEBpV7Me+8w/xoIBVFu5qXiNJtR/Goqe85C0VtbPFJj7YBNYCvJa8vwV+6hE/cJLuqeCxO66W
EoCN6EYQsWZfLB4e89gfTvVKweWmNRNKaY0Wj1j+O4A7O8CT2i4fPE5ZG+rswMq3QNaafHXPdFoX
37thwvErCyfLg23Qiq9TylHoA+FtpfM7Fbii7fkc47Bwfs0HJk/CTnCJ762KLXeAcaw17mynjC0m
llHme4hhxc/RsP4vc2eyJDeOdekXapaR4Lx10seYZ4U2tBgkzjMJgnj6/jzL2v5UqDrVtetdWqZS
HkEngIt7z/lO/Si4EGBXrOZ7FHoqufCdpXoGOFA9c3si/gngtvNdD6U373MM5vraJNIt3+cgv7eu
uzjXJGNVXM8L4SI0UKS5nY2v+ioF1DAea3qJ6EqmZLwdBICQky9QsALeEfBXnKa+bBivwqkNsnO5
2VbwQeBX5ZSaMr2DPuLD4ZrpEfNq5ZDlGogAP0PASkMMzt5zn0gunao9EQ3s6ZklKrxNoqNzSDrM
1G9JflmSzWQ4dnttmaqp+D4HmD6axmR5sHuPCcIgBH++0ZrvdaxD5id67NWt1JLlDU3FkfdZLiZx
o0a4iRufshN6AK28x6Tj9dxZ0lz1pltGRsSlnqwJHGIGy8ZPBtp4mRwoJsii0RtpWJ65a9Nzd6QQ
hrryCrKbo9Ty5xcGHstBllnl3nuAZ6CtuRASbdwlA+cGy+rBbezgiqo8u8LVTZVoz6rOGEczeorG
84Qyyqk+/ahIy6UEM+Mgj7KCEolJtRR00WVYNwnM9FLPpGBNeRdNVGAxsQ+Lf6ft/AzhDpLcO9oy
t2lqdPZym7rERTe66adN7WlgIl4xEcuiKNroOBWNegQB51MlazhG0LtWDhD4Fso76mZJJiIUa/YM
1XafmTNYcGO5cL8uQ5LdjrbdfE5+NT97YgnpgXfjjQN2a9yI1q/yjasVnOamVst+JrXZObheYo1H
OD6QjNthoE+bDQ4EJ7m44+UI/mOTUVbdEqa0uhHS3urZpn5/WYXS1yjmwjrq+i60OVBb98k1V7OK
hlD5nM1z5r/pfglxaWUtp7RqAg9WKeLEl3yCDE3Ng5fppwwlLXsr8+fyMC4OJT/956be0YYZw8uU
83YfukNGCHCQrITEsd+9SRm608Y2koA3fnXzLSwK3j67FMtpQGD7DQze8Bik9nQNlDXd02fglTFJ
YwjiifoxPUyTq8sLvZYm/p8uzYO4hSJUxbmD2xPCWm2Lfa1MCivDsMSt2/u1fUHGAXjiyXNFdTQE
kMrIkD2YBjNJFTmFdOPXCHh2eKGakVZ9sBpsbFM5VlG1Tu5pzie7PrM+3WbLXY2Xeymo92PPnc3v
uXsuO8FoLg/AkRrAI+3MqjC5uLPm5to4rlC7bTjHPiXFCos1aHP4CR1XcG87Zh6QvjABMHjQQ11e
j8EUihuyjkxBQ8KitAI6WANRhTbH0mRVEhHRGVwDxV/vuxmk2Q8F1c7Dp2Q318h5hB13kilnMFpt
CvtqaL+P7mKPm37xiJ9Oxql6oJ8bvOX9VH5fRZ+pPdi86llQdHYs1tJ+1ia9gM3cKJPmul+XdBeV
vAlYfgCVGl+9AGvGvTeGNFeArywNF+sRX83Gr5GMbzNwiOCc0qSoISql5rUDAPU9kTSe66lngc7p
xFeXWcqEPbC4HQBLSdnNJ4a1EdtO0tDpXu1uR1Yd1WvRG/UlM8y1i0MyXK6dsOdXm3G97pdpMJhv
JqQDYAxJ7TgnOyjjjbeS6WgKMS57YCi22puuhiU1DhnTFQnNrNpCyYYJWctuabcVvw6451VX/nau
RX8DkI89j0N4julzqGTHBaduLgF9L5ejo0F99P7k62+eU7cfpBS4Y8wxLtYLl/uRuhsB61Ge1ovo
wevodYmHoO2flsnv2qivW+Ycq1EE8v6vKdZaW3V9NCE72YDcMuu9HZfwWhYBWoZRCeT4JmckU9uw
Sx/KAoPs4bx5bj0Wm78xsjl8Lh3w7NxHg+k+zOmbQL9bmpb8kPTHGIo8soGHsOhyJzxmknbRRgP9
eHZdnLXxMINIhkZSkw7eIgcHj9I7y2XSi7Dbdfi3964R0OSf6PI3BzmS37fPgMO00H2ay8QSTUIO
dlh7n7M/ZuttEeLJuB68icXr1kpPl6aSPSuQRom4QOJV6ANSfEaJ3J/Rk7rhlGg0eUY38gXVw8+h
NdKJ8ZlRPnd2b64XiypF8iq0p/twIwAVHe3RGqY3MzdL/SySc3UAJ88Ptm4pQx+GLdjNBycpoDNl
FlZiawrnyGshQcZ0gPIYgDZ9H5n0nBkMUfLsiNEx53q5dOByI7LMSzBpOss1otplqOdbuvLFeFf3
uXjSs2797diHttqZ7Zi6UXCO47qZDQPIX5PmcSBN8N+WuJ/TptwNtAZf/KrUH2luJleubqGoJK57
gQpFvzhum1Nhj+O9n+r20JGuu3FT/MH25AWHknLpBqrrEIvOMru4SbR/STHHJ4mOxCKmsv6DY3vT
R1n7Ka9PmPt7M8v6W+bY1Q+rG+RPKLwqZ1URo6kr2d/nBbi7i2Wugwuv670hNsqFcGawTWG0pMn6
4psqP4xFt50EwJSYODX/u3LC5HVETftkUPrG/sSr4JcZ1kAjdX/UeR04m9D2xZVci+noy8a8yc4e
zkOGdkGclgRqzqZquyHO22I6sBm4B65V0HRplbTvoKI9NvB5MRSocrvhHOqzN1s7xcEgpHJTBkt4
gYNbnVzUG5EHCvu0ZjWTQ1X611nYia23ToinwE4mZezgiTIYhCTWvq4y/ZDl4EOZYzXmmY9KgyvQ
jjpUdAjfxDRmEZqm8oYVBCAVOhJFpZ+N88dih+Qg4JIH0GPL4hIvmyciEN4aYViZN2BwuOnuZHhO
uWjJI73R9FvP3K2R0aqbrs3GsTqZbkSf1A/arbKfzLLZ7CzJjS2rTbOIaCkjxkWmKqJMZtMCpq10
ttS1zWmZOnuM8ShnG1xUoOB4laNC5slxDZdqA/J1fvW0VcVzPw+XQuv0aLUVwzEreSHOpeHscROj
iHz43u5WQ5h7WRfrJ1z24rqb5ZPvWitHYUteDR2tS+an641CQagiwxny+3Za3NgHLQaNyWfcN5Ao
cJoUIgnPNubHbHWCt7Va2ksLicUtzVRefL30zc50B1L/XAIiijDNBdBqdC8RPxq44bAVyRGMtGNH
iTSWne91XhuHtdln77U9GicGb1EgByBjRpEP+0wv44Q+wphjJ1gKb7NwO45K5T6YKqgvUZK0UIHM
AKYck8SD4Jkxreaif+vMxGZvOndpr+ANhkcuyNUzE4c6nkoCIpTRZMzpkyAHSL6E4QUQwPa7yiWn
2IK37mnpAv+a6Pn1Nex6sYXrASSQBv0L6XgLHd2JIzVvBxoWdmnm2W5eaGSB2qwu8DOV12sjvJQU
EuRvi9H9NHwhD24DGjc+S4Si/wVDb+WrhlAIlZ2+6OxMYstj9zHh5AM1WwqcvshpSo0kQUVVsDTb
f5bI/KrN8QVzaUEWNQwN3DjEppzVTH+zpg7slyY2F/bc4swrxLHhXuhklh+LK5i3mbV/UyyCyvKf
P/ZXkdRfH+uiJ0H6ZeKQxon168c2cw6aeCVzcmgMlMQ1sPIkruh5s6XWAZcDv5HBHz7TMs9yn/+R
SfGpuFKQxRJES6whmJ4vgpth9MKprpg+T9I5dzOL1mQOZbJ5bVAQEeRMVsn8qJKJIa5FTY0YIigO
DP258cny7EnKiOJ4X6sxlFygwFkfG39U3YsrJtc4egYdczJYYBO674ybqaE71yl+1mUFP7qVASoV
12yoD9bCmj78EC7qDvQlyF27hbd2cKu2uStoaxhRX2n7Wlrd/BRwy11g3FLW3sGetZABmXNHqutc
y3k7Fcu6bsszuSy2EHOi0eFi1L+Hq3NWkMCvYxdl0dEqw4T3GOYzE9S+mIyjmawlOMkF21fke1If
XQIx7pVdgNMuuSu8L2rhrMtUQA+W0oqsNYrLqE8d24mhtmnKQqNORnpwnunFJIpY7jHITZnF69is
R68yubMpLBjsnkPfnSwI9sxNuF+/IFkEIoStzfhRNwGua1wevr9nYpW/elUj3H1eyGDaOom1flRQ
SM3IGNTcb0qpRhN/p0IYQPCnF08dnWgumi2hUAbdMSMyC3vujxXmspLbTEnjOPSH4SLUJcdMAOi6
QkE0IHhJ/XaF/NaFA/cxI2/2EOsQzLW4COpt4U3Qa9olq2gLWCVpGgLZDHzhah5ODrTjcNerVR+7
cDXVvyXB/5XM9LFF31B/VY7+ojj9f1Oi7n+0ZxHn+PWv+v9QhBqyXv/vItT9j6F+a9a/q1DP/8O/
VaiW+y+4UaiHz/4zFxIQG8q/Vajuv3BGeQIx9znK1HLPm8L/EaHyP6FKJZnJdggYo5P3PyJU/19o
zc9UKgTg9Ewwcv0XItQvmyz2O0KusEjDnfI5c78iZjTszo7ApTxKVujs6WYkFSAFFp6YYP2pUoYr
3Ljqgyn6+Afx/FdTHp/MUxEIcHG/UBl92fF82IbsblmOoKZme4fLD1LLmxJ/m9oM8+BssiUeGeSU
P0Zwm3/yBP5mUj+7xVAGI82GPhWa9hfl4OSM3dh5RRuFvs99WhcVZz7cm3bfjmAI6cxVP7gwNYLy
U1tRPnVWu59G0/n3kvpFuP13JeiX84ZvwEYAjNXYgfyFGvjLc+iWbtH0qpnQ1IkjH+lGBDEI7sK4
mmxxvgzS3L7929v5H8SnX4X9fCRJZJB+sB7BIjjrov9+skqzrfqeeiQqCu1emHaZfWO8sZzm7JzT
98+f9fsLxmchrwUqayI9/ppUOeIznGYT+eGElhYC8ajc8lhNtLcQYRlqP7CDdte+Hs33f/7g//RL
YjXh+XJMgYA5//e/lQ9I5vyVO0kJy5ux97WnCgZytjp3AYx0/BNK4j/8mqxj1g+yQT7ua/psN092
sJ71MKUCmyMLVW5T9CxxlRaf9QDtoTw/6n/+Db/UDOc3h+oII74T8Fx/4/opbc5eBcuZwbVrvv9b
sFywX/zhY35fqA46CPgn0IGYIPz2tqx5PStiLqKyqtyLsR4/C2ee5h0syg2UenBJK6rlomII/Yct
4vev0KEp4iPR9/ixkfj++hWCsoTh1BGVsbhsDxyiFIPE5ehPxJ10Af75af5m/MZ0ySWaJjSuduBp
XzcE30AJ2KMli2ThFM/0E70UOag57y0rn8et6jxiGibGBRQyM+qYzTKdL3SrrwymW2d/Vp01QNX/
+cf6/RlAkmCXFJhCOUC+cixKEqLaKSGwiqwhe70w/8qfmmhsXeX06f6wF/2nD8PZEJ79n3/ZwX59
4Ho1nUylFXtit7gXtMLyvZvaiBpGZ+le//kX+/3tPR9u4CoCdgZu2pxwf1+fHrtdwYvURgvCdhC2
C1tPzbC/+4Pp7PfXl9h6kCsI/flWza+msymxFAYNwHs0nCQhFgaRBAs3xwrhFuEKbph+mIaqH+vE
kH9y0v++t/uAQKApQsNjl//q1YLsmU4KOFOUcQN4R66v4bZqD7w1qA5RXs2d4Oj5r5+rTwwxJEfa
zr8vmt4i4gmjU830XatbQ1fV818uhn/+lN/2O8LDAzYfvPtM/vnHX7+9mR4Z6WyOu2kGy7gNnCK5
SvrAOZU5zGzlBN2DxeL9Awvii2nChwREfi1+HbxihPVyX/31U9vBkIYtFYq9CkzARWKnwaGqVcfw
OdMBnRi9pnuJ0mE52055oZjrpZ+0/RtADlITqW76pX0g6cPSf3jNvhhd+Nn4ogk8RapGCvTv9Yzd
loQlSVr1GpX1HgdkIfeFR+7RxhKkcPmNX1wg8c5ukzoNo7XQiOEKmbKMdfkjhzgtI5emBGANe87/
tK5/WwTY+Jgs2XBZeXSgh359cFLltIRt1NYTOt6XYZL1dx0G5xbtWuV3umgM8yqvDF5M6kTKQItp
rtiuWvioNjr7xfWX5iBmX/oo5qU4YRMAZuMMsw/lvxrUGne6Y0suMeyq7VDMskeGtjgIN3hYKl67
pvxsB16mSAKp17tVcXncLU0tOiKQmI5sHByM48ZMlUlImgp+yNpq1GGkpV/sFIL9ZdeJgD8nVmxd
W2GW1SldwznH3cnaGsyCCJEuU/wQ4Erv1WDlt6adNDuA9CUz8EVVHz5uvMhcyP8gtrHOUlIBbf7G
3JAK7rY2CI1UdnBBKxsyvOwIj4AxVgfla+EV6jo3bTVt/3kZff1e2NWp47GhYfENAXZ+KUJVxWi7
luj8jOsKATKmLMjHcev9yYl4Pi34iv/WYcDfxN8vfMp9WGrAXc/78d/qoYJJyxQOWQC4K/eyN0MY
4bCx1EqzR5i5RKk3jBkOKIsQcxOZA/Nt+zYh05SJckLkxTgN9qWnUvfaa9KuwTQZZrd61LuqzC5t
JQwaFd5ZabIUTsSZltzrstZ9bLPwEEnUmkErqT97sdQQ6pNED+id8u9aSMPY0BTtonFh5NQittsy
OjbflnE9tASzfDOZtQ0MO8vlIXck5hlKLSzePE103PjDNuOKTSZGKH933hLzHdGTDsJdv7tFwB3I
SyR5RdQFrTfsGYgmajMFGXt/Oic2wlDbj7PGGRTCf7/RERqyxUReGfh3Sze4V2WVIbU2TG83Z6Sx
xYRK9md3ROfts4zJIR6zod1Ys6Vf7DQ/dk5n6ze+dDS4I9Mu9HqqGveGTdDyZuTkGXZGVctH9pMQ
5do8RmOHemae1uIOWg8pdRM/xbq1es/wDqEOaDnWuo0LgkruEnPt7nvHLx+EyOofzjgTuRISoOBv
yHMAmkljUe2TOb2ZaQra+6FCHrQhADL8iaAA7lZnGO63RDZqjVpLB7SCgdJHtApRNxG0Nt+ibe/v
LFdWR/xr+SVJU+7JmEhnGUKi7mxlX/DwzWsCd5FcOUaxz4OZ2HTDoke1JYnPmQ40W35kyfrdKDLM
L9O8hN8G3qj7zHCJpptnMsoYYrfMuS0gOmZvHZYwQJNXJc8oicQtKhCceFp8WgX5YUUeBMijtUHM
UIv3HdF/FRJHyhz7aq294qKuXfe+Cy0kXXpOPexHhV1u+LDhJ/HcbRC1BkXxXgazVV5XSfeBkOQh
L8ZgMw9iQYVGRx4Fu650RY/RekabQQ57kgqx64rOvBMFs/KC5AXU6x0xmbn+GBY8ibNL23OU6NQ7
pL73qD0nxnRhv0+Qupcxd6l2T5A8mUG8iFPMrjVCept5goXBNHA0jOkEqGWCBkfuVRIRsOk/WjhO
MoEl8cSlpTqWg2lncY1fas+sizR1Pa3VC4pyfQ75cyt2jDTlGDGciuC8dr6ttWHuUc2Y8Ww5aDpm
T524Znss7vxVnnPE0NM/kDZFmgPsm362d5mpn4fCfS64pdIww9A0GM1xVQlxSZzjKMdCayMy9Kce
feNd1c8WzXom5Z+iCBk01O1Eix/ygrohjVSiWcjS9ZyPkEcpwuFtXql+o0s1bCVZh3dSWcaNGDKu
sVMXQbiyI+lmTw3NuCOJag9dP/V389rnn5n06mPTVpfFNNIddNPYqwWvqfvWKf2GMKRCZdKU8jvV
zmfocLgpQ74PqieCC0MX77PjHJXGOCFlfa/C9MZY2+bCRB73UiT6xlX+EpVp/mrpz6HJn4I0/KTr
rc65FKcVURSbFGKhWW59vEu9tnqgCP0ZSei8oumQUeWKG8sY82hyu13R6Cfbpz1bmwp1lbpq0JRz
mrZPJLjae3ctf84ritlAvIZu925m+RPZSe7G81ovqmfyJsZUveEUBZhcdusH9R0dT/0YmKW5M0b6
H8IySCvskMe3TU3g5phedrxjZMVu5GDdkwkXRCTw9JdtbW9AqzCDl1hySAdKY4RqNyTH8Q1pqaKs
SC8pP9EKVYR/5p1HTnK7Gtf15CybuWZ2g1OfaddouieF4yUWARIBwGTOJmtoAKfIcxorZArVY3iY
7M7nLoSmFLfnprGLx3Tx9mc3GwUCYB7FOsGoirCF6bCwWUNBA2hxNaMQ4wCVcP4D3bRzpHpDwTP0
whk3heV+lhQe3aaoDfU54eP5huK8OSEw6i6dFoOEw+TS6nJ+dGWE6FnlTTlaRiQNoR4cY5giq26e
zFVeaHqs2yE8XzLSfI4EjjXV0R4lDFaTFbYJe9p12uriagkR6IsaI8r4rSFCmXS/ZJ+rptkYDv1s
h2YRnZUwcl1lx+mQZ9tOBuN15VdPPrb2OnIsBOVgtx97rQ0G7vNTgQXNcNO7ivqL+SP5wKjp78oi
+Eg9oq/YY5EC9+60RRXwMQpGVFKwIzYNVER/IICqweETh6JMr4qu+yCn70SoSkCuhs3Yq2p+Bgbq
cT47/8n1MCM6ODG3wdpmn8ysm4uBedIucMLqwXGn6glLJV+KQN8hO0NvzY406mm2iOZJy50uzT1V
875biLHmnfghsEHy1nHzn8c1v8LVFxyHbr3PLOdgLfIBCBlpBd19M6rim1L9HbBqF+0jIyLRBR/W
WqWQDyrAWnIQNJfWgrlhQgIQfJikUsOG3Nprze58P/TynsEaOvdF7T1vjZxWXdl9n/G+O09tyeUi
oM8d4BYryuzUG+6lJmdEQLSK51leC6e8Lv3uMQGStCGwi7n0In+2+FuJu1wvSQ9j30ALIBEib5b0
rM41zJ8IgQAphbbAHmE3hGYIZMwEKoMLFiIS1XJJqOUeNUSzocrwj5Ci7+yGt39n8SAZFvOF19Or
n8ox9pWzRwTj4IZssvKaoNJ6g81mI8KmeWK088HNBorzMOLpLMlbiwe6cLyLmqld6q/X/biepiFE
2T2Hr2zgbtTl+nsi85wI+ZRD3PYK6hTcolYuzCuHRKmNqFzMB3q+W2peSloXpLszz9lkeUIymEwI
XdaTgQh0TaImKZgD51s8E/uMLAum7fyZKb8vASxFTCHJX+/qt4UICnCkzSfibzwZDqbSAPg/Id4E
Yzho6EeCWRvq6Aih3qPX9JdeVdCUEYw567Ajl9u6wKCjbsqknA9u6hC1bJN1ZqzGiyTT+KqqVz+a
u+Qa91KCZSzfEy99NBHn+ekBbTM5s93W6a2L3Myu/AwYVDBwGjeIopaEIKoeMXA8JfZWVv1nLrMP
z8+PCOzQUXj60TWHZrNqxz8u7kCefU1wOXG6824QlYVOoAuw9Hn7Lsv3xsL4xB3EbYCS3jUfetdJ
dqof9wyPnxNubUuBnlw4t1QaO5OAdhxlXUxH41NU8jRCydamsR9M2NxIUAnLc41dWq476Qe3dJWf
zDr5LBoHr6q7pXO0JXp127b+w+LWN3p0K3Jay1di1uLeXp7aAD/DzAk7ttbWkQ7+ZXQVOzuobumf
VjtF2BU+LnuJervCvdMgLrVmvg4gJ3HbFON1UeAKnDwytDL2d3xoh1DxFuSNvc9cxLbpMjz0KEch
13e7gH7axpXngsdon82JubCvzEtSUe9F6l87uEEiTxkX+BigMpjldPJWwoZQJRGHUqUXBuk8eyKs
eUAwkEmd8sLvOd2ebVKuTKcn2yVdCz/QWlzooLksPSWvSXf/8FfXiPylKC5bch8iqumXoO5vfWbH
N7P2sgMAClYNOV1+rTcYrVDpronxlHMrecST+o5XknaRf5Rmfx94BjRvI5pIAYiU5/zM/UByDUWb
IX3/uxliD8k9BO4L1ObNbOurPCD3GL3XOZxdvtLrfpvRVG6Swe9I6wkevcUSZ1HqjvgjvVdArU9B
bT+STQ5P0wBV4fR3zG/u/FS11yAlSLBq9XdnMU7D1CGPQJoYV7Z/ryokFf6YJNs67W6NMq+iMVEI
Ijz/SJG2xzU97kK02Aw9iIiiaX6TJ9KPxtbrd4xb7ghDey+H2UMzkN2QMUi9RWCw2gRj/5MB312N
dG6j6COhLe6eR1Ngw1y7z9Ze7qwudI5dsNpPJKWiboPuR/ZjukazNaqTXPTN5Lu4U0Qqd25aIJ3r
19rfIOd9K+r5UlTdFTHr/qnXRhITp+fFnFc5ckM2jiveO32BBOF1aiqPCNeVfY5yRLOFXvohnI+4
trzmkGTthzGV5DpP4RT5WX6DnvimGfPTIplwd4DV9l07ceqsvrE1HPSv1tAh7g4QmbSlhWRa6GFb
2F4S4+OyNmFRP/d6PPiBYjtjZ9mgnN2utdFcVi66WfoesZ6bJwy1P7TbB7cmjvArM+jXU+v3Ylfn
fM2qtYxt5S3plS37nYnxKlvEnsGQ8SobPhj1+z6s/XMKHWalpiJJM2h2wbg+p3J6bsN8jJY1Pfr+
sGc3i80JF/Ko7Mt2Gu9AnJ31Tv2lrRPE2aAhyrVBJgUOgbFOdj+H/mNbKCdy9XDbm+63tQlvwtk+
zLVpHYeAx2QEgYqrGYxUOj6BBXiy8t686IMWp0F631vtfT2jIit1/mrKfo9LEBaD61xKgqKjdhSY
YcOT1grkYnelyOLgzBI7juod0nv2qNbfOfOwx8G3pY9xrFA+c7CMzXWAId/CR9Ksl2JwJc6W8JjX
yZ3lNGkkfVXSMUmOYVejTV8QqNRBjHtxqywutZhruClbP6eOYGoBvXyTIa3Y+pWPEbWyGKydxTUm
d1YCvfG8VaJs475YFm9nLMMwR6W7hE9cGKeH0CT1KepNo6xjA5UPu0pRJCgvbcvU1y661vLeyweO
abJ3q/GAkC676kejvFNp2/8cW8nmZwwjJWOPe+paVCTqRVY+OcYpUfR8oEu44pNOjvtsyFodDDNb
rifbS6e9hX7oGRdRd9Ohz04i08pJ8MTsI27JaUs4rC2ZeEfso6TywXsLYpZU0MfmiPmkm63HlnhZ
6xLmif/odTA1BV3leE7XGy2SxzBY77DNmu/ErDsxwlb2uw7GyLs96JvFJx2bWPTi5KWINzZWVhTV
DjfJ9AqSh9Q8NZIYnbQeN95M3rmixgFFP8sYuSwU2RWp9I/KwQTa8HMrVd0ju95Uer4VaXhHIxjj
2LDMAC3cG5VVtD7WtrgSyigTQgHH5N3NivImQ0rXFljnUZ1EiQaVsPagUgYkL7VIliPhseBwy3Zx
zkmCboR6YrYjd+CUGZb0pHGObhtPtTdtM1zIWb6UAD42Y2/Oj4MvXolYfPZ9VGJYoGiFg4Z+L/Dy
cecgaoQBmb7Iw4lK389espKYC1AUpjzU7CWbanSfqzWoHkgI/iaQq/LOda0Lp2COHIOgZ7+aAAlJ
nN6bpG2mgMYBBqA07TM7Rsu/EAyLDnCUR8NGWDjbN5NuczTuIrlgvP7elkW7T/NVPWSdUcvLWc3N
G/eyFFDMENxWXdnvVB5U9ynWAYImFfiByXCZJSz3NCjjNQ1OGXaXWyVHgCpDupJX5rGfEbu4mYus
uDSb1H1ggb+Ng7rNqeaR7g7EHAYhujYk+cYTF2E6rgmDnYd1GvSRYxEpNQfrY1dzx6uwY9/6/rye
fE0IsNnArbX829QuXjC1zBetg44280P9bHg1LwJF27gdx8B8qlpu9HNWZqDwpvop1DQQvLx2H6wU
TSh6nQyPPWHd5FiH6OG85bbTYfYRQMD6cKUrn1GT2xviUp57ywwucIpUN6hrqMNdVVxVQSIpJZii
42AhWr2Hhhqu4iIY5BypznU3AZA6NIEM8Uf1Af4FJwTpr9MyvDFmBlPjdndLj0W3y+g+sWIQ4SPe
EyXB34xHyEDou/ooidA7BphvD7lMukPbufKJePUEvV/ofRMWqrSeIjqilLJ2TlhbSAkEZvOwBkoD
wDOnNYQNbxUHNERBJNXqyWhmxo6Y+sGTeQZF3C5P2hzljgVYbnIXBZXvUsgMwfhtWZefhd3s1sBO
thW1YlTNQmzzzLbjql3HYr/K3msfUtJ/jLgW3nA1dZqOFYJM88mB2LgRojuzKcPilSbJSkPFM1WE
GMC6QKhs7s90hMgw1jnKpvkWwgSdMderjrKEwjhBsgMkcmYBSbMbD2vn+rEiFg83q6iMY7ueQxpq
rzvlqUPqb0t+LaEfdhqtQZo++GbpXjXFfElYax17tlu9VoiJX5uxcNXGGpeVkZtvvomsHHaw0O0f
Zx46QwJSRzdzmg9vYYhl5LIYEwA2TVIR4TsAUenOnWbuS30R45SnUGHtpE5EjHzBC7kSd7dZqQUp
F/Gvefau0zPK5Tjwp7MITTmGf9eaeYNAdXZ4IQ/rMNCpMOhas74Xl3TwqQjfyLlZPS4nOgupuIO0
S05WRjj8USZYGehS09s9WZOVOz+Ai0hWL9YjchZr3QzfkUIOyzfIHZwFELLs9B3OTK4uTT15+XGp
5zHdAhWonsd6+msq4bHbzSPLa1OIoEPVJaneIiSQNFKs2bT2cFhs98hZ4bVcgbw0f8Bp5b2nIDxu
ey786cH/a5ww9OVYHClPCZzHxDMeZuI2g7sKYaw8OaH0bUKtx3I5tFM9vbRexUvVlB7/QiEeK85g
G/QFNEJ8ozhlQq1DhCnABk40CoXAeBnWqr62ifa8BS5YDDucM/Yhk9ILo8HNSH+HoVbQzx7q1SQu
uTajGiBC+2MSxuhAesITsC3c2nEZlblmGvfpgqp5UO3cH2jL1zJSGTinLcPLGjl7YBp0emQXlidC
OaZgW9BVjQdDAEqTe0sbd6uDEYMD8Z2Q7b0tFvxw3b1ayuVbW9B+Dq0PYyloFI43Q4nHdhgx4U0d
201o9Yf/zd6ZLcmJbFn0h5oycGd8jTkjMnJUTnrBlJKKGQecweHre6Hqbquqa33L+r1frtU1WUqR
EQT42WfvtUFj0HuB3LoLsQde+LQ/Uk61pAB+hr297ItgWj50meGvRY2cdUjKdkG7Y+JCbyC7xuTT
m8nfzTmCyzrEpwdXNQGj5tcunbpka/sWa6NEQ/gd8TttRohV26T7kUUhOYXpq5P0/p3yR3tTAC+h
brm950fcZyTz4ouMBu/Vdpr8NHjmM+wpL83xm59aTtt7Rqh0INQtgjNt2MsmL4KQjxiZcq87WaPX
YfePyqNr98p/nIAVBXiOR+4GpvNnouojhZN1Mxu+In5bydsBy+tn4sKx2sJZG91zq6dKojWs61ay
hiKfTrnOGOhdr+hAGqU9c4EKJOMJc+MwoO6U0VGpcHZvszaf1b5tQi/apl2zZsSn1g8utKgDtiLS
RxyKCybUBzmOBsxFpS3vHodt4J+EysituBYWg5gUZHElvm77AJ1sqW74eLPl5JDzoNDa9LzuIGix
jeFWYQuLmyMBl9D2onjkxGySL305l/K2MDa3An+0+N+Zu1C4sW0V9eBEtE2/aR3fdnj4+4OpI50e
Us9tbO4ucLRW6JySwCCWWT4XcgKGF/WeLk92Vi7TKay8omk3f9wmgH0M1VcC0W324Goq8K5Fy1pn
Z0+Dbqh3bRLi/xEBb+sa+Y2Aa61oAGMGTMuLA5QdNbNr7xO3Y8ISQTGfPVpPv4duoe+5hhcKW0bZ
W3uJUWF6HegCht5miKtEVqpP8BUFRCrkjYfCbroTPrJp3fm8tr2mOyJudLTrJraXCefOuyWpsxt2
cb9HwfLGI5UhiwP4pe3kfM/Nu79krn/Ba1yeqjTyj9gV5i0gNrQc6fXHSqhlDxpCbbXVuVunjTgb
1e50k2r6w7t1+T4b9lpbzx/kjyGkwoydefwe10I7q6yWvlc6S6eDBm5RM+V3XX5CguZsOXb9fFt3
5EVrP+Na8AhwX8pAIgQR6IvuKjObk8hCzdAV5R5jSB2TECnmfMe1zMm90hAh1rUK+AIe0gbGCZe5
DOvv4KLm/dB5t0lcFJ8mceZHi1aTx1FnU3acQrAwgUVOYLHt50GQ7bQ8sEPYM3yEnJIovSh1vJ3b
SB+sZBDnjFtEewZIYR0J4/0sEyvfFVHcPotOMNUgyLn8JvMyMf51X4knTQAWTP+VcMSayI9A6dVu
vSX8RiLRVhbvKdVOnGZn5K2ls93TomV2rp3YPARMqg8EqUD+Cfnm1guxJTa14rNERWBxFvQCBJA7
vxQsWl/TQqrHwgneCaiD7nCqcF+ZMX6M4wHGTxHODxVgI+4MqtwGkMevYdcFiPV9CDALXAZSHp+T
DYmQ7aQuxhvII9A+fMAH9Gz1sLXXZAPJNhrs7GEToFAyfXsCmuh6t2vTV8eO5SVohs+uEOUeW+FN
kMXmdqY5cccTo7+L+kCesRc1bJi65hul6Vm8c1qBaburV400l6M6sE2U+9Jr42yl67ufNLknJBSh
zDl7XVRcYcXkz9/aoMiBH8WWYOzPswfw2DB93Ll/n8qQx4S0Hy3+pqukbf5+kGyGOGDUy9lmcxzt
ZlZmdxNHkYO26vGH67X6keo5/WB1wxkaO7qR40/BCUEB1QpSH0IR/DuAcIVa5AfEhXDTzyFsfjXX
d9pN7FNHeRfKJU5Hsh1DXhyrnM4/H6NOwo1nSb+msR8erFTZJI7Za7OCbRruqyG0uqox6MQwgvCc
icuCm/tIMZdAJqnEtJ0az0bdnxKHr0oY7lbU/LO0a8YB3JtHFpJUosGWE8e0pOB3E1hgu5OpXg6L
a7fXxBq7TzLo8o7Wsp+DXUcts9Jyw0xD7b2KSTTJyrJvamJ4N63PQdQrIu/iZGhZ8WJ7R7edMuzx
S+w+GhFMH41uBM2FYztfBVTbpxrQ5THqmnK/LHV4h4ATwjeNT6O3ADpawHjZA5FJ2zzhCbG+zH7d
P3ZsxTi+ZurA9Y89IrLzQ1tm8k073jq5xZ68STyuxI0xKniKMxwAocrLmwhWyIlu6vg0AOv49LNo
l4e2ghDm3xR1unzgpkPVTlaMVe53j5Yb6x045ImJVufF8yAn533yRHLnAavh2SxSdBxf3AtDapAK
YPwzVZUfB8/JdrbCW4AdLyXeBNy7SqgVL7JFHuO0IHrfDCXHjDLm+k+jn3KKwdEU9U/626Zt1w7D
tzGnsgXmeEsb04ADNdAD/w47PZbdBlAGrqBwEikHm7w8z4E+hCvZjuX2wW2tk4nrEaJFsqCWemch
JhLfRLK2kZo/CMHke4wkL1VVfPd6bCYKAokzNy7UEvtWeVHrclzALxgLizMR/FY4lOStD1a1nm+I
5u3quW626CrmtmAah8xi0iek8Ppi7PJp5OQMtzHzd0ozTlgD60iJ7fasjM3F6s2MzEllzelFd212
iMYxueDz6PkguCdGU8QDuELDKsflebEntSu4ie5HLuJtOWmsVHa0Twb3C70SnxXU2wNU32THQnDP
2ct56Z3ihNSeg1+avzbaAQrOe/PToph+m8kpcwldzS9L2EygSLMJy2BFrLTaZCZMz9ZSRW9xFVcI
lsEMGixzcu6VI6GGXbiSjYZfkKN25R2VK/lIrQwks9KQxMpFgurKIy0lyR2hpiHCg07SvyBKK06J
NXF6CVfEUopR8y5csUsusjP5L/uIpsgQssKZ6hXTtESjvSVO1HzJfkGcVpwTHfHegbDtSsID9jSv
2KcG7eWaOKCg1AqFqjNHb0FkRJe+7ngKeon3ZMfBfLvMQ/virZypCqXy3fLJtM3WGV4wMCpCPOoW
FXtr993XbPCqh2HwSAnmVXYWK8+KSKl+iUMXxlVrh4AK2/YH4rF9ATebXByAtJtYrmwFao7ucXgB
zOJ+xtZhpWhNKBtb+tUqIpmYCKNwPTMqWqCMkSTmVgqXEJbXs7fw+ofBr627MGNtkTD4f2nIMz3E
OE73pYMWJiiWX7bjSvuyRfMtlLq+1SWPw4OeR3UiFOzvM5ekUG/m/jOicgriASwxhjtuzxXEDcPo
dZ2RuZ8SuPuExn7xyEak3jOsVCRcjoxsgFZwWesUO0rZzBHNxDkHU2lt0pjfoO4wYOV/8M9Krc++
MRCDu3kOz2pFpbHkVl9n7jTmxLc6eu5UUSbbfGWrpYHWM5tMS52AkHIPyMp+P2NXO1XB3O/xJvBt
y7yue4s7jphoH4Axd3BqC4Bfg2NfTGe55wRNRWyJ6AQvayvR72k4R6e+40xG5YJrvzSerx8n17Ve
6mwQ164OuvPSL295G1ZXw4j1KHOvO1exr54galXppkkokvWDduiQ0cUCaYjl2E6uHLveNvMVab/c
ewyG9mZExlc3pV9zl/fHxEG/TrrR3VmQgLe+39vDVnlN/X2WdQo/SSzxS0pA/ne6KCJ2KkD3TBiy
aeh7m8uGFFjOJQ9Emij/CuoTv5h9uOLg92UA1jgDO/rSa10cuaFxZiu9BQ8Yc+OE5TdwDmu3OnrC
gpHTR2Eu5kE9WCnTwpdq4u5HmJVfJ7ZkeN8i6OUYaJzOeXXxVHB4yv3kHNZ1vGUi9+VJ1AgNdlNl
/cakipUHJcoefLCxIeDpuEPy0+7zkb1ogE2LgOdZyNr5lHpqz2AVuD940rDFkMttE7EDTMqxvqrJ
it/IlH6mACDYyLP7LjzuY1OWwU4PzJ00dnEIGmtqWA2uU7KrfhDRvOntJt60UX5VwfCRcZGjJppM
bDOVkqrKwDy2huDWDloIaChcV/W9h2Mq2WNC467HafvkxBacHJGhLA0yb7f0iKujkxC+3vhzpfid
fFA0qUXkePSD78h42aFr66OGv7JPh1pfy3zsAFcWNusrIgpYsv2N7eBuyTsvOqRzV90IhoatNOF3
4EOYHDBTHqvW6d9yy0luaJVNNGDltjshR7V8gTBCMOwCDG5N8sD7jY8IP96lMLnBezqBxl0I4hyK
dEY8XviQrLRvdjCTMusS2Uv1ZVTMnju/mkKHP6yvC8CDh5DwL6o8NKLlzH2VHW3A9pgTFKIX+1GX
ZRAQAcsN9yaj6lEnNWd0/szea27SLJCr1kYxw6LCQJKcCNjLbufZ07hPMJYckP+sYQun62lizQiA
zLAfClxMWMb7OkoP4JvDKWhb0MZyYsLq35c6m06ObEoODuDLNrUGayQHj4Vqo9zgvfMsvIJBN1dX
QML5ZbINr4NDX8zOi3k5GexxZ436MZVImrqk6wiqg1puMgTYf3BiizWf8FfLJS4df033StpV8IDz
53+yXCo19O7Yqf+y0y/gEsx2qvxfkIoaU4/LEYF71jp19gGp6Snsv7GsD1gE97ojIBMxBZ+mOIYM
0Zoagyt3Q/NAcjDkNJabGmxwLwexa8o+Ja/YzyxnVq7s9Id/+P9jf//QPeEEGKX/99zf3c8+/dmV
3+of+s/Zv18/9Uf4j6welwDfXtsLuLVCZPrv8J/8jayXB2FUEO0IaErl4vjv8J/8ja/i2gQpXY+1
+ZpU0VwrazmF/RshI2z3Dl0FIc5h9/8S/hP8RX++QG1qUFx0TSRm3+avW1OGf75AnXDRZi463AtN
yyCgPe5APEBmXLxxi6ml6P16A3C+31MBnB5z186rPTRns/EmITfCNgRwCWGfQz+OPhauyDfWANCP
vd4KywMxnYJjfhPFX8iXdSwRbfhmczAf/vSuP/zxjfpzhG59mX/6nq2/BmWZ3uqj5gYixN9c1LbL
5Ed3H57gHM2hkWPPhjjBRiaTPsafXrVPKzz8hLsFrwnawj94/+XfvNV/vAAyOmSHhBSEOf/6Ps5u
q6puwpSs4zK/7db6YKLRmKH7tofZH0s8WjoZ43NThNYJJNG8SxPrmXCCvkEyYTBg9pfRcuJV6vtl
LNp7EcEKnlawWRPq7gb3sOPulaYCIK0b62XdW28RiKKPHMa0e0Wwyn2ySMVy8KY+Pv/xVlfgeP79
W+38PfjBe003KTsJij0Ibbp/u6fVSWCPQQGSfMiK5gmlO7rTxsbQsCxN5B9StZi7KYwgIRQcSFi1
NAiEMCliCSMAqmQ0TuW3oFtBWbaREf7lIplK2GzesK4Egc/V/3AbJvD3L9eHT3SN8AhtnnwP/x7p
nyToOacH6djTFXbnOOYnGL4F5wFAXqx14wWiXsxRwzwjsC+noJrQ4pLe+5yrsbofJSAyXDaq2jkm
xd/b4UG8y1BpLm7hTC9QWHDz6YaDpsJmO7NxrVpW+GwSQCBP5zmTw0H6tf2AL+8ApNk98jG2DH69
j2Cm5dFkRftZmL67OpHs3gqgWL8rGVms/avyHGTRcIjjRtw1lrawxrnWPhjZyztdoS8wIYP7cK5D
2uym+jnwxuiHipeXrgiXVxT9+k2ldf1qBSWqj4Mz2k/KFhywjvbx0M4PkIAIRTAYMNoXlTlXS+7f
NXOjrwqU3X2HkgRZY5RvEh7crecsZhtFxVMwLvoOqQIcMWARQEhdOT3TqZkjVwExbw29EwwBUGYD
+M3XILBuyYH1N8iv2R2smvuRdkEsMMs2wl4dDfYH9olUrNAQkgfGQo+pLUHMHrP3o5PNU80UN/pH
Y/ABVybMrwmc7R0LPDbWEUVOtJVg5msZCjZh0bwByYoOoz/2D22gi31hg5YuWoctB0XJ//CV+Pvt
hyQz3VTSJVNBBbPr/+3207AKMsqbcYOHIy503zRYRLFCt0fRNN3vgxH2ae4hBkIMme8nu2BS8oO3
nghGteuKEUK0aS3f2YH5JsYgE7h3cN5O4/rtF6jyu5nCs3/owvqXFsQ1+b1m0uhxpn0G3+pf71l1
OEr8GXScV41lw8XEnxFNi+GmztRjuIKCKht/OvEIVjdx5N5OZr2Lyiz++Pdv399vKOvrIIYc0krK
zEGs7K+vw0B8Zp8CG3o0Y/uHzzsPWnb0wGYPomv9L27j/FPu5l9uYyTqidCj/9oOkV204L/+qyTN
EmFB89lUs0hHSL5T++5iuP0+FJJttM9wzSBESOulKBQ7ENurimbD8TT+QGdzN30aufDVtb61Iuxz
jXSAFbVmV9gVJ8p//w75v4rh//yAgz3KiYBwmScACWCh+eur7SBHsbRh4M6ikaF/CO558Z/p3EgI
eSKIj1Ea7pyunSXii0dMffQvNHITejQlZk+tM4cYtPjWuK568DLgroWYwZJ1gCEtpO/d5MbdZy2t
U2ap7DyOfYe7vX6TM8d31wH1mNU6fialW92wp7KPQem+dBZuz92ySp7uKn7GSRM+AwuMdmqVRjXi
NJJMHyDJ2PyfrVgVVEdbaJNJeWt+qasu3jMzh/NmacfhTQuJPoDp9MFzWAl1A8mjTbLKtMsq2GZR
gKHLD8Njzpy611ESHzAug3JOQuXhKGr9Z40WcqKsJz4WmCc2XuZ3+8iueTK3qfvhpRPY/aVc9025
w2aCFgnW6ypnfp0hpdeW5eJQ9PW5m0T34K0yNEYMBOkkcw7cznD2QjqLdyT1l3OVDoadXyOCXaIs
gwe4ldfUE49Kw6JuhGxAkLe0V8WEpjw9ZA9WLsU5iVmXoJXKG5OX8d4ouKiGKnMwHlV61n63nLvS
H4+VJLJQNSOeBB+fHeLvpGzGnMBTSHEo8br1nX2f+Gjfq7S+937p9YNssuOKg8S/ICULbEufjA7n
ffhL369Xqd9ZRf9e9tvQXvKbClv83ZyxQg3XBUHeh2yvs/5Qxd67WJcIkm2Cn+TWRnRQVMm8XMOZ
k2JbCbx36wqitDx16y66PxbeEn1WPG2OtY95bYM9DaSQSRq1kyMsosVT4bUPu5dlLuOrXtcdIcHM
7VjU5RUqFzVFTuMddWA/2Nr6SneUeZo7sOAWHgRwSePInNuW5GfiHKZoJ45EOZudzuN3wICY5SY/
vC/9ucX2WVBH0c7OK8docaOSXF5o9r6RcgmPzpz22zQs5i9VW1rbpGyap342BYjFcN42uf9WYxDe
sgWeHjoftv0YWdkKSGYhVHGcLVV4jMtx2hL8Z6dLuCjhtQ34b9IxxBG5bpbydceUrNsmPsPpmQjD
V/xsGdZ9Ix7GMfNuvUqrM4+54L0taFSAkgi9mmA0wjaarWShNa+brUoNhLQiI8cAxmYpzlDmNGU/
JgbwSQ9S16Y/FXimeo0eZAdT4O1oRudLXM/UpSRLex1sTqeYoJX12POFeZycpfisVXJ1Qpe4JnD4
75zF7BVfzsZnCP3wLN1KPLnpanINu+GVZPxz3iTuuRKajAPdGA7udS7kBVyatxFNSl3L4M2nkg/g
DnHB/eZw03+zoOydFPeel7Bc8Ndpod45qqaUqObzrZYJ+0bQOEF+JGIJO/bXMhKrKItJ4Jg5PoHc
EeRK19Wl1fv+ocjz7GeHaw5OVkrDQ7auOzPF4pNuC2JeRIc+LdN+D1pkobAT4dYKZnqC1hWqUyTz
Jfi1Wi2z5V6v69ZgXbyGbGAlm1jFN/6Qr2y7IIhWOFaFkyt/EOVQYaEzLFlKIEcD0flvY+afVFSK
rd2Y7sRppghegVMjAY3rVpjzUTa94kRqJV5oJC/PpXDjkNGqdI/qkXyfCzXsgb8gEuqpIH1Zj8tx
SFpM+57GRNr08SmCD8hqWWV3KYYMvnnU89xNAO2fUxK73BYajX+eswPnaxv7/DIQOkBe3oxOT6FY
OJvPeUjCS9uo+mplrMkJTof5vh9N+QNvNA75bqnewjoxcMt8dnvxPDyng8WNf3b3sbbCb9HoTtfc
R2jiC+3cFVET7acg4pMZvcDydzpsav88GvaASUF4aQs+m2Ut7JguPiLugpvj+a8+5hYPCy1wU3d2
uI/lW9sVFt+A9bvfNJjIRJmZkw29+D6jfY3SBc+Jo/0YA0EhD1oL85L5HtOdXQOpNbBNDblF2/kx
QTt07unOYCvy61/KwbBdEykTl407X4M5DJNz1c62txnIujTYFOZJPHYZ0asfQ0RKS/GK70YVg+9Q
rizHTeLbIPlrd94NfNf2Wvf4xRaPB3AO3+7Y1IN5mGq8KFu8X5QXmcW5C8Im3LEylje5x813qPyV
LG8c81AHWMy2M0sMogANYY6D7owrYU9n7bqF5oxyUdlQcr1iuNlzQGQVntXZ0UCsv+U5Hr3yj5ct
RUy4Qz9jlCDQ7n4rEOA4jBScgp0Gvyr7ZA2eOGwGfGBV/2Ns7ImTDNjpBlTd6ddLBReFP7zrs+Ms
JvYAdtWBfSudO7Q3hM0uce4wn07UxPEwZnjDY4LfVt7QnBrekqha0zHrb5+ZKdpXYHWfaMJzOXML
pV4UqSdW9MkqqklFqLpH2z5aPQyvJ8Ne5y5dFGBIjpMu3TyKS4P8Md5Hukpi55AzUGp62jAC6F+V
DjZYXDwUXXTreTrZLVKWH00c8TpGln6bwO6aj4hUc8vaPGyeRBMF7dYpE5ZsyN9csIpU2YBUL7e6
Xvg0cIAE/U5YgT/x3w3R7zxXFCmFfEhlx0REZ96U7GeE1BMOCu9ecU7EHeBEbJ1wq6lLaezZ2bGO
jl6jRPHWsVjAad0J/cOFWvw6L3Pabu2FaD0nCuN9K1myvDnRyHpCOcbAK1Xu+JAjifxOtDe/upFi
1UbqgqASXWCkRnehqM5NF7cdyA8veqijxdrXXuDtJlDfir6kvjyg2qZ7vbY8pXb9iNsb/r/niCu2
xZvJgk6rgas/RuC9z0i30106pKMDthmQUWmC+Issi87sKcv5rlLcfmsmKqHsrZxPxGuL+0DmzeNQ
Cve6RHa/U2XNz+GMOU/g9ffQCNdJTUfRzuUkcQiDOPh0gDpz9wF3dmp12WCmmcUuiLPyhw7iHY+P
I2zrKKfiKOSk0gzVyXGC+vd6JulVxb39pUlZ8G1ZtcN69Xvi+4e6bYaPpS/Xo0pDSmdSDk+QuMi8
TYYULjZkPeZj1wJ0CImk4NdpdEfH2VKeaHSMZ56gMruIlsc0xkPnBsJTBHKucTrebSceOE74TnyC
Mx5cwAObn26Y651bCiz50jZnJx+dp9ztBL1mTP4n5S7JlV6pymeLOr/Gwn3jjPkcpMljl2IGIRfe
XfSMVbAc+idXBlRk0cSD+NN9JkqqbR9gXU654u8bw0Fq9igAsybCNgbQ3HHGSZdOdrSNyE3TO+DN
iOgxtMiRB30vPHOf9CP2SpWre10tsBHqPPxKplc8VH1ENHEqJP7csCZ2WVHH5cGLneYuueqyiOEf
DVgq0jZ/AaHx1iisLRIv3Z2sh2/WGKtX7LgZHswU536WZ3Sb49E6RbF+xV7vfwzGosiBvvofXebC
0VxCzXXQd0R7fewFosO6yWL7sEDv5JnZ949YNG0gimpl9DkywBctXD59CY7De4nEfF16PCaK7vb/
yFSiJvrlWGPr8I7hhdzgBAGZk+hLzbEzm+17G74eLD4mNul0n9rvn8LB+y4K560euae3dvPUxcNz
YbH4SMk7FZBTU/vl1yT2/zr4P+jgQsg/jaxrx/NfSpifp6xf/hDC/6yD//qp/4Lg2b+BmEM5XOko
UKtWAAmpWqqYvd8oBV4LmoFDQJKBBvI/Orgb/AavB1VaRFCZXLAe/6ODu7DzBLiVMPRggyKri/+L
Do6RmQH6LwM2Uoht8ypYLq0q/d8kHJlp6rMoEgSOsaTvhRuRegFr6hOEpjQQuwZP1qhYMBsI8Ixj
uiItJyt4YHogR7S09r5JI+LzJGruIt03z6k02CQGSsziwbmvjIouhVUmt9EMhCgJ8UHvhM4VVai4
QVYe/3WMur3nBeKmSSIfHMKox/OKbbkJaV3cg8u0cwLdzkRuwRqOQ+wX57zr+4Oj1fJhgtyhGs0L
9Y3CjnJJWJ5dnNw889DKroaf5kjbSeqeVth7opPunfUYXXM0Vx9QqR5Lz6s3EaWhJCrGkUMzeJQj
5yTyfxqre0F8sdx0MxvPLs28YyvkAK6JbP8jjAR3A8AronlUCdCBrXuUbt6cA0zZSEe1PFQigNpa
GnKY0v3Z6UzsbYVwpyKQe6KICL+QC91MFlt7S3bj1UEsPztli+RS85i4mUZkMFIMIdZZB1EfWUOn
7zY1DZ+CFtudgzl5M8JP3eISotqF2pt+EzjG+ljYeH9WWJNA80uai4nYRR+J0xdnlNrmWQ8y2c3I
w2DDi/J3k4jkVNTjwcQMxxoJ6gScpb5JFTQRTgDy2Hd2jeO0aV6mTi9brIwJZ80luOjUY6uOT3SE
yqoxmQo64i4qUM56ilpuQENYdzKzs4gjmTpGHIF3ZHGwPGQSigOUXZpe25IMtEJ83bHR/B0/CDJO
x3OKGuHlcRld71FQxMEjrKJVYZDRMWyt7hhFWl+YNzg+yMI/+3SMHHhokHuh8gircd29kBWYdjGr
5oMjHCoha43TKIES71EuRQTVcr5A6iox5cCThZhDO4S3UGprguPcpQ4VPkt9N1XNUfdF8DkF1Hxw
4PN460ob3SN4i0TVwnPxFbV++GntvA3OLj60K7oRgSGbxzf2zYoTAcdrSO7BTRUu1U1atf2Jgw/Y
/ik6VuNov8InC7+41HIfpsgh0L8Gw8jtleEeLwFKHRawd8VK+UREJmlBkYv6Ekd1SmpQE6KoSESr
ratz5z2FrE3Ychy/J6M7b+NEsinH3yV2ujEQ6LVHs4kN0J7ibYaVhAl9P7HA3otF4rbKAi/eRvMa
QROF3A9q4D9nPksKGH2B8oLpHL95ab4K+CZb3afmsxap92Vcpq+F5SChOSXhg268lMkI6MBznKO0
POc+crsYWxWj/eTT0qYaainrireIR59zbRHPKU6pmpNvItxLXGgM9Nqj923TAHl9bSeIsWSubcJ3
3oDpqF9exNg1WABd/LyqOrD0VieyRg6H3c6GRl68qxA67eQG8Rtf1eE2z0NypKl5DejjwtpuSTxw
69VISbu8N27+RBs7FeO9wX6bFcUDMY945xY91RjFZIY7/MYwEeAEQ1CoVVu8+sKYkwyn4b5HqPjJ
0dO5zOHgbslxQYjJRQ/lH14EMHNj97eVa8PNmxJLXMXQV9gIkomguPGjmpacNr+kNFhSrlF0R4U4
uYmH5ZPM4HxNYVj8aKmeyTZuhYme2TElmuubgw5JwDhoL6jWpYXnDco5fuP+jMNruoiid8kkzoem
LF4Ky/WaXTblHAU9C+TFORyyMbrP1CwXDnJD8dbyVb/DE8Gomlv18oiIQalz5+5kmIgbHmWYGvAO
Mj5OWnGFBm79xdD23dzYdlIfianqZpcLAplrOj2rrLMIkmlnZlwwvcftrqRDbNllI+bcMLNeOTP6
F5BJeHUG/1BFU3hLaNvCy6DErl9NHoVK86MhFEthHu6P0YoS9oLpcJuMkAYSxF0WDr27i4rxu1zd
IxTvVDdymKODs3pLzMwVlMLfxO9MLZdX4pbMupxgtJ+P+zGrjmp1qkRu/d0vuo9SVzdBNL4HZXnn
2umzb/0q3k3y4eDXPuFjIFTDdkxMc2Kd9o1Jfb5CWElYEq0XCU6P1aCv94Pk+L4lB+CcmoU7Zc7m
CHCXfLdih+7m0q3OaViLjTRx86XIgvlr1uKWzmffbNtiwH4yjDDW3UV9iLJ9j8aZztToPsQAu+nG
7geH0I68/LDS/Jo9d4vpQA7DQJZw0ST4WG9AI136dcWAJfBRlk5yENb0Wa8Ool7TryWLOtthRobD
L6N6q+nL22U0snIzSwf3Js55NuJ0ip4SeDX3ZQhleoAy91iWGcLyUNwOBUs18G2rq4mLsDq5WWQ/
NyxKv8FuQl2mpZr8eAYaf5zq9qgzz3C3G8o3YlLm3IXOgrV7ZnLUuCNpWlXvA5oNMGtnoLknUP6N
Ixr5iTbaHBhJkTowfgQXj5X9DxAb4j4qK/sRyz5OLGs1ZbmwCNAv9VmE+XyegiR+ZSDHEIP5C6hA
HH93pqk8w8xf6J0wj1i+5LMlRUBCeFGHRPe0EwZNcEOPwLQLey/9aKm/izZtQ2C6AIV0U3soEXu7
9m6ClqcL92XabnKPVJEVsVBSnrl4wvgr6YWSWTLDzWNiluBbLcqHkUXQeOBYtaCYEhe48hGD1OiD
uX6YMFW+wqx/04pvlIHBsYV6r0L8sICYqE49qA6LvlMN8kXEWP4QzVD1yRdI+r9wWFPVwSFig1cM
2Y3u4ndSvTwHG9ldYruNrz4p97u0y8enDnn2xtFFy9ISmzj2GYyiSjLSs363vvMaS3fjQPLnuTKC
20/a2LkkaWgdomSmPs3tEUE7gb25im+X1Ae2UFrwv8HSFwbRsqLpZW3+jYb0aOmmPqmxuk5h7tBr
RdvAeXQDUqMjfHLQ/Qsr88EltdhDGFVjV9CLFg/uV1IpIcuBkCLOGt73Fm0hoB61M6ewjuY7FTfp
ke7KhUY7p/uSo0XzCHFmgQoY4jcCSfMw0tnan0r2SzvDl907pb8ajjPUia+hCGmCS6gn2bKPDOnm
ogc5WBuRi9Ss0mpM33g/Eclaurz96AAKg4ogI/8T9uzgPKdxjf84pdqPilQakEnJBl+7bKVLOCZz
xYHeBYvKK/xvnp+HL67Sv3fS+l31vnyeojjchRXRbWbEsNp4PRCSSDa9jS6Wt6wT+uiuc4OBE0gV
vlKwgjDOn1pnAMerubfkRJKqZ9fV3TFgZDi0Y7E8eTmXShsiEpEL3OYD/Hx77vKQs1bSr3gXSlI9
0x96PvB7z/L/k70z23Ebybb2CzUbDDI43UqklMo502k77RvCI+chOJNP/3904T/HUgopdF+fqkah
ge4yJYqM2LH3Wt/6zABr3k2WHu7IE6I5PU3pL3dNrMboaB76NcXasYm60/u4DvglFF69ZflYEh4T
wFJUEmyWEzK9cHR+G5wUt6VHJcb8m1LV2ovii1NmOAEQJ0prwS0Kp6zutOFb2lnYALrmkUN6dKBO
eWqk2uV2fd808S+DqG5m+8+K6G6YFM/JJH+QRrUnAMq5GqvFuKXH/jKiasxz5zFclc/TLIBeoVl2
yjpj6gXGRRIw2UQ2ew/hlwELIfR5i5oeSlgu470x58t36Mgxy+Y4U6J5HcjFMLbbZ7wiwrsKk2qs
Dym6Mu2pcjrLeYJp8cOhgn0yNLN7cQTqHmA+6NpIEIiewCsrbgQyoMoxcn+ZzOJDWJiIgr1p8XvV
uaQxwQYaF3AUHsmg+sbGRkCZuwaru4sNr4xRbORbkTY+jTpG+p2XY7mI7SZ9jnr+L4yCvEbMd/pY
a1ekGiRXbr1wWiAbhewzLNAHLYLg4CyMC7dIq5Z7if/yly5ph6CKrbaIgav7OIyGLRJ+61EaMKKc
OiE0dBILGYqcF/c9Vc5EllCet6jxnVxrEW8qZL1D38T07kHwLEUdwxoKMVCFdIYRiie3VsL6w96L
aSrtsIsAZKXF1RH+OCavRCJxI1p834eSCRi1tr2nbzEhOy4cAsznVDzWM5trarjPQBpKv+xfyyLa
spn0H4pk0QOyEYsr2wybncuADSu3c01LfLyOTbNDMZQPT7EybnOpHm3VLwFmS/UZsbv5rDLGYr1B
j6tk6H1nE1MaSAJRtk6aF/smdaKDZWjhHtEwNihK8AcHZMpdLCZjpwpb7q28V5uZ6fxTWvB4L8Y4
4u0uMFfN0x3xmE+oT8St7EbtMNZLfhfOqtjoGFzwnccz8LgugcS2dNPPPq3E1dgTZT8LzYDpYEZr
7kwP0YORAMLjsIWWl8RTQsTnyCsLcO1ZzGP2uYeZaQRdiN84GEe9fWlcjzwcu/Dk+gcUzm1ENt4t
/Z/oKQmNcoINU9YkCHsLgV6sCNoi7G0UF7hqZfkaMYK5F5rkaRsw5hAys/raolp7pXOVBkWxQubC
XMdzXy3Xy7BwYM3XhmNdPqqhcThGptHjMjKqYIUrni0Lj2BMohKTATLai9KevjeDWIDzaDx2s16r
n3Seq89wgQDwkYpJbf8HSFUhQAZ0HZqfJuWKfZXa2Qe6+0SDOuh2uwUc4OQsGXgW+cLDQPEDM1K/
XrRWFUFTS2YXk6YOXR8mgaPPFfszYzYZqxaHKgvL+l2Q/obT9FDMHZP6qKYmNJLWfS14MG5a1Kf0
O+r6rjcd8gqRmr64i0UCB72/7+HCEA1bX/JbdLb7irk5PWR6O738q7KKNXrVNRDYo1rn7VqpnKF5
ZXlkeoIF+kZM3Hjzr/9FBuumN1zpil7sDCqK4YR9n67YYMdm4J3NyRPHzvReTGJ+/L/2HYyubr7Q
vgO08l777r5qxm/z3527P//CP507U/ybZApBGI/pSIROKzf2n86d/LctIZLzy4L31w0ae//TuXP4
lxyT6ZsNhNpx/vxL/1/B6vzbc0x6frqNTtaxHPc/6dwdi4cQ9NGzEzQUkcXQJhTiRBgT2nS/xq5a
fGPK9B+2JohAriwHxL9RUwJgsC9uFS7cCyrIVZP0v+3C9bI2sllLOoB7pQfh9ViPs5jOrHPotxkW
aCW+EIbCsXExIcM57kr+cxmyBByT28hxWq7Cs7/0417Za6qMI9osYdF/FujFP1iz1jxUSd4jEUss
48XsqO23CoYXegY2mQ9QNVuFBL/lSF3FOoO+QiGe9c3WhubH6LUCAtYbQM//3CG7oc9PwOjUGds2
YfZDQFyCEr7UC3GXUBl0fjQ32GKRKugT4dtD/JIhNEIwg+a83sK2FtG20nEeEcVJ+bp10IhhVTMj
Ea5Cvx6UXFIkPvlDfetbSSW+4Z9PXyiJDQm4iNzjm7Et8eU28aACFSf6p85NKg7J5JsT/GxXpNSD
PssYOdlWMVyHKDs+mHmK00yECEb5lXWveOTkzi62EIznXC2AGG3mKJm4blonkzgYpjYPiiHjdC+S
PDrMqk6qQNRjc6/NEcSUNLdw4hZRB8fiX4TcWsg8GpsqVMlHSjekS4Uaq5tsmeDXpl3MnSKeiYOi
bibJ5P/1/p0RNK+P7cnztRaWvB4kN5ieXLHRf/3wA8u3CYPIpDNX0XkKNUE/ruFgA/RySw/RObx/
PXnsVPjzpPECuZZFq53X9fQ9it0qzJwMJwEijbLzy7TKnVsH7AiZwWadPrQRDYigW6T27A0d7peI
EWy8Z7OxOeKYEouoSqZI+iUu8FfL6uPv5hJxGNXtfhyvVhzyb2KVO5pJas53jebWw0avB+N5aN1m
/amYgJZZ2wLzmcaGQhh3NGeXEIeXFqaVuWlzTXk7GE0x8Wyr8wbNBoIR01M1MRSi0j61A209/CKe
1/uK7s11VqgUtZwz9+GKrYM1XVYErL9/6878VB6YXuy//NMmruL4p/JmUQEgcIRfjAOG/FxGe7ri
2s7Qi+4qgXBx9/71Tkwl//xUBGKtYw8HyalxsigIRBYWAjbhR6HpfC+gG/uxxXBR8+rxvkXVUK5M
pSygoRW9UG2CMhxQwNNj8upPhBmXyPot9FdWM4K8FjawIbwIY76nW6leTfIbcdcWlb4bYfMFKO/L
Cw+38Xb1xKuIDFtY2BsYEp3cMjxCLs2W0MR2To3lt1Gb3BRlzvi4nwYa+W03h495Ugx2YCX6UuJ6
xsccJMjjWjQHLYY/KIcF3bVQZNaW6iOGgVH1CD6iOkaaXlLztDAOmJbaEZ4vaKdh30H6bIwH4sBp
x3Vu24PGSjWUZO//PuvSf/zqOjTTLHY9C1Wwbp0IS+1WlkKCXfVrvjoeJL0MMqsvr4hj1i/cyBOk
+/oouA577+ovR89KNsvxs7e6ohokiBpdXp0AQpIRqQqXzKnSrdUieNz20HR+WrFZf1VLkty4NkmC
dObKTFzYEN/uw+5qH9ExkrAl/rG5/L1gVcPicujRIopgocix5Di8KG1dM1EzEFAngSTXeXnhqn82
wOOb7bncAz63IRAQy5OxXVdGmSrol8DMnMHUdgVUU6LS6xoograSz9Mxy3wLGQ1H0cxtkRnGHkGv
qO1ucwUSZdsbvZbhWAcADLg6h7rbeBUsxsyIrAezY8LOBEoHsMbRJAs5vJtGA4cnZAZeZGb0eVDk
OkC9M9IbM4ly2MZhVqxHTjE89G4GaTCHAl9cN5WZfLZiliF8arBc1hLdBqzsJBypIk/D1jjRV/zk
CODIB6lp6PryxdGTp3TukytBWgo8boIjD1EkGM8UaVogDuUUQbd6XvatV0KStXtvgtFc90t94bF+
s8wJhNLUMatTSHKgPym0uniJQtID8sAoBu9X0qn0CiJ2cjOlcQhMUV4S1Z+/niX4Wfl50T0fP9pY
gyk77YIogLamHdW4M6oQ5cF3tjpJ1iFAigsP05sXFyE6Jihb0PAihvHUCzVPRmSjZsk52E+kXWex
2M+kBQM7zcaX99eIE+09L+56Lds0IO9Imm6n9WMh8hbOZZIHgiTDW9LdzX0vgfXQAOy7zzUm9d5P
NAstbhnWH2gsui2K8zFGCjH0xu8Ln+bNesynEaweVOvYFZFhH9/rLrYxl6y4CN5VaG054gxYHMxX
wEFmt3WkVdsqzZaftEG7tXHSfmQ078IktSFVzCK6rZpE7Ylezy/8JOI4HuOf+4Q7js/mkBhh/Slb
/qqDAC+EI9LYLDAnwNH7NqvEkytmaj4wfAwNYYwB9VEj+8N2VEm4bGsB9mnRGgC5Wu0t9pprJ5rA
sJCYbhWq20fI67V7hYg6Kpi3MnK+ycGQNvv3b+qZp4mf1yb2DEfaen46vqfhpJYULILnZ9psX9VO
om54h/VnXYNf/P6l3m4D+PTRR2BkYIWgXDy5Fl5R29CnSPNzo20/gg8sr8gsKL7NiNbvXdlFX2Ej
24e66Jfd0Bru96Ss5AU7yZn3dT0f8hDxc1FDnlQli4OlO7JXYCs7LhpkXVYvvQ23A888EKS1Px1f
qLzE+mcerf7rwisNSmSWCdJTTtaIVDdVpqHi8/MkRjPetQUz9Vxfw1tI7iw+lmbRPUDhz3vc9/iM
PVyOatvb/GorQn8yNiM0NtuPemBePmnrajcDci23tZk4H1NitDk4ILv4OJSFXe8u/GrmmU/PQZiy
27LJP/yTdfTXs11xrF9XHMcn3gsuZ7JUKBTtcB33j4Te9NulqWmEsb/IwZfdyvTWdfLWOKAV9g+k
WFqxc/TRhATojcZw4eM56807ubkUZyxP/KEmWtz1Af/r48k6mpOGPpPP/riEQOcaoLdZHY4PIx57
MEM8jY+WLBmjDvqo3Yy9SwiFWkwGtlPqppCUSfRKN3PstbdTOrSA2QdV4P4mpT33NRFrI6GKTX1P
yv3K1s3K5pc2CeQ1tWZWEyPPxUJ+zclhCHSvzdf0WoS3H82omSao73H8YuvARJnRee3wZcSEFd+h
pOGQkFhpdh/a+fjSt53xQxZu/htDZAxDijq+pxSBu7/p68I0dsSl5sumrWlpUzdbULOEt3wIiU74
Rf5c0t6R4MS5ZnC0judlSLGO4JdQWH4AvLHemEnzyFg8xP3qDM9tqmLIyIs1kE9uc3xdwqj4ktSa
/TPDEP9LIJnXA12PSWxxlj7/FqOVpP1JiD2+k8gEcxES0czD3LmzvcFPZ2p7J4yn1yjJ5LMN4e1S
cuGZN3c1/0LhW1s8CK2Of+gogiJDt0SDJqO3d0mIr9TSSmZRcUsMiD0a/8Vyxe5KlQwmix1XX1+M
v56srh7SMgHe7A+h1XzAmMA0tcZuEs+esVuIz6aMn4EkcgRtf1j4h6AYK+vC1nJm7bBX5xdWBr44
Vc3xh6CakalmN5pPG0Hu8prYqKYcrIMxmYkvZu8nc/r4WbQWnsI2ji/cgzflMu2HdaOlEGBzM8XJ
PXdRI3uZ4YbQ4Ipkmwq38sNSLD86vFtoyOaDqSXjhRWaN4PvdPJKk/VKprXJ3/yXk/XSgv3usWow
R4lAuJA9wXyaHJuShCK/WXKOTBytehcpTj4OVyJFwb7OUpqXIS3wablT6Nj7udS1m8xNadd3FSWa
X9juJAN9SeSLhoI3JTJr0gHr5ilIF21u2yuURKuGifADAHxxqmMoLSAtbqQW21fcXOAboeURRaDS
iKyl1FszRgq3lRumPkyymAgQyawMsI8bFYv2RVg0nAgMmtwHBCTtx0q5IECzrnjq8iZ9bOGYrTzK
FI1th6tE7OumCp/yamBS6mjL8tNi9cy30DiyewnP7Hufm4RTCMK4TEyyKZX0CFeRaMIwNVbXH7MM
Mersa3ioFBEiTGSRSi0EBm5AHi4eYPV4/NqgC0eeirLlK/FRqe4naE5o2sTV+J25M4I5WJ7u8zyX
E2KMNmVC2tl1/7ygy1LbyazUc5UlnbcxVJt8rXFNCI6oNdbX3iQ6wZlGl0lZmsGDZFSFOr3tVbpF
17g0fjQZAhl3XvY0y2b8QuizNC3Zqg7xz0YNIb42QID5rVs1f7jbjvaahEn8U1lOkW0xiNr3MMvr
V2sYx5EDTdX90olGkpseP+sV1gLrt8jcuMSvK4tH7FP2R4INvcdG9upDqznjp9kzi3oju3CEyhNn
JZoloCUuw/A/9M9aiz7PwiD0O0UggPUERkC0yWl10a4kqP5zjMGx3SWdsK0t2BcN+kkClT9lhALn
Iq21O2nh30bhQ9UFxKbS9ytKPru27VnXr9KqSB8yxyJZSsalOEi3qsj0yNZeZTSOUf/t/Q38zLq5
nkzwrtLEJt355B0uhjyzqiTjHQbE+QlGdHbvjhoRXA3GX5pY3oVy58zbux6xCWFdm+5Uw8crlhjM
Hvk4BEmMAvbWLZrymvCnnHLA1i5s/ucqSjYDCiuD3r7HP46vZSSRllVW6pG0wXCSnBkPjPDkMtZL
ZxE4QNU/LpIQ3X1JAPwNpR9cpKyH3P3+LT6zTIJ14OaiD8QU657sFGbFrFymg+e7xoQpuW0EeVJk
sSH46mMgVIHo+tIM8PZEw39xaSJ1Tdpspm3yEY7vgNvAxQIeHPrxnBXXQFv6XUuD7DDhvrpeilld
xdDvLxwazhx3XCzkMAh1WntvDg3Q60ermnIeqckwxz1QZsXuAFaD6CBlsWJ6dWM/oBvytsLrkgsb
xJkHmueZ78oH4EP82T7+2peNyiYhLqs0P3Ic+SNpOtyN3OAtmD/8Mn3dXkqApUh/uyMxvtE5biNW
NElDP77LWM0JZ1xU6FeRnSU7gY7yW5T1LfapZmkQ33rkRPq2hYrY9yYXk5CIwTs8DY2J39CTFd2t
bK6cLXbU6tvCuYTZI+hiUmv0dZUrtYSNIpsXgpRyiCUrGX6JH52wSb+X/UAxDQ+gvstN1nIUX130
mlASV+gkI3IPq3Fyml3lKftVd4zVGu9ObAejnq56RirJu4JSlvHtUmWfIdmOvQ8JxoPmHXcpcuZa
WnCw0yK6GRzaFgG5RPQiPRjK10KZM2HriJlYvsYUPoAmqgk5wUgzK6En8qNsYZwjyjPGryPgcoZM
Yd5tR75+xxeK2RSQ1FffHEgQ7c42ekFsQptbZJ6YPXvAFGUZ0CDYIZVvR+5KqZjVQxnHDJ29xAWf
LqEgkz0EhOAF82IdwRWZYFkhyA3ptpN1+I1llgClmsk9Hk2C1CTyhGxBuKI3NvzLLO5+VeNgPTem
SH9T7SXVZlQR2HF48F3qj3FY/3bB/TnbvM37GV66OX6wuyTTApxQqN3GVkhFanLWT5uii2Mix4CE
adu0HRvCzUZdfypCr+59Mhjaq5FGGud5+mmcmZoM6c8yOO0vLxGYLnUwiJ8hyK09PqCjKAbYgq9D
Raw18l0TKcywhAaDLWXW6vOUq/EHK0+Kcj3LW9Rd8VQfzJqNndMHfmOkS2bVoO+s5E9WnZ5nSWI+
2etVBQSfoC1Sihi02ZEfdjV/SpGEjbxlSLKIAxl+rb3tQsSCKN+rZdxg8spUoENyq/me0iW2yUj4
zlakhq+kkRagwdAMIV+Zeud1SjQbk1yiwQUdqFPROGNKtLZCL4nPIzRiurIBdn9PoibELaaJ6YeO
qvNH5PE2bWpCAX5TwaAKcTFEV2tAo5Nc5dgf1XVCL0Tb2JVb/TbJCsGjzBH9FldGTPhss5bDTRli
Ry8XOX8ZjHa6qS0E0ndxYmI2xE6Xfu7cUv4g/wrGRao0VqLERpHB+lQ1/ZWRKKuDlT/LxXc0AA4b
s7aWCFHSQEa21cymj5YX/zCGaFT8zASrVSghSFSwonBs/SaPB+LOsrJ84ZPklW8kcU6MnoaI6CD0
TiY3DQEpRDPS1rhUlZ9bjUwG2TQAaTrJP5SfvxbACArw5II6QxVlQt03YwdR1yCnfdURJYJwW9He
tqcnvUBvuJEVXeX397szWzwGGfIU134cO/1JI8fpdFQiuKH9MrHKa2uoxB28Vgn1If76/pXe7qyc
QBwUkWsxweRq/d//+qpd3bURkWWuj0RxrZKHUgUiGaOfGgk1e6vGaDvMkXVhU337/YQhQdgIphVi
TcY+vmqlWhIpesfxRzdcDizRM+fcqXpaXD27cCvfbqVcai1hpOciNTidMUFUz3U10F0xFr26y+xo
8o2S1gQukOwBsgm+a2Rx/Wub5l/ev7Vvt1GubOMjkutshgX/+Eu6CRNP4ZUOSWbob+iYgMnsq/ne
iiUjT4/Y5Pevd+6mumwrgv48w2Lz5HpFXEk88DBL+6K22ZbM5dGiDfPUChwI71/qzFMDeYzBFo0h
V5fe+lH+emrm1GtA2GP6JoeHJpvqxFxsa6b1RPLqCILaqIr3WdVeqkfPfEWT8o9MDEBqjv2nnf7X
dTEvRyJtdJ5WIrru9QoixhJL5KA8oxdO5icx3uuJHDMixa9nMLxbVSXH39Eq4dz3svMAb6Ka+lLP
CRGDQ0eClhfn3S+nSWWyT8h/WAiByZE9Q1YeAz53F2/dpdaarVlHxMNCDJXtIYvL5sK548zNoOdp
gN+1gGazXBx/QKeCU2lhufVHgNt3hsiWK8KqOl96KPn+499bglNzJSobSuHTVSJOwcsOiwx9p0nG
jaFhNYdaUG2UgkNQdgbJqE1C/s77V327DKMXpZVs6JLTFTP14y9IAgox7pqEk8q8K9oXrkE/O5/B
AieGBqY5IrTuwLhXsIEYnf7kNORrXPjm524yJztmTDwN3ptamGFBIaZaD32MTMXvkmbKFx2wL8UK
g8Kn97/vmbeKQTjSemJRUBGcjgoa2n7Szip3DWpU7S4mBIcMR16zdCfklPOtY/2T1YXqQr1/5rq0
l1n+iYPnrXbl8X2uI0uqaQaK2XhpFXS2npKYKaOSLlDEbxyN3T7pkuU/P8eyguisVet4HKHZyXqF
f0WzFfNT6gGMIngMeWwpIwkxcqg3L6glzmwDfEOabVTjpkF9ePwdS91Bds+LEqQ01gO31Amx1qTj
BgNpWz/nuZMH0xoduQqQtSR4/4c98xA5IOeEzm7HTdZPLu5kQywQYMRBRBjPBwyd/YHuvn6n5aAG
3r/Umd+SDgSlA4EGHKROx7OZ62bon1DriGWuxK0pa42IVZcjckEjuQwKPSPNA4TOf/yeGHw9i+4x
CgSd7fb4/kLszmGrMqYVren8dnRVfdZdNz2ADbOu3v+K6+N43L08vtTJ3TRHUIojpsoggctCzEaR
arR3EF9deC3WP+f0OnAN144OXXEqseOvRJuyN/R0XsO54vLWdd01scuzbvGAIW5DZLZ7/3udoMjW
HccQNuI+OLHSxM58csGeQ2RK2mceeIPC416hrcbfo9ho6sBZZH0fJs34QXkx4TQuWvanjK7hZ4Zr
zT5k8APkShNauiupDWIEYynBg8UYVj5ewfQARIXx7fuf2Hj7tCG3YH+kS4EHmyrn+BZxmsOs70Kg
IGEtKZGXRvnHeAQB9EAKDPnVCRkyCSAnCV19pCb43TtF5/haU4CvHLy8zPaRETuvOgKezu+qFFOg
oSpsIznuor2ZwRobCjP+qhuteiJIOoR8m5XFuEMkBGJ/caXjF4V08aBJq8DpkpA8tqkNEI4XNqO3
7zDdL8Se/EbwWBHIHX9V4RQmx7w4CeSE8TYzCvd+crNvYSiNl/fv6pnKAyEPmw4zQTZ477RkTfvZ
KRwtiwKThvFuLMgryszBfexIabinl708Vroan3uKzntZIWPJrCRsObrW89bJRAmJFaPApoMfrPnv
f7YzPzicWANBL7ItOiAnd2Gp4RvVCXnXsWjKfRMXWJpqoFzNkC4PgqTpQ2It8YXH7I/o8ORNBBqw
SiQ8yj/EkMf33k2GOYWlqPlimCXEcoT/d4meL8qvyxFqU1YKJUkyzoS5y7PZcF6sKGp/GnqvvLtw
WHNhIeXTHQpnaBIb5GzOqytMfI5Fb0fe/v179LZsoSw2BAWL6eoIVoyTT+uQqteTahrAO0kDCYsZ
w7ya8sjXhzBxry0zHTai7M02kDgi7jn2er/e/whnlkg+Ai1TtNj8588T9ledzBbvZqQ2oNmE6L5r
Sm34hT9o+fz+Vc4skA6Fpye99SRgmifrlQJ7JPFexkEVLTkosJFc1QXZvu84fadRONDIeP+Kb1+N
VeJGDgJdQrQ5IGiP720x10almsQK9B6DKU2BOn+xFkfdoZAOdwAkxWOMOmhvYc8+ePQSm40bWcDy
2sxpPoxxpN92S5LtE8Ec6/3P9uZnN3hZBUcFnWGmtFdQxt9nIpUCFFeNbQWwlOmK9dT+QMrBrgR6
ayp8HLg5MJ52Mvo9QZMLfRw/6Ffe/xBv3k8+BFJhotgoqzz6B8cfYo46rSiqAQbsRNRJVxTLATk1
Yp2OLKBimLPrKB3S4P2Lmme+OlhLNi9kDHSMT9U5nRGN0CLTkNg82dIilHJRO+rWEvukOWRV4JV2
au4iyP3PRhbGv1Bbtj/suBi/j21IrB7MUfV7nhbF8m5qXrhJXJde3ooG/GZU+hrCR1y32kxdPv52
RiTyrPd54+6iNByexkE2TxSxq586nUcITQXK5i2MSnfvJhMYtHwyp++YDitw9F0kHonWyJ0t6SfR
chhk6hhbGc3WRmS2VW5NPmf8SKU8WNe5E5r2hfrlzG8EzxtNEG/hWpKe/kZSG/DOYjNLnLTGgVU0
Dzggox2IUkJPunhHk8K79GC8WREoZGirC3OFC6y7y8mD0U7WrKq6DZQgn6yiIQ70aHLQlbz/LLyd
GK0VkwGQRer8zR52fKEef2hdC1KbE9cUdz2b6lYD1buXaSMD5ZaK3LsWulTcYCiw8LvRshSf3v8Q
5+4wBTCjC94AFsGTL4tEzFSuI5ugIVeeHloyB6wH43aaWxNsllRXSIqJunj/qm+OGLx5RDOgf+X+
wgU8uapAJ4Roc2qDqWzNQ0kkuE+6XHKw4zAnl9WuIGi035qy1a/fv/Dbr7vqyhBs0G0CnXu6PeJY
Nso+I4kH+bf3xWBQts2gH5qbmbxs8iuIJNqCWtTkhX35zfrPF14fKBZk/gKZc/xTNwuUSQs8fFAA
oL6fPM/bD9i1D0NXiJuxSPvv73/Pt2rJ9YLUH9xeGEFUICcXlFrYFUvSBomX6bPfpIXlh0UaqlU0
4f52IlwYdtoUzhaUmSLiyOnmezVOTOcTo9H7Cz/4W1vO+nlsmoo6rVPTsk9uQKU58cSe0gbaPFeQ
A5qwMcneUUUf+WaqpfkmXhoUNJDLLHB+MbTarVUWknDzQoVYY+kM3egN3NdruPWE9eBRaUdyL9B9
UVITRL5h5RT1HqY202wIN/GvJUdPdI3YO30YqRS/ahie1xLb0Og95Y2+aSL6cL6adMrhrErkctv2
S/pF61FibMbEGQailpAHZsY4gxEldy4lmCOxH+I+D194bMxX05yyDrI/tFdiuKd6k7fLIJh8iMqC
FqOrQ1shMdzXkYpfcVxY98tYzLMvmMxdeYu+wsUVek0iJ0vyNixoNtPPsKHtGoxIefcGY5cy2aAb
ZqCZZspLXhoPgqWTJxCGCfaIK7zGMIcPVMfRTiTtBL6C48HHchSMNjABLeYVrgLEQYPZrUi5oXeu
mFXrxGqB1Pg9e02jAqkS5HPvP4TrM3ZUi/Kb2xwBWMDpDaLZOX4G64hB2ZjUVdBo80Dq9ewAsEyX
K4IUL7Kp7TNvGB0+WqwcP5n16acVFozAFK5NAbZcd7vXQZPll9yFhMTcZNXKaaCnvnNEDfEGTcn0
herIND4QhZLPO0oj/UdqtdOA3jEnz7tahua3MLpQ811dW+abPoy6jxkNVYdMQbSJ17mmT8YttOYC
MXmTgupFeT68QHerhN/Ysw2HgtQENsouKz+kuU4ULXkRtASniWMpxtlm+ui1NgmgqwLffWxqJO8B
idJAWkMEP42vdBObTu/g3hkI4gQbomPAIjktJvOcuSUCKDnCPLq1mrhRVxx4vQfiTdTPPCkhzmdG
n+kAhPTxSWAXd+CQG1G0HbuV4mJ5vfahYiXAGo2T9pYRboS6D0auunbUUnRbkJ4EjwPpnKxtZBUV
dJ4OlRnAlQofERhne2uNtnPlVXCndtnEkJ01x4ooa2NBYgUqQ7ltGCVjVwaKaJOSw7mQZMSCzW1Z
lENzuBzLq6SAKr7F+CN+Jk6silcZweHyJ3gFzZZ2sn6wB7tH1AOIA++4zZxrk2mx9pNypjYCEPLR
3ZB37uexo1PFn0m08b2U/Lpb+DY1QWDSmsOnOVI1jAlITCuD1+u+oL+XA913M/nVGplyP0xZ2E37
eE5bGynPGHabvG8k3ipGfNZ1TTKet4WTmUe7Jm7DjCRGwLsvPNpt9tAM3fiUwwPJg5lMQZKqUm9h
/jnVctemyThg2W618c4TUfZpMnFb71Fh1JaPbX/2nbGBBEsN2I5bPZSkHBkZ3bmNyG365p6lwdaA
B0JudhsWwOfDeg4pHfnLItaMIcLeqzPoRlTqfeYXiWx+M05N3R02TIiYFZyyb0k2eROdb8H0NozN
5T4KneW5Vbr+2qBPaaGiRqC+RsNLXi2tSgEJTG37kokJc5HIej4UedYVa0bmzPcod6LvNu6JiBiC
sKAB0w7Rz8gZUo/pH/KrDQhDqF3SFl311IKKyp/M3l6MjZUOaKm7JjP9NB/nV1Cj1sv7y86ZPZ4O
hodU0Fm7e+ZafPx1opuNbtK5mUVAFkNM9ydetqsO4AqeJkqjbjJe8xRe5vsXPbP8cHikNYv+hz3e
OLmopSjOBzVVgeau+c9VbQUZssKdSw/kU6xGa//+9c58Sa5HcYr/gDXWM46/ZN/LqS8j1tayjJZ9
Ddpgk9gzdOS07Q5OONh0vIpLWptzVQXgbxOxC/M6pD4nFasmdFi9HW0TrYNQG1DwjL9n8GcW/rgR
uDKBndn1DLEI3TWJMvlH14lLdYXOy35tMzk2/8Vdp3xeg0rQpXLSPb4LrV7YJeAHMBSaF39S8Fs3
gECRYCXtEjTVdOnROrOjrX0VzNMMSZkjnZxHANWVWurA8DLqKn0GOlYfENt4tyhskgs/8JkHarVp
YdJCt8ZJ8eQHNlVDPWO04MIIcX2G+RIf5rD86WIbfaITdmkieqYiXxvS65CSGTAl4/GdjCwFWiM2
+6AMDRjDzOroSMBGyOiiZX3AU692uJbzQ4nu8uH9Z/ltN5fJ3DogZdhA2Y11+/jiCQim0ezTMeD4
al4huMgPNf9fP6SMDwar6IJcJdqOjFzBPCLKfXhUCChba9xyIs1M8Mr2vFO2AadRwZT2CYAF6GZ0
RMJf+KjrfTipaVblM4Ipw2EO88df8dfi0ts6/c5ewtRr2/wTPjq4tHk5k7eRLM4GEvL4RWEhD2LN
tD54DEGvsj7sLjwbb10c3DDu0x8ZNDOw0+ceC79nQ8wZEF3lWbaXnR0VL0XEQDnI0Xi2/oot+RCL
trf9IUmFjms7Kz725iI+R2ybq0m6qO9HBNs/0jqBiJHK0UHpn9OcqsZq+IwiOvwgQ7H854szEnZO
AkjZaQCdNsIAJSWl3UIAqrzJuelRsgbdkAw3eg1wJEXTf73Ac7vQdVmPkyc/Gq1hTkOcsy2GSifL
hBah/HQ7hlnOCisGwd98qurIvNhyO/NwsN0YHPJo9Zmc7o+fY6QoKWiHVbUGaHLepZNbfmlaYnrd
dpTobJ25uSpU3e3yWKp6txbot6EIy//iHjMNRqLF9uAyTjv+GF7BEdeCaB4oD7WIHEGlN0sMpdTU
09uyXX4Kdu4Ltf7b5YrDHeN1Wlt0T+juHV8T3YtHQgnXTEoCjkFNzt8T7MrultMeoL+YRIwLb+L6
Jx7/qJxr2WGwDdNF1N2TRSPNbbsv9IUFckpIY5EzDNUYWHrvc0vjR0FSxWrsNVAfVh18oQ05YeJe
0Wn+qmW9+HXh47z97TFocORm819dzKcLA12EguCMYQzcKI6xkbFEmCM5Dtrooj1rwQSUpT7cpZm+
mmu9BPOSjL68/yHe+txxmrKI6xQ+jNe8U7GQ5w1NO2sEZvb/j7Pz6pEUWdPwL0LCm1vIJMu3d3OD
unq68Z4Agl+/D7V70UmmEs1qdHRGKmkiIwjzmddoRq8dmwWAf6CXlfcoPTufoEcp/BAXnjMaiWbX
fWiRqClRT3XND05s6dJHqhejWrXruh+RPbfoSWsNNi0zdYsfUokgxttj3t3nSO9PmC3laU6um+j9
/e2ZXPYxuGNp63nU2mkMwKg630/4GmVpPLbTEcJRSZd/6e/QHUNYqHIM1k5qM1dsh54OVctjraQa
Cr0KWHwfvhS1TkQU0QpL63unb8qHNFERORyN5u72r1zP82YLgnVYO5DrtWJu2xfNMKPnUYr5aBG7
0+JBK2ioalB7III/whSY34+VUO8xUR+OOur6O+f86vCUBlXdoX6nvTkg/fUWUSfLZlB2EqGocZj9
MTMwGZSOcKKn0qkVN+g7WtvAd3Ez9ytzBugKsjZSdp7vt2brdhlA9JN7ExnhvLgJVRbLLSj2gWzh
FWrcZ3wDsuQp1TCOeAfQFhpSTHfsfUQx90ejJInyYunTWBOkld6DVw1VfmcnhoEkQz3hdpObmNtg
sbwgwNJKxMT8USOr9T2l8rpgpsWq3xsRAATYh4nRwvtOlZ8VOsUDAiwtwTe2GqswclRT2EZwGtJ1
meMqW4wJX2EWAJhlZyWPOOgJbGxTWOaHLG7jO31x+ijEBhZZGMeLs/uuqLBMYvNEnl/nydI/jIPd
/3SHufmKvZv5MbaTPP8yRWZ+3xJYtb4tyQBcvTCbk3Q988kZ7coLqGurO1jEy0AUfA18JJWgDZDE
NmIa5UAFa8RoXNgyfapMUrei7tnkel2Ftzf5W6S5+bwE/TRKVlAPj8r6uv61zRDO9dRRXQFbnt6a
+NprpKKHBsiW8KPM1LtjQnWjRBEsbknAY3R2ID2iWvlL67tWva9s0Sef2Yq0LG7/tCuPDj1DiFmE
jZSut2VkEJ+i7Xsc78SSKhhVRdUBwkX7Oo39N4RilsPt4a7EqQ5NNXOFuFG0RoDlfCXGNlLFUK01
ptiAk4wDRMqGjSbVyUDjj4UInUKtjYdoQJLx4PEeYJhd1oUWzlM/lkcP9suIKuYIyLeebKjpzWJA
Fcu7fnw/RnP0fgTMbu787Mu94sCW462kFUi93dyU4RwPlyr4mjlthoh+UTaIMRTdND02fRLZ/30w
huJS0kFluAQg50vU87bEUl+QCdJQs/YW2R1dp8RBnbbazlBX+ic8cgTB6wVI2c/ehHWIGVIHcMrl
WFvJ+LRoWvNNoQodmniENuiiljV6jwBAeDRjGK9p8gWwpLuzBy8TcYr1gKXWljtJobv+/a/TgRS0
Tmcc8T+L6PoXIBLn8+zVyHh0yHseMSp2R3DtVu3svD1vR/zsWBpUOoHagIKDzg0Z5HzgBLWjMWpR
xejQKB4eRKyqL8ir5/mzVc5qg6Ae1i2nhHLMjywZjR8YqGefLS2HgYTMpPubBm/yvskJ5UILBzKH
Nx48JmKxTTv7RZf2wh9xgQKJH3GRK9C7ISa3fRwhBSKHxpcLWtOBqE2A93aEr4SpDO73upOxQG00
apeHtFTnj92c4jrk2qIBn8Mv+21TuR/9ORrF6FOcxF2sxyj3y+2jevFVWBzWhe43PGwHSfzzxQH4
mJh6nC7HtRqHMmxdNvfd0GtYwUxCc5A4VeLQHRXkRG4PvO657VcBwKxDAAb1wfbbDIzAL7UBUz3O
+pRUD3Okd7wmcHGgCQgr/9Lgqx4jyIF0LGD5WX6/PfzFWWfeIMsARNI2tciqz4fPY9jgSY5qOZkc
75xrzXABM2z4XFL320NdmSklNo4YexAY9QUzFvlHHaTucozRaR79pKMF7cf2jFt7N9lP0iQZkB68
GGzI4tPtsd9oBZtlBu2Keh1SSFSjtq2FNFXJo2KkWxEsgs8J3aSmJu4V7VMdaZV7mOnaVgcFof67
Av1MHGCnipopujNZcsf9blG/LVV1vh+jGDKeigfRYdWEzo7JbEajj8Sb+Unh52PlhPIaBkhOhs6t
o9XqYVBr7LXcetKbYBnq5t2iS+uftErgx+daG/9pojH3gpZ1AXbRlf3O3n7r3W0nbwLuUFfoK0ZL
a1z415VjTVpjiMjSjp4rpuZBVTTt39lwku5FJDENBZSo6jiMLGd5HXFCQlEJvvoU4JE5N8eulc6p
7DszXklquCcTFkZBVxXUzm5/pCtncEWsquC48Q0Fsnf+M+GnV5E01hp9n8DRh/S/rNI0rjs/U02y
p1MMKS/BBWuJ0p1TeBmzcOxtC2Ea1scxbXUTkk6zU3E5DjpiMZWCSLVM3S/jOMg/QltN0NDnlt9d
k5o5yBznhXIx3g7WaOc/sCqaA1i26c5puXys+EXgI6mwIUzIjt1cDK4R15mrsmMNengf62qU9wsX
NH5PVebdka/VD8NqJ7kgQfzBGxf9sPQEVzvf5BIVBN4Ung4wxLWMaW3BvRq8WxZDqkccO3rloVFR
OwxALo3NgQZ29KtB9bwITAuE/Fh1Vn6XDAA/fRUqI36SUTKgg64jxGC0ULaDjrasufMTL4I6g5QK
sUvDgFPgXFQidWGnblk75lFDIvOlhlwUcGy1j6Jdqi9F0RSvt7fplfFQNlwd4gmOiOs2pwneuwBM
ORpHtzWjKsACPXrMFCX/4cQjpkhORVFpZ4qXVycSLNSJ1u9gAHTQz0/GVFtpEs+5eeyEFgV976W5
r5Y5qnKGhCORZShKRxka6C5UgmWnUnNlJ/IyIQND1Rymjb1txUO1nuGOu+ZxTChddzFu3sgyNp32
2GdJGh2NUlZ3qgsTRpvM5gGZWTV5NMGq7rxVVxaepJklWLvPpI7rKv11jWFT0FhuapnHRsACHSDB
/+zJofELwWx2RPkfS5GdU3j5PEKEp6hAc8iBa3QRwC/eZJhtbB1nml4PlPJEhVFbpzx2dmrm4X/e
WJQ4rVUZcoU9vBF5/5pfXus05ueSwVxBXbqvFUQFi/hZpuW/AEKaHdj+djkxpCbkWNkXbCi0pDbL
6TnxrIm0jcMMs6OP6AhHDzBC8J/Wpsh6SEC17W3j7QX/NiLSdXAS1lgDVdqzD4gXKte4pSrYHVX2
E8T/ASWCtv6govgC416vg94Ve5BRKu38Z/9+/tZhbRr89ESQcgRwfj7sqFeRM+PZdkQ9U38hivWa
EEPP+bsmVnXwxhuMf001UtCuamqKMyj8aQ8ebWDMB6LIW8kwmvoevQ8oWCM2KypN7Tq/r/Qs+YAg
70waXxloOMtexh/bxKg+2eADkOVUc/HvhAbiFEZ1vLJjq6T/OaSq+FbOA8q5qrXYjs8lLuIAiQ21
AMKYQgipqUK+LG7d/l7Kwqn8WCROOIExUR/6bBYPetU6iFSMafJPkgIooHnajNJX+9ppMNOZqNHX
SkcMg61DhldGg5tOu+AQxr/3488YQH+3Nszj8bCGPfyngL3/ZpegD10uBNdBWtN6lzU8PgS8h/p3
nnSgVpCvH1q/i+ScHXHJZOJdp0TmAZyS8h7n1jw5RtLJnqQ1xkuAu+Zw76l862OWmx66S4qR/SJB
QCujYqNF/uzZ3ZeI8LM+Rq2OWKlmSU34tLep2034LD0ragq1A0pzAj+50OEZp30JmrDHRBNvv17p
lxfUfzJMorAgJEswDaXzY0qVTx1/+xCVMUqynj4qcTBX1Rp2lmkrSbBa48MyAU4Ix7oZf9u9S1Q4
Z2b/vaaT9XsYa7IXkl4XPNsQ19/1spNIoE5oeENUjYoDWJUJFZdMS/5wc2rVIZvtRg+EmD0JpDxC
TE6WJq7J2GSjhpQBJPjmCFWL77JKze4i3ZnQxtRAseHHh5S3X3bqKj2H2ydAproeqoBwY5Y+rejk
gc5IbDAa3VEfWRfF+irpiAP2GOnNQGOeVzf72KONmuliwLFG4L2O8paC9Y5XjTgbo7Ur/13UCMr9
BFXf9CuMxZ4FUG0kxMTyJ4si618XkEgRQKGg5IZWwHzgZhyTJ6q4+T+ZlXNytXKyZSBIjm1k9Rv7
Vy2RDz1KfXSe2trLXlk4KNWWknIv374et3cxxxjV3LUns7ax6N6eH2Ozh/6iozkWqkbdnNyeCqaL
dTOgY3X+cXuoteiwuTFWaVEaMmuHArXN86GwRciLOFGBi7YdXqpoDIxPSmO3L7eHuXIf0v5AzRNS
z1oU2EQSLkXpxS6GODRoDGtHJc6jdzSRMVi1C+AIo2zTd51m73Xlr9yHsK8JmoiygRVv42wkQLBP
UdMkHMYYb5l40e5QszFeyDz7Fz1KrL0vdwHm49Mh4e24FlA++h1bLotjtLKKTQPHZbqk/atY5uEH
WX6DbXyqZN6j28bJXWlUqx89vPnvyI5AP1U1RA+CoY2i4qvT2wCnSorEL3kFhe3OQjKiDZDc8ayD
HvdKE/SDpn3BRVbHVI6+xa+Uxm4dVs1MY1rS6kQkJ4Vz7UcpKqO+rHLjUYlKFSPiapHvKEOZne9F
ulGFrrTUpyRvxlVZojAHX4ETooCvKquQGGPJ/LKMxhqsFEgZjrmK2YGRFcYXoeikCFBYxTc7lzOK
yK3iKAd6Fg2NCXUcBtoNMdYKBTLObZDJpvkkLLmI04wk0RLCmNaQHZGN9trUTpcgCqNzG2fYQQBl
inBQPKC8h4lMllUOV06M7EWXg5nx8z5Bk7ip9eoFw6d5PKgVTaxVgW/JjpRYJ3niYHr/dh4VWAzi
qbYGS+zlv6RaVM9F46ni7vbmviAwobn5xvDn9iP5JDY/P0ROa8348o55uBiJbgWymhAkd20F/W8L
ZYfCwte7Q3Y7FAm+sf0isKETeTQF2BCtXnXdpC4sYDr8xhNQwmFsJkSvSbTKIZWfjMh0Hj23k+Te
+BweZrm42JXERoBgTxV0tjm/IDVXyQMi17ACarETrV10nJgfTRyXmwh6FsH5eon8Fa6JtZ+aTV4Z
IouCOY8m7R5YfTJSxUlHHYdXFekIIAqW3fxBOXJOCNFl+Qv+WewczH4q36dtir6CbGr3rsE1WQ8S
F2MWX46VruxcnpdXDRBaSnNrkWm9aTaXp5X3ZWpEGFuBR9CCuoUykIJQ/ymK9NuYmN+ZpPr59gZ4
I5me36JElcjPoT1DCZzCz/kC1S7CMKLBiVu1BRJVRh3Vd3PeqvWxyXpqhngeYvysywoco6lUI7BY
pZzlodIHfEl6qbedn8RO8RnoG9Zl9jTglmK3o32aoplojeOdAU92CvdLCmWhPNiz1jbUX2wADS7I
2PcphJXh2ZDeQlt1rrtDj8zU8lHUiZG+0xNDQjg0HcDrSQrjr1RmBCHVKEdoyox/xyK2vlkgBVPY
wd4sH3IsrX4udMdRgY4HGoaOO9BnUseEdrKbxdVLqszDa7lgchJS56TvqGba8BleilmcKpb4o12s
5VNPy8v+Puor5xu5xzQ+rPY8qP+ABvkhppGCvpNN6TNmKw5r0pfVny5JVPpavI8IcseyOvQt55uu
baScSnCMCnDVJaGp4BQYqhUtWMPVH2T8jgfjPB0SIxfdvdbZWGSl+CUGdF684suwoEV0msC04gqm
cRcebu+AN3DGxQ6gvA/Ghe4TKdv5DujKxXCH0ctCI9PR98tj3SDYV83ej+wWHOM4tw56PDiDWpLj
5GuzbX2pQaNWJz2xZyNowd//MxT4LTyNRqeXL/O6HGDFiLhJjsbaeoaemXcBdzNhhyFRGPb1vITF
yJU2EtmqUVW/88Z4eMapQOKy1hiZDMoZeXSePsX5PXR4GJVeZ/9r2CUykbeX4PKtReATDR/iCEoo
7rauNMOwdLC4z0NrrqsHuaCylsVUlSvV9k7U+uKdhHU9U5sVp2AEjAPyAHyFbalvnIpuHJs2D/Uy
STS0k7Sqf/aKYjndntdlMIaFAWkxfG8ai1Ttzr+spcUTcvFWFo5oND1n+Cci8tn172Sny51ddGUo
GsXGCt6gaQNv83woUKaU7Ky5CHuQaCd0DgGf97b7ntqMssP2uCgTc6fDgFiLO/QB6E1vIjKcB+GH
umkaRlg+No+VsPF2pxHvvUzjTAvEJuwgxh+AvruZsEmoirRBS0m1JFTJxc7uPMLE4iXK3AVOojUY
770cQ6dgFKDSDuyULnkYhrZDEEDR4nvTHq0/o+4JuHSaQGmI2g7eo5a5ckxLjBzBQpvNEKhW332R
dW/Y8K0ohj5Fvb1rUHG5V20Ozlt/FIwovbjzhW6VGtBgM5QhQvdzFYyTJ7xPkaMoj0rRkQwr7jhZ
Ox/3Qn2agt3a+nvT4wG4scUepWWhqf00VWGm5J7n94Oln/qstx5LoagPsJStuzKtK8ypbPHbVGIc
kjqM3APPqKw7D7U430Jg87mrFoyWqMiSd3llAUhZU0Xl670R78Q1ly+pDVRKpfGH9A2KDptV4qIi
kgENt6Kx1HDRkGOse2CH1rBavqFfeSpms9s51tcGRf8Ccg5S5vSvN8ctwfzDXka3CNkwuEcOBmpY
2JY1rUVL2OnKx8FJhvC/HnEPcYjVPEJb/9mGDFHj5iVvShfCw+hw18wt60vlFCDCGup9t8daY8Hz
awtCJaQjkGAuL8VWd9GEM4gSU1+Hy9J4RzI9TG+LENK+RRZUei91rMoAKob64/a4F3cLfWBmhqWC
pZHzbCUdpM1V2cxTG3bS/UJ9IaO9YOZmKEej/Xh7qIvTxVB0ey3HRq2c231ztSjuDE1s1poQkbj8
t1H25oliUvlK75/qjBMve3i3LcAMWBeKeTS8dNQqPCKx8+Ns8g64XV834YD6Jw6SZb+iriEENn07
nUpLW9V2koG/80o90PusQnTh3J0r9aJ6zM+wCDjfrOXBXWxBR2UxNigTJF2YZKnyK9PwPQdzYR+l
BcGLGtlkPppYdBswCN3CFypwKOlWzc49c7n6tBw5N0D/XNoZW3iYpOukLtYiQhV34mexGtWxeO69
VsSTyq9AnNm//b0vtjTbmWR9VW7gGWZzny+/NsKKidK0DyNsm+4KncImZJnsVOLP+mx5Jf4qAm1r
eoXFjrjG5aZGtYiOLlAfgm7Qx+cjj8IwuwXxsTC1Ra7BkNPFQ20RzRJ1ZdHONC9uJqa56sNzdvjS
lHXPB+PMKhL+cB+6vWH8BF6g3fW9Wh9aU58OHozM+xlq9M6gV2cIkBMVPwA2hJfng3ajQa8eb6zQ
JWM6qDps/Lbx9LuiyYedm/faUDyJHk0byovgdM+HqnJkLWPd60NDTWxfiPEnqoLjN7N34ve3N8yV
LcrWRH0LBU0ixq0mCgD+omwmncg1UZwHOc3DB3jvr0mWuAMoPTKN2+NdblCwSevLy41rIGm2uZDg
BytwOAf6N8pU/HKiPAkwPHRt37XoQfv6XBodzLQOHXlpuZ9uD345WYi8EN9UIq1VCnAT1CVZ7w0g
DomLtcI9JRz7r+jRlw8KN8V7KJH/j+E49RpU2hX4tcW+UKDAZksri3DpF/PZXHrpzy1NNCt28h8T
2gLH29O7PBWU6fiMgODe4uTNrlnDyDFpbKbXQymyhT0/qBXe7q0Qja/1mvJYzcYelGr9YGePKFqD
qNquKBYQCZAyzrdqScgzAzvk3RTSDuNyLn05KZBmu7YJSH8t6iv0anuzLp7sZox35nx5UhiezUSb
clWR2/qpNY703MbsC9BBev5OaVw0QdhgB48mys5tfm15ES0hs7SpnQGtO59p3Dn6RKJchNOsjU9V
TtIXFSVSsUnpvqKWNAGk3NWGvsAIAOADlUD4ReOXxvwWuQUayFmUxSpCO57qD/GqmX1aSroggKH0
e2sx8FNAj5UGBopiz2mRCb8pPevVxeYoWNAq/3l7k10eYLBsVFdW8Tg4BKs15N8FKOBccSVQNg29
Uq3fVxLyqTDIQzSzRIzK7ZOj0xvKwas79z9/6rW4hxoinAW2uLfZ3olSVa7ECiRUmzz/OvaUUCy9
Fvdp6u45Bl1QyBAk4yODTgJU8LavzmdpDXj0kcU6WE453p2FgM8LvaPl/SrIeFeMltH5WS3ccMoM
SCJWBKMr14qvRaXu4Wgu7ix+CXvAWyVSCGq2LzryP05TWqMDWhxQUK3Pn2m3px9kH+NfVZrWzjN+
8Xk9uHorowssDPHiFgBSZJUxxYY94xE3tx+BijzJUTO/51Ne3qFKEL03a9G9CkdX7m7vq8t5gi9G
H1snCaRLa60/7K/CJouNT1K2qGEraoseP9mXiVL1OyePf+aVvoeSvTacBpSCkIXriyN2PlyKkq1e
Z40WDqjI+TWs4xP2HLSlJqqqo2iUX7endxmR0mWAQMxLgNI7YLDNPZl6lSptHIpDlarPe9Obsnci
ttNTnRAP+7IYWz/ybJLzLC+/y6Scg141Ueu7/TMuuBerDZQJlgEgyZqAbK/ruFGsEl9GNezxGqy+
9Ihb2y9qk2nfoYWAhfMmK5kOZFyDicZ05YY4M8nmiUbgQJxcGMtX3eHQH9vI0HBcbtXJCnCNaQFc
Swg3+F+39hBU6A6XSFpHWE1VMVQtnBYyZO1vT+Zyr9K4WZlMLCqZxlYvEw2YobD6SQtr8OUS+JTj
fJFgzd7lih3dGUqRHVOEtQ6FPe/BU9ZI4e9XD2cRWOfE2LTpAMlsKZYDiAGBW9US5JOhB3Ht2g9Z
M9Y7YInti7OOsorH8cWAQ118LIyfdLNLcJyuNH35lTnpP9VsFy9D6inPNIFo1ibdnvbPxYPzv4PS
XoALBU9sK80/uSYUhNFcgpg4vqU/CCq3jtz2MJux/lnrUEwrGhiQAei09FM9gFVePFm9mFXdnbp0
bHcuhquLQPBE5M2bi0rU+Uk1ZztP8BBRwUlU3LPOmx8u6yXBSbjISpSjcWoBseyclAv2IutAWRwF
e6JVctk3KYe/LiSrjLq6ioYlUPCV9COj9E5Kl3ufK7OO/81aIBtZg7hBP6rzCVJzRcW9je8LnfwS
0SH5AvasDb0I5LDpVOUduolAxMqh+D7HGGjEhZvsvI9vvlKbTQlsjxPOtczzvHULy+p+RsAe4GBn
Ds6TbdAMj1HnQytNiSGZ2J0D/6LwVGQZkinszNw+YOfqHB09Uz6D4iSgGbK96uYFHWFdxxXcCJSP
a4cL8Pz7aUpN0SjWV7ziMP2jF/2IB4scva/TUrsPdRop6gHpVS0+JIqgfmmi7KL4ZaOK+5liK61O
EnXsllRFfacgMPi1sVPjPfXIdPQrC7hHePtW2UaU6+/laJPlkT4Tu28u6hGoTzWMuQTPl/bvETNP
HwTuKAdh23vB68Wj8DYWjCw41CsZYesUNhU2UVoBNATdveGzrjjVZ0UBfBUXo3htY9X0gWZlbO8m
PUrF6cNF2HuCuNuXcP0NJJorTGkNMbbEGTvuubgG1HdrY/lX0VIa8R3eyEEHCPmHVeXq3jbdUiIZ
cI2qKH2tbxCcgPMN0ZE5Q3nm7jQWQT+tl0mgUFa4A4+AUxc2RfhC1Llzz5HTTyXIXz+fZ9n6jRFN
H25/6ytzX3XOVlIcYLuLKGD0kJqs43YJSro9zHhYDnFmVg+q2ktELRdjJ4V4I5ltjiikyzUU0OBC
gE84n7uCiFjEeEswIHJ0r0+Au1+seu5psEEEFb7bR6AMC6UnwBeVyOwgBkP/U1jQCH0TVyPkroys
Q2gkUuTrmCnooVQiQVzUMRblNHPdKCcEQbp/MMA2P8TFXLJp4ma4t+zBmnau5mvLB26QzUshk7t5
E0TFsvcslIAkrcxK8fvJzl+k6/T+BBg/WPLI/I/QlXXnkGE6KlxGIqhtjNgKJNcRfZdB6+Q/hTep
Ia6WFp3HtkR8r+CSKNrl/vYWubgOqL8QjtqgCYi+0Qo6/2LtEoMLQ6YHL0HTfRyXEgagm8coyuh7
TqwXL9061FoUtmgFke9tQuA2XqYlUlyG0nvlCUuSCTnySkJcs2xE1mr7uNT9sLOmV+dHMrWqL67e
Zevf/3rmIsyjTSP3qgOd4/YnkJHk0Hcq8rir1PntpbwImpgfQnkr2hSwPZ/xfKguY/vPqGMdnNqu
v2fozAZ2Cihu7+W+Oo7JRlmrPKtq5/k4DaZFiOfC3SyjaHmgGELdxWNhD/mSRp+NKK8C9COaf+yx
HN8lmgS5hj1aUNklyhLR4Fi/hnY0wxxNi50VuDgwmLDDhwJSTf2Ap3oTy3R6O+kRuvJUDw3vE0nf
fIRzI6F6SqTWUDraKcdf+bgAiV0bryOTZuaWYDTiK2WnNZ37tnYcFIE0gB/YCwXx4u193GtTY9O+
TY8jur3V8zSToBQ4J/hxg4rPwGz2cdIEQ90Xp0Zqys5SXpsa+fmqcwKVHZT9+UfWIzUvLAgUB0Ev
9FNS4lpXOU37KBx3r/C7LXHxNFjoyTAnwP40njdFdRdUgGqiFnOAD4UY6oRwPKrjs/HKYTGeegxm
XlCxGpWwVazsqObDcLh9cLaJzvoDmCZXHiRC0DSbi6Ee1MiJKmzRbaedn8FbKe+qrmzvVtPOl0XO
6cOErFtCD3Iuw9tDX4Zv69iEwGsZiuO0lVwhl60HzYazOmVDXR9tU2TjCeIIZtlE3tFdq5J7PVCJ
oJucoPPknCKznLBZBn5r/smXqg0dDdX953YpzC+tpDTr94uS/BMjuYiOKdyfnVfpyjV69os3nysu
KyXuyO0P+OX0nxxbjveQ3DJYryYIHSSmP40mofntdbo2KI0mDhopA5tyPR5/XaO2g5UXuXB9GL0o
/SO7Du0tLUdaqOynd+DsRBgDkzjeHvSCJ7NuDLYlvWwuVfg6m/sENQdKgUpZH5JW85IfqYcga6D2
Q5Q9WhWaoIC/AFkemm4074ukz//pF2tIj5Dc5/n9hF4+wpJDO2WBIStw5i4stU+3f+K1rct6EOqs
2RQsg/N1qYsMtGlCfDNOpRPi3DcfXRTi7jV67n9GATRebc0ydJtiz4b32oUEGmNVcVxVl6zNK6Bl
qWoWsmgwPTMG9AtVVGb4ENZXl0o4XrDtz/8809VAne/voqxyAU5p8SgrEsDQhz5v9UPvmhk+MXUU
YL+pHss5+bdWjew7aox7DgFXJkpHA5UfyhCrzsjmJkRjJ80sirGHMsY+UDOH8l4UuTjoimKeYs3c
E06/8rzavORruAAxiH/OP+nkmG1URzELS8Cnh8K1quQevZVd7ZT1C50FyzA3Cc9JwGlRAXrYDNQg
DxO5E13ZyFihZYvM7NMoov5p6voJ3ZpZObVKkwdRQkPVnyoxPNuzgPtfxaXtU6lI/EnTsw+3v/OV
kw4gYk0R+T+29CZ9yaSHpJ7QkDUE/P8i9CEPFGAbd1UX9R8B1hlPXVZ/uT3mtSUnGoBKtrZZeO42
S77khV7hhYKnbV8diriwnx0laXfqaRcbCdQkmShCBeuFQgZ8PkrWmNpUIlUaiDjLXjTtkKEVla0Y
QH3UxM7FcGUwMiG0/cAp84nfKvB/XZhpRllQobPDZ63SABwm9rJRDSd2FuqDABO184ZeG48baJX7
x5OBqtr55JxG73V1dNygxqgdfPfoneiL2s+qW7VBm067SOSL3Quaa6UIsoEBvwKyOh9woUHh6LPO
gLoCnUcpEucXQJM5PvaYyWJFPHV1crCWBvVmPUYeLIGFoQcawF7vSD2a+lKtd8ZRwZgWaD53WWil
IqlCXF2TPzNQaw+btbg9tgai1n6TNvnTlKbNeMIdtfd8JXaaPZWNi73PnEiEEAWBC6GZ2+6AgQh/
VTWlG7iWAvlNByOLXA+Ux2MlG/2kIWsZGtaujOBFrMewBD9UKGg5cUFubrjCELarCDAcmjR6YJez
jRnVUBnAKfTJ20n4Ls7aOhjqgRbxBzj+7fVWShUBcYvBzNUM7s7NHDws+mqO95S1rw2EHAgFRlza
eMc3j3ejkLy3SukFYwX+3Bzs6WNdW+XX21fHtX1PJ2c1h+YeZRnPt+Fk14ZaSAnAX3eGj9qEtV0t
ijpYEFS7H1q0r26Pd+VbQZaE4Uf1mLtqmy93iRhhn5VwuqqceqOo+vppQPpY82u97l5vD3ZlP3J/
sHZve9Lb6nhMMIDSDJsupDO1/lkz5J/FmDLfbHJx71VF+VSwZXfCyysLuiqhY3kKrIdEbnMXSwTS
SG4sL6jdEcLcjGF8DsI2UDAhfV1GfRfyvz4oZ88g/U4QC/R/aXesrNDzLzhbOYYcFH2DBQUpUOhl
ie0FyXkrSgK8HAn8uMCxZehoCMyd00IRXryTPXXjHaqPe6LoV6dPMLf+HC7uLQoGAaOoFnoSrbAN
cSrHGtLcWtgtE+c7sXwa3v7CF/Ejk19jOAo/JB8Ums4n7+D4USwJt6hSRZb+QJztvOTeND5lcIZf
F3NR79recHEp0YSxM/a13QXB0sQ3dw13trGriWDKMDpwY7II92cL/eWnNoWFV5Vd/0mU2fQRj+R5
j1n+1oLbfm8Yo+wwkNt02je3XU8HAWe0IgqqLrbkI5I0ufgBVh+BbVErc18HcGclggWuV3xwe7Du
wTRqwy9l6TEV7k3FmSEVQtE8uQ7CW4E+R+7HKNKnLkjJfqpTmtDe9r0hHtoAExavPLC2cPzaaE70
16VUk8/ZOFSU14GQjIE52sjtmqgCHRu7RgkYQIdXPebK3BV+tkAsDAfd7dMPiJ6Nd1Wq1pPf9WX5
xY4s1L+l4UbFTmPsskm1YgDWxgzQD/wY3zgAf0UPUo3Svs5mVKs6aSPegVrjHzuqy4cW/PCh15fy
H/Rt0PQSXnOvLVnvZ403fSoUWjN+EctmzyzkyrEAMwBfm/ACaZMLrI9wZSb6WQ/SqBLflnay1ycx
Gx8zhI1XieU43qntXFQlqG79H3KaUBRm8/nJaKumrScv04Nh7s1ALPYcgFLXTrIEaumPykCVOWta
OJoEIR31vRRe7e3DeWXSpBxEwUTnuFpvDTFzpKW7MW71oGRV7hojlgzZF6p3RJJavIhSQne7PeTl
8wIeHzMWjh3dSaAR57Ou8V+hudwYQZ3Vy9NktqWP/0UBZ1TsVX4vZwcan1Izg+D1duGGoCe6ILOh
0VlkE3mVWsnQEdlr5mbpUdey/yqAxYUK/Z67Dh9Vkxh1c83byqQaKf8LgI0i8zCPyalxi/qr1Ch4
//dFXGNT9is1C7wJzxdRjnoX142tB5joeLk/16l4FaKynZA2Fayh26NdblSSRBRWaADyXNDR3ozm
yJS8IjEIGnMq6HVWvNrCw8IhzzT1tKSJ1x+GXIEjrOVN/aoXk7L3aF2GWit2HsV0GgjYf27zJ68z
HRGbE3DfplMfl2IxPrFpxM5Er22Y1QwQ2DGsEUtf//7XpTRZuJk2BWTAbK7RpbJlZBxyA/5yRdXp
y+Jx6d5e2QuY0rpnVkEFY+1TQrzZjKh2LXpZaQllqfHcOtRmXRwH0WNJhfj7e+ALcLQKOy+Dthzb
bxGNDtKOKvoRF63+/vZvuXYwoSSi1kKvjnRus317OYztPMHyGuwEK8a6TO7SwVZPq+XCzjpfGUpD
PIqCAORsFnyTys3SMBQHHkwQZVrxzszcT2Ti0VMfz59vz+lCw4j1ZSbUPskboX9vxT9wc8NcKevM
wJm76iOltuZzRPzTEBHIFB0loNDvASeY8pi3cT/7c9o5OK/3cKX8xO6xaEqcShxj0da2b9lwbgOt
haX/38/zaqxKlEhBXKe5eL7xXF1R+2IEzU5jtcVqHYhCiPZEOaEcodeHnUVZA9zz+GTdbqQL4DGw
BboogFhoogy9MIISRxIDHYhGEwsGT9qSfHRzacKZyOLux1x49AAQE5p+/w9n59XjtrGG4V9EgL3c
kpS02mava+wbIolj9t75688ze3NWFCFijYOcBDCS0QynfOUtuU1DctH59zxZH8tw7xiID77+RWwE
ITcNn5HvdDl/+leNnDeJjGNelB0QUNB+9ZhsHLFGkv7t4ES3ECxybCFAQ8R4XRTycV66dmdhxNOz
+hUA+rm6CdeBPKxlW6JiERqUIb4c4wBBeCKNPKOTlNRu6EhxRNgxZD/oyuY7HbytXSoiIVB7AESh
lK8igRhlTymwctkLimy8l/UuecgSuflqdOF8TxUUL618Kr2oXggBMylUfw6yXN5lUzyciqbNPoP0
KX+OpZzdG6WR/Hd7v2zcvVgAsDspd5AWrgGMto4Aal6msmdWmEhpyJCjQdKY0Y6+6zWWQqh+glIh
14X1ycm73ASzHZT1HOIsVtWqiYrfCFKi6WB1uOFU1RBW9elLReamCn0J+UOywCNEAjbcCU03HgEa
UriACS1SUQ++/BmjqQ+WFTcywVgefVHTuP6uq3H8DXa0+TCBV93Z/Fu7jvcGBSqeHZ7Z1euqCD/l
ysZ6xEDE4ENhW+GhH7P8XnXG6txpDbgt+pzn2990c8tBm+PQgdVEOUj8qrdPHbOpFjImz+TJ+1v0
we6rMZu/AMUuToW9ZDHc4CD4bZpz81dOX0AH1C/MW8jP5Wc9nMzZ7UI5ByVgdy9jXmKwdPsnbn0H
EGxwROjdg1EQ2/LNLywX2k28HZgcSXJ47OfK+QgtD/E/GN31i6Uvzc4+3xqQzUfnC4Q4d+OqLhCn
Tj/iZKp4g1qG+MnWc/ySQhPUkKw049pThwENmtuT3DpbIBAFVcQk73ht3r2ZpNRacqXXs+LJs758
xmruG56Z44/bg2w8t4TA/x9kdb2kRWRXE30vb26EQzyEtgVRPycscpQxu+lPlhGALFZvdFqpNl5+
t2BpePULzKlQntXyA0lgPx7Y/zPiiDXttTba092/LjGIOg60NdgDcLXWZCJp0RWpqGKi4VjNz1WP
p+KUtsaxx4vnjLnRL0oe1X0Bvvvu/QsLXwP6EgUOMBFi4d98PadLltRqUUYAEQzrVMMJtUub4RkC
XbuzUTbnyDngWRJmkmvBzwSQhGRy83utE07NDyVXgvFxSjCUprFcaOhgISN1DDUMqTxVmcL3ukkT
SBEvwF4AYgbMe12FTMo4GyObZFVF7eoYzgguNPJSfKyRWzncXtXrpihjwUjBwg1ZL3zQVzdiRa+s
xKJJ9RbTnKYHc0jG6QOKbWPoIbvAIuNRDpi5kNNGekonHe3zpi1IYrNZlUD4a9I/gT4r3cnqov5b
JDf6nvDj1lWBIDAdW/rpZO6rqwIQU4x5coDHUwidrFJivEKWqH3EsOgXdLdlJ0DYeiIEtQvZH1nE
R6sj1fVAToyJEhai1/Acc+3bgIvbXdBn2ckea8uHd97t7O2t1IQaIW0PPgR5prOaY2EZsTYoXE3F
0vTFdzudonu9cerpADC1AveZoJw+D4vUu31cSNr92KZj4UoRMEWXTDkq/2BfkIgCsiSjJ/tds78A
Higlu0/2ImkqpZMcGkp3BN5cp38BaLacY1NbbXboKm0ZT1EYQ4Ajqk9YniHT/0qUXB3IzcFHu/KE
nRGwdyXc27wbFzr3AK8I/izQfda81U6VcrLlVqaMV+MWEQcqxtj2fLx9RMTFsopU+a+jdYqUAu7u
a2db2qr9gI07Rp4kE+epXIxved+/yEktnd47EhcrO0B0/3G7Wr/CjhM0TRdWJmIFY36KQxvNDwrl
fyf1UHy+PdT1LmcoelJ8RjHi+i2MADBordaaXm7x4NuxJB/ZTFgxSNAPZkkZj5MxTzsruTkoyEDR
5wNAt5ZuqBfdgiSJyxzPUkcBw6QQTw3APjooWD/GuT6dnVre00e9vj8IXKhjgCTjleSKu3w4Muxp
NLW28LaL4Z/yBqO+MsnGCWmf/GSVOOLdXtqN2BoiKp1+ARBURGfnckC0qsY+pb7jNfO8fI3yiiY7
YK/sM3zj9gCCOHhSUPY7JI2qPQWTNX9py3nvubzirgjsIPVwYckjioDrPCfCO3JEi84kwqoUK0VZ
S+hUhck0IEoAs7t2FbXT7sPemn52ZaR+yBah5WUE8IhcNTHr33Jp2j+NIqm6JyMf6+/INSCoGRnT
XLrtIE2/6tqunaOT6fZ9rBuNdg/FRPp6ezXFYl2ePqZBxZTlBDR71YlWolnvNJS2PEupR/lk5kps
4/+nltTkI/z2QHpP07HnCksPaa/FpVdSo9DPt3/F9U1DuYDyH6UNFJpRirn8pI1qtnKgwRFUkwbi
pJHELy0aIztxx/VNI/JhOO0CPEd5YjXKgsVkJS227snTqJSf6qHKJF8X5s3VQhq98+hsjkYVjKxL
SNEYq22Ke2mfhqajew5epc09naMxeVpUhI88y2zRI7y9hFvDUYRC7AC5ViEzd7mEKAAKUhfOIUsX
2z9NOykOfRDFf5XqrofExtdCQly4MEPV5h5dlbw6TPOEoYVFEt1E/yoI932rwngnTti4VoROOUE3
G4M+++paAXxsg6pkkEWuJA33hTI9UtSLIPhMzWKec9Qkft5ewq2b5WJMEbi+jYFVgCD2UFg4csCh
AtUQHVBEmo4dZPtPVDbDz8us2AmOk+N0SqZIfhjaafx++1dsfMiLH7HaN0bQLPowcyJnRCkPKS6z
WKtXDTpZ4Z4m/NZQKO/TPwXOQGa6GgrsYJtTU7Q9+CuNitzNEtxLS80FJU3LXm1A/MdWNw34Z+B3
RDwiR1wtbkXTsHKyCtyENGTaqYoy7aNutIt2cpS8Tn0nVlGQNbt0Ge9Uc4RQC6w2yN/dsqEypwBD
Ji8GT6GvtpUchHpDX5q9m7bmL4ie+d8k7dPgJpo67mXEW3uYA0L6DWaXushqsIG2fQGVgsEyRHGG
RSuelZGoN0rl1lPtud/hy259Txz2GIu0lGdptcR6GMfJoCQW0BRLUnxUDezRVWI5DoAADuXftzfq
axFr/UUtuowUuMhXQY9cHhdEDAHn9xxR0nX+Xx/HvvPqLu7BaGWZ+jle4ll3ua+w2oFNU5yGRqP0
UgDAzLohepGCcfBv/6atFcDckjgS4gI8L/FF3pzgBXXEMELnFxKP3n/Nw2bwKprp0LIN5XR7qK1b
EDkilprdrDtrupSNS0CcUQP14mRsfiZU1e8rZNuinXtdLOJqkSn7i/YqWSS42tUiB9aMRWcBMiYy
DDy3sUyWf6Hoi9BSJ2ma20i5/DPB73vnrdw4rQDwgC2Qooma2uo50UttzgkDbG+sdLtANCKqjxFx
pX7EDW8J3Xk2cZFR5Sr80jVThon32FnKzo/YCrK4LhwYe3CxBRH78nPWy1T2aH05XhUkFuLcg6Qs
fmMBG3arfpE+RVKex95kWiG2zSBTQvT2jWX0jbiLv8jjsvw3Z1n5A4wtC9ibCl7Qem9ZoYsjr9Z6
ttxCMLPmpDpLdTQCW9Eq7HiTBojn+4+mQcAqJHiEFea6KyLFsdYOtVD+mTTHp/2P6UQmL7/MpFZ2
is/XZwATE0YCskGLk3jqctHaUZvKIegin85A92jFqNCglZjxlETFzua8vuAYyuZmgyxvQVBcbU6l
s9JqDhuQg0Nfn1JTiDXbWnFKZ9yLQWrsgWCuzxxVVBFsUy0FFroG4EjkVPgjJZJXOKiohpjVu3af
7IGcrhdQeG0Kr17SRGQ8xK94c4nUS1xkbQdJREJtmVJxyotPiepZqzrn3duCoagCwMMXKdQaoOZM
g40N2kRjtATR0lR9D4hFKJTYWnm8fV9tzkoMxPKB1VjD84NBw0DcmaE5BWZwzPKy9lDokw9qhbTZ
7aGutwUyeq95L6wn+iDa5QImPbTKJEolT1UzZPwSx5gPsRTMIJasD7ms/7493JUOLWmnDFCYYJH6
OtSi1TUhI3CMehkwvyXlOnFpqyBN2gX4seIhgComGu9yJ9qCEfRfyGuN07tdZ8g/bJRXsVmxtLlz
nbYxashPST8+j7gFqyd00LDlcZeyxvtm5ydfdwnpApB40ZgXvcJ1gT4gkOxpiEjeFJTmZ7OZps9p
GU9u3WNIyE8b/NCxyjsz0e5VRJKfwhiF0tu/4fqKFxQBNIh4v0hj14iyaDZGneoSasSjiTFlKRDq
Ua0ekyYvKYNV6tni2j0gv508Zi1kqtvDb7RtGJ/SEvMnPgKZfLlLrAgze2CgiPSntoCAwc7xEmTx
f6mahOUDIq2tm4dJ+SOaleZTpC/xkbLu8AtPgQaUu9afjEhxjmU2DMEhcTDSu/0Dr19efh9gGxTk
yBuvOpmvJblEtiR6eI590NMgJS9QIlyKov6E2MTsK23e7AwqQrTL557emYJUOJ+FI7Tu2GVx2+CL
jiYyWZbxPajKkvepGXy1sjp/ls3l3Mfx7CXSEO0A7rfuB6FdgboijSpC1svPUUMGBq+ZoVGrKCgb
JKrlO3lg32tGsVc82RhKNKYJVNHdErvvcigpUuNi1llZSM7EataYAtWaynHyx7LJ9/bZxlFjMCI0
WJiY6zirfYZDc8xfPBqhas32j7gqO582Ze/L/Swnh0zNwt+o5jjBcdTRpoIRbjhuNBV7kk1bsxZC
hLAZmD23/eWsHWVJsViDZ4oNXRx6jjIpuEFGgfXQ2kZ+ur15twZj89JKQsSGLH01WNlaStD3eeg7
WW9h5Sdj2OMO+KuCxkNwfg/1sDWcuMo4ywKfum6pDKUq12UDW6N2RqAwUlb+lctAchGp6L6/f2bc
GQT3lN2IcVZJDiXcPnQAvniSTs6a6VZ+l7QxFhwTiqR/MBTtP6F1JRDG6uUXC9qxQuFKC7xwShys
JhYt9NpkyP+TEnPvzdxaQfovJjxeJK2Q9rocC1J7l2MKG3i6Hg69X0Aob05oOWOLmNt59/5EiUot
SGYE2gChsU8uh0u1mg82SoGn4uD2FJlj6pUZIuNExlq4s4xb77MKEFXg9ShRwRq6HCxWEeXp2zjw
Ep1KxgPvYfctMEzps1Ypxe8lSOsWxZ5afyZVtaiUI2yLk5xiVyjaLNO/PT4GATdgOKGYTjCBSYyp
pR96lOZ/3f7gm79UcJNthLa49fXVscHXbY5QIBHHJq/QMchsuNhSUHWHpLb0T0RwveKGS1R9qGo5
mv0ZFcaD1CuDGwdt/2zEKFvGmD5zQ+OfeMD7cbmzKGPsAQo23m6ONf8DNofsz5qwFLaonBWzQTAX
WtKhdVLrEf6Dg1jGqB0of+o+WoL4O9dDa7hZC2nk9kJtRHjwbxFe48CzUmsaQBjno6MnAPqKNu+P
TS8NIN95FoNpeoY28l49LgI80Kg8S3D94Bau84zGmKnbOlydWBTfq2hFeZiCEyK12XhSpveLgojh
xED4dTDu+hHOF1ltRxkLxKTr4mND/ewA5yE6OxMOBbWWVgVeB0b/ZRmy6ntoOcU5agfz3AyLtZMf
iGO4CgcAVYKKpTwO4u8KV412QI/oteRpg7rcC79bFGr19u7219zYTST53NuEzhzUtUYBsY/khIEa
+T3+jXfpEoUfpWR0kKLMKy8HKHjs+NHu3KEYFiv9e50Z+LrIcBLxiLeKFvnqeig0qbe1GdANzofK
MceUA0tpBUW5JtJ9ozZk10ZyZCcs2Lhv4W7R736FqTHtyzupUyah6kPqWiuBdQAdmvoY5VmHYNy/
/zYiEMQIqHyCUeS0rEtFDZe4w0mMfGVpltgD+2F+0+txum90OTqoTjo96lO8uMgUUxYYU2gNXRjv
6T1szJiM3yR1tgksKYFezjhunRrFPjP042VUTl1JQEnhJPunJ1Dbu/FFhrfat7pQ1QDCQq9fXqtZ
x1hAWXT0IzhxWXmu6CN/aUypOxVxmt0NeVv/laWdIx7WAmtyCLxnvalgimRG8HdfQ4meOugmOwnP
xqUFZ0/gHMRPoph2uQANIAddSwBQSE78W2tBl2hhZB/MfEhOpdNOO3fk1nqT35CZUpKFFbIKqJda
BwFZqRizTAWt3xHvEe7nGhJMRGv0D+ZGyRPkFXVfmjOrwaiptijW9wxWtjKZ6+Q8Ollin8sCfq3X
aN2yM+BW+kZ1BIS5QY+Lu2m1nYDVSLmBooc/apFyGjrNOlmwWv3ACE6YD30AA2sKF4/sHBKAuBWO
ox/aZlD8Flm2+0RDq3IIK8T7Rv3H7etsa+HJYyAt0dMkJF094gkOqrOdarFfyqV9TBbze4Mmm9/2
QbjzicUc19scvWKiNaxlALCLY/CmUkRVUV4sg0uEmvQHM+ryfzocfikolN2jUyjmi2HB9ncsKfv4
7inSwKACBs2Hr74+y4Fk6kEQFKEvFcjiTdOCPUAbw7rXhj+IFEHRA1KhOSvI0avVBHbk9F1Vh345
FMvJwJz9wYwgLqVtsScesPHaUZ/SOJqvbb919X4OUOPPxazsUAmetCjUnspyid6fGqHXLSQTKb8A
jF1NCHZQlNXGHPpFPISYUjW9Ux+SEfv5Npb3ugQbdw7Hks/PCtIlWIe+2tCB0omJXKhcG49OPvCi
zcUUu3HtDI0fSHq3s/u3RiRmEE61gjm/pgynxZSrhcY1P9dlcLKqpfahM/6OTC18ADe0R/vYGo6k
D1UNYW+DbfHlEWhCeRlqywj9tq4lv6sV/cA91LnREtlf09aO/+DriSwC1QPoUJAeLsdbEPMJ2lIP
fXMkyk0DKjDmjGM9ll9/kNSCwsT0VCYQJGVfbZSixsNw0IVdV10tfhyUjWflsfES8Di9Pxphj7x6
6nJlQem9nJW1dFCuCi1Dvlhd3DDopTs5xP8hwi/o/XUeyksMJqxrwFqshqrj2LGKRc/8eazbD5qa
m/e42o6PySKNO2/ExkVMW8AkqYUOwNu0eiLy2s7B1sepr0YVugFphwSTXjdF7abDMO0sofjdq7tY
MC6EPS78gyukpTb09mLRGPNTQ66/gWqpH9pwV99EvKNXo6BfRVUbYZUrHh6gJhpScZP6LQTP05zY
2GXUyFmNi40DFqxy12oUlFjTKf8cNdZ7jQsJlSH/CQqb2PvK2i+x5nNWTjKm/mxG4wnU6ksfxPkX
BEC7czklwc5euVbxRH2AqrpuMRwJ3xoAPdGLyDSlTvw0bwguzC7QqQ2bwehPgZM/ddQT76SusA69
HtcfwBAWn1sAeI9hoeuxV+a19rdujPG/t1+/jU9NNQ8zKYASFPTWr59SqE6j5WXiL/Egg0mUoJdE
6R6VZeNxZxvR3QZGj8jEumUXzARRPZYlfOoZeCjQfewwVZIS9C2W1DxNo2U+mCMRjT1Z9V4heOPs
UEfjMiA1ohq8Di1ghMxAJNLMz7I5+a+wpPAxHGvzPraLnYLa1jxpmYO6opCAJMnqmlN7ayj40CAw
isa8Jy9Jz8QC8oGavXYY0et/DIwuOREE6He3v+PG28H7S99GodwCAE2swZvwqW8juTIS5kgfM/7d
GUZ7GGdtwGPYqNu7Ph/3EGBbU6XiTHmHGUCmF3/+ZsAuWkx4RyCc014ejvR9B7dNYuhxUYbTaVLb
L8GwVK6K1vXLH0wVjppCVAqcaY15J9mJUeJhkXVEIlxkrMevrT3/nOVpOtmFY51vD7e1eygb0AUm
txZcgtVEZyA/ejIhDzAYxV9TY4Qe5Wb8uKJO/X17qK2PKNy6CTVEhLNWEa0K5AKLRc58dSxMOGaF
8nfRZfnHQaGDqpmZs4PSuj78VNkoz0CsoqDPA3Y5tbhZmnZIJbwO4yX1cNYpn9th2VP3vF7Ay1FW
YQb2eWlRZqgRNGqmfB2KgtqaUnQfp5GWwXsXkCsGlBsvCh+KdPlyQorUzG2ULQI2GlmfUWr9KS2l
eeeAWn/IimEPr3v9goluPY0XsjdAwuvSoT4aSp3KYeHbwiijJElt3RSS2rM8LQ3KL/gWu8YocrcJ
/0eeszRuduKC6y3DT3CoDdDHB1j5isN7cwyrAMsfGUEgH4Sb3fpqoVdfjKnt7wPNkU4ZCjXvFmjE
IkeIZojeC5SPdZQ6FDp9FpsRZbpph7SKldNiRw4NKH1PCmFr5zAYpsk0voFgiMm/mVyrVw31nbrw
EZ/p6DPTr3iCedf0bhYYzg7WY+swoHYgkhmEtkmcLgcDCdbZoTMiiKhDeKUfVLj4rMZ7YYB4Ai6j
HjEjEcdxe9G2W52GFClFtHtQ+4rrVqc2ZQ5uZg4m7elF9RNtco7zrGaHSu3mkx0FdPsDNfjv9jG5
vrt5BejjAWCgUHmluyRbaWSXtpr7Qzk4rjaSSRVAQc6Y0ideoE/zmU0/+/KcDztF2K3tKhSxCa5I
OoDwXC4yvvGLFVTcBV1qz89GMv/ODHXIXWRGTQ/jk/Fwe6YiZVqvNjoIQmKHxx9w3eV4SQZGOZQZ
T7aWX6Oy6L1bFmPxOEWd5SHEXLl91EU7VNGt5RUYlFezO2jLq0FLxEnqrIsL39HpCrUB4RSSCAiu
5Eb61PdKekpjJ/6mSH34/vqvhWiA0BlGFUqUYy/nW8RVR4sIYVip6iNPk4r2eY7wBupQivKzwig9
00zmnTR5gxPEY0ynnW4IW4p66OWoUmFX5uAgkklxFsWkwpEy3YszU/vJFRF2hxAASXGWUA7t3MYK
sBLCKbsBjzwIsdV2VPfATWIbrT47cBCM0gRDGcDfehkIAvtERstvMRrFrVNruUdWH+0qtQt+395h
m5N3dHp/CDXAvFlDuI0qbA0dXxM/S83Rr5I8rdwI4YLKJZLlQTXi4bEco+U7iHOiMBLG4WU2wv5U
64nj7fyYjdtF9HZ4+Ry6DxidXn6JOe1yymhoWedWhIBit+Q/BvErJiWI72wcpIm67fxsoEDil46a
HhtT32OVbFykIsMBnkyRS8RNl79B6QIkyyV+A2iBEUOEAZf0trx7/0zxT2KgV+NYpOsuR+G2zKUg
Jc0PCf7kpzoyxifdnh10C5qUdSZOjkrXIBBtHiUzjr4FWdKMSK/o5Jm3f8tGGECrWfh5sPBwIVaL
PiXSjIF7mPqL0lb3/ajad6mSj/dFCURM0gLtvuyGzEPpof86wVXeuW6uNzvIRBrCNEQIASjnXK7E
HOsYVQ/IWS1zDhYaS0Bv0qTIHXqp8W/P9Po6fSWV0HnBIQrlOfHnbx/krK+mGFtdDySfA5NXqb4N
VTr7QT3lZwnXlu/6ZMrZ+3c19RwUMCBCk7Lzj5fDdmWjTJg2OPildOpdC7fHTyGkP0HeGn0MXbna
FlP9DL/ibh7t8kGZ2nznN1x9YxbWFG01Xk7AIK/iXm9mLmVtm3WaMnqzEgMrS2NAoegBlBl8qUGy
XMVejE9ROccdhfpmKg6UX7PzO1ef30CbmtYlaQgJ7epDjxLwChVsDxIERnifzl15svQ6OUSJZL2M
fea4zrxrpnr1Yr8OSl8W8QMhM7hKf1ql7cKhqhAylMoKrZOovwsqvT+0c/5dCoPhdHuO12USMZ5Q
2oFWCKpiHcLD0B40pJ1HhDVz51uZmdV940TtfbUss6+hBnXXOeZ4T8BgfWz6JHjBB9W46zunfywn
WftZh91s7Hz8qwdd1BMB1tGiF3HLGhTJdZKittiMQEsl+1iUlYqVfNF5epNNruGko5daiJKpAzas
t5fj6myLkZF/eK3PEKyvdr6B66fTgxDwuswJD3VTNz70+cSbrWYPw7g5SVGgFZ48YszLQ5bTIdYx
1xs8y2ykZ+QXZRcyr3LX5El1HB1HOjZq3bgy3d6dmHhzZIYU+TxR/lp4xjGXQnIqJmkbA7S9ZqqV
pwLU2D+zupSnUrGbF0wsmwBzd1nbifq3Flh8WzAK9HN5Sy5nrbZV15glYxO/DI1Xxpr2bz8ndK9L
3Un3On1X9ydJKQ8ETmGQdgAnrk4w0gpT0U4wKey8yk/LEAHEjDHW/TyO7Xgqtbx+seYek8zbu2hz
WGITMg/a9FdymmjIa04zpQMU2nw5Bdpo3qnFhJlrssQH59WoJY+bna278VURdkQHGDQCMKz1jQn+
mkTSRMSwTZsEu+Wm97Gu19waWhasgiH4pVljeO6WZDjenu7GN4VGgp7tq1ILvPDLb0qLXBlgEKBj
W8jFGcZ/+sHWxuw/pVLUna27cTtSy+U9hL0iOkSrQ5POtdYR7Q4eISDaNAO2S9hsVO1j1mv6U1GG
zdfbc9v6lMjlUvglvhXA1su5qWqIHk5bD7hhRvohTObsnGkOehpy0RziJkAxcIqL9zK92LavaAdK
YNwQ6zuZ+9hWgPEPILGi6RggM3c/Vm34AOM7+oNvRycWlg4aszRvVhUcmeU0OYiD1yCDeoqTRn6y
xyb3YrsPftxeyte1usgSxLSgk5lUammVrqvSXWtg7mCFgyclSv+hl9IE1CxviuFBanUiF2HFuDnO
utKbbi05wQ8nHNJPme4Eo5uESQ8DrU6hoQSaOvuIbGYfNUmVDK8Y5ci677LWcnwpC/S/HELyp6TI
wp81mv84AHZ0GdyZMvC7wWTUYwlCOXHwPXmoVteZkraVHA0OV2mf6I+91rWn1hnSQ6s47QOw8L2u
/atFxWoNhaSy2BTipK+xlqYyh4tWE3I2oClsrEHwjv+PollmuEkWjOH90o3pD4uVXO6GIs/zl6Se
s9GneIqoZm8F8Ud7CHLHNdQCaQ9KsN38fcqmCR0LAyljd+mX4XM2KONO1LxxcsGRCA4l55ebeLVS
tGEzMwqkySNhg3OOE134q+mNGmfK2IlCFy2P2NpJFK4yI74O+5oaPbkiMbv4TW+CSAW/sWZsFSzT
qrl6CR3nn04t1Z1tvTUIVq5U5IWCALWWy0HydomVrlUJGaKsd6NCNyHDFOnh9uHZuIeoeoJvA8kA
qGkNNFuqyo7lTiIWVYbljk86nPWlE+oB4Xy35GiYp5Hj7DwpGxe7RgOHcqBw6yUduJxaos+dky/E
YWnTFL+HeYmWYyBZGv0GFOB2gr6tGQKiQ9uGfUL0u6riyMPSaklIxF9VMbZp+axXLx3Cc98bpB/R
vUiao92E5svtdd14Nakng2mnoYxi6BrtlbSjMpbQSbyplLvOCwszfklm5B8HzHmROMuM9FHW0/gp
60Zp55tuLS8oPuCLEHqp8K22J2i9WCkcLg/RFTz0zSyHJ3oe7SIIgdK486hs7VM2qGDZg+O/omcU
sjOBWYomzyoK8wffXFVdOTH3Ko5bkxLOszBjgPfCzr7cM4vj1I1BP97DDW/GbLlqH4ap0u4R20DS
8fbH2xpLyL5b9Hipba6b9BOvszz3wJx7aly+EU2EO60iN49J2rR/cBaEujwPF7GOtZbuKJCMBNeI
AUGjoB4esD28mU7v/Swryc5J2PhSpGNc2nRvBfZydez6cRnRIeUkaDIC5G2lBw9p0VQ7+2HjQqaA
iCMIfDoBuxO/4s3lqOlFp+XzyO6rIzoZY6VYdA+NLneNISrr+zkzzZ3g/7p2h1MfeGAiVBQMqYWv
HgFKJzVPkj2gs1bF0oHTLf8HZUp/Qsdp/o2XH/gKJWkrUBbOlMt+Gof5Sa6lVoUNVyI29e79I7Jf
iCbiZiWwvFyCKA8BWhUJVzdlFDeZZgtsQF+eRvRQdqa+sVVBbvHykXRRGF+TkpNxUhPqHAOWvqV5
MtrO/NrXiQZVLs12htq40gyqdDqdTQ47kIvLWZmU3fqmx5IICL9+dPr8V6cY47NkqdMHY0nlO7vG
twCNXe3ju5eTDrUQDMFSUMh5XA4cdyxjoDFHw5ij5zCrNMKJeKwyV861eUdkY2tByWeEojyPBsqE
l4P1FrTkfkZqobDa9GuaQH6WJc14BKabnG/Pa+OkCF07glbKMuDTVkPptWFWMoYEcDSl8XluFfX4
ih5t2eG+1ox7uLSNl5DxLNGwQhgWNOjl1FJHbZ1KMdC4LfrhGFIhc6Wh/moqkXZnZc50LuRd3y1x
8lZxJdca345wCdPENfDUlGQETOOh92ZDT3M3pEfYuvrsmM8hmh6VW2pD/j3j3zXdsKrLL6qdlnu+
jRuflGob0BFOCqROS2zsNzdS7wQK1D3WOTTS/N9Il9JPs+zMT6bdxXuB+9YaU/Six0lvFfmn1Rqb
jWHHoR6R12Fgfu61yThAkRqeEly5fSE2B6A729ML31rkt4OuNlKnJMoSmiRAlVngGLZY8zlbQljG
UWrhWp7ED5JZ/MpJfoXa2x+8YDRC6bfSuUaY5iqVTWWjjcToiPvofjkq1RG6vYRTbNEeb5+YrS8J
64OuBFkzT8vqSzZ6GFJLYnWnaJjvlIK8K4OF4neJqewM9UqgWe9coaZFzxqOwFXAgedP0XSoD3rW
YLaHpamSh0VSk4dGidKfpYV2geskdf2p7lXPSPq7vsrN2s31JobDkBknEbwTQS/mL5wQloScuzf+
jno0VW+vifi4698JFU8wjgSf01y9ffa0qCYwbrTv5kL6ZU3RpLq4Atef2gr6N9ojyufbA258BNgS
XFl8CJZmHUaAGS+6NOE4wUzDqtLO2qecmvLRasLl+x8MBbdJQJNoyawNDLSRel8zyD2K1Y30SStS
cFDpnHNv1YO2k0huPG88LiD3WUUCpHXKTbugzgtj7r3aRn9a0mg4tpzzL32RSChiFtVdBZjSbSYM
+m7PciMuY2SiMqHCQ/1yFZepc0vB25h6L9NM6Q77U9NzIBDs7JNrKSdAEdQUBNzDEaxfcXW9uQbr
ikxj0dnQUq7m92aTfrSsejyMdigd9FAKPo2Dk7iTDN8prHSkHq1iz7tpc+sIjyqhrikqqJc/wZk1
vWUheA1kTq0e2rov2aS44AZn//aibg4lavxIakDgXlthtaEMTSqx2aXObN/hJpCi4ZkqR26Vd4MT
xMLSpodFJAS010gaWw6zaKEp6DmVFRzigXJRF6nhKYy63uvIn5EWL/eoNNe8zNdRAUYjbigcJle7
ZolMOY8KrfcGtNSPS26lB2QHl2cbNbo7msfWfKxKvT6mdqJhr1hmJWDcYHgM5Gw8amoyngZpRJnP
CvvokIHj8AvQBXvCshvvoQjMRceJv3GwLr943dhhEmYKp6oNhw99PCc8E6VzDy8w+YwQo+ObdBrv
bn/7jfeQLh8JFREc52mNFtHRSQBKxTZr+mk4wzdpfqTJMj/Jy5Kchj5PDVcN+uAxaZARkKJe3fMR
35o1p0yg1jXqnOt3ako6yjoRUY8mTfYpa+3poQnJ8UI97v1awmtjUaVsB5OzdY2IfYBSATUp9uLl
Used2qol5XlvMEr7KcSvxO3Dcc8tZOtc0XOnWiRuEuqTl6NMulohHM5lpdd1e1Cqovi3ztv/gqTu
dhLJazEtgeIi26DjIRRa1gCEPmDPQMzrvaoNbBdxSelDVXR/mWZXPKtSWNC71FVfDqUZrdcCzL5c
trjC1/pjkebRj9t7anPeAiMoCmX0X1ahRzmM0ZCq4nkwgu6oddI/qM4OX2iAlDu9iI3NwxNkoLRB
pRUQ8urIFG2qEpsHnZc6pRy6bdFL50JNWt1Fw3z5EDel9oLJxR6YbGOCAkVPDRCPG8RwVhNcEqcf
yqXuvYny3E8lqG13Mjrzw5RPu+z3rSmiKQ9ilXozogWrmCVC1j/gHibz6WX9WFXR9BUxEwoT6mj2
guRq+VZdtIE7dm2H8RXKh8c0tuoz+PPi5OjlPLl2kST6YdB75+zEdKD8UCqlw2jU0x9seeB10OYE
tp7MXczmzcNZZUpTxaODGXJEETZzotjPkiB5NIdmjxu19RF07guqXK9NevHnb4aapLnspbpiYWpI
c/FUBf9EfRU/mFZp7WyzjetC5LgiImBTX8lvNXEs5SHD0TVhxZzWzA9K0Klfbh+bjegUqINQGAbM
DnxP/PmbCdXziDNmj5F0J6szYr9j7jxmwOZ/VFNnPydS2vy+PeDWCpJ8CYYZQRPM4ssB9dloxrnU
OD3owv2Ps/NokhtJlvAvSjNocQVKtWBz2ORQXWBUi4TW8te/D3wXFgpWMM7O7ml3OysTKSI8PNwv
htF+UIXA6yZq9qTYNqcGQkg/D/bOgCyrkWRaVtXASOirERzSvOZHYYBeUaqMD12cy51XbQvlWqLD
JQ4GMcDZ4XrASRqhZlesJRWWAMKjIj+NKFg+6kaPc0MNteaIs4PyWelM/TnpAvEieH0vfVJ1yt8j
XMT+BKtLexHp2OqzNtVQ93g6om041NXbNMj0Q4WTvfSsLt7zM976og7cbGJzejIQ5L+eNqR5nZSW
dS6zUGY+2gPmY1MgnOjpIhlf72+frZsJjADMHtIKfPcVyDWKOhUzxSu/QAjqS5R0yecKUsq7gp6t
9jBY85R7GlW4nddl6zC6KgrwC2xAB+bq0xp2w182jdbPxgAf2TYJTqIrlNP9yW3ERYspG9QXpkd1
YHU29KizrahmlNhth0MwxIpHOx+NyFNm+jSYJs9Bm0bPQ4E7dWD2ezjM9vAUJsjeKTOuo38RjiJA
2ou7IKMzOh/Nkqa3ST/qc9s+zHY7P7am3p7d0RXUaY1g5/zcflpInZwaAnVIdjdCJvUwVnFrQCdI
1Hn+MvapcwxQ64sPxeiCDGeBPQivL2xl5wq83b9kO/wbOJioDD7v9f7NHasocikHH5MdIJopU/5p
rPptbXJU73/f3xHRNRZAwZBTSYIFkxCk73qoSaSjHjfgI1jW1uZxQMXiHzXCbtWTU518UWpLOwea
Lb6Oc5y/pYypPbpRLJ8WDPxzqfbiGelb532uBHtSe1uLT+kB+VHSsQUfu/5lcEhyPbGDDqgkoNun
UTBcqrF7LnCgaiQGkY7pRc28x/i63XIcZqDVhWrHDbI2oG0xt7YNPL98102yyitmZ4Kk3ljNFziH
quUjsxCf9b7sv8oZrcxTos+YUd3/KrfvBL8BuSkAMm7LmwLZnDWlTTdc78uir86NkvYvUdiWHzUK
1x+o0/y1jMcCcvL/oz0P3h0t+NdLPduy0JwImHfIgJ0wOEoOssbZDGaLtXOkNrY2M4LfAeuL3bZm
6HSoJdt1yt9OeY79SvYhfBbHQqop32uQ2RwKcTT67sntQOivZyXiNrcqAyhIceVL4SyOSpmr5k+W
1u3aEW6OxTUFHwg9YkKX67G03k7DvCS1BilR66fRHEr3UiSY2ituPn386+1BZ+7SUQoJmnrt6mRI
6UZK7zJYWeGBEEjjJdbnIDrIwc4O6jQkey3It28NanrAWQSZ+HTyGFzPjlcg0jEjBtiEwPFClyMM
75Kb4P60Ng78suEXPQGqmpAzrkcx6kSY7Ug6MSEKPB6kg+6FV8oquUyj7X6IrFo7xmVQ7JX7N2dn
wWkgPiFmvwH7Q82aMLLmogmEM/huVERnOBzKHs1ya49wxQLZcanBd1x+xx+BrdLRjgNyDMCj17Bo
G0i8GbIffgT0dri/lJtDLX8NTc8l/lsNlZRpEA9UpXy9VEKfKEl9zPr+h9Hlzg4GuoERolVHlYSE
m5NGwH49K4E+xAIiclk4TeXXRlP8LPLZOaSVkTwUs7CejdZ4DftB/R5H0fwJZ6S9ZrytD0iQwplA
9YL7eTVbVLHN1kWpz5d0UfmhNc8nlLrjnTXdeBgo8VFBsNFeozC1OuI4omVFnWYwOCc58wwMwUNv
TtlRL5zuTVu5DWZ9LTgsqt3nSnf3HIa2PinMUUrDcNCBt1fxnl7WujR7ijXdHMWnUSTVAV0ASqvW
2B7/fvdA3IQ0v8QePEHXn7SRo3CyvMCEOo9Nv6mm+NCb2P2NRvXXLYX8daIP6kC0oXOfrT5d2FJ5
rhRIf6iuN9+Vvin/dWWcPUioYTs7dWMB2R00vRnYutCutLpesqk1cjGX1NnIQg5GJqujGO3By4bG
/fv3G5U1i+Ac9VHutNVWGZSgRx4FNFGZeQEire3R1170bx3wttAvE0xk7n+yDeRraftBrQTBNYiN
az5DnZlpryzvah5ja+Zl6VyY/3RiGNRj0YzVD6s1ohbyeJebtP3F9rsqs1XaK5vAfjsm2IYcQytX
u287P2vjaEJWpQPPXfriKVZcb6V4NENhOdwOaT5WJzFYSXXq2gFXNi6N8pdlQifxaUCU2sdGDtab
BEumzo9Tmb8YMQ4Hz6MpbYqDaaa8b/UxKXfCkY1DveAmiMJT4yAeWZ0qhHJGU4li0BPI0AcLgMhH
F944ulXyNqpwWeSZUi/9VHUA4LqxU2DZ2pKaZmDZBPKrQ7G9Xp3CNsnILSZcSrxn4aGLpyhUvyud
pe4gvVsj6QvTBboVLQXu6pzFbhqKiiSNvYddfFEAe8K6kb45j8POPbnxjC/JIsu69O5CiLielE60
JRF6IpiU1fRU1uFEGFs7UC8iPTxX2oTzdgWKfn+nLX91lcfgvmPwuPLgkTOsYiIbULWhwa1HjSwa
/EEb0y+WWeQ7hJaN7cIo9sIJ5GKkQeN6btgTqXFvQGhRMcg9ZHOrPckm0b+5cWyfRGvIE6JV1iFy
Q80rlMZ4vT/J3xzA9SxVl5sFNsaCw602TNS7RkpTfe+3PQ7YFy2gIcfXpyCYaLRTZeAHFY0xR7sr
hXEMZNGOHq4Tza+Yzl76bTvla5XL6lzgQXTqg0A+DCi//tuIJLKOYTIYzUkfpCa8KJUN+NDANXqM
isYqTxNoGH2EZjqkj7Yp8mOqh26xM7/bbJQQYuG4L3ADcMoabkhw+2otIiNszNyPUdmf3cBaCrhL
OuoKl8pUhknUNNGOlMHEUperDr38z1lkvctb9O/M9t39Jb/ZzcuOQlXtd58/wdTq1YjNPokoGQIl
hZP51KIGlXhK5ShPIbjTyW4dWqkJ+PY0NpYPefWhfw9LCYxoBnB9LQ1a2viQpTwcfji5Lrm525yM
BqLrHEw2hNCk2Xk/bu6H3wcHMgljQZNYH9oM2KpEyxzAurLdc1n1wyUNusxvHW3cCfO3hqJdbREQ
cYi51+QPktsYYjrFisW6+dCaRk0y0U14T6t7rOvl9l6vIlQA6nokgAsJ9Pq4drlmNlHW067l1EFB
q1ZrfMsSNfhEU2ZzwCsTVcU4Hl+6aTZ2oo3NoVE/XSguUBHWpXPdHIpYMQY+4GxJdG81w3PKuD87
4xA+j4t0dVbVqdeM5V/7EfEpabDnP6C+zHt1RyWiweSkgUEc0zjntak2ow1uDccgrfeknbd2qQYz
lP5MFIToPb9e30Svzdh0pxbXyyb1ABKnw+giwZmZZnqYe0vbqe9tjgekazEaQfi6ogYSyUemDOAr
ilCOWQy3vTIMjHAcrDYp8u2182+OR0bIWtIjwn10PT8irngc5mixeE+G17ar3ANdkcVDbYUQTOpp
zwnktkLPt9NtWDkwc8hn1guqiaICDs+IgFrUNU6KwJTmJAU9Tb7e2ebbLLYy56C7dse744rwbaEY
7fCPIruZ9Y/lMHh5o+eO5ySdgwVCTqsm/6X2nv57868zkuXHInb/29SXfHi1OuSeo4pOBXUTnvuj
OzrxSxCRNZPYpp/v38K3WSZjQRwiQUfdm0RzdZLDIcqzuRRUToQiPnNmy8+JMRsXu5vU722d0wGr
ZjVVLy6BV0M48y9VqTtnJ17b2g8k1ewG4BdEc1a5bjDRhxAjm+4raTAfEhlNb4xWsz4pQRR9Lh0l
/Xh/2lvj4c8CO3nxEEJF63r/Id2Y0sxWA393evd2DJIWrfu5b3C9CeLk0EblHg3hJoxinbmwaBbU
QVyBOq9HrMKkVO264sZsCvGBNkj1nZTBThS1NS2UTeF48kWXovX1IPi1zPNgl60/uJP12FTZ+7iB
gmYmggRg7LXL/VXcenD+HG75OX/gLqoKn1RxitZHuT87yEhzfYms66FpYut4f6jNmQF4LGwlnerl
Klpwuqy3MwrQvnDq6RlMUnlXEI5/LonnCk9MXMHe348IGrAoUHAhQpe5npwSuFZAHt/6jlMNF9dp
Gw+MwvLy0LSOGrTCnSNw2zrHDkFckcgPzggZ7mqK9LOZ5qjzpsp+1OXRbBv9nQamY52octfvxVC2
MdZp1RgdMWWeoiMRTmh7Zp23/2JaN9keuhNq6ksK8OYD1wcd87mm9dIr0tLSvUhJ1X9i2UCEMlMt
eYjxejO8Xs/in4OBh7DXI12p7Xy3rS0CTsYdhp7/IsZ+vYoNH8YqTFbRtWdso4FzT62eKGeXcvNO
orK1RcBsgXIUVBZBI66Hsp28tHOTklY+JtOx7jPzOwBZ4g+WKVAB1vYy3K2pLY09VLa5R8gAr8eT
yqxHajAznga4mYtO91tkQs6GEeztxa2hEF6BPIcCHj3Oq6HUMDUAHSnx2mkQoc88VM/xNNEI0+TR
Tj67EV4BKpBL0tQMqXRdSe9NYfXGJDu/w+D8V4CafeGVxtT7liKqR7iX2XEoleIwmF0V7hy5jWmS
s0OI16mWcPZWd2TdOElUlDmYgZaVnlWZ7SWBJunZ6pCc7p/uzaEWliC8cIpRa48XW51qvcoJNqIo
/F/fFvpJK7uectQQ74y0fJtVqEwXM641VL6QxVzDi2UiacdWeGDDXBTHeOn8N8xyzxRgaz4m9wYw
Kq/ZTZrB/evSmc18WhPtUk9W9fC5arWhJ9cs0+9/v3g8Y9RtYZ1Bjlp9p8ltFBPLuM5H4y7yRTc0
jyn+CC+Ie6v/3h9q+VM3q7d0J3KH0I+wbpMesUy04hR4RXWxidS0wj3rc9+dkmQwffSnVaDp4a9R
xkWaGIiReAREglTq+mQj4VvPZcegcFuC545nAOHbQTtNAX2mPcSzncRta5KkbOQy7P0lr7keT5M0
udjITPmd1VbHweiGV9zAjQvbyc7po6qLhwj93Z1EauO+XNS5uVN44Jbi5PWo82g0JkAc701V28c0
H5wHF+EZLJ5R1IOI2h/vf8qtLUrlhCIUzzew4GrXJHEUFshKN37RzfkxsTvlUojhB0TuvYLCxnrS
sU3BFRcjMMB1w/tSZWgbWzS8c7CaZVBqnxIjRfy9UBRaBWylFlh+tprx9f4MN+7ORft26R9idEpt
1yvKZRpU9RLjjbU+HpxYmJ46psWbIjPmxTxA9+LClBRwsmonf7uVeEHtlLR0eYaAeG4cDWrMcdy6
w+DUqtviNaEFugJx6Ie3bQ8CjQuK7tuxkp3iri0O2ly37xp3QOwe/egf5aTUx1DExX/AWriS+Flo
AizPyWo9Sn3UO7MgYYb+MhyFWWkPoa4HXu6204MVmsr5/vrfsrKWVXD5hyCKJoV1lKjXjgRzBhtQ
BTC934iCACnRssi5iL6bX9Upb4xTF7vhI/hsoR4GkfSxb5RT/b/e6Ykd7v+gjS3P7+FUo167hAjL
f/9ngFxFTqgp/B45doSPZW7i/Kp9Aar4D/HxohlAiXwxl4VzcD2SDpsbrCUGMEC0Qp7niuzSm2y9
hdJpZvIldvV0j/a+cYFQlQQ0oDGe+HhdvLbVzCxpkmt8GmWrU9/hPTQt2ssZD9XrnCKMdn81N8fj
DV0KMTzb66ZHhDetcHK0xrfHwvratmPptyLVKHiE1BTG7K+V+NlNi8ghcDTiIDcsXKeVVZe2ZoPE
ixF4xtAovg7Wc9Za8V+G4jJ38WFZOhfWz5yY7VSaldrQmaRTAo2r6M04uT8Ndwhf/34RCY8RjOeR
A+deFvmPLakFczrU2KMjMmDJi9kg3Igb9WdhNbhKteQC94fbOgFchEtPOsRMeBzXw0XoNk4NeYU/
hmbn0V3j+kYRtZ417MJzG4EWn2phOBAAIQe0OgJd7Zr0M0sAZcdosHuO1Avq7vXOTbu1CReyJYwu
2FO8MNcTKucITzyVip+Wa/rbSmBfokEo8+yyUDyquvlOPL55pxE/wgWH47/0pl4P6EZmE6cOp4xm
lpw7BFAwKlr3KGo1OszJ0J2m1hEHWt7yRWPF8jota85hbRs7v2Rr5ktLFpJtFJXh7V3/kNap6ZbQ
eL9VJ0/8asabXCvt2hupSh2qCnXs+1tn63tif8HRY6FxPVt9z4hCbxtFfM8qDdVTEtqmX7uu9c/9
UbY26EJHwxQQTQqCvutZReQWqtMmrV/jf34EDvtZOmH1WsLy2Fm/rehgKYZiJbpYHq55pcCK9aDr
xFsW+tN+hLn9l2Coi2fgjgzwKZqf3AQxGWKH8P39OW6uJIeeq3Nhba1rsdaYIC7cgtPIPlM/5UVU
wuWgD+b+KMv3WIXqpMJLiw/5B1Ibq3iy7WE5WSUQDd0E4kLtP/oS6XmJPOQwHvWhQREAwaeLkvWK
r45dtBN8bX7IhWv3/8OvdeLrcoiszGWSmV5aVL5H8x/EG2qfNrfocn+mm1/SotRCqI5Q1W8Bnz/u
UFWTQlMFO7MmdzgUaqic2aNoVToxwU0w6z7VtvrUOvNeH87mGWSOxNGLnfA6bRVx1M3MH29wEcYQ
1CblYEjF9CURnj9VtOH/h5kuo8EnXO7vVWYSm9XSl8V4RSbTF1dmwXnql9ZPJ0vH5Bg0hniN5659
nVWn2Hk6flMY1huKQA7CJoA9NKjli/+xzFbbQlpwQuBFSi3Tw1DpvYpe3Zx8hPmgaA9koDaCa5qQ
/wxxJy3e6TQ5pr0MkJLAE8jy27hSXBodIEN6QeI2hTeOozJ4TWVr4jgZjfLJifuhxpe9142dtdva
kBYY5MJbRER83cQjJk1vYgxGfdT7uyMRuSq9UZkRNivRxf/rbhWClT9HW92WUxGreawtexL5rdOY
Jgpl5iiLHqPZNvbwqK1tSPqP8gQWi1hLrR7BAd5bM7igDVpbzT5ZWHZR0Ef1nXQqTm5Typ1Leutq
4YvSGcPjzmO42gnhnMXZJCjaQpAWTzoakYpnWNOk0M059aVfoYI3HDq1kx/j1HR+jJNBT+v9o7B1
idJit6DPUObpsr/ejUkkpbCSGmAslcrTXNbme8vK9vpXb4kIfEfSuIXASzMWPe/Xw2h8vThoHJoe
Cjkn5wj/059hPaCCL9j5yP5awYcsxycJ7eU0O0RqKn/ZgVNFFIswugQhDCmjDOOYvRG5HrQH9HP7
yRuEPneeU2fz17Ir28x39Ky0vbgRAapiljlKTxNqVr5EjabSSZ5WeXoYnLb6a2YOe4MaKlgH0BE6
6auA0K7KpM6Wzsixy6y3vROUtOoqyaltlZ33duP88awvfWIUbWl5Wj7oH9dHNVf47ZSgKkllGh6C
FuaFECvwtBhW9P29cStQsDA9cf/km4GJ3TRToyZKIOOQ+btBHOe+XZZ0787Io3yNYk28o7ga214Y
I7/6QL9QZ75vy8JiD5vhkHmRaWFqME+x+sYBBKu9WCm76Llu6uFdM7GUpzLEEXonN90ASZaIAJLz
UnajT+F6eWZYwVMTA/QacAZO0WSWR0douW/NWvNzKmQZeWVWWObOrbgVz6KMAJq31PAX+sf1uKWd
WlUkSbVrPTVeRDOYB+obMvMKYBHahBGFprN/6BPfSWiJ7yfhelbtFEeO+J45yMYWIZnUgGoA3hZ7
6OvfAr+9ne3ZrXxkIfTvkey1o1o58F2bfkr23tKNBac7HMIebzeNi2uKkSOAHFSn5y0NqvzZSVrd
75s+PJHyIXOZatlXvMy7na+8MUMGBePmPiECXBdWsXhC26WeodAOFfLkXac9GJ2iYO/d/odSz+Kg
DBLAcw14vzwaf5431N20xqkbvzH67OiUlFD7dNSOaKPu4SpbS7mcaijJEFBuyK2z44xmlpLl9RqC
EPBeUr+haelslVCES7QGn2xD7sVeW0u5LCHZAvkzLY3X85sHxwo1TMnQgaxU34jj9mS0NlyAqGl3
AszNoQjw+BevwU0/aDookdlHeePLTJPn0M31c+uWwyHv8j163xYBgKoq/Sm0w9CIsKaZR5FSUPkH
esgjTlpCm7BP/UceR23CxCZFV9LsCgymo3I8uC4VcmVImp3U4bek5SrUA/WAfvdbrAy+6PXaGnap
lD0irP6it16dCj7rB4CK8N+5Lm0E/hOHe7JMRBpenKant3FUyrL0srZNHW4sO3yy1ZFaH1Cf9TDk
NWF5jdbXv/ev+Y2wB0dyAtHftXxQ1utf2cuqQBZEq30HJWXqOXI+6p3+b1Or6WPgmuEOQL+xC+iS
w9AEZI+YYE0tLZQJ0ooF/gQ7J8XROyjosgzC57Kclb0HbFng1QdY2uIQAlnawLGUv54awV4f6CMo
Q1mNgXXUJ7s7UOTWEfrqq/wy5tixe2oQYGitT+Ic44eceZYwxemvl5i2uSVGoOsB043VRijBb+xo
BF5R+glDYhzuD1KLpqPpdvVTkVfhx/vjba4xfLmlBUehLLG6tEqFBGGcScp1t7OglGEBCMzRPvZA
An8dj5DLuDr3FooN3B+roLkYJ1VrLR0TozB1L5iK4POlSuWUVe2ewfHtrJahGGTRFwSrWW3UBnN4
rJut2u+UfDyZdAd7Sh90pzTY7QW7PRNA7ZBAqDrykkJVu944U2UnRlCEC544o2Ru9PKBIrg8zpZW
eZQFqof7H+w3FHq9U1nARUSUoGkp8ixz/+OZQXzVLqiQMTfAfN3Pe8csTr0gFfd6zsjbODegX2Nv
mxDAmK3xVCSGi3eA4YQNEvMDqYM+4KDhBXaeJUeUovTHOAv6n7GTaacgiNrkUI+j+sza4WRYosf8
T4iChzzen8jGxQtKyeMFr5rSPvn19USCQkyWkojaTwxj+AWAnz0U6Nw95Bk9Z54t2vaYjMI9V9j4
PrhOoHwCbq/DnZO/9f0WV5Gl15mtsu4ej9B0SiqZcMkISzuK0BYnpenMcx9oGn72u4YLG/EfMhPg
epAaafgh6LqetltLXRfLrYaPuPkmHwfQBL2NxaVMMatM45O0jOE54ebz23C0Dy37VjV35Y9uQwh+
BsJ7GnRz5r7unzAm3FO7lidWD40Bcxm7O4+p7BGrbojcQR4viRHvwfwbi020CRUbAJC6yVoWpiQx
GtPGrH23duj6sYvpOdCj5mVwk6Sj9btHXfj+LruFqhBrhF9JCy1H5iZoGWwlL4LFOa1KBVyASpn8
dNCQNa+oe0VCmPjUDcrB7rXqw/2Rl9h5dU4XbRpMTaidqISF198ZOHAshxIAbpKj4Zd5Eb9x5n0h
hs1h6KniH9IKRGGuh6m6JpmD0a19xaiQlQisqXhwmmny2kBLGq9FGE0eBdKGx3ACdo0jEX8Yskg9
KG4i37VOnxanOpDyNEvd2bmrtj43/bgLXA7plPLO9W8TDTqVWsTZmuNC+6AbtL/Ug52c7BCWy0EN
wPgO9xd9a1cvCk80h6C4hLfi9YhVYCmgZIwolDY/ZtIwfNk69tvWTdCfEzzfJujYzqBb0/xz0FVK
b1bFnFmKpNzeJRbFibg6uILIwbAC7W0fjH+tDseKLmEYpc7FfHSd2CvKEA9hgrOENbnTA+Sy2quC
WhwxKZq9zh6HI6Clccb6ec8B/Gam1CFovwEFAgslNl/NtIzsyaLATy+MiOzmYhh1iAjGYoGBuF+q
JOd8HsM9+5ZlB18dJPJSAiKSOLokoX+tcPVglnE6UT3zO7qrs7PW6c2zWQfqU26pwZ4q3M1xWgaj
BWZR9wB7/R2o//G6Tk3SllpRkAGHs/Y260bt5Fa5/eH+Nr25lRiFZngEfBYE/ba0o9DBREAHwWbo
5buopEAA1bIEwbZnjziCBkkQzENTTHstybdECYbmHgTBI0U1EaO7PiGLkGRRCCCyqXbUb51WyF9E
tdaEECrUAEIxfTGc1qOfWHfPH9E8Cl0vHEv3JYhrczqWKWaZUMGD+vX+ktyc3OV38SIALkJbYu2v
f5ftZOooWjSt6rh1db8qA/VkD310CHtitropTaAQFZeE+8NufG+0kall0kNAGriOpuyF+ewuVHMr
C5JPee5IFazQ2KU/b0wP3GMpOoOcQlJbTtYf+4ros6rZDIwzKvE5NaSTeKozRro/VJPzL7gxSZ0Q
Xf/9/vw2dtpSEdbov8HPjJbC63ETBAdpU2HcOaRImzd1e3KiwvAKqc5Hd1ZdvK4cwwOT3KOY364s
or2kbaAUSwS+LhRXIxQo3h6UbmO7e6MGYnpfRW2zg+/c3kgEj0T68GsIKG6i4U7GExMne2/i0PXj
pjcuuON9m+e2v8gRnPf+ct5+RthibBZIXOhcw9a/Xk4cQt1ONyjnR/Qxpz7GOs0p0drwEutm8BqY
g/ZYi7j820R44aiBhvy2AmSfrt7RrOzJTE34XDN6bKewyMZDkemRHyVjuXMebi9bhuJGWjhL5MFr
amNr9GYcOfBoOmS+v8tiDH6Ocaq+jYF/P/2HtVy6L35DkMRK12spVDmw1BQsTUS07X8zLQzl0Qoj
kpVcSQYb4l8anfHjyfcsDTcnSQC61FJQn19X9SahVzXwL4dRqYJzaRnJk5Nl9lkHnN3ZMLfnj8QQ
vh9nHoYhAf/1JFFNM4XQAHbo6nfOpUHT39mt5/6s65Xzyw6VwvGmybTfGLm0dirCtxkW+4YmtWWj
KpQA1qQoIhE87gVnLqxrLfEyR2kT6kZdhcJ/WM6fIsMaslM49/UH08nn/7mQVRAQTrtRfX//W29c
BoCiC2xI7LBctdfLIAKZDGNAHTXJmgxbHBpLfTXNHX1nubfGQU+E9r8ly7ixZQ9VmKTwstlTRlY/
hZqoTpMW7Uk/b106f46y/Io/LnMQ/Lgv0c2BiNUldOzicOs0AXTwoi3bExrf/a/7y3fbhL8w32Eu
/AaWqero1yMWAIAiR1TTpwStfcAD05CHINXsl5wi+5eeO/gRwEZFMtcZ9AdkR9rn1NWj1yzIs0db
6jTR3f9Fm0uA2gHODaQ23IirH4SQQ5QsZI4iSZuPlijSxymx1S+Vk9kHB8voPch768wSAy1QFfwm
lEeuBzS7NqvbGWAsSER0GahmH4JySo6LrNJO2rI51AI6QlLhdrqpDLX2PFgOFLGKvrDTbOfpA0SD
9hCrg3m5v4xb1wPFTtoOwcXAoFfnwspEF7eh0wBU2al9MJ24+9XKoGtRlTYWuVjckpU6Uk40W8Tn
+2NvTPN3Jyd3BEkanN3rFZ2XDoocjQ+/R63yTTdVyrtwsOkcpXHmdH8otHU3Tia4FaEAwSfp2RrY
NBo8MaoazryNZVP9JMbEwSi5omaLE4xevNZSMM3Qktp8rtWu+0AL/AiK7dSi9QxpJ9FJhUr7XiSW
+DZNY/C+qIPA8tAmyNTDpATVcGicSnU93DSn6TypZtgfotSOlHPZmeXPqtaN8lTXXfvDyvNx9Oq5
tqTX9FHzblJoTvMjqzR+OtWY/FTbMS4ueAEZqVc15fgPtjJd4YGkLUF6rKc/iOnVj7lT1xY1gtL5
PDR235ynuYg/Lz66BWxjo7HoXA2S18jQiVtrDV8qbOYbGXu0Cytvmrh3ywuQK01VhJywMGJlrn/2
fW2lL6kFEAWblOycqBVnLxeT6+AwplFtnfHlRD1Fx6n2JN3ZiS6BG7jk9k5u9we0LXPpT8XUpEfq
KPl8EIUajScEQtKLW6YDsFopHN3LsqkK39V9WHyGLht+y+u8+4wXp1lA1sjKhrZP1PcORj+bb7Ci
xT6Tbt/+BWxIFQcRdN3oC1cb1acgzkrD45KIf+RmK8Ubx5bqK3yyCvOtyA7eq3VJoNkhsYQipUwh
nzdKbsevPSYw8dHpofN5qZlPn2gDkJGnaW038T+p4o/zOPc6GRHKrCa6IyBlvWze5LPA3WNWc35T
Z6rBuHRXRb/c3A6xTqN3P/SNMRmbt2VLOyAKYChonUKEs8AaRaS9CLxfokcU3vKXyLYDZird5DE0
RWaeMoft7/NAGZ+LPpbfBhphP0NAdHExR9lfoR4QT+eMB1U/RqpJbSAdY1TkAiMkC07zmDpBjh3h
G0MxpuEYFnaFOGSkjrkXyhqPVUi1U3ZuSx23rjwMPvXZrJpQDRDHOdSDGhsnuyvclMacvEzeIEug
QnrIevlYqQrENWahnsLWlMajMEYgbghCRuI1eiZLz+mRYbmYva2IQ9s1Gr6qYEGPQgbOLySScLkq
JWgRC9q6wwNtJTGmOKFifzMGtzJPVkD7j5fimuR4moo09ms35sl0jtx0dB7yyVTjA2qVhXnWg4A/
JsQ4PQ5GZAoEI+LinaNVxVs8kcvWS5W6eY4Dqb8OQ6Sgr95lw1fLotTvawNM4DNuXGkCIa+1zEfV
CQIdahIpJtb00PhPc+PMKiY9ZgOLLXKYZmr3Y/qgWMipPhFr57pn4yDyaopQoBephG1xSqe6Quyk
q4IfnWVPycWogvZHEWj5p9HEqgG2+2AAjOE3XJymcFL/J2Mrfp6UMeIqsmTVe8Zo1/TT26Fhe3lV
u++bULBdi6kCS2ONk8vIXqTh0urSd0FYImk9khI8jigG22ccg8kk80LL/9fE1Degg/ct+gMYziae
6KrmwbZT3fRqAu/8lAJHgdfINOsuQ2oHBxd6vnFMpBNoD3ATimQ5FP0PYGK98wbwulcXaw3n0NfZ
8BCazvBv3QtYt5ORBF+ska1yyHFyrR/6cJS/SLenL6ZRWdWhz/SBl3IyRyT9+dLKoXRckfmp07mv
rdUP+VELZRI+CDkPI5KYAh0jLS+r8Kg7g6IedLNTZg8+hqFcEp0i97Gtk6DyioK2aH+YkN4+1mou
cOKclRn34KAMnUOjFLni1bmMYccrRRe/SNmh9d5E3dQfpiTP+ksUxGPw5ObFUD9GCt3+nrTxRfTD
duz7h8IRKe5QbQOiN40oVlzENJaVZ0tFjF9lFI7pBzJc46fqDBKTkVLWxRsYDBpQejIX9fyu4ecM
R0efAMTQnR+zZ7XS7fGMi3noPLH4CNRbE8xz4btVGrdvJ2fUo6dgFn1wrBCKK35aem9ln0OZ5tyJ
01SJEB9sy0Hz4WyZtWt/t6Kwcb6H6tRqEbBrX0+oeSKPa3/SEhNpTW8w5068rwwzdn9NhIvlwUmm
vBZnRQajKjxzCiiAeqOqNXRZidJJyok+23qYFL9QEis5I6HfyG9IJCup1+qzM/8Uat9XJsYmVlld
gtBEp/spcFzuLF+N3Fb50I6dOn6ElhggHaYW6vCCbmLU/kw6TWqfhBE36ZPgVdF9tBjD4H+1jqN8
dyqdhcFzJj+a4ncwZ7XhzTjKyajIC1yI1l6TqaKIDzWIY/Ercmctz9FDb4vuPUrnUfGUjENlU9pz
Zvy766wNP6PaZiol20fpwpf/4+i8luNGliD6RYiAN68wY2hFI0rUC0KUtHANoBuugf76e+a+7lLk
DEx1VWZWZquV9An3q/bxoQKxR2Cz9sHsvccufrcA8f66ISLVnmxfLRHOXVWMbue1nFdqKWOJLwPy
0zeum+3lyJHc+TmGv6ys1My4W2JXY/zKPzLGy2DcfgiPxaeitYf4kNkOIL036VHFurwsYbfUT0uf
bPJf35ibS6T2ePSffKWP4OTwbiDEsfG/xfHGBrFp/0GZzNWUbx6R3NeaCbrK3TLsnzZ3X5bLRLze
CFXvb/I+HnGYrdKkx6/Hy0Ilx/IZK0CJxaATmcOP00HqBCuftvZXeDp/FMujbw6ZPNYiiqr06Ne5
RPjjHRhGpaSVJuF7PzfcFLRplu66dNmTVZ73Lmn3S9evvnsZ42D2r924B2yI22PSnmSIPC71xa2Z
HS1PDJnp19WuCBpIqvpvHJmtepJoHN3UBD0OdJXaDj+11xXXqNmq4Rdd7zie55sNR25KQWMqhTcS
DuVqSYoFDrX9ad1Hz8+UxvFKEWK6NElOnGAPP941js2G9UC+x0Cy0+2UNGWdEz2GmXzgrOIZBTgm
zWZ12o96QfmdjdsSWGcPReNzMoSVl7qjlaz5trnLD9s4y5YKdgHJ6rArfYWjw056mKIdzqoheSZv
utB7PsQ+/4TN1yZbfcuZUmahcr8bZBIeOSstKzqPRrlNgecF1kZhtAj0Z6XLz9taVF99gMVKJpOt
Gi5HYMQDUaN9m3u7HO8Xy7Hrx5IdgKMwW1k/b9Q9LhyS2u/BTVpXp8btwpgDC/4vWwYlYCMi/m3W
tyvNQdRGqMy2Gkw1aycM+TAAIoYiHex5tn/Jbu6h45ZkkimtYqzSpIykdyJJb0vOMQYYQarnQcZ5
tIxU5kkqfKiVs84ED9jrsbzLftHq3DS90V+0jq6fwvCJ9l9t6RbFCFEJ+lzOrIPtT5Wuve5kKqON
lepk0OpnPIjFjk6G+GwXr7cymAo1h1oUyqkS68vZJvtTTuzvu5jeq+Nq60nHaYj+mveqaZuosEmq
t9KDdZ4e3id2l/thDtqLXQbNcLeR2xanDu5o64tja9um/w4OmVd2OZgiZKKb7o9lP/bzvit3obGN
1p5HvV38nJw8AnSdPgGcDfvdsETjbBqz5CA2V/KdapMn4xA4xdZM9GUp0/RUPVGMne7J1WHdvTTL
4AzPx4g/UNF64zSyPxXvbxj2leKCUi+6NkrUMpNlI83ZbwDZHhLu49kXJuDZ8Ol6C8xE9+5lDA/P
K2qp4ru5tcy/SCJz3NWtLx1EMzx1QT/9EERzzWmkbFoUtUM4INTVfZjGXoMYNTKe+OKtWb4CdjDs
1FVGhg/SLHItRrsP/wvjtZoLL9Sqv/O6Mfpv2/y5ziuK58M4YfGWV2GHbLunwe0zJxhFk+8q6d80
ZeLVn9XCgiPSQc7pvhnKJ/IKvCmd1w6nFzyA3TrH3cR93WXTjint8fjN9Jxu17l2OWnl0JryjnN4
wsmwHuhil6m6uY9FBx8iDmq1PyYEjD128mYiNU3W1qWUVDVmtaUGwi+afv4Vy757oZbHBpJ76D/2
rgPU402o30oZ8EvXkJXMbEfRS2e2WcdU6LbBImyriBkswuXgz884Jl9YOdBRCrXMrl3XJcOQT7PF
OIY3W5LNKhCsQu+l/VI3bdDSVjlk1i3xPN5X+2b3P4Dn5t9lqUZUh5sjpzveyehsrUiPPsNaVDV8
d9+2Kdkh5ce2tZtKEdmZOU8qMdkpDV7zawnVcrJUMsjU3VC8v5sw7s3D7EuryUCBl+VO7Kv82rzE
8IFZGkT06tWxviw+VaBvx2Q9qWjaxF3YRObaTdyt17GM6wdnozIWx+Qa545XsxyuoB1jn/qKTJEH
vRo1n2MfCuHUqYGoBytpQkXjsGxesUQk3f+cXd0NPx1th0OKFdvQfujeCpPMMqPfpl07KCxKBi8p
kTip5XdlCfQdTD5t42e9XmWU7Qn9Hfi1S4OLmYRrTlsrdHxXT17XZb2s7eknpppHnFZRU/50qa14
bohq++63S/1pd0b/iI2vPtQRDU9HL81v6K1WXGNKx542G09y7vbB1p/LsR6+R/VSAoE2XLwBv5/l
t7VGnk69CYm3DlX8oeow2S7VMidfcbmY+RxU5ea/JlPrB4U6XP9PaTl7mCftEMRXyjglNWjoVCfT
CechiMbxoQ5pqlIOihiVq5L269YzsF+wv3G8p1pPy3zRxJ9TZKJyHB7FbNbuon3ZOt97s8rpW+fQ
7z7IrdnPbb+3EsHAZt1xJ/c/vlGbPPvWqIdvPY2p9+Cv/vpfjTRzyifBSnDqxzcvsi4e5zFbx5YM
vCVA+PJYN4Klcwe7ROe5dGOrw2EuiP/a9p68C3LllitgRuOmuhWD/bgSHHXVTReXeWD58XbeZq+k
FVsCce69QVeXZrSbb9bW6/0+HNxFX+bYKU81kMzyMOg2uIabMwZZpV1j3/dcHeLGb257WN87wxXy
NWyv1eB5716lBM2Ft3Qo6qfY++HYhkC1ZQS4Ta0FJPG29SPACGbP7fjrCFFTtrIZKkYCTX+uulQt
wTQ8o620S7dQriNf0Y16Q8aZad2rSU1triOP0ARf8YdT7Dymf25vlXRt5dL46KFFs9LaLv5nsO9d
f3UniVdRGU7eHSsebZRtzL7et31e49PkRnF5DkzvinSaTLsUGyGLOt16HqacCkpxo//b/zh+3Qz5
qDbLTuMqbv6N7XRUxRqG+12j8XHbU+FUHtgxka37gxjLcUr9dQEq8pom4EAZ22E82QeSijND3oLz
ZGyZWo+pM5A4RPxOPD65gdXtF3JTQNJs7N4pJqxlTbdsZXHvmja4P9o+slMbrNp5acdZmROglxuc
Nqj1H96euEemWmw7TzZIQXXntsNicrS3GJGUbtP+G0os8VMMAy3nzGvtOueNHqW/7D5OsFe/Mkdz
3x77LbGGfSw/FQtmycyAVh1nMfdIXZRXR+f18FigpOo4rFbgnBScqnKtVYaK3zGPmGtuSzEko7t+
LBZ9YmH4OAU9K/vrFRqKMduk19Xgbww6vKNJFWBmZoOdzPxplTZWFL1VTjlEaVNXfZ1W4wrSEteV
Yt2oG0orc7HBf24sMuzTjnXt6dmvj+jS2aKdcnAr5xtFXPxE5FD7qbv7w1dt+f1dvLqIcK2+sbur
1PSJmDUGOszbzvivLTtTv/i0tzSJjnz6cwtG8YkFiPfe8/ZtZ+EqJQp8cYIfQ3I0KvU8PT0uPofT
f3qx/e8YXDtzgRK/fVqrLTZMJCHYDxDa8YtFH5/E0G1360y3rt08WBMXK623UV/l6M0j1piu87K2
nW1d6okItocANmDNcXgO7we2T7p8HJpEntCzea9xb00JumO3ndIwtMqJoe//99boxPoLSiflm4kd
OT9HPsmWhVr9She+P8ciXydnfgsoEv/MRqeaYSrWB1dPzNt3e8LlvJAo35Mi5rhxqP7x9rCzm8iT
z3ty7vZEWN/HoVu/jBvpMV9E7amT42txW9fyzfOi5CyuG5uOS8r56X30TmCqPO7Xurx4h1++GHfc
eZ1six5ZW7bKx63GRAmXULZ06rlmq8Bb9mpPV7Moj9tacdvW0kTPKJrBDnl8FjcVCiFLfiCvvOgN
s5rUlcjli32w7Sn3O5ZW6MbWAfeGbjx+bwhuZdaWQndpE40NsGG/1K8Y05cdJlw00BcciMFxumDu
XhbJUtsJtHZ6n4IOaRlixGXK2GOC32zqKf7LbLNfI4v5MQVLkOe+ccEekkWM69eSuGo+jbPtyfsh
qCbrtyEz8L9kapYym0XtP5STkH9jgOGuaA/tf1/Xsrkat6xEQcsQNGmga3JmYyDE/7wO8Kyo1wnz
60nNGneKoYSNT7n73fo6je5uTgsLTFtuqBRXn2ZaFGwW+u9JOe4QdrU1fyTesL/uIUePOMCJMlVN
zvt41Jt/1+9SvOyHLu3XkKZgPVm2htw82BWYzjCe87NgO0GklNbh2TIMj4WvpuEaQwK62W7oIR+D
vTdnjQkgc4JxRF+4dbv8cNE+z1fsWcWTFHM5pFEVLNvZsWZxiffRbe76m4CEISfoR8AuMdI6cUaw
GV3q/u8BmH4AOU+9m22LRzuvS826VR+apcwPN95/xIS1irSLI++bFTY18+Ae24+KGMqliNxk/01v
KtrMXhjd8ogeX2RYGu0/ZVIG33A2bPtz1UX+9yn2Aeu2MGwN2Q9HAgw8xu3vdWtut9o1QRFa+/B5
oz3qTJqh9dkWXM3L4PeMcHhYYL1r7LLe0tlU6hsrrqSW9jpaeRFkH51i7Zf6aQtVUiGlMEth2jWc
n9bYomOqYtU90tYcTT43jbvlexRqJ02Azt/HijCzj051PZeJWKT5zWYA+8T4NTaZ9EhffpJHsz74
GMIEvA0sl7eUPOl7aUdexn9ihGY7H8ckn9gYCw1sALEaz14T8sABNsu0ddtbM11pNZ6rYZ4LWjnk
dq7XE3zr4tz9tqAoG+6DqikvMyfK22gG92F0b/FlbryOKIT7pDQvVlK7rOQQ65Tu4JkYD9mWdB+r
1Qq+AAcDeWWODx6NGsPqoo1izZLtL+8XMvnuq6RigWKz4/ZwOKIZUxqu+UN4jbDgcCz9GOrR4tUn
mAOn4UP5Xub3cTPncVnZLZsVPe8nr2qii8jiuwC87tHDEVeRXziYjSNuJjf52QkC8IkjWYVCpzDH
dgri5FupW8fmXU4BnYU6DnQEpeXBx8yWLjG3942TVY6UVQrqwcvDpAUGSs+J6W/kEcdC+wCRcQ3a
Q9pgqMZtL4DU2xtntOXk3YFctQhrszUPoTNz7uz0beoJhPJoH7YxYfzBd9iV196pai8PWvd4LlvT
/2pVxKrMFhCj6sVEIT75c8tlw5uusbJOLsI87r3X/9gCOrAP0YfLb7E1QfAqPG8mVHAJVuchJhH2
7tj9Zis0STG8UaXX+GCpQ/hXdEnlpJBmY/1YS1s/LvMMjzJPyfrTrZqoBYHETI8UeBOlEwsm9zIE
rs37vt6fxrLd1rdpW5q4wEBiGlLfqyTMDXE0d9Xe1eJ7ciTuerutIX79Wo+fXqT6+roxCVuFh4P/
u9r3jSeWeJ/ky5sA48hXsqsPrUX8g2VUPnTT4xuY4im4l/k67uuYh7tXyovq92i/F3E3vBw8oMed
J2X5PSbnzn8fxj5SWQ0FvX+Gsp3ucB1EAGNsr7eyfnJ38LltSsiWpOYv9Et8FSqKwIqfzREruZTA
xNZlmC3PehQNGoTHG5T4O2y9cMciIqQt2eTsmvwY7Ennegu2o7Cs1vvlrctspY6VDHNa7ptqTkrD
puXG96YPIJ3EuizdMX05A3TGk/T66W+42O3zIjaPzT2krW62uAeLnZ2za5lFTaJeIOLZ1IqqOrke
OIe5713QQCY5HpZaOfYWUfJjh0XrLiDK+/YQN+H8JnpYs6/ZX9c2k84yUujD/sgFU8DB/McAnm5m
D4N7N+F9ulQbkd8PjZGBBHZksfB64NAt3ue6npqUJkbVEDwGOHVmwEuyrt68hqsYHYDZYfekA+0P
L4lexv9ID/dJxULgRTXtK2u6LPCE8kJaKV+Ic3/m0iAjCy7IT6IjG6eguRxW6Y95grvVjUIqy3so
n4B5oBmSRyx0wga9WdJihZAo9Z/nM3Hk3jCT+hqaNTS3LZTxhUWc/Vm1YtozieFhyQkqSb0IoahA
vymqa17Fo3u5Kb/w/5fR2nyDcsWvDNK8/GMzsWPS0UcW7O4STiaLQ2d6aojqnNLaacxv6F8oQoJD
gzLFjZROBT0pPevNgPJ+DLfRu8yya3+EcULl6FtT/Zn7sewLZm5+WCPsxQiX3TyTyhX0/NT2cfnX
hP30z28UzbbunIY+fQhefNwe1ZPCNGU9zdKzCtpJqz6pRg3LS7BpeXHo7wzoowjGtK6ZmE5g74E8
810iF+irP968DaX0q2L+Vudt19ZHIpYDs6FNJc4ZL28lrx0e8XPa2fX+LYZ1aYvFNSNK66Y8NF4l
hpEFNGmxCThzqINmnp3jp3fsCjIxGXaG01iwDLATLb5nJtrt17Xeo9+rqp02M/9/PgaWQES+I6yG
Azfa6fAnd5Of9mRqByZjFn8Gp8QOerRGVjvr3g7PWzy3Tc6vbN8qZSnnLRkIGkm1O4v5lEzKmzET
ig4QntWDRujIYQtP0GV+C8xvsxihkWmZNBhLOdxBP+GKSJbYPp1i2fh23lVjdTyW2G4+G+9AikNx
sv8b5kg8CMTe61nYLelxXbiHRUtJuUGRvRJoVnjN64Rlq0xO2m3xJvOAsOS6xA9dEEvr6klnbAsi
gQb5yOhZrSnzPoO814ddDpu3y7uki6GfXUZTuOrY3cZi4xAAQK4sgDl85X5PntfB+sbDIot6cBWT
yurKPh02uX/iujBz7u2eOCP7rAzltfebS9JU7Xznw29yHZzbAyvkXuVhRet1DVDfNpkXafCxeSxx
LAJHwYUAT7HBx1vNDUc8MepkT7uxTshT44BCSeIZXnprYPOnEGqVT6pr4CPRltRxymAiP+mf2yNl
UBdh6kS0ZPmAHvV1aMi6vW91xBRkzQF5DlhweyeWcPopN0Ok24cgULIvkqqMAVCCvbpPEqs7HixC
IB/GWbMRNS0uFJ6/12zwz5VaxwvHlP19dHv7X+AeRFTUN4UqSM7YkwQunI7nzSr3Lvu/v1YxV958
KrduGD73QdDEb11gP81L1aN/3wfWbX13csBXrWOe0pi97SONiJO54hQCs+DrQPgpms36rWt84ZyW
tYTLor1Z76GydX2eHR/azjgVP13N6HCuOyJeC3G9v8jU4AA9wXAe22sFGTVnoq9W/kO5wcV7BivE
o4/a5kTPrPHGtcm6S5mz9DU5uiDKoNk6dfPsMK9bh6g/r9gIii+iZgPj2uAJ9aHgJ++0WY4xG+Hq
K1qmVYvTIQfLSgXDxC3UwpHfe3CVj8EcBgs1fZMobHEolrxsZiyI2CJv1Z0FQf2maJv870yDs/zm
e7uK/oG718gEogbypgcQ2nOhaweMBy0iXW+lx69unWbJnu3Mzhr7LOW17Fuc4+aj85ur5+zzkaPj
pFbDmpfHf6Fl+MGNIegNpYagX/dm46WIf2xGI5Ukpyaug4h62h/uRQjZvbWVan5VKzwyXi1jhWDB
STbDZufQ/oPTcCAYDFxcQznf4/l0GLm4OVgBQgj6cWSLcFUhvp7JktwPx0QwXkQICAqpPkBTtI1S
fjEp0AqYOBJ/RnizLd0bUKjC6Z3N3B9d5xUH+e4biy6uygNE7/LKrLHOhajYLMjJIgzvXP+mPthq
anmG/OLghAvqHaZcBoOdidE30/N4YA4BNkbOXDpKSpsSaA4u2zpSr+MpHL6h5lH+i+1yn36F0ghz
WanlcTrbWx2+tbF0IzbNWijsHbeW+gneg1oHswwI586+m7Dqi9FaWgFz8baGYgBm6R0N8ia8D5gj
jv5+aavpI9SU/R/CbwQj6O3M53z3jmxNlvkdqX/ZFTdLrDrnMssfSq/R+tgMttteQVlg/fv/fxVj
x8LnBtPrvFSNh9hgl6b9ccijVmnX7+zcJbJq8dxtmtZjCdvI677T8tyk1l2cuarE2mXGeOWnD5TB
k4U4pM92Yj+Gk9P7HFUR//O30kGgQdVj+z0c9+avfdRtlSI6sb/GOQrr+3JS5MxB3oXLyTmkfNfT
0f+LpZhMgatTqx/k2q8JuWaxwifUq7HlNSvOwHeOM1f/9dYc1xne0Rg5ssxovzIDoT9fwLsrrj1D
1ubGKLHawFk4v2dKejYQdKILLOGqPyvSqPcFJb3mC7ROmMe+AoacfN9y8ykZKv1LRvP4RlR9gkjJ
zJU4kU/toiuomzDvR+zpcRFRClMi25nQDxiVLITn+aZuHmYRuXvadnht5V41A94roMkHgxAAZdGx
B/+paMPmF+t19Z0ctwlzkik+3vpQOk7K2ePBXHfYKT4YSUnMI7OEhJQCD5ePapqB+Ge1W1EhcbTU
v9ZtsP1sa6fVfoR+d1ThD1i3Fa5Viud4HtwdpEpwipXzaraXUFthmE/TodVdu1u0DFM3+Y9h6a1H
gdXVUudmbxO7oLxJO63jgCwaBV1TjLGcTL7USNxu+OzxMMSzE562Y3N8VqGUPIrBasMQnu8QH9aG
PBCIYOWadxoF4EvZRAkFe5XhfUmf8FZ6PoIvL0G2uoHTsHBSqlCfkmSKnmlDxk8IL296iueuvSy2
u+vLqPjVmGOI7snxxw0PMyXlszV00X+hEXQJEK7xcIKH958nWt9PyIIxSNmPQWCDEThGoUruUZwG
NQKIa+mDMFkVltb/Oq82R9qiDoEd1XLvcrpMpC+zgQKR/ew3hVLDZuMYi5tXYFdtDOFhMzKl6G7o
QW2J9Lsg6JbzmiSdhU5UQNYUQ9BXKMCg818Vy0ZBtmhv/lselLH7dkGekZeOcLZc3iZJRtl2pbEu
q+Z5nfd+em869H4PFgl87zdRqUlj/zCXEFR5/mScnb+ganvvaRHl3ueoZsqgsOhcH8wIj5o52jIP
zbzvfooeIgnSGnx/fcAYanqrg4AsMZ5kStCxBJQ/Innl02hCokrRXxwi3fTR/wr7NejuOM+CL12u
zdOBgc57MqsQt/EjQO2OXKL7jr//Vma+DeKKksmOv4Hx+8tjHXLwpHKqE7z61nD7axofSB6Hnspc
hFt3j4fdNqik4PIBNqYZOUSsRHxHk+7Vee3AgORHWPXveiMQ+4QierKf23qj8jBLTn+HY2+f+6m0
eCQHqn22lKI7OQuJLBCIILE/jqFf5nSzyHJGD18eT6M2evoTjGZ/Xl1vi88096VTLOWyJWgYreSX
kV3AQIjfP6gSqiLnT+ShFSy6zRvPt6wM9tN6r6b100lSZ5QiPd+3XrUvsAfY3GVb2HjP0grW3xy7
+iAzxhv3wl2c8UfVmg790Yy/52VI7L26k906w3iqPnly5Br62VHGUMsYgQn3UiXL8J3Zu4eS3pvq
mSKgorxG4/slj6j99LYKMP4Gjv3we1W/t+XoRVkFZsR3xruHh7Hr4lMZkzNRRMauvgu7HnGLXJAc
oR4SZYVIbqSgVvusXqE+krTUBAejJJ09wKcZVSvtQ1z/FGsj5qKLE/leNiVFAcVA8A1xLEIuh+/3
0s9BElAqqrZP10n58+PaW9UnACuhu3bTjBiLJpIyG1bdfOf5Zj+yfWxwdcQwb/8HqsfiJpb9RmRr
C8FdYImGeayjwmS6zSKR/dqtYnSRq+1OjXG61T+ZpPN+ruxXuHdb7Og7hjaXM41TZTu7vvHMSwf4
9buNj93K5BoxVTBmVuGpWbfow+AY3T7tjXErJlgxfAaHFa3FHnJJqLGNYSpp5tEuoiNaAH5q0a6X
dk1GVmgrr7qCRbfDaXDC9j70UB7DiQuOVHEcoPzGCPe3tfuJda6EqPg6iXIfW0Bmi6dUTzI3dezx
dw7X/XnMngjP6Pr1xWUIuI37k/oWa8utizkIeDJjRFifuMQBi+rKG5COi/q1maKqytS6Bn/6MEJx
1BPN993pB+et6azNQiUXYu6jE6JlMxXRepysfgk+o20Rf5rG2T7wyGD7PBy5vPRplgHBapMtXYPI
/LchNVnPbqgsprZh9R4EmsGfDSo+ddLQOBHqjhvtDCm3sstIdrZE4E3X1gy+PDLEWRVt8SDF/VJG
esim2W2/+6XnHJnGTcY6m/5G+ZP9s730aKPgTspIfKDg8UfUCA4Xym3CAMqYOeJbEywVUa5Non9v
dku1wcEpfihtFJYnfehYp2C11WfZrTYqWitwcJvyRH+kVgvzTvOIrZSsGtkWYKT9zx4hI9KsxRHk
DfkjjjPzzVfnAkA6U+Wd2QU1bKuXkscacXljAVTM0xAjafHDAY/r1XMv9erYw0U5wf4cQmm02YLY
J0rxTtnbFKOZabrZiURbWgUHpIvtA7x+i7rSekUuhSijmpf2+7bB0Q3pxtR6h1NCN6Cv0g2iZxa6
GZloFSGOLOmfsbL2j3yZokTxCyvkdOgfRpOOiIiXtJ5KeQL8nyAMk6P2mSW2avuV4EH1p/XL6B96
oOjemwKAZEfT16PTacIkj5O1XorK2133HHEN3qOkcf0CEdx6XXHLWZ5I2ur+aGXV9hNijGC7m8dd
rM+1I+MX+M5xyOQ2ud9ajQfZ3TY6/a8B0TeSK98mO6639PpEgGGo0271mgdEJosiAL63PmAIa3TH
CNUzV4acFK7uxcsorehL45yb/EFs6C2nFtW5D5+p20cE84CPcvWTv+MWAyt5KMuKiZVSoj/cbmyy
eFt869IdW2vQrx5muAuWct/P/ez0fT6hLvQfIEPKb2sM/3/ap0ECw3tVaZ/2uYXct5TqiC3wGuAg
ptY3G/2rODFYhKfpqO39dMsiYUPEyHhDsbZCLHaQbkOxx0hBXje17p/VPG7PaxhX8rSWq4IgCCdV
sklow6Z3ge+DBGyWN2Eg6Ab3lUb6l9pzMmL2L6g+H3rwu+kLW3fOuaNXrZUbZG3doxcfg3oN+kbv
qS1pFhDub52Trt2+5qFiyL0F4DROGi4w2rh/o7s4sV4bwcTIQDxV8S3dE1GcfSItxWUPYl2O+2rY
KPU4QiANm8a++tuwGB3SdAPP3PNceMWgB2ohBKx00R0rjnDM38WB63agvrQbs3NUjnrys5CFdUCf
eFtrTg3Vqe/O4gLrMKjCLurbrgFScrX0ZyLrxu5Sknj9WpG92z1MfrMO9NStvkfjIj8OTNTvD1F5
DoBVQ1mzFSuRUFKH3p3c93TsFJZMIv8xXrU9nBdn1cNFjo195MNCJwzSBBCcOqQicWCzPXdRATJu
Foy9DmHW6HRfDEU+y0WTo+fCadC+IMWvyVlFaVnfB8KCE6qjuuVJiL39sR/wcSsQog2F3YTjyLgb
Sz6K2KdPfz7Q+8itH6+JK2GVeSLgwzV3Y36ZZYUQcxK+fEwkp0VaWUcdpghHp/I53pwGwVB5+Mm3
OiHmpuhWcgkeo41ZKCO8I/Gui6j6gXYjFFte7yHTaId46QG6eRzPTLDrS7D66NMqn4Xr1Cljd7pS
tuaFUW0c/8URwBai+2WhkJskHrIANVN5Cgg0Qnci7NG5rqATpD7EVJKNJLD3qRHd3yiCJysIS+Pl
jdS8/rT+x9F5dTfKa2H4F7GW6HCLu53E6ZnMDWvyJQFEEQhRf/15fG5PmSQ2SHu/FZjd5TRk4UtQ
YWbLXiE1o5GulWRZlfZYvTlFPuX7unSFTc4il+vOylsfYrobJ26aJqMdPpBt9L6inGAgj4Mc9EPO
SPsndAPsEwphboE8F8gsHeD/80iU22VMa38z+ct4JeWhnXe40wu9WddhgSAYTVPdN5BHbVLEjlTb
cqUWNln53Gfe63KZt5CvaDGMFViHkVNt3PcU5eT7fPVuGoN5Sh+8eWxBp602T5NOTOMHEdf6aVLa
sDZSdFpsWqT3PpQlRpnEr8ti3rjlUK+niacZMLde0j8+P/LRdUPzUvd0Re0aPggYw3BEaKyrULdn
F6TkHiRrIFPUuyUsOFwdVz2tpdxHeRsS478UMxYc1I96k81CyO3Nxw9tyqn5FWIacHdBa6aSIGdH
so4PM305kaJ0Nik8hXg29jgUEBl2KSv2iCiqQ4MzEDdTyxdrLEJ9GlJf3DXOEAGt2TgZe3SPYAe+
coOLCDFh4W2Y5DOd7T0MW9j0l7kcQ15qUKqvMhUq2ANA89+lJZfqBnDCvBjmjjRxTVxcART8aFfM
vlteQ78dXqbGFfOHdPPMORmqJ+OvZgzmU9W72oKsT3PxvcCU6YdGE4m1Rf3uEXlvl5U5pM5cHhzE
+vLHpp8q+BWtmFWCMICAVOn0No3hUSceqUQAqGvX3n9ZtVvX7wFrsgaOLfTtUV9vj0y71EDvlo4O
/JbucsQJMZwrt86CY+BWDiLbcK13NojYvMOlW1dwT+QznjJsTjN/j4ZtTwHt/mRZw9lioaz/bTJP
fJM5iPiIfN7gmuJhAmpfMhyMEqgpPgwTsPZmIIPGQNNWAzJyIb0P0DNb71ri1Gdo2NH/jk2LnQTZ
JOppG0H0p2lb8TfVOg7udTWuw8fERfeHa2SNt15AbN0GNUfWQurUwRfOGGBaPfm6eBjZWLOdtLtq
2VD5bUV8LeV09FroIhRReRlsm64D92j6VrzoHI7zwC+DEpKFpf2okAT3W9Bcp985tDHJHYtA9dNj
V5S/VpA232WDguMg+9A1W0Vh8LNfwLZJvbL/u8AmvoFqzpd3wWNNYXBBhfMmjtf1KpH5Lmfe7q59
L+YQEVcyjWr8C0zSmYMHQT6zoHqGKkKMPeatGjJHPpvWJ1N/8AO09d4a1//S2rPvXD0BEZUhg+u2
jkiGT7MJNNlehL1ckCBW60au1fBswgajB3fndG68sSGc36qRSMIY8q7q2ONEdoeKs0cPJnjMg2pG
ym5l0X3vKhPdHhgD0yOCVZabzNVx/qeWSyYTRkjaGGBvbPKFCr4NsqCyS4GkUJ/MGHZo2fuAhSCN
GuZQyrI0Y3JbL9PW8nCoJNFg64WJxWW24JdwHmfYJXMYCzG/8nLp8SilkeKQcfEdYcoQUpnOOPfE
nNrL1wh9kO74kBGKeqRTo3UahvYuLgk22doh+9Bpxmroofih1jaZ1eygFpP2uv4zHiWEV4eKq/Qw
wtJ5d+1cR/tKjo69d4hK/Z5wq98DNSHGnkGAdr68MT18vALSOJz+fxTLMQdrVsOvEdH6VmqkrImt
h+LFI+9q2oqq11dr8RZ1aIIK+K+xppo0Xj8Do3NXXnRavNELbOmiV/OmtD2/+WrCvgODtLv0F5Cl
xFzidGO573ocI5uy4CFjwimzP3klINGYWad4UzcreIsMwZ03mUKwcp4WcKKh7kFpZ1sKaIYWXJ69
UNbVUcJluY/amtYrJgvcZZMJlkvFjs6VLEzOrd2L3CQrLmumNa/GTFmAJgYP84jJA7cdB0LUOeIZ
YcRcbW1u5/B+bHXTnRYaLLGWeTySO/ar+cpMKstEFuDGLNa4EcF+yTlGwxW7wxb9rfC2JLeFzrY0
2fgaSUbms13mLEruZKWXlvvyJNxg+Gj7FE7OpXUEH7+sEaCZiJNin1qO+Jg0I1pSy2548XHlPeKE
Bz9pxrT6tMyYvgogZHC4xZRq03U6+wbbY5sqDTEkb4KZ4D/hgq4C3THJQ7lWy2O3LiMPfYk55hCJ
RgTbkrvpCdjFB94esO8eoij13xZXNtZbLN2UcbgOow+l2vWPYm5EZbEWTF2jPxPaIRoClq1RIC3U
dt0/VDyo1S7MsECyl01BcZdl/QJnxO8EKEFh6RmUxBd7b4jE8Fb5dZidRGWy2/dT51hG8tllgGWy
gxTxXUqcu7B4AYxMiyOpEvkn9hgxg8M1Gv7Qx7K054xommtTC/+B7pwC/ShRha912Vh/+GqaZYNM
rn5TN053o9ws/BmpSf5VWjDeD27r+luzRrr6Hhoj/dsJ6kwK0rgVb9qhhO+MtnltXuDf/YyTx0Rg
N5J4qm/NmwlTlwYd46/MbQa1Ujgb4shGBFmLRWP8GJXlJQ1Hd35GeuueB01aI8FxKAuOTdNa3dHp
AeKZXqPB24MiFCjGJxRDUKkyhpHW3pcRbsU9Q1oWkW75ZB4JQMLlKbGlv/aFEP+5fbac+8wuATUr
uHMkguv8iPW3fUKulilgDfJlnrzc694K5VjvQ11pdzMwd1ztXljpse0t6x6NZ2renAbf3Zag0vFI
7z0gtlWP8pkp0e34+rLRSTB4i0vUqRBZbswTlDigT0QG+LM4hvUQqoNbZEt38JZunHeZHJCHRq3x
5WNMT2nx6apYx1eAgXm815rhctvOwSG2SPMwg/PXW6XzAq0jembufvEPeSqc4thjbFA3ssv5pVQj
BUNtpXkCHivzI6LG4lou65g/Aj5EeVKswfRDvj/HU45bfbYSYvqKYe8VdqjA6Zpi3fRpyA3dNLjD
Nq1XeOFhmQGajn7th+2uWlzvUBvK0vd5Rp/Gp0N0ZE5IltRwzhLtGPgWUMB2WCJc3igcWBG3y6Ty
8lS1Q/fD0Z29rq6xxp1dSaiq1u3xyUjamX8tpvALsvlluqiQrXfjFRMhb4O9urvJaf1y29WRjPYr
EZC4KWYQ+6rkc6UxhRvY95d6hOatbYyudmq7J5zqxQcakqjEZBnBFTIApd2rtVjNF54N6J8WYJRg
gGVoXYwiGp9noZS6VFlnk9JkKDQ8TD1e7XfSuicDFQaGDXevioAh3vcYlKsFeVDt0Z6C4M78l4Ge
z6zsTYm+HNMy8LhjIU7EY4Akt7MdfhU9R8WeYoLWR3k9xhlYmcCnxTg6/IFYrP66XAI2DxgLNSJk
me39jljcm0IgfIWGyB9mTDl50lSdpw6R3yK+HYPVhfqOWu/OZjL/dZpwsfdrBL+QdATF/Nez3ucn
yLnyxyl8VInZOI5fHCLtjMaeMXSPTU79K+wijPC5cOgkeNwcnSwrhthtxV6Ik8dvUohlLw7/YpOt
yQUp6siGSarVVxjimdbgreFGMvBd0sxEVKJpT//HKICGTE2eH5Ny0ajm5KKUeG4oqeelrObZB6cs
1e84iOjTG7A8EIwEqetkM+99bHncjG3ft9FBLwJJaxY08xe0tuyOiOeCB/znxXJdDdKTI8s8BCOh
8+uAi9KIb3xngGP4FLJzLfCSIIS0q2oz5+5s7zCwYsoMTRBdbNC3al+tMVZDEgjQ+Hl25Py0qx1+
DLodHuBpgcibqBnfDO9xzVse1BfMMIjdmgGXlKxdOAuxlMV16l1P7Jc+8zhKMo3SPkfcfbZ8bpwt
bWH6SkJ4+xUVtve7tF15WRf8ANBlnoLRw/T4S7Gb++qyl8KWUntk7YvQUL5VjqCMjtus9XYcyP9G
r5ghvuEXZLdFMrE+8lbr/1A8Ev/fNzBRx9JugyMDAEEKjbJwI1l9gw6RtEi5zTvX8T9j1qhhKzO/
cTZeE+fL0TWrM56mqmzOjS+KfJNZTegd4b5VvcmIGiQ+Qom1/+PThmGfkJPDu5NuUCNeQjDXIwXh
wU+msJnv2PKK+GyzIvX3IxLkJzV7dUASQV1wn0fMtrtIEMmXSDku9+50g2BsOcXhduo9j3/ECpvy
b7HiYzkAjPOYR6Vt6WcyiTy18VIZX3LLugFuaSCvPn2KPwIRieD/XoQXkUfZXzaBeE3CKa2CE1Ft
TXVpK9DsZ7vorOLUrLpYtymKfgSuTWMDEWFzCaVsy0ddTtJOgGnU3zqOoZ28poFFnGwaCHcms8d8
W+I2f8AEil2RtdLDrB1M8x0eS7j3kMHDSVqnHpCkDiHBlH1Ze/PWsefS59KkrHTT9sN456R98e1E
xlOfYT7b/2Z4oUZuRd2lzQ7vUf4QAW9Vh0ktMao+ChDijeGgviLGcJ3/eJ/q9FLnynngnMw5nJU/
mTvFgYChseLvs+8qoDX3XBJEJU8+nOB1ys34L0SN9C3YJZ8N2Yrebl5l/yfqi2zc5Z5ppucGwfc2
x3aLa7+jdbGJhjA+U5aZHYWqJ1jPTOe7wiEreBuiqM72bupF9QnMtelo3Y45ffn99cy4NZVvQ9wL
c63KQl5Cnp0F3qoDa0hHai8OAyAwgVFVWW1sFPV48giEf7enm/ARJXr81kT4eJNgCru/2Zh7Nw5a
UjqmAmrwNjEscpF4fpn9Uw2UDOoJsE/6NKArtlwq84uSAe9XIbFjJhbnmj6lMh3/+Myrj5ldKaYH
z5m+fVtPr7OkfIMhc3D3MRatv1IXfb1FPGYdRdOX/yJtWMhLtzEJbJZDhjrSZXebQ2KP+9QrcrWl
vFn8QfGk/lm+7C88ER03Yi7D57otRHpxKD64EGsyu6csIo17j3IWSyQxQcMzacjtusW4hyGlJU8k
vbA9IbkJawj/ZIF46BPtBIPLHqT8T0i5OD/aPPZcgWVYvwMj9eNdhjyv2gcUjY7EPYrml8Hddykq
iB3BLeWQOo/bIfKOmg0IG13fKSwhzpw5GylvajVVSLu+I31unPZlbFwY3KZSTzUsJNCQLSNk/XPq
r/eNZIRmnhkC99R0TqyYWpwy3S8+QMVuCm1nT2ZXxF4MB4E4Lq27TYndl9bO0iy4PBfHOk0TA8pu
MtBTiQAfQVFAYQVBE+Ok2LZIStIXM94E4Y7DbUOSdB8ip0qxgaHPlFdKZeGyXDlromimkaa0mobO
PbncK3dtRe5LQuSc/jtNffWa9s1Sn6ulWa59mQ4PzMGQla7nLMgme6+7S9GNYrG20p4h3LWGq4PT
38FX5Y+XvlHx+o77f30IhWlzVn8H5TTDrAZwWyOM5LwSz3NIENLeClaygPlUopCIF06hs4y47Q++
qatpb0E1ctkipJM7cgzqK52/vLRcfd4zu7LXHNOWVBMyuLrmj67S8LLaHPcJg2393rmyvh+JXVbb
rErNni0swsgGyHNi0EXBVCpFkj7tZdHeZwwPWHBVAG0dht363SoP1US7+t3WFGn6QKCJye6ACv1c
bnQtYv6sbny3ysw/t5i8+VSh0A5ztXjjrkdEOCQKuBRgvgid+tuZKBi4DBLD25hYhTerj4qIlf/q
zkU9Zhl7dvC0E3k/jZ4/J41yVbhnpGP4kYQIlAnZhB10WbmgS4Sgt7NdPabiouzgZhXC6CcR1Fsu
MoSb6nFTzsjO8cA5HiitIWkw0e28+NvwBsMAzHgp/jl86mvSoUQyD9aCVuTalmHw1ZrWRaPPgKB3
qzfH4oMbro3OM8V7K9Q5h2+Sz0pjD5sDCz2EL9dzUMLHNIk1jcbatx0T4daIjhO8QdO5EXj7s02M
fBH7MHfjZi6i8QG8PObF6pjr9rrEp3pLMJ/dC3IqysUBBzokh4XU32kwmOwN5Wje732eo3RjVEe6
UAS7hbm/HDTOWwyE+eOQOu0zMqIRPyy7YLQhqyP+z5uGqDyFKh+/63nJ74doDAj1aWv/arm+7/wr
yUFCHZ2jVEla2I1hexvaWQryEuOhHpdgIjFgurnIlix4CgRVAFzqVgsQ6gx9/1SXuOf5YQ22sSiY
i34XFZ33nN6ssEzcwqt37LAe7uQeaQYOplyJJ8QVSONGkamHm+/oNNdIPYBWahCOWufYm7q46HpW
7yYsDoxN+BrcYHkJWvJR/y4ZDrBxjKP6cVFe3pzyNNfNz2SB+idYKCD3FTx1f0SfG96jZzcwY52D
tyEGVgMGSmPe/Brp4BPsP4ONdgZyfwICeT50iHskcRd/eQUL9570oOevAhb0M0jX1n1wS7kSZsMG
DDjTNjVTQFj92lm2/Ag4nDQx69C/lPxCN1QE9ndb5rgT2cUK8adXYeq4CRUtEa+m5K8doczaOoYo
NcpHtM+cBH1L3PFGEpkBIwGSsbMzyoNyRLtmj3NInLM1sAt14MzQ+Zmj5NYIh4g52DnoCLk1hbt+
oSka1y0FzFF0LksgyI3n6fnS1dxfu9Ips45wKke5L0HV5focNenwT8F84IUiUOX95mgtiFIo5gdO
ROatsOBy3uu8BnbWPds6aRvoLHaorfL6b261nLmDkDo+yX6yn/KF2MWjzXuTJdlSjg/WEC/DJiZ6
gSXD75n8+04P44a9HusonMCEddMmfBitv2p+7JzIwaSOS9/s3IauKqK8M3xh/CUp8JcTZHcG0ddn
CKEBKVDkJI97JszjbUZWSrGRpZwfFY0BH1a9rP2rcXlCeEp541GFtvXwxgIvh48wQJqOBXY1bxYx
PR9APTfvfperxzQr+WugSYc7kjk6SnSoKmuTuDH+C7mEZBBMhVy5FVju0UNiPIg2sRTRNbaNxgA+
o/Yd4Q0K1d95oRuh1LAz8+imYaD3NhkVH5RRBv/4uF3/6KWrYGHv8a3uhS7n4IjEVp5t2kfVxu19
G9AMcIBgKIPad7NSMw8Bztob3cfVzDo8qoh/dgmCJbp0apnuVJZ1/Xkq0hAGLSImZgOIFAGNgDxg
geU/ASKCo1d7fAC4hEa6p4oNFpABF1cp1mnLBEt0R744vG3LmKXetuxzBLqDzpAAAKUysrbEJqMV
IC/N3s34gQ6oLbpgZ2HlYygA5RNbDJZOnayNh5ncVY546voUJzZHpNrhfc2tzTCgUdgU/bo6+Igi
qY/TFHC+yEpl8r+a3cqQuUPlbDIuU/uZL2usjmj7vCARpstei2DM3kZM8HCXfmz8XVY0+h9QFZ9X
lJf9Z18JATuEqSRM8BHpO2h5WAGjF4K4HHfOowPewu6/ciCmmjCPaEmToWjwfaQ4RZf9oMbpaaVj
Nk1Eg2KXzJO6fCFVZrUPxLNjSEsDvoZzlY7OVHGuiVu8MelzFbokyz9HuIPbc1GFRBA0TPP9ga1d
viw9x/smQ8Nm+AeAknchVv5pXzWEriRRQRjc1s3j9GWohbSvtqqDE2qAodiQs5PtSWAuq+PS5Ka4
ILrjQutRsopzTKitSmDODP6MmPxAREnBATZS6zubgDV7E+lRvfaTF7/amKi9vebFuZnelXUY2qLL
Djyet1N+sDSn9NCWe1jdAfXQ7IQffVAjM+xnCwHT6PFOxoPjHaZuQK9RFU4dHUbVD8F2wlK6v9G1
+Fywn94QSg8oFIOjaPezmaJnSytEH4XXmGobo9X/XEjuCrcVWuFnlOiwTSmOY6ToVDfqZGgdvyYQ
JUfDPGuNp8eCKYkRmWLLYvwqWNRmHwUh9qKZXLabmDDv7E4mhji275E79W1WK1kDCJCc7jrxsx7s
Ff/EjvAMK+PnVv1xwTJlXYBo3WAz40KfkOaW/inFoDpsqyYHMOXkmOIE99r/z+AuKh5r6QB8drBT
iQ3XmF6mZWjEfqgcMhHIx3G9nz70ooeoM3qCjic9B82c7Fs7wb0cik2RxsMTX95YQWY06iumB/hP
i6AnPIduKsXRjsUSMzY7TnPnzsMa8Lb5zl/sXeE7N3xp7wYUn2y7hR1/2dqyXwgHYPvt1QTOUaPs
1RgXv+OuX51NTZzMcF7TzM4OgNjxTxu0bX6yXZERfA4Ib20md2jXXUcB0XxH6IRbbBmomINrNeqP
VadenmgrUhiYrdxGwBL5zOwlGozxZAe14fWJq3reuwoTwbbNQPd3gU+qB3l7FO/C/qdW+EJSA+aL
IEN9u1+BFgH1/Nk72UDALUSMR/CaT5bieaDx29+QN0bOwTz3M6V+wos4QhAsPslulh589ADOnSMT
vrgRxnbyYHlFtxLGiOA+x5r/kbCSvrmB1RRH3GTOF2QRwZyMZxMxnIPj7BawN3sTRH2v4Ll8zMPl
WJI3l+OT4S4XI4VT/njLoEY4zMAXovduEiKAm18Pe5c6hz6z2UbWXP072r7CW4pfjk+T9ypm6Sd/
ZHhj2OJbUhQ2rltvCW35KbqgnxGttQSiZPlaP7oxlZCHmSmYJxxcoH4mo1OBVa4eWELJsfDHqtCc
H5HH9uRJ1iGAIu0jDTrsxglSvMah4EufbD7qa6WhJk4MJjSns03N5RnRjrg1Ro8l0aN+lUf4eiOC
EzBlQ/+tdcdNzmGxrpewGhq8IvVaRQ9YZ03zAAAdfIYdlNyrRQpMtFvA7fiBFrIugi3WFmuUW8n1
EOBQBSsbiqz7ipE9nmvMW8sdMjexHtwJ3/BhjLQer/Cp6XVQQfklGtMXz4jA0S3yDC5AlDiN2SI6
lxoTMYx++NcF8pdnHHOF3PZ1xkRR8gUqDJ4OUrCuV8Y6504q3suF+s5jOczyVShDxMGo1ISNoMzw
CUVRUV34YMbHuFeq2HH9qPpL9sw8u94q1u4w+MVyj56c6PHF1sGfvEReOPN+89pmus+RwIbZfG1u
6koQqOhZEE+F3ddx5b4D7Z+gXCAQnpssQHyBj6Ac7srYncO9sOrmsAo2IDy6oiOSgm/jYtvt2G3I
Q4uD3Si9MdqPZKmi1/dJ68d2IYfmNLmR/iT9s4WicOGvjs1MMuRu6llsjpJQiN0iY6OusW+aP36x
lh8RkYHsQHa6vC6rlOrOmZHT7RhrImeXOeiXt9m8ZunWRAsqzJxAJt6NDK0WyLINU8QiCL8/Rw4y
wpqy6pz4oPUyEyA0HFScld6Gz68c8fZmMw+r0s1zZcnJekNeTPtuLOlquwvpxEx3qI/zGM5MsCTZ
09RUR3a4Ut/3Vtc/itltx91oprFApSBzf2cTf/mnRJlV7MM+NsMBciWn3DZm4ZpbB5UHJEnNRbha
ctwNcdfeua5qPXJkwrU69Ons8Bb7qHjZO6x6+GfiGfVV65MBiAU9jg4rcsY8YZ9w2CdXu3YJfyyN
+pi5k5B72JapEwxCDewZmPyMy8qTNbEX4dAmSFrd+ZF50Gk3ZEIC5Eal8s+OROB9GrWailPLdwFM
gPS1vUMJOk27FRXTfRmNmX+dTBmX99NczJDRZT8fkI8W35NlhYLSLsmXZjurcwI9I+zJCZrbC95b
/m+Tj938APcb6n1f1X18ni2cgJAHEyZwqDWT7WziPgnC6j3xbil/AAlZA8P1Hy6APeTmSGyjQRHh
VvDrm0fNopooMo0gL3CFjQR5czL72rdxNpFTFoT+riXnmyPBMHXt7RbMiMQigvlW15q+UWv4v6XS
+K+jWmI7dpVa7vG95d9MIW19s72bbTzN6P9uZ/mW1WeGlc3n7FlpCb6LeANEUGjhSki2Rv+QV1Z8
sWRBIKXMe4cQDCC/wy3WU76N+myglcNUw0sxKfY6k7vpU9nZ6nsy+I9JcsBYuCvtnurXvF4BNezI
JhM+BO2MyXJwiNmKODS4iLA3vOd1p6JzmqnhfW3W9YUQDfIXmMZ/MEspDp+QfmNCGPr46Paotwjr
WZdXUXb+TcywoAgMeLqeejeXRyq1skfWJgiowGCcP1d+z550Sx1TG+LBiFHwtG3JJDKjHZ5aU+rv
oZuwSDoaWz15tB3epQj0YTkK3Ajte1sRQru/FYT988vZDOeGd/eAWzk1l9k05S+IYi8Ql9F75iPT
MMSP4kH5jUfcUiB5KH15fzMG7zGq3W5HKJ2KE+2m9SGWcUZNVA0Qcp6lrGxIv9UBt/VxKqCaacsH
ssqy6oGQGo5iNZZMuYEL5LvtKlbG2xI7pudIQCzuhLOGaid0TGat3+CjSzziZNFn4m43D4o37a+n
Y/PdhSq9I/hHoGqeDHqQvu3sW448mw2zfVCuuzXK7SdyoJE+6bhqn1BHQHH3fM3HnigwCHx2xL8C
/Xu5RcZLsDPJscSvr2lrlzurdINfvixtbxoyuPOTV8wOaE1LDOIm9avSv3DVDdmBPCIvP+Ci5Cvg
fzkeI9lU3Ey+G/Z3KZLoHlp+SXkE+yb6yJlR9DETxFjbTWP9+CIt1+PaDIWzn+Wwqpubpn5C8QoW
602W+SdICHKRaZj1t66J2bsnvkW7+3wU5j+C7PMf9pn5oUDa+ORNCttfU9ntexnZ7huHXvxQDLX5
E+OTHHaZFUdY5GsPt9bkfGQMku/+uk5TkpGDYFjTVkm7OTnYpxJVE4q4Qnhc52Ix/bZkz8DVHkWo
/k07EMuceql/rZDZWxyhcviPfRn2spoK+1+BRvPvOLjhp2hH+iJsSdgRy3bmv1TOgDBK0eHLNVUG
04V8rMDdVAATSnxCidXpSaksmnY1sJe3kZiX9R6Uy3pZ02L96wit9ZaCav8TmJzHnFIiNiWCZ/Xj
Qo4BEQYEtkB9I0e6ehlAeMIQ4zAqNXbxYHXoMZPYZGraxVZQgZzBBW17XUQDhDoMBHJVZ/rxFlk9
Uu6bonLmCiOpKvV6hHMpjcsbP5xmeUcWp3gzI3OBNVYpRbLjDHQpIni2yQ8ba5PGbhw8RGtsk7rZ
++IzwOfwhHonzzclclQKSBta5MnCSocjjAg2/qazog+aVEN7azED7gEzySIaqpGwEUqe5nzfcOOh
G0CLt8EdpeUOTxg4pl8TxfaM3F7glSNNBPdZO8BczzcqooHkxWpR4S+aVsc2hxxZwS0RoK/YuQo4
4KT34QZJDkM8dia+0Dm4FLh21z6UBD4gz7GcQ2XP9CulAJAu6vA2qN+HgOgsNM387Ccd9Lfo3Jrf
aOm0+c4KAnQg7ia7PTNLqTs5GZuAjXlqf5bAEncOGA1QPgT5vVs67bCPlhhldckL694BE65y67tt
zKnrcmM/2AuSid1aF1a9b6sh+mA3oJZNaOIWE4gl7tJiWYnw66Q2hMUwAU77OloZu1M3UvrGLWfF
1p9wNGw96dxoXstP35ZgqX5Nw5T+69vMe3uSSO3hUncE3CSE/JGRP3awiIknVxXsGmojJzgGoJMk
Lzz/bcpbBd8QOWD7siuwkMMHtd9LsNYz6YxlP20LzK5jQhpZ59ND7wQ/NRq/i1568XsTFmWJPbIT
cPqAPiQD6YI3zxGSfSJhl/jFrrOxfJysaMgvRd8GGPkw8fM6akyvnVISW5TOzKGm9pVAUS+u2D+t
df0qgHQIv1Pa3qssMB6QTuShDzQEKd+nHTk6Ce3tfXWcQh9ECz+a0ElqLP+lIC742wRkIhPhEk/X
MtZptvHdnhM2LXh/936OVGFfaX/xk8Vt1QNpu/D3Fvks5MfO4iPo3f7LEEOOosZhDD1EwSh+JG1G
1QO3rXrAzER1d58Ke9hZOhUIpSsMivwBmQT/JKX7HE1GvhJ/Ah9FZJ5+a72Ogk7sQON/JHR1Khkp
aPzRnhLpltgJiAwSz6JHUwU50wGnLVl2nSd/Y15B0n+dUcI6eVNwNzEA41HKh/C/mgjbkbwpsnOS
ilUwTEhh4hBoKjFNOO41froY2vW8dowbrF4zkwHZPMF30CPx7qXW6capUm4P5erwHvU5BheUSPEH
mvL86OiCNB5dT1iRpU8g947vA0kIgeUGwc4chTeaLUdtYbtd2VxF3Tr/KTQB7SkmMLImo7wX3zR7
WO5myRoXy2gTGHkQqNUfvGiuzSF20nXcVBpuc7fQpCMOqO6WhyCaB2wrc2bP27r0239VlhWfKULG
Ny+IZ4LeZs3L9E2boagPZD8NfRLUIhOIbYbhqaAvIj1KXZbFCa0DMzUiO3OKPGUTIoV8/GNuiugj
Ilqf+WUcZ2Qv9UjKtL2O/4raZVpfTY96r/JYORFE+q9r5IWAmcRyYUP0qVqBgzFlfrUs23+z4gov
sFV61a3NE4x7IMEgQCtR6wA9MZDTbQyg31m9+GblUGxbnHawnf3Y74Ox8T+HrA2wlzur+xqsCApp
TMjETsJTo9QgW8OBe/bYTnmHcp+8UYwWW+TIIabLFn9gIiBEi529hMBM3kjkbZLVHK3bHAxsN5HP
NHDawNRvxhDR9wM6kP9xdh67ciPbmn6Vizs+RAcZtBfdPchkum1UW95MiJJKoveeT98f1RMlk0hi
10GNjoAdGcGIFSvW+k2DXhlNIJStBSQILdwzllMeRNvHyQcfpREPmeuB5iPYSac7oLcL78Az44F2
nGeP6ZkLOfRdyiF6cpYSNN2h0Dr5He3fKjwXIgCMHViNfELNvovdFgQ/0V3HD4LNpsgvauWbHzze
tvZBpuqUAFGC3uZKCyyHC2qHNBUGY/40YJfyKQUP8b3NKyWj9WfrH9N67FDJgHtNecIv1C9ozyfv
7K4amT4or2cHKYoKH+XHOBkfSmHOJjoU4X9lxNYRxFse2IgpdgU1dySw8dWw7OFj2rXDl3IC7K7Y
UQwEuZ66xyocqDFLXYRo4YLv/piAw9MeBzwI4IWRY82yAtCsTngyVS9qp7FBeiB1H8ZC5tgV5qwS
mCHoy4g09uCp0BaHgmGC5FSOAIzQlWowQXyP/JyvfTPMmpp5j/XXm4Ao/kNXfW08mhHi1M8K7BJq
xaNjR4RXFN4pBqbSftGTAPpBC4GjPExaAK0yCkY5uj4QzAs3SpsgSJqDnK4V3XjXpkbLTZZwORVw
SNtdqJVKTD5pVg9mFzqOG2WBRZKCQow8WEPTfZusUX5SgzHT3JquLB5dXWmzrX0M7VxWeqR6nEGq
kcCO0sfREFJQZHG85mvQQ99+Il8ZH+Ava82xktT0fUICFHva9+iBQ+fNX8B+8kSldRt87PAKBfHd
+jJyaQfZFOY9ah4uT6r4i4LeR7lHsnK0jgU93i9ZUJsD4jPK8PCfkocJryG6TFZicMuIHKGOrioR
Mf9PGTh9X2YJTjS2TMVThY/Id6kGEVXgVNA76Ty4CUhzl/KH30A6hYYGfA2dgt5/Vxh0dHB1iSj3
ZSkaDZRhRAPQpUUX8Bul8dZ+Kasga59pZWvk8Hnlex/UdhCTq4WTfoFrFKYwbcog2/3H6aUcM3I7
F2xN9EhfwUE3nK0eH/+jFlQsCgqEbmB55j/06pqPmYzCOYEChiVgJn/+zzRBZhSdhP1r1ppHWisA
KyqgW6mFFKl5/A/kycYRlpccclML5F5weT6IGBOecwSGedywhVrxM9JmXzX+iiUQqpg9h/5wxlKF
j7iLLJo9mKQRpSkDkMtx6JtBnofWT54mMHbfRi8eLzaFA/e//+t//d///WP4H/9n/vL/LUH/K2vT
lzyk8vV//nvNYkin900yr+vCURdehz05jUWs4+kDuwPoEpK0lPOcx/ujrNkmIZWnA2oEYeLYCwtA
PxorLIN4PSkazVVUGH8pbVO94Z0xPNwfafbQujI+JU6AOteF5O1jsKDXi9lHgZ+jqYWlbKWEj/3U
aicu036vK/hCGKn8uzJ7BM4x2HisjfbH/cHnaSwGn7+haulYvZp0pa8HL4POj+Hh4x2RVdGlECF+
lUh1HGu/gSGodwEaPHFyuD/ozdrS9aPzx3ACQJ3mLL7gNBZ9Exig3qa6LT4JiTB2VpTKX8jhh6/1
VGRijqFLW6Lvg3/Z4jPSLBsa/A0gmBVFfcwsJ3Ohqjbu4OGq9NpZ6So1FdWwdJQJTbEw+dI9rSvQ
wEds0jLfV06UPA+y/KWnXfrm9QPxltRxoVdZRrEwZUtU0wDYhFoAOrn1bqAi8JdGVD3SA4edeX+s
GwM4JqPbmEA6+OzZUHWv9wcMWwxXUkffW6iNoiU9artY5jQsQAnvMMToXnu45/Gc+XMRVzS4ctfj
RUXjI3TGeBVo/BOaj8pBb6f07atnha+n5tCkEJQ29MWnSkt/4ja3STixI9t7eeQcIYyijNsIxE9k
b274It5ueKS1Lbi9jmbREVoecVWBB5sKMHiJaOu9Zpg0c0vkifTenj69emqwKzWD/W6xhvrig3Vz
aSANsZuYssT8GBUtDQer0H81CBSewKsGr42Tlo7zOVg+ygMcMG2e+h9XgYIfABckKDoFMd7z5Odk
5ECo9tzeW36MK6vItsDCDokmHXbM4quhcdDMxAUEZ9ABPWPowgmgOrOHu9ZuGEyuD4US7fyfw86/
npXmwUyBQzSfZb3cKVooLh4AwkqJ9I0AtXLAJDGDWAjUlui/+F6FBshwCJhKBY4Bhi4P7N4folNg
9CiuTWX0+ijFeI7QTdNwWMpF7MXro086h62Y4YJ8GnrpuzqeYaemjn7d34mra6g5EqkRW1hc2Ndr
CMkf7xwLYnhc0ZafWt87VDkG9dHgV/9mUhI6pWAJTUMuhvJJ6XU1HIhSvYZOHkoBF8ODdoHwg7Xh
Gnl7W+PvjKwnfTUAinjaXs8KKDmgGw9JYbRwMsDMPao5R598nIY8dqG/+qoCrtdoCl2QCVzyw+hI
Hrz/YmltYTu6atvSXhq05zzes2pA50HzlBIPJNjmFCurs7D7aCMg//5b1xkC/GWBiYUp6P5q6iI9
EX7a5DTE5D6bsuCLUtHB2TUD1kYFKLO/RJDEL2FV6Y80x+onzPDEX1y504FWu30BimP9HOOi+wks
O7N534PNorsfn6NQpbirQH/ZuLDmk3nv5y6+j6IAU41NW+5j+hV+FtCB9QasDzC6OCDXLvbp2IRo
DSMUcv+b/M47742sXe8MlFGguPSMXCPeCOABZbnU/sukcLYvVbN7dGZIAEWCX14lqycRpsG5bL2N
X7F26Aj+fC9zDlz2/O9/hGPIQ3okQffA9ENb0gvRGK+B+18QCS83hpoP1c18EVDghAMDNs3FoaPk
ErVQ9/S913wzwGieaMpktHXRkS0QEbq/umuDydlYFKQH9AdtkfM4Rdzos/4tbcfMV/e5qhdPihVV
J6MfEmrxOqyzjfmpa2tpUykgI9FMS1u6GTtwrMki8OBEwKVG2xcvAhDYXnGxSNcvI25fgFE084hc
YP9ScFPQ4cIT4EBpJPqoaI75OIL6Ll34M+JYUiw/3V+T+WpYfABIxSryKTa1Pq6Q62+dzcufI6EF
Kg5ipV2Ct9dpvR3uj7KyClxLDgktF5QmxGJbe9NA9xXZg309CiR1dQRSLEPbwb0fj/dHWgmthG+V
i11jxaW52LtJLzvQduR+dIeqyxRk3qWgu7OnjDK3IMzs1NVqgBakozzhHFK9PqiSUBPrTGreRNXF
FksHmJ9hHxh7R8mVt40p4FaIscifoFwnX+5PdWU7G1gc67wU2Fjq8gENQhIOcMlYAIVnFwCJTy11
OtDUUwmxDOuzjbVd+YomNyOfEINug27e9V7BRAcxT4OSPqC1+qHsY7T/isZ+qjTb2Rhq/lOLbclQ
jqqR1vByXlo449JTYwzkcRknFi2gpA5bJErDABFwTNUOvS60Z5yxlI0IsTpDW7NNA8yNYajzafkj
8gHirCLUmVBEg3RxpM4JiqRAEx1WR35+9dejM4EeOWfYtpAbvR7KVNCSh15Kkjt54r1eFhF9A3DH
Z1iVsQMOryu1jWC0OjvH5FXJna9a9mJ2hmxUYiAbRvh+Ux4URMWeUTYxIjeEWv765wqryCc0bVOT
ZMDX82t4OKEGx1KirGKCNCLPsfDrPlQF8M77S7k2LyKX7Wg6drCWXMwrRkY7B39s7CGcGRgMoT6s
JHjUtoAPNzbI2gU9nwAeD5R04HoupgVXX5hty7QwebL8fWHnnQFMwMrPCOsraBgHSA4nvZP1vNPG
/mdVld0FL5/qYWpVkvPXz9zkLqN5TlA1jEW4qRNcoawenUxMd61zCwPqODj1x7aHFPsvRnIc9LDA
93BbzMHoj5PB6w2DUn4B2aKGoQD0MKSONHCvOOJtrPHa2bfm9xmuavR97cVlUQ8VEK0aOEUB3PeC
HiNdNtyr3IoezgPC0coFaqL9L44j7wv4t0RuahTyen6+hc7jiHA2iOLEh2kLDCMNTPXrqKfnYnK8
jRfv6hxpH1k6KRZ6losPl8NxsLUR3SYvzNu3VqhHezx4pjOKGvETLEEsJ9AqfP0zkdgtZ2iVSlpn
LuY4IUEHvg7p9gSsqnqYSaPgBBtLe+Mw9ncjDMKv93fN2jRty2ZvskNNot31qqKEpnsDOh57czTq
j8OE0HiVA2eNcCT91Ad28tT2yvjP/UHXwgF1ZRRFHZ5zurEIB6LKrFLvUUqACjO4+aiMezNRIAjQ
LT69eijqntRkqArORaDFiuKyPTPN6B1A/1XdgGrlE2Xl+JiUXrdxI67MijI5NCdh8WYkx7leyhb6
EqSsGqVYR4hjDLKSXkhiIn9t/7o/qfkvLe5eaH5sSvInqjFi8dEG4Xl1XKj1XgIreVNhWj3A9czw
6Lw/zrzHb8aRPIKhygmmtAiltlVmcYS0LXiXyjlzVvKTOdQmvuMSwanJtD7KDsxCwXWICYIVf78/
/ByxlsNbwgRYQqPMpCh0vaB2lbWGb0lOvDD695YnpnegupEstbvsWI6ZslFxXTkLFl6nVMipcUl7
GUFbsIlWENNStCcf5lGaWz9zUfv7kPY+AiazPSUQyHevniQxG/kXKaUQPCSuJ4n0MaL9YLX3nYM4
XY5KxF8m3ekjepBomvCi3Pimv1dtsapciuxPWxqcQWsRvJ2kH2mT1girtXH83QhS68cc4r8LC0on
3KkKfXY1GAIoTBOkD9Bc/oeUCqTp3p/47WoblumQUUiyLJzFF8cFMgfyTSGFUmEq2ltME5NftCRw
QIWA8IhUgmHtRgg2+u7+sLebyrA4pswfWgiiDfMp/uOaNNEXDm1MlfAvxHEszmYpE2wmL/BZfrIJ
w41Zrg6n2nOPyVEdLs3r4ZAsVKEuAXKaNQA/gOPRL1UCL35QBkjZQY7M3KvnN68oPl+Q4FXmeD2g
bc6qxHlfQ/9RaEtGMm3eT61uXiLD6zHQzJuNGa58RwzdGNPiHiFtXVyUsuzCFJclqJ9OWp9DWaBe
j7WDq3hefA4CxbtMiqL9dX+Wc+S53sTU9InnPHF4xfG8up4lBdqcNhJHFU8P0E3VgMlgTMZjqUXx
jxmU5T9RU+MfAMlo4/zcRvl5ZJPMgPe4CfzqemQdZaGxKg0uTPRLD7SerUslbe0JnZ98o2W4sneo
4KqSqhylXILg9VCKp0VFoOtAHAo0G6thnA5wqwE7T8X73MPJ+/6ars6ML0hdCXSdbixulTi1AmUK
gZ5Acc6OORkkMH9POSKdk2ws4trnUynwOKZD20lYi00aaQMcj3TWj5kgAHaV4h90dHdQ+JafaPxq
JwSNZpuEQdnI6uagcr1vyK8Y0nZII1nRxWaN+xFnorRqoIBQX1JwKTqGFD42jsTth+P9QfmYfUmo
uTmDnYomCcTvZl/XEZI6kAJcRGiKI0qdKA7hDLOxnOq8E5bTsubHGZ0njex4cRwqUSCS3MiGplOp
v4kSXpBBlGFqpssyxLXFq06iqCELmCI9l2WKVGnoNIem8yWyHn35LBBV+3h/O91+YxP9Po1SHp1n
bpDFdgJ57UPB4xvXaYI6REeQ/eLHzXBCJ8j83DQwMc/RALvQBccNyPL+6CufwOGdSdbH/+BtLMK8
Y5kDvNySxn49ffORP6bxgsn0CKWJEHi8P9htnkQUUmnTcm4MqS3bz7MpLoKIuFMIoN1nDLkQ2bGm
/uylWOZSWLMuuZ8iJtk2TXQwgCK8vh5scYgYn19hIsi+OE8JJVKBwFO7t+PoHx5E9TMO7R5CsrH+
9v5Ubw8QI5GQQSHl7ma+1zGpLbHmiw3wNtqQwTgug+YU0u7c2NAro5CB8cCcUwN6EouvVyoOMtrC
Y0EnB9ov5j8PioZU6v253AY8ay5BzrOB3sJ2uZ5LjmYtStID8qyznNcYyO5iqtEX2U/T6V+MZJLh
SV52VM0WmWyHaBnslR5jV8DI+Jn61kOK+DB6HzK53B9qZS9SO+cRoqJSTWd9+YECG1sac9aOwfex
hiXRGkd90PpnVaNev0tlHX9IR3h7tdWVn+vefH0lGfU5IEMaAAWTTufi3CPQS30nBUaFeWH2RDt8
OuQ9upSxGPTD/bmufcDfoAXn9+dbNgTRgOlaq9V65HhKaFIxZDK479ELaodbnYl52a4jLO64zGgG
sggEpRc70vYwqVJH2JalnOR79O6Kz4Viap81BXzvrmtsx03zLH/1dcWoINd4UKrUzpYfE7meYUh8
vdsPQCkfMVYqXLV3jH9xDjC4ow444wlo5F6fg37EGFroSLTDOEQXdJJotcqp2uPl9/oiFVPhPUn8
oLFKRfB6KFWDsQzIGtiThWWJhUjrASc8Y+dL5FhevznmWsoMIqADbizOnFbVmAJ1stuXXj2eJgdl
7IBG8THphu/3R1qLVjTiuGZmeBXN6etJmY1MnSnBbaOsivbSVLyQMxuk//1R1jY7F6o04Naiimks
olUhPUp/EdzL0sY2BFV+pKArozxPTd5tXJ43QzEJsmpewph8gTBZZEkTOku12eLtKozOOmGPMp7L
vqXGAAvpcH9WN+dqHoqVMymSkunqi5tLwcgbXhFyR3GW+mfgzz4SRE3wgidb/dXpdCipEY4d+cYM
V4Y1yXKxF6KLwDWzjJK0stkHBV6YXAFk1c0XbBPVU5LG2k8kV+0cESijfO0548Hw56CLzW8ghZP6
wTChZZdDTtMw2EGVozmOYd+d7y/ryhekk+cwQwmERtxAkUKeQBqaCfsC4c0HEMsoc1r4uQEA1zfO
2U2eN88K6CTtWtYSwMT17vcAl4RyiGdjzmTAmg1pV10iwAN8QTkVnWZ+Iw+L3w9WvXHsbm66xcCL
rYOmC7B6PZj2TaP2R96BqBeFBlRNdYqKB9TWAxclLxj4mA8/0VhONw7k6h7iMuDg00GhMn09cUT2
pqZysDoRASZUu1Aga+n6QZI9eUgERFA0SpRBRiQuNq749YGlge4UXTQyzuuBK0tFghWnLbp8cfcJ
1Y/ybw0bohNUGMsthTWdYkwgX39Q5x451UCuP4Bgi9XuC8VRMy+fZwuIf0/Jqk6f2ibL+h9Tlykv
XVBHChXcvPpxfyvfRFdgRbyCqd5SQJHA665na+aTXo4o4OyRX1Am2CQtqHgci60Prx+HpFOSbjqA
SZe9N64LrbQr+NMmZajZUWesvMcggLey8fnWJkRopXLBkcOAcTGhsJksPfFiMWsiY96a478w1d1W
f3YlAlh/jrI4lkGMRjvCH2KPHEhzskwPFffAmVWIrFeXRPhCJOv0SCBn0qBZXBfoSJVpF2iAbsxc
+xooo/pWay26XeCJ3PsfaWXrWyS1uNabc+95iaPDKMd2ssQTexTfUNtDsxJV8H68VJ2wzz7OursO
cfaND7YS4chXTJP2gYr4prnIJIQVWAomWyoSc2n1g8rL3ygiTm96YsIjFPzMNabZW86xEJW/P921
j2jOFS6qCdT7l1sFszu/SWN2SZua4wlaOkaMESw/Da2djctpbVeStQN7ozJi3oBlHXo9lW8gEUIB
PD/lIi9di6LCRsyco8RVGs1WoVgIhM+CvWgvO4eWjuRnOeHiBrx6RD3SKi+z3+2xnO0u+3LUNhpq
aws4V0RmcKfF63gRo50ByzhsvrR9ZWTpIQ/a8Yjz13iC17hVB10dyiKACNJ1g+fkdZwSJUwomk3a
voSUeCBaIkyIQRm6k9YWRHZ1Fbn9qCtSGqRVcT1UHILWT61E29d4Yl4gMeiXAveUhwHm4l+9If3T
/W24dur4ZERGjUyN9tb1eDgnRE1jMjUpq58xdMVz2MCai3HIdRsMIzCvnvKNMdfmyJPnd9mcmsoS
MlAAePezgbA/Oo3YT2oZR+5Y9mkGhx4fRkSos6f7s7ztjLA5Ha420DMEF/iy19M0chNDgNEhMEdO
G+6S8Lfk9eCoxxj5ZITrUA0jztnHMDBQo4NvqB69XEAzu/9D1uIN8+YJD+yLJs0insaWik9UEIJ/
i2ztRcGQRYDRMPsT5bT+R5Y3BtQlZOm7upJbcLjbsTn/BFiM/CjnU0u6XoNC8c2hGz3suvKodFtd
H2J08naac4SbVLulHvSHJq2Vw/0p30YfhjVU9rI+Y7KWD10I+9S15osdb3X9YI2R9xyjfXe+P8rt
EZ0HAO3NS5qbQiwnF9vTiJHcAJbWMwg8PmZayL0ch6L8/OqRLJ0oML+pydGWyQS+6BTpBkuDnSi1
gxNPwam3nfKkTr25Manbw0kjfQbu2iZgjBuQmW+GhpLVIdB8B1l1meWohwsFWarM9o4AYhWkBuot
oNLt6aTvDCiU9y6PUdog19uktSBztwYgPrib4Vkv8batsJk7Dw3M2zoER/za9ZzLSTzneSfSa1qu
Z9bFcY3/FDJZwdTC9R0qIkPOw+MpBV+zsRlvz8D1YPM2+qNFWLRe0PczgsiqGoSo7RqtCL+VrpiM
HqteePtWTohPcfXeqPeshCAN2BdiCmDP50RnEWlzYTSGT++TjntkPWNj2O2VQP+SKQZuRQWypwiT
Yh87IGFaVjgeG6nWbYTB209rcmFCqJrZJQSAeb/9Mfs8dOygEerojpXiPCj96J/GxPLOcVpOKAyN
Wynd7aFkPPrQ0FgYkArM9XgJEo5IADkjTjqa80zFecAMLZCur7dbxYbbD2sJgoymaibPYogY10Oh
JjNMaGX0rlFUHaqGXd18DB0029W2iVsow4PxDeOV6tHHjX1jU90uK2PzUUE261RWlhSrZFTRUx3y
3rWxCn/uYdCcMwqy6F5p9SkQaruRKd8u65w30ggm/bHBMMrrueKYMyhmaPUYIpYEbycadshpYHQq
qi/3z+bvlud1UmfNAFeuTlprc8/reqgkqBwq9v7oYh2LTGOfgifaVTpWqUD9ZPupQzPrxURp5y9Q
uSNa/xHNkd0sEI1HAQa7uz5JzY3e6e2FYmkEYEHSPF9lSxQg4lGtAEaMioonMB1EzifYyz4bf92f
+3wVL6YOj8uYExVKADdxEJ44rluqjrqCX6MgBNVd7AH9lOFJxXcUbJoE4ABTynaR62zkLh3Rzbv/
E1Y+NEWXeXSKdYhBzJv+j/OqOx7asbHNpjZE/ESK0JxFZYgHAPNy4yG0OhT9NCg4xHyQv9dD1ZEk
C6nV3tUmpcELLQtUfR/UNYrPluzbjcfPSjCkWMyDS4KEm997i5kFHV9CIFmCElKvZPtWU+FLo6nz
IKGs7rtGhbcux/AES9h+U0+V/+JP6hbfc+0LQ2OlQ2QD44YRtJwzGoKamg/4C6nq06hJfGJCKndZ
OqFXiBssSpea4iYJ/H6ymPbD/a+7OjzniuBhsJ+XD149qb0gJnC4qhobaFCqNJTjDlq0HRkDeong
4wFZt6g8FNjEKtar8dY234DG8kwKml+Hi2/QmEA72qEaXL9Li+8FjoUn6bXGrm/LduPIrkRILh72
MpxQqiJLUouvtnajTf2ATEqMlAYOyud+AOSN1E2I6o3WnO4v7dpuBnhE55ZOpkrydP1lI0wxY91i
e5WdM3wwGcCF4dg8RkW4heRYi0ZzcWROl8B6LXdy0wqMI0OwjrEstPwSZDZySxihYTxwf05zqF3E
I2oU3NtwXmHYLimvVjJ2hZ9zw+WltB8xRzUOXo4MUd420/vGQPQauS3ncH/QlYXk4p7rMTOyQvuN
TvgjAqFzavV+jKCe6Rc9JmJ4BbmFnE2Cqhrxr42w8BsRt5wjPXbgRrBIZv7B9XcbAR6nmRixbAZ9
3KvonWcOhn9TJqzjVHbqdOi9sMnRXU7H74gyGGjLI7eK4G85y9H0VEj7XSMi5EBjXC3egM9uxhM9
UdU/9i1S8hNaG99aYWEwi3Qb3wjbGHN6q6i+4u2Myu/sA0rtQ/MQaWH+zMT9BGVm7dWcUfaKJN8h
PXJgOmiLslMW5FViGS2ifKhivhd5/+D3yC3ioWU9JDpWCq/+itDheG0CkjUomMxf+Y+viLBfVydJ
ovPEbZ0vdmP5TzkCBV+l1k0bae7KhoFBb8MYBUwAfWQxVN2X6CwFre6WMrXfIxOTPjbCyM7mgNDh
/VmtHIi5kUVVxiQ5uclm2zqAT9YyFI3w4ZHk2nbVZgoeooQGHbxL7UnD/GhjfiuRjOSSPicrSQtN
X3w5OWmV5SFJ5qaZmb0NrfCCjQVJWNWDjG+aLYzh2hz/HG5xILJkflJT13An/K6cc2P7CK6JCbPE
nVNzVXV0SHGi0QtxuL+4a98RiUw0A3h9UiJd5Jgh0qnIDVLk7cdBfI2p1nwphV9+TOJ0erk/1HzP
LA49HRZeCDqwKlA9iznWKqonPi06txwncaCIiJl3K39hsoOJ16Bo+xwDmF9lTYPi/sAri8vAFtBN
PqYKKef6WBgROlqdV6tu3Fjo8PSa8gHU1K+8Fd2boQFXaY5qtrGuK/vHofBDxZe+OzFuMdneLpBO
thiz8yqbiwKBkucUEGC0qzVcmrLRto73Z7nyJaGJixkwQreFAu31LGtkwZx2QsC0Rwvpqyqa+s2o
R1j40srbeF+uLehM4uZrEsQpc10PpSTQw1IkH5AdbQTqoE3V281bq8ks+iCNpu21yrZf+gK20Ovn
CLVRSjSYyKSMedX/CHBhSelHkkS6ledhIdSgkvqhTJQKeTUnrTaSmbUFZbNSUJyzZSLB9WCVpTVx
SHPdzTLP/izzMcdYIsQ0wrTDcSNHXDsbxnwdgtAHLLJE3MTY9zVYwKiu5XhVjQ+c2j12iW2g1sVD
lHLMHAloemkHVAHaDdD8SoLqAPgh16A6zOiLBJHYOkVlpWNtYBRKdxmtxD9bHlrz+3L0wYk1iaa/
Sz1pfkg7o/2V1dSn7n/XtelTqZxR9HQm+SHXS40vqGX0dSldM06RaU9qIxpOep4YfydxJS4GpuOH
AOSfW4880jYGX5s+9RrQTjOj9Aa/ILWhHXKzl4iFBVlyGC3pl4hdauX72AFKq+de/IhhgOnyXO0O
UOG38F5rG43nLQoMs6oQl+n17GO67pWC6hCITpkhhNuIXVg4+llBnuNfBAkYwjN6nvzgJkEP1DgK
LPTK3bQP0HMM7PaU4vF6SQucTu5/07UIyBCAnnjAk1kujo/mZyoyZ5F08auX/r6nfPIz64Ek7/B2
6R877JpfPyRSC5wfaozgktGmuV5I38gLtMKqibjUdy8tnMkDvp2Y1/D/Dn8XHrpl9+d4GwhtdK1Q
l5h1kmaJn+sBERivTIQCJzdRtegLeA1UrjxF3cUCO6cUv8QdMszDRvT9fXdcX6SQjSVdnFnsgdLI
4rQMmsADOu5GFEB9kbtDN6iPvW54f/ewyt8n3hg8NX6NIvZYZOa5SaP+Ocbx+DR2jvjn/gLcbl2y
QNIGevrQ3W76qh0qp4hEKFT+MAP4IKARf8/ACz4XWZl9vj/U7TElC5zBTFypvIqW6YMm6Q1HVTS5
LWrbhyHVnEOAX+2hSGvjg+O16UH0YbXjdrXOdTp4h/vD327nOQklQtBhJVdaws59mNIm5TBUMRBR
zFBtiJHIi0A1kJxpVfnUdU618aFXdpcqZ+QEZTBQ6PbitrNhSXcYFo6uOtMyusSsDrJVnAM2LdN3
PJDKU6xZb+9P8zYSo+BMld7mliXTXJaOMSlTh7ZEorCqw/BjkmovtWfn74iEylntAzRHefy7Nsnw
RrhY20kEP7DCoLB5gy4m66eYdjpBLLBeRf+oGTT/UUnA9sdN7G9c7LdYe9smcwFagd8PO2lZWK2b
tkp6A4MLCSgUQG0foTAfYyRoV17+hs3T7xIsZt1I64eLpfrju5C86wNyq3ihNkn8rJWWf76/8Gsf
m6Yl1XpgWGQAi0ONu1iEmQGhJJwgG2AKagNGx7jJ33vYW2CuhNDwJXMMdN/uD7z2xUmlqNbAlwNB
rV3HsCjHzCsa+smti6J/wjBI+4Rba3Kxa5n+Mw6VOOYIHhzVWO839vfakSJ8gRDXeB9T4r4eWc3R
x/JKdJOp9zdvhlrNmauqfEYXq3moAt/biCBrW4xDzJkywOLS+boeLwWo21sh9pTQR9vjgCr1ntQP
o4jBzjcuhvlrLUI0sYrVpONOvFpWdPMUI97ZIROJ3KF5S4NCR3C+6T+++tNRr5nfVNSlyIcXZ6ZE
BHC062jEvTMdyj1+hdalzBDMUZW4OCK5SRWpDhvcRWF5KBv7ZmXDkqnB/iVH5mm1xAFTzi27mmqV
O/lTgXtWWV6MotfetFiTPVIub3eDOuSvj8KkE9ztM1iJvbP4hAYtfyMMs1lBtcbTVdex3MAX+ig6
46Mdh9rp/gL/xgssvyNoXfIXZA8Mbt3rLSNRs9VizB1dGqXxHvHn+IBV5XicesN8W8g2/6ai/OyO
eKYcBoEr4qGqhHnCQzP+ELYFuvUoSup7p+RRtPHTVnYz7XaiLVV83NiXBUlSOfqYdTO6Zm5pL7Gj
TBera8v3QN+y7z6ucAcxIqca91XwpeDV+CPC8kcgGqnnRxwvw8OEf8BTQyw6izjqN3bHSuWf4gl9
q/kVrFP9X8QzCOHFZMlucHsjr5HWKfo+cUNkdr7WQirW0VLwSX0wUcn40YP99/e5n4kntJlRIthY
qZU4wwlUBY07mrKAiK4/YhpRHA5y6v9Gh0sl7nqxf2xReH6cO+3TATUX+TBit3Y28UhG8NzJfrTj
WISHHK0yt7SU7BlcrH4KrSJ9iqseE742VoyNrb2S3xAFSaTQpJybBfO///m27UoLvpcY3MjLB0r0
kx4+amOePnJXOt+QdkdeN0ftnaXMxmInmtH7dH+hVk70TB6gWQDaXhKRr3+BgVgfjpGCwxUaWPv5
2GU/4GvQfTQTm+ZN1yC8fcCtz379PQDjiiFn2iLAlcU9EDWl1tGxx6tPaQvsRitson8GlVSgUGvA
HzB6t1Lt8urJ0h9XdehWoNjk8tFreCrmWGEvXByHquKbr4zBOaLrWZ5svALCnV/jFvWA08346soi
1UTCNpUTghjH7XqVASHq2CJlVIaquCjxwXFwapFxmcBi9pTpjGO9zLeCxRwXF3EMlNms5EqPnrRn
cclD/9SgTMfo1+cmqneq18dYDLbFo9ON3yUYpGMk2pfBibvTgM7KngZw+/7+gt/GK8oTEOy450Gd
IId3PW9dRlMfUKl1QZppnykWGbDpDASc6gwt7/tjrUQfcC2CNHZGYdDcXRz5wOG9IyYOy6T1df6Y
EqAyVyaB9VVvq7p6TqdxtI+OXo06vvCQHPe1hwY3njVpvkXnvs0FAINYvwld5LfoYl5PvA8l0iaQ
MbBmJ6zs6lINThOWORun9zbKXQ8z//sf8aPpC7gltmxd4G22jzOp3T7WBc4GeHrUfztRpx/vL/La
gBxYKkfgBmiILfZUE5mtMaRxhxcdlEk7xzEIK1NIVDgg7jzgNhsZ8to6gpifPycFBdTsrieIyaYK
IKHuXNlV/nM+1dkHzRi2rvzbMEypArUMiXQTWaK6WEYwc06fpW2HlUBZHyFjxubOwYLmhU5V9TIZ
jvdSxop8zgs/dc1O6C/3V3XlmDA22Q0JqjHjTa5nSWkj0PuI8YO0zly8t3Aab+r6eZzG8nB/qNvM
n6qXBPJBICJzWrIfELNutQkSjYutU4xFShEpn6NUsx58VcXam3Y8TiCZ5v3kZRBvVd1uRfvmmhul
IfSH6FfdtANKBasBX2uYaIi5xR5HEO/R6uv4MRONWSJ8hGLtb0vFLwFeyXtPL9pPTdn+SINGfqjD
KTnERTAgMNhZT/SImnf3F2dtH0DGBTI780thm19/hzwYdCyF0o5WdltQ0UZk6J1i5sFpVAop8Y22
LfTuuh4Jo0iK94i6GxvJ59p+Jw9AJZUgxjNp8Qs8O9O9yuEX9AYOrLvASwHsRna9Uf1dO8ZwPIH+
wzeFT78ITzHWep2Gy5yrKKL7WOYixmkSE9bx5ExTeexoG1/uL+3qxCicmb85Grdd+7DWcRLIOMhc
zJ/FoHlvpMkj5f4oawcJgRA0mAgaMHwW4QI6d5bnAfEwSxpxaBTPcsO0wxwsV16P36FoASqeigla
czzfr/eKFwZE28BCMKOzo1Pe945rBiI4eL5TbORKa7NCOIgaCaUoBl1sijZX8ySUTuuCKEXptW2b
gxZoGJsHwVZFZm1jWMT1WWRRowC1XMCmqezCIL6PGJw9aqKJXIy/M8yeI3N2uehfDfQnKwDrNeNU
AN8v70kaG1nR4kfkepCI0PpOq1M1lL6rYuN2vL83ViKfJkiywVjwQCEJvP5gAKBkRD2tcxvLRnLW
m5y9nykR4JGuPmu+wyNB0YFr9rG3cahXXpQoExHywCLN9aelYHWggW+iDdS6uhLUH7N4tEIXU05r
p4YA885l4ahfkZnGAVvgoTbug55yKq9QPZsN1jGlYje3uJVxg539AjKie39pVjbYjF+lwklVd9Yt
uV6afLSLmmZa7+o4HZymMvlaYA+EXri5EWBXosDVQIu4U3s84fsANOUEbmBwURHBskQ2Rr1R7bt9
1fAEhdtI2gAOio7E9YRaDLj7VmEba9MkTk7XVbx8VeVQ6SgJ2iITbxT0BDcGXbvd4FKadAZ4T0G5
W+wwjbZAK2uMStvIDPL9pIwYAUs0Q/d2n2nflSIV6FiIRroRL80eqxepv81kUbwryhFFaiJHG5NF
ef5jxLPzxIkZPt//0msLA4p+7roRUfSlAE+MHaGpFyinRKpifkgwZT3IsFUOfuxQWokGy8VM29yI
ymuDzjhAuqrUb24UOVHVx3/1/1F3Xst1I9mafpWOukcNvImYPhfAtvRGpETdICiJgneJRMI8/XxQ
1ZlpbjHIqbmbiI7qUkkiNrATmWut33mx2vgs5kOeNl9LaE5bSTzpkfAw8l5j5J/v3+i6J75ufkAm
OAUctheDLfpkpcV5v6C20ag0gqR+chv1pcAgc5+1sr7QpIqPmeFhlTWL5ryIi5f3L/4GWkN1zOsI
/3HNQTkV17b+GEvDXc9XJAX9pupFc5XNXhKEczM7+6yRZVTF+ribMqMdD6KELjT2NWRXQPSPFE5v
7OlrDwZeA+V15WS+fhnIuSwTVRp851VfHtlip6sxMZ+lJ+Yzd+r6/fs3/9Y+izcH0S9rhQcF6uRy
BcmJWkf2xLI48idJP+iXZdU6W2fsyGUnwTQ7T7CIu1qcNvjgOHnrVn3mPkDaAEZUKa+vvVh63hCp
LTdGNwf7INVJinbwOQmDQFRb0Y0fICfrvZyuMryAOUzWowXlz+vrFVWbGsHA9ShNp21ZkXmsuaLZ
FY43fNAjvPVYEdMy9oUGz7+c1Bt5vcxFRZjqJvPMMdv2vkMOHcNQ4rv6/kCjIl9wfSbDFJq2+fn9
r/SNF3jVMa6kXkiKv+e0mElTVAnXHmrN3Q2aXBPIiA++9PmvXWTXuTyb3M7fvn/ZN95hyDuAnmwe
6wTh5NtMna7k1RYoYJPMrQ+Fro9ElmnMELJYm+4mzxq7vTI1636Gy46vQm9/1LG88dRhgzAEdldQ
Dhvv11+wS5ifv2hxv9F8WeyCubz3WkW89WIOO70N2iPm++mm5/D+4C16Y2XBi1gpruzyeASdDL3j
zBPBKEu50fLM/0o2rb0vZ7MFpKo/sjI037xJZLKUADgKI3t6fZO1vvjxopO7M06e800QYHwGMmXu
hSrVcZFDukkTN408I6sfByIRXcQQ0DQW3SYDqfBjlYTIE8ajmiZrUyfQEdlYa9ydYZ73X7rWSslM
qt3rMV4yC8P1RX2tUHOPPM9lPBvKrIvYJhw/ZChF6l7udod0zj7K1njzLvFNXId/qFhPeZm+nxJp
24+SPCqt+aRN41mJK9uMxNQUIdj6rJFbOS2XzFy7D5qfN7Yl2Eu0PmxNUJdPF7JJumEqvF5uJHFV
T+yc953VJD3kV9gJTmo+vP/evFFlMQFbtR3rfv+b5cjQ5X5KHSk3bt/SRaNXHMywqj/yT3lriUIg
4r7QseGWdrJEva6PVZ1qcqN3AwEbdVFlBMi1/XzW+qR7vn9Pb+0FUGrXUwyHT1Dq12uU1NfcKdVC
Z6fZ84PwbVHfLjJGUj6MvXU5Mo+aiTySimxLuuvtWBDR9/5HeEMwA+8CIwWQSwzGGWq+/gwaWQtK
WQb6SsPpJoz9cY7FL6Lt4wt3qeG7iMQSj7iE2NWll87mGgmuEhxDpPG9aOfixciq8fv7H+qNrZka
FziIwh2u4+kGlfZB2ZUWKcZQLceLKie+WklH7qqknreZ6M00xE3nI+OyN66KnnhlLwXUVuBRr59E
ahYB2ZNat1Ft734O0JiROdjF9r3emvYcApoE50U6NP/8ZsGNoawywLI4c0+OW+ELBW8VX2yV+3of
FaiFLooGACcKSELZ4i0NVYOT6oPX9627Xe0AoT0zHuRIen23lp4ZqRsv5JXXTvDZ6cyJRsKOc2QB
Iml3uqyHnTsl0weX/TV2PKkuYJ1QQ61YKzGNJ12MXhui8E0NVn7Bu3VpGT2Z9MoKym8zM/S7PBBW
EZbIvA/DbNduaBQgCpt4zDsTpntK0KyPNe7GwPUbV0ZkC3iYSaLJwqXRkpf31+Ebm8Gv3nEFv/lq
TishwynSsQ1GjK5EbZJAbJdBNt+4Fs4cFbGNg/hoQ3jrgmzjwIw01mytJyczDLaWoTrOWrrXwvWn
jC7PRdlmZ5XEECF6/+7eWAG8XMwp1iXAkj9ZAcPk937Kcb+J49z53Av3oWmX6tInUXgzdardZV3y
UQXwxqGBzx2V3q/pNwv+9aqbASrtovW6zdxoxMPkZe+RJ66X+M+63fi5C8b/hzE4kmRk5GujsI4C
Xl+RdGR7kbISDLLSsUA/kS/ykPoTIG6RBfilLYaWXnqJPVZn49LZWh7WwjSf33/Wb3yxqLwxyAbn
Xmvqk2edgT7Elei6jVFBMJ49YYVa4rGPpQTa7d6/1lvPGDseQHD8TyjxThZRUDIQ4HXuNmku1F1i
lPNDoasq5NL+vl7a9INJ3hvrCOkkORE4LlEGnLrQejajDjgodISl0d1i90dS6KTn6YS9pcyvuzam
wvOV+kh880ZFsDrWIDSkkMaH7OT0tEojd8weaCyDfbNN8YTYGD7N8ftP841vDmtJxtdgCxZ2pifb
c6YHmRcUbb8pi6FBYm7PZzmp71EaFN0/f5AgX4AI1FTrNU9uaGlmWSlrkJugdrouTAqIXUWT+Hc8
gRc0Rd4OhUOy/cf3FxDtiEwLfBHXs5P7gzCtN6aPE3Nci+VGzaTcYhWqwQU08g/2/jcWJhYhq1PW
X0f7yaX8osDOv2sp4QaZ/hyrSmyNXNcvkAB5d3VjfiQGfut6oA20d2sVweT89as/lLUQWF7LTTfZ
ntxysObLgWccnFNSmfdTPzgf7W+/C8IAHxCfITxGLQVEenKPCCOzUs2KIZ1ZYncwepg87Ebm4FUe
Zspo8k3X69aDkXlLcTQUQ91dMndynyidQtPu9NjCrKtxzG/CmTyxT3Qnf/FjR8y7Cg9L6oFR5NXt
wvu4GkZY8U3S18mPVLaSODgtaOBvLv7nsvGrKgri2kz2fgkQ+EHZ+Ns7z5vACQ6TCJ450+eTXZXW
bRqcTHCb8F5uc46ozWQJPSxbeznkjvrOc3h4f6H+fkkE+YwlVnc3tCinjijpAgOyqBtn0+W9r84h
JdG+2SXZ9SEzArHstIIy52yAyvNRZfjbTgN6CvZC68oJApB2snv3OSl385w4mz7HY2KbrEn3WcwC
+Kfv4nodNlL6AYB2MjBeL9jej8lQ6IihwdlknMMZK/Fo1ErrYp786tv7j/O3l4NroXiBkbiKeYNT
cxV8OmpvwJ99k1txvPet1vsihHUzaGm8baqBY/AfX2+tNOEA0y/qjGpf35vpVYJQS54hA6VKG8LO
jYOfaZopwrdLlvB9YNX4Hrx/0d/a45WDC7QP+gxD9rdJB0HVwiAciovqCd7oet5vljavNkJkw2aG
rhM5ZA1dm4n1UULMuiRelblcGSXKqkdjweEc/Pp2GxKGhz7L3U2fdtqDSiCqHXKsMyIzaT8Mo/xV
qp1eje8SO1NKK9bnycPtzaHUyYNHdhLgyxr2MrUvOgLKx5CqI7/VfUSOYWwmJu15Z2Jz7aS5dm00
jn9HmEz10+wqrA+4YmVt0MgsK8mzHtJjkQvK3oDosEu9SA1sKuJ0OhtyRFOhKXXokl4smzzUNYz4
Ir6//KvbFPPT+9/i75NnAA/dhe7D3Gyllp30qHbqULCRkbZpk0y/QCpgjmEwOVXDxxS5CMfJH5wt
rV17PjgCr0xvdkQealPmSXJJLK86vP+Jfp8urZ9olcIzzaJVPQXV9d5OBePJBtswOxu3fKlFv8us
ZNG2uDCaAB7LQk9S9zATQvLhyxebfgd7yIT4vGjJdbePBFntItThwNehiyl3s1km3dZ3GTKEIsr6
PL+pO73EM91y5yfm3U4bStzqi21DyMmn2fRwwSoLm3QMAprlMVvGICNmwDEQ9yDU//7+Pf++ojHu
wEId/SqWLEyiX6/ouexQXM11u0H950ZzY5YHUUn4Dsv4EdL1+96EAgk4h1YIKP83zWon0IUkOJJs
TF8MT6myXQRcrkEwD95+oU4z+ME+8eYKA+WiR1hLBQxZXt8cmXRJtbJgN6bMxy0nPBzZUhRbCiM0
naoWG63z9TDNF2e7QOA41HMcR6nXZH8Rvv7Hq6z5/lf2/PemnUWG3/vJL//run2p76V4eZGXz+3/
XP/q//6jr//if11m30XTNz/l6Z969Zf4+X9ff/Msn1/9YlvLTM63w4uY714InJa/LpC8NOuf/L/9
zX+9/Popn+b25d9/fG+GWq4/Lcma+o+/f+v4499/gHX/x4Jbf/7fv3n1XPH3bhohh+S5/O2vvDz3
8t9/aO6fkINhrzA3X80LGCH88a/x5ddvWcaf1Fq4dbHx/arU//hXzU9L//2Hbf4JHsh3imQdsJoi
8I9/9fgL8FuW/ue6VWKnTr+9pur5f/z3vd/8tbX+9bXwLP7+9b/qobppEPL3//5jXfz/ZwPmCixT
NoSV/o/LMwlFr9fP2NTlYuu5FyV94V2xTLJb1cfdzlcJzXudNWXYMl0JCTHKLvXBTe//41m9cf1f
g95XH4DCGs4Bti/rCOs334ORnbFOKfIjPqn2oPUoL+Rg2ly1no5KVF2I1aDBCEP22ZVTaV4bTpoI
MLBTfoZZh7acT47bPlaz+xRnbd+G3WSNn8wkV8tea+ET7EjK2taT+xG0dkJx5Nkxf6L/WIfIK2n4
lKjWuXNDMY1Y2nXnqTrMTKbcXZ+19hjObHJfOLGGchdMmsE9xYuZHRtrMorzeTL7OHr/Of6SUL9+
jusZSjm0ympAWE8K226ee6gI1oiGGynJNlCD34f2PBRovI00/5b70tkBTOLlG6Msh9jbKxUfoDdJ
fT+1JCucNU6j5p2pYXEUlZqel9tyTLpgj+VT1kM/GceP7MVflzk8QaBBkPlfgVGwcU9H8VoR9CUd
/xRNpOJWIUCk4R7cpnTx6MJXpMEdMYFaYyRZMG6KVG8/pOW+rpDXTwDxmdcSuQ9cAeaJr9e/WmAX
GmydGE5C7wqJb62TqJoCjBmtUhG53DVBnp7psa20m8qeA7sM1dBMiQyHxo3vCrMc+620S83dWkbp
F6Qkdpl8/ODbfeNjstyYsSKZgpx4Sln2g8wl9XAhy0EPionj2R/uddEUu3bQ9STSzU7irGoOjXnI
F81Mr9plSvP9lLRtHJr60k1byIQGdVbd+RJszhrNDxi/1rpVvFqBSFhcdEwceyuufUovZpmbAPgm
4SyNk4hrWAUtxrKpbIJwmEd32TjtTM2sApQP3lwBVbp+qXa2BoZ8qIdWDWEy5v7Z0sTDtx7Wzc5u
p2I875zyW97lWhO6UyHuCFnp/Ii2R2kbgoI1eyO0Mda3swgSezu4eaWuxejEzp5pmBs/MOAZH7zY
KZ1QH7y+p4mv/GTzwRdknt48IDt0Uaor/EQpsU7OYW8pzXoevDJSZNTkEZqhZAgrXY+LcNSrJA+b
uMNrdBztfDvOpv6ZiAnrQjAdjVFuunUMMJGb3gcfC9Th5HPBT0OqwzTNZsgFTHJSgXY49g++Tcyj
LRpSloxm7I44tUz5Jhibrv6Wm5WIKYazejgvK3msM7xatvkISDFL/wZ5J75BhprGo9eWU6SUtutz
IR4HfRg/zVbwhZGPdSxJzwbbrwYjXdkF3rYXYroIZA2tpmac5pn1dWbYQw/LRtZnwq/k3tJFTpni
658aVf9A4Q+vzSsfymRxrwg1JulFJzJuq9FaRo4+VlHcjdtZ99ZAa3nfAjfvRDn/VJ3bhUNbf510
MRcbkyC481ETfQwmbusHU6TlxvREdQ5ewSfRSBWsO0nRz3JJfxQCD8ZQdXxelqrnb3t9tQXUss65
BF/uyR2cE6inw3A2T9PdQguzT5jtHZYWOxlIJfc9hg8hE1H9UE75cmlPJRMwP64LQJ+u3beT6z9r
QOcRQob0Mq4yY2OK2P3KXn7WW8LGb8ANDnOjJwenNuuzqWv6UCVekYSTpEmMSgfXqE2ZmM7nziWp
t/C0e4ZfAXiurI+lgbWgIfVqVwFSY+yBW4Anx/GubcyHIO6Ka5OpNdQ2YYSz1gGwQurTsvpiTjQa
Z1w/vgLj0GRVeg4uoedy0c+cEaj9LHCL4QUpavejklXkTP3WJ/dk35dTeQMAP207P67u21R+zcxg
2uEQ92JNZtdvg27CIWYqessJZ/2X6Y/Iv+GDTFTAtEg8Kdoxzn/2svd+dLbl3AT24H4WU+y/IB2v
ZaS7owpdmWpXNkTHfdtfUneYdjUcXXqOA0oiRkh6fa47fXBsDWKLI4/vYbuO0yGzQbja5FPqhRWc
1ttRyvGYLCI+Wg1xhPuRUciVArMKkVUL4JdA7V01Nker910SINt6byo3fSS+fJ/Ui3WeJ/G4xTTW
PkuKVPOx5ivt/aDS+gieWB6WuVXs+o5qHtpOfVdFIga+tFo8wyYU38zRMlmgo73s/Mys7x0Z5CDP
peOGI5VNgXd5kz4HdTLvh1SDTCEzstGRDXzWgM8jjsWMlGumSqsPoKZjWOvm4w02oTqGmoblh91Q
YgDiFvaQ8yYVdb8rJtcTx7Sfsv2Qw0kZquxLojnWvS9FvNXU3H1jYy0Oo212X8Hhy5tOjSO287EI
jTmHmuRmmF1UGYHGbLCfujwxw2n23GKb+hAs9MWkd9XMwnxwMkUiiEjYy92JVzYojPhYdUNxMZNX
fJkIY5WY6EVkptll6TA+CVI7ONRI688thf92Rue4hx74rdWX4cEwWbEIf8zpbMxcsVNoK6Oqssuz
Mh5vqlE9ycFWu0n3xTGYwdUjHEpobExjfGqWIrsNFN1NMBbGrT/a6V3SK+1oqrHezO5c70XlBQco
j+LT1DkY8VZeYR+oqm74VfaY63V+KDyFQ1ytNO+Y0BZ/Kj1v+qY0N/8i5zI2sZFhHloBcl3NmGQd
jELyjykVZSjiWfwwmqLPQi/P6ydZzOowa2YZ8pDmQ8xMrAhlGdNdW7UoH4plurXKvLrGYnL+FiyJ
pFeU3yrbeQk6UsfD1tLSc2aT5T0ATHE1mLn6OeHZQ+1r5c2FZifBHnJXeuj9xT0Q48DXZxUjJobE
SdRRzDn3UPXLD5Flwxcbr8E7dCEjWKDln0Htn6J0WR/CxHP8jkMB4sWqIjyeWViw8Wqj2k75LNHm
EJPK6WHP+8RIky3yIutgmFo2hQs28d0W25v60Sx867pw0iV0MIO7sDDrOBh6WpyZcftsyFjd1nLK
z5y+nfZ9W3g719EKQldd3ANGMUdDLfrHuG7ji3IU5nH28/lxipW86cq+uO4lVxv508lWWVlYrM20
UNO8xc+o3Ce9UUZUYOPnrKjlVSHwSNm7aCucXVz2CNjnIuuu/YlWJhN4B4SVkyQvOuRDFRL5FuXA
uVduTyMxujLYatRQ/H+wm5byBVqjuqz8ut5mjORuhlxVUap8P+rdPA+Tbn4kvRnv+kbGYdNP7hem
AwGJ6rzPYUFmTjjEMSbTvZ5bKMqxl6GxUreJMItLR6XpnTGa4pjjb9KAcpVuE9mByo7e5OiPHY3Z
RdxoLg5inHppnJpZyKXNfZlVw1Y4mXfAUlH7Ljz1kpE+dIwz0z+jdp6n0FX8w4vZ0WCwjgJgJssP
/UxFLbq22Ra9FLtJ+OandjK0JawH+4fWW8GFn1ZDSq81qOtsMAlVaZnNt8NDX9XG3lG6+6llxL+T
Exk9S9GYX72g2vU+/NgolYvxAomQ5T+b9U1sJ2JPETo9TUO7XLWxMVxlTjKHxLH3R7ddrRa7lgCH
umync0Lu52u68+6gZAf3FbAuZAewzhEMJA+EzHxWSxCcoVfR2hWbaC7a2IZJmJaFF/pZcZ6VdF0L
62Qv8rE+s2tLHapJaUVEmpyg7DBfWtce7zU1ljt73Vt8VUHa7yb/E/JjF7oIdPT9OJnGrvLt5p43
uzxfOiGZd4kiiXwq8NCOrTnstMXezo2jPUpn1q8yTLOeJqvyDkkXG9mWqXQQzfFkG6Eq6MQ6wJJP
etyIxy7RrS/aOLHLe1Y+vgDOezduvfhwsyrwMXuSTRLxNj+byr6vfHKzWw6hyZPBPRnP4uugyuRe
4Y37c1ya4gWGcnqbZXGxc6XmHvw+Lv0w7pnNFa2vzMhYsunourLFzCb9Id2FuWjhYGER62A6GQB6
I9LiUq7fmWmjvwxVzVlVZG12yCFWh+QWq9Ca9e6+yZqezsKmupiwMdjn02JEaIuZrFoqS25NE6Ia
L1aR/cB4zDw3wTfp3Jkbf2/1bLmPLUVEkBzj+XFUrXabthT4G22psB5sg9n5soy5E1WoXu6V5XSf
uyabHZ6K/yNFje5vIKCwA9hpj6Yd28IbfGZ6Wm1GX2ezVfrXWlZw77JOpyTixSo3QcBbvxsmnFgq
VTR38M/xkQr0+QeBZ/BQp2oW5s7JOu/JTMbMC3Wj4Z+Uf/6DbcQeBkBWkMcIcbmkxVBW7gKtmqaz
dMxz/9EhsWJnlEPAiQmAz9uOgtGG9diKyh5BdIKgo2Cd+Q0xNV1wq7J2ni1WKFSQQ5cojvO4M1v3
EEOVumF1FMkFHI1k3OUdBMzNiDejsyPxjg0nAeY8DL0MHox0qH6YlmwPimbvZ9LBDaC2qOTlNCzJ
TbUYBYD1MGASki/zwL4TDOu0z2XUPdT1ZUoIVB3Bkv2BxAubp9xSlDyJ1z1x8qYXOKbpBz3LgyTK
J+xh94Nux/NG7yXnBmwwdx9rWcspZoHF5wEpZPj0DnZUSOqbDSdP81R1iTdtDa+OH1zh9/Ay/WVp
o9os0RmoxfBY+5rbAR4GqvwhR8t/KLteu5pGwQ8emo6sZpE32nPMsVVGlJhNgeTKSz4Vkx0/Q45E
gjVbWrUXcTk1Uel3/sOYFWO9h9juPdWFKEjR1Swp90YwB0TaUpaLSM9SDwmmFID9n6gI3a9upmFf
XXlSTyO96YsrbUgx6Z81p3bCejJTf+eOormbKLapSZA3VCtcQFrD2EFMCdvMTC/KRmlXqnEg9q3H
dRnNYzaOZ0Vc+w9GZ03OfikCxzjXBiCrCNF6kH+trSG94FWutTNd1wayHxXhjPscGhFMIS6D31cq
RHk+povMo24csa8bRKw/+n3hG+EwAaewjWqsV7Nmtk3t3jlNBKiLngK1tpuG2Hl52bmlV94j0ix0
Q9rEN7r128EZd16HVCqsxyoViHwkaT2E13u3dmtkVzMmAVs3QFuEG6+eB2FbII52zK6+1CDePKWC
0OVNPPjWFltG965ZpjPoqO4NALB51pq59mymBiiLtBceWF7mPUzO1tXCJh3TvYIbcO/EgqOhcqEl
GsIOPrdD7oR+43aEi0yzOB+GxHqe2LyvmrJVP0kqT2xeI605mKkt2fJSYfdhXlX0nIMwx3ZfuHKQ
q619roX4XszYUeSMynaTrdqa9FKt1jZt6lQfxTT+Esb/58yD3CgiCgiIREnE7PKU+dAVqepVbPSh
17WBFpGTsg2yREi2Tkx+gyqf/LBc4CpyxObus8ohxUdyLMXMEW0GMvJKmcjrBkNmewsOmFShZcDU
346OmXKgZXJ4GsypdCOtGKtzfU4wlZKpGntAr6mxQ2K/pRkpvSvPRnxHNfB4O5jp1AaoSaRMkXnc
SdnFa71QOFEGZPkhBnE6nAJGZ7TN+I51h7mze0Id6OrMa3R6aJhsefKdzNMKq4K4b17m0Utu+Shj
pFutcZukAwU/B3oRFu5iyEg6hXFZunN+bZSZzarN7OkDbeVvQ1o+HJKjVV3jg3hhNvB6wKd3/ijb
jqqvr7r8IYlRaIeCRNScFUji0sWYIBgsbTwItnLJMYT1SlxVIs3u6M3eHxK9RofW8SJkVSC3FXxj
6n2qh0xa00xztRKa8LbYdEqcV8EwbRPXkrulyD+ys3iNe/11OWJYmBoiXwVMPrlzu4ZfnWV6Fcaz
/Sy1qX2Ubk+UjnSD5/dv7M0rYdSzukDDAfDW4dh/CN+rpNHyJpkr5iZBGmWkv5x1FfmUKBP+jpH6
RzDTp6bif6fI0Su06f8nfAkN3n887t/wpfv2OXuFR/3683+BS/afUOVYSSAoKMiY/jPe+xtbMvw/
V3EqgNPqDvSXw/N/g0vWn4jObJgawQoDsxb/N7hken9CIEcTSd+8OtyBafwDcAnW3umEn+sgyIVq
A461rv+T+Xo76z2lmfo5OIavblOPDTnq0VLg+kFA5hh61Cxp6M7EshuatVzEmbPs/dG0X+LALJOn
uMZmdO+KyhqihuSZ4jPVymJserOu0k0xM8gzlGUNzwPl10B3Y+DVK6yZ3HWn9WhyVekM7s7IsBO+
b7UYrhENcHOjeYlh7SdmHGTeTrbT7xcVl3E4IRBUoemCX0c1ZxRcpFLznG3uIgPPqoWpNSKx7oYZ
e+BHKcm1Box7+IphqueTDJc8Xi2Z41Z7SN0ZjzYyqwkOl75T/yQKNrVk6Jp5d5UZWffk42xknGM7
SiPPwdpH7lgHFW4DJTNPFRNcHw5DtgzbrPfMctM2Gvaj/JCLWCS2SXzTON+N2L/GoTW185NmMkXc
TL0amBB2qIR2EJoCl8klpJxtWeTZJxCqlg0H3+Z9ysjJChtf8ByFVtQIZ+TUTV/52xrnajup8VMa
NK52yzyvHXYiZkhCcGGj3+VVZziX1P3VvLNkPxZUdsGKlYAcPhF7Yg6Rpvo6DtNZiR9sBbF3n9a1
RQHlOO1y8PH9nUhnmcYnavGy3KU+yR5ROyXpcjPA6S92PkpEhnydkSScgkaQRbY0UiaTSg6Usp53
RTPVWXfe0qlsQ3oDdyFzs31qcL8KjsUYm7cjByrMR4Dss1YuCw2WUum0mwkltCNq8Km7kimCzzAe
e4LU/CSgAgFX0Lsjshq8ZqmfljPP7LK1xCr9L0MPILtRyo7LNYoi/ZzWXozzLRQJe+vEY90ftaTH
u07lddU9jVmV/2wQfSRhU9uJ8aNxxHTjScqUaFANLA/qN/vZ6EAYzzhax3gXU2r7kfTnbN72/UB6
lOCdSrdEyyfpA1rw8Rv+GFAzCBuWvEnlouNXV8RkGTgY8prXgDz8sGQy+GE2TdtshLi2Jv22Y+RT
rewleC70vosbnzfIDfWos0ff2NVBgMFG0NEkdd6otPvSlr599DWDl00a/qJCpqf80GE2yhRe+TTd
TKZe4N7y16uIVl0xAMxzxY9onbqfvk5N7NgHogwXZiUYAUx0t9Jq0uqHDbi24B/P8UfJqq3mu3nY
OmkQPOIT5U42PlV0mJslmNonql5pXmOHjQj9r+W6oG5wvgzGwJdeaQVbw1+LTozYAOz8Vunw+/ql
ri/SYkUyLLcsJBmO/rOHYQQstUzrWPQqcb7gk9y4xxrDDzNMMJ6NWifvb3kmzJmydLafSA4rLpzS
k9euMWpdWOap/W3SRluGJHn+yIsSkMEy83Pc8sRW4at/HPqGV7luZblJfFMdkqr+mZD/sFlq0012
rlYVVwTPwcW1C/qSHQPpgd47lhYllO6M2zqP9c+TMgbkknhB5EsOjab1PVz29fohUD5eIHWSNF/H
Ug/OyzkjuIrkek7coRhMhmkxTLGmKR/1uA2OHTFnlw7GN2NYJW1+Y1EQDdGMU80hMXTfW0e76UM5
Ofd+OgETNNiBJJGt4zZ165vjMGwCfoIbisTLTZ5P763zuoFoNYZ4POimJLK1j81sgRGfZGaIb0u3
aQ1vvitgHaYbk1b2xjWq5sLwW74DSxs+oVHqVscf52z2JuYwwieeuJWjs0kckd3NbVpMPEN/vl7q
obtIxgZOi0NObFDKh8KT+dVszj/1fBSffaNpmAE7sZaDKDq1dlRVE3+eivx+WERylN0gLrj7EmPf
YXiagpFBoMriY8GgmAzWodm3BUtXydbqN16W12eLzQudqVSSsDP5hGShNrAiih/e3NxQAFFLkZbs
ZmX6c2jm6p4du0rCNg7cOsxbLKx0nGn5D16VXo9BFxTbsevEzkl6vHBL21065mW0FFHeVfnFEoDA
RPihDd/9tGT+v2CSqG2CTsXPzbLOW6va/DpUomE2p3ndN6xZmJyit5rvu7Fz91BwCbQsQQCLjTdL
6UeBnZvbJnHdq6Usi6POKGXPTjJcVGPhMcW2kzPT9rtDiWP4VzUDuiQDZiu7Lm1dK0xQ7n7jaGTM
X3SSaVCTywPImtgkS2qUocQZxTwjoczxDmW1QrMKq70CxKpQP7Rmsl/cVP2M9UVcJmWTbCSlyMNM
ys6TrxfeVw0VQ4atS/sNhLBmxDhncST02IcC4CkDimrvcCksT89z0NTgXC9Vd2fbc7zB9WXKNqgx
25cZg/WfPoFmN+zwK+jGu3cFD1Z+Nwzp3RNCMWzEaGgl2OuCQ01tIxoSpVlGKMX829acveeKkeNt
TsYTk9i4whI/WT4XxuicSz812G3a+NL/X+Sd17KcSNqur4jZQGJPCyizjLTkzQmhVksk3tur3w+l
/veoWPWvCvXpjpiI6egZiSJJ8+X3uixdvrfkd3+ixZLu9bbt3kC5denNwVymGVX6OUkWQBOAqOwf
ttu0r3JdLu8X2lOJV6HJbIKOZKPhmCKRd78AYHL11ZHhyyBJtSJd4TkHRl0yzI+yDK0vMO5Y7Poy
uLsFp7IxUNAhN54b9dlPpxvBdJKxaj86jcXZz3bgkJ0RLwvnSbiUBDh3+r6Q+dB7emdwGNPcX2+g
ViHs/Rgn07TnNEg/cWserH2HAvTeMIvB9ivVzQ7AcvQbanCQwitr7OXfzKXTHpGimD/yJCrvFsnm
voNtN1ke/L1sOUhwSukt+hznAQTa3lidJ7XO+TDAKWx3DvwkOo6ZXbLNRYnpfNZrfjRdBzPBpJn0
QOMY0oDMfKUlATmgCEr90mBx4UtaVK5fhoXyAxBWqvvRiWK6ctnsDmBjOuIzd+r24xRGiyerIXY5
7ir2bk2x3QHAX89VyhKUaZVZ9rGf4u3e+22tW8pbnEi11i8H144Ch3MTyxFLy7SvZWxoX3thz9NT
76KpJdTEqA5mTCnEGaAOKq2ToZZBswxV/2RRKcUPWgixh/U/691dZPbuxJfoRPrgJm77OZ6N6g0n
sjPcwbkkaD6k6oDliY0M+3BTVX8TYG5mB7XEBP9An6sv9/YkOD4ynLKOtIrz6JAMmJIb0rUrD548
l+VxNOmqtEKlakX+ZmlvstrItF2MwcaTOdowp1bm66EXqXuPu7jrBDoFXotsfFQhK8F1ZjOJrfs5
rAjcIlgnOYowSt7q/cS5alSG+ZPi6JWVJ1rNGOK4e6eJdoItgL4Scm3lthNTMlbyvRJOyT3O4uKe
UILKOKh92KdeBqfMuC9xgm4CRXVASV1lbOKdpM74YldR6OyMZaxfpZyhpjdM5RsjlHniq73q0gwA
ERx20yAmJB4KpdhuFZsKbIJnFnvGvSfIo5ZifaEM+NYUUfcOiRTH8tI26WOj9daPSCM1dlbk7IUm
1RaAlqW8SrO8+upqEa3bRGb8eQxwLQ3tQjXmoK9DQndiLqAqtNAgdfiwsTXvZGsySYui7IfdOMTA
rmY+rhg/1Jr6oNuRLnb9YioPYIhO7S+9qWh3XHw6i75gH390hwSHrcgtnM9j3kR+bBoz9F8ZOx9r
ocqcH83e43E1r07JIMWdXjlO5bk45vbwbQt+phSl/tGpkuLBLSbGfxa0Tzyb5PIHazDdJojU3vhA
klr5xaBtdkgBmr8asaCY17Jy+hvda/3GqWE588YyNE69YolToYt2PKmZWqSe2ffq17AldmCHXwt/
TmbapIPkph8hLzj0kNylXvbDMpbOsXPGSjCBDInkBpCLNCst/CnMMb5XY3UClredE/h09+C2BZLA
Wsl6KLhSLMLvXQXvFaq/FgxSF8sniQziY6/NPU0wq1/e2QMCbczFc3GfrZiCLuhTQuybyLRA/Fft
iszQPHXdLEytEQSXGNgGNXrUvKP8HnYw7oCF6MUewZ24EMoSBg4Dnz4iYCpPrVSaoLJteZIAI+aK
kKgrVsKiIyY6cyIywho15yOvuIpcERbFAWsxYjQtjZEbP/vBVN7mbtx8xdjUfRfNYRRAPRZQTZRc
8cwzqKOe8R2W74/wDPpUK/4Dl7SovFIupDPifpnVh7qZ7S9aU4oBibg675R16J1RwxzJKp16fk2j
UAKgl93eSe3C2LkropWdwS2x4lyDbhR384p9cVjCPeRO6dD/7bzwDJdZ6vSkUnkckKh+im07+qAp
unWvNyBUMSkfR9LhjlRv8+tVfvcZ8j3QXF6P8l4r20UEFCfNwVoxPcwdGvzdbUqbw2RM/WlaKTIS
euaHiUj0A5Yq7sdaFfsyNwdQWx0sMVxhxSWz/y7PSGMaSpUlig713lkxyW4AEvHCqEfh6K74ZVxO
+onT54cco+hvS6kB0aUmAodNtfDdFQ+FrtoIn3TzuPQ6ExzCw5pBvmWXzMBqsaEfK6zZV0mPYnDW
r1isWGHZcU6sz0RzRl7fRolPS5LSFm8PL+fi59XJ0DzlWBsHsCiHxxH0F66Gux/mTjk1lsjujUTR
j0NoeZClcgNgT8l/OEklgthu69fuGWs2z7hzcsag5QpHG2XbvinCMD3YlabcNUoUZSi6QirLnkx0
cGyUUrumq6uICJVF7DMsHL0+bDPpJU6Z3Kkreg6c9m2JqumO8qI7prPVPGQ9IIRDKsJrHSeZj0Mu
hzqYnAao3OSg/zQm03yQZ/Qec+8OLxuXtCZBnJmHkflyCivCLo5TMbp/GfB83xat2vHxRQgqDmmq
u9dGkhRAYVfGQbeSD7KVhmBrVDXsk24KBl/F6WFc6Qs2wQev26qq+jvTMoen1lZYRFhtsd0rS9L8
Da0KjgS2FtAl8k58ajruhAYqt+KQrhSLMC2ANhKqDlbvTEMR/y8uKEzjhZq8MSIVsUTcvzOcXDlR
jMMLkaoZeoKktpETUTWDShTEHrcrQaQO9S9GXWv3RVLGHth1tzfrMQEQUJSv6qTaUHwgn2hJMt3L
UIlOYOE9cmylCqhROFvB+4ads5JZ6llyN9C6Yj42GM99mDobXIp9wUwDq+M3Tzi+fqqcIqSfDW+U
dpSbPpGyVH81o8LCcTlty/fzFL5vWjr92ZmbMzYKCwf2CZydphhyc2efCT2wF8cngDclfD2bg+MN
zeB+LNSsCRxkc4e5jdJlP0WjYXFbwSa4npLsLfXgstfONCOiTZq/0pV71J9pSCWEpGns0sbvxRLM
sZIdhpW9ROUJkclZOU3TUFdBmwO2cADWf/UYlz9JE0JPEw4lVzDCmh71M3FKmeFQATKMp5JL0pt8
GPa2jYwNM/c5+wuoopo9jl73pMn8PhXODLoTyqO28raAJ+XRLumhjBTrvVdYvfOjAeRsPexBHNPv
7LmnBrCUpjtMK2fMXob+M9kd87Hs9bZ7mpt03pcr2czivpU4xRQ4aZ495bM89bztoVd6FrqzktaM
M39tOXPZIttpx6BeiW4LCpvPUA9fVbAeg5LmpzcJO/4c43v9tmkSSG5LqtNAU+MvbtpWRyXq6RfC
tytD4OeEVhkO1d3gzrQxFKpt7snlThmt/GHoUUVynSwOYiX3Qdoi62ol/CV8pa6Es+V3VjhMOzg3
xYleD/YurT6femkob/EI4h1WamFqi7faSjak6Rd5kmNq38BwfQyNbn4An1ZkoC8dyLrbCgyzFkcD
pLDNPn6lNq72Jeyp7HDbheWFPXZ575bDRG8OcqQtBTUcdEmNaIV9rWfxRx2vAgqrMPY710zuJlc2
xPBBvtRhYS6goF4BL9NeCZpm27KCWuxQXyPJ3Bnj1H7sjELGD4pTdB9bw1Tu6sLpvjhnuqgpYIY8
JdQR09fCdOAsDnavZueU+97nPmTR7hrjSCMKOccDDrh8LOqneMlppgK/jFjcqHX7HkMYKkABoWPZ
zWsnKDRitT5IMdC4rEVElep2parsYtjqH+ba6AFVZJXtIpQ390qh8n/gYm89zWjk33PiNsPeKmJq
qXIsIxMELaI9MHAZyX2tghhz33VlKP1SUlTtpJPi7GRO2lQ9UJnA2gNFYptBksuli2/q0HySeTrc
kPRc65ibsHUpKHHHJjP1EkypSyMcEXT/AHOb75y8V83jTEJbinIJiphR9iFin7CZX9mpUn3+DVm4
osbYqkGwp17t4jHq01ZHka2iwbGGttbK5ZtTtsVj7Ir+EM1a4i80Xf1Yq/tjKbL+rRKmRu4lvaLu
X3689uz54IiIprl6kMFL4MoGLRgdnClkHRf0vYZ87XEpeHjh/m4Jr0cTeeACTsfSHWeN+PABKa8/
WasNTYTNGXfsPswo6qecf6OHa0lsZFwRAviPThPEJuiDV7KJwXtR7bzy8ViUzts/fYU1PYxBJOWV
s/eZbYO0TalMFs3wRdWkDDAZtOmBunE8fw/h9g3vK3KMVA4vl1k0QUf+K0kSo903Ng3aYGxIAvO4
ttQJ9sfxlJ7CXpmz+76MQv2AOVGu+Eba1tNTuZDhstI1hXJDzb8xyAQ4pHRCyQuqhP8xsQqbr6BI
S6MfD0NF18LUOshG0spHdqur8L9pMAakNWsZ1V7KNyKGlcGNMm0denycPhI8m+eHpVEwndPOX0Gp
FSt7ujHOz0BnxIv4cayudiwTfuflMhGC88KGU7+zqiYZDqHAGvgebJnfRe3xppNj/MNNO+CmJF0Y
5POscEvC3QK9jnQrkEkU07GyGznTATVRY7/8C89GNL9zAxwNZclqSGtBUTL0rbSqSswlcyXcEd3A
b/QoUpKavmaQwodAmVnh33Jo4Zk/kk2fPka6HpFaVYIQv4pmXI7v8YyOzGOWVSGAFvTZbA8W1kZ4
EbcGNMsGrmWVrLAQLQGIsJD69Y+mGVrNzm0yq6IdlqTGvqaAJgMl585BUV07B8Up85K/MFd+cnVK
3oId03SNa8ATyNmO8q2SEHnejK203rvY5Gc7qDRVeWuObXUJqFhwmMUtglEycKPc6CUALmQF1zdG
7JW5w9tfm2qrt6TOaRU9yFecC2TOWjF4DGFizWydoqldslcuHK8p20GVRVXVTinlYVYXrKV2Eiyj
sJ60+T6PazFGu27sLOeGgcDGKMG0HMydWADQGGyQfAQvlxNvAVvJbXApyHJykq+U2OF21nfxEnox
ZV8ZFGZpiMe26bgTQmLS5/vFtaL0DsY6/2xw73wNgNHGB7cAovUKzTSqI+dAmtyr1uwY+xwfCgVr
UkNv/TrtQZ9w9uOP6pNTxvXOLlTUUAhME+dbZeXpcqJxlHwGo1Dn9y/P4cv9GNEClA62EWOdxhho
blUtcoSpYKQhjGc8U9dLQOSl8ZSdcjWv7qy4oaWhlri2dUaHZbVCSNaNRXTWr/53EfELGGQMxkzS
MCyTePb1tPyNWrDIyZyLBM4KecJtubcizaAOXhzaIr9QKYbZNk7E+8jPsUKE4y6TzbqzapH+3ZQm
9J+sMmMD0YUKNVzPaLfuczH2X4uEc9wTXM1OkELDOsDEwTiYfYqLUc19Pd4V5qLkA2kloRKYBr3W
w8uje1Ye//5yIOzIByGnoEPD7U/oly9nSitSQ6v7m8tV/UizqMg8FIP8epoc7iMX4T7c4Ywq7kI7
ld9w0aAjattNSrCM44QiGN2i03Yl2TmvZ5q7/jAnyTvkdETS5IpmvnP7Obm3+oJlo4ZmkXgAUCiC
cW7UHsmdtT262nT+nVkkqV8hnK9oR5ptgFC6eWuE3OduMGA2cmUclLhOr4EQ0IXYtKEtXL5xppR2
ZpYQ/8QKDQqAG65BZbu2/2AlFASyO/WwZ46Vj9kQIWAwS1rHXCu4mXW1kFPw8ifY8BPWH4RsEoIv
8lsNosw2wCk3jJhzZl73Co7zEzHfyrskcQt7F/VEY2EOYs0fBgKxAaMh75N8bc5O+OBCqI5pmHWw
Q0ew9mSnRab7s5BO0gVJrlqvbJEKbd9Xaf6ziU3QVrOq88d+KOrsnTo6E1fEFaNlo6m+6FVrvjcJ
xEGjo6o0IM//VhnMCrxBRYvgzdEQD36kkIyyb0OFKVJ2NQSvoeUGarZlKvD6g77vz7nWVt4IEk9s
2SLimDSdqV3ZRgUNx4x7heSvHI3Zy9lFOuRbJX9ZdgZR9dwQ0RF3jfqIzBSqOswF7sJm2OOs4XAp
B6klGScQSVaXfmHnrnEq5oSV0iMGeZizSvvQujNNbbPk+gYHrrFRS+buIyYPqOALXcvcQHQ5FbiZ
wXZH4mDNym7WehCz84f9/5ontDrs/Z//oeM85wmNP/7+cUkUWv/AL6KQbvxHw+GKwAfMCXRyruGm
/SIKaep/CA7BYwg3NS4c59i7f3hClvuf1SF6zSrVsG2mjPl/PCHT/A+BPTYOIaaDtTfF7p/whC6v
PKud7HrRwfiLv8zGt3ezyfeZABIYXcNTKkQdoNP2G3j9LW4yi37MG/rKelJaaPPM5JZDziV17dej
VwN6h4RxfsPWRUpHpOe2aYWQqGEl5bpRPcZDG/tOpRU3HMmvPwpeFTu+aTGgl3sfiURS05fCxH/c
qH1i6RYvrskfUgblVvbXZXH8663OYnDsBSBebQ2ktIjQXtHyVlosjbuxN2ffqI35Brfy2mcDziN2
1dRXO/FNJdTnUZSE6EG8akHC2CGYo1mqVnd9X9QnINah3E1tA1G4TybtRmGw/t3/PTr/eUMSP1ZN
9Crr29SPPQheliS1Ca7QESDZ40BKVZKV+yEXilfC6PdCrpM3zq9rnxAyKVw1DgvopKyv36sRNxtR
K1k8Ne6ymdpnnry6j4tjBen89NvivXkVP7+gzu3GWhOjWJ5ntfVvhY/TafGs5RZEJX0GH2p6IfaW
Je03VpNOvqFzHEgnCwPXaabHsGpF8PLzr0whJs66H5BMAxNh83GLWCaak/Fxh6lJ7vXSpU3Px+xu
sVQvSbG/3nO1K1i5satKefOcQYUJEiWIP8SSLaeqIyBPcaz2oSpkA4lF/rG/ESYT3DgokLT13rE1
S3WUKQ1p7yBaUMFWrQi0aJ45403Yvzfm6JXZssblQn5ED289C0POuBOKyslNbxrr71lT2YfIybo3
0kz1G0+6rNN/DSKqYwOLIVIo+WCX8zIcgJkheDOIhEcEiIu02LPySHskWqR9n0+oWrzRrORHNQ21
h3pQc//l2XJlORK8gjMBNpFcGrZNK1o0GuAI11BZ6cqaBRx7wGvzqe7y6UNPleI7oZsdX37olf2H
GarRr0DDwDG02QPQCsAY1BnfElrjDsKj9HJCCPbRNCp3aaX0h75xzX3Vx83Pl5987csSk8cWAIoJ
uXb9Hr8tznyIJ6y3HcPTC33BxKhH55Fhf+bUrnJjZK++JCgUbQ7DwaRiUzFrLeUbJ6CxYsOlr9VL
cpqsSfuragfrMe/n+GnIFIRH2I6ggPvj12T3wdiNXgOmDttYwBiLrUitTMMrZJIdWz1O/FaDyxRr
pbzxLTc3g/MUxotjvU+bNABx/7wcUlBCO9VUnhU1NFbdOutpOS39nqN0wQkge6D41g9jW1vvRF6q
GDDafyuwUW9suxu9wD+/g3Gmd8PugOfG5e/APXAYFsnvgK/IdA7lB5AiEp/lSkStatVP0JF4Btg6
tIx6r/Tqj5cH/cqGSInGD8FaGUL9WnT9Prc6rmuRKg14lUXH/UMx03uRUrVbxlTsU0EqxcvPuzKX
BfY1eKCsBSLX7MvnVQUCeMMcmWDwQffIYoUPWhxDJ1CcG3P5yjZlUIZSKSCWoeDbvNoyKDTQ6YJ6
WZgRN2oP6JgMbR7fWWPfnMLctI61PVQ/bOyDXzcrLPbHr4ruAjtEwf0FL7DNNknKltoWSrYGDva5
1xuA+1AfZ09R53/uHxduWP+7r9J5GjlriifUXcQXlNGbUUVcXKAWMzybI+j1bIjYJ3MFqtso230G
exsQVo2CFJYtEit5K1hu3fo25dHvj9+6wWOjoETlrAiO7HXKRmq6r1uYai+P5+VUPVfq9GYwPloV
UOqzpDy6VWMlZ1EFRabFO6Hn1ifoBcIvSRkJaB2nNyxmrj4PNQMnDD4rqA02g5oVUAqwmg4s5OI+
PLvRb6qCzznG31x509TlcrqeXw+fXhozYBFrXNSmNFH1CKGsTb6XWrXqLllDa5dF/5ZWRrhvoTnf
Gy5WbxZyNRL0pHFjR7w8Uv95OqebprNiyHfcTFal15BOwMIOQhOplBRgXqlutXcAQoAZ2agh6WrF
jbb6tYeul0Rm7hp5f3aZ+u1g03pUwLqWAERoSX5CYJAFaotljasu6U/bSVJw2X688Vkvj7jzm9LI
J4eQk5Re1RZvCBEJYrFbQRKrzQX5cWkeUctanlrDg911djnt3IiID1KuxY1BvjKjcC7GrM+gcKIV
tP603963DzGZQybeBHkHA7dTlOgBObQLtcjWwAkW9cbxcu1V8cxd60FemM7q5fNsCe1B10f8g1Wa
bVMc2Xe2OdZIHywLMWlWJyu03LytoLzf2OevvioGQdzXqEfp6l4+OpNKboc4awezPSb3dlGbO9l1
08eeHxEk83RraDcBDb8+K5EpbHDkDrHpb7ZAddCtoogMmFaVcPdFjlEH0tQFtxxzqT6UtoWNU6Xb
KtaPhit/ACS5T0nIiS5Q2QfaMNq3CsZNkfHrJ+ExR5cB2AHoaHMApYQvQZNtm8DOxw+sLwJoI/oM
cFIhb7g6cFCjWw+Q3eAbqdgFJeMo9pAt+xsb5+WZ++t3CMp/+tm4+1C9Xn4LO86FMWRGG0w9oeYd
ySt3KUJEX7P+x5fxfz2ILk+CX4/CWo/ODngyRcXmsys4OMlxoCuZR7b7aIx6eRiQi3z+45OA27BN
O5s20XoNuXwhnOgNCWrVBW6j5b4eu9k+U2ftA46BYLSQIv+sNP3ntRDd0jTHXpUuwOUDu1DWNmSA
LpiarNj3izrd4b88nkaRyMOfv5tFcWShJMVGdDuPIRrQ5Oz5WBnWTkGl2sURk6J5Z8AO8aO5q/cv
P+/a5IBHrBH9Q5sIFPby1dpmzsdSWEh2mmHc97bZHSt4oV5IpP2NPeHadkTVR4zHOW1wq85D9Ur3
RMou6EpL91tzKd6XrZO+zgwcf1LqddQOGeZQ3YSP2ctveW7q/bdE+fUFAXRU7v38x9kmCyzoWazZ
inGVyi3n1OJHG0wxsM5sD91eV9CIxHMbfp9j2R5ltrjqsQOw3eNjg4cAwejh604SO5JPMHzurQzj
L9ioMjwZWtdguGrPzo1j6ko5wCUMgr7FbGBFbfbuENPGWoezCj8d2bLrTA8Tolss0gr5mryR/rUa
K+JbTNjSXhSTe7wxXuuMvhwvV8U9FJwCaj08jc20yMxkppEJfG3LFK2H7EMrGOrEhEyslHTX5dLq
0Y50LPdb1Sj4N/egEzsHw8eDi6H8B+Bo8fHl3/R8RDg8uXevFT3lwnm7/e30NKqqHjo7rYLQCbu9
LXsHo1m7u1vMUf9aq7P4gD2i8yZv2vkNGYvWl5cf/3z2rme3xZDQu6V42FwZB6MSo1u2NDxMu/bM
OnW9ld1y0NsePlIJSXnJWjwG5qa4sUQ3t8R18sK8Z/fGy2R1aN0aV5LPBerYA0oxMtYRTdRy4MBS
xQEaZ/XTVhbr1FpjdD+5YSUDMVj6ay1Wxw8vD8DznWLl6bCvw9gxAdY2u660Q20hcKcMhFLZPmnJ
GitVS17jjzOf/s2j2EJdi1qUWODLTYlVXOJxxKNSKPZ/NYDzQdg2rdyxGq0bC+3ad7XoJJElAz3A
tjcLbcSkRuBMUgWmiopvlyCsRLPTWfZuDp3l+5Iv9q6uJ3xG9NrFVOvlN702qTku2YFdJMvUhJdv
OpHLOKeurIImlfp9aEnHi9VIhUyNrUEKFnzkFqscUwd3LqPQbhAj1uN4s8ppLlMD81HXw3RTGSSh
Wdu4w1VB0jvFq6ga8LhYpKXfL6ZaHjXkgDeOgCsPpOgGzGGkedz2okrkQwfwqeQonJvoGNfK4MHb
M+FU29NyD0lvKm8M8PM7Bk4BxDBALVqjO7bUj1BU9hiHbh7AfK4gpibycU5ymz5dG95Dp1Z3MGjT
f7FiSVDmmFuZTdzp1rX02141lFWCFjMtA7vrwoNAVvA4iTbaT/DE3ihmb9/VONJo/hgREZqUXfoK
A8Lx75fn1pUFy0nnQCSguURa4uZHtI6OKUPUlUFjDNpf8Obzg7CnfK+bTfPh5Udd+a6cz0DtYGu0
DrepE7DP1mna1AGMrehHq7vFXRHqE2wetfHNNlnqG5/12p641pjca9YeD3kTlyPcZjoeEE5RB/SA
EdkqdYcM1QnT94hvwhm/eGP4WrOXVkFMD+iAoibsfBGFdha8/OpXRlmsXSZnbQwLuIyXP4T/ZVAy
rJ0C9m4I2ZnbgIFNhuaLEOcb/+WHXZnNvCqG+ubZ3Xtr8b84YqhRBdVBiobrsc9z8bRYo3nEAeoN
mz+OdUqsHl9+5roBbjYJbGcATTB8WBmim33fRFw0xjMvGKW19jQOZuizc+ffX37KlW2Ytg7PWK/l
9Lg3W36CtVFszmYV9ESbeTNytrswxZNssSnHPFhjOHQlE+6Th8WRyb+YvpS/7BCgT6ul7uU3LITV
SHJkqLdF2D7kVTx4gxzCySuMSTsQ6Lz8WS7y+UiniliRTHrtzODt63YDNDMRVoFjo5OvYFmjyLXH
LxDw/lZbzA520aDofz5VWZowGDEOoLdvbA6bbFAXFQY7r2mjP8pT13nVjUvxFvGd8/nlz3llQ6BQ
gm0nVhd6xvZyREXVapWS2tSP5JV4VZ1qCNhz5Z7Uc2S3VlncqBiunKMGucOmqRlUS2izL5/Ht7IT
x8naQE8kJEyDhcFldLa9WEgLNnw5PjSonjhounAKlnm2b/Syrv8AB3CYliHzaPPC5mBjgWryA/ol
LL5iF9Y/4BuAQRrqnYcKF+qdOTnRaiZRfk4a/dOfD7ezRrcQngaleXvvTvosUce+baFqARF1oVPL
XVsBSw8D7qZs+LfYZM/7LSuuiZv5SmTgH7bRHnZOh800M9d3ltQ+xik21NE0YU+iTO+LpBCnQfaT
Ny8KKWdKnnyceyXG5w0bwFpxhtcvv/6zLYofA6aLIkYlog91yuXXV9OxxpGlc2GWjt1jMyH0hTdl
7P/8KVwT2QYxmeHGvJljoZsWczpapNbb2bJPugRPyaG5hU09O09IR+AcBSsFOBDq9jwpeUd9gaDr
T4iqkQM3+UlrzHG1tIiOL7/Q80cJuoI6uWagFIzcZturIputzVJ1FO4EpY+sjA/OTNTgWGPG+8eP
otozwGqptEkr2Ww97pR3tNxmHbOaaJl3lRL33U4QX9J5GIvhvP3y455tPzTsgX1WzJR0IXDqywlh
Ng6Sj9EQPlTevyCwDSSQz9W+GWwAkHxUbgzks8XPk0DP1ts6LRR2oMvHaekcicWedFAXKf24sOpX
mPJ2r9XRHB6x+2vvIP7Al8Muc8FMsSHR+eX3fd5rXN+Vz2jCooc1bKwr5LeCE4vglXfa6/7ABtt6
kRZClLXxBf2EgWyPrbHRiE8GimWQsLweCM6pk5miGHox4ucUu+AbBdp6gF1UDesP4koFqRgKGO3H
yx80VvWSahlBSU6rGF8dvPqQHUb1kx5lb2elxaSzarsfctJu5XVe+fSUooTQQ+Hlv7ZspLy1WqWr
waEyXD2xqROWX6tRd59YQtknS2vd2HuuDT1dCVoT4CY4YG0rUbdfRD/1JA7QRqNh0miwZbx8aVi9
WdZDJm7NiuvlhNBm8GcwnharUiIcPDUJm5+DqtPde3k2XFnX/CKYIALkitT4zbqG4ajnECZVvFDm
5FTWqPgrdXYDVnl341HP6/CVTsMxz2deE8u331nXSaqNVGf2BehcQPr0EOCeMtzPg1Hsc1zvd4My
FMGyjLMfDzhMhnPb3thcrnxyqlOXm87Kznr2BQb03fZQiNnvba0+lSE6Bx31VlDhLxKMeBPe2F2u
LHc6iUD2qArWFLrN+MZthltwaqq+MGS3s01ZP2rITu5aB+cIrRWiDgzFrd9AFJlGLNcHxbgx7Ffe
GNLCWu7QkaY9Jy5XVxLGdFMxD/PpiWF7rXZYpoft8gEn0eUHWefoUF+eUleWM2opOtKYQpCPs11V
Y66nsxuG6AwVdZR3q9rwTuCGZHpoU+vGAwhy6h30XkQWvYE08MYLXxlyrh6cIMSJneVOly8sExOW
gCNVX8EVZ69mS4dKD+XJocISw9yFpt28yyo9PNT6sHjZLP/FWUmBYTDgjg6tYDsARpY0MBMbQqZH
DLGSHgOOUouQhQqshV8e6yu1Fdm3NIPgjFFOim0tOUVDlroot/wJp/LITyt08SNzH8Ns4jOiJLW/
tIVofAdd7THN3MygxtJMgiwIZRjNTt5QoTz/+Bxpgr4jLHqqhW3rc6bNp0ElN33TiKrHCLesIxVt
s+uHJbsrCijgPWpHFCbFraF4XtjRmVpjTiAlsrlse44pDiAmMmcTmawRH2HzD3cKS/IGV/b5aqIE
OitO1nRe1dQvJxfmz62oYsP0WVb6Oyeq9UNSS4PMR9zB03Q1N335Cz/foHncKgJYeTcmAYiXD1Qk
Jua6iCyc7NLcL8JpCYTAyp8vXe3/xaPo7blQUSxkNZu9asx6R3GywvI5jDXP6R3WTSttz5kwonn5
UVeHcVWS0qIgBGabDrdETaxoMjR9BAIPU59ERP1lIhiccPCqOIlvPO7arKS2gwoMWLZ2DS4HUdWR
a1qks3PK1dV7CMHZnqVbeR26rrfVgu95ronwQNxNcmMzvPqiNr0ulqbO7X0zpgtoKk4YI2Maa403
VAJ3oVGqj2SiZUfwkltozNXngceQG4WC5xmYrjllOEf0wTDWT0bEW+iL3cjkXpeFxcmKq+bvlz/k
882Wxtq62GH1oCTcxvgkeRRnWsrzRosBJPYTc5bZbB7GJTew0k4t3CQIN3QaNz11CMpuTNlrrwvw
SZtrlYOa+mY5YvefizRjePVqdo9haIoDlKaIprxr3C1TdAsfXz/XZamK2ke1yM0zV8LWFgGo5jHF
qK+x8GtKmscMDPud0lqC2rELfdF29j6yolv18dWHcpVD54CelJbF5ewVeGRlJm6APoxL486NROnJ
hOKpcuaQII+hPowVxlp//mFtrpXc2bn5oba7fKg2JcKtx4KEXpzOG6/HCWzfwkkxdpocrJ+pGuWD
p2pxCjkmLnCAamz5/uWfcO3jQgCkVcopylm+zr3fLiqdnMelk7rpq2Fn3pWTGIJFU0K/UpbO7/vu
1s3o2vPoQ3Er4xihGb7ZJdzJybKc1qKv6GL+rmIvtYftWX7RYNaLXZuW6V8vv+CVvZ22FzyBtUdA
DPL6g357QdylqjLvhcByQUNILud4b1LyBpHdf3/5SVdejVYBMaOsE8FBsjlFkg5HCvTzOKlBs07w
bCkXMw7iGGuJpMaH6I+fBucaxjVVCaStbXZdmWbKtMSqjWEWxvU93ks7G/dUNKN4TRKlO9woOp6/
HTsQEhl4+mvfYOtf3dS4c1lKHAUTHqB7mwPaGxNF8fKE/DzSWoYbRcCZD3q5DViwdUB4qe25ymzt
AKpscPBL57LQFLP+fTJi57uztPkbgoDUV+oijK85TldPEin3Ka76Oj2Etiv3ah6PD0ARKkBD0eLn
FDqfqNm57748/uvX3P48bjcGsikKcb7E5bxyhQImXsjQt/TMOrIyK0+fsUd5+SnXRp2VYrD3c5BT
718+pcXDAy0G1odxMuJU2Zbkw+T2+9x221OndDdm8PNNEEiOA8aFM6TBGdqsFQH2R+XYhn6KjzBy
WcUljL0UOzUqpr00bQxyZXGLR/p8gdISom7gK3PAsXouX9EQCHyltRr0YkRGbAkxREkaGXvKjD+G
ayjtqJopUWDCrY22y0fh9odvAuEjQZIRCN1Ftr0zrLoMloz4iXRU6/ulxBnu5U945f3M/8vZefVK
bmNb+BcJUA6vKlXVCZ3cYdr2i+A0ylmUKP36+7Ef5naphBKOAY8xQMO9iyK5ucPaa5Eb4n4YjlCA
4FujaJFJum5uBszOAduio/CQzJ74Uo3jeNA/3jNFb9FjsJWL42/T0A5pw7SIzZSCumH9t41dRN1c
ZgW4CrYsro/XtXdBEWHn1YCMRP2fzQ0g83Pnea7Rc6xl80/rTv3HeV4F5NX0qK56ZbU81PaSnqRv
9n+hENecUUxvkNBA0zUcR54aOIjEN3RP0veKPfr8+Adu1GVp6hBBUAwBRMst1Sl13n75piyhNERw
5yynpUT8yLCyl8xstY955qi54hnR8UxW5idojtoPcT9n7wfYsK4dfIfvO6tZPsLgmICvAJMq9R5B
p7zuxUdTS+vfTEezTKjMLHqZnSYPzswP773xLqr5xTAEpXQaYJubCHlZA7vnmJ6FXn9pWr18hhc7
VWNS6amG+yVMq2G8FqJFKckrxqvGo8pwgvA/lLWZnMGMtAdf884T4euYJaQXSCedf28CJIURq9Ek
seEThbAoqYsBMkSbCiIyrtZnR4+ry+Pt2zPIdeEBoHGlCju3uxePdYPoCCRulOARaksH66UVpoQj
qG6e2yk9Os93l4dZN8yAz6V45uJvb+1BLC9sBwb6EzSdsCQxrgI8ATzCyrx29Hhpd6mSavgpK4wj
WCDgNt+SoFfLYVi1T9PcOYhTUCX6r2EwWUhhVNCzL/SnoNLmqG6C4cD0ziohriCLIOEFD7qNvzSS
saFqOxuVHOGfGdOCzJy+9cm2hfj8eJV3aQsWuH+UAT3VH992ca0x7ylFMXDhZihhaXHnUaGIZdRW
3grJwQx3R7U0n6HRn6Bfr46A5feFYOwjgsAVYmKAPtHmAKVYBDeUY5+RHjiqdZFBnTXlT63n5kj4
0D/PIu5RPFwyYza+okiwvC+8tntKing+CNeUsZsLrX4MoB5GKqlN09a+PV0tKAjDS5h+ScwAukEI
MqN6qI8kaXbuDMECx8q31ITadmZL79LJjL3GPoHlny4igF5ZA7QYwooeRDC0HqWGu6siV2Oqko4L
+fDtqhYGRDwJjPlk0VF4nuukfie6qTz4dndhifp2JA0K5IZH3IaexlwBE4GlH85fK/4bDnnSwMyt
/0TZL0dXaTTtTzDaegcDznvfUg3xGFQWmFHfqvugnUmHR5HCZ8bo/qp47uFWdFv9stqdkZ9Hqz+q
De1b5LJQ26OYvYXZ9WY3ITbO3E4Hy2pY2bCe6wkkR5W1glDP4Rh8fEHvd8/iWSQXo4jM2Me2tVmZ
XrGaNfZMYWpXB5HwZ9qNzuWxlfvdwwo9RpAqyMx720EaeL+TlPI0w1AQeH2Ecj8/W32wfJhbUQLc
hDgGfQB9cA5whPcfk6ALDRObm4AD2mLpyIK404KrYDNO+CTiPn+yod44Z36svzp+KQ+Wee/TsWdT
ofFMj4fb2TwfdN0hThkCQNOQ451tT9bPIjC9c2DAPUznjzKcgyh7Aw3YUbCg4phb34JphkogM/E9
8Hob37IktjaDo7ZOjllAjz3O3kmOjnnuB6+KFjDJYWJM/aUSco6cypQXzdWsz7oDdvfxVt8/LhZ0
XFQz6D5xV7ceF3LEuEWCGyoHYyrOcdchrmaM3ovrQD/y2NTe9nKuKMsT3UHgsPE88CXPmhnDGpGI
0Ym81pKn3li0J9PxptAYxvkg2t215/Bt1cSxSkxvPd1QWsYMZpTjxME6J1rFBxRu+Q5BQZ8J2WE5
SH/3PiXAEW6mozhztsgy4c4u6QIkDoWP0qWh52W0oBp+FoZ51JzfcwNqbpvSN5OgYB1ul5YNWuFa
NaZ6LxFnuC+nyKqhl3v7hoFdoIBISEt1eHM/knlJ0riDNGpmxhcS9NINUzj9YRrN//QmpK4fm9vz
OgCQwFfRIOIjqv38qeyD7mphtp7BYOswdERYuXEti1pj2rMfXgYmu0+DUbsHh+Q+4qGMx9q4BYyK
0JW6NWq0C81fb7ShNDZAR2t5ID7JRYon3ZtJQOpG9p98rav+Y8Pe+CILXf76eNV7TojBYUIM3kum
t9VX+WnVsLksQQEG7ISETBqVumAoXnTZ1dCC4Cv5bksyUweR5rbzL48t790ParUEODyXHsu/tWxJ
eL7dme/tl213GeyxgyC1geYsGcdQDNBbP7a3pc8ifgWMg6wmrQafV2xLJlWXCEu7esKFRFEqDU3o
dpmWTIT/9+yT+EZmVZo1BCGxW0UuZHp6uFRZ/UGXU/OrEde5DO2qbZFjlrWRID3YeiRVGXpGoRTN
BMN9WipZbJB534fMNf5bUnQeT3UH3/ITiP9iOOld3VIlcd38H8sb5R+FK2tYlmK0qUInX0UdtuvU
HsAbdo6Ymg0C04ZfIOzanOsR7vBmWhkQ75BouqSF64YWqijnDGbdU9qhsbcEbndC0LMK4RQ7wg3d
59QERJTn0RVTxED0JW73ObCGoHViH6mLFaLcxUKSEeWEXv9rLo0Bbu28F19GA1BqaDsFn6PKLPNr
Zywu6jZjZv/a+LA5I8fYdxDewtn5yclEF4cm5W0ZZrMg8AbNhcx2QuuF2aO0mo8Ckh3XSmsYzNMP
cgNSg9sl5MtaOWlPYOdptozQCS2/wPiWhCTky/nxKd0z5dAxBpVAzw/cza0p+FLb1uBCcm6AXbJ1
tGqMYeXVKMeD+uyOw1OzQf8ztXkQa6gFDejMCAIcYbxOZlv+uqrUKCQLRK0GRKt8kk6zXh6vcNcs
LM0MoVCnIL67XaFtJ9CpZKzQ79ypDm17UGTJs2iyUG9F+2sQZNo5tnv/wO7Ol6V7qhjcgBdSkNjY
Tf2hlim/56T3VvVUKGrEdvS7d7Gp//V4hbuWIM0ilcF742tuV1hWzYBIW0HGnHo1gGDpXQK7603U
Y93u98e2dp5iXsb/t7WJMmTdTHUCLfQpHUr9ywQXzu+t6ks/trK7IhRQqakQNDrbkWtbb/y5NFuY
PYykA8XdBZ9FY9aw78dHs1J7pgxFs0dCqqYvNqcyawK3iEEUnqwW0RzYiqoLUJ3iCbWh9KBUvnMS
iStohNDCI03cgk6nypOzmcZkM0sP6Akui4vmz9R12ym5FnlnfF5k5fz2+FPubRjYNnUwaGqRA98e
jgxhAq+Z2LByqTiL2cQYrwlq/rGVva9Iek1AQUGTTdu4EcqnAjlBljb0vflb0tf/tLXpfXa74l+c
dZZCkAL5FBWuzXZZ3gRAdZIWEhVT9r5xOl4RM0naaF1j7WC/9hZFOM0oHb6Y/GVjq1WMERCKW+go
zmPk6MDuRkFRs1mWoyHevV0imIbWxWLum37N7S6hUTGjAIBvNKCYvayIAl69MX4z0pFanprZZdKa
r8Shv7XSwnY+uzBinLyx/5OorztXhbleTBZ0mtwpfnp8KHYXpWqjikeXtHOzKFcLFrv1BfUJSqXv
0Kwh24pLL9ajx3b27hUT/P+zo/bxp5hSvTgmom3WyZqZ04LOtA1NGzZwD8EKKDGC8gWtjeCgdrgT
TpL4kEbTWjBhaNgYZaoFncp6xejAoGkYx0P2fcqWEYkyz3tfjn7THuQne5+T/IRqjxPAd2ttAqvc
KIZc6Bz9HtrY53Ft/6gT3TzI6vaNcEjUdAvD/5tXa/GnajbdgQpPNY0vQZcD1TfRunv7jqkBM52y
GXWruzaXgQAlKmDWCSBT9g7mGSQryqyPatQsmBH2X+cg/u9jk/cLo9JiUtwB/whj8Hb8IDdGszVm
zn5JfhAFTut+NibL//rYyn16o+o5qBkznKlKLBs/iFCFmaYM2jJF4pXXOR/WVzPP/A81kqsnBMG7
sIF34oTikDg/tnx/CbAMSSYFZZwVk2O3lwC2iHYGVs7G+XX1ydKs7DugZvEKEWv/bNlxjVYAoObH
Ru8vAYUkVXlUGFoGsdRH/+nmUd1EB4bLx/jVrFIZx2eOzoMD3hl/rXlFL//GHHBOJRus6ma35ows
cWHtUeYatz9ZQRacYh7QSObjXwtSEQefdG91eEuItHGWwIvUn/+0OrR76IquXPFiEkxbAcuL3BRd
GYNB/2+FqLSDeu7eEVXeRM1FEohskdFQKTOTk5C5kFslJzqa85Oe+vZBC3bvoIDHoDD1o3CzLYHl
PWR4jCCCNAmG7AOJ73zV5jyHbHkekenr/IjRuTp6vHM7S6OLBKGIGngEKbE5nYB0g5GBbKUDmsyv
iBym52DCyzy2onzubZkR7BepJyhnxci9DYTtznOrscSKqBaAtl6dhpntDh8h/CrenMwQ56gSCv8t
1dRtL26mEDW5FRfdzPU40iyZh36K2Eywts3JsGtxkmgtHbwAOwfSpU2vulUckbsGYN2tmd3WPHSp
LX4zisR/oalVf9e0GT72uCoO4h+1KbefU83LgrSgR0WPc4vi9ZyKpu26wAWGVtknO5/lmaFj7wQz
THIqu3Y+ISZWvSCLXH320X44ODP3u8lwBLGDTo+GEVZnE62U6YR87OIBza+S+XffjfUuggS8Oq/N
koiDT7trTBUt2FCX8etNXlPNq9TFWjMR3BX9tUMT8V2/Lu6VLNW4Pj6l9xMQMNDY/o8Resqnd6Tx
tYYsAjpOVZTOJard9STPOlfiHORieU1GiaCvhANJpg6DwZp8Z09+/+nxb7i/j9ilW6VeKbhjtsAD
UDSo661w4cDFK591NMPPSbamB/5614p6awk4Cf9s9dF/cqBk45zR0q+i2RTjE3rFzK/T4ju49fe3
QgUqjNKo4h6rMm+tWGMv0QeniGYNlLutbJ2ezXFKXjJ3XqrQaMbhYAP3loUPs+j8O8xObtHfiT1A
lAycIFo7q/88GoX7fmrRIH28RXvL8sCEgF8xFb/l5uNVuQe/LWKm4OUKJFokFADlCr15oMsqHI3k
yN79u8AX/Mme+j0/bRbyPZCGONjzFu19CR7qO8Ssy1PmNDkjm/7vY5AeaZDcLZGRYnpfCkBHue5u
REKPofSvEthepdnbqJKL4DTbXv+ELo4BN3RzBNu/u+TYYySAKpQPa+gdnZqX1usw5sgpWVqaXdK+
pfFjAW/gV44HzmurDAHdILYs1UbgkDA7vYlVJO6xgci3ioZ+WoITolTJr5wl+dFbxQR1XVbVNN2W
8rRUIjh3bWD9oWcIf4V9oefvxjU1v6E9Ca/okkOJiyoodSQ50Ve26+oPWD/4/VXVfCepH54Mt19+
oYI9QdlmdTLUmv4g0Nv9cvgsGjC8sHRLbw9H3ULzLLlOUVZJ992se+LsoDx48YdBO/DEd+dQfTjM
AMhQLKNbHIKQniVnUu+odJffndmv/0D6eLnW+YjIFAKx+XSyy+yI+W7PqkKIAUrjf3dDgHWQElNa
sooazVjOwSpb5h+QOYlhzLlUo6YD0zeN8+MrvvdVKZYwgAx7I2C/jedai1zEnashpOvAQ9bn5hIN
EHBSJ6yPgNy7pmj4gDWDS5D87nYD53VYUIHlfRtBhIUoj3RIpcxxlFL5fqs/ZgNh1IPgHYyAKjzd
moLocrZn30ZQbUbV26OrFk3OiKpQkaYXC12p/zz+ivfvqTIIbNFmBAFKiC36QpOU2lD95DGTCZLg
ht0EF4DO5YvotebdnKzDqybzAU7eovk7C3oTLdS8OXhRdw4QVoB+MLdG42FL4BJUoAeb2i8iuBi8
CO3KJlql3YYozi4fgjjoQrey6wOjO7uK6yQmpKzOw7dFtwzVyLCib6OOgqj0OYaK6OtqeAOtF5AS
j7/yrinqU5AOM99BXHa7q11NcrnMmEp6PbkOQ5lcJt8UHwanL9/ubEDsKFZRNe5016SHfXCyrVrD
1NQFSh3dv2gQKp2auj8qd9yFuEQ/issOWC/kzqRwt6tKqlzBlOICIpgqiPSkcK7oRvcnZwqCv1yn
k+fJgDq1V4gFSKWO0qK9jwowW1F1kUpQmLg13xERuXqMsnivZOsnocHc2urmyWhjcVDY2XlrgZkC
fFAdApzAxoOvXp52lSPKaLUmnQmyvv1SxjBVNXFfo3lqldfH52XvPlA4JfpzgbZQerldmiUokriF
LNGZNNuXynO6c9Oa9QXen/VUGFWFvHXeHbgetYibjEVt509GN49utlTrhLJbGcnYmqBQrsrlC0Pd
7rWpC++5sKz0EhSegfCDbRa/PV7wrm3KWWAvePuBTd4u2DfkMk7mSroiR+t1rfUxJDIEMTlY6amv
xR8FglovQrpHwL29Q0TlWNHhwtgK3uTWcLDUta9lWRnp45o8LeS+33KdAgLu6ggWumuKaO3HM6lo
m25NUdkqa6XzxEiB8cta6d6XZvIYWBZ6fFCl2LNkBXRyyU0Ubf9mUXw0aTOtV0Rg67LTOqzaeZZ1
ec6l11/evnEMjTL2TrAHInFzM2rqgrmr426gCK2flyrvETAtq89d12tXq2VimUdSownQy2+PLe+9
XNQi6bdg3mNyTrmnn2JuYKcQFM4Onm7VjMgMcuvS9frw7C8uom29ROvXy/zvU5ciqW2qVvpEje0g
VN27qTTLmbDCLfBqb9a/xFmh6iZFNNp58CzMFK4+1FNPXVn/YfjwZdPKOaJ1u0uhuKgKaUK3iLif
ld8uvM1MtBDbBZsZ45/SHsQv8P74BwW1vSvJUArURaqOwcznrZWxShaZDkGBexXyY22znz5Sxxde
y9+92GnXUzd67YfFhc7i4KPuPSxK9oG5OcCS3hbFPNcTNEZ9VUb2ZPbtyR6z+SyHInlynKL/no+t
/4cfJBKRah897WH19SNlhj2HrybwwWFA70FUslm8KLoU8tEicnnkTqTPYENQjo1mnepNXttHA/97
N1a9oETvAKqp7N/ay0rXSEYNe07ulIi2BWtkdG5+SdF7PLixe0tj/Iekn+oQ13ZjKu+lN2SNRdiD
JnsYNL7LKH88PJVuvZznYbUPztH90vCvisSTrhnVxW0r37V7Y42TBK1iOX9O+kG8jDqBZgmK580B
HRAMSjLKF9Eb2cYjpSL5CpAojaq8FddZ57IDlZ8uVT/ZByf0njRAwT34h260eqa3fi8YapticEXE
qmXyN3Mopi60RQbxFMz165eFpt7fsyzlaQhERlPcEb9MTe2GJmwdl2qemwNveO+H+DGKJxWXyPTl
FlBY6ppnj2uBH9ay8mtTO3NxKp3BfnJnylVhXLXDt0S0dXIQNOzapcIC07AP1mDb5hVmUvXjhMQg
PKh/ocCenYEeeO+EQymcbBuxQuFYXx57/r0TxTQHVQJFAngHtg/ofdlV1xSRPRuoH65zcfHyWX+/
WOhp/AtTvGpw5eEFyJNu7+U6i4S/lG3uQTdeHD9buTGdi5BJf6Q/dX8vTbAaHGBebAXu37icYUhH
R9iYmm2zCaeCWfeRGDfqkkR/Am9mPr99aerVAmEDLBTo5u3S+swVZl123Jba+Zj6fXPiLa8v/piu
B5b2VkaiwOlQYM2792qpM8vXZlZWupniJmJsYe2qJJRZNnwZy7k+ANHdv48KIkLUzEAGWeV202xz
STQP2dTINbruMnna8LHze/MAErl3CoG9KLp/Ncu+bdAbZkONv2rzCGpTVMc1wz07Ba0ugc85P96q
vQX9bEr9lJ8inTqzxzodMeU3hfGxGOP8CoH39C+uMnkUjUjw/Eysb2JwyVNoJIjfQBpWyNegHv33
cQ+1qDPJ+E+PjuSpHQ/78jtnQ8mMKPYV/BbX+XZpyVCjoj2hoEIX7e84pnRTrZaHBgbzZwszPW//
kj84toGUkvRDL3NrLoaVCv1zO4MHoBsu6CDLT8xIvU33jMlEwGQ/CmFE+zQrtgewD1DbTDusiKqd
eoDCcXPq+jb/XaIf/gF46VFHYucsMpdAXYFIlJu2rYXBwOdj0VJnUfYnRsCck5umcCrnh7Qje6Z4
8CgsUM/k9du4KSH0VtL+yCLdytowiVFmmRJjxBdTOHp87PceWVXHZKKKWIVod5MxWWnBtDdONyrn
WA+RLjH+MmLNrsM4U+wqJXpoPuIEUSoD/ZrAmnSCAaW81qKuT3Plij8e/569pStYgs4xJbXasoja
zJrPjtZnkLJr2UdjLeP3OD04ivTkCP+486x6tEjpVtKqZER0cy0GxK/cam2zCK0UVLq9rr8UrQBr
nWb9BEWRgWprEaxPb10grw/gAOBGMA/AaHZ7O1KTNp6vFwxd9VlwNqXow0LiEJw8yw9S1Pt7bzFa
DDyM2Xc6wVuNByD9XqsXWRZVci7DbOimM4A1tFoapvoDA27dx0u7d6Gg91RllWIfi9zmaUwKgxIb
IdRfoYr7Tq23OjM3qF0fW7k/IYqGj1yJy0GLeQvpEIV0S+ba00iOsxVVXd7BlTUgsYP4S/jY1N6C
mGUlMYOz6p60fa4hm6sNLYmI2DVAb0wqz5T5o8dW1G2+rQlhgaow+h+cQk7z7YmAc5S24JTKqIaS
6he9D/KL68A71ZMbXgv+s9BLtPqXoVv8tx8QHnGqi0RDquW0SVOYPPdkgHJsxAuMlMsYiMtgDcs/
9ZqjFlEXy8HZ3zmQRENqukF1UBg6uF0pokvx4IzYi/tqAULVlKgoi+Q5MLvl6pbM9B5s4P0VJ3kg
0qP/CnMje3hrsGxH+IUqIuQh7+Jry9AuJKereYqRXn+hWWW/WJnID4KWPaPMqOLDyOwhGVMH+KdI
YiosInMpZcTkfH02C+GdvQGNK8MV2jvXTJpfMrTNDgKLnVsBOPj/japP/5NR3ezBSACAoBPqxqem
W/1XmlDzqR/L5PPj87q7PsJ0SP65GXdDyWNR9vPUcl4Rx13+NIwZ2Qw/0+pLZi5aNFQcpbrx3jw9
Rh4IoIorTy0aitfNVtqQCjUyLWVUOEyp0HVbIgkn+QsxaEB9z/Hf7mawR4iGmIBK5De72Io1QDSr
llHuLd2JUGc82zBQnmYv9w7e4B0HQGr3gwiQvhdv0e3exbE2TAiny2igd/O6wrdw7mOLIaM8zw3j
CS4c7Robev2+sVA8f7yZOy6O9p7qhlGGoSiyOTeFKXPRBevMezd/GVBS+ig7O//62MjO4URHmclj
+JmINbblEKImo0bDdY5Eail6RZFded7bqMiW7iAv2TmcDPvRs1SODRqCTTgTZEWxNAHe06/pzvfF
tFKR1OuXyqHfV7b58B+tmsoDozvrg/SAEp7yowYP7u0GLrq2UprJ5sgNZBCmdalHcK0PT7k3D+Hj
T6n24/axYJKbMXEG1Cm/wLRwa8p1htgIZsb9OZHZ7xpAuJPNiNRnqnhVlFP4P6gs7doDtQkSB/AR
1Y9bewuIi3buiYfsxfFfqlJm79MyaZk3lkn1ZxeI6sDg/YFkgfRmFU8bSfO24zT4aTdLY50io0cj
Jemm8TUb5HjwEu1YgXlOAYwUJRAUGbfLStO1sMxOExEHltFmYBAv6BPVB0555+NRtGGUESgOp3Jb
MFonaxAGr2o0pdZsEVHP0zWek+K71ovsdTX6+KAKsLMsNSalmCKoT/HO3i6rceYmo6kroqCx9Wvr
Tdo5PR6yv79jhK00IqAlV3a2SOXVN4sucFcRjc6QfUr6MX7R+iXDM88G5WThfYLapD/Ysb1vCQMF
YQpkTiq1vF1almmCeMURYJoq/094f8tTkkv5lC7QbueTPKK+ub/TZGDUHRVJJ+MBW6jmEHTMfLXV
hA5UhVBOmnUvvc2BoXp7BOPd2TX6KyCbqLcxirmdHl5EHqzDWHPk66l76XLLuBYpKcljz7GzIG4x
cDAuMTXE7YO2OrnW+wYLknFZfjLzfjzndoO6YHpErnpvCbwIeGsG6oHJ2FufQbMq9ca8IRbx9f6j
PejO16CqVpPhxC5ID5b1Y2z81iNi7ccuQZSMC968ntBtTRmieTISWdpMcIHXCqK/Zr4XwmtBerXS
ZXkSSbVMV4eYBvafJXNgkKpznRS21Z0yjFEm/mtcNWc4FcHYfJvnZflL84fs65La01/ErQFAvQ4m
tKeFErMVlrNprdHjDbq/VswAUmCAKkNxZmxRIhODDYWVZGOUJdRrwlRWzbeCtlHCmJxvhZCsM4QV
zAf36p7jhZCc6hBDBRC0cuQ3j1eAxx2qtB2jiQGv7zJeNViPJ2c1zq0Qy3jNxOxebKWxe+lnhs/d
Jbb+q3l964ZrkdrBgQu7v+fQbpM7KggHHOtbvW6ZJuUw02GAe3zIXgcy5fOSlOhXTcX4WmRecvDe
7NmjJw1qhNY4Z1Zdzp8CZxup98LIR4KvyjFPFdy456Bj9jYFOxkK9LMO3oT7y06ZGz1yshIczN2D
Oky0VcqGuDLzsg6sQ88NrIujaHnPinKVdGzpueOqb1eFACgwbcCY0VTnwbVBAvdCS6o/OLH3F13R
EilSQx5s4pFNcDCtvdEkyMtGielnZ+pu/S923BWhzh18MzpEmSJGZRicRvAWQ5AvgNnLoCP8R14s
dNZq/r3yEGMlJJdPbtwk/3l8GfeWBk0F9EvwXSpm9NsP2MK9xiQTcXFrS//UQ0qeh2bdwF9mueVf
b7elAhGOH8V7Sja3tgatFRwYyKqWwU5fef3iM8Wn4v2kLfWRytSOk+FAEKsq7SYChc26eilrPEFC
8qYL/UmTgRfCdteELSCk525x5MkkTT8/XqBawK2LhsyE2BhFDt4FgOW3C4yNTgajrly07ARgxSz9
UhWzUGIC/pcFxrDnNp68y7BMxq+PLau/eWsZ5mZwRQD9aPpuTqgMkmBdS7ZRdBRVYVuDegT/P/t/
Prazd1yIjuHqUiNpkOXdrtAvPU9A0UXasVIhrugjhmXrt+jFtvLgY+45LIiGsMPbSm66MUUDYZm1
JYbajMsX5rDKXdoc+oLc71/dYp5+e7yynb0jlIQnRkV7FvjB25WtssjQilXJae0Y6ISC0BRZ0Hbh
tK7G0zKiR5ymIggnaz0iWts5qyrwIu3g2rPiTcgHOsMwq74gjkjWgjlJq0SaIAMrYJmj9istwjqU
Xiuvjxe8s5U3Vjff1yqTZV1nCg0W5D/IFJbLq5Ek8tQG4ojQZX+BqvysKEM5NrfflkVrnb7g1KSe
ZBdpuwtQloaahuANRjN9fvUL40jfQv2lmyuhmgqQFSvibWeLk/TiRkLEYcACWOgQRCd98iGe17fj
sXlS6USqiIoMYUtJWspZh0A245kLkl/HMvc+l6sXX3pLmEdjpz8mB7cror5HsZsACkFE9Zl/esIh
LojXsQEh4w5+9dFJS/E8JbENdDhrPhhSan+PSz9G5uANL/BBN5+tuRjXE86h+Lw6Dp59LF0HgQ33
7yS14xORxvBfeq1UX0tnQRouEUfdxr1bxSQdKRqNb0S+NpXQOJnXpmx5Oc10VQRTUIOXPeDKBpBR
BI9zc05EvZ7p62sHD+n9maPEjEvUccd0PrZnbnZHZyw8Dxorvc2WsPOL9he91rs5pGCffTLWxTee
BeM+yYHh+3tFOUYne6MkihLEFsUwTRaQkYXi77i47mUdu+CV7L4M1ymO3+wiMaXm+CB1pou0Jax2
Rz12pcRn5YtWM8PrTW2k9bP70dGabgiLwTqiLdpdnMoTAYcAjtnSkOta10PZInhWR2eOsixwLxUy
GmFm9sbTY/90f3RYHH1VmHuAlHN4Nqc9FmZuw4MUVaNnX0ZzLf4ptNr/iGDvcG4nhv2ckUFQXS+O
IPr3Lw+W8VQ05yieUDu5tWwlVte5AXd6aVd5CgoZv2sqXro0niE5qIu2//J4qbsGEVuidU3FC8jq
rUFC124JMhUr+1736jHCF5ZN3pyqXpqXNAMc/NieestuHYkPlygdLJoUKoPdfNrENhB6afHHFTLo
L1lvzS+BAQPPgvJTBD9T+aUBzHFtpnYN7bX/483WbU/V0y1+AB2STSKbmGUn6AmS/7k2feUko2gb
WpWPDwv68VQw33FhxKx+n2diPBtmd4Ra2znENz9g+97OnWZUszdGY0cTj/YIGJKxmt4NjjwadLp/
hAgqaF3xewG00n2+3VlpFF5QBbWI0LseIugg7ZPuQ9z6+IvuLQhvx4WkkghX7PbAzrPjtlMnos6l
ZR8vOJolFijB58GbBTQoQlBFpzVBuKLI1m8XlPGHrWELEekFkqmxYRdhPcNT2C6Vfkq1QxapvaUx
SkjgwMqI+TZh2VT3snVaXUROkdRPvoYjTcdmfd+C1Dw9/orGzjVUNTe4OegDIkq1PReW6oL2pgDz
x8gy0Rc97LBYNO9PWlrBGqIF7FxQXV7q62Iy5n9O4d756IvUqei0CRiGQEsY4kyFuflSLLH7zmuy
PIWCwFmOaJ93v4tScISEz6JGrv78p1iAvhvVoHIUkZmN/ZOYoKeSffo1S8rgwDntFE6IE5EKg2AA
TCCl6ltTcvKToDP4LHrTDpd+aBCp0yjptn3enrs+/ZIzL3VFNkdyd3X/5Afr+MLIVn+wPzvbw+8g
iKDeRkKwfXu6hTFcAVFd1IgyQGU1W50Q4jb3RGprMa+YeG9OdnjnXD4w2QCh67armqIG11Z5Mkcy
zcSz50/UK6eJopsTawdr2/HIDA6AP8ddkDdu2x161QDKW+Ypql0LJQJmxJ7XvMojpEbGiNFCIDKj
Pj11a7pGVpUdIS93ThN1bqpx2FZZ3ebkC5dR2qzx6bZkif7il9afFeI7/5n6w0u24xBJ5wBBcsuo
BG/h2B0ULbWexdA41611FmPRfl3jLjsgBdhdD0BziszoJ9ERvj2yTlfaKbnpFMEitb7k6zyf0zIz
KJpq7cHO7YQp1GqgwmDeBZD3NgbrvKCu6MBMkeOm1TexDvVLGQfWZ8MszHBqkaaqM0OG1Wi/vSoF
yJtSCnUpA6hdsHEBnsaJAnE+RVXZGREjN8S6XZOfl3S0DgKGXR+g2PzoxQHnwfPfflDIjeFbcuj8
9WPQXXSjSq5VnTdnWaRfxsYpPk2OOb7DF1XR5K5FKAK/uQpyo4OvvecDCKsZMGdWGazkxhcZwvc7
vynnqFlgxwvLdaDfpBul/J7WNoDpdIEq/fGzsJNIgIZmfpgpSnq7W64TezHdcs1p6gbdmNHxnyyE
qVzv1V+Q2ZEokJ20GL6ox0b3ronaWBrh0K2SON9+74VRQmE6gu9N/hSWrtQ+W0uTf3psZe+aEFmr
A0QoxiT5rRUvtzLH7lHBs8bEOcfx1ITrUnQfpNkcTZjvfkXODc8IhSOADbemgmTJBcpeU4TCMQSK
RsyIbSam5gwX5D+jrKZvpW4flQD21sd7BZKCE+Pzdt0atSvDEW7TzBHEHJJDKYYm0oVrfhClc/Qg
7y2QQrfO6VRdhm3fruzX2JzTBZdjTKn/7Dpjln3uYJB2vllSvVJJA1uuY87lUWdo706APqUsgEvj
9djEmPO62PYI0ULU6vDTJwTxUTsN4iIyYz6DKTxi6Diyt4nfYyOWVptjL2vHPNK7KT2XXd9c9CXw
L8lkHbGK7e2ig7K86pSD7N2SVyg+oUkszRRpYNi+I7mHQraIbXFGFTw76JIc2docU0sy/l+YwACA
oJjneXGCl3qhHtYs6RFGf9cUxWJay5BU0UK8PZzJaHUwRAIAsNrK+TaKMTulU6WfQcS+fYaPDi+I
DdpuKqfeliSKKdDmxuRsNlofXGG3869mDwog4HpcHruUPccFHw4CiQr7RmPhdlU8QH7tmNMUMUhl
G+ea7zmpKYQjr7x3CMkGOO3QMwG+3riutMgotds+QantZr/YWunSVXDyl9azkwEW4fXofu9tlxJu
ZRaS3JWBp9uF+YjEQ1iTAJglQrvorrAvXY0eWyyFeVD52DWl8A0Itu4MitDZTWpzjQl09aU+F4iG
fuVgCGoCTn5gam+7QOfSIqFISua4+Yx97JtoAGdTFMTT8FyT233RtEO1gt0FgSV3eUbp+m7BSjB0
rX4KjVDUMEVxzd0KASx3Ek2YNW1x8Kbt+WFQZv+ztdmn0WosP/cAMMA2UF4ZZfJfPU36f4wlg52a
nnpRzmjZvzj19OtgWQBeTr1TBYk/ZWNl3o6dyHFRlDaafyqjZ4IrGf34ICrY/Y4/xnDVYDNwm1sz
Tlnmop459Ew45/mzUSb2S5oMQ3/VCzCmj2/yrjHmsBRWQ2GQN89KD8SrSZaWnGAa7Di0Wid9WcZe
I9Uz8PLhv7AGIAB+SjiKkOS+XZoBgZU+FfkPGErzwY1n1EGk9ZKUh9xde+vi2yGrA+ZJjQTcWoqN
3DM0ZuzADpVJpK//R9p59caNpOH6FxFgDrcku1tZlizLsm8Iz3pcZDEVc/j156EvznG3Gmp4DrA7
WMCzri5W+sIbkvYaS5Av6VhrF2DH51IDcg9SSLJ0NMhPwg93bVq3yviCCqurr9qMsoBXm/mmfJ3t
xr7Xw2rWimidi68ff8xzlQxsGlGhRr9lcx49OQTCDbS8nMiy0NFeb90Jk+/aWeqDHEYU3gfNORSl
PX9q1Ji9oZ+U3LaII64Rat35rk7r7uBKYX3Xk6F07wo3rf4drHH59fGPPLsOW2+AOxypkNPNjP64
kkbA+xfok/NZphPo2kITP4NRXnIvOfdY0KMBZQFgcutFHC+5U0FMbTwepSoJEKjlfti73YLCvwn2
AVevS6Tqc1PboC1EuiATgJwej9dXRsZTMvO05wtqYpUrv9qbBnrd+/8lCYRRSAttyz2RYjweiqOb
0qpkam4jsWTABqr9iqT26EaZwk7kP9wJ21PhIwcEves0/ao3g0FYGIR+hkyuECHoryozsyKMDdPd
x9vj3JqBgtvyLlAr4E2PJzaOXirsiSrxuDXwhYmH9VzZ1NFKkWOsHYzF948HPLdoVDapGgDXImE4
ue9Gu+l9K5MD6mW2di0KE0HoakxXDmmfXHikzj27SM+hckDhYEtNjidHMu/Vi81Y9WiPz3nu9lpM
Ojh6F9brzDhbxxXqGBRGelIn75JndktVIlYbO5OVXjvl0uyKpCm/ffzlzo4CJgAYDnnWu04rjJ5y
xHiYWmTZdfV+rFPzWmTmFBz+/8Y52etUcEAm8gTGQLPmcPFnBXQrzS70797bRYAAQAbt9x6noXua
bzh2kI0GRrCxMq10uXGLejbCWhVcS2NT5G96n9U/pqVuhyurLgySkSGFbW+DKvmBr5Vp7fTF6a4N
XWhpXNJzHsIqKzyuN9Prv7eVYWihbqXZ5z6rCjNOVEVxoTUQNH0Y27zarsHFGsMxqaw1GuDR5pQZ
pH3td6QSu7bO15d2KdpLItFnDtxG90MlhoSEqtlJiWdyJ6BjNla+wveRDSiz5bPl1uOVXcsKmf7l
Er/p3K4hHGTf/IaTn3YS8qSyA4UeRIw4rizDadLb0OuVupQenwkIKc3BrCWUpiB2Wnkwu6aUo9Lp
9rQtRDQT1D/Rmh7XqjQOa1uh4UdadGGrnrlMNlYFDWgKkOR3Jy/ASmdxtXo+po6mx9Uk5/y5Y7wQ
foD99yE85fBga/ygiEAUenyXDAVVFVywe7Zr7lAAK/OvFn3hC7HMudXaWgCbLufG5tt2zx8RrtLM
0dRERdOu0bU3kKWTDCeq4/HHR/xcoXELW2jdb3rePKLH4zhBn9ud6fcoUGeDHrv+LD6NBa7mUVVl
7v+aboIL07SdmO6ntuo/Y96+/CNdVzN2tpHjc/Lx7zm3joRvlHVwO4KHcHIoQCwqCWyUK8eidrUK
w7wCEfurMvpL4OhzI6EHB3hr41bAkTueeDPps56sOKT7VMS+jQbdLiRm8zlMMBq9EGyfOxLbWpJD
UBqDXXw8Vj6LvOgsrYuNTvOMe1N4HmDGUWp1ZCNtmz8HUvOLEPG/+Z+Pv+e5S4YSKrcMHRUei5PA
dOmKtjNwuY1TR8dqZOkLLHfw53k0AuFGMNOX/7CANEQh2Xo0R6HLH081dTTf1rSRMKIw81DzNA9p
ZZT9lWuqC3v37NwIMDcCP9W4U9GFAs9rO5+cPq57u7/GxsmNEicdD6Orhmtn00D++Fue3TEAeVGC
AzlAq+N4ai1VYSJb7hi7G5PbtNYsLHQC48ZKjUtNjnNTo8G8maNTRAJOczzUiFZRP6IcAIW4cw7D
uMgoVV6297qkf9UY/0Lc8vtcnSAUYPRSK9hKBkSU2w/647oh+ptQOYUFUdLkicpx8IOwn+dbNVer
CKeym79Uq738z9IaHlYat+mza+XVpYNy7hP/+TNODiX1uc4W1OHjkc+CMj7ETfSCHdRQUvEfXgyu
O5Auv2UTTjEgaWqN2OLAoUGwbYgyuzJAccpu37Szvft445y7y5EC3s7fZvx1+tIb+iTRSCMDThct
j3LTnO4ovepvH4/y+8Y6XUNMgKmKUFDZEFEna+jbbTdr8wALtvbcnZyMZW9lfhOD+odq7PrTnWPJ
+i6twOfV5WxfW7noDxBN2zKk/DX3+zYfPDgNFF0OYL/rlypxnOue/PlCPP4b/f7utzqbvDzqn2z0
k/faREWxQm5sgFrW9v/mwhsP3VoZOv2e3oZQ2+GZXOZeNx5MM29fwOcHb6lt5Xu8eeWPTFlGiT+l
36m4VVN1Yb3O7UKamKSTBstFUnn8ISuFbpBBDRxoautlUTMl/hWYTed7B932wqVypmbBAICQ6Cgg
/3Aqp15T0+xEsnDwPIsEeS7FLserJFozoDkIJv3s4WdfqTm7dHuemSR0J2DFCBRAjHt34tt6XQng
KOiOrah3fTNz0B1JUBcb1uznF26YM/NEORq6NzcMbdtTLqqN3us0+nCRZOLboTsgrl7ZkxdOjaru
gf2a+yzXv5nz1F1IL87Oc5N4ow7Pa3+K1fG6Gv5oAT2JMuUE0sQpdw3Slgd99C9JMJy7RanCbxhq
kjMEzrff8sctWsFcWiyj4aBXVnbVLIMZVp4awkBidaz1vhcZSTc9CY0rRpsyrAes5a9tnRiZFias
X8TfSCBOb/IEBFTa0/rCjE7drn7f3Jl0rsNquNjuOz9fUjYQG5stxakPr+fLBlQ+ZdhxNbRHpxLO
Mxww/yaYcE/R0zYP13Xx4hIp+dCzFm/ny+TSk3EmtiKq+r+/4RTx6kPgIB1BTl6ZXfs26zSlXTxH
PqN3UN1McxY8dbLM/z4HIDalOc25Ic85PbVdEqRaWQIfGbtxClHcMG8TwtYLo5yJAjZqAy0rigmb
h8vxdhKItAIgZhQDV4cXkcpaRo3dew/rtOi7JKVSc+E2OvNSwf3d2qrUtrZ+//GIup51Q9LpfEw7
XdawDFq9Ds00sP/9+K06dyj/HOckvoEymGKoTC2SDojaT3OZ7BoF8mYqp+aCCtjZKZmgfDAzITk8
DUgLQ6xCdwbOA6qIscRCIYJzfakCeW4Xor+KugxbEZORkwKTa6FeqSRLNdiE+cJMttjXnnfD0jZx
yl17VS7uJTLW2a+Iks+mccY/T9s8vluj1jn8rujW1Y2+IGjdO1iRYaKQXri+z27FrXAA7hnxytP8
2liBTfQ9fSu3Rgu9wk3ZCFef+w3CXRGLqus+/4cdskkUWfBRAPyf7MTJR0dazMRMVmOVKMuOdiTL
uX+2sM+8/i9DEZ+RsABBPqVkGcvqa8vWkzM67O/SZanjxpf+zqutS8TtcyuGgRVK6/yXUvX2Sv7x
QNgtSvKGtl1WTd28Ds0qvmPp4dxNlZG8fDyrc/t+i+Q3jjgCJacPLnl87w3T1k7Spf8Chbp41dAu
uLAvzk6IMhhZLeJw5O3HE+p1DapJz4tHFU/b4+7RhFPeqqup0pMLd9O5LQi7BBQzWg/oN57sCIFL
yWz4POSqGMQerXXtqmhl/rJaQ7tHpiu5cHGcO9LABJjUpmHDZzyeWgsVXeBWQIJgz02sBj14TMU8
hz5Vj12WWilevWvyz8erdu57sl5UQ0EhEbGcxMWu1JSa8UiJRZn7L9D8JwzCB3WbTCiqfzzUuYjs
j6FOsxJy57zJFaUW3U/LeZ+lmfZQ1J6mQndKg8jrnfJ+9irgkVx3Qfzx4OcWk3cTKVNiB0rmJ/tm
VTKzlQZOe/MOuifbfCycVo91c1nvMzO95MN+7jAA6oJlsFV6wLcfr6WJWyKqsBOwcFuHLGQ7817r
9L+XdcJkjfRu45ZxU56Gf30yErpPWh8PIjWuDV9hapNflHU6ty/Zj5s0HWUIoGTHc0kTNJzw/mJf
rsMCRmdZdrKgZNy3jrm3cgtXjxRp6o/X6+wHBLhGpwTYE6DZ40FzszSl6CgTAt3LD6rHhgJKyKXm
2rlRuILZ9pQkQX2c7IoEARDLzQoaG3OpgBHgL7P0Sbn7eC7nzhjhKpoloM9Jlbe9+cclPK9wcJ2R
jS/R6PyayWoOIfUsIvRy978EVBtNDaYoL4vxDhiL+H4xuBQ0POU7e+nUJcwa/xLr69xpIhblZrSg
MROAHM9oc3WX6aBDENL6HqV1ewsEnPKgyry89rxaXDi956rGRAEgZjawAmOevGO083SAFzAosU0G
o5mtwaHQMvfO1tZ0NyXA+K1VOftmlVrY526FW52dHFZzueQlf27mdJo3ew8k4mghHc+8n8bJLLxp
imkrDT8tu5BRCdQF9zNsKAwh7W9/v3fQM9ucRHA4hg9wPN7sYbEx9IxXmX195dlpvXNt1X4drWW6
gKk+dxjojG7QCRQU3ruoZ8niBxO8tnRug70IuvzLhInq4e8nhAgVURbCgQSSJxMyiiK1jBkqlEpM
LawMKeJF84leteA/cNmg5sBlY+ds4icnd0jdTinIO/S9pNsnoXSSOmyMZHwplmm50D05c0fSQqBv
DmwHGc/TgnuXd5THgk1KLHXcvSW7KlwKNe1RSWuhM3h+RFv2kkzhmQd1s/YkfUK1f7MlON4bYzJk
hW/0E+ILmvxuSt+6qttxiKyuzX8tVrvCFM2egmSwLuyUMxcabT2QhnS3Sf1PO+kK+APdPPiBo5aZ
ezr3P7uxda50KS5EJ++2JMWijfy4sXXsjap3PEN3xDQ9y1KKbmnRRUsHUKCm6fr88ZZ8d6a3UXjd
WDigSTSDjkdJ86aiel8wyjhMNy7ImocKq5A9weFzOmp/rXG+DYcgAxx09gvp2/FworCmdlTU1+rU
9w+aPrSxNtoSc1bD+tvDRuOQ0AARKi4Q3oTTMGShg5nUvYqbYB5u7KBc426R5S1qW5cC8+2vOiqw
MhSxP41KhHk3L5njWem9KL1SqAaYw7R5SSgn9Fo33y+VFlwlIHxD1Fuaa0XxO5yC+a+1/LbhyQkR
QYVMRoHxePgSea866wD/lAge7aiUNc+q3LilhGJxWzU0vtrlUpDy7hxsg9Is3fD7PAWnc1Z6i61Y
KZp48zuKOhjp+1rD29PKErH/eI+eHYqcG0AbhXC2z/H83JUnt3MsFXurtx46aXK3uATrqvWWC4/t
u7uMWRE8oDVJqXwz5TkeavOvcgF3qFgPxNayt5Lum5lWwxwKZWtPtdU7T9Ay0i8fz/DMWQd0tOEF
tiwSZOzxsA0/pZ2EoeLZqJErWEaiC1H3/+E7btMi2eH5Bi59PMqENS+pL/ukGvvqYDmaGfuZb4T9
JILdf5jQhhHgCqNEempqKxZPC+yECZm6p56tkkNKNc1Fbujjcc5tDepNYDh57NBNP51ST6k7LWyF
wFdW7vxG/pqHAGDKGFzqK50baSPnIdrHhKjlH388dIYDjTJJHbvG6l/5gFbCRgb63Sgd9bdPDJuQ
/hVrBO5hA40eDyXYJNrkURlxVDZh5TzpB3+deUs7u7j++Puduf5piEB4Z1PAkTllWrIFshER8yoW
tTs0YbcUurw3ifGuc1qYWaQ8X337+yFpDoD42iSA3/XnMYizMiaIB2o3ZTvoo3You3kNDbyzD5Xv
X2qSnzvSf453EinMRcJijtiDOoNhR7XqtUjO5nLtD4mFXkOaHlSTX1I62pbo9EWglMHmN3jx3tmU
VDzXTqc3VWxqVbWjJq5HBRWV27ZYW4ROTXUnUKSIrNk1L5y899OFR7rZh5A+woL3TqbrZU7rqpYb
rEJq7LoQqxVPPZyPURT9Zz2fmmvP5Kh8vKbvD8dGXqXEQIoMj+5U/C4wAa40IwIN/NOiD1FpNzN5
RGiiEPHXlxi7lf9QzkBkieGOD8dQE5mxl2m0FrPz2o3zEs5OUn4uW09dOBy/Re6PVxEhULgl9O0A
WUBFPh5LOm6hrcwMRObaZ1hNdL4MK63OvxVzVcMIxCg4arpS9NEwG909cHMe2xzqmclbJbJvbpIj
quDbQGMvXHzvXwySasJCLgqoL/7pwW3Guilz2+UzaJb8LCnORTpWK18+Xtf31wOdJrARCFtTIkBT
6vgD4BfZF6lPYCN1E7Z4pjkh3ePgZcjVmzn1/oX24blJMSB5OpUCYNPbNvujWLAubms3VDhj3+3t
fQsFvHnEm9y9pG14blobgRauJyIm76qb1LerlY3TQD5uEB7r0yIPwZmKsAo68dAN2qWK/nt9Q1g8
JPFodIMNYuue7FpknXRKbuxaX6biehZz/WDXS33lsr12i+1oeWjOpnYPe8R+8ZYEFiFiWt19MgTD
t9wNujjJg/qrrHz3tuuFf9t30v1ll7XzRTWpjZuuFM+FMjLaV81FMM7724xfj4HuVpxF5uGUAeIl
pMyWnbXwcPvKC7Ug15+a1SxuLMw3HwKv1+8qZ7HeFkMLLiSX55YK4MKGTiP4Q+b1eEss6G/N/mgR
Wvf2r2EWwUOwNtUu8+3XFvzvpariueGAHEG/peO4AZiPh7OqLEj0NuviBaein5XmzFcDLhhoQVh+
OJT2peLOmYvzt6iZx61JEHNa0s8q1676UWsR6jDHh7RvjZDqqX2t/OmS6PCZh4GhtiyPDIDc6+Rw
6Xba6zlmOXHntOO695tB7SqdHOFGAA6/KazOjzuRZRcq+2f2DvAaqpjcotQ0T7swxkTFgW5tF8tC
JF86G6beAaJeN9861uIr6qdd/i1rZX8wFAjB/ccX2LZeJzc4ESY14q0BxLtwUuSsuqTwu9psY30a
hjc52Iip++V81xpTiuLaYL2iSVDhEWFO2fNS5ZfGPzd7eAtA8yiz0lvb9tsfN1rQrQnE666LW7Hk
bwq/jdBLs/S68TQR+ZlcXxY1TFeq9i51HM7srM11nXSUT8/LfJJSQCB0jH4eulj5mhc37iQ+mbpI
b4EsFE8ff+SzQ1GNoYm9VShPITw9zGj6JjUSMBUOxuUq7HAAvheVGRjvj4c6cz6p9Wx6M/5WEj1t
jdaDAUcf9Y140LGjOaxaO/W8yA4QT6Nfyl1nppcS3Y+HBEB1vIS+tHBjQuIT52SP7qjrJxnZoONq
UbZqy93YOfPf8nRRyvt/kwSNcDxi47mL1LSkBay+rrFwW7pC/bLeObl16VI4O7ntbNL1/a18dTzU
pHVGltg5Qq35aH3NgqG4W0elYU29ZCCkisD99PECnjsQGItQzCYJ5SY6mZtKXaWvGSKmqTlkYVJX
9XUwZv9mZtZ+ggK93HidEzyggnCJ3XMmtqBUAZJ08+egO3USF6Nx0HVW1rZxMuQulMKyjRDX+vss
EVYaFZgNDbS10k8u2aUpB8slzY6Frn7UVbHeW4aRQNdc+t3HH/LMocO9j1YpFS7kOU4LoF2n6lWM
pFFugsMk2nxNPE14RSB7ewn1c+YSJfphWvTyoCSf9uztxTA7UJVl3FrW0EWzIZvbdoD+hzCQ1t34
KGm9puNU3VR2ld/JAYDdx3N9j33aWlSMT4GLjJjDf7xNV98bvWrDJvCXz1j6Tj/HkSpeo9X2obUo
1Bip6+8E8U9Y9W5wIFq/ZGR45qRApyRlJQjhN7yTFZP6MvcZ1u12ORV7V9rT49QEwJPnXVYGxdXH
Mz6zW39XLSGbc1TARh5PGDn0bk5yJox4RXpb1G76ZRy67MIoZw4jo/wuOukOifbJG1EMRuoRcjAn
LIS/jXruhoFVNveBp9RtjvHBMzGLIupbL90757YUIR18cy4DpK9Ow7rZX9Kp1SkCCMO5Slvlx5Wk
lSQyOV11WafRUzPMeF6teu/5c/H68ec9t5hQjWlmbf00CpjHn9eUeZEom5qANKyVK8d7awgr9ijZ
/tK11LyQq507qrR7uO8AKxLGniwmSB47rTIuhZVtM4d1V3U3ZpVnDytV/wtH5f2S0nVnFDouJnHX
KTm29oNWjg1ybMGULE+p6yRRiZVGCGrPOSDdrmKRJTCgEn7Ix9/UeD/NLaMirbcRCwJ3erKmTSK6
IRWqiz1HYPSXp062Mwet5aLFB7wI9cW0r7x1cnaeNvrNTveW/NCNVZLv8zq1Q71vWhlqbmmhEKjB
+Rntqf9x4Udu3/o4IAT3S4ECI3QqhoRHxyvvu0LW2YSQaDuL5dZct5doyOtw6OcKASy/v1vdZ1r6
cSDsKQ312XWuMqv9awgbCQY4HiSONg46rZDjn4G0hKuEGJC/qi33utfGb6LDymsZ7WJvIIO6k8l6
qVb6ftND1d7YIps+FUSc7c//iEXFataZSDpYTjjSyJ22zqMRFuho6gfQ6yhCBn27yMPHH/z9piD2
tWnTAeuha3aavwEq86xiINUecCCJaD6KaB7d5LGThXOhevAbsXC8th7Jqc11yQNMJ+RkbYeFIxGU
SFElWm/jZNQk5Rp2iRWYoaHS6abPUCU/4A/Z1KE1gYWJxsqd/1lbbbR2gSURd9FXx7/3h7YtI80b
xm+T2eJMofmL/4oarlr2mA+LPuwqvXusxwJPv48/1/s1Ym0cPhhCEltn8yRKAdlbJ4VkUw6y0CN7
cr0IVJT2S9RpAV1yLF8+Hu/M8pCdEEJQ5KLucpqd4ZzMX+/lbexJW7joYargaUXy8KV1Jj7bhcHe
X06A1sgF6eFw8fI/jnegyqV0ltbD5bzQ6+Y+N63E+TblE/71SGiU/gOoF2cKNfx4+1grNJwnnXKQ
yd6jby73xbQJVS9tob6a9A+7sK5dMw19vU7vRZlRIR/GNKFcoq0P1lCO2C8EKvjSKFjcIXU0TBiS
yfc+ybVKX9ZhVWaoewjQ7xPppI9e4g93k6/pIq5r4qGwKVLayHlhIZcIgrCrd6CMHNyLE7B90aQN
joN7ObZ/VyPMryWa1bRk+zWtJHaPEGjFTZkXgxXmNeLlUVDMOpww9OCCW/xdhMQsO5Pjvtcaf7gd
ifDStxa8J84FZi9MtAcDtG8toSefrDk31BUqZXhiVEbRehTFXP/7qhBB+uv8ChAEpRbQ1lSr6D8c
rxAAUzM1XerWwsuCUODLHjmjKJFPDoJdsaTe7sKW4O87PrIwkFAS/g2I2CgLx+NhmOIaHfBuAMNF
+tbZjdr1CC99qiaU5T8e6v3RIjclR0VHiQSAjPh4KHwARAPJs4nNqSkPiW+kt96CHye543IL7eRS
Av67x3U8Nxp57Couvu2lOa3tWP1igX0CwbskDm6mi9muX005ZMMh5/9wV1lW8k+HEq+IiWAT8alY
aruMagoza+S5SZB8qf15+sJTndVhTvc3ubXb1vhZq6ZtQh6X5uvQ2/JTNtfUUdJMrP4Dks8k+s0o
putSk8jHkW2Zc9TmbqOHvZkFKap2gfPqdZZ4c/DZfmmMtkpCxy0dtStFMYtwHaTz2qblUEeAYtT/
KmsqP+uy0r71Iwg5NCUm/zWl/liGbSa6azq3xRpn1dA+Canp/4I1R8ZbBYlcQ2+pCNi31fhqDvbw
ivCbe1N0ufnvMmJZErv2mv1DfNeqnTHj8RKqAuvexzX1S7ojsvGe0rHoXrEoWqmja0lXRqqDWn5b
5ob/ZYVgJx6qLtWdsGSfqs/rkE7pJy+x7B6Bg06uRWwKvXI+JSU64lFA2MXBQy/gpvCD+dXqU6eP
NKsZ37S2zDqYWW227GuOABqcyAehy4BVZR4PgMlKqhpJ/lTkm+20bSTDw4ROkx4OFep1oTFSI93X
1CZeBk2Svlb4hvSRm9iLDAdoP7frENTTp2FetZ0QdMEu7O/Tq3wTTieSpUvO2YWkcbK/J44ZaGBA
X7PbqhujD4o7mCHSi9qFP7gw2HYP/Lm3t8E8nlqCF6gvQCOPD1Pfw5dYBsfAAFUvorkYvL2fDJdA
Pu+gb1tnY/Pt42XaCniOdTwM7Xe7gc2nR4asUm1X+WK+pdKU7BzBvRu2ZjB/ToQz3Lpj0yGeW/j2
FBa+rsnIqIzmErIVb9dtxOOJE7bhlMLX3DTCT7GZKAia2bx4+E9UhHUv3lBoI3gxJ2jRKXcz5+sk
8Li1O3ujAhoNMgpicqr1CiUVicRp1cw9UAJTw+9d9a16nbF+t8BLTSkgClFNaWwGbe6FnRpaeZVg
20BlS/W6GQEo6ZMn5cjc2tWdWaZhMmeJsctLF9eNDsLFzkiT4VM7doJ/u0i3KycoutCf/FrsASqu
Y4Sd5FKFgzN6vyY9a6pDYI1ZsZNaYDxxU3jVrujn4LE1u/l7mQh7DZsscbJDU4v+zcmU+uQPTfBj
tDWOeJp0fPRJuN0cpW5t/2jUCKgza7rhISlg1Ieis4zhpR3z9SUxlfYtr4X74CEqpsNKa8UUGY5A
tLQpVX6nBQEydHlR4Q9uN2Z9K9N0Hu9sffDf6raxFxxp2vK6S9dORPmaNvpeb/35G42//nppZwkg
JE+Ml8H2eyfUhhqpx1zUjzSRahnPYsUervH9PAmHwa+tSJievIcKzu6imba8QIb3brAOILxDX5oe
Slkngx9imoSjQw+hZTiQWqHAmRfLeiuKsgIyjiFK5KG5853zwC80AQPcDPrgCPi0JbZDqtDqad8I
e4GY5s/ysws/xojH3GnIyVJsG8PWa3MVJ2OZfhIVUcvz4Dft91TqqEELHAm/0OGr/HBOzOlbhdSk
Bhxyrn7qere6VzXSxWuUa6X/Nmei1Yh4OpFHwB+cN4q1y+ex6P2H1McHNlq0Pvjfyo//PLcKAwc0
ONxvfW3IMtI1O/iiz2uS7jo3TVS8VKvhARtKTGR6M0vhZzCJpI8WLxGPg1GlZjT3sIhCnIuFBJNj
zVlYukvQvdal3/0ctUJfdiDi1QP4MpoOVmY4d+XamHkcDE1phW0D+RdgoqZrcdDVct+WGnpRLVoQ
1p7eovez6ovlX5J4j7+6MQervy58B3L2WhjDL5KKqt2l/rx+cWCtLF88S2Bhihm71kVZ1U7a3bS0
ThN5qS9lPGae+4R+S/Z5gA3p3Do5Xy8kf95oc22XIUNauVl54ByJ59YaffzEqnbtJW9iP96hzVwG
N46w6ykas9mddxvXLg2nXhbVrmpcfnlaLaN1XXVz9YYdbjeHjedph1T2OAigU5P+k81V8lBPflNg
faT0NwdYqxeWliWehgm3ZcgOph1zIEgLtcnpPtmaU5iRmy7Wv2NbeH1oDzB1whm1lgcz9Vu2aD4W
nwVUZPOA0FRxm4+J79x5RgIwUiy20q9xyrCdSMo8c2QoKq8yIweL2TsraDBf0maT8zrn8rlKtvLa
nK/zS4KDWgKoV7gqLJN8GqNgBnc1W6ZqiEMMG4OcGk7Zg0tCJK6SMVOPsPLdH6qavDbsV+xcos2t
qt2jZTOModWyqW5saeWfhGYLwnJrUN7XLhfmoZwykihHlFaUZq4YHofELLInE4PfJupkWxdI09LC
DUmNDD/W+nF+9iyz9WMUaPweSVc1f/ZoPFRRb6UJoBzhF3XoYmo+hsYss2KvtVUKoclP0vW2s6e2
uClXW/5PS0hbrwsp6mWH4U+q7xsf/dIIILMXxAmfbA39eRa4RS3a9Iz/6cbctbP8AW1ykCQmmjbN
DZRTV2UHmag6DWuxBuX9KFzxi06F5+0A8i/WXrMHhAW8YtF/zBNd3RBFk8mJWyO3fpJxEwvVi7QO
60DZMdqEDD+hSFImUaOSHkyON3lAvE1ZUGm0nV6/0bQ6EBzF1ZoiuULTuTfZdoo/9YNnlZre4+gZ
9neRBVN2tSo1uZ+gAw/FvqmDtNxXRaM/LbmzLpt2ZfXoTSlrgjtQik1KVqxsa7NQ19J0yh/6Ji8T
4VA6PNlj6acH3Gyr+WYZ52oItbo0Xtey7bmazTm9GZH4dOhXmPUbNTt7RFyqml7zBXHzcFq9vscE
DqPoqbU4LjUclGZf2rn/NLYG9i2z0XtODJB49XfFADAnLDJnZvCu8n+18+C0YA+a6pVjqY8hvi9a
cT2Zif4/aa+NulmH0njCVcMadrKr3ZschT11UEXR+Xykun1OXJfoUW9Nd32aWiluNUJUIouEZREd
WtrXnlDFi5ZpeseD2JU/snmszVA1Sv8Hfm1mhkmy9PdtwjaPpxl9rxtErboa5L/tZHsnDYIrdx5X
CEu41bZhV+iY5aRTPwaRAvgTDxX8kRhcXGvfBmnbIykv1dyA8GryrTwWLN+bccODB0bffwUf0D8W
qbHwVrYt+o75kOjqpjYULyZOY9k3okwb43kjqOvIGwEr30zZmGaRjR+4IjowtBvCVAcaFbt+LQ5Y
8NU5hN1ssNEHXGoU5h2pbCyge+u1bRvuwmwdsp/gdoUZao1diOtmyBYzrK2xqD4lTQcfsF5Hs7mX
PvImX1ZC7+yupqOShnRX1gDjy0pu4JfUeMxXowxC1yqTYbdwrMdIjEZhkRn0PjzeYl3a0B0Xmj/D
ZNY7oGhrR7Wj65arxJZLGhdeXb7qhZRJmDe1euy03Psx2CX/mnSFgx7Q3C6PSsKOiITgptqrLJBB
CI5Afs00qZ7oKNv9bswNb96jpzqZWNbkvYx4nBJE7z0FWaR2J1NGpOLtvlBioQghzFQPR39md7Sd
M90ro1lHUDyzMd0ZxkymuNFP7MhRTfKMaTdlc0Oo5FnTjKGKBIiaH7OQgRWPjZ6gA690lmnR2/bB
aGrdO0xZm7U3yoE88TXLMiI5Tw7O107qWh/hbem9+SvVj9h0CrSjPHNI0GnLCnGP1nvihxSRh+ne
Se3BC1f+ViCCNfWLoDe1Ipxr06LwITLNXuKh9ieeFaVLknfcO3lHW2YeidKcH71hkdh+Jbr7icTK
v+7MYdKiitF+4l4qkD0WKHR0VmEVe1uanMQmwwL6kIvBzPY6lfMgTFSb/A8IAWRfQjg9/ezlqrN2
yrXUV2l4RRnK/8PZmTTHjaRp+q+U5R092BzLWFcfgEBEcBUXUZR0gUkihX0HHHD8+nmgqplOhmjk
qPOWRklOAO7+be9iS+PSd+TKZ6kM61NKgwF5M63QjkgSad5uMqVtHbjLu0t3E0kIOmXozzQMBP6U
y0QqMHvxrltK0ibditP4uHhzpod5J9I+bMUs8h3aFcYTDAVt+xqJwdY1rGJXxJY37dF0qe+sRiR4
iCpTtYHlZ90amDDWv8KIJW4Ugw062ihxPyBK1E0aNknuzRcWF1R+4cl8aTjLA1gTJPTc87UCiR2o
uevjPUey78LKGdcrux7MeOdNSamCDJAccdW1exobAMzmsJRTmx4maMoTPIyOWXk+CHyEk8mTx8zU
DHdvNLX5KGrawAcEfzgE3aLrt5RHWRG5Ru35l2mBJ2Ogx+V8VVqiKM5Kg2AVtFaG+mzM1OReH3pj
jNJp1b/hudbr+zgx+/6Ql3P36OoLoyRqiORGzBRSYZciBBcIf24xVh0UI4NRx2gpcWrvnMzagoxO
q7Q60LjSnF3HxFRHrN3i7NYp8WbPvEZLA2cTa8PgB89sirnGwVuxM4fApuagW4UfQk+SBwklxFpj
+Bj7gvczIDH0eUhQ+GFzpsoL9Sn1SChr8bUYzLELS1yCuIzY1oRy2ieX/dKhnTboAyAtk2GVRpfC
7VRQmONwVS9lIYOuclcwes5QtqHXs29DZy2FtbcTOghBLHwQ43x7iFusnMigndvp+5BnTs3VU/mf
cmfyDDLI3o6zAN8cJz/Ezgzgj8lO65GG4ccZFMCaH0icbRI125Fe0M2J9aOt0Q8LTPyjhr2ndW3+
0asXn4kGimhuIIRcJAy+ltZ+5btlNLlWMUQN2EIRAERv27CCxsN15vvYj/SrVg2HMsvs89Vach4D
vSnjUImiskOrybEtWq26WEOYiYsRWvUkb8SazqjMgbd47pLEKakIMveybzqcU8zaq11CIJJUNzHX
+JdJjESQnH25BsXqrJfcDKTVVtOTmuDwaz7XRRrf9lXdfR7WSqsurUIqDXU5sURzaiFdszFW4jD3
3eJBl0p1oYxn02Gq5PkXeaLELV/EsMKeMmAP58J0o6yWy6ckV+BcChBrRmjL2MrDRSTuhYngisPh
0tsrMSuCe595dQaXjcnoLp4duyTZarVd3muTCv2hd346YhX+hWjH9FOK8Qhff5LL52liOrUrRq1/
amyftpYhbffMaGxpht5gWTeLZaiajl9XXi6FPgDmLNL2o90kpJkyyfnM84h5Uuh0eNAHvWVWY1gv
bXxhdgjRhTMEU2uXLWlVhjLp0nuJjnAH3rUH8pL52ZRetOk0x/jWOHMT0Ncc7/tmEWskh9RuztGW
F8+pm9nFLhtbynHHmBP3qCCCNbshc8Y56Atfe1hrs29CQcOwOZhVO+0dc6q8QNQONFr+BF2xSqcS
GGTVTMHqyiXn2PlttmN72t8JffG3VMsRj+qXdsI+nPu8wuw9Hp9EN07mlVut5RBZ/ug8L0xJcA5d
25JKmsQ0GIo8y3ezn9NxK3AGagnbFX9ktbAlezK01fwxdQnbWM/zTZgADsDAhCRTzyrO0vMkH50W
eRJkYEJJT+yx12zglbjBVxw0vda4GIfJfkAk0vvpGkrga2GMXrrL5TK4l3Nlj7f15KRfEGtzyl0m
9aEIaNwO6/mK194zXgDjmUfG5eM8qpc/DL3QZ+JvRk9h6r3p3mznLDmOOmS7oxdbMwdQX+qf1WzO
eVSQmBU0Qmvr81KX8tvk5o0WYnGitzRhKp8mTDn3y3HjurWBaFe7C4S0ZRdO3uTear1gSoJitA0Q
NkbMjsgdN5cleRWXS9ObB1gsuLHWXWK5ARpE2c8SS4E0gCWALncN+vxpxNjo+5QPaUEZVdTlDtDU
VFDO5MQitj/+c8u8VTzpkspuR1ZW5vQVp+56dmObr4ERHj0hV5qME3jl817vpPist5IhgePncgys
rHGbIOeeqaN+0cXPznGoJ2S2jTzRXKDuzjNgzewvfu+qHuZPEE+SLExIoO61pdVGEoNFO3YMaLwA
zltPcJYT09kC0YrAimc8bQdS/E9d1VlYty9yetLqpLsuuyz5URVN/LioLPs6kS3Tq0YF+qEzkGsO
4zpZHxQe5jyfrcFkLW1PBRa6IUlolmADXWqzLDCyxLzqFTUOZFNom5FajOQg8Vy+61Uz3ikvo90y
tENeUEx3hMWeBvS001IiRIiyd/vRc7FYDeykWW65r+kh5Is2f2s1u/nZtXPTQlfK3D6Uq13UwYp0
3y2CXtZ9PMXFGdXA9FOso3WXcoKel7YBuFfSOmko+XVat35qOdCDOt2ZgxgNXS/QqUHxtbeV99BR
Gcogpd3wzTCGJt2BanHzqGsd0m/0jgcmK2Ltb+jjqJLcesxlyFCm7m8FJWh2bvkr3IDcrKwvferU
N5Npym9+0RbyslOlNzOanF0R6J2TtJdZn3p1RPmNHvbiz80uGzq/OSsYHTxltPovfLwg63NEJd1b
tMo2gTnGjm2I9Jc3ROQv1fW6tPI2LmT+HZb5fIH2XZyG9phaD9lY+Cqo65oG8sQo98od1ibBvclB
OhgAVzEEw1SLx6pappgb1OHKmZUjPyi/pPtv2FrdH7mK2/1oV6kWOGbMZb4QzxiR6Y2mhxV39u1q
ELZhNo/0JkHGCTSddKOhUZon9Z3h9JM6p7th369ky0z9JIVztBg4KwUJLfiVjmO5nMmKnmlYZvrA
9uk12vhVhQVekPeqNsLU0/wyUqO1VGE/leiemYDsPpS9heJX4vuFd20zQvxZ4oj70HQUvJzFLZNO
VeGdJXE156RsejffchpoDmGXM10PSV73aFE7cxWWPjq5YVH01oOwG6YXI14R2/xFq43LLrXG85RG
RhzMPXTdg+qTtYvirHZLSmpjYeg5r+2PWS3ZA6Dcptuhx5fkuzgVOAkM/WSTGDBH/xnP83KpOrk+
lQV36pXeGDMnFO73eCAVludibczhqLpSOzpKTyYGQ84U76vZ9+vDQP7yzV8WalmrXc19G1tdtavs
Lr/FR1b7YLutfT8wS82CqXPcWxjL1Zcum7UsqgtXtMGgmfyTi8KXPHSErCkNZzumFbAoQkdP3ShC
i4u82KVjvGGNh3FzlazV+JWkNn9MJ4/A6MZam3D+PeZYQH+nI72RdYLjanFAiiKn2nKV3iLDqNcI
ZBQdiYIvsh+xJcUQjBKAFrpiS1IykTGHKoCz3iwBUHrzgfTEubPLxR3CqfSW86RpDT9oXaGdlVKN
9sXsdPOZnKopO5bKTB+qlUbSZYrOY7dPkOjNyPUlJYptteLLSuGSRoJGN+Ehp2F1HF0v9kPF6P8B
OSCR72GfNWI3lapL9wxxk1sQUyW+KgbNqbYx/APY+emL6Bb3ql+0giFbYepngPvzhglTz0EoKr+4
NJhnjYEpi+xGMw1iez/JIY/qsY6/JeD/2qCTPRcjTs5wwrxytatAJ526j5U0SCPLuhgjR8bD41rW
YGD7llsjQHKxf4C4qP3I2QA/RpANacjMIv5sF2b+YRjJIMJ17izm44i6HKa1p8eXZm09RdJJBlwP
ZVWel/WkJXtDH7Rzj4vPiVBIsevdIN24PhZDuVahg3lCFbSZQ+AZBmFc2vY4uRHqBOReVMFQmE03
S/d+byZNmPadcbbSqGe+0HTTIWcyJoIpXUhdnUrOHk32bqzpnzk2gZrblmwjAd3nc/0ohsV+fuX2
jU96JFbzqQKT8b2xEX4NC6M0yAlGFC38JOPSnlCODxm/DW7gN3H/Ya7WzNhxMioXFQ+F1Z/tT8o+
OEapJxQR6fo4WmLWw0I5jbUbNXo+ZBPGlIdus9iPTQmm+yLFfskMeoAmV0pTvhF2fmV8kOtWZnL5
iPQCrGnzMcYaZAOVmMadIJEeAkZqjHWrsjiXW9ITIjqm3bsdQiIIZeXmh5Jqp76NzWp9qgA9eGeN
XU8PXpYlN07n7bOk1YfjohlpT7e9N+kL2KqwgRv4/tXoq/kzIwuvPcKRqi4oiLonrUy4GfrF5G8U
lWberPM6+OSWcgQrSjnwoSUU4VTlrfRuY5IImjquXVJyFlYabQW33CVt4e24WBOf5s08dccGsBfd
o7ZE/ELhCV9e9qWVclnac36t7Hj50hG27yw+TgaWazR/Nl5K1rup5V2Olt8sB56x+WDneUsamy8x
nXKLn+kZ5lkBUsTAv9bSLylHXbZ5gNWFDS+2kmAC+bC31hzT26e1L746i0sGYfZx9gNsBHJPI8qf
eeAi0eFfMeCl6efVNg0q/G2EvlPsUMH1XWoQmsCZ9B/SOqn0oHHQDMP53RmTqKm78aPt4xl2MTHY
GCJVQp+jHHZg57bO2uIYgjP2N9AkRbtXGjV2pM85wcbs02Q9+DTdH6BHW1vbWFC5KMnI6ajoWk3B
OBRwydLeSMAYJW5lB0XuefSANGIH4cFJ6shea0QFSfqMcp+tBVDISPcmX+8Cq5uV2EtrrLTrit4z
xrZtUY7tc5v2fXq9JN6Md8GQFSQ8+Fhails0MwszKstFA4AiEyCd/fWUMZ5WoTNY3fTQTV23Hkhg
2kQL8tgC2+QvgDcRpjNT7d4cF9tDjd4sgEgFSeVwD0ZuZ9T5nZU4nYwDHXnREglR1Vkfbcx36+uu
1hadRgxBxz4OugOtCltNkyy71jXtUU+ruTrLl7lzt79XZc1Fil7FdO8YciXV0rzVa54xGDVJbRj7
scbY+jAZgqnRxEyZv866cRRLYc5XnU0TnYlBK+ufCFnLtQkZJ1OI7fvWSeKfsb+6+Efb+VBeDDX2
uI8Fzivjk2cQO691r4mdcEF4fvnEuKXXP1bSIRcKY9+pjC+N1grd2ZclM8JjbEjJUHmwVm990pZm
A/SQzqXfaqCzxYFleqaJyWbHrQiJmBN8tmxN53AbbmLSLyuQFEYg3+vtAamnBoACHRgmKqg8FLwd
yBPD5IqjFOuk3VfCbMg0prkVDEti2SsgzqPecaQEuAvvu9NZjvt9crzCHQ8Zc9IkDezFyduBDlRm
V59bjyjz5FO6xtHiLVZ2sWRZOX4QqkMcO4T3huR36i6xe7H0UDYOmSVldalTodsHD4eNOSppna+3
Tsvv3wS6x6gACX8c/J6SLFnKj06qa8vXWC2EDWYlyj/27G8ezTEK/0BbfJJnxigJmaluMkqhvTb3
50qbEHV2BreQx6Ga8RIZ6zKbCZXTkF8DiEq7fTO7U3Per/qaR1JUVvEVZY+4o84dvD6i62nrxx6o
yRrktVqNnaWpymWWQbMlVMKuvc8FJ+YOTcB8uRyUoJpZdeJrNC4jsgjoPasvU7Kkz/2yGv2ZwyVQ
7Ba7iL9oSd/oQaLJ+QGVzcTcL7pf3GVNZU0B7PkSkyXCnx2hYlY0X5OhiF1qLctfjknLHwqJGyo+
SzguT5PocrHTwTqrA8BM4wECEj0mQc/eDyafPlwAqUa7YZKalLvCy9evqnObO/jQxkflJbpLwTRk
0dClWc0QgRwxSDvotgEjlPSqpva+8VDvAMhsD5UIYidOv45DMhihFP0og6pt1efKXNVMIit1fWdM
ZvdDIUr+eZ6K5Vwj2S+BxTTO2TQgeE+R5kSaxbnA5LI4s/K8AzMwrpeMgWQZNYm0LxpOzxys5sT4
plUxBr12NheXpYtJ5kzZQBlptW0VyNRs8QhgMM5knibQ92o1lo9t07q0T91S1ruuBN6+W1Mmv3c5
N+JHXesHetJomGIOIdxUMdewACGUhgPoI+Xtfsw6AWi6aGT/GdyRdxcXlVHskzp23bsG5+/HDkNL
ADv2Ip78RhaKZowY1C5WoqpDMS9F1Cf+smk7FC5KzYiGleG84IJ7OYzGjFxH2VVnUp/T4wyYubkS
UJkySmpB+Pb7ml4GcnLMaxCbpPczm3p6CWldlGE7xXlC73nAv5fAXzP47GLXDjrh9l+7hNgULaoC
z5FTuhONCx/n22mN1ZG2VmLvBm+o0gvQVFqFs2FWlVEWr9PDCkxgiCgj1ffKMdIfCNl7XjCnYrmo
EH6Se9V12dd+nIEre2ma34ytnTG6NL0G3KJaR6Yso9lfUC9RviLD719t9IYkNConHUOQPsxhGK4y
7R1ljfNBW+G7GmA4OhCsZGlrQRev432aUhkHeHEhnu+S6fQ7e1HLzZhbsuWVLEIPUm6gNUh6t+TG
M3wAV4kcuM59H2n1g0FL85HBPsgHWSBKHbItaVzna9ZeJAspViSh7kgut82UUKxZ96XoLPuj7i9x
GXDts2/MQY3mpdb2fRboTII+J8nglNR4A5DuZuhzb89l5KV7zFTT/aS32hS6DK+MfWn4w60YknXD
/gnzqkl65wZpHWReq4ZLPNDWwlNRmil1kwHNvbeyrqsuet9p0ii2ZZ6EHaCDMYpFnHjMekgy9l7P
VHxrIdDWl2JKWnqZhuj2hlnl1X5qbZ/+DwUgTdhxkeGkjOlrTey1w9JAB+cRikW97jod7Bt9t9RN
Ij31M1TSXWu4YJKims9GvnpZtNqa981tBs8Ku65eZMThRj0hr+oKf/dl8O2zTm/GK7ngchWihESX
3auq+txsNFrYqUEltydBMD91QvbP3KEMt4pM35pFdLZ1ys/F8MI+xwz6Ic/79ZgDpSjpwWqMZoEH
FQ992ouPxoIw8YVBvLtdK8MhH3gbpPkbrgy0OLJKHqpHOjndqehRXY5qIqmiD9vm/b5aUnEm83dX
OaXCIvKL3BEK4CjT+WgenSDhKVI6p1prL2xbetBuydcXjQH2qQDTsSgrCTPUyN95tN/weduiv+Cg
MDLpKG4//xv8fkoMIlGMLLWNy/AFOsnNfYPFwKFihP/nS+GaDFgX9SiiyilhCwUeo1RF64atAa7A
8rLxkDjFdEiNrn5Hq+QUVbvpJW8u7b9MIVCiO0HopXNbc+ykF8Z5WwdFjFtC4VbZQeW5E7TT+h6J
4ZUNsgGG8aRG3gxk4MmnK1S7xkBIfPADyjwrV7mceVyk77zA154KRDOcVhP50982CGT2yi2W3A+B
8GE4O4MAt2Kj2JVSMPbNe/EOnPKVvWHg426SyMOWYFL/cm+YIMSHAYZ/6Dvd98zWi10ygzHPpuY9
eZDX3h/SiKhVcbGzG09QolDkurbTMj+kA9LfAwhwr0rS3nfe32+EvW1b+PD02BEO+gqnPN1W9ILq
kM+kjTTxm6I1r0BtGLve06wPsvNkmJdpfNc5i/GJyeIUmWBk7v/4LoHjA+bbJmbCqNlexd8OHKWd
C02Dlzr0QOfDzAeqAkrLsv7Uq8SA3LVtSY/OHe7P1slCZp7C5MbwFJauK+0AiwHwZLPemo/r3L4n
2/n7VrEQgWSmBfSWe9I/OXBaagyMTijhtbRYvjM/Ybip0ET4DNEue89j+pSwsT3ZxtV1rE12nid8
+QrzfDBixhw0vFzDu2rd+lvHlHpPVvOD7lcVwq+wd0Ui53eoPL9f0Ky7KXRw/jZI88m6zuL1Ggk9
50FIsW+x6wq7yXb3ld+2Oy1xVKgblbF/e7+8+rA4FrNnABtDwHn5sIBJFrsrmCuNNDPgsgN1B+On
9guGg8FoF11kGh1IUsT9//j487ibkcjGr3VhAL1cubY7DIKqxQ9ja60+lVpV3ymrpJU6L3P14e2n
/P0CgMKL4vEW/4hHp8IxmTXkrex81qoT76DPqjsYK3OEt1d5bZcKKlqoRZx/41R9gLI8po3qcoEu
oocx3DC3murqQoGPfycCvbZXhAnzCzKpu82CXr68tfCHzkWBKfRBa10vo4qvbbA/Xwz0GPRore14
DkgCchG9/YivvUj073BBw1ERGu32Cv52vWi5Tv9zorJdZ7P6WpqJqHalP1rz7u11Tqmy2xmEWOlC
6BRoj1knsWHQDLwPlONDJYAqiAQsJy4fjR0TCeiTABgwn5nEUw8I8nq2vD+1qtyW5xoXLpNLdFFP
rd8naTKeZbgcxohkhzZi7UFuuhjOzTnahvr4ngLfazsHzcZNi9Wib3+qr5kiwpEraKyhN+lyjwfM
bYxp0A5/NO+dIPXeSicvFgXRNVMdLzZxGhGVlYHhQ17Eu6pr7bO3v+GrS20erSayFciNnRxw2llx
0se2H9paZn9HqAIndCtrP7VZ+p5H+e+py2at/d9LnQQjEgxnYtDkhzL1Eas28RNN6J9FeHwLAJl4
S779aKe3pilIXDZFB/2XwrM4WY/iBjG3qZiiWZuNA+yjBWiW8vfF5h1gWYvcuwktHEuVwzs32elL
/bUywkBwCreoe8pdzM0JTqNpTpE3FN7Pqmn8s4LpL8L4RvPOGXxtKRQTde5m1AaFfXLHOAjvl2rU
J0iz0vsJpN4OoUV8HGWvvVcmnH6/7amgi236wJsbw+l5K8upN7MEFKtmLVdMXIxPfTX3AcMJ5670
yvdYcae3J8tt5FyUYsAsInh58mTGOGF84vkyWrQMjKTjHcQv0gQcCoamTcPvwfTunS93eqVti3Kd
kJfZW6HnnyShmZDd6DYgMz2GnJtjTnGUSJE89HCF92QcIqLJ05ynU+d9S9Uy3//xliWl4StSHlk8
88nBlwlDtF5VY1SpfjyMxb5p7qwqmW6q1BMRo9YGyEjz3kO/sodg5vtIm/noHsKaehkv5EQyzyJj
VPQ5cxrH1NaQDNX5mfQZWIK3H/G1z7qx8W1vE8BlM71crJsAhpCbjRClrCz0K2e+bvp0uIkNle7H
DrCZ1jb6O5/VeGXvQplCphX5Qcw9TpXKy8xN9KRoR5DovXlt0rZl6uI54/dybPxjJ+f5o5uuxXk+
DuYtFV75SFPYijoYux3+N4zKYr/K6ExB14jiJrYCA3Px9zLoV39LEGqbgCAY09Mtv1Ck4yqdA0rW
Ieh1o7cG7BJx7EttOPaOKH+8/S1e2+0uVBcI6WAX9NPsDrJnXVnOPEUWqGgNDKJWxpEFogmwzFJf
4KWa7WAvxRdFVg7HGM0LuX/7N/il+vB31tp24MiNHJzuEUUGQvFyO/Q0Oc3NwSgqWqe6oO1W7V38
z49ukhW7dlBr2AyjuBr0tY1E2QDj5gtH3TQVjFIAOL3967y2ObGa8cizEYuwT6V4APAncWMyYl7n
tLqo1KhupQ65QkvF96JNXGZMS/fO3nxtTSQfyH0RiSVanYSpudT1VZuTMYIZlIe2MuU2ihrd21x5
sggY3tFNqGLbfSdyvLouZgGbUiWwhFNHNIMp+JrSZsO83HKYH4z1Jhw74UPKNCWFNqvp6T4vOvud
T/7quogbbrccRO7TL96M6ZJNoh4j3Syto5sXjgOseMwvYljfO9kog6EIZLJ37p3tNZ5uNI4WIQxB
bAQct7Pwt6R4Bt47mRZMDwQz5UOWLcPOnBzx8PYGeuVEYewDbZwDjF7kqY4AWNJSjP46RE7f5JGP
6tAZtABAFEPyE9qyDAdzMUNSAws9/8k6e3v1V14tbE0dA0/bALV3mneQJ6i+MFK2Upk7F7kDat7D
k+lAhjpEY22iH9AN7wnmvHJpsSjdFLKCjcV+sn+JZCjN+sSsaWKGjHIK0VnRVC/cOAtdMcs/P6NI
HZlbkMZ1WT+Nkd6wCS473hjZpdIuBmfob1OQvc1ehxuZhXo5Jnvlu+rmz98tlT8pHS/WxIr55f4Z
YUwI0PRjpE3reFCNUR1H0eoRLFvvxgSvDkGwV7f/g0Vt2hsm0ihb7vxy0bYaMr0URGanSJuLxabv
3XtC+5G07XLQa/MaY11VvHNSXkkHSAPYwibv0USB/+WiKs5dp7TjMWriaqDJbU33Ix6bJfGhh4L6
9hO+kqRjbAGbml3LYqdFvxxBEE5yJuFScIst6GPnYl6te405ZjDC3g4tNLr3Y7H2n99e+TfzUUIP
g1AcZDfhrM3y9uVz6vVKiFc+eCI6BcwnVHfdMYT8CQFD7dPWwh7Vanvxw2vjFu46GGXAHJqpn5cY
fz8wjQGQaM51ugPVBF/g7d/utVNFXOZg0aSkiDj5CELOusbNTVz0AKt5eKVDHkqcKybjehAn8k+V
/X69DHrXdGDJyfDKePkyVOoZbtdRsqQTPWsxol5g0pw8ZOZo/nkA2PSBwY2KTb341AyHWZE1pPDB
ohiM+YGU91PNKT9wwVC7+L344JtVEf3568QQF907JPTx3zk5SFDaGgcQ9xSJqqFXYNTThzmrVeTH
AEtsvN7u3l7vtZsYjT3Pt0jmPFygXr5Or9bx3VS1jKQd68clnQw49MP4APvRQHu6iq+dpine6xu8
tmkQMsXHBcnLTTXx5aoyS/05gVMQ1ZOwQsfvQJaVmbYDGKhtkgTWO1/ylZvCAiFsW3xPzEBO12s9
bmDGznMkVFJctSLrH3vTVgf6acWXt1/oK49GpxwpOJ6Plq+z/fxv4Vus9DrXNZ8ZQwK/dL3OhUbs
QEDUJsDfSMWv76Rlryxow7ImiDPr27T9Xi5YNzYMFMgSUdEl8b525ufKzswjVmkt6kdN+84GfeVV
IqeJri8TXjQlTssiBukTc199jgYurQhkX3EA12CDLnfeEw//pep2kgpteRAOaMh80U0+uficFOiY
ky1LNOapOgoL1YIu06bbfMqNnTOPA+WnXt9k06CfDy38GjH46wd9npKvGUrY32F12ygcWP1RboYs
riXi+yTup2uPou+c/ZAfa0gsxyQpxvfkyV4rGOApUKTSdBS/m1ythoWFJvi3SPRDA0QohoglzEVc
YFFXPzYgOchi1ZJ89onHZ02XoTsCVEh7Hq0mgxSCIMCwe3tvvhLDmAYwJjPIdVwGWC+3iq41CKP2
bBXDGTXARpW3qS9JVFlAdLWGXRxXzR8gVzbWOwXcayvTm6eRzSwCpaLTa0ZM+MGnyRLluvuE4YRN
wr6O1zDKRWSMZvnoDDIL5sGf3sk0X9mujECYK1GysV1N8+UjJ7C/6rE1lghR9BR4mVMEeARakejk
ezbcr1ylqGxv69ALR9/k5BmtsUwswuGCZkO8gfPtuTqA1FmY4S6AG9XaH93OlO884CvHf7tpsKAg
MdDN0x66MsTUFw3E9lahcKKDiAWrjVzHcZ2XmhsAaY82fHsb/fZO2c0kmGKbTdDOO61QGP03xuJN
itOXDdeDkdYHs7HnA1DKP50LmizFhkWhgizG+82Prs1L6eQuOhgb6PIc7l0WFNIDZ0RH+51E5rWn
QmnK4gt6iNacRvvaaFXuOZqKoALToa96ewoFoJUUmNJcRm+/wi2Mv7jZEBGkMYlKOg1WgLcnJ9GD
JgMSFtmEDLj0NQhsRv3r2iDA8vY6rzwUdw8Fj8n74z//5fY3EkQPks5SUSnRQbDhfMF/wec38Zvu
29tL/bb9N11Eh9SYG5vS45e25d8Cn1P4SBBsDXNoq91xnIY2GmBX7sZJU3ta3+pRN8p5//airz0f
7Tlrk5OlEjg1w0rRyIOsagA6Ar6GboaZ3dWKnp07Ao79nyxlYUGwPRy50stX6cB7M0AtbvimEZda
MYBaQn8OSLzv/mse979+LP87eW5u/rURhv/6T/7/R9MqJL7S8eR//+sq+9E3Q/Nz/M/tr/2/P/by
L/3Xh/a5vh/75+fx6lt7+idf/EX+/X+vv/s2fnvxP1Ag4AXdTs+9unseYO78WoTfdPuT/78//Mfz
r38FsfXnf/71o5nqcfvXkqyp//r3j86e/vkXud7f3vr27//7h9ffKv7eAwSl56d/XGR18tRUv/3F
52/D+M+/jP/A0HkTQEQOFudr+uB//WN+3n6ief/xL/MpWsSgktiK3MF104/pP/9y9P8AkkeFsh1x
BuNbXTw00/Yj2+dH9O1p7DHPRW/ur//7Al58qv/+dP9AROimyepx4Il+qYT999mGs0ygY4fo/Gv8
eiz4cqOsxZiuBrrAYEJdKC2BAyvY289Mb5DzaJmDHFRR+hc97csGzHJqfMJwIoP1zMys1GMXUds5
8X7GRWP8XIa6OcepMjlTpXL3S+VmH7ESbqNlaMr+fl3X5YCsc3tDEeZcOMjDfq6h1R8aOtfQ+sY2
jsNGKP1rhvLyV8fI3QxcmOY8Eq1quPZ2DefTXBYckbsS6TO0qjxpHWjI2PdQdSf/Q+HXaD+Naz5C
8XMpLncJaEV55oNiN/YVwPvP5oQGwK4ZTdlHsHhWyLZx5T+3oMLn45gI+pJxrNkIhCpgeoe+0JFU
UwO6ZWFvDDPqPxJEzT7pmHSfwe+X3p3pp3DQ4sxYljM7rlw3zORQFee6qyHCUUwJUt2VtRxqhPT8
B7ik+E04yC0cR99RLOEv1ZcUSBAC0/T3kBrwNHmsPSg0q+mpeAcOHgw42Ft5VQkvzsN5TcoiLHHE
cQ+VZcdRDA8hhSCeuJc5aVMDyhM1hnCJpWPuhbSHAj1KWz2Nqy5ieByOEodWNm5/k86xMZ6pXEdB
yK5dvw8yTZX3zew7H0yzXbII55viylQak0SRlouxNztfkwFz6fqLtNAIO0e5chahWldjPwzq/5B2
XsuSGuu2fqFNBN7cUhRlp7fdN8Rsh08gE0jg6c9X65yLJe0dSxFn30ghhdTlIPnNGN9wflgjitKn
JgLIlI5FxRv28IVhcqAcSeGcavJ08WE/YP0U0+vWLd20Q+khyLIL2kidIEKaP3DgoKHOACnHQKCw
YAp4/PoiKxl+A9qF967Kco2LgbHmkW2lg3BWlgNB5t34NOvegQ7K8vw1GgOJbZdcpp8I6wGJF/7w
2a3avHODpjziGAwuEzGIWA3yOQD0csuOigvT305R0xuvyA3a52iZhykB9xkkTlsMF3fCqhiXSKBf
+qaVaTaQrbwfQaxUsdJ5/d5ZcniUHVECSMi1OobVHJoohSr0tmTRZF8e5sOf3WBAq4lCtR2mriPU
2wkkGdzVgixsP4F4L0ClWdmOCHXx1SJzPpJh7bwzT4m8pAmz7rfMPOXuIJnB0kYuvUEw0cFXXnj2
tnOsrHsqpdcfmG7Zwx74d/AwRMIG31Mjs4/nEh9dPJnACfeibXS+m5ys+goNy0Y7iD05lQhS7ihZ
nUfSe4VONQmjONKtUtyFCpJE3KwKXi6Wut47sVVv7oylXs1UcNv+8FerzjEh4VP+h5rubwUJM0pO
vlvleisUEGL9rSBBAD6a7uhDMyYkDReFL/Pjv53k/++g/PeD8X98BVYWNMVoPgjB+euxqFQ9SCg3
pLPIWG7BEbf2//IV/nbwRv2knbbnFdphV/IZglH9/7wCU9VbN8FCwPtbDYDKR3G5eFY8BYnhuceh
kv/wCn8jMDMpY93AiMJjrwrClDX2X78m3GnF4FQIblj4uctdAfrmZVNt+FHmrmFdTDn0gk9GXpZd
h+JOuGW2t/ugubO8HFNGiDjJT4dlaj+WwXIDpjl0Hp/Sms0WHIqQ1gEYoblcTcOs2sRq6v6fOt+/
diR8Aq4e0obAIRM4HKIu+OsnGMhZHvwhsHAaWlcTk1BUn93O3GNz/YeL9q/V3/99JZty0zERDd4m
BX99JcMFfGs2BoOqtX/NQlld5mB7EgU5pf/52v2fXwh9GXRrm63J314IP6jflhD7Ynfyk7aUO0d3
77DBPv/zy/z3bw4xGQ0Bggx++/92E2Ld7MLVWmEqo/iEFdHtGhF+W4R/NHT9D6/113L99t3RMbJE
v/2FcdXfZeJlUI+uWQonnsLlJKp0wEy7EINhq0sR/EOV/jcI6b9e7DZGvQV+B/z9X1vvf+sNSNRW
brgAqF8w9zT+O8Y4nhGRQaIymvz5WebnEEYKscf/+QtFp/3XY+dfL81Ggs6EWRxXyN+vRu32Mu8F
tsDB9qbXgB7Fp6GLmgBM8JQ/CB0tzq5bm+CX3RjNOR/F9uzoGU6dWgY3cWVRdkce9OVDBdLa3tV+
LwpkHVlBZedNxmev2+Yws2FpWZcZ4lJZU/8GR52rxZuq8TVbS+tbhmP0exb62I9ViDoqJlc2I2nM
b6YhNtoJw2LJgntN3LyXpCvS8lzB1IynLqS6i8kemn8QCC18pEC2fvP7cIFKO8D5BPQdPntTq9Vz
PgYu8KzB3ZZza2amc8l7bf4Y+758bNCVb7HhZAOufOjeZ7MPlIsnJyqfnSn/zfMhJwbQFBNkhQWf
YJyv8FWIkbOtF61IdL1MYW/752jJh5dh07I7LWiU07U31K9yzcdHTxTdqSXq9dgGebN3R5TfcQGF
DDBLP9vyME+sLxxXI3AfKE5wRgchNrFw7gw3GW/9HUJRq/9RlQZ9/o0uTuG51u3y0G8DKUyZPbR3
rVznLzjj3WWgsU2KARJfhBnj0ZJ2l3Q4Iq5IxYqdMVNOgemaQFeyvugebKxMbTrPaJBe8N0F0CyG
QdmxX6tuuVOGyvUlZwxFqpSVqcXfVWpE8E8c0gQauQ4IynWqTr/0IsiLnSrD+lsEra3ivDt6gGFS
cJLOE4Vh9MKuZXAOFuPYpi0C0EwG9BI6kHfDt7Ir0V3DuAPpll/7shb6zI9ppygwoZaE2Xxmvrri
TJcglmK3r8Sr5q7ZG0g8llSwHnGvU1TPoKXAnHnXMdeEODG4eO/tjY18NE0K43mFwrZbfVk8UjwE
u0FVeJ/9yu+reCw7eTeN87ZXhgH8Y3RkebJ75pPP0wgzIF0ylk2Xlq/yISrC4aSziIcHGiYN4pVr
xzlo/jgwUoXV1tQqzcB+4RWuI1wmO98uEiR5sqheM7MFSwrfubS7MGX1SbtMhahTNZpBcx70XFQH
JnEa9TxGVdN+0HWuqp+z6fgWxvdsNI6rFzX6hdlD9aU6I+ouDl7LUyM2gdcw6hp/t7aR9+rXQpb4
ogXKo6hcgSgOvqy+D/BHcdC5k4qAa/BUP7j0ZMturMbGafGZB8ZJSNOHYUd9+SFq2FVpSVZP4mTO
mGINj14wqtept7qzin3THr/sxi1S1yBzzFi1fMTa6FM+u/0f29LusSIPLi2B4h4rKaevcGBU7uWl
4uZamnBOLLcBdFyWw6Tjcspwb66h8aayCtaA0K2JETKfil8d5sFnpse3CCkMTh/ScTSmMVx9X1FR
2aCNMlOkgZ69s7Jh9HHrWn46Y4799MECfUGUsghKY3V/MPxxfIQ8w/swPGxtthzaM3opy/jCeOtY
B+yRxn7KcSglSH2XJuntJTf27BqgIBQccvOhxl1xdbf1oxN9ARitFVfMy9tP2F9ZeNAt2J89rfCw
7oCUmPqwGEj6IShk5dtaytyJW2XIg9dm5I7dfEXl3mzM9o8ehzCpe0dHz4QRSUKlMId6F3MSi/0A
5UlZe8vpyzWpPYmDEkufad9IRliEWw9u1NEosbfGPvyYJzpMPdxJq2qmd7ASOsMcaTbuUCZjicTe
FGBe4okjmqyCwlx25WIvr7xvkbCf0l8mAJ7+20i3hK/D5ehgk4KydJxBl16cKsCEXRgUY7GE53kQ
g6UPdqat4RDcDMKgm7GLBZUtz+0gDY1Pzdj2QROVbgx+yXguiEnIUzMS5duWtd4bedjefq1Ef456
q0DvMOV5MpBR9h72DkAxi4X6nbFuy/QKcLC2dyVJqY+jUYHAQ4/3Q09WCGEkglWa+vXWQ3cgz8F5
a8IRbvqCja6RuQyON0aNdRrYYMp93a1b5AOoXHv9Qu9XbefGLEvigRicuY/BiAH2c8wGPaRskKby
yTf9dm+2k3me6AGt781UWILAa29wHzX143UA+QexXm/u0RogiR4RrxZJPtv5veUK/1mA0HB3m9+v
0MOsbAYuW5L+IfYsPvz8y5f8rveBO92A2g2mw7SaNis/Ympf7fex7noaLV8vl0DO+bFTfZTfwerA
XEYbLk+rbXQvbT9H6JD0WDaX3JsA3xBmET3ir7Wj/WKvbX9el7bJd6SlgpG3xhzTBcweNUC0M6IK
q+3qNynOdjB7yIC2+mJ4GxbVivnF8xxxtxzn2rf9I88GiV9ede29hDKHXTz3PlpIlyAaGTroFG/7
yNjdaj9yUDSfGwdAkOZuKVIFI7tKOG3n09D4FneJ76kC9F5hHQhJnx7HrZyDa9sX4Ojcec2ttFYL
aJdujZxnd9wE3+zChF1x9+VjKVmtI098AYJn0hJAyPQrO9tvU9iu8UpVcQjaagXiUy2UI7H0fFr+
wuMECzarOxTbVi5xg9n+JLEUWdc6um3TYqvLxLPbuUG/r6fZfGkLz4B4E/G7x8qUUXDvOWv+bNCk
iFRD9nrbiuKZY9qqwA3NUC2GbJmqz7rOI33fGg3OQHAB9wPIqPCK4d5kTCQbOV06FKuMPfyKIcEo
2JTR8MqVhylzXsYylbHL1mo5k6cF5najtFpqaODfjaVpuO/mUDPTUbpu9gINeBNb9eLunYGh5A8D
cuW+1RuiiNzpzaOLnKq+thnytGMZOkadYCK0IOgMeWT04BWGlZGN5SkoVNkXnfyAVRoGx7seMXIn
i2yi8J7A8goj6xJGYheGod3DEhf5qcpM/giiQL3PDXg0dMt87A4zEc81Zy0Kp2OuROmd8m2qxVmB
5UnCQY8wQVoAEM8W3uQ5YcJXD7sQZ1XSwv9KETRvVFD9+hqScjW/sEjY4futzmE+yEQwm0kAJh5R
+RT3hbvVh0xHBaE6zUDEKtrtnLu/RR9nuvzCy3JcWObAJvEIYgEdH17Bu5jqz2DMWIFnxRxtKL2D
agxD8KzFFgFaSLXz09zqod5ns11HR3zk430RCfMbYb99zUFC8Ck67vUCMGpx43CMYFIxYV3WVPtE
rH/iPcUHOnQtHEt1U8rZo5JUvaU7X8117Oy7iAwIHS9T1Pwg0calMDCi/CSAQFQxSDX/sszafyTD
qX0kLKALv3Q95/l7ZIo+sdUWVTzS/OBbxj43LSAx7ZtOa4oJw/xmLAgYd0yH1RPeYlHHbav8C+zU
kKFDWHX7KNKtgVOhCG0yFwy42WuxLfAlKRdRMveLOLubkf1okf7j8bbJ7aCNghLvlmyZXwJRhADq
thKkH9/9+jVWWb3+sgMI4D8s2VllOgUtKDOzKWX74gG5PrJ+6bvdJKOCWosxLoa+kNQ4Zn3R3nY6
2PZqXordYivndVpb+oS2N9fzypDwZFiQE4DnEppz5Ykx75oCYjxAl2H4I9yaCprJZrxU9Wmt68s0
QYtahePuReSTD8Le0TjBFanToCtyTMlV9rCg1nrtFTLml0ExGYK8OHMDmAtQlIfNG5lUA59YN0C5
E/mZ5L5ktBv1FjwB+h1ArGwqvA8BFe/pMrz7yVzpoVyAb/CmmzduufAQALy5qKi3UyNUxh8r587a
cTSvJ21GmT57GfEDF7hpDlXjKvKfvttPh2HbeuNtcmoHwF4XZvauq4ihuNWoZmphNlkSUI/e/N6j
LKQLi6owrpex2UvPgEVJm0XI6FjXV9VgENgHQQi4jPQC+5DJJdtO5batRLobBYHElmpN4OligErZ
zLo6Gb4O7JOshlxcwwZ0Uexx0X6WMhAkRzVLr/fjNnXiWk+bvnSF7awnjsXiRFNFIFyjHLPcsyNa
f/I0qKDibq0DbgpsB/nAt76rBKRjKTGCucLZdaxyAEKd2fvq2Fd5oZ8hfkMQkr5dPa5VM/wYAjXf
OWwYDllQA1TvommJ7aFGTjwZpf5EFDtDYRCLnuwE4uPIsZmPS7DXW1MN144penAeM8gRr6MIGU+O
/J7BfnD6+tOhKa531CLz8zI3zpOxZOp7qCxz2cOQIp2hMMfL7DXu19LaudzlbmuKu01rk5ztcpTF
s5+Rqslj8pat47Dkuxhzvur94JrLPTgVcVTuLPWtN6lJe70J5st+lj974rIeDIjy6sTUsf7h5u4w
kqSQjJ6AcretVlbfeUOxfUP8LIPEHqUDQbY0aAlXVX1g3IKD7fDYhSDKjB6QHIQx2hieP2OcKTtK
DJ+QUr8j2j13VNBfnUpr/1RF1PGj8qgZCGlN1qbmH6NoTst6HtMVpcBzby3wA8wh2E9O6IhYCzM8
RHORf4dM5L32K/FhschCyL8jiP1OKvNdWrSsYjPrB49Z1L5ZfAXGoeyyb7bsAwZ01nAJ7VLeF1vH
yy59TkKTW+j5IwJ7/6fpGk1NvkTLIXKL9R6cN3356Mvl4Fo8ExNCFcYHco1sMo98S70RRrCeC1WU
cJFDe0u55cjKaNgy71rt//QVGeg1s3VW2MT2PFGSdt+m2XIh2vDhodMqCiDYs2hgxZpD2ZlHj06T
pZB9wgjsHXzgc9e6rJsrV7SV6M6tUt768OTYnfWq3eYlE5QJHtMNUDKlifvLbSyVLOaw/eGgsc5V
pCM3zfxCn1bqd0ztEIk+lJwAOPOnufd14RDYQewIIP8ZsQn2pHqv5dCd9BZYeid6pS2QFPQiGGWj
b+HQGsdu6ZlRGQsRiTtHGTwyGifbln0A+6ensIMIPXAevBtGHcG8rvNP4Bxud7KVQRRRPfjiXNqk
ZEZNJiMoTn79ZJSknxgyb5/9AZyHZ+TLpWFZc9Uy627Y4sC670K/Pc6rUz/LbAz2JgulHczB7mFU
JbT6muzdGJXXEiv6PbJkR19/nyacjGNgK/9YLfxeCReBN6VFYdbBvjeBdjo8UIxYL7yBHSEy2Rs+
7vCwWbaR+DKz2P6t1N+DXV2KUm3HnCXBSS7RlMVd5IyJ0LM6t2zyXyNWOU/AKdiwaG/J/D009B60
mWdspD+6zsvUaP+wzYRq7BZ/BuCC0qg+dnbGxKJzh92QTcqPu8nSqYWwnwfx2oFv5l/PddIW2KVc
aa4BLMeook1XFZ9XNNbyZNggZxkoyas7zWMS9qwPs2ItD57mXPOsFS4ZKwf+JwUe+b1ZcdIdas6P
Nba8Jk+dfo0SzRcR7gLfnq/Ciohpnkfp/YYI1O150ovvk6d2YxlWz5mynPmu3yYCDiie324y3BeU
6u1E2RpM9c8tjPqPFVTunBpbaDaPfB3cPoA514AYC+yz4xQCth7hMT9Ym++z9LvNBqkDltA8kEgV
rMeyGs31KnLL++pK1+IwZi6aSIfGIi1LQwKKlw0ksbU2oySyhqACxEf65lDMPI7GYf4J9Zr8Odd/
dEESk7/R00nFloG6fJq5dQIDlc7MPfWohBf+9lcmU2tra2c32sX2CXHZ/czUqp8ZgtFLRpUnLkBy
oRF1oSJLRww1LXQx2SzjNhY2e40F8wU+F+kvoNX3kSWyMu3ZSxMH0XAR7CX7JCfGuzh4O6O0givJ
RYRHhI7Mn3y5Nm7csx2n+uXKi2nElvklI0mlfzeuLPKq9mBahKAoEKR2WsN5ndTVbPpyH7XGL1Aj
gPUJZjd/Z5NvWHsja8l1uiXDe5ncLloGHZtJKzRBAQmpvgIkKAcz6NyExIFyPa6jxUtrdYv/MsxZ
PtlGbz0QZkbIQ30z20StTsy2hFfWWiO25K6EGDQMJF3tTKE2764v1WvXT19BKOe7LbTXZ3eOyuu2
uhunLBo7eSaw8onEoeq4ZpCDd9KlHj8E0ps+N+ihwdkc24XTthu6O2byaG2jjqZpsfPiZIX0sfRP
g/9Ob6jPICX03q7hbR1zhBS/eorKMfYicnDnnksjtrQ5JSHTqWTLcK4wPqnn95E6+AcJxPwO0qd1
3NcErTRJEXYR5bZJT3YnQA1B/oJPCW60Xya4U7YY7godcvpSsrkO/PFVvMFILKykRGz0ANs46oBc
Ohwcgzt2cFqjYQ7uHafp0nAe4XciMKkHRAee/mFPuiwPDdLik100Kjpk1Ppf9VT5h6Kf6y8D7Xmf
BNq2ztlWLWZK87DqQzlED9yWT3XB5KCAzAxbaPGyUwRP1UsjYn8E0Tw0CQRM2s5dj5CSzKqsj5Kq
z+VnT3AvCRCKJTjpCdmHpOWJdvYUakJ8+cnefYawiH+3SjnPDhAhUpwq9+S3vP/U1EabkRkP1Gnn
zHCLkrLINPTSxmUw6Ghf3mX5Gv5ioPkbY+ATQV8laLkltB9gYncWQZI6a/Z5kDUvzuiiEccXSuwR
BBTqBICa+9CAHSiCjo0zIOiova5VXcEAM0AQxgOxB+wpQJF95X3YAvvppuXdzdBbxCCCqovliJmR
0tRYzsneenMC/gmWbRdqJdu9S35OHU/uNNb7Jm9llVYGJNy9tIDq7kYTotzr0tygSwG5g3PKgjlb
UYia2V2Yg4WPVdnXuFNE41yNcrSdOGpz6HBFy3z/vsDKssKJ8gg/UeEKuJHhOOAYoy2vlSsGL4Hx
sgZHZ4XRe0Cn4n8hcbDAiFE5+UTzNtMBJPNWP+XWEL7iaTOBK3FlXycc+Yyy+tysT5GuDWMnPYYs
edwWvV893iIngoSZPbkQHOAtQa5q0F9tobQN3mkYvgC8lNuvkUareZype0+CM3A5CgQDxL72tv1k
5R2BgFktrFfjVu0ec9ex1DHqIOKPowDeaBjtg8x89TJZtcfcfDCt31vpFOkirMWII/yAzOAXB1yx
6RfVteF7TxdH+kygLTOlNinv3HnMtgMxyPKJOLfpqJES0EZJJMJjZpaPlHX6HjHuDM/VWqDTKjPg
v/KX7JdYJ1PujMqrnR272lzFUlQeTpau1S6pFsJICl9l7wKwQdJmQoZXZDMdwKiRKfzzZHNj70ou
4ncYSZSM+QbIPoEY1r7Laa1XtNpTU+y32YA4NuXMT5Hg5tV7Ce6XXoNp/o2VnSWb76prPmYczAH5
LTx3QzZA3fLFi9XZHtHP8GJshgSk2yOkb3hi/XbbqnpscCQngrNiPMwQEfaN75PmSKwYbkE4jT1G
mc0lU6OrHftaehOQrZHOFbbZZG3/SqXTB8fcCGONgtyFfrX1IdHiJCIeF1GjfemWoDihnnfR64u5
I9KkHr613urdZZPRn8xo1C+mY954AA0pbNlvsCPGU2somVbRrxJ8XeRJ4kgw8CCqoQCFWivAWbOO
IbtEWToiEWGpgHoKkVXOpS7a4qPKil7uy6mhNQOzvYEZ1dEbU8GHuWheM8uru+TG4oIpl6ueX7FD
QTIuE41GX13aAgwtuUYBMhW1TpdVMAi5mjAF8tSN1oE8mVGP/WmqhGBlwE99744D1gjiISBxR+C9
4dXam5FfAG+xIWzFNl7dDAR1yi8OVpttet08mAJdSi9YDCVoWoqMN3lDPi4rWysUJbI/muwMn4fb
QzcfQ648P+pr6LXc3d9Z9AFRUKQXlDFXqrsvJRBJOvzNfoUuKB7mQFAJ1swd+aro3tKF2Wh9qAJy
jhIxhLRnhOOs1dmy5uDTImvxYuhWrQ+yGycr9hZnsHeisM45GWYlCIxusGOIyMOPGrRVmUpijvRH
37OziIdIF+VB9g4PW1kG3X42Ms2qjqnNU6/n7VJE1VI/CdZzfLJwzJtHa/TCpxIzjjg3QCiMpBUB
aQyqNx/MHGB3bLaMjbx6gN+A98SkqbNJXWpRpix3bb8FHw7RbwAXoB7Ze0c0/pVrKUupo8w0WsdJ
nJfRcn9QcfINAWfq5ZFd11unpo19DjREgh9bRdia3YbhmFR5XtmvA6WYtQPoZHUMFreJ15uMZcfi
KCeWBeXxiskaBAPhLLPx3mXLcKwCHqlxWzbrD344664MAOV/r/nYpPCUtvHCUrRhuTLXWFBbI3Be
9BgS8pI7mUpqSzEQgHIF8pzd03wa2yhHXZ/3vTzkytteK6+cm6TRy/JGyG2ZEAPnXAnXaZ/Yolff
xTjII9rKVp6CduzrYyEFKrDFs/doB5lRttkaSJyFqnoR1jpAM+wJSYaFqKOX1qQcuGtGQzfPY5cF
+a6Fdk1vPIfWmiJhIEYFWH/EIFHkjUk1Evh/DEQvzWnU/ciypuV83DlRo07FRA3xo2eJs74ZvrCK
ZwXFRHPJ5sTDrICKq9gLpX6b56otE/I0xZsi2YsaWYVM0dmuGwbRS4zN022OjOJpzMae1Rfg+28O
kY+n3tyKo1t0hOW4VbO9l8px0T0u9QvcX+ZKwGcyg9/Oh+LOnAOAbzUQVH3Liu7N66hhWt/XnlGY
z0WxcoXjBG6Di8cj+0Qoi1WeK7bM9KQF3368hvb0hYJzvLdqPSDoUpH/VNqcwzs9jO1jmAfqxaHt
dzHszH15zka/f8pzayHY2rZF2pC/+c2nEFLxvGTMGqt/pYhEav0a6hBeHDlAJTFdQIz1zua5vVyM
LS+nneXmOHm7ZSofnbxxtlPjZUP3MWAVum9Kn7AjAXz7Q5goEGLTUuPr6PnydfVJZYxdvzcY9pfd
OdwGWSRbRN5OHDlT7ZGHTQ+xaweAQTsK4fbKQK954r2Td4a2fnR/1uskL7Pw5KPlU5jYxIK89yTK
3XXInBOHlXtibc189hmbkI7isTkAHimNNT+s/i1lE5JSKMm3a6pgea6qkc1nYEr7qRKT/cs1+6hI
ihLLfd0g6vxWUgMy+1zRRcSsHgP4tCVjNa+aruzcgu9WP4UXXPYeY3VpDkkkhqw+aGmWBIH6JdGV
bmU+QSKaD4TAEPUIuwoWtGo4YWcCvA/BOEzFcaInZmvZKutoT+4thFFE44AhPo/2HsuJPzyyUJ9v
PUGHmVc1X2qS8g5pYfHYLTWqQi4rQTYS87+OABGUkLFAMDs9D/ZgP6pyKtOyxb4IbNH+tORoXSGt
gdXAk/A1sL3PbkFrXouCnxUimdFQrFW3cpW4AnCrNv1578xGFZ5Z/SwfTIpESuVsbnG79uNFOkV+
F3h98G5OPkQsaU/3vZ6iY5nX7DsbdtD0K1bOAJ/FmKAmZfH/i3sp28+9ih4rSVSw2dw4HzmhyXlr
mQ9OCamd+OcxTFqOk4/JpLg3uTT3aBrDJR6zwm7/ZDm137UkEqw756GtiiRrOI+PFOkoYAtdmadG
Z+1LZSn93RElwYYMRhVVfR5J57Eos14d0fEJGBSuf1wgY0yx1ywdV7RptM8r+gbWmdVQ/TbtbPtm
K4/NiMmmTR4ZV65vw2aO5h1QEp/vwm377KQdqLN7HZXOb4fb8JCZBPwlhHrIMRZG3TwTCMzUASGL
9ayZYVJJMXUD92nPIi0M1p7Yusn5zEsnJI0gg0Xkz1Mw7EE7IXIje2dK2srZxCkj87BI2inojZSK
ope7hh3hUTT51ryu5bbEs9Hqq01dF8VrzSmXdjzSLuj+JusApV88epBq79bMckImr9jlaW/MjLrl
9sOlpBx04oE5Z5h/n7fB5kaR3m25xRYhyds5v5tKhVjaWcU4v/ud0gfyaEk6zQbDW06TvblMnUMG
adziZMhvBlzmgGPS2CnlE/jCSndrxnnvr/2B86J+zJagLs91PtbPxSRYy/NTXDyCqd7YtgPIKE0r
q5gfOvmR/Wf+2hsl95Weqvsc+CjToMDKUZRQp1dpIAxaWJp67ouNL2zaGVTPybIZA4FzSyF/yrkm
qMPvxvm7V3kcWtlQtI+qG6MlqdlvwQGuRLcP2UqI54lXfXZXmGUZx9g9LYz/MI2LfLLKFYSDbQId
WMkcSSPyUpMsHOt5t019dKvpGxxinXKDfWF77XEKOYd3mLzMZxZnDH4H/izCHzw3O608bObz6Ps4
ZYcZfWMzSCdPpRe2ZCYxWWjjMvNrG+XF1D06lWvfLcIonAvaum45OX7JiCuUZvdoEPHLcofYQrKP
+5JeY5APuXQ97g0tDhX1DQjgYvvKZK1f5IiQMp42T19lNEFS6NsclJkXUGCl/Q0pE1t9M5+YXNvv
cA2KDyTnKxN6z2Ht4A7WFyncW8NwrMm6x6WHqux6mJso0Vb3rOHrRB/kxsmrwFNaxwU/i5NKtx0w
8JM+NsTBVLH1Mpv6oZr5glLKBPizsxbKZ2ca+uKJLUSxvqAkaOQnZY+E0NsOxdGTRf1HmWZoHNrI
mYtHWvlwPkzUM4mjGp+Iz/kWwSTdLmz3tzUutH8/XJjSI8N55hioUS6ZHc+PtW8Pchtt/MLTwrZQ
d3u+cfMb0r4bvtrj+WcndDIU/Dy5NU3s5jGOYGfacCy3c5WxH1LsdKOOdY2zjIbPaJ0CoGbQd61K
273iFiC8pEUY9+b0ufvuYkolrtAufoU2b+Uo3aVXLCC6sKJbtJhM8Y6X4gIJYPmItrr00zLypbnn
xMVdPPMwzD+iUIa/8nWz65PQHWMk1IkSUD6JMPXOI3Tkbo0kpY0V6vVzFG51ix52vqBuKgMxmAi/
Fyibxp0z9BAxXT8PfxWsLyKOePYvjFB1MOwMNNUcXYZkTVRU7UM1rlghLHQZ4PQCMKxH3BPREyNM
ZCB2HpYvMwGB/X2dmVpzG1akxayu7ueH1i22c2HNy0+T5+pvpxvgekOA5tzpbiZ0ln/h8mlj4XxZ
B8MCFyrLkkxByrOAbSGjpZR5tr/G2hZWdUWLRuxM1oaWmZR2NH5KuslLtRQ1RlQ1Z0EycVCvULZZ
JmO0IO+VZcLM9KAd88hMencgIRuvtVeT4pwx+65zQ7070+L+KAQF/s4BTcrDhEfreC4zPO0ndufL
EyzkqTv817hsguzpmSO8rJ3/Q9p5NceNBFv6FyEC3rw22tA7SSSlF4RGBt57/Pr9wLs76q7GbYRm
HyZGCs4wUS4rK/PkOflWQh7st93WyGChuRa+xG1mHxSzje7oj+2/q1FTkoOV5a+X0aHnqF74Cixw
HxDE01+oC0DlvFfQlGtHbaPWL2Oo3qccXMeaVvrGFoC21CJlm0Ioffa6LgC65SLypLGJqMargStL
L6ET0DP2QC230J8uD2gB6+rosG+CsYfaVBW7bMFnFUmdktGFL8eVZe8zImLPl00szBlNzTPpk8Z4
IMc5hVwbWiENbYwJrXgurM/ZtCOJf9nEOQrahsBXnnvZ50ZCsUsZAhGwMEE5ywH221LSNmF8kIHJ
TsEaR7HNx/7p1JqxwbYMfxq3uWPZCgxup4PJSktzvDAHS4IcSURaD1VUnghX5vAjtW9CZxWOPK+1
aJC2JhqgbVDkZy3CeTHFCDyNENzCzt+RPJSVm6w6hM59FN77/q6j3LvGZni+YjPsGQybasBvI4vY
dRW+4sEBG7fJuxc1b6+6rNnDjXd5zc53ngPtBc9tUNaWCSvd6UxCsNCGlUkIrTiPQ/va2CtcOh9s
pyczxwKx4+gsAIlscmRPDdTkT62hMs2NXrduqchul79FhulWYxBuVB28bwEvWPddrV9rHsbkFq/D
6P/2ZZ60ZR63sJztF7oMaMnAWcDbAw2k2P6Rp8C6kULhQWQ85iiOtHLzgiRN7faS8qTCbEsp4eHy
zAqMcGzS2SisMyY0JB8MRacjNxMH7GWgkCSPnIeqfCvQX9jUev9cS/ndmKm7tjcfKMiRozQqcI56
8zTAcV9r8V1WTle1798X/vCy8lVzP5CwHnwV7FR0EMydCkK/UFWPVK1o44GO65+80G/RBbkxIr3c
dPm9bbauP9gbCd0lR00eJUhn4G/7B2qClSaGxQVxZB7sMzvEWU+upVKt8wcws2UK5NKQto4DbXTp
b8l0XMWkYED//Lg88jN3Pi/Hkcn5k45aGdRqpIAPDwzKVXuIRLaejDI7xba26q/yYKVx4uxYCcaE
9m2kXUE49xjrQMdwYVPItHhOXB7RmYPACCfLMpCG0OA2Fc4ugMgxajPN2sijsaNocChiQLbEgpfN
nLl1OFsti+5aHIRj0xt7OnG+JTWN1GgeUbv9NGbyb9jtyI2k9ZdpsvLXy8bOx+TAUiLbeHYTXhSR
KbJItVJqDMvbSKF8UAiWfK17ZRevXLjn+w8zcH7K8DOZdO3MYz7aDHnjq10zOd7GUl6baJ9SK89A
CMyajO9WsUZxf771CCTgaKboaM18D8JC9VIXoHsAD1CG1Y0ettcd9CLxkD7HDvq42bTSXrWwYlyO
8L/ievi3Lbi7MLRJ9Smqt9HzfzpTeUiG5iVDblPP/NvLy3VmCTfHnmBQkCyajsh6Kc1VqiwyLRQ/
rWf+y/zK7yoqcJFmo4Ior+zE+dSc+C6uYBW5BQIMesFpUTtdNbkaqhYkHke4dWv9k2L87ukDyWSq
f9Yu7d6zrt9dHt/Zdpwt6hZbxKHz3BCPWFumaexDJb7JI8QPQtqkjV/eX/KhMYU2dG8ENKbGUaZX
TRgXaaZRdTKTIvPwMBRfjcrjTb5CFb6wUtiwWSudKEYWiSsoZBU2rcIEZdIdlP0bvbqBg3RsXy9P
mMCe8zEWBkKFaCbtho9DiJq7RkNzNVGJM+HvvaMXudmWVjlcJ4MW3Y6t8RtZ4gYML7kmRMvQtaPd
qqJ6s1Mjb1jZnWfnDqEfxSRXCrUFx0EkDuzrMnEGSzFg7YblxAIGfEA9Wfus6V1yPTWoevl6m61E
POcTDanFzD4JnR7PFLEhV2/J5lDpoOjeIHpW/VDlae/Fd575+fJMnw9OQ0mFLUNDIEhCsYfSH41y
qhqAfDmT3RUd7UHGbQreogjdwvl92djSoNibM42qpWNXiBpSDcUdRI2sTZwUT/RuXtPyCO6vv+tU
6eqyqTPXzCMIT6JCH2WaNNMKziv2taib/MzaoBS5zb3Xuiy3vNldEMm7rPlBUfCyvfMjDpsLq2VC
6wLaSmxxDNB6LLQosDZTp1e3spcihx5N+c0gpd2KNzn3X5hyoN6f+SMNgpFT/xXC0K0bNSyEdMDH
1wr5P3jFxnQ7jAgtbShImDe+NXa3VMZfLQrjK/HCWVBC2MdOmb2ApepnO2boxhiQQgsJYudQJaFV
rVzRrhC0T+bTf2pi3kdH92qh2K2lVCDU01DJrvJOGrfGmLfXFaAvtxypvWpK9hNhpdLts+RRa+Xy
b++++QscurwhfuXyE0Vy0sTzAr3jCxTSxC4N93e5mXO7j++JVa7cRwunggY5A4V0cgS8KoTICJTw
SCqPKC9pgq0i3cjOfZpyy67Rf63ZUU9ntZI6+hQV7FD12vbKvUdVO4QtoUxWLomlHQJ5LQRRBMpz
7uPUUOklsd8qVGIhinouC/9HZEkrc7Zw3Gi245pTeA3CZjb//GiH9EEMzi3hVVQBRtvUWuca6lBv
AqNc2e3nvcvwLB9bEvbiQFurHeTMWqvTdRM+TWy84Fcj6aAYkR+tyFO032uwp+YaE7Cy4MMwPXNe
k5ziD8Igo5YeXGA1vDeVz6H/SPkPxcayfuohoaS4pod3eXcjDxBv7ZvqJajuKPa3zt6IN1P+/bJ7
+8iFnAZN8zT8+RZhGvSoCaFjYRr4ljE/+M1DLn/z4CnQjDuaEE3jEA6fEu/WizqKpPDA7sdx5Upc
2FZEBCaMuvh1GBaF20PpTC03K6ajqBBG1dqCCwsMxeWBLhwS+Du5MSALItsgvvFbQKL0Q5PDpf/l
N+qhe/C7v2ic25Xo3/61qZlySMPNqMS8MzXS8R4u/b7Ui1gzNxSJ3rpwfC5q4xa81w8vLv6O3Wz2
qESGJoEMxPKknsRcp9SrZQmvB7tYkw5laf/QYpVOY+fr3w4JMzyEkODCjwErOx3S2AEUGg3MWE13
FwwpFWgQyfCc8fpcSYx83OCnO3J2LTCKIPZAi/9H5/+RC3B0qS6LLiDPEPWW/VyQ9UcyVJP6N8R8
y2ivRdRQdmTH7TddawZ0xtOJ20oK4x7xI38Mr2nUNF8TGrOte68q+l+wLzkTSvMTeHiL4ly6zVOD
ILeZKCjsqaYlv0eP1qatOYXGq0qj5JNcJc4NW2ZoiEP77jMawrSxDJqZkaoqsuSga9EAMCUIqy+W
Ofmf67CJvlLMaK6jbGh/eVbUXNOzMEQrDvLcd3wkNqF0IbTjlhbOq1Eko1aGAENS5NCcyI3sn2UI
/VH5EEXXlrri8c+jyPmlCAWzpVrs5Y8L/WgtCGA1MBMNa2FPUAd5z9TuNkrb3evcZNrk/fXtrENd
oc7EjlA+sLdPt5ls0g6s1I7NexGtU8hytX5vTfTtZyuGzl0Ov11zqK1b1sxsJ+xn1ai62ohiZ5Pl
XzUdpvKVVVr6/bx6SaNxAIjmBJdWOPQa+jlNTOOU/9NQ45566/WvjyRsLH9MCHMlRRLS7cABNzI9
NtQmN5wW12q3Dcj5y5YWBgOEijycNl/IUH2ersoEYj2y6tzGx9TUbWFJ0dZMnHtn6gFHJoRd3Uxd
39OyZdNpKc2y14PvRrncX0006iPwKg+fLw9p4dqjnshGM1khFekJIZTJMyCyrZ05GwBqG1Mrboo4
3pCTg18C7AiEPCBYPkNn8KJHg2sHdIHkGfK+wdaiv0BRo+fL33N+zkxKO7Rsz4o9qGwIoaJTTRES
IZK3UTL9Rdd9+kGhFs3rq2gK3u1JWXnUnK8o46adgvIBdJ842tMVRYjElNRWRr7WDL27qLZ+91Mz
rTjy+Zec+vGZGoanJ9mEOc8tvNSoR3iIIlOa1bvvYS4DNbf2kpavrOT5zGEFtk26c7ktzuXUCjqF
hzDw3aJWfjRFdvDosB0ki06gqs9oy7MPl5dqaVgaVyGpElmew4nTuZvabOwk6LpcK/+cFfTPhhYc
cmsO6vxAIOBp6ZBRAePVEFY6tUILTuwjxkz9w0JwPURY4ACTKWQMfvxiGb2yEoKdPz1nczaOCqbP
81c1SrxWY5fQqwQ21GreO6DLXVxz/trhSsNNIv2ibMzA2F6ey/PFOzUrnEJwV3BrAL1wo3a4AYq2
p0XvxobuYRiaPQ5hJeFzvnR4fDT3EMSyec6f0YW3akaTIircIF1v6lKmge2DQ19aSR8v2OGqJP6D
n4g6tCZsER2muVKpKF5FNmSNM72efBcn75fn7jwQmO/jP0aEK4xmsHFMCF5dtOhjV/EBOCMcDQuP
OxEKJt5vVBs/XTa58GZyKKzjM9iZqAqKkXoXFj2gwyHkURY+B72612mUGir5h6L4z0PcgQqW3wDj
ksCbdeTjlVv7bLvAcA1bDLJceEiqVPMuPopGWprKk25u8e3lrtw0vfXDQef9e6nBbq9QjdomZTZ+
uTzms7WcbQIi4I0EYbFlCzf50NPoEZl5iAA0xICmASsQfjnc+T3H4rIpdU7wnHhMbBHSYW2WFaQs
ejq+IEIXqKuV0B39PXwZmyADTD29eglsMvFrmwzAnu/o8roNknmq3RRs23Aw02hfxPK11D5U3i/L
ujb6leviQw/27MNmnm9St4iwiZqVUzX26PCYoYv0p62SAIuIyJysBtsL2iy9j8c8NF1wpsDdQ8ls
m6s8V42nIFGlnRxWrXeVhgig31Q4oXFDHKltgSaqz0jiDd226saCLnBpkG5tqMt0V4kBObv0/ROv
l2mpvbdWCGKPMmTUrnigMz/ryBr+gOcalPeEgvOWO9pSiad2gyRXkVuQrrnjATVrGnuFK0+dfKWE
vnl1eY0X7ZFi4+CS5aMscmovrqZOqU2AT06Q3KjNVz9UYXbYy/pK4L6wbSmpU5kgxOXAiM/dMKGp
AXYixoWqCCfzB/wvB1+yV27fpeHMSXRuQ5UDYgknkvWeAm6jyE2ib4rxs+v2pvazCFZc3bIVA+1Z
yn4zgvh00sJQVoI2VCPXl6+b6ecEE4I/PIXdz8trszRnOi8CKn/ELDjvUzNR0nANek7oRtwSByk0
Ukh/9BAq6DDKV4IjQQOBhzsbb34ecBPx3Dk76xH5+dwK48hVg15+hTnCgUU4iJTnAemDfDOCEoUv
ELWXf+qst/YZMMEvCQ1ld4ibytYTLdRF6nYTkc+BCh/oeUuuvZ81dAifp8BPflhWbVxBkwCQdexs
66se5cr3v58vshyQ05NKJUMu5KuRHS6jXkZkqdXHrRcAZ3fyK8f7a9wQM3VsRjgymerF5HQxA+CN
dv4rv5FdI45pxHy9PJ6lbWaiYmmYVNupyAq+wNFLGLeQIYUoyqL6nw26/qbYcfnCQ1f7MZkBDvCy
xYULDTuEXLMSDc9Q4XKpnUhjIYfI5TVCP5LcSfcs3j9DVjf0O8jZrieXtBLqLYzyfx69PH54+3zc
8UceT/JsqeTJD/Syh4uw7N2Ud8Bop1den67EQWumhBDFnsiRlDFJijh/LWj5Am0Lxvg90Fec+MLB
PRmSMI1wwjaGlmEH4OrWr+ud1YRX7fTXtKRkvWE+JSh30Kk8uyvkUK70CtQ1M2dvW6V68Gg+h35s
f3lT6LgZ4bLVHZ6daIoDQmBgp25I61Bui9q5Fy9665G/NLRPlw0sTNdcY0J7Yc6zUfI5NYCaVByY
OQKGEDn8Dpt0n0PEAWJ35Qpa2NxzqRdmJ7wbr1rh3MKkbweSCaAUUoU7EmvUJCAcy35S4qJNaFw5
SuexKXC4uWygzHKtc2R8OqoK4rwYhWTIrukcg98CovbJvJYznOTeUiGNayFRrHZB9vebD7s6CU8i
CGTZhGFOZZB5UkGLBU31rhYb27yWYEFVdpcXbenCAPypkIMhb4FAp7BqZj04RlplsdslRF1FQMLz
2bG/6PC/QQZAbaAJd6V3o/mHLn+FCGCwP1VQcXbfi+JWn6H7u6F9JHN7+bMWNuusaQUSZ5bzAEF3
Out0wZdGSI8aR/xAxyV98vXKwi5tI3YRS0rDIKQRghNxpnIokxwLNtf+SLtW/dhQ0oYVpF4DQSwd
DBSz5Plunq9lIZrxLdP04SGAPscvrmgy3vqxcQ2V6cqIls3MCZ/5aWGIsdnk67Vm4xhdP59ckzqu
EZsbW1vRj1qygp/icgE5zLtFGAwa0w7ACWDvfX1nzBxdUwxPxMpQFpafqgpxs0IdC/JvYfOXcVnI
Wsb702rbK4OOQNZvJWJeGAdDQANnziQhiSvssHbyWy2pGMfkda8wrexrIEtyYv1tbgCg64yWYP0p
f5tiBq4cmqyNNAtwe+NslfZmaqgV2OPKcVm4EU+sCJt5hDp76iKsdCMcJGQIWjhLRwn4n7zymFya
NoiRwbdQggLIKSw/tMXKaBdhQutdfC3RxqNDJeI14eHy+T/LQszTxsHngBI5nUUwWqV6eoMmoOvp
lbapIYGgEn4zOtANo0O6Lcpm27a//4tNAKoArcniiB638Spv9C1sQgi7Czsi4utCea5yMlfpE7Rp
l60t+B/I7edMC7X8uUB56uHIfBtmrsFXiFDTLWoA12lnbc2WixNQrLWmR7y0bOT7SHDYpGjRQjm1
Vno2bRkGnVD+ZN/MChQKuttqvfL6WNqGcwIHenXEjykinFppDfgfHJTzXDk3D3PuLUqLTQ/XA4Sb
K1HA4oCOTM2fchRuhjqdtI6JKa1yPif0nCebwpjGbWWO1bfLK7XkjKiD4usINlgxYVRhl4cMGlOw
BV7bo/UISdXKZlgzIYxmNILOLzxMVMXgvEx+FZFC9P2XywNZXp4/A5m35NGcBSMo9cnBit1Lm4k3
gU4V7EWT/sPVSnl6fosCb6I4LvgIWHzkKaO3BKYq/dMMiukc72pSA2hc43tNstfyd0vO4sieKC8+
2rDjoG/NwS1ojayrIHfzbha1VsuvngeTdOgfgjzeX57NRauzbhC5bRI9YojSJ75R+2GZuFOe3FBb
LJJfqoJ6m/6Uaorb2ivmzkFOuETKAv/am/fQ0eqhyGrBTIY9+HLdEfIsCXo2RZchpP3UG48pGXYD
MqJod3mY59BKwa6w/XUFahdEJhLKpdMBShW9fB41eN0ODaMF2pHXowsx0r6tr2Hhvmx80UkejVk4
F6Y3c92n2KZqws6BE1AepKcx8ZGv6OkNTP8+uDmZY+GE6ANMn0E+j1W98xVoUWu4F2lHvjyqxXN4
NKp5Zx2tJDz1fotQDnwIDpzDRvOtr1vabfwIEOWaFMUHkFB49pk2mXU6eYiowYieGkuQGexqnRR+
Y0A+G7RQdZXWD8Rm6F/2PkdXebvRoTCDHUOTr2W4r6Lvnmm6nf/erYnHzjvl7FPQ8J4BBrOkpLCT
OhWMV1s0vCHC+ldqQ7XQ0iee2P7K3bA4v0d2hF2jQa9HTp8hSyp8hJPqSsh1ZtM3OCH/Q5zK1iMb
SpIXjKUQRPolKQ/Yt9if0uhsUHmGacPJV4wsTRsREFhwIKoLOCZNHlKo1eEUhcrI9os7I/Hu2sZ+
/ftdSeDjUPoBxGCLfXRW0UkBEIzEjSMz+2zKY3Jdwfp4FyCU+Wqk8dtlc0sPaxPNV0J8gmP2pnBL
BN1MPBiOEKFCstw11+Rh8+6rScg33rQSNJ3WfdJva29/2e78a8VNyFtsjr1YMxoTT89DjihG1/oy
l5MU3sG/pB/iepQ3cm7UT3ZzEySvQ5vDkrqKiJt/8alhwKEKSQSVnCZxn2C4dKaxCTXEIXxobqEw
a6w7KRjepVqDpIWSxiZt7Tcov6e3pi/GbRONulvH4Yuvad96xX/V7Cp+kMxxOsQdtBs+HTIrb5Xz
KITvY2aAMHCdyuIDMpHkWpp7mTal9rkp3vrs/fLUn9+Yp79f8HtZWqONECg8spVDLL1aKoRmz0l6
MOxt4bd/fWpOjQnbS48yHY41BuMlW9kPIP+EtgnqoMtDWrgd2cB4M15CaAzqIhpBrZuOyiKJA2Ds
G916NeJvmvZFyoZNadzF6peyv627PSRtarxWy1cW1msuMgHPQ9RwrsecbuXM6vKk1BpjoypflXib
eDO3Lfymvy3DBeVU1dBqGv3O6b94cb33nPvVZIB+fprmcwRuYe7xoNAvbGoJ1lx76NjU9KfvIIaJ
IdMqw5tGB9BDQ4D02EK120UcY9NFYMrN8v2g7qYWOvBtrz+phVsHVyUh7+hBb98jtHHoaBMePvUQ
eshzA3Tslkaw723dHT3YTKNPenU1Ikk32NUmq7/TXLSNpfum+Jbqv+rqk2M/6s4hGuWDD5SCCkeS
fmqtmyxby3YuxGOnQxd2cxha3pQlDJ3mdujdYNQmF4koTqDT0roFbrodoxcD3pfLO27hEJ3MuLDo
0TBIUtJjthv3bU+VnHn8xEudzebf8RBfiVVWFlgTijEQOMd27WMuh+uzoclfTm7iAXKYzlUVJI3G
nzI8kJeHeH7hncysiHMIi6aD0a4zoLYwXb+A7hgcZohoyWUzqnrukedLgBcK6Z+56eP0/HjjCNFH
i51xGlz4JunR/JQlvxzjRmmfLUvaQKI9xXBtvfVVDInMXtV+kr/f9IYJqVe/kUhMFtp9PxxqaNQk
aU07/ePKFa6Mkw8UQn4vpXEDblEmAladxr6JIFrN9BRznHmYXdpfyahsZoZZy3+awm95AR443TTo
JmSD444h1FDOM/A6ei4ebTgZK+tBrc3vl+fxHPQGgwAPDQO4sIa+syhzR7ZCHseaefQndStZrhN/
CYNrpBNVMEYRvGG69WKTIqeU55Rv5Mvb4SdcIbvLn7G4a46+QjiPKloSVuzxFTKdBLr3swTriTDr
yvFbcvgngxXOn2zDVZR4vbHpK0d7ySZFntE+xu1gTBUdUDC0tgiJurGnkr2EdnLXtl67QYK+h+ok
tFceLAvhPXOPcKxjA2ymS0pwwJ3sTAUcl8YmKZ9REgqqa01P4BNPN5azbZ13K/8qs/68jPnnuzHA
k+x87StwQ58vT/+Hqz/brEdfIsw//S6aptV8Sd1NcK5dtUB6s3gmM79xIOaHhliBAk5SH+X6RZb3
/vQwjF90CYHY6Kolax1F40ZtbyrKHbW9S43GjUJtM+gNLVnvEH3x1iwOl795IQadZ2/u+DUNOENF
/DlcUb2FSKoBMPjdU9Hm+Sppwaaq9cMAXsTrJhft5goUvNKsOJ/F3cqSzeQYcEmIFycEVWbehZOB
kA3iIm2Dtm8qdT9hqk1Wduz5a2ge4x9Lwrr4tgcbcIUlEBC8U+hBCfYN5FFma66Mac2ScDTUlEXz
Yiz5mrz1uLknRLa15ElvV2L4D0Td+V77d0zirQRhrW2NAV4wLGdVYkgh+WNyU7RwK4bPrRTtVFyl
r7iT9KDIB1W78cNb3SEqek2cd614teyJv3zrx3vK4TT2PmZO6kblLkdHqHgbneeVjba43HMGkUY4
SrAfx/joyW9qiQdygg82Je9hCCDxrSyodFEIbgZtH6v6fpAnMjnWFmrLb7H3o0Lv2UUP6zA5HVrJ
az2Byzv/6IMEvzEFejnQzWZsMnPa52PhKjJsOs5dHaguQjdkdG5r+alvzI0V/v31Tolq7ithPqDE
F7ZJqqZSH6LdvEHZgnyVdO91ya5JihVAwtIQsWNRp5jLSGcQXqmOQSpbXAiDIUWuhGLGBnVBdARG
uG2h3ZT2/L/ewaP3EgJGbtg0HgHLdHayMuClQH3mOpmzL+TfbbGPFd2BMQpS3EwEp/nga9vcUV61
xtyqQ+46ufEJHeVrqFjvHFiVIW96NnvlMdT1vdHFKyn65Vk5+hYhpmhjB949g9lv56SIcUAYSzbv
c6g54MXVereS0xt0Att05QgsnICTOZh/fnQCvJIuwgx4ErIS0XVi9ftwynZ58/eFY9ugNYIB4vIo
HQv7OgGCoITz8OLoBgJl12lWqgHLE3hkQfCnSoe4p5wxkNR58K23Qbuu06u4f9OG5zS/AbWoq3d9
vraFzjGcp+MSDg1YJT9AE5VQ0PqiTG+e5B0S+UbKnio0QRpQZWD91rJbi0umzTAsk55y6kanS2Y0
PKLNkZHqJufC069SGLnzzFl5Q88TJjhzkGp/zAgTWiGJM1qzGYSo3KI/BOhIZZC7veT0ukG8vOKK
56j+kjlhJgn6VfjwuKXi/ElJ91J0D0A89H+hkkTiA5ZmbkY3z34qOsrQ/UrEcXlKISA8ndIkShOl
SXC7Wh3AYCk/wsx93yX2fzls/06pJSunZtCjI+WWMMbCeKmbx8h8n7yXy/M4+4n/fRrprjo1kYdy
ILcDqxZP0kbuod+WViyszZXwPIvzRoaTAgttEBy0gbfu4N/McgiXBzLvYnEgYGzAgdAYOGPQTwfi
l7Tc2zJLUlca7KyoQtn3StmAg7mVzDWMxlKUTAwwl0fJ2WiQbAnWUE0w6oiVQfemG38bgXqVNVdl
PrhmBG+68yhPEFYNxCRWQqPnQbbqgz18clpU1X46+oOs/cytn5KGCuWT02TbOs+3en8rWd9ts3Lj
Rl2J6Zbc3ckHz0Hfkd+e9bQSZES5u2K1flSjkYRM3vzQHHpO+UEMKD8NX6HNzm6DcQpdqZcf7aBN
Vr5jYZVOPkNYJRJdvDJhXtwEJYkI1Wxk3hhtdx3D9AUXC0q2fhOtdcDPrkDYGidGBc/kp6qN/iRG
02mXkcjqs3FThdkOmKjbQtEna19sa5X1bT6cZ1YJET9yaircPaczrueDlpkDG9Loq019EyWwdEoA
u7f2Q2I9ZmP1WzfTl8qUri8fhKWnLW7+X8O24Jz8TksSZnl+S35u+6+K+vuDvdH+nFfXTQTMZ4LD
77ZEVKw1Vu6Ac8I2OkBm3paPXIx8lkOw2lzx0F8xNs1QpLvAdsotmjXyneLBUdFBbLVJsr53dSf6
FCQpnLL9FLjod6hEcgC4FGvNvy14n5MPEtY+UNuaxCaTYdK2n3Zfe3BOXbbi4hbQd6fDFtfaNMvO
G7EScdd16HeE4yvd41x7W83+XsEJG2QbcqdWDrWx7E4xZN4ZiofjpyJqtjAI58276pBBTTbT9L6y
H5Y34lxZn9umHTEPV2dZkRYja5K3X4bxNtGutWTf0Xc0oDA1Agq/TXUX5rzLZpfScsz8H7Pq6f6P
JxqNHJSrN71DknGWjwx43IW7BhxYVW9tWGtz73sXQdRV0VtJlchygbVv4B9PpBeIk1XLhcstIj3Z
2Lf12vfNC392POnzIiaS53tD9ESgucpAYlZMvd/Oqqlx0yGj/YTMdB1/HaeVLXLO6jCfjCN7wkaU
cj9BLILpiMLhimSKEvabQNkXBbqEN2HxpbM/GcY9JOvB0JKSvEf6A03oX9GwDZVns1gluJin/9L4
hS1rTmaqdNG8PMZ71k7XVTLt0UjdtOEXVXLj9nXUVbIan8uRL1q5q5eS7seTIUI9IB8zBoVWYrKt
DcHNXeIVe9O79yiIpTyXip9OAHvISrrhf7HqyCTZZuzUxx15dAdKXM+V1WjGZkq+Oom8MbJ3yLQ3
VvnFtK/LoXYt65OkSyuDFTcaDYXQ9dA3QKigEpwI8U8n97QsSjY4Fvkakn23B5Ng3GnKa9W95PmK
AxZzNxj4YOsAv63K8JwJcYlWIe3doTvodi0QwhbuX9VpN05s7LRkDYck3uXzYGYzlGHB+J4RxRlw
gmfkBaAEzmSvcvMxziHiRx6pJvKBKegwWVN47VdZshIWLwzSpL0QVguafSAXFAaJdms569jE7gBH
wIYj3m5J1r4jQxPdIAivbC57skVzkErBoQFATP9w/kfbpmpzhKgh4+b6/qaXIKvRboX8T1nLfH9k
j46PJBNKbwlV2/nidEgnnnpMHx7aWdqQds0KSJCJMBMqgVmwmagIaTDev/velzqDoPxNtQ7UVEb1
E9KTtnm4PN6zPIf4HfOEHA24iQdHbj2+w4y8ja16+wSdr/QJP6kX93BLeNmdFbqpskMmZ2OHd460
kt04OzLCRAi+uZ5AzI8qH6Ajku72tr8BK41OA5KjmRzvYFzfVaqxck4XtvPJ7AsO2kNVyohgWSWV
F+yi4qaCwCMJ9lJ3JQ1fL8/woinuRorJ9HadMfzUntOqpcPJgTCdjNahUHdJFW7Vbut5Kw5h3jNn
e4omLLBtQGFNcfPacW7pfkURY3AepwZ06tu0lkpZNgHcFmZFgAfiKzWS9S4rZ/x4gNbvh1Tv78R/
vzxjZ0Htx54ESfz/jAjRRFAFyBOavFrkmlY2CkNyvZM0v31POyfZmXakX/nxJH/KhiTaJ0XR3zUA
pDq6GqTwOkYtdS3/ID6cxQ8S3HoZoP0W6jKjVreW7FYBEAV7a3i3FkqKwbMTXpfwwrfOFuWp0HAr
Ze0DxATI/3yAxTVJtQ4Av5AcUJtYn6yUD7AixDIVN5V2Ghp68j3amTkaBagwORW1cwr2P3RjJbo7
u0tF68J6SKM+Goi+0oYkH4LmYYJ0VQ3/ARHf92+yvU+qfV2tjHh5n/0ZsDDjqNKVXVYxYM37lsQv
Y3Gf6r8vb7PFg+n8MSFkVfNSnpCWwgRVWLn6AbYttR+7CTDDGm58bTDzz498rJ6ifJDkzJ8WjQ95
+01y5L262n206EiPxiN4cifWtBjCfaw0vDxRQdUPPbqrPIVgy7acFbc9h4znvubP7AluO3ey2DDm
2RumJ6QMdOfBNO+G7BACKGluKONcXqylKaQVl3YnePRmRt7TKTS1MkGv14ndongO++9+RBViLW+y
YuPjGBwtE9KIStp32EB+m4o0IthoBZLxvjySpQjjaCRiYKpSx+vNEitpon1We23XNlu56+ONoq2c
oaUNQUIRhI+OCC8dU6dzBgBCR4yemh4YA7/ap9QnxvcW9dHWuO29w+VhLU7ekTHhNCmJYQ6dgrHe
63em/xzRCFx1/1w2sjh3R0bmjzhaIQ9HRHCGEYvbR+3uU3OPKjaShmseb3E0FJfhtTDmRj5hu9lN
5qNEzk1agBvJfwxdvxnRezaUXVWqOzv4lFAuVdBjnTK3rbaj9hgM36s1wtHF4f75ig+SiKPhAqLq
QqngK7KIzpbvg3Gjocy9xrO4ZAWmZMJ6KBd4wAjbxHG4Ss0YKD60P3q8dewHadjaa1nUpRklyp1f
39TtDUeYURMatxqRwsStfRSYnK81cNE+WoFWfKRiRa8E+w/sAzwaZjWB0w0ywj8gO7MVRaZ+2Cbl
LGOR5PZVDJUb2pfo1VEOmZJq58d2e2/bU7GTo37M7wfTqqGzshO7/NVLdOsBgct9R3WnKEDu10/U
X3KdoCkGwBY4XG5kcrmHIj9H6d1Om+au67RBPiSpMRAgVHqhb3Ut89eIrRenEYJEmgVnwKfYmF4G
iFiPNXhsqXQe+lB1FVq3Gz/e/f1BI4H0rxkhPk5qhJQak3kcPa3baD1Cila+gXnjMWqTq/8/W8LO
0GNS7lKHrS77aie3WXyfFA/tGpB1MYghcoIfiuSYdpai9ZGYqzWW0DWN6FcLHUYptxskNXk46wjf
Vk/QMm5zmPSqNdDn0gGDLG2mIrfY/SJnRZKpitSGrFmpqNvM26UKEBko1P6WPHMO00g6MUiaF3kk
CVdyUShQ4luMsKz8dl9E1u+kMPSVB/JSKAwruE1KBUuA6E9PmNfqgQQWnfdiXt+GgHT9LFi5txbn
C7WHmTMM9gUxh2l2QVtOE/2KSCLH22H4VinVxhxo6B/KtS7MpeEg1AXIg44+8jXCnCHDlJfjyI0S
IyJm589d8nR5dy8amNmideim4HUQInfb6QwpSRiMMYN+2+uo+fFfDFA/R6UQ/y22QDp+NPiOTgsk
vII/yXQhdBas6UecVZTmrYUoAaBL1h5ye2HV80pNyypC+22ovYMS7hyVZEC6RQxVM179aBbxuZs1
caF4+y+j+2NYCCu6wqc9NqHl0iqz7/SlubqvroBOlrbb8diEO0OpE5S/A8bmq1/h6dlqw06yjf1o
rERIsx8T7ybQ5pQRoTPmjS7sBEollh1NAFcqS/EQzvoxVOQ7+reqi56cwTehnk7uZFgDLs/g4vAA
MEGNB6GUI3Yzp6ajN16H2bGDIUwptW0cWUjVa6+Z9POyqeVtwt1OJ6pJh51Yl4USPc3MuRerKzTX
9O6s/HE0ocW7VrVfeXllGM+S+tnqVi6Q+YyeTezMLEHaFTJqEZenQz5LIMcITYQ/VdA52c8SfK8d
H/R+f3mEi6cZKTFcBclB0Cqn3i/Xu8AqVUyVDa+sWqmuPD9aq5uuGRGe23D6ZFzyGIHN7bX35M8W
TNCXx7E4Zfg9qDbn+FKUEZNGy0HyEa80Su2v0g+vCwhzwUZf2f23slrrZF56iECR+K81YUCazFu7
zzlhKI8TSMvtjsznBtk3WEHevM55UIy3y+NbTGvS5AVQHBgMXSXzBByFzkg0SmkoYRINp+d+Sl1U
A7+gEvyayUjk0V9iZCjHZgWSO9r7/yHty5bktoEtv4gRJMH1lWRtvbe6W3L3C0KSJYA7wQ0gv34O
PTHjKjRvMeTrsPWgCFcSQAJIZJ48h4RTYg9OMgTNzodE+vVvWZ/rfz9Fi6XomE1FIXCEha6MhYEo
6gEitoPb7wq1YWplogEcQaveAlbAS1lzzw7S5dCthedAmylpOkiGJ9w9en6ZsOADAsjXB7ZlTVvW
dAj6EXKp2Hd4L3vzm2B/KWajAIEnU3jjVcfr5lYOMnREehgYyIpwCWlxYte07mxLNO4BD3JA+m0w
/nb7L1BL3jgwV85piHKguQDxLxridfYYR7VG2pZLUx2KZe2rJ8FmcVM5R6uA/paN13OzkbZdm0cL
KVt76UUCAa02sKAcgAinODWL+UmJmFfq1t5Bo3439t1Gm+WKL4IYFYloaAuBEERn7zMNr2Xm0s7Z
QaBZ4Y6KIPUHHylZRHP/yftjPBoCBxhctIxA3IVinDa2mdWK5pD/jDMw2g9GEPWoLEjssz/3jTMz
ul5G29mN2y9mKELsrLtvupg2NvqWNs7/tRsOMjAhqmHoHwecTNthInSHvpnR2Dk3LVC3oCgG205l
i9upcJ4N1aXPQTqRn1R4/X6q0MDOM2/gkcMhQr2x/db8FDOLohyWEntC+xQIMVsQIbVxTaiP1PwA
BWcxL7joGxf95WEXpVs5uFU/PTOo7fe5oyKtPRisQVMyFBA2f4P+cGTXWSzLD4tv7Pe1Fxuwxv8O
UAs6DR7YZQ+JIDzB75qgA7amB/PLEueCN3JvmDiwUbYJxffrvrQ1zOV6Prs6gIMq1cgxTLRtPYsa
Bw33vtY8OBjh/CSgAyerTajoMhQthLkYqhaDulRR0lWkiBv7l2p2CvrNzomFd3548p3HsH8byr1w
Cwi3nyTdeG6tngkBqFsAGVl0RbWrcpD9XLMa09ybDAQFx94n+zGITfQeyS22kU+YoX/OA7xPoQ6E
Dnc0115Obs4UHY0Uk0u8xkSKOu12Uk4AipROiZYN+tNhWYPeWmnfgGnwxYAIdyJ9KEMjARziEufl
6fpqr40e1XMIJKG2jGeadkCFEjoCbuVg5mkACQMQZGWHrNsHRn4Q5Xy4buwTTmYZ/pk1PaNXZ4T1
TeoiP1U9DhZk10UrgOp+xuEV89pJZJklVWvfC75vrMSO/ZOXvjbZHQ5p6K5DdCF7UomRWNnGh62E
nPiupRy9CEgA2nu5LAYkuJBSwywolCdz0TziatiY6LXrG1hN9NXirRqAZeTSRJhT3hr9spvz1M+T
acwBBZp8eYLGpEihqhz2L9dne/UAOTe5fNLZTnaGPrcReiLuXAgBxfdxePPmnbRQXv+mIAYM0UDj
/brN1YnEHsJkwZ8cnTgUBIosz1qMspAh1By7O0m3cHerEwn9VeST8BoPdTCTRa18BhQDOuzdnVnc
+uqLYR9C+Xx9IKv7Am9+F2VkC5J92nIFNWmFVy/7glVPOTFuBBcvUwC242F44JCMv25udd6g8OGB
H4jgZaWZM3sm+xL455gMorvtvDq88+YtuoTlR/RTFh74/41o/tBkSAzyEUZcVyVhLiArkifC3rg/
1t0OzJCojmO3wxEu3a5A3FVlOVgRRqd8bqWFfsrmlEp+NMAmPOfOcWjCW+n+8sOtkOB/MI13DwIU
JJz09lgPSkaQOw4RIw8k6dN3y4C6XGvvR05jNZSH0v2QtTowa6v8s+aUCzMWcG/gqnL1AvUoUCQO
KkD45rTNHgfWIb9pzvm9GC0IqLK+23jprC0lkrjAPwEWhF5A7cBCztY1gLRCMgUUi3Q4zbgd+K/r
Prka7J0bWZz2/PxQc2dKDiOjEYaRakBwzoxd4WJqs0VsWR1mZMCqLHxWfghhj/Tv/+UHaLuiRnXP
KEp8ADPKvVMd/Pmd0QdnOvQd2w3ts22+BuQ3qsnX7a5txvNxa/uka3sSlASL6WY1dBoOgaeS6xbW
YqyFygNHJCCZePlczmzLLEa6bsJ2Bw8ssXbW+JYZB8c4DqBBLtBDet3cmnciOQRR2gULiNzNpTl3
pqC55TgyLevOCmWc9eDpyD5qI91dN7Q2c+eGtBC5a9yKAbMC8v2mehnm6pVU88ZY1jwfFckFg4y7
+hPNXurQggQjIije/xUgnyyeqv/ysD83sYzyzO9dsy9E+c/LQr7htvTRk443ZTywuBdPYos7enVx
zgakOXmYh6ZIKRZnym+sdoTMBQjogixSW0HOliHNrZWR2cOYY+YyemMFb2Nx33ZffL4R56ytD9LE
qIGgMeUzeZPK5mD2aIA9WwR1NBrvTSOOklUb9/Oap3mAY0JM18Z/+kOUctOdHR9HQ5Bn0Oam1oBu
Cit7u+7Pa3m0fwSqF651EIjqBVWzz/xqgAAjdEeMj0GQg20QtNmY8QSaWak4OFh/EHAgi6ndhwPb
MWypoGFxMQQbfr96GkN4AGz5YJl3ocd86ZWk8SSKeyWO/LlHm3o6qihXqMc6NbD1NfTZw7hOBVrm
0wjdOnE9b/VKL4eSHj6cf4C2LbxQFKVfLfkuhA3VsM/92wpKeEAIsNLcDXWN91J8ff7XXPbcpLY3
XCoz1jDU5sNW7dP+R5ceakmSuf9x3c4a5A7r/O/kanvDrcIp9RfCxMlVKfjOq6iR4Lb02xvWg+QM
rVGJ3/8gc36Qstpldgpynj/uolleR+cfoQVODoQKArlMcFfSqLCRvodGZvBrdn8K78fE76HVEufO
oRv+QwIOMn3/6IEuRVptlgMy8RzFehypVnZkPpSganpnZy99kGTej2xMrk/2Wmh9bk6ba1EjKjNQ
7IkZn79Vk9iNjoc+eGQXlzyc9aeKvP/MKpo1kWBAdA0xkct9k/ZpFgYdqB2hcpVMIqmbh9kE3c4W
BczqsPCwI6g9Lwopmh2ezvXgpLAjypdlU4zioCyWBOI+2EojrJoCKd1CNg1MmH6fN23JvTYTOApM
Czp/R2IkJQQB6Pf0T+Xfl8lbylloUPaQfdbrw+kUqB7oekQO/a53QSjzPOaPpidj37rr+o3dvnZ1
nBtboqaze9dK84ZxH8aqsasOY2aZENtzQLM2QBv7ug9umdICsDyfhVNaMEXkgz/9LIwnROsbNtYO
LzCnIcKzQQwNsIo2nA511TqDQzSDiPKhjoE3iRrbiML/NJozS1rYhS6bcA5rWGI9mkAJesvowzi+
X5+yteP/fDiaf2didMy6ghHXSdF1/KUTaWS5B8t6LScRdepRiN11i6sTCPFDqO0g1/yJqQuXDYPE
GLL1ij849b4xT2nxCs69/50VzesmgKoHJWClqSCCZzHjYy7mm9SyHwtOty7xZSW0O3QhrceLDePB
gaQdtRwYCSsLkD8HSeiuRVucBLGeJ4poAAVaYZwciJbi+nFvGBpFqW3FbtBufMPK2wOfAJYJ8Fkg
jaVvadUA8NEsnwDWNdvfjW3SuKcR/IGm/3PcRNetHFVL+RHQfyTWQG+sbTS7U3U3Ly+C0h3B7mTs
IV/36njqiHaA25J5Ww0sSxCiTzAmFt0yS8UVyM/LTTdbrRoIwWoC1LeTXrBDhv66v6wcHQvEbhEo
BzU+WHQvLVRdV0wtQX2MGx8NeygnFWXFRk56y4bmk06Rmn4pYGOWoM8KPnLfuLMCtb8+kpX9dTES
bW1kmruENfCENqvR3R8X4pSSFwtcVP8bO+Cuv5yxGey/FsjewbHtjFFtPgIQMWRNvA2SXps25ASQ
XccfC9P/pSEbVUZBWjyr5xbAqmhopyYHuZ0VJtSCMiKwnTWvd+Ugwh1FTvzEpZInBRgDuHZIdXTQ
wgAglOcv6UsOWZ1AyMPMebaHteEX2nHMNGq5qMC6GVLIArYZEpCpmkHcXE45gL89dp1/HFDJAA6p
7sguLxo7co1ZfaNyNt8z1rG7MG2mD8UKnz7ng03enQEcOjU3kA+Wps8OQWF5f9M0n5/8wkZvqBGM
1aFpmkoCBcZkFs8KOmKHlvb+eBe2uSH2pMstfrAY499ad5TfjFYQAubCmr83U2ClkcEoVNKC3h6P
KAxWe5m1Wbhx360dLIBGAeqHlznwXtp9Nze4BksLKVNa9UnvHlqEr41zVOKucXZl8OW6U62t9bk1
+3KtWTakU2bDmi8katJoVet5FCC5cd3M2h45N6O5VJfPcJ8JZiwQ6ZXPOf0yDj/FZgFsmRv92AK1
DxByiFFBy7mM9iz0aanLQwJGxrgTPxuS2OWBOI85h4xKc2tkBwCJQvHkeRuP6LU3JTrY/zW7jP7M
rOyhj4X3ADJ85O8RtEN1+aWAJo037lx3jEznsTN2PQgStpDdn/j3EFcuxL02jk+UngDbvDQciLk3
AMwqY+jZ/XTqj3lUe8Cj2Pg25N2Nx6ZdgAfBIjqi0HCTu8+4Sk8zr28m4h+ur/DKDXXxKdoc9G1Q
oC6DT3Gk5YEQ2U0MtwF4uWfxUOcnu97i+1kJpDBw3FALhNT0dbIE6tEqdUpZxkXtvdQFBGmCJo/d
kj4MRv0b9YVjN3UvjRP8fX2ga+jwc8M6WYJbWrk0rBFiafV8omaBYCco/bg3nP7e9EbQlTRVnt1m
c+fXNzk36K3pFyn6a5uO/6YTMY24zz0LyfVyfDLtKTtmZQCJSwekdDb6/2n/znNXfR0Z6vJR5nBx
w+Xo3kymWTyZGS7kitUb+NI1F0ZUioIPgFwuxDA1T8rY3PV8VEA4GeMYU6DazaBzcSo471BpyXdt
m78iI/PkFodZ5CSy1JYIx8pJBCwJ0HcL9ggYD+2IAK5xNkhqlggIym+E8EPY+V89awuztnISQUZ1
Sf4g24CQWD9eZaY8V2D1JjlHHmoa6H0b+KEEvOK6n3xq3182J4oZlg08jrmAyC43Z2dJVMSCqYyF
/a7wwHTAq560VlLON6P5Bmo8sENyfiRCRQW6GUzyWKQnzo4miW383fWv+Ty7S8Iar3dQceFu8bRQ
yCyy2YD/LLj1Emi24zBVcaH++JQHKbELsSOgxuFNOsXNwEefKAAMoDWCXG+aKPfDtr+qre7Rz8Hp
pRntqEHQQkRXw0wJ3gPpPExhvjFbnw+zxQKibQ9UPSA41oJTt5hSq3RhoSbDbjLfqjkBrv9QzOCn
Ol1fmLXBkEU53AGnBCTRtejR82aKlQFbKWTt+qe+SlHs7ctyY0ArzoiKKAEiDUaAe9NFj3zm+tD7
ghlvenMhjsqt8msoK7SnFC9hB/w9WnUKY4S8dQvmkUULk0W9m7709oszZPfUelV+Extksyv085W9
tEd5KONA7Af889rBg2ofcVpTlDGrQoizEnDTpf78iMRtBAKYXTOD7mf6ocZyX3QARLkv16d/pdZ5
aV9zpowZ7uj1bYmiRLgfxRiJyYCirMUfZvq77dL9ZDho0EJ4r7ZSamtehnISbq9FGxL75vKAqGvA
Uuaqw5rgBZuO93aZLLEKVbdzvlXv+XzsYZj/2tIhI6lERzBPYYvMPQC0IFJRtyS9DbbQXatjQrsb
ahcLMbmeJgQJH1LNHsIANDNFllmjN2Y/TA9F/1EZh42lW3WdM1vL1joLu9TodEPuwxbekgiRf5kW
QuSjR+vY8X/MyDenzr4GCkm9Xje8Mka8jIAow/kA2hG9mmGHQdr5Tl0Br/abVUZkV7go0T+Y3fib
IiyrtvDqh3sgg4h/LsdoyLassqGBOLLdoXx2sO2D2YDkvRui/s/rm8A5A9MJKy5QpHo02fSTsNkk
YKs7eNb9DD3qTlnRPGzM30o56NKQtucaMrVeoWBoKG9zfj83B0X+toOdQs7SH6KxukUJxLS/1vUp
6HZD/nx9/T5HjjDvoLSG2xkEh3rqpnLDgiE2rGLqSgCi0AoPrWm5lCf9l6prYpB951ttGyv778Km
dv8SHPN26cDm7BT7MNtbJT365MbttwpcW4PTDhXoo7lZo9B9RqDBCWpHDGqKhvyn5dKkd8Y4Nfdp
8H59Qj8/WS8m1NEyE4g5JsiKYHCVjxTYTd8ls/Mxdw7e3LHK2tOfW8NFBv00hDHo4162zNm2n5Q5
otnFwju8TncELbx5e2cg8ZYLtReDBMJi2Lg91zbhuUVt8Vx3SCGZDOVPw2oOnfpulGhQDrx9ysvI
2IyiVq3ZeFCi+rFQsmlbHqi3jOctxterOpkqH3Q1gPtPdWIzNNtsvZk/rR1oIIgbECCMEAwjOLyc
TSptOQ6DZaD6GUMPbGEd454dZ+Z9kD3jAXV97T5FO4s1SIMBb4Mw9NP1wFO36goKa0b4vSvRuOR8
XDfwyf1hACBmcIpA3hFhlX05nLHufOgrgcG/AgwV+cuxf+jqr9kEWTVoF5TdsZFbvAxbJrUZLEqJ
55mNNWLTR4HKH2ilazATFsBefh8DNw63+so/xfLaGLV7zx7mfqyQy4yUegjsPbFrBNuH6/P46bzS
bGhhGZ3ZXPocNjjORcr2oQTFmEqEs7GZ1xwCLzFkL5D8g0tomxkoV/BOp7DTNq8FKeO22XCI9cn6
14C2d728n+ayXgyoF7zSLet5k5tsawyLg5wdSL07kSzvYSLgbA/dj2h2tnxsw4TemVBbGTIdyzR1
3Isc9tUMN9ZhfZqApraXNwiaCy/HQJXtjVBBxhiyLgJHc9t+sb0v133qMzxgcaoARTwgxNFHqC+2
04PFEHikRcsqT5gAxU2bzOHtOMSZ40ee/8iNNhIDiPW6xBQbHr06hWjiAnYLZAzgc7scocVyLwf3
uhH59F6Uj0G3UWxY3TFnv685GhvHMYPOO462CU2YZNxNQWTO98VWJ+bWODRvEx5h7rTs/rototI6
UnOrgPz5TYR1WkCR/tJ/CXSwtvnRX6pmqbBOCiSvnosesIhlDy2JyXRq3CSjD+KPixuLSZTtHICQ
cBgQzf+8TvRiNDGqHH1tZjRZrw6gQcI9XnfBtck7N6M5QZmCeD+1Yca0332wpXjjr+sGVrwAeGpU
SCCzjheCrrVuq4ZDDgSdLaJ7s5CTFMnknFT49bqVld0KK/DipSQIJgwtRCDZAnJuZyMqnF2FJCFv
c5RpeHzdyspk4TXggQUceRBUWzVPA0OfT4YK0nNZ+Bb6zybfIP/5NAqkPMCKD2y4C8ZbZOMudyRf
KHYBCuOxYzzk8jb3doT+6XrDBOZnYftBY3v4j4rV2dE8MqDSW1nxGN0PZvHFIRu/v/jLRcFh+X2k
LqAh5Ho+SpmXQzBGk6WlrHnck99W+yL7G8n3lUx4umHok19phrS5YiGFz0GkPbbrGZ2nN6n/4RQ7
s/3TJYdQAfiRAL4BJgahp7Y/SFmZkISX6PC2f/dpMoxbheWVcVwYCC4nrOwzy5uAYo9d/3GmezTi
NAASbZWbVpYFWWQst4u8GtoANM/NaWlRt1+siPuCQoTYPvZjHUPfQW0dxytOfG7K098+KqyJpWAK
DFZOfRi6mzHYuFnWRoOomeDBurSS6sdxUXNHDj3Bojg/nSYKqlvaoesAybp8w8s+7Xgs/7mlZfXO
tktlezPKwrBUQ2Usq1B82CL+WJkuPLuxKEBMoHClp4h7Kcfc6Vwel3hu5G+Ot8vajVrGiovBBEDN
4ElcKII0HwbcmQY9BUtBQX4FTsQaUK5nX2oIjl4/HlftoAF2KcHh1vK1vR8EMqz9JuSxYSQZiTOW
eMHjvNWisLIkyD8DtwOpQZsA6365JENK7NSbhzSGLJJlvKbl2/VRbP2+tuSjPVS8tPD7Tb7vyqe+
+X399z/P0qKcjRTnP++xTydwymVIupYBTJDZ/TGk/UPgzN2pr4GPEIpvVQVXzS1Vc8Bk0OatLz6O
ajWHGSgJxLTzuhqkdfsUu54ZGwfl5z2JfDracjA0bEhbD2W7Yoa410BztM0+WrxDwXkvm6fB7vaN
/H59BpfD6vKOgSlIB3mojgEXoKfuc+GiBujAFATIwue8MtWzLLrbecrbYz12aWxP8gfpJnWbp+rn
ddufvQOa7iBtQae8DyJwHWglGVFGG2A6QT8TU7/adVu4/eXA10fn4O5CKAAwFWoUl/7NMuEVlbdQ
LLjDzjfcKPT727xJv/X+FI9IVvuQfPwPg8JbE+lpHBAY2qXJjAwpR/c60OjiKQuaqN+qha+tGG7P
RRscPd6mbmD07TL7BwbtCkioZFAQSFT4hGq8mUHRSUZ0CzPy+VRFDmcBAuAUQiufo8WDY5m1YSAA
KqTV04xalXgetl6gnx9vSzYfZx3aex1wI+jvp8auhyaYGHgA028+jU2wlY5HxaDhykAc+jSiuVSA
qt6DKl53uL5gnzf1pWktaGh6ZUFAF6ZtX52Uhd5LD83NX+Y/BoBeDtHXkkdW0UvVWxxcnkERefk3
XjX7fqts8dk5LgajXxstTWXWSQxmtoBRBDwDrANfulBFUD35yiyI3rUy6mS4cWB9dhGYXUIi8C8B
0qffI43scnN2MDZaoNk+O7T1V/rHSe5l/pA9wJ0LapvPKEXBRmNcbIjQG4/SDX+hx/SxN6bmiLhj
f90pVgf0rzGdEH4MSY5YBcY4+eWauxnHBHM2HO/zS/hyRHoN3+cunsgERhzjjjrJ6N1lYAiuSrJv
7ZvO2s3NT9v46/rAVr39bGCaF/JsDieLwmaY2lXSFtm9O04OHsa1sUMv31YfwdY8agdwadJK+TVE
PkzyzOmTGIHX2eiM2DKx3DJnYSUPMz77LMVSBT8QkaHoGflsI3T9TIW+LNVCJw2kxQJRXD7izAj6
mFxHuhiHG94b0P8T97UT9UOkyJEWJzd99aGrx8wIatDCfXQKNGVEdr/xpP2Mo9G+Ylncs68IK9Kg
Gx1foaCuRiKbq8gGb27+navHEnqukiYetO/GreN51WnORq8FvbyFvEvTwe6UvdgexDOO4JpO0PZ/
3TdXNwTMQLYdtXo0UGmz3M0DeA4o7BgO8nQOxmF5oK+iqE5QQHj5AncxrQTa5jcgQ7xu/HPMBXA+
0BhAsQQBriHtVYf2PneybNjORXCDrrWkQOpLKvLh1f6JDVsOtVyal5HJuTlHx9sqPxD1ZEPwp0B8
5/9qlJUwGjndlwZthW3VJrzel5U8SZ5cH+faWv47Tsz2pQ95qdlNNoPhCrpGgngnlrZ73wZmEkSJ
102t3uoORCbwukR8+elWL4ZODVUKWwHKMdFI5igYZvDmF8kE6Te3Ubvl79uOPORWccS3As67wSa0
umfOv0G73lGz66tC4hsMP6OvSNHK29Kr8Kia6zGuTFBYSIPNB7BRTTdNarePpWoPPd5fGxR+/8Nk
AJH+f4tU+uPUgr4QEiP4ENMDDKNPxuGY+T+Nfp+7ewbxejQwS0wSkm1q6/j6HGjD2QgyruDWW3A6
2poLkqVgPqpxRLLpgRgCkOct/fBVtwJs3MV70lkIGC/dyp7CsARnNKY5/QCrXU7+Dpc29P8QZ6Aj
AgofAMWjhKldJ5mhiFE37RJnuDeDVx/5gPaM6ceG367NF9oucAj5KOB/UhDwiya1gmwJCUccsYoG
XysfWuFuDz4YOhT2GwW5T9aXFFhG+UM19V9d5z8Lh4L+pSRvtHfIxum0ejSCBhG9IMibIfugHcFj
YeBialEazrtyRwn9AhzTsZ8FhNEg2ETTZ2cod64qd6zYiBj+ScvpRxUeaUgILyI1gK5pS5uDcZyA
RCrOm6fWU4e0dX4UUx6V/ZfZ6hOL8V+QdVjyuCPqeGPz3me4hWRrnzo3R6BmR174fn2Flk2rfxLW
JUBe18O/Oox98jsh+gkOnSpIrIzPJZkO4DyIKFUPNRpeab5FW7Hm3+cWtbipgarDNM2w2GSzgDiY
k3Rm8Z4ib+JuVs2XCb02Os3LLaOflS1hK0c0Hco08puvjdy4gdbuu/MBLXvgLJZoXYN3VggjE47g
LBNRysAedUM5Hj+766u19ig5N6U5UF30AwfHYR53wN911Q6qYn76QXOW2BCVmtgQNcPGsb9uEpzy
QMniNCLabZ7JJs0hhY3DlgpYyuI2t09TaEaDFz5QD0Rd5WNuzBvc3mvnxqJUj0ZMkDWAwu5yTo2y
dSdu4RAkDiC3fvCQsq0YaW3ZlvGgBWHJQemIiroxU7Aa97i+PX9qnspplAD24cBwk7RoQBvBemhz
dpAI2rjM15wSAjGgYEcGHy917QBqmxI3qTlCE2B6zMm+hw6Q/C+XCNi9cIWEjoPSkLZqZq9klboS
KojDd2N+YPwtDd+8YH/dHVdHAt4ZG1XBANeidhvOvpoK3CTwjSB9GYbxa9aiK0XOG16/euEDieKD
/wW56E8QbbQfUWaqCSFeeO/ynZffymo/tYd2eDLdXW3tCN4I3p01vv6H8Z3Z1Y4qrqyBSz4vx0e1
D/PsRMSXujQ2ZnHtCD4fnebrGUtnVi7yRNx3mrgl/q/F6DFMnSq2m8rfp81gJaKqNiAX63YB8kFx
D5QS+s52ZSVIh1o/WHzKOC2D29H3kmk2HqlRRZVl7D3v9/X5XNvV2Mz/z6IOQKN9mY4EjWUxqVkc
ZA/hsIWNXL3dz01oLonHjSM8BhNBQNGKjJ214+yJyW+NF6O8ZEPCjPYbG3rtiPwHTG+hnIw2dW2z
Ubdxuzlz4SYjSsnuOygDY5XLhADVlLbqpnfKO1NOp+uTuWFVn0ygNFSOLiaMVD3ODaj6n2z+tTWe
OufYilhsIbbW9vrZIPXcZUjCIQeuHIi6DG08t5yg45D/h51wbkPbbxDxqz1mw4aTd1BKjFyHRzYy
2u2UTD0E6DbMbQ1J23hTGeSTMGHO598LYLsrtdtU9fjnGtFCEA8Ov1T/F7yOXhYgOetFhzs0HkAM
nO4te2TvkPrzfqYA7u7D2qpeVB3kD77q2zmeWmY8orqLspjMmbzjoihuezcAYfN171kZ+0J4a0Pd
D+ymyBZfXrBBhb7MHq9XJGBOlN10voqCcbMBfKmq6oNfXud4sOImD3XoPJQn25qMyJFJKdw7IxD2
Eyvd20JJPNna8DCNtkwQvtwr8CZHPKvnjWGunDgLRQUawdBqji5Y7Tjwajx9wIiMYRL0bIF+CpfF
9YlcO3FgAgJmaDN3AY7TrnM2C9q7DDFZ7d2G/VF1u6COC//d4Sa6eA5K4jG8UWleWzzUGME7uNAI
f+LPKzxS9k69RJzGXeEdDMSdaEK9Pq6V48U7t+FdOkhrmUAs9RXOapGAmkKxZC7vafoGWko07Q//
IZQAqTtKkGgtWSJNbRa7bmLeQPAeTa0bh9806iNIN2LK1VkDqhVPP3g+2souR1QKJ+V8honAgsv/
lOX91G88LkHItOLxS5y8kCCjDqzTYPSZaqccXOTo0knF2yII+cM18/ErZGMaUAFS+6PoqvBE08x4
8Kusv8lKq9xlaAo50trkJ5a1/bujqPldZDU9mhab95nhMrwqvJoc6pHRPXi3hxvTm0cnmv1qfs8n
MJx5TBVpNCrHbEA0GrRJOWXDfZ8WZjJ1XhOn3WDfd5NvPLaCqh7qONN8EJZg3+3MKu69cmieadOp
OydL+6fCaAe8NnkDpru8DEFHNHQsYab9I5hzkFVXTkdt6MI1/eswpOnO6cf0wfVbt0tSNwUhU4MK
KZr5uQ9uwBkiNl97D2Q+mDj5ZWxmdrJcYe1CikAnGobAOfJG1Q1SzqK9SwlZvoxmpxE6Hokthgra
wQ4HWWpYy73w3HZvVjIsDwMTwxFZRnnyaJmy2Jw5eWPFHNxIr1PgeFAVSXfUKaYmckrTubMbkx6Z
DMEk1XRm10UDJnEvIc6VuMBpof/PK43jOBQpWnXdMdxn3pgeyjn0/ip7Xt4g+2i8Znk5fsw0oI9d
I52dYXEyAK/vkCJKUQ11EgiyOsAVmrn1jcx2iLK28m6LcrC+D0Vr/3Lq1HySfpHt6tZKETCj5aBI
jKouvpW5JwX4nOvi74q66iYDsf3XzBrHU11Zc9zKqbzH/z7c8yAA8LzwyT01JguFFcJPgbKzezt1
RdLWc9pEAuneb6GwvWdZsTCDBHJLGjTgBIXc05Kx4oBGcvtU213/nGdE7NGVFvZxRsh0A8CX/PBH
bqLW2yJZHEDl+CDRHNdGDhhtnwK0ZjwUVGQN2N+XMxyaFi8sL6svdTV7dZI1vDkNtRDvzPF4GAmr
ld+dMQNwtLCm2b2xedH/lQEfuc/mormhg0leq6Eh9AT51xTMgPb8DLWjal/mkxsb1PCfXV/QU291
rnkYHUrYTgyCWpFXIe8aO1k+jYei69Rz0YzTGKkipHfSNUp0GhnDkaaNYUW+EvUPNOrwV4J54ZEA
S+0Ls9yuSip/LF7rzFEvNqjVPsIGLLKsCM0+ypqseq3IKL67BTIK6CPy0A7Ccy6+1bIIn2nIOi+q
GkLAee6Ut4FUbDcP6PEu6k6+2mKy24gZbf1bjVLtLBQUX20vRUNLEaBYFJV2DRboMg35C8kpxL9S
l8uIITh/tSfb2Nd0IDwya7MA5p8q+ZW0TJ5oUbZhVEnPu5WNTR8Y6bGBa9NV2EUAM/KyGW+lzM33
CcinyM6Fg093A1qCjbf2H8oWD2xQ57jqJGhq4Ojw2nyCot/c3jitkT9N2TzUEcRmxEkEXr6v3B75
MnfmLbIPrkIvR5b/DVyXfGv8cDiVQRGisI0k4GOFN1qFDiWeNG3dfmcB5Q84DYfEaMvph1/aYj87
YHEiY6V41PkNCDnmaWK36ZgidA0njx6Ek5UvCsf13sw6e4xgiJ3qsBF7AD3ye6epsy8GnfjR48TF
dsjBiRB4vN8xAkb9YprHPTjh8vcy7IzImfiwA2eFfwTlBJjkPOaOSdtOPpJ+lg1MCAhU2d6ZfEhC
OkLu0qxydvWYu/LQeF4bxkHpuHOENuIujCR45/rE5l3B8ShrUR12G1C0RiNIxXZo8O9J7DM/33lW
XrwGkI0Hrq1TBiTjHbedYvTbzE0cml3+GzTx6KVUtei/ijqku4m0zbvv0P448iLfg4eheyfM6I8C
Wslxawz9rvXbJiHLpPPKmL851mD+lk4eRL6f188ABvh3rA+7W8hkzCcLjggucYNviVyslQLAEfjv
LadFjzw1Jgh50QxMCl/mdG+iFmH573b4zUQ9efZio4nyae9sSYusRnMLXHChEkAyWTPbAgNVW0st
2egOAmzwRbsFrFyNes4sLF9wlstjQ2MzUFOgqDtM/4e0K9uxk2e2T4QEGDDcAnvoee50coM6yRfA
zPPw9Gc50p+w3da20kfqu5Z2UXa5XK5hrW+18ZOD7Hs6CC8IEkLpDy/P761eNfQtDSEtHYPYHnLl
aCDjL/WN1KajbJg1BA0Zb31ML+xxPxSpD16iNDnO6ZfI+skaxVtcFqggq0fRqYicCkKuU5lplwC6
mJevq+g2Tf3J2ff1YepuItWjThZ2bQUJSwpGp8UbeVVZa5+H9o3EF4OKblBmF1sR/BM268eaqE1S
vmsrvZgLG4jH5N9L4w4SXHjJoceLwx6fSqjQyGaZvP7mTVfTcqDezrMVNWkeUItvJWDkY4gUoAfO
hzZuoys63Rh5yXZ1ryc3v+zTDKyTKXhkzfB8bC/bko0osSejpbSrixzaRO6Ta92DMdFQtfZ+nGQH
guhWhvDyIojySi+BDCASBkCgQ4gIyMxVD2nUAmVFuzbRWZiMDpgrMBpIAEVUAIOlNPyMzccF7Hwz
Xmy9/o2iSeC89oqFFtuHXJo1Ucc7Kdp455HXaUBm4TJWNUPJbBIUAxjXQyuw8YEJ3BnzDkAPeHma
7a+sfU7al09owTOvAAkABL3Ig4UoqIuWDq+Zwts1jd9jygRwj26p6qCU2gpcBLr/XQwciwQ5k8mQ
vMjwvCXRpan914xAbFKUGFQiBA+hg24a9OwQMbhP3phiRCLUVXSJKhn8/xsXUWXt6Founsxu9avJ
dll1N9ePn9mRvyv14cUMEJ96gho1wrXG/uJW36IimFpV/UBqWZsdEZ7KqWEmsWNDTgn2F/LCRkVe
WLVUwm2kNXggRRaWqil2DagGO/vV+Gdwfu4dNjoI/pRlJjDlaujQd5ds+NJ6T1n0cH47FMv0+9Ld
7LgXlegGbyHCtN6SHMQb7SfuBE76gM5U5OsQgp2a1KIP2aIXqFEVxmUKGkHc2Po/07XwdULYhjE8
4Ll6YpledzWz8Xqc8qVAM8t072oPg30To4HdUXhFWTywlSQcwgZxc1JiQClY9IOVHOPW9S3nARDA
1b93wXKdHHD3cUxXpHxO18006qgpGSSNRuhat6u1H6fP7D1motCHj9wr+sxPRbQziIuMCIX2vr6x
vcrvi8+c9b8CbEGHvOwrx024dx9fymnvJFdVdHBUY0vSk4gOKgxIo/cay3WqBtXTsukGnoOjhyne
a03mM9VFLbsNgTiKOQyUgYCyK8SBVb1iHHZCbS3BSHkR7zNn8YHSZbDd+eMoK+I5W0GCgYGiubWK
ngvq+voaSaXsskRSY0f7rrvHxGcUtCOgY0fH+TbrRhc6q73PnZQEwBlWRdwyY8e9/NsOUT02heAk
78larSaOLs32ujljnP4x1q96UIrNhiLrKHNDW1FCTaOszQZ5FYjiDb0peZhAznF+ZeUSAF7Fp8Ew
4Sb4IZIDqJzx1GnfHerqloyKwyS1EGTw//f7wn3glUDpamf8flP+ZAML4xLZEo/uSKoClf4NbyPG
wHjaYegIoSN6/gVjhCGipgUMs8AdHRDV2Xj8aHs7BrIiclb9StHqRX0zBi9NVl2jYfl2Qe5v7QZk
xkafAQqYAIconbzjYNwOkYfEl2ItZO/D7QcKRozptGEd+FoM2hfXuU+cyyLZJRUYQi+b+khUzRfS
pd+sh+AAkHO0PcABobKIgliX9r5TLxgtPMZIEJ03Ipmr2SomBC+lxzA6skAxhoZJ8tJrt7qu8ABS
O+Ww6+hLQN1CtNNJK20gQqDhgpnXSWYg/FZVf6XH+q8Ecfw+LXOvQk8H+gTAWZB3zx3dl/lb3l1r
haodW6GMJxzryHPaqTGhTJLWx4ql1+DTOn5mS/6sl/hC74i5zCyCNp4zHCoyIa9W+jnNFduiWjTB
pJsxay0jws4vGCEGKAYtAa6Vhdb4NLE8/P+pJNjzUgNHETBeuDZ7K3Sql8LBbLerWDf5Gf27boI/
jHQjpV6HdYvZUUcTaNvdLNNN4yCAAn+PcfDI/rxW8qvNwzA54M+BviB2W9dsySbLGnCdpNdpcRnN
dzl6j03jC+hEBwD5WL5lBKgE+3gpfubc8s4s5N4JxveEFS3nNUN+GqKT7rIckkBHoj9RcanwH/ng
ljdChBUdrXLRHH5yPffA6KEtOrTkK0pn0gO1kSHcMk2ZrvZqQ8YMvJmSgxoMCuNTSRCCwniq61TT
IAFr6UdaFYyqplqp5aHwh/Eu+pt+4TReq8AQ41QFuq5Klz0zuFS/KMDbBiRXJ6CAQALSzfKIysk7
ur8uPmGDnFUS07Sgb8c87ansJps65vYzCqh2/FC4BMM9z1PXIJddX48dDcpZf2jn72v/ir74naX9
M2AnXiqA1kWgyqeG6Yc8gQYOodaA7gUzMmBI00U/WqNmg6W+zq5dtzJezmssM0osNUh0MeCgox/7
VOE5nQwOhQqjTHwjA658ebfGi+J4yZzjVohwLUL2nNYWhCTkR0pR0Dnmdo2n5HM3vJ5Xh/+SeMa2
koQzNs/NEo8DwuN6BvIfIB8xYBSYKBKR/ut5SaqFE04abhInRyEG8aL3HsdHmj1RujsvQnYQ+AQ8
sCKBEYIXzOnemGbTdOmE1rIyeqcpuHNQf65RkdT9yXsn2r6Jv58XKNfpj0CxGcrNB3QTdxBoVmTn
zOhXACVvgSLoeTHyTforxjzVq65sozVLvknZ3il3lhWW+ROxPuGoNqsnPvptEMIDtR1SSPtWsMNY
KzLNMke4/X3+/01mhGJQfQaJEZ4kM8jRQPzKVLeSdP/5bQhsCoy8is/jkXU5IOEM9CnTp7ZfAja/
trqFYiLqoBfpgjKRalhYelDR74qRBozgY8L2VKe4ryhyVpDoGddphHkUti/jyZ8GA3Hz/rwVSNdv
I0uwAhMQ2rbdYv0SjIBqDnrmFb7gI/Iid6YbCcI7qHSX0mpnSGjQkcku6/apih9bKyibw4ACMWJn
dmnEe+BbY64rKEvFi1Ia0FD7N1Q6elg+BDTRVDjGEMECtcSYmF/QcXmxUg0F55a5FYajoxKlv7l5
zKlT3DkYgqoC3oNwY2C+D8i0Vtwq1lx6wDGugUkFAN18AL6mZjw1XUTwReMTM3fddNl7CqelEsEP
/+ZYkMJbmjS30M3M6G02AE+tZLdlq8L4lZ6NjSaCo4f3Hd10hZhuzPsrm04VghHjks2pE3Y2u3S9
HBTiLL6ymkr1ypOeko1swS9P/ZDaY81lkwrYSvs2e6qSA3BxMP7yiTPyV5IIZMtYN7pxC0lJb/ut
pfu9ip1dsV3iiaekorStICG3EI7WexMNP1ahKE1Ij/pGDeGoe7NRo30FZjcar9SFjKfzyyTdEJcA
tQnzUege5EpubK5kDPQ3DWpRKbJDug2o7JDlN1p0jyLYeUm/i+NigIHIFu8EOBaMHQiqZLnBcsIH
OQAP4Efkahx/5REgEG81EEP11W4iR1p8XaKb2r5HSe68dJmeiA0x+WSBFgfjFqd6Ro5WMhDiYh1Z
994m6C2fv6G57G62n0nWKQ6y7IRh+hQzTZhNsD4wvFUVnkkub/QzLR14P1cF+z4T17erICmvxizs
+v/OaycVCOgXDHQAn9MWkX80EIGaddQjTeNWV0v3tQNahTvfJu4ECvv4eS2WEETRiiWV2T8uURe0
6pyBWixJUzz7aGlgjCSzgGAH6obxalHiQEmFAPoL7RboYQbs8Om+ee48ILWIt3RrdfsuWi+aRD90
saPYMWlDCcCTQYeEoTzkMYXru51MDvvHXw9pfrO0dyvwYpO2uwWq2g69rvukSe5BYvq4sC7w8vfz
2yc75BhXBv4UhoFcJIVPlXS8tXQaD0F+AyZEbb4eq5/nBUhXEQi4KEagEow86qmAzLSaWSe4Tmm0
Hnjlrtb0fRy7CovgF9SHE74RI1xgOgEHKeVxCVh4/cFEl26xH9iT9YnBZ85F/kcd4TAblQEsWvSB
BhFiuhR9OFnx3hiY31PVpKTnaiNIeKmkbuQMNQB0gsoEvLz3bqGNM3/qrbuBhmWVHjv3EyU9F21c
DpwHyuoilF49DZ7eNkjWx9nlsr7pztFoP1FdBSsxSvYIsGxTvLY0AiQdpiFh4zEW0BkgFbgiVYlQ
mUVvhQi+3slWYBGVEFI47r3uDA9e+XjepFUSBMdASFlUIJPDmQF1jjHf2bliK6QxKGp3Np9gAzG9
WMPL9CWNpxansnO/6BVmha4W80kbXljyANDl5Ea7QTJt/cwLbyNVfLkkiD1zmz/4p2xFe8xr31K/
dkMlKj43XfGsbuUIDi9u9WkGRFQWGI1THlJzeRjnL+3q3TvrjwLzfD7Nvp/fMZkT2koUbaLMSJVV
OEyZjcEETjEwPGb/TGKIh8tWiGAWhdmZcRtBrdE7AEXWBy0vMEiJCpJS5um2Yrh1bsKminYTmSnE
1HiB5fPiF873fjrWumLQQtqZtxUkeG5rMXJq8tk8kLUG8fK+Rtiwm6h+BPEeCJsAQm+bCKg+UdLD
mC8A+JBUxqS4mAHwWMw6k1+H+ahf9iW9HZXg/ny7BQOECI8DbgKK6gN3SmRX04z+e4igzW3Dn8n1
6qfJ4BeMYFKmQbLmkpIynOy3OX4zaxWSgmQLUVF0XAcTLBhRFUEcnHEwitTEJaIDEWiqDgxdGvo3
WwWQLbH6EzHCnYjh39jKKMT0PZrA+/mut5pffamH5w+X5DifiBGuxH5YmzHls5R5x27AxIKxbD97
mKl301aRj14UxVUvuRkp3sGoomHy9mMtjRma3rAOVz1zmlfLrHbJ8CuJMHc+PcGk0FP83Uunwyd0
3MgUbmPN0ia76U3ussJ2fWqzB98n4N9mvaJkLt0zvBMQ1zpAJRTBAeuuLeKUC5oWIHW6yX5ci8tm
jRU4Iioxgj5kbmM66RAz94fGuWfdPk+O55eMb/uHQwZ+Ozx9QPqIiOnUT/VRA44xNM8H44Re/XTn
tcjiYEin8PtP1GhAX4UeEcAycyRK4ULxAA6MoAyi5mQKB+dIQJ+dq/IH0iVDowh+DUS/gHA61acr
CMYkbBdZGIzSAb1jQY+mHStuftlZMnS02iIUx7KJo4lxPJtaPGiYAmXGIUqQCmcWQOusJfRGD0Mv
MxKJaaXYKZlmBkYEAZ6I0O/DSB2bnAQzM8C/THpQLHlt0YTUG6d9SlaFejLHt5UkeKR1pQ4GE6Be
4lmYULauy9G7iIE9iJvm4rz5yZQyUW9H4ybQRj48hAF1EuVehqRoPYMeVgeaHHN2S+sp8skyKzcd
vEM5bxVecYKVN3Tw8ipFJsbLSjBgHMAfmbhXDvUXtj+vkGzttpKEex+UcysmvKFQqe2B7OE79Pvo
7UbydF6MJLgFZuhfhfi6bsILQzP1GP+FGHu9o5N3qKpa4cDlmnCwTk5r/gFjPy9y0H8RJJaK8teC
EXHvCx12k4q2S2oAgIv6nxTBxaWZQZqEZ02H+r4aLhZAksyKW0EmAkg2SOxgupnDnJ+uVVoU3jDx
4fd+uZ3tVw0QtXqnWCyVDMHttPPU4q6DDNfaW/HbZADBTMUlJ/M6qJ16ANQHxxbm+E/1mHMzA5QY
bgNML36vi+R6JGA9ImyfA4HUblzfBX6sf97OZLc4nyfgeTE0g4sxkF21bOpj6JWONYZsbxkcdlNU
PoB4A6feYQIT/LfnRcrO6laksF1jbeZxreOsNgW9Rd9HYE7Fj7E2doXn7kdaKNyqSkNh56wWnWmR
g1VdqroKemt+j2qtu8jH7q0a9a+6F1e7KPVuC/SDKRZXvqF/F1ewfZD1ZXNeY3FXasxg40LiCpAs
Ywjuh/e5ir7qlXEDEgBFG4PsXCPnCFhj5AFxUwrXMOhYzKXWuC+crvBsIHPmr2nQRr/Ob6MsYYY+
KlDoYCwFg+Bi34eFQcYZ0+3wH6Zzo2dOsOROCEbNQ6OxqyL72rvFhY05RDtejrE9/DgvXmpFPJGF
DCogDUQ0YGccxxZQyAjeqx99VsBw0r0Zj7jS3guNKTZSuqQbYYLTJ7aeRkAFQ1IG2Hq185qt2YXX
gcJF+0xUjZ/7o5bgA2xM4jGnhVpLgoFq3b2iJUVcCI7rubpjvR62Se+7q7I1VqUh///mvinxSYDJ
g9yE1UczbwNmD76NqQ5gZd3MyxKgXe4+HgEHw/RjNPRPRe3c0XTqQQOdH5ps8A0lUqV0ix0d4EF8
ih1QTKffhGnavJ0GfnyQuc6TvQfcdCsE1IGvAomTHtSNJEH7ibZAwUigvTV/s4hf5MccxRCDhVFc
gvlDYbrSu2QjTfBI1QIEAsL1SoFgoi9vEfKkBkgIzx8QlRTB+SRTZmt2zi3JRj/qDpOfPqIxhRCp
c92owv+/MRvS20NiLHyLhv6NeP11MjjhGL1iGm5nOekuTd5L9Oqe10xWm+ZsI/8zDJFJgY0Ja2ou
dbbzPUnTCyBWBsZY7kbaHxE9o7zCQoBiPI4j2SdavXPjd12L7/Pk4vyXKNZYpAjuG82JMO3H09Bm
aCUmsDHTQ62paHZkwSBYHfAwAGAgEJMFj07zrra9DG+emNpgkneOGFg/fEaTvyLM041Ex3MK6Ht4
uG6MLxlN0EyavEbrqhAjdTMbTcipmIr0ldsv0MRa4ou2q2+M8dEoXbSBOArLlBUb0QMH+k0LIxjo
AhIWzfL6TiOJh6gQmHRgdFttUK37Nnml1tu87ofozp780hoB/rDrVBOnSunCeiYIVTurhaImckuV
9eAkl4kbTPUVMH7z4TsmsnEeAcM+mmizmnbnN1PqzjaqC6vc0akZWv5GrlIglLFgdQ5xOoRx8VJ6
IA8PzkuTZShPVlq4HeM4qZMCr7wgWW/tcVejzdUeD2vaIq56JNpjboYzU1TFpYbEOxz5gSAfZhs1
L590r4LMOkouynYECHu3K13tMEDF8/pJryEO6IUBfwvZSsGQxsUulsjEa9lOQIqJOFUbrEOOF8Zq
veHaUrgUmWK8P90DvQ7wfMQy5FLFlq1ZFQJ+Qju/zfKffeONgRk7qb+a9st53WQlDtQ8dYxWgMvd
BK3C6YGMK8/tdBvi0KlmHbqsvu67pgrtPp4vAIjkHAaH/OjTpvNnd6hCMgPDv47Wp8KpVZjwMmcK
p472AAtf8wEP1ix6MiPKygOWe5fW0ARWQ29y5StLYq6ofPHnKKgJOJ+2cGf1LB5Nl4xIIqaPbvle
jw8V0HoXkOQ4qM7vOg2UXFRhQx93FTKRGkN7LAFFi1h+1VwzSasIMlkRGN1T6rbACL6oJhXclUoO
///mPqbmwMAqiZT6QoN+eFrKPRiyW+vLeatRSeEnZiOlZhPg9F1oY+ejn7gY2jKeLB2V8efzcj5a
BF81mCeaXHWPisbZpAmYDnquTf40jQ+lfteocPs/Hu5TEYLvSux69TwuYqbfY3phtGFcoZ3h16qq
Any8wzFzopvgevvNZCa2n/QALNEW3is81w9x6z3q7qDIWUslgGHGQp6N86MIdk0MlkRphIT80AY9
+2KRf3a5HM0TdIjAx+NkKMKuD0m9dPPv5Dt96cieRJWfRXclRoLO77rMurZyhMDVnEv04E1IfTlF
GOe5H1MAKqEYZCn0ka0XSk8o/iBxBNQ0wa8PPQK32kFmqvXuzOq/fDJVF6PEuGz4VYTzFJkVKtJ/
t5iEKJcS4eFg1yDIftbB+JnQgoO/+G1143m/LIc99GTYZ+xBH7sjChzPg0lC3WiBplXBRzSqZ4H0
mxwApRL4fE4Sdnp22wEsZxjlR8jq5FfROly1qXEgjb1fYPvLqqpeysSBSwSmjxwgzIYf8Y2rqCpg
PEwUm9l2a/11oRGAYooV5KJBlecgY2eLYQHXZAB/Ywmy5Ni3rJH660ynyxgkITtvWHPXx0RoVYKi
weWIWmzsXiIkke7tarRUJG2y70WdxAHJrIXWCLEbLlrHCHlkLM+C94QfZXqorfOlm1bXs9b/LNNB
ZSN8TPe0PkNAPQcGYtOCKaLgerpAC6hz59jlgaLWgiah08OJDNeY7QrpuoRt4yGNU2DudjqglVG1
O/zHPwiHLVjA/OAIhYJwTO502rAitJlHL2wn/ajp3p7q6KS17b02kJc1nRDyoJ3WfB7rWJGokhxA
zh4PsjLO6Im2pFPVS/iatYgQw9nx9ylxfRMYVv/sStDI9bvwABgMDImeSsjHeG7IGCFrG+2s5KIx
rmYAJJVv56VIrqkTKcKRmsvEAPwiVnGkF+2MEdvmznN352VIHhQEQjhUDs4R0l3CYnXtmq5th+pQ
ac/7DMMGfhx7RkB7Yzn0XpaBiWHKwrwCEPfM+vkWnWZI3hiTfdkVw8PYr4vii2QnBaZrAxeQJ6zF
GhlJo8lCAyCgUc1fqCT4hXsb6dr94E2oVcyhQn2ZpcJEgeOJF50JkzndSTJ2KGvzJ01tRCBLKbpr
D0Bfu6Spmq9j6rA9IoW7Pl7pLQCvb5irUZBCZAqD/b3I4nnBBoDm1MB5RY/W6VdEtpvMYwRAirl2
ph4jwgXRg9gprGfNA0ROnw0tQN7nrEyu0MMFo0tZhjKlgSHzC0pZ+zyTDEBVvUatd3eMSQg823XA
1VZkl3qzlMkuW/FLftc73XPlpUZYRzVHOyv7ZRevTvFiOr3NcWyMZ723tF9N2TUHj2nmqx1FzTHv
lyJkibVeJ6lVoBISRYkfAxftfojbWdWo9PGZib1HYIZwHXGNI9IYZDMe3uZY5oFrYt7LpPel/aNH
GSEzWqBzkv2samKUpJwhEQAB/DLhdXlh/dnoWNNA8VoZlp3nPpA4LIcvJX1OxncQ3qXIwTg3lpK+
UXa+cRmgMguIdsBlCkdvys3FBo1EHkwJwFUNzuyS3TmtpWgGkMQ9uHNAh4V8Ng662E075cDLS2d0
QueDByi3i7T+xtw3h+7PHyXZuUWzC3itHe5RxJzVVLVkwGxPHljutDPn/MLxsjDpLD8nX+PZUtxv
0rXbSDNPT8w6miNjLaT1KwDETXOX0/tmVqycXAhg8dGMzPtRhA0yk2yOqQfuwbmYfkyzM9+7dHyp
WF8pysxyAwR1BspzqM5itOhUHYYWnnbir/MqmtBz+r1b0FlztXp+PKMyuDPp5YjJ1FoFE81Dd9Hv
WB7BYQOXESY4hdDetXoaOQVW0elf1uFpri9jBvABP9Ne9PZoqN4qkqwAJgHQps+pDzB8I87JDyDw
K9BFBxvpXzC3PpNAz8Io3fWZT9kbyYMYUp1btz6ct01ZRLCVK4T+zASk4ORCT7frDymdj9OimguT
mT9/I2ExUbf6kEtt+6k3cwCd8tHsurtopuPSFLxvuHJWRfQhM8utKMH2sypG1xsi4MCNwT4VO0fX
zn29yD9xoLdihKsxZkuztgnERBgqruf7OXvziiqIlp8J0DPPb5DM5aOXCKQ9Hny+Jfap82x/V049
ThpGNbxHj3m+Zz+00dMAgmlHleg3ZfbgwNmD7YgAxkz090ajjU1LeNCDPs7e8L36yVyxczuteeii
V8yCa9bNEL8vVVC4R5L96urbhNao3Bzc8Uq3frZa4xf1U74eSydMSxUGj8yYtt8n2KvTdCSzY8QD
gIxmuj8u+5Y+kO57nyoij9892aIHwI0H9Bq8VnELCY6HtG5nJDZWojUTtHEd8gXVDA4e6/fZQ+Ms
YWIQP+vLXV7h8s2/1QRwQEHe/LDJZTa/li4gR+dAdx7mWOHhpZHp9tMEMx/MmqDMi0VoiiugUWHx
d0gNtSwk3jMr9g4Lx+xYgYMtLsLy30ewCOYtIR79UsBaEt8QTYOkBzJRIA0G1jlyp35kBZOKMk/m
frdC+M29ecRmXe2VGDBEAGB87Xvf7g+02JPkebKPRXRnqhokZIHAVhy3uo24plnsOF0gzrFZ4Dq+
RW5nDMt5qteRzHrx1NfBDIDMLyq8p3KGRbMdo4K3JdmIicOLdn1MAExnGe+5CnVD4jdwXf7uI0Z3
G3J6p6IwGMuK1IKolD05cYtxTuARV3cxsBZJgIGw815Ksl8n0oT9mpgZ59oMaeBLWRtgPmI+P00s
3zH9wvoGnF20vCgco8TXn4gU9oxhELm0R4g0W7LT+yGcqhtdZRiSDTsRIribdWIsankwFU+F3+SX
KDhiWX0grY+NIqQypTuG84SZWaT6UGQ53bGiZFZuLXwN86d0vpjS274kGNIL7Xhnlc8ps4Jk/NmV
P1PnOlqPlLThZDk+0fcuoMjTiz7et1EeGsMOk1XBnA9A2twjosjAjpfcTd6/X4Kolvz9XGFp4B+H
0kzx+y16FDw0LxntgTbfJ83d0Z/nrUuCK8qZFv7KEqKx1sWMzsqjlKj5Xtlhp31JkQ71ej9LLvRl
16b7mlx7xs6s7nugMy1l0JiPnv2WF8mhVl1BMve7+RqQSJ9uFJjLoknX8TUelhmF1RgksIGd6X43
XgCY3I+mt6GdD7Z9XxbhNH+i4gDxGJtzCF5mmHs/FQ/watLNPDSNmvvZezZXtIhUl3OiuACl5+uv
GHGYV1sjzetSiCm7t7Sdwrg+lk35mUO8ESI4RNvSkhltTVhK7VsHXOwh3TkqoGCZb+J9WXyuggKB
SjhXxjBPecbL0onzPY8u1hxEkRctBdhsdlVVX+bX88YqWzfM9YLuD0kjtDIL26P3Ovp74wXnbtlp
7tF2n9ZPXMF8dPh/IsStqc0JdO01RLTNTR5/bZydVipOt1wLsJZjvhXJJjHXBPj4tSfahOtjPS7W
F51dt6ppMqkIVE4cHWlCTJoK+5KMptGuFFqM8xO6oJfsGlXX83shqzwCh++vDMFJLTa4LkAzAvtq
39ZvFnLuXaDZ/5npt2F8yHEt2kOhkClXC+8czEThBSmmDZu6H6wKjVSB3V7E8a8UySPyfl4t2U2B
ctMfEcJtGxm6WyAVD5TWaDdpRwThdsjK29XbmZ3i/a3SRtgkb4nzxBogygPtemwcp/Qb2qPPq8N/
Q4i0sUl/1RE2KRuWqTN0yGjSxU9z36Kvi1v4nnFFVAUivjLnRAmH06BNGxk1RE3VD0O7zLtf9YyH
4uG8QrLXPPJlhsn7oxEki4+2lU1gQgH3U7AgukPPJChbDD8axivaOEFktnjJ1bfUJYfFjm4SGj8k
jWLiVOb0tl8gmEiNLliAMeALiHsxLv8547NJUKK+BAhP5e5TXaUxd9TCwmKyzDYBSoZxbqCXnl5K
o7cm82TYyBO2oFFJ/Dx9odUujy5na/Vn7wtBCrnH2/Hf7w/MH6BrHjP4YPgRB2uztm8iwIj+dlOu
Gxb9YZx35zdTspIYrOE8UmC08gCicKpZXdB6blIQkjlNGvTu3tEPCfFRffPtNESgxVQpL4mNbgX+
9mmbx4hjgl+iniNsncX8nNXoJb5Yh2tGFLUoydE+kSPcvaOOYXSr8JAsAfm6S5HAnv3uExf8iRDh
qUrrwS5LhKVBgmEoLwqI92VSYTJL/AfgA5CG5O0lsAT+/82CZY62FiRz8gBl0euuGsBexa76Kd1V
fH5zZIp1k3jfE3GCuwIiDvg5dNhcbv7MmtRPTcPPtR14z12spWoqVCVNML/WHhAJlJBmOmHL3tGJ
6Vvtcc5C23zIhl/nbf2jSVgo3sHxILTEI8QRVNP1yCkHCk4K2jXIXoDEcPTLan9eyEf7hhDUwUFC
jZo4sB9Ot8teC1RA5xj1V1SjrSFstBSv00eqXZyX8/HgQg5BGxmKvQiXxPcUW+NKr1PIMYxfGZBr
QWbWfDFB+TcCvYlOQWIrIuaPdngqUNiqXJ8qA3TAUCzateVx9C67/ivIrJQ0bZKwZisJSOGnS4h+
kXoqe0haLYcgao6idE/7KL4xCGP71AMdRl201U8rceLHxHCTgzN42fP59ZWqCx5dTl2BjIZYpIla
ryWFnqLds7np0HKcmw8u/TrbYdMqTpx0JzeSuEVtDnhhM70tKSRlUx16iOAaBzRfM7o8j8n0ZbQe
rF4R9khtdCNRcCmuFWEKnEAiQLirabeaFA2td1H9iSordhL1NdQ28ZrDxXmqmjUnJfh0IUinQeoE
ttH54wh0Nt1vh1+R9ainz7N3i774z+zdH7GWYEBg1mWxU3L9DGAPAeFLu3e8Xent9EmR1pC6lL8K
ig0PRtwCdqCCJM3a2fnNtN4by9t5ZeTHYSNDuGQMTavpkCRopea4FNWuQEWoXztQzaXoi30Zma8t
F6MKJ0ClmRDy6CnVx8WAZqO5hhoaC+f5W7SqMO5UUnjCfmP7kVcWds0NJCVXCXsawGeeqXhBpdYO
NwmQJhd5SUuw9rotqmj1IKOx/XJlvouWU4ADJMh2nd8pqcvYCBLul8wr+8jgB3lGTt3SfsTNjUd2
a+s3KtYoictwDECtEGoaaGwVm660aMi9lcYIDKedXd6NadjTp7G6Rd9CVoW0+HcrB3sPWmhtVAxQ
MBBWkCUkHt0sRbKEXVPjPrffin+PclCO2YgQ1i4F5iabFiT9s/K+N+/b8aWpgnW5M4d/v8ZQ94FD
wg2NsrU43NkMqHvQEW0mbnSf60+sCVw3sHDNsOV43hxkB/dElLBsaDxzae1g2dz8V6+9OSDBDqp6
8bvhxmheDXYTR4PixSCx9RORwjLmmmUBqBfaIUM9GW+rfmi961JVPua/cvoc4rWzv2souPVxybp1
caGYZ/xcxnfw3kXeY5M85ukxMhW2J9UI0Gc8VcPLMqIfGqYuAecfSsfIPY7oxUg7kBhek0GxWxJP
BKKBv3IET5RNo0myHnLi9c60w6h+HlU9V/wnxGXDouEMoQ6C5iPBHsreTSozQkN6ZKIVU/9FVJkz
uQAAmwG3Dfk58TFHXLyL6YrhXrCFgVLefFrtSjHqLxWBhBkvdqOlUWwvzBLDnqA0P6c/q/rRwSzM
+VMj22+ekfufAOG2S3rDnNeyQIKpeNDhqc3sjuaPiYoLWLbdWzGCWbWsGXFvQ4+ku1jLV9r4LFJY
lOQ64AxTfzQRLCqJuziZM2jiVq9a+tUDkTqoNrMl83MVFqF0V0DH7bqEU3+IjNxuZk1Gp6Nkb6fX
Vl8HXdEotkUlQVAmQ+hWVbxRBexGBBmQWsUVJ92QjQr8/5tIoO1rlAU8NH9pyUtqPZMFQL6TYkek
MtDTw0e4UEcQE1dxtJZNNqPxqprvNC10q2tS/DpvvrKbGaXjPyK4eW/UyNu4y6waIurlFpSqgxda
aJusbxoNVMkNKFlV00QyX2y66LVFORR5cTEhi542cAUR1BiSZd84XWiCczhfQs25hn9ugHR7Xj+p
UW/ECfr1IO8AwgzEue31ZBxT+kpJuLTHWtVLLN+rv3oJznIaXcAPrRA0zN8cdmiQmbUUzyCpLqj1
80Es3nwiXGNu4xUYFUGNj9TPU/2SJhdWjI7XJ8Y+EXOYfwWJ5ITNMA1F0cDx68txLJ4Rw+d1MKID
01GMIEgXbSNISD7Epov+XbS2Bk7yRcsrH1OY4ANUmIDUQ3tI/wODBbMnosXpaJVnQHeAiRPfQlWr
dUN9wISuIpqWepyNGMHSjJ4xI4khxtQfNO2t0cLzliwNz9D4jC3m6OcIbU+PasUcVka896hZwQqn
JVcuy0KSmkcjma706XYuS7SnmWXjl16nKArI1pAgCOAIpPxPkN0DmZmsJUxvdu+qLPdtdpw09L1e
nNdRZg9odOJ3ELKDrgg4mPQjWTsX9lAZBzP6b1zuFqrKgUp6GJGG+StExBcE7v4A5A0IGeoAPWqh
6d5E9KtFD54dGGiYKB+Zd+hUDIsy89hKFU19IeiK4FK78ioFD2f970NpUIvCLGDpAJQTcxetOa71
WsM8+llzhv8j7ct27MaVIL9IgPblVdLZat9cLvtF8NIlUvtGSdTXT7AGc30Oi5BgD7r74gIGnCcp
MpnMjIyIbC/rDxYGN9uo9XIX1KBMD8qNPan8Xn9syoULACT63Bc22/pH6UGk+htj+/Utod72Zzak
hWunERReC2wY7on0Rjh1DsBVD8XwsKBi2Sdxre10c7duVXUtWnh9g/gPUxhACl+etdlaDPQfYDQZ
oLwSAiqcjaDn01roywz+wZlMM276ht5qQ4LCIi+Nw/oPUMV6od4gKH3wlJCx5UWh+RYr8ANsJBaF
tWtx6JKgCLXi1aw20gzl4RadIpSZUWrWxVc+ywH00mJjEDC8zjsaL1m1g+B1G0KcGFmTszUJqtwy
Z8akMLnUVZHMLXp+evPA7XiYvuT+xpZRrl0gdAcBGBZ8Ypf+aCnxiqqYsGPaCtQcWuj5P/DMBMgV
E3vE2bhelFvljzVZ8ap12wEgMzjEqf1M/G9L95YGy2NZ6dd65ePmxGiKvYXiVUaTM6PmpYtF2mpm
asDFEshQkUKN/1CTxJQchqIx2oJcTa4UlmUD3XQCt+zs3Vq0cJlCywmD6ouzNUah/lx/LEm+oH0z
k17sCKZjVqcP3SCy6OM4or/37R8OFQbY0ehwcInK701IuaXW4M6oAwAe5A13ULof/RcgyMdkSyFW
tc0/8ONopRuCke3yA7m5z6lV4gMtYATIm2nXMrwNzdd1h1QnF/Q/Qn8YYxkor11aqXWnAr0mxzvK
+5FZ7zNwwG1y37sbj2jVF8KYGgYMMOgEUkApBLOeTWlHsG6pdsPSk27eFdO1WT8yd6NPrrybzy1J
e0EHkIKRQXwhozksXXCdDcCVWZUFYqWGxcaIMY26PZgY2Zj7/nfjvP3DgsJDoGxQlfgk6cw6f1mG
QCwoWG0DzY7TdjcgcqTv63aU2+PMjnglnYVcX9MK9JN1rKh/nTnXdrbX+o27WRWX7D8mLKmpkM8u
RJApXJnHrzxAUXc+ZqDpTa13jv6Uye/0La1U5W4ExMYBfshFm0/aJp7PzclI4FSJXpfNI9d4J6Dd
N+lGpq3cjijs+gBmAuXgSHZKTpmZOdgk+XJEE7ahL9q065t7Z6tuqHRIPFLhD5IqOQYWLO3rNDOx
Gwvt5HbvfjD+Cgqw63XtxgnbsiTt+65IKE86WJrMR7DA2eVXSwiGpflufd994N3kmh40f//nkpTY
4CUMxGtiwKXWv13GOrTcLhqr7EvT209dzm6o3oC/9MVsXitKHjD/Fmp02U3+NxvvM950u8Wlkddm
J3vcYhPaWgRx6Z0dClY4rWu3+G1gt+2DXWPf6iTutKf1JVAVIFAOhlQfMjvcBNLuSdtgMo0R2Bh/
/l6w93GMluykt1e8iabf66ZUtzQI4kADj9TK8eW2h80zY/JBgRfl831t3IMCIVw3oFyxMwPSiuWW
1vC8hYHWLeLMuuFDXLTWfvyX6uO5I9Jt5pn1WLoMdhz6nZZL6BiPRv5z3RflqT7zRfh69vUx+g+Y
prDBWRlm+dvcpFFuEMzGP/lbLWzlumGY0Yaqhg8RbOnenNIRL0AOW10DGsu3uQ91yJRstSSVO+3M
ihTkIZ4xoeiNCExwdNxsNyQhUFhMf/CTve2/rC+fMtyfGRN/frZ8elpMliFAblS/TQD67oE73wfG
C0mjvju2dCOV2lhB+RFdeRpA0fzjonxj9WFuAMN6Sbc4vZXXJPI1Adr7oMW5dMpoaohA1QsezZp/
WAxQELvDbTJ4p/W1U57TMzNSSHAo+hAJOMUiAvVrChFu8+u6AeUjFjTy/3NEiu+tZZW5DSqHaDHf
baaHbXecglfbfjLbrwSIJahP+fVWrFeeqDOjUqyfyQhN+xxGnQaxHXUh5IdxTkmI5Di2vN9QotqT
6om5yFCDbzMlkca+1nr1MmJUus1qkD5PX9YXQrltzn6SFLA0pqdOk+InjdmEZ9lz02Am4qnTDutm
VB8UE3PAnwn2AzBLXO6bshnKsR5c1ELMmILZqFyWjRxE5ciZBUf6oEGau11JfVgYv856PHuPhvcG
QrV1P7asSF8wybBYVushJhb/zSCISPNwmL8Pwfu6GdUxQ2/MEUMdGO6VC8vuVPfZ3MKZEvUNtGIc
e79AgmDdiFhzOfM4MyIXlX2z0YnZwUiLkZ0yfQ7aOMgeQQTVZ9d9ncXNuMVZrIq/5xalY62baYDZ
dVh0W3AWR8zECTBDXt1Mv/Nqq6W1sYaetCH8gI0mn2BMq19yFs/jF2sj5BrK3RAIeBcaGsBxSrth
GDS74ww1IafrXzwMXx5nbu69dnkDe2ce5pM/Hea+4zEFw9eV7xZvU92i/JftAvoL3BI3TjntrXkZ
NgBhqjgjNCSgJSG0MjxpnQOT2UQXAHh/1FDroGCESFCo+pG54bAla6pa5nNb0jJ3QBFqJWT7oqad
QvT8o6X7ZW+hpFQLfW5EWmhc26nPBcy+4oAlpEZcF+NdqYFH+J9a4KhGm2iE4XEN8oPLSIXUxCd9
OuNiMGIHTMWk+rF+7JQf58yA8PU8L8j8NPBKGEgNDAICdm4xGibja23vjGpLWFEVd0FQ4kH9ABxv
lkzzxnyb63S2RcPyezP9aqf9ujOqr3/+90vOtITZXppYeL0sJEqtPibeyzBvzYyoluzcivjzsyWr
0IRJSoz/RXV2Gp1DomMkdIwKH6+h53/wB3QeGDrAXYWy/aWlYipryDLjnuJ2FrX93mLJ3vQ24oby
o/wx8pGbnLvjJKPZ6zCSYGDM9w5k3JrLVJ0XD5hTy8RWBv5fcqOCklI9Z7imrPa4QB2uCqv5KfsX
tMiZFV8qaFSeg4qnCT/MdF8a7zOoXda/hoJXF48cIUHn430IVLnkB2MO4guHBRedhco+4R3qsns6
H0CD5SenpvuKE5oPhyaFXg7OK15C679AvZD/+wGfiH01LesAoRblLxJ1fpi4X+r+bR5P62aUx+iP
nzIFSqpTCMj18NMwSOjjbiieg63URXmIAkHDLrg8IcByubUTbvWgPsFjvgI3T/fs0JNenep+l22h
lFS3PNjX/2dIjglmzdOMoHSCipM53U7TF64d7eGtK4/2VqdEeZTObEkvuqnOqoJ7sJWhFbOAZKKh
G3fphjfyp6nN2e65j2UzSxL2OdoXNz67aYfYzr8X7kafX2UMoouQW0GtE1Uh6Z5b0sAumIgMc17v
qWlGzHNObOmOvRGA0mEOh67ZaCQrz5hQWwUARIxkyaOM1pBQmhTIk2oaJZYeoj1iWRSUUPdJe3L8
kCb/IXELs/YuN2+8PB621DKUb7HzXyA+8lk81PxuNOiIX5DWd+YcL2nsTPumuCXpbdce0uwpwdtk
/cCpbaLQIKrn0AqQK0FAoQwDhUZLVGIYYbLRtnmgzYPWXRO3BxMhptnrPMTU9oZZ8QHlnPuDPRTg
B0ETId1khe9XZeXCbFBZ2u8mX3rUgCGLwGatPFW9AJMCf3doMVQVeVlmITs2p+Vd9xcdvwyNzpFN
/wKUAeMeymEgocFYixRkW9QoqmARE1x6HVbDW+u/N5ssj6qDemZEvvNm1L3tKcCgk98zCKfq6GJt
rK0qvomGCLj5MecUyE9MJwfBTjrQEk8zEtbpLwamlTz4XTUPmwMXqnB9ZkqutRg29ydK0zKa0yKG
NsoNnUlsztNGDXrLjJTGs2yp886EmaR76q2vRWfhMG4R6KhuuHNfpPzdrBY+lAkpI1vb+eTK9e+R
VGXTxsdRfv4/H0eGqxR88UZNhyt4jYRea4XeFlhyyw8piCS6UeqVAQtO/jiVqH/Bhh2E5F/asAEo
/0BOLSKmnJLkvl63TQfWZC3tXjMveOgMDZK88zUmWg+9ORzXI4Zy4f6YkxOQvKSZsyTY1aPDDrMx
Py64EdZNKLeZYEoQamxgUZK2mWskzpiWMNE3vyyMoOZkN6Xf/tqGJ2QNoXsA3CTeI5chnrl96rRa
U0IHiSd2yBNdf8CgRebFdlUVdLduTTFgDGyZI3S1UeATjJ6X5qD6m1ijDRotu8zCTEMsdW4SNOaZ
h9Zv1Cx56DNyNIoHqxv2EDHZuF0U1/iFeelM6aOZQbq5w4raew2lZVCxjXEA0K6l3+vaRoKiusou
rIk75+z67DE/lOcU1izracBTbBl24OUMPfLKLNwzKE7cJMM/HOgLo9JxczgodgcTK0ya+yadkHtt
pd6mWCXprrwwIfbtmV+p5delVsAvTXtMnH3v7yySxrZ+6yRvubajlRZ2v61S22dkR+hXkjEBicSL
N/KAh6PXk/tLT7/x9sUfk60NJp42n36b60AF5kMrVCZnwOhb2YIasQRk7bUEwcD4w1n2U+Mfyu7F
XmJsPoCDt6bhFAcVbw3gDcHYjsKgXNbRuZ20hlCpTeYws17d+jYb9usnR3GJfgzlAwqM8ocnz6kX
mm7NlgfSh960Dt78yyz2PO2juTrMW+KMioB9YUraQS3gTL5bwxQx4kIDAvQYVAe+RS6piJ8XVqRN
hNn0IWh7WPHzw2ze9+CGX18x5UdBrv7/Vky4ebZLIfNWmw2FgcwEQ/YXOu4J3YAZq0AYwBCi4w2w
qfl57oOQDlTMI2YNPKrvMDwD3bVdmf/Mk5gaNxZmgvJ9QSGMpm+ViFWx5cKyFLc1qwCXmiWmHNpH
KLjWZaxnP1FIABM0bWJwy24+hZUmMZsGpkd0g1GIkVJkI8iSwhpRVB1YWIB0FlO7DMSSQzhwFmYl
w7Aisoj4r78iUM9/jMp+6n7Gc4GbrJaH2n3QjXd3/rVu4mPOXooZ5zbkens/Ds5k6LBhNdOLw9qr
LOFhBoB9j5GufLDiwXrvijfXeEYe3ro35Ux2ho/2rh/qOaYOHXKio7vnJSQB3C9mokPn7BfF6C1w
K+HoVA/z5NxnmBZf/92Kc3rxs+W7lI7EcHr87BGvQLPeT8ZrQGOt2gipijsTdzXgizpyEFTUpYOa
2iRpeg44LncX+5UGQfk9xe4AM5ttkWucCiQPQ+V2NRaDgJF43cnPYQK8+KCfRYICZvhPpFFT0ZYY
GKcABhTPtX5dFRvefY4S/5d3X5hwMIomeVeODe2SDH9/j15L0KZRpuf7QH9b90IBJoEZYKVQKkOp
HbYug5HoaDoQwAP3An3qQPGZ73XrMEOlLE0BzL13lrgdQy+4GaL2xbHDIYqgVdvsl62IpXIXOrXA
jEMTC8wT0p4ZSGNk3IS7bf1fnbs3A9cOnJkb4LSP0b3LEwVqYmhMg4kB6CO0YC7dXXSdaY2O6DS5
7kJCDeiSd4OU7jWvzTEP9WIApHBoF6jk1FYPVZUCI4BLaXRWbFBaPxh4Vt+jUd9TjFUGvRtbU2Lu
pr4bZ6ins7IKNUhD1uHQ5uQl8Vj/Mi01VtDSc/9oJtnWZSU+zyd/AHIDHwNqMZ4c+lpWFq6ddWhZ
2SmeLw3kT4ugAKe65vtha5Y3vCuQzxWYNMu0f8CuYDWRK4NNFRBTYMYuV1Mz5gACETiBdfGeutcJ
PYzJV6c8rO9R5dY4syJtDShcjJkjJkz8/inPY6MDyYXxZd3G5ywGgCpMsdkuVEQFZPvSE9YDat9Y
owDjNg8mc25JYB3cZMH1UYe+lmxcHqrgIcZLoWgNZWZfbgP2raWlBoNLHTDNQWeGJvmx7pDSAkpV
yACEEMSn8JHUYBol4nry3H1gJ+CQ2Bj8US7ZmQUpjeEtOqVNDgtz/TiCQHp61rPrIO/DYEtI+HOg
x8cJBLEJeLEN/I/0cZIRapImgLjZcgcIpN4eE7KrptDxIem4W183BRfhhbFPWPAuSbtKwLK7Ni7N
24kfynbn5zsjPbr2frbiur8vaVwnR9/aUs9V7fQzRwPxvjnLDKE9AqiAcFRvbzqUwoNjuqXqpgoY
5yakp19DgiQxFphgRczmE1gDEOKhA5AFe82P+i1BcEWtWCwnbhY85vH15Hf1XOW5XQGcE6XNvh8e
9OXNzI5+f88JdB/+861TYX9vtAktfUi96T96Z6MipjoHiE64QgHfQ3YolvxsSZPWTTNmwd8SNCeY
3QlHcyM8KS14At5kghQHYNZLC/rSNLnpCuSR1YdGeavTLU4uRXECoQKrCEIuwZ8uH4Cu1fQWOi64
tRz0k65L/mQERy2/TYdd7cZpkIdtD4QE/t0o9atO3plh+TDk3pgO4wjDQKUH2sGwfmbDncG/9M2V
8fcAxQsnZY26jOPsN8LJJq33Pf/RLOaVRmi8fr63PJKPWFsVLheobQICNXe5L6pr5L+J+1MfjsCP
bVhTHejz9ZNOGwPeo8914ROa9t73frjKpm/rDqnCMEbFdDGH7QFiJwXHpnFApztg8sdPbPQ6O/of
HU0tnGqopZA5XXagi9liHVEtIupkgrEdmD7fl7b8rBGLBgLBUebPwwDe8kjTv9RGyIOraYsUSbGE
huBp/xj9xMCx5B+oEo1ac2FrCFAVM233pRncZV94oDZcX0lFaDTAL4DSthATxAjz5UFOdcjyTuAz
iCj0Lg1O79L6AYjpO81orhrrjujW3neQDq5bVVDxInH6Y/ZTa2BmSBEcxA86B0eMVkF8xYtT+mpx
86hp7lXfvHQpuR5JH+MeB5GDHUQcWhfZAjkp74udkaPN7Mg2Nl6fluIr44dhW2HGHxmEjATp0mys
vQqb168x2aCxNL8iTq2bURHQ7BWvyeWbHxTBiVpsOmY2z+OODdMUNuYAmddhScJ2ycnXqmv0hyox
syTWp8EpjkmfMzAoT/NwVc3WDG1R7lqxZ5LmN8vGdIpNrZx/F2Bv/o8kYCLu7ZnP4URd86c3ds6p
mnh+zVOfzRHu6uWJBZ2BTaHn35K+pSeMufR7ANT68karWHCb62O90XT9/MDFJ8NQGnASeDJBGO1y
pxTZYNikQY/f6K/wVNCs37y+LZKtqaoPbQApu8ekOPprYtgJg9RS5ouH7zi0xEbvb+wqPSKEjLdY
0+mdMq0/6jYDWYWbN/NPv7LZXTVPaGHoY97s8jnvryZv7p6KvEZldwCh35eO2vlDW2jsZxNoy8aS
qDYLeIEcIOUFJ7C8WVKm25ANQR/a4xo9aO5i7tw2ODVN150sC1Ug7vtJyGt7/PsLHuJYwKOK+xGy
vNK3wOMV1fyP/mj/CJrC0HN36wdU9bHPDUgxfLDTwdew0SMQnKBsUmtNmFA9yv6+oITBXyTrgnQR
/0cO5Fo7toyKdpTvtjvG8rvKYiEbu40rXZGugKABUQ6vRUHgIL10qnJssymfUIf2p5hqOLRztL5g
ihsJD0JQBGKizYbUlHQ7TARyeGMHR0wedaAQh6Y1M0GEOYadYW3YUnwcdKEdF1AfoWgjdwlH3W6K
MUEnmtThWH3v5vuh3mVbolmKNYMVVCawaEKhR9pjuRNQ0+fCSvXN9W+zrcbF1t8vPaUIH5exEN1h
f65CXdulc7WxTlsWpK+e6Zk7lCY8qMz85I7ZsW6O619d/SX+rJEIEGeJdtuQol04fGirdB9YIISZ
v7oowf79QBfEW3yU3YSYseC6ubTjjEZDxhJ2SuNxceYw9X8M1l2QkY0VU+QdF3bEip75A0WpngPC
VWJg8oGPt/30VWPf1pdMUaW/9EU6KbmbmP08wsaSPmUJgOHlrvKyMJ2Ow3Jrdo+0OunBD/4PEe3C
NWm7uaAR1agvtrMNWc8+Yq0eNfW1tfWptpZQ3nSk5kPA4F7iPzvNfZfOoZXH62u4ZUPadrxektIc
YKNLnxb/WE8RkMxbKZry9KBYiGlFPGLBtXO5F5hv0tTusWBtAAy6EwcgHeOhqKx5+hcObgH62hXP
fQK1TSB0WfGCqdN1NxU9DmwVkXNDBR4FHZmTrO5bQKZrbHvW7i3vcSz3gC7s5zZKyiDUAf3T55vi
74llHUhqiuwbBw6ldikj9tx84Z3hITUtjxjlA9+K38fduFv3TZE6nFuRAQtdUPqg4IIVp3urmthe
bv2xCfMeEWSflG/rxlT7RSDvxdiYoLCV9uTSGHnt60AVFV3cdZAe8lArffoHGyBhMHAz2eLVfrld
JmQ5QRtgu9DqvUpvBhCtbN3iSjcsXHgQrkR2LsN166nLJjpjOwi4AhHoP5Trt8j+Vds++GNERuvO
PvGyZYGRoXlJ0Dun/1Lwcs4tyCuFFIVnJU6v1jYhOpMuu0q2+J5V6QigBQA2g0FetGouv0bJPZzp
CfCbwbjR55iN30Zvb+UnPr3+w2e38QhHKQiQsg8lsLMbA5S2JThp8dld/bgkcdqdEvPLugnVjSG4
RIC6/ND8lk8kq4dRHxYgb4ziW6Nd4f0T1+OOu0+Jt/eDQ26+e/q+9jZKvYq7HVahUoVVNKABLy2h
Q1jioqWLQA5BCRNq2TQ5tniI1VvAFPG9pQcPDGEiHLxraK7JJ8coWNGbZQ4wgct2tdWGiY9pNszA
zIB/GTvAMoCo1YCamqCrveQ/11dXsd8vrEtp3pjnuuYDpwFc6xxW/p3RbvinXEcM2GCWA20TV25y
Fd7YD6iawz0E7Fx7n+cnjdySrctCERxg4I8ZyY+BWAPtApix0huILI7k6CT7f1iqMxNSFraYmt+m
eQk8I6h6px4Y4PRl3cKWE+JjnZ0mrQPPsSXWCiWIsA7eyQjVsmajH6iq9mNwBw8uPLlQJpafrWCq
yjWQiwGLAd21huJpRzA2YIVVdYcHN+yBfRu8x039ZWZfki3Ul6LidGFd7JczH6GcO2aajg1Xjtmh
D7xnfWyvBV1WarlAZGEefC6xEfvD+tIqIuKFWekOpEWW4jEFpxfrqU9uCud2Nr5Z3Xdra8Ly8zfE
O9ADh4oNYXD01qT8oewn0APqXoZmqk7CnLV3pauFhU424tPndRTNBVDqQawAb8BPb4KBtUPF3Rzd
uz602W0zP08tjybrpEO/AqK+f4+zFUgT2IJyME6BXJCfm9ItmsbLI3SSNeNLTp60/tv6R1Kt3ZkJ
ufTuMLcKkhomGsA4O/vNYm7c83jdyOeI94GYwWXl4xqG5MflBuSg+Z6mGZLUrTft3KyPp60c4nPI
gwUfI4V4O6PPKZfKSltzK51Cvtwbw0Y7OeZutEDDNb6uO6IwA/l1UTbBWIDY3JeOYJeVY8AAHyjZ
Fye4tmZIwL8wY+NNqLICzDu47dDIQn1DfLOz8+po3DXyJIWVIsHwSJs8FTq7mxatPxl6oh3Xffp8
TH28OP5YE7/mzFruOdmiWdBkr2ibh3bzY66KFzP95i/mkQ/v68YU2w0sriBSwDkC67YlBfQsa0jS
ttjOQZ2CRuHHDOiU2zyvG1FsN198IgyZAtULuqhLjwBGHmpPsJTNwF04IVIZ7xE3pf973YwiHHzw
bPtCZBuwRCnscBKURivwYF6yz5c3Ah6gjGL0K66NPcC/KBRtDU2iCYeffpm5+NjlqHgBWGKCrlzK
ZMmilQFJwSVrNX6/hLqdcAyK6MkDwJH4eh7BkzskmOKPPH9kcTCRKWwNH1k13siYO9BQnekje9Im
0E0v/XSaJs1+LZMeqQjVx+aYNVa+xKOFaKqX7kAObCqgNTAist703cRuUEHu7lqDp+y68aj94C4u
ztvCl705cHLtmqX+3eS1fz1Tvz8xbC+K4bESgdlebAPNwzzXQDGUBu57qdfzfrF9/pNq3Hms+6R8
JuhkfW1yn13bQT7vHdh4bHygPpqqMklczsF4ZReu+za2BOxOOSdGOLNp4LGRatVdTQFoXvSiTyPe
6eMPwejZ70GAVp+YuyBsd5NXPkxVNyzX6LJOyUMAZOk9Rl38MZpAlTiEc0Xqk+cQ/tqwjuw9OoIJ
tDbAD4CCpnsg1IJWQOKD7jxOGccA0GIS7b4wK/0tb5fksR56iv6J57SnctSyGIJvUM4Z7aqPULci
1XXV5PUVPqOV7qwg5/+ZrVmXYE3LyxfQFTV4Z4MwfF/1PX3vh7Yw95rXVXgTex7L8S5P2ZtpT8O3
ekmhKTMSP/sJsQZr16XMhrRGVVg3NulRfhvcRAvXt/znNzRqYrpgyvMAkwDg4/JkUVxURGvBlWyW
S2SD+8HUhsOS6QcKauZkLP/LtK3GleowoyQhtK4DELLJRREnST27KnHKrHzvAnzE5r+H2MGpMwtS
UG+qwqsHwZaaQjpWK3g4Vaf1ZdvyQSzrWYgduMFs/hEpsL96ejebj+sGFAkmKIos3BbQu0KLQo5F
A/CqdTVwFDdqU/vujZ73rSLp1EWtX6E8GoAAc18mQYpTWLrjEg4koWY85Gb5u0utDN+P9tcNncY2
Xv9lKtdBNor8DPR2KNVLAb9Ik3lKbQAjJvZFM8bQJRuNBsVlCc//GBA/4Gxt/W7Ia/OD2GgyX3MT
NI5AYDi8uarMDUtbrkib36F+mXlCWrFDOwPoi2ZTM0p1O3p4k+LhDQpvdAEufaEBRXwW2AREqtj0
XgNwHBJn44sojaCxiHwSttDvvjRiewVtJuirR5r/OPb7gsWOtWFC9U3Aw/o/E9LLMABk1U0ydOn6
+XvuuHHGAMmuJnQwt9gtt5yRtpdes7qZNDjT86PRXfXIyLdQCIr8yEdFBxkScA9A+EjrRUdujoh7
AoVQ7cE6uC8P7jMBsbKd/D2VK+gQzkxJ6zbXeplzDSXKpKFHiJ1WRbp3hnjQbwn5+6zvwpS0cLPh
pWOeYLS1npN4cGkMhtWifrV1MLlrbrQeBFTXBlg0QWoMoRqg2SVjbVqPrA+whFMT0Z6GDYFG3hEy
VKEDveRsa1Mot9+ZOSkk9EZu80qDOV4mIR1jrr8nYzgWr+teqfYe8kwUWEzb/NxJBcsZcwoHkBEC
8QMAEnyANoxli5tpw4qsGcurVHcpRzKbgW3KJw+u/eRuMSerFuzME3nQrly6pc0/pE8bxz1MVt6h
7G/cLqDEQ7MoyZ7XF27LnLTNKYe8eV9g4SzrV+H9wpxd1GByiGRf1+0ouhlg7kPOgJ49+sOA8F+G
ug7HqUsYRuRH3LulEwXOEzOfDY7KB41JvR/4duNQtdcFZAM4dyjYgQn10mZAwLGe1gBTWHUlJvqs
65qxZzY15c7o7kb0cLRgAxShilABWPjhoh54aFJfmkT+OFneBK4BbbLZTrMenJwlYGuo9FPjt2/g
4dhqVSktfnABgBdMCFpfWnTZYPdtjrBb88JDu82A2nA+UeO7mScaiVq7TYpDObNyo5CmuIIBmrJc
z0cxBJzD0pMLn7jK3QltlYo4p5rdekl7WN8ziuP2f0kYXSCz0JGSPNMK6KDbDJVvPc/LnbOAV9Lt
+hlYDO+/f7CEdzBmEQIxCir5sjSBi0IwolRWoyBiPjLv0Jjtbt2IasEweS44YzCT8qmkbiw+6fJO
ELu5PJwxhmVtKY8otkJwbkHafN4CKRjd4siK0JPPHjJ9b1jHsryp+T/k6QLZi/4ooBEgtRKf7izT
y6u54j4XmEoDQ6QsiBrya321FIEJ/Ue0ogBaB7xIRhHnU+Y1VmOBIMS4Mqeryt5x/712tp7xioEr
0V4F9gas8R7+kT69U5SMU5FSDBmt9wFLx2M1Bt0SepXjprEXEP+W6iW5SwPC6riry/ZumorimS4W
vSpKs6wPCca7s7Btmb0z3aR4FqXyGzObQdxrQpkdKHIHFJz9NPVJmNWYvtq5lHIThQPqPBcB6GMi
NEHcU9b3bYdnj6FVG1mg8OKyVgH/gIcGRzKK3r7cS054niYdGgR4uTn6jk9VEtl9r52mQRhsB74z
zck+OJxNh25s/Wj9Y34+yTCPmRUwG6NJ+klGFEqhE80btBVBV9LuBy9P33wOwEiVdH8vug5TAs0J
8A4A6HI4nIPMyKoM/cWCjTz0jIqeSOP6IcZ1tvhBVF7hywm2r8Ay8SK+PAQoz2j1VGDUlvCmv659
t3k0s8H/6TcWSjjrK/j5OIgpKQRVxwf8FgT5l7aQ2wRuP2KCtGnuWwutJOgaj/xgN9rGp1Ia8oDm
gt6fa5ky0Udquq1X5SPazAA3cmrgvUrvoMaz6+32ad2nzwERPv0xJc8SJY1d68sAU9wFx19f3XPW
fFs3ofxE4G5BI9O3gk+BvbVLnLkGJqYxjcvEesihwUdyvnFTKd78cAWQbPT5gJuFV5efh9EAVbyC
o78y7dnyRItrLXtNzZODEW8K6cz2eoFGenbXFIBjvqz7qFpGsBgIZW1cLSiyXtrWNc0bae6gQQyp
5pJVUUn36xZUq+gL4DdSKIAVP9V9mFMnLmJvRJtXaL0t5uO/nCUR5X0QGwkyQrmfw9O87pYO45tT
ftRLCBcsR4osat0PxUohDUQDB1/JxpViXa6U79QtbXwD9B/ciFi+w/zIhgXF6QFGHtUCgTDQ8e+l
hbLF2CBJSBVV1W1C7mh76wXvk7nxYFT4ISa8IBKACUDMcErBACKZ1ZBXeRVNEHi039wt1RvF90bg
hMA0bnc0PeQYWvVs4JjhqaIGzLpTHpvVvcU2FBcVN5ILcAE+hahGYe9erpRZJLaLElcVtcbBKF8m
/1B7X233pDtPiQPFFAz1rn98pVNAaQiBAIDcTfFYOEtZjBxI9XSCwTG7cZxX4n3LMVD2/2dDcorn
espqHzaW6j5h9yhZZ/R53YTy2/9xQxYI6OalB7QbJuyF7w2jOHJMCfy9CYxE4ITgP8xySQHFm+yq
BYtEFWkYXqWuhxp9/g9enJuQ4mVPPYLyDkwUSxcGGHceN14nn59+SLFRCsAeC5DWySHLdUZQd7Vd
Fbk1De3qJXtDYxUljthFp2b+ub5gqr2MZBUkYQICBjWxy62FLRcUrBsqCGDd8xHyyZim1tFTc8E/
eOCJe9C3ZMtUmxkOQmoIMwKgqJciGctIHTT1iDjjUvhzVWY/2BYRryqWndsQO/HswHRWp+FVBhta
FdL3sf+qp3FGNjaCYuk8VD+F/jmqUejnXxohk5nMnTbh0nKuNTcLS/LsYg6SBKHhXkMzql024o7Y
WVImDEgnMgFwM6FFbUpHdOpNCExyjm8VPC/atQ39ADeyBoAu+BbZmOIjYV4DT+TAxnXwSYzHt8cK
ubheRR3joBDH69J+aeetpswnK4I0wMWsrOBSxNUpHSVdx1QOcjRAD4ccM0xxY1ShRw/rO3zLiBQ8
28YIhmSGEScBwBv8Ylb1D2JrgpdAMNBiQwM+Iue4ujHN7jyDmCAzUWu34iltonU3Pm3pDwuwgZ6t
GP2WLs6BNQ1G5dDyntsgrtrYD56MIoj0jXigWC0kGBj1hky3qOuLPz87OUndNUijG1TC2wEyrJhk
4l/Tv07KMIgPmV9USPDVkf5Jvmh9TZxOKFhVxHq02Bg7FeT30o04qnLl3Ip56QovpoRlibAC/KSr
6weDsnvL28InKc1YWC88+W28EqVTOc54M7oLBvHGwrkZZuvWA3jELNnfb2OoIiNDE8ghMYEnebNo
pts5okWBercHoFlrhWggrW+yT1cPPgx4aZDToGRlIH+6NGLWbYUHpwtQqOPsp/9D2pX1yM3j2l9k
wPvyatfe+570i5HuJJb33Zb86+9R5k5SpRZK6J7BAN9DgGaRpiiKPDwM0jXmMrdzAixPkd1TbV4R
oqLg+RBFBZFCDMj8pvXogGZFmdqYqV6nzY8kHlY5Ju3sYmN3WzBdnVeS/8WTMIq8AO9rXvoDqgNM
EKdKekvtNs6ARq3v98jZPXDUNGvwNmzdxb+f4nJ3XtxHFCyXx/sIBtiKUXgSvJ3EIFke+WauGWXG
sVg3Ltr22zqLau8pz58N446Qb0FyOC9WpiVGIW1sEUIKAcTgqZbIkee07FC0trpDQtCf4S3ji54G
YT0p+JskoQnFJzQa0cDAJFUgek2VF0tbQ5Rr6vvSii/HIgeNUft7DIa781rJRPEmiQ50Fq4M8bFq
V3U/OxO8xXEnPeyNZrzyCRsum77VwiFhX4hUGJoMUHtCx4lXZk6tOJt+b8ScAroz3TX6raCzRrXs
06BveAhw0hwbj5T1wwsyAHwD3oMSF1j1vVXuJV64FNVdahSYPK3qDauqb+ftKPMOYKS5bvx2F59J
rddNRccXMPiT86tgdGtiC/OSdH2Y+fmmd1UsYip5Qq7U0x5YKgJ5TZn+1smApaT0QFGB77X2zu0+
nb78Meg/9YQjzqraa4scBvUrMO1qj1jTu6lVLIySwO8BuIxkH10T5MlCIlvVLAAHHnSgublvrbth
ctZA3H3+3j+RIlguKccuz3h9nxJzo3fxt3For6zlPUk7Rf9Hpg9qgRwuiGQGpcFTX7cWlmVLxhCJ
p/tiDjBKpoVEFXwlNwyKcyi7438o6IpXv43J6y4G6xAIoowV0V/09CXus7CK+7s2xUpXRbyQivPg
5IC6Aakv7itklABdwGef+6U5ePllYf3s5nbt/mrQF59U1C/8W4g3C3gNkAQgsYEVhZgLVvpR7ydk
HHkQvGsFCB2rVAEelgVApGcWHk9I08CDdfqRcIiwu71HrEWVaK+P1Wqc2SteIpiqchT3pMwfkD95
eKTxirT4NEwNwPMqD42SzNsBSwgk9K43C0XZ4SPlCo7qsRTh8nDttKwCvoNtKOzyp7Y47iGmVncL
hiv2ZGiLh8lxt9miqVKgNun1F1mDakhYdVlwYwbz9OCWa3NWEdZ/7PkKP0s4DEHKnJi4UF4Df08x
bzHh4S5R4hDs1VrVrRXZZNur7gGZt6JphKsGbF+2+SeTOEq+DVDuegvoCKOmG/apa+2XdLyMC7pj
OIpxNx5yu/t8xsf7VH9FCknyVLssrhKIBC9HONhuSP33IV4BcLVGJ7FKFedRdkI4ahdFehtMAeJs
zlg0S1VwjgAjiG8tMJLT9un8zSY9IBh7xn5S/nYVQSJm4lQB67gE4JDTw6SXRralltGSMGuc+MdA
puYrNkS5CbQfePmh0nx6JifGJjvh6KGhSrejp3+r9OZQNyg5eObVwEAmWKq20ki15HVO8HGBOVOM
NKRdqJNhKiLy0BSwFx2sidWFXQeYv3AUVQdp/oqPxYMaBH7A3plelmNJKu7ueCgwEjuHNu48L9lk
+Tv1Qs26buMHz9zYniI0SOMPjgEOgs0xm4JZCfraS27zNmrvhVgdcwuM3ibGMpnzDiNLTVAv/K8Y
ERnT+ywxR37o9C5ZJ8OzhmZBW28IW7DjWBFSZZ8N5Vt8L5SNwNwiqJQ4moHtnjzRo4AS9bH/M2hn
L9IGSkBHk2/PayYNYhiEs/HIQdsAb49Tx0yCyUeTD1/LHa3rtLuvfQ8Lqet5WzjJxlyK73RxsLbi
JnNVMy5SRY8kC2ElHrDRpnfgM2lRfpv1lyW37hoUZyM0tDbntZS5CWqJaHggcUZ9TEjDvHaq4iSD
qLx18rBx7N/BUB7QWFMt3JLFLrRMEVI81OANkb0wHSxsBqSYmETb/XvdBiS0lHS+UruBIAKPKFy5
+HanXywbaTlXA2RUHgDEWIheZ0DQ2yboGhXvQ6lz4K2PEg8iFp8CPRUFmhy2zAu6ze4w+MZhCKyk
uEKy2dDQxioDQNSnrPdDdzbza3twyL1JzPHCB5j983UaVBpBlYdXOYacxUPhpM3oBxp+SN4NT8in
MdZmZqsKLLKKOC1VGXAqXkHjTUexO5A5Bin8FlETafDB8rMkzLFuOe7JazzNP5fAfCalFZl1dWvg
OXTeTT9+WTxaEaphbxSKPlDOONbszA1ynQjdt/XsgiK+XiXguKyq+/OCPsYzCAJeDV1P/poUM0Rr
mp3RCtCfiPvLyn2lZRIW1Q4PcnRGFDp9PHqnorjOR/kK6L0ai9oQZTBs1QvWQY1kUXWhq4QImdjk
OH1r8JYONpkk/VugTWH+6RUBQBmj94FrBlUhzMoJMQTTHp1OE5Tyc8zduMW0K71iY2mqUpBEFeCN
kCJgJgsBS2wcMgNJZWOgql713g905bdejICcNInimlHIEZmYsaS3xnLWBb5WspA02qbX6Dp2VDhj
qRiwPfHbGXmICAHXgolpfevCaiyeIt2v/TBwa/B8jfHng5WBLgumrFFCAomA+I5L2g6RqgDZf+o2
YemvfS/Ksyu/Tld+9+o2ZONjJmj59JwKD0pAYKD2YgD15guu56Y9yeIUUv2ieAQ31LPZIO3RNWxo
wwyQg2G3MgnW54+vJE7wkTOXs1CCXkn0kclKsmJc0hqjP/pmst4KNm8XZOQMO4POS/pYeYUj/pMk
ekmc1klPKSQN/hMGW5CTrLXYWS/01TGR661bVW9eJVBIR4qhjgHlgkDSt6E3I2O8zmbMuL2knr/u
tW+eCjAutSU4zzCfxzEg4s0yevbo0D6vIwOwRUbuqMlWehxOniJF/vhugyX/ykEr4TQOdnWjN7EL
xTLDQuX6xQ6WKM4izflWBi++plpp8zERMaASSIXglNDLEuzoLWQmSYcw0roXJmtCC+zX511DcrJB
IcUpbNEF4GnVqUK0LVBowExv1PimHjJ9ztb5AOoW7G1S8aLLlEHt2AXkmJ8z8UWIjlqhFaaHdnrS
hI5zq0yp/iTwp1UZLNbjc8+IIEAQionO2AGD28U4xdTpq7CJnQuvdIaNxrIboms3ZW87h9icLw1N
O/h+t9fM+qltl6vGTBLwwOMU9uQWPSQbafN0qLECJ9aQkSW6NSlO5EfqVFzXAH3z/j/yFNjk1O5z
NwHClJMas0HupjHKnU44Yby+aibsR6OARGdxpNP3ZHFWmZFwpj1FuVHy5UEugAlr1MpQMBPbBn0T
owPJNI4HOCSTFybdPYittp92LwjB0CxW5QBAI57LsijbsmEJAgHysLjXty6o95W78yTpHtoeeBzj
aecBNiMm02PWVoaVQ0xN83U1PnmMY2MHultaTqczrhgWTxkN1h46vSrXlNoRz0ouHTmFOOKINLC1
Ugey7QycWHSIaGNcFEQFCZCcHo4w/yuGR8DjDKzqwMI0Qkxao79TuNcDUS1el0Rt3hK0gahE7gq+
k1MRfot1QqWG4OZ293Z8PVXfQKwz0Hu//2bbuzFW5C6ScgOWKB3J48H2SKWBDX7M0qyOlnZVd9c5
C1MUv43VvBxs7TWwwmF+0qbd5z0SRXwLzxBArJDOnArFLG5dNgDyoT+h3zCrPtDEuUm1b5+Xgt4V
hr90+L4pVm1AMQmwZYEtjk7B1t3A9m3XrwDzVVxHMqewsFMUUCtg7D6UoefMJy3yITgFRlSs/hdy
/8/rYSNAmCbwQejECemymWEgYHJ7OLf+aDgHCzsFCoUOsvMDiB0f9QJECM53+kFiTGTXaJzC67AO
pOpcTjISKu8GmW+jZw+kIMCnuO2EmzRx/TpAPQSWci9GjJqAxMSY73KyquJf3bwqa0Uey91IuIqA
D+Gza2B/QM2ca33k28XUdZhHx5CzBU5Ob6ShOd8N9W3qp2GRpWGr2p0lsSIGDnlTVgdkDQn0qTyN
TU6Ll00d5RWf1vXfpwSXi2WqwIMSj+N9S6BG+EWOWt2pnMoympikOk8lO+2wzCZolidHRdUpk4Im
LGqQsB+uSMF6ft7CegWrsWTkgmKhtGpEU+INGADGEwN0uYCPi+Uyc/TAtkbw97Vu3egopebohj4a
/SV4+81ky1QoNak83qREfgomB7HhBnyKMw86rObV9DAGdItKfOgGvy3vDTkL2Pm8LfrGnx0/RoRz
sdgPTGyBjvtdMOI8Ve2cI8XBxTTsvGTGmnEVo9OfvyG6OdQyOHMUirdiEmGPFqlBdVtHCYoPIIYo
0n2qXw3IiLEbc3oyWegvt1jsk6Q/inE7LTdEFc9lrnL8C8xTh8wdOtG2suvIjBftgI1f5o3dOu+f
DoOcUvmvmkKM6qzcgCGhZpbraw3/xQqkvQfCsfNiJK+YPy04gPMBWsEA1qkuLNAZyLb54UIaMTR+
ZFDsFUlv2lrFoCgLF7zZ9/+S/iRUR+HJ6ZY0JaVRR4W17EobfCRBtl5m9/7zCmFWDW0ndExQ5xTs
VuRGm42of0UJas9ekLzRLr3SkfGCLUmVTUiMh0YpaFU43zz8XjAesI1lYSWQZWbNxTgmtwtzt15X
Yh2Hv8nzYadbtwbgtUVrgsr82jQeXLe7THonbK23Ls8Vqsuym+PfI5p4aPHs7kf8nsWJX+rJWNud
cXCa6pDl5LZHZaMADtJDvopuEwGJiMJlJRcQOAWxugj8KkB4iSFnnkyWzwPAiVUfhKWxp0aEtYKF
mUalhqzu+/kPLfEnH/GaA+AAEMII7annLm7SsRI8Zdg6htXOzpYVP5ZJEc9UMoST7sR1XgQxaaIu
rcIl3lYsWbXKoUGpGx1pIrhs0jZUN3poYudbf/iuYa6oWJFsfd5eKik8qh2dP9IEmIgdoYuLFXAJ
wAp7PPtM//G8FLnFXE6kgaXIIOA/leIbS+bBDZuowDJ2AwP0RYrm0+a8ELkqf4WIewIIyHT0peOf
Xruq7JvS22UsoqMCDSF1Z9QNMLiE6bwPe7jayosz6sFgWm8h7Rj2jdVejmDZxpi+Gc1GvDVnVbFH
Zj5eeMGICXIdALFPzVdkXg4SWAxl+36GymdwqZfVNhiMp/MGlNxgYGFBBRAhH4JE1GCbt5nBmha+
4JpXWC+8reO38xL4w024pUGcxxeLgZmas0CdKkLmfjQ7C8mh56cluNRADJCTGfPlffU6s2xEXExK
Rfz7KBMEvZjzBQk+luBZYqF9KTVnCGykWEO6moLvtrWOx8Nsv4569FnlIAjU0HxGBwFPjPtpbFhj
XyPNacZv1P0ed/tkfO7Mw6Ia2vz4nU4EiQG9r0FNVcy4M43um5cjZKvWx/PjePqZsPLbRbsYbzkw
wooFst6elnoYXGQZ9GIZbt1qq5GXLtm180VjXiS9Aswp+0LH4vjBPopBdVJlYzdCXNGwiOl7cCpv
4/RVo7shU4F/pLIw+QcUIqBM6FWdypoW7JDHScNlqD8PfrazneWutrq11o0hOkuKXODjweUT7Byo
B9Y4/Ffwd0cbsqTmN8U8l6HnbWb/KW7W593uY9jjMkA8CzYDLGcTmQXqbPJZPWMH81j/cth9m10S
BhiI4nEs8zkgtDHnisQQTRHBboaBbY6Wx6UYd26coiJyd16Nj3EVC8ARVPE8+BMZBFONettUTZs1
UV2t3Aa7ON8T+8bK9iV2s+YqsKbMC46F8R9z5HFlW5NxBJtQ5C92mOZ7x7tznCb09H2venHJXABo
SmDagM8Dwku4+kBnO1cOgeFa7N4oui1fAOcQFcOAVApfJ4E7ifMHCtYjXe2gbFw0WEJ1xwKwmwX3
mqdiY5V5Gq7wv0IEq/ntrCHSQsiCw1nv+/R9MQ66oVryJv046DEgX0QtBtt5Tz9O1TS9l6cQ4+fO
RYmB3R2epqAtTeirN7pXZhKXiiMklYjlz2iTopMC7PWpROKQytFj3K9x+ZNfsb0Xtdpem5vVUG/P
u7nUhn9FARJwKgpkekOf1TXcge1AddfOTRg4SOsUYqT+cCRGOK5u7LTjOENMXKzd6ftI7pv0+bwm
UqO5WF+C8iK2o4oQNCyUsDtAbZrINO+mbDM4Bz2IAR6JXBWCT6oMgo8OyDOig1iEIZitn60Sysx9
ummYFWVA+FAsJT+vkPTTHInh/34UFIpy9l1ss2yifCxRG4toumaGGw71F0Ipn3b5rzrcsEdyMCJa
mCDZx/MB64et0X+uluQrn/9IhHBSURtLsBwHIqbk3klv0uBmoYq6ovzz/9NCODO9HYytwx0ZpFUb
klyM+bYFZQWxsWdG+aTm7iomJEcmE1N7UHHMfWtD2FgRzKXOfGZg2WrOqzv6q8Er19Nir1p3zEBJ
M+3yJfjf7ClmDa6HoS5wgf0Jr6P5ONnbuFcVNBVeLu7QMQvQEvgNZBRdsPLIjT4EoaeCzyh8XISq
tm49Y5kchBjJKhjWk79xzIOnKupIfQMDSMA9oQqC1bunHm7pjBCDQsrcvGPnR8vWU3FXxEnk5ap8
Tmo1wIlB8oExNaR1p6KI7fUgbm4Q6PRHq10X5S9PFUulmcmRCJ4aHZ3XLCkGy4+hjVs9+9UbNX7k
QTT5D/5shgDUnA9CctP900cIQt6kFfVs4w3WaaA8SscVoRQTseHsvNXO83lZKsWEKNEnyaS3NWxH
OmeH3s1EXxxAPwzru9lcTeYXcmEMKvz9UkLAQKc87xIb0szKfis8loboWG6wPmV/XitJvQuZ5D9B
4sw/4MkNeu8w4ZCsu/jRqVYe2odLtqPjqnZ3dYroTnaxrgIPcwU+BKkjucKduxgU9MUYZI3iLn+e
gmwf0Ecn5jIxmRZkkYFqdNt9JW0+EirUoup46UmSQ+g4d5vSvGvaGZtct2b/fcZi5nJ+P29cxXET
23BAR7e5zo9bNQI+jJnQbmjuC81TaKUypXDkwM3rLFMJMXr97mRRMxw88MKxYEfmiAVhr8psVWrx
fz864knREI1akBezK2+4rutHs304bznZA+rYK4WDPbVF0wZcxDI/UPZmMcV9LIEenLq9EHSpHydu
NkGAT4fnhWn3RpCFjUHuwLSDBSjORVrdNAUmBEpXdeJ40nrO84VA0vlmq2cpRLt2/WyV42VWJBee
xw6FnR66QI+WpgIRtbt2qK6Il/IYhvwTO1EwcPUnGBx9uQpjrqM1IDhnmh0V+ruekS0pl42BBTNl
l11h8lZRrZD6Cq424F3xnPuAcLcwIECLjJ84BysB2nldGTZoX1TgXelFcCRGONhYXdkFGYNNh3Ta
lL4fdXN6M4H6uLR+kUA1US41I2ZBUZoF4gKtyNMD4HaDNWFGEnnBwIkz8ygYtwP42/QlNOuXfArP
Hwa5cv/ECbe2DeL+HnTuOG/1swYsjP/S16ul31iqd7FKLyGQoPYXJ7SHoDF/0CsMUh0GejHYN5p+
sO1f/5tSQhDBuJhWl7zTzsYfnr2twF5HL430KshW5wWplBJCCceljnYNQQNYuvzrLH4KYtBl3dfV
JTW/ElbQv+EYWCRSjs1/zNEBC/TYLnPM6Eck9fc1edEtJ8pKFrkeAdMRGiz0XU+KhzhQtXS5FmJQ
4XVojByCHxTcKaeCHbd3xmWG4DTV91QLLhA+77LOvZoIUR022X1zLEtQEgyCVa1XiCLUzLckWc31
3bjsULFZB1qYEBt8a/4XjsCxSP6Tjuxql0nTFinU64vfpX+hjb/pgD0pMTh5VaTWMn/hD2cQUAID
hL7YqahunAZagMwjWvKNF2PA9tX0L2NWb0xz5Scqlm7pRXQsToglZe1ZzdhDXIuc0rP3BTFDMHb7
CZplwaVfr5vy1+i6ikMhdZcjJcWQQorBayz+CbUrn26nGmVDIBpcFZuYLPwfaydEFKvGbNqAGlVU
z6+5HunkNmeKTJn/iQ+ej9o79iiiWQZWsdPvhdbImLgtbpjar6+nJr5HxqW4slUihBBSYUmvXw8d
EqwmvsTpX7e96hEoNRQfCMHSBz6wLjg4CkZtitVMAB5hRsog33udhpmKQU56cP8K+QCDRpELuzoo
QqHH2OsyPKYB2aco5tK3XnvIUuPOB+/b+egrNR1QYmhlcnZmEdtbAUjgY482ykTstQtubdVop9SR
j/6+8GmoXrFJ4yl26ro7P0hvSI4+eVJr65h9pa4BBkEfnXnAqCxL+EYumVJwH0MX9DuLMPG0MkzH
4dASVW9M7gx/BdlC2XP0aGHmDgTpDR5lzct/xnYUIVVuuX9ChDinI/P00gJCnAKTjkXoY8h/fEqJ
4nhKw6mDOjiWAXmYUhXiW6X1A/MtiGEcx5sUJCIlFqM5NI2WgIZNXuxmPPnOe50kYwJ7EeaEwGgK
gOUHAEvlZAR49hpzIWsQw9sTqDrCrl5pwfN5QbLnM2cWw+QY2LYweitEnxzMH27pBkBrOePaZuVW
K5ZNjPWZRbfsBvsXutHXDupTGXMvM0fVXpfpCZwOkIp8YhX/PY197qLP1ZwBrGKP7biysJxmbcx5
EI55PWCRjFmtdAKKqPM6S440AOiAl6L1jekDEaBmVmPFYgO9pyIeC1C4vs0Mo5bnZUhYB0zAVnnR
9w/XrljFnhand8sRjSCX2bflBDwQpA0XPnYcHTSGbVIa1W5RbPIuDKQAkblkPzC4C+SQO+VhmoDL
Ofs8YQ//ScC8YmodY4Jin7dhpl5SC3pPzrvTPuRJvgLvMKzOwtgNFHFTEgJOhAlxbUSXVW9cCKMJ
BWZGc1hkgl4q1Ah7O29qyaUASWhU4nmGF5R4VqoWFZegR2rVsQkb6EgyhUWaaiuDafuWpc6mKwIj
BEHMr4HWj+dlS2LQiWzuakdpHbbsjeA9QvNKW9wI8zKeuWoGa22rlivIzsmxjsIpZRnqg32D7kvC
+msPyU5bba2mw2oUkMLWu/NKyQyKHQSYZQGJGoAUgjAyLJ1ZUCg19tih21omiLJ0lz5jcY+DEmj1
My1AElx3U/akd2OpeHDLTAromQ/KSAwegYlQMCkFgetINWD3lqYLs6Ubbp2hb1epg8VUy0JHhTyZ
aTEW5HA6B4vzBJ/Kw+TblNg5tG0xyjiNz0F/GOOdkVylg+JIyFJlzIv8FSXOwy11aTupjZhgUycO
DWeKWE2+OYMb5Wb8ko/dHhjFd9aYe6Z/4Wl8Ilu4LaveQfkXlS+85rLbCWu5E8e40eouyqcibBbP
CydHuz3vSLJPyZk/wSBhoIIivkT8rPWbmbepR/zf1SMtfjLSfMUSRQSQXNGAN/+TY55+QnQ/+ymz
IMeP59VVtaorDC61t1q+8c31eZWkoiyL40pBfQZo7qkoTxvz0XIQbGowGCZpuQWTVovNN52xc+wL
XzWkIBXHqTFgQ4Q4EWQUO03p/GmtjHqS7trFNUAXA5QMK2t2HZSBsSrS+KopsCXvvJ78lAmPElBW
oTIE1mzwSYgIA6s1MUfJkPU05Q2n5gGXrq5aYSFV7kgG//ej4JnllRXrM2TQzHsbpvwiTtMI2fYD
MqO9R7rQ0rzVebVkIj1Q0fLFVdjfLqLDpnJu/YXjH2fjUdOiIPnuLft+fizR3FE+xGVx9FiYcDnU
oxljYzhgJx4QLWT6aWegcAUiUrd+FBoJ4/kidT6NVcXSSrzA0KVHuQ2DDKcmbUg66RkXqRnLhhrD
YRnSzTi7m/NmlIwRQo7J5z10GBKcoadylrFlfctvd3PGXkzrIUnRIgOjCQDWKzN5RwMGr37NXzml
akRDZlSwuXLAHY6DI/LlZXoGcHmDs66jU4b11OsyfdK959E9JN59ZaWAJHzhjv9DpYKBEE7DLlwQ
GH5Lsl6DTQ1iPoyYWhxLc00we9JhW6XCrpLSOo46Xs//kSV2vn1KABnJYVc7/0nAw1vGcRUBRfXU
Jek6req9OdA21JvgxteT5/PCZRchZzwEtAy8nB96q2jxTP2o43YKigmR9D7AvQ+QURhoSVQ1ClSE
SphwNpYFwzuZAWGT9R4kW3MoVkX20rZrii3n5/Xif0oMZcd6CQlFt/SYzuVYtsl4Nosf4OP4wt9H
oxMISlTTMW1wehYSfUj8JsDf74PywSDTm1lqq6+ICAC/wC4DsCkKIhq9s4IaLSWQia4KUCfqWEx2
XoIs3nMsJN9a42GOWTzQ8TDNGQpdkacPkVOFrAcHsGpmRhZ9j4UI9zQYIS2/4zVeK3hqvX1ZrMzF
x7CYFZX0pnw/r5H0sx9pZJ1+FvAfsdapIMykWmiAN8Q2FB9eajMP08WgtgHGWcRpo4qcemaH0g1L
ABzC4HQaJcWTkfVfkoNZSJxKEPOJ3wZbOnBaOLzH98m81ZEHr3NgqVeG0avqDtIvFIC6FpEOWZuY
DGt6lhe9g/gT6N16cA9ZunKGX06Th3r1aMX3n/9EnDgBOG3gAT5MaQcLyH4rD6+ahr0MqOBoqvKC
7Av9E4DJplMfYO3il4UPAe78w4MSrXcgqpitkiGcHIImaF9lkMHcTZDdWc41Mt3zdpLl0cdqCOem
0UcdJXaImKdLkoGtbN+MK7tXxEmVIsKBccDHbo4WpHRWvynbfINNzGE5dApvlkV+kDAghwbeE89M
/jOOsj5PM4Nh5kGALzvyQxI85UBF5u57Ffw+bzapQkeSuFmPJGXByJDbQlIDXnYXnLqluy16RcYl
LfQc68P1PZLSYt6JNTPMNqXLneNr4dzi3iTGyrXzp8kYViQY8OEYGlvuyl6GKazqdFMU2XXXUtWP
keUPxz9GuCiY7fQmy6Ay9YPnGcNv6VJvClAbeTU5UNsOEUK2mJ5dkfILuClOrvHf7+oLZ43gqTfa
HGuWpFeUvrXgwJrXIJRg2HNtPPxPX1acqq5I7A+YM0bp1yP7KgGFZQXo1KiiQVE4kC+cO9eo2FJ7
sCYGWTuzDO0xCbGq+LwuspB7bDchE6omt3VTDnZ02K1hRuZ0N/T3Zn5Zsl2purFUsoSzV0ytsdCe
fyM6X1ajG3YZlqxP/XrKyG02BVjsNynUkxY9OLMRKNHwhkWUPz0fXTvUrOV4OszqxPuCWeUGdvzm
lck+wzrkENtBnCh3soc6CA56y5rNp+2L5x7ee0hq0NUWn9CTHxOrBm4pSmqCcPY+1z6OY+TMW3s6
ZKrbQKYuxNkumtioLqOsfqpu0c5Z4GKPcOQT7do2kMk7A0pJaTRgU0gOEjhG3DXT+1Bnxe68phJ3
PREtxLvC7oa+K6BpaVxlzbpon6tYIUISvCEC6Evrz641sapduU2cUo7kyNq7bFxp9joLNvF0MVgK
IIJUF6zrwhQFioDY+XpqxonlhpN6MOPk7kx2IPVzNj+eN5dUlyMRwsErNDfJ4xQiqnSdjVctCPlA
YrbQXaDi+uWGF14gGOH6p4zgE0s3BzRv8GFAL1qmB9a80gQg+rfz+kgSXtT30SziG1wAoRAOmpdX
HVk8eFzgYP0dOjiDaoWm7KP8k/Ch/ZqbaUCNERJ07Xail36/L+PV55UAbwkYJXCIOAfD6XcHd4o5
LbzblpQ6BXgNTKbIf0tFqiP7IEdSxEKs14yW3szI3Ef722BHpXlRZS/Dsj2viyTaYj/nX13E8qcd
l6NGUuiSBSBIBNE+vSiyjZa9BNZ1tdydFyb7NnziHfVlTvwqzmf4I0bOQV8B4A7rTFSb3D6cl4as
PYzAKawnczTEcnT6IQlAPCHj1UY8dRDWeWtnXvXLcMF0VadaZjo0dPCi9sD9B58+dQPHJ1Npgqgz
IiDCxs5l7O+ttyaKSVkd3NnkzbfK/Xn7yaIB6Mg4hB0jt6DPPJU4IPWdsZ8MbQAKfsGpDU3t3imS
0GFamDqKqWKVMCGxaC0gGQqD58DVGluXI0YP/ZJtmAFKbMX1xy0lxp5jvYRAypEffs6HnSZ6rYPK
DSuewjhbl+WqjwdAwW81JOHnTSlzxWORQmDt5nxi04CMGDCrQ14F3wYMGFs2UfVYZU4CH0FdHEz4
wIIKTjIteJwkGk4xBYrRzJ9b7zkANtPbG+kuJorUWm7Hv8JEEud6KFntmRDWJGQ3FxXGLscd9j7t
U7sKNW/5Zbp0DH1NVw2KyGLVkZbimDbRs9nNOOS7dvxwbJ9oYoZLegVKYsVnMxT2NAWvHGPM305c
xdlsfhDD7kK9d6I6Z5deQ9elbq0yndxQ/7vuxqvaf9L0Zpv1Zji4843ZPCbURpcHG9ewbukLDsWp
JEGehcrEBwyOpRVW4+FsUjfZ9T0Cdjr8bpdOEa+lpxKlzz8kunx51GkIMHpAYi0NIdTVH/v4YbBu
umq7/EzYyxfUMUFqZ3DKyA/DtXPQTlq7IH7mmR0xPAgDD0OIqra4VBtkAVjbzIkJxVYANteXpLUh
RXfzO/yWKMeGpRjELmVRHwZDdSnIgCRAsP2TJ3jPUi8LQhnSKTxrzbDTfy7ktabYTz7aGzRirhaD
Pcb6k9d3kVuomLOlh+RIuBDlcqpNRZ5MCKh6ceE7D6UeP+Rk2Xiw7Bc+3pEkIbg1lrFgcRDMWuc7
wDVY9jqqxiGkygR8yBK0DBbm00/9sKHzZPcVlEnJz85a+dUm7TGSr2L9kYbpf2LE9KTJ09LpcojR
e8zLNHVE+SzJV47ukRDBK4IhmMy040n2/NDOu6K/z5L9F77IkQjh22t1kWCNMPQwHCiAXUYmAVxZ
ERxlxgJfMt50iMVYEy58k6TMx9iqIaRuL7FroWsviWrjgvTpiMYPAhCn8AO/3ul3Txu9yD2qI+nx
30f2mBAvxA4GzFhej4gTNAvN7MEvv9AeATv7P6k8jhzVr/BwYQF2vuBiw9KAQY9cYKDPfyCJP0Mh
PP0BAsU6RhFP0qKRjrOJuGpT8ym38DpJreRtpA7QHYOqZiMJe8B02Qaq8gZybzGPm5m7uEOP86kZ
PzHJvHJZvtcqtvKdPrSy9/OaSbziRJjg3R5NDJPMEFYWh5F2yD3CeVZ0yqTWO1JIcG/sM1ksY8KT
ewEmZjGfzOI+xzQq0X6e10WS4JzoIgS2udf0vsH/sYaePmHYd+MNqEAF7arzgys2Wk9gL1+7mcr9
VCbk/37kfu5iBtNc8u+FdqMLaENZgx5TESL4bxeS4BPdhJPl+2MCFlboloDIoPSxt3lQwYhUegjH
aEQJjxYJ9MiodQEEPmYIAiii2tItydFONOH/fmQugtUzNbYZwhu8rTtc+sOGdiY/T6EzlFGt8Am5
3UBZCP5KPIvEm2gojdIJekTvhtUrq79oU9VCIlnaAIX+ihBvIafvfI6xRtWChOMcBsYldSIQtngg
UqZ5OBoR2oOuSqw8SvyTKhxcEkzaYNSQWrRO2Ft3Zfm9oZcToWFCFedXYUNPOL8WTfO+5ZUsF8Ty
M9v6muoil5/cf8rwX3DkE7U21U0fcAl42/lzSJP1nG3LnBP/g8R5O1e786FCZT3hzKZopdGlhEAQ
6GLwbllu0zmPxnQ1W6/nJclP1T/VhIM7V0HZlTokgcKZjag4GWFlKADesnv3xAWFo9vaVT+MKU+E
GHCcKzd96arXAWN+k/5aZStmhpOKcknlFMIxxhwU8Mk29LKM5zF+VZbRVHYT0hWjncBSTvH3h4D8
0Ni8A4XYy9A4m/OfR2U6sekzYDHCtHDnbhIbUz8bUCz1CcgdwW1KrtxqVZkHR8WHJb0QwaAKhlsH
8NCPdU5c/rGJEOjPySot9b2FEo2nvXuA5p9XT/qV/kr6UO/sjFQvxxGSWIfRoq4Om/4r/n0kQXhy
1p43jjoP5x2oYL3pHVuTEhUlkfTKOJIhxjq/7bPOwjdyiu8u9non12hT02LAnDwwpwqTSUMDJyT3
gIsG07wQGgxt9lpMyeIsmXeWUYSGv6L95ZjeNNr2/MeRuviRJCE06EE2jrnNT21/rzv/R9qX7Uiq
A9t+ERIGG/Ar5Fjz2FXVL6hHMGDm+evPcl/dszNdKFH3UWu/7JY60iYcDkesWGvDzC0v1yLDsgP8
txotMtiRJYp5wGoGAzlDvzXsdptbW1K2fkWCoh6gFALeaGDfvqTyo+iDoVs5YWu/QAsU4OdDetli
lU3x07F/oM15eRcX746TXdQCxZzxOZSjWmH+JRqeOIFMxkPYvYxsIxtoMpRrIOgVB+Fam5jNeUhz
KOQFEdjYXDMI52CIQP4VB/1au2LNlHa4nKG25o4oX0TJzFDf611M7316xdZoSNcsaUfMxrTK4DbK
0mAAtXotjDggje+MP0Zv5YAtRj8wAgO8CoJIlD7PL/tqnsDwivHOwPTejBYiEc73lj00a9jcxdN1
YkY/XZbImkjVqGb3G2ZD+uHGCVcqqouufWJCO1yt15POVY+nwXuO298TPV527bUlaEeHJZUDXl7s
lJUnvplGG7Pb2+Hv/5sR7fxMtPKGXu2T1TtQFJOY39/b0fv/yYh+y8q6Tlo8lfE0wz2UWNvZYL4r
1ojYVvZLfznXvZ3QRhXwiPsa068i2mf/wCKFD/6/zutpuXDlAYnpqbQHA94B67+Ivgrq4iYVNwSj
dJc3bTGyndhS7neSFRvCilO3gq2o/BZClmeusi9mYkPO1ty2nG+qSu6YIz8uW128bE+sauembYmT
zerFFA1faflqgOa6r51dRgi6So7n52m6Ji+5EhF01ski7sPBU/d7W4LfP/Z5uAW3lG+sITnW/EM7
T66T12RUS7Omozdu5PC2yuu+ZkI7TW09UxPXHfyD79zxKc++r0KsV0zoRf4q94ypi/7s1kvWPfDm
iYqVwLZsAlBx1UxEnqoHtsweKlMdpGnu/Dg5pOErwEOX/WzxxrH/s6F9jM6xwpF4sCGy6VXI1hcj
3aVj6Jdl8ZHTNQDyolujHw/WLTAGoxxwfpiqmgH/ZOOCczG/AFoxn3e7vhabqryKk6O5VjVedGl0
lylQoRj2oNp9WodzyicX5oT5QacrrzrGRSC94+U9XPxOJ1a0CMHSDAX4fMLBsW+AlzHHt9hYMaEc
9lPhCXM0UGPFOoCoPd+3oc4sR0YormaYKjMPJN02YBu0xk0T7ak7+nP69g9rOjGoxZ+6s4zUNrCm
zJusGwd5SRB2DH0Kc1pjdVncvhNTmpvPXpkm4zwDRMHTxzmPAxG519m4Mp636AonVjRHt+DTTdTB
ipPtPRtMzg/SvGNryPQFQQkFEPvvQ+mRxwHL+8hhZpijDQYNM7P2nfiuKrdj8aXHHLa4xqCJCK/7
5mlKQHKw4//0oHHVVBIYUBTLpuYrFBSbg6MK8aiQ2+MNm746a2Fj0R9PbGi7aaNTThlqoerRFNsb
Kb+77bd23pLwZ0W31dok6eLHOzGn7WpjRK1Zh1gSpe9s+kGsF4dfr1YhFhNJFwzmoMBE6V/nH/Sm
jBW5+nbNNAZ99T0OV3xw0dNPDGi7NtCYitKFgbrdp/IKlEwgN7l8bpcCLN7oYE9UMR2N4fOPj6FR
I/YiRDx7KvKnMm6vOAMcZO4SdtVisOQuMiEMYNFmTTF06RMBNuYBOwTs7icxV2vMR8bzEQHDeXLd
R6CTRus6XXvGLu2gDZZxG5PnFuaLNEeAXI9RVrGtjpe1CcHwE7EZynf2/vIuLniCUvgDZwLmeD20
ms53sQHHsCE86KSbmAcFWUto+uBhW6MqUgdRC+pnVrR7o+eVO3YOrGCo/aEswYJaZTtQ3D83qFs7
KFxfXtTC3kHjxgb7hOKIAbH0+aLiNsuoNyol9i7eFnXzw27HwDHMlTr1ohkbVUfoXEOMU0//XdAl
gx4AKtd9Ur7nPXDspH7ga2waS3B51DYVrTicDT6nfsZJWu4KRzIaQ3869HK29ao0eTKd+H1Oo2Qr
7O5GhuVdmjhvBUCAfj87t2Ekbd9s58ofw4of04atscosfU8LwskK+AUJEZ1AoO8tzA9XkIdWwMmB
F7Oftw7xXeS7AQSUYj9x1gjYFk0qvh+M2GO/dR67eHQjSAdKGYzjjndXIavx39cJsqjlGi5/qUYL
ubv/bGnJFBVOnzgUtiZQssr4kPeJ34jAnO/aeWPbjxPoBGpje9lprYW4cmZV81oHiulFM2agJ5Cp
4mcZ3eTWIkXzNQy96dZrhX1PQof9CofRK3dR20E5M3PM8BiZpH8cpixHX8EiFRqdo3nkpK/7oKkb
9O5KuyMQ8zQ4+RE3kbMdRITA0gJ3PfqZZZeHMBXRa5zTKdtURhvvRNizlbrtQrjGLBZOJKCCGLPV
AaQ2KQbDUATIM4Oomv3c8SMICWO6H9zbvF9BCy6dzFNjWvI9RPBco4MxTMRalj8YtfmLYJD5qTNE
9nH5u63Z0j7bJIy0qFLYsqOnlh5Lsg/T4F9MKJwqkMrU1X3fKm2MQ3Q4bhn7PeYPkHxfFbRaXAXS
OaXDjglsfXq940UihhpBxmTTPh1MH60E1DLXUEdLY9AAVkHTG2qmgKfp9Qwr61Kr+7NbovCniX6P
8h+yy24sDOZ1U/azJm5AaBIwmR5maMZEqXi4vJlEfRD9MrKVxiluBuYwPZ6mmdmS2lYfDNoDWyjH
vJncGHaMY8ahyhIoSTP6bNZe5pumuB6ZMD7cJHuSpHO2YEgxVj7uUmA7/TkqLJyEd8lKImYVS3s7
9gcIH6TzHWsDkl5J/nJ56UsRBusmmCPD5QQpgnNTOcbc4yZNZIDBIww8dFEYhDneO2RKQ7x6GqNd
a7QuWgRJEdRQARPEdXxu0fTyIbWVxcT+1ZLtgK57NR+ctR7KmhktYIeQlR1ICTNpcRcmmzK87RK4
1xpXwLL3QvINrUAHtxBX3/LkW3VDloqmSmUQpW6y68vCT3hyk0zTC+/e4jy7rbMuqEzx1jnGLs/m
I7PeL3/CRW8BclexabgK7Hb+C/qokT1luJpaCiWGL/Blfyz2tfgp11A0iwH7xJKWs0GQEtpa6hKs
W7bh6Xscd346mn6MN4/ohmMZDitVoKVcFN4JPR1Q/+OG0NZmRFNf2+oCREI8+jIdp03d0TUgw1Kk
oyptAVwM3EefXHISFAKPOXaw2iTp64gpWnPeXP5KixkEpaaa/IGyqKnjb4FVdWllINE1I7ANXY3T
l87b1fONB44/KEAQd+OujQYvgZEhb/OfTS2QRCKExgmHTQuSRwXkCBHJym+9fWeHu8razM59XAUT
Ap3xXllBBhqKwty08ugUR16speALCt8YVkU7CkPRioZJPyo8b9SjHb9mKK4j7jP6Kxwfy8Q3Qn+w
np3Qn6MtgZJNfc/Sa7vYhBhsra66blsOH5nYFsnu8idZci6gev+fbApE9rT3FAmlUdukkUHXj71v
qgS1LYtmZQhrKRBRIB4hBQ/fArfW+fHkY4EkPetkwMxfc/NeOi5I8DwM0v8DuhKXNUhnOUVtEUW/
c0Nd2jQjo4ME8vrI8b1n8eCtDVEvnRQEO8ACIRoK6h4teDfCKzoM48ggn9jBZdWtW5CDQZqVZE3t
vH4fg3UVryUQoygKlvOlDGlWRBkHFmtoci78eSDmfQ+Ou6varOTGrlvzse+s7kpOrekEk4zzt8uu
sbhOW30ttAdt/Dn/AdBtErPT4QcY1THqP8xwL9c+11IwxWTe/5pQf39ycVSlPeFlBxOVjHEEbmZn
K+ZN1JsAv3mgKdz+w4pAS4JnPXYVf87N2VVqN16tzPVWQCW/jUe2ncT8dNnM4qpOzGjXblcBuNBW
8HZQ8YGf2q1rPzfenOaFG8dyFeyr/rVPfnJiTfMTKxLWTAdYw8O+zd5n8EjF8hV3b1y+td62KEzf
+2VWR/Av+pfX+Sf7vWRauwvNuQnrYsJ+lvHeMq/6ehvz29wIZLWPso1XZfvavHLK2m/oj9DbxvQj
ro9h9yDWePiX4gve3YrN3WWYzdU+LKuAbGUe9sBIFHr7UBYbEX3h88pjbelEIGEDXSTE5fHu0E4E
H7JqItCBgNI32dcj2XlNvJ1Ce8VNF69JyL9hytiCshS6JOd+GjGnb4ZaXRITKHS2cojZb6Ovu9Sf
QisJd1x04RZcsu1ThpTVDfocvVK8CWTcrtzYSyuGehs48hXBAmp757+EJG3nhmkPVx523P6aS980
1oDWS8fl1IbmwClQeVU8q8sh2syun1oHKwNpZbED24DzDwBeDFSj+gVNNfURta3tQBGKyxALqmdc
D52V+EmX/EPgPLWhZxzSGJGMwkboYbQI2o/kaDXxd1c2/1L9ObWkOSRaDa4R5bjuspemuHPa+3G+
NZN78Xz5oC9+oZNN08K09IYKiG58oTB9jhrqZ9CPphsIrM10j6x7Jaws+hxe9HiQIZ//pIdZs9Zp
M6IGfti1l+wz69FZo0pYihdgU/3/Jv4cwJN7x5rsuhoqtW/D2zz8tJoNqQO5Nga2lFudWtGikiWs
1O4GLKSFIrbVNT4YLC5/mKWtAsITQ85QXzVBJnh+PFlaouTICFIR+4Zh3FQCdLpWCl/KQ/5Uwk1E
VxSptOPJR0yfNWg+oimCuuJ+xjimxJvHKiN/LPdtnm6SYXt5WYsB8NSmdrE4eUocREHE82j2aX7T
RjVGaa9NuRumoInuwJ0ByNxlo2qvtMvMUyK5JrNNyPnpd4jRRkkNVDzeCQA/94quTP5KJnRW6+/2
GvvBn5LCuTEG7lxV70M3F3OCWhhiUdblbo9ZzI6hN40pSMfr/Snd9q4DRbyfHgj+BvZeksnnUYw8
eZdO0k/5bzuZbyVKRF1zoOMNd59b8+h4T1GXQ4k027jg21lDfX7eF/VTOdSx8f0ZhNDPfcwUfCpn
iZ+aNVsxPBH5gcdbb+KNMv66/AU+nRcQ7ypFUsRlE7QX+hO04eC+bWIngyIp9OKrmbZ+ms1ruqef
zoyywpkquSLCfPrOGHgvnVygPYE59/mqKZrXkVsQhcud179fDqQoLTDZ2+gg6TW93m7DlM/IFsw4
+iZRLputKLhs4lNgxloUjxfq/uhSER0gkreGnaHqgYJu+THZz+0MquvRJ1Hk5+ILc7aXrS3tHCqq
eMZhisNydWYAOy+ndGY12lSi/sJIdOPF9RcerTH6LbgBEnQ1nWti9orrXVgCZTEhowLZj2m/uVPz
2CCzvbySJRMWI5jDU0Hz0zPRHIdu5DhSQVx2TgCO0haRZo0G69PBwYAfxdHGexQk+Z/K07XAoDE4
AmRAMqTgw4udt0HEngxqB7O90lj+dKHBFoMrgBuEKvlT7ZCKUPZ8yij2zEMR4bdBNnJ+6MYvl7dt
yYoD9huQZzCULrlykJNrc2IDil8FU+Wb8TGxv2NS6bbMPSgozivB+HM1GgsCszjqUeqIojxxbqqi
kSNzF6ZqMDaP3VVvoxtz4MXBoNeEBeO8dVAsSYaPxL0GaOnv14mHPVp4DE0ZkMacG+cdeErLXuYg
4i6C2N273hHvSR8tjRVDS34I9SQ4IJDTmF3WMgTPhlwtn2AIAK8AOuZ3Y0QfL69l2QTSXfQjLbCc
amuxCrOOKegLIRwbHctmwMxkX/64bGPJLxSKGG8vvBMwQXu+X1EMNQ2IreZoYn33UM5yP2qIFpt/
LSIHn8AnMeF58HQ89jQzXZIO3KmxW/S6qPitpO4Gs/Yr32Qhyp1Z0ZJdtDsGmwhYqUsM7YsaYgX0
p8zlSr9lcc/wDlG8/qiF6sMnrWAJL3qYiZx3AXXILPSrZrM6vP95LE5t2v/awWV0vmml0xYsGWAn
y5uNUe3n8atdXM2x5ccOJFH5XYHqRBVka1RFC1fTmV3Nta2KZ1EfKru03WJULch77ieZt+1H6lP7
yUSd4K+9ECTChAHjAHIfVM3OV5qPoWjHFrotiF3gJSt80Q5+aH8J1wbxFj7dmSF15E7CoANQPrEn
GGrsTD67wraOaO8W11Ndfk1BN72yroWd5GhLAUrBXAyO66iCzsDIOLERJJoy/QJes00bdZ2POSw/
MfNbG0W5kForNpeWCFEkvI+RW3ifCiqpS8CInHR5YI8OSM56v483PIe8Q7VSGV44bYjwf7if1bWi
VzlFP9SV5yJ0oEZ/5ck89h2CXoDtrnG8LK0IyasL0Xuo1aF2e/7R+GSW/ZBiRRPe/QJavPzRhiRK
ba/s3OKCTuxozhGbBnV60SMWhu5ekCiwXLlJm3l32dmXLkh+uh7tLh7DGJUqifWEc75J0xkkibvG
3TpTUDpX0FYfwexbGZsGw5vdfC3svwX5qLcShh3hIUikmd43yMEirKbJ84BjjIAY6daa6JZYxdPl
ZS7kUKdm9IGFkHYkMzKYiWI8g8Kvg109U7PYtBY5FOWaMy5aUxexKiGiiag1Q8RYjcbgzVgU3MIs
i2uTfhfiV9Q3mxivn8tLW7iYwfKMLhD6QYxS3SGJ0ZhAC2FptsgfDGnfuNW3yxYWXfHEguaKlTnV
keSw4CZ9kEe9P5P2CQoVK664uBDGwJEA9R0k7tqutSKfZA/5naDxokfTHZ9tsTY+pw7n2XP5z8sc
Ck0OXqAcMgHnh7cQ+N+yYHD2MXwKFa6qeHFR7KCl7z3n+RZcly69dX+ZIOTPZbu/vI9LoQMKPKAV
VimOpXPU57SpQjaBRD3x7hPUovLhh+i2oTmvhI6lQG8r5TYs0wMtvnakayYHYglAkhLbvQUqejMW
jh9Oqc95tu894gu5dpWRxbWhAMHxAbkLmaHznc2glJgPlOZgl7TfaDQeHajIfXUz+7ps2W3eNU4w
0/jFqd0nMYyDz9KYHGs6mFehrI6M1vaubCvpR8R+vbzrn7sL+OhAoyAtVh0o0JWf/zT0v1B3hERG
UFWNz2LbHxzqOz26KcOYHK0i3LEB1FJG1fksSQMCxAzLb1NMfPSArffV4FfsN6vWBto+1cPws3Cd
4/nLcGgtvXQD/w+HJEZCnbfuBr1SLP13Wjb7grzmc2AUt6XcXN6JpXPsMuA2cflzaKNr3l+6RovO
eZYHpJLJoTIzGqR2PN4Wdub8iyksENkTB2+ifpapJ5ow51hcUc+3fEJTejRfHHd4vryiz+BN2HBh
BUhedDg+gY3Q8HSkqbLSGVKgbhq/9q24bfpfU/jTHoajF7exzzozQC/3mYhxy0CPvjEsE9oyHVlJ
+Jc+KBjKsa/ogzOmI6brkpFBTCGemgPx7SYA4WFU7SA7EQKSN/GXLl4JmEtnDgzsUEXF1Qkydv0d
A55a4dQRPMiK/LD77rq7vJwDsYaPW1zYiR3tJeNVbmx4hYGyff/ajg99fjQZxq3QHuO3pNyVwz/k
ciByBHOXCtPor5wfWIEoaYRDjAPrgVsc1XXDGPymJithcuk4nJpR23uSftO2TRoCVVAQDD0MbuG3
GLTw1jBhS7EYoQefSQVGS29+4xxIyTuBMzfehfGtrMF47R64uWvzbbymwb24ohNj2oeKzbpoZJbg
eqOmX1XXltg3oKy8fOaWkpvTFWmRPm2iBkg2rGiqd4bbBTkGCePiphWvVv8vDv7fenTVxh7Dd0MW
wVREPkrvMKaPtfVSrWmRLh6jEyva/eDwIR0bBivcO/LybSrvgTXvh5XLf/EQoaQBP8AbDKNXmrdF
WZ8IicdeZEcb3v0yLYFq65vbgMTBEDtim4E3rSWiSw6hqLQ4hGnwLNIjvkgKS9YuHAJZ/JZnlZ/U
0dZbo4f7MyKvp1WnZrQEsSXgyzE4zBgol792KeuBeW5Em2x75k7PFJOB4Q7k1DnzARHp5KYkvP+G
K3nYTJxEGOLz+swIkBKQ4smzjPbL2BGhwEwNdwGZruFqUwykE68L97ucZv7UO3VWouBAvOckTPjj
6ICVp5dh81HhX0E3FsiN96yCEm8bF1G6iwzat2g2gT/Dj1v0ux7rAQW1De6mBiSuSQUSbss2090Q
j3a+HYaBNju3yRyQ1s72pqnd8qEMqxkCpUlWZ35Xtm7gjqzcVcAtyKjFnGtDizzzx7gruT+hL3jH
65bMvuOM+U8D0qDvk5m2whcuIIw++EnwqhrpjJS6qaIuoElpOVdp79oby43M56Hqx+S2o5PzQGLJ
xy1IF4Zo645Wdg/i424D3HLk+DHFHBrNgGHCrK0ZfolLPrq3scRzMUgG270ntayPcVS7uzHpEbQn
WibmnuYcKm98StzXIami1u+6PtuTui12knplvkt426DbKOhwDVTk+C0046QLhtEoITVkldlKwrB0
CE9dSIv59TzMkO/D8ZDomjXhXRc+uagteenL5ej1uSWIjAFNKEVKjDIBpKnOz2GTmDQmqo45jfd5
cQBpXmLupuoVpLR+mVyH7tE2DpdtLp7CE5PaRTN6fePmBgovNWDIpVXFqIKUj1E5f1y2s7iH6Dui
Hw3YGs78+dJ4U819nsFOO9aHAdj/okpeE9t5Krth5XMtb+N/tvTO9zjlEO5VFefZORDvuzk9tlQE
k/eNltt53jYppNLXtGAWHhkKVo2+kYN6OuZHtEgNhEdUAyCMWiC/jaqHYritxx9R/G0qgoTtJhxY
8YJz7mOq1Spbv7A2In1vs++Xt/lzJD//Fdb5NmMKyQvbGL+iT4F0DJ/rKd3k5hiE8WYo32IRiGbl
3frZgWDRZgqVrIiF9XXnDHOtIm5zqBKwoKyMHRXecQjXzCzUeGEHDxJ0kx10NfXGXDj0TpnNBW7C
wXmmHBq/fVwf2phfOTaaxdJKhyC28chrRX0UBcSxwMnt/b1rqV/hKAZlPNYwgni+vyEBRpmkyOll
9UXwX2k8+XaNXTU+DPmtn+4wRjzNa62axS0+MUrPjZoyzKKa4qOObD4kxHlv425X1HQlC1g4N1ic
6jqgnI6ZM70CYaJHGBYgUwUFO5gF5V3NXyRufnnvQfei3srmVoZrYOHPcUHZROdQbSnuQe3YQDmn
410N92nkr7pJQVl+F4YTsIS/Lh+MxT08saMdjJDzYspcrK1urorseyu3ZHi8bEJ9hvNM43wpmm/U
kNABTAVLaevH2Sz8EQTily2sbZbmCJ7VuCzOsYgUaGpE7WMqvEcXHL6Yq1kxtRhITvZL7efJA0SW
XoKuChaTe/eG+9NoHH8eQR4W+iG5GUjoN6DT+fvV4UQpdD6kQKDLcG6S21U3Dh6qvVZLIblzP4m7
vBc7e41XZckVTuzo42hD3NiTGcNOTPJryNZsWyfbzFm0EivWzOiePWY97UyY6UAuwjFuFMt6U8o1
2PnnwRQIjCASuQ40YxXhrmYHEK9SmB4qoKUYZvRNhpDuLFD0Tf6Ytra8xdAV6ldeZdwJU/Rbu57y
r94g+2urUQqQQw38z+UPubjyk19knX9I164pEmn8Ii/sn4uQ/GxcunGL58tWljz0dN3acSN5M5dT
iP11hzfellCtwwBq9QjYQWzOSM7e0T+/bHFxXR5eyiiJqfRCsxiVIi1jC0VgIbxwl1QmuyrsPkWT
MVsjCF+KJZiaUpgaYCeRDp5vIfTd2qhQprrOvqnD4kHkTnB5NYvhHm0p5T0QeYXU+bmNOEyTdjbR
CajAxR/VGKY/WOah7XfgbSP8wXJiv+1W5nyWIhi2D2B41D2RJGk2DYNDVmFE+ZeNke+SNsjm6Sgp
3Tp5u/K1Plc3QMCCQraCusGajulyU17Vs7BytPakPxubuY984nzU1m0+XOX16+XdXFzYiTWtvOHK
oZ2lhLUY9S4PeuNmi8pD4xdrfDmL5x33JHJNlGhx6rUwacx11uRqXRMzQdTc7mwuNwLIy7YxgsQl
m2F6A4o7mKrxNszcXZhMK56ztFb8ANS/AMtS3nPuOFIWJSSxcA3FeIeG8kfnxRsJ9L3Jxco3/FzP
QaBG/RTtTAjofsLlzV7KS6Ea7KJpblEij/eh9LpNO4EWls8Tmuwstl4uf8mlUw4QIME9BIvIas9X
V/a85MIE/DdyILhVy6wJomoIt11Jfl22tBTBFDwPTAVKEFNnpzNyKBFwQxboL9r9uznNQw2dY+JC
7qqh3rfCmZp7JqIBwC20J/EcRF66ssGLabXrYINNMKko7ezz1TLRO9GYuiiG56Fv2wPauc8V98f8
K5vuRXpf0nvH2c9Vu7u89sVddlD1gRAs6kc6Rp14bkejwUGyZHwzKCSF8IrPo5W3yUIJniCTAHQY
tW8XQ5tauHHqUFoMWNLAtWK/nvZF8TAmj45E7WcfOwezubGs3SxoMCDPIB/SXMkBlr6wB3QBhT8B
IqeHO8wWeTlQkQqYdN97w04hbtsH5t3YyXEYhe+69crduxT10F0DGxTF0cG6z7+nh69JmgwrHr1v
M8HD5EECzN6AiModN1GzRvq6cEARCPDsUwEJ3VEtFFhVUWI2q1LQb6+6ribqQSWujkGrTBOxtVFk
2ret14Qrq1xABuDqR+8GyDWw2gKPdb7MIrG6TErYzafdSO8H5ve8w3xxj4cvNFVuOQs677eHPhoa
FBvC/pqIXY1XASOKeVVMFuL4ntsPwcZiDC2ojqR1NYgftHqMo5+XT8hSoD+xYeuopsllIXNq2Gg4
fbSszpdQNhjNHwlLb4BIOKCn/rWNpg/UN32rI8cyXaMfXXCms1+gBQeUcZAae/gFBRSBOfjSmuYO
bDvXTjtuGFB2k0jW4pE6kdojCs2yP+IRGAj8BHCqMjvtZkKLwCij2dkbbKjfuzkKlQTg0D7FKN8+
VqbB5M5ikHn1Q+ZG0Q2JaHpwy6K3d11GzauEe8PamNBCSgaWXhtNUQb8Np7H55/cGftiLFSBgSVs
b8zerhRrKKhFEzhLGEAAXcYn6Z7ekenkTgjG4NU6VhaqvkBlXPaqhbubYNBaCUyqF8OnN343VXzu
GF4LUh6sKoKK300tLJ/H4cqnXLKESp/ipENs+AQwdYokS60IEV4kA6q90abgV6x4jKx/sYMcD9QV
NlEt1/Pv4mUebXAH4LtI85qYP8yqOjQjIm3C1nhaFo8kRU8cDUfQCaJKcm7LMuySxm6q6PXuwuEV
9RjfjA8kSyGlcm8Ur0533bEr2b/Gzgr4eekonlrW8ss+t2oR18hKzOnWrW5JfrSIETD7zo1fyXy4
7CRLWQGA9gol5OKp80l0KaFxJCezKIKS0xtaWE9T/8L7chtFxa5MWr+1h1vTTG88w7tqSPhx2fzS
WoHihYSCq8rFf77CSe1BdC3rICynbm3+ZWKxbxU21KI9CLCZ73DW6zZaY6laXjEyEUfV3TFtpJ1u
Y5zsOIyw4jFlLyMGPY2JbEbSpkHqRDcOGTC5AsXV0g5Y+FPStbGDpUwFslN4VqJXDgSOfqHYYUzc
vsVpKZobr0Quf/SGBk3mCfjvg8e3Ht/zcJeBhS5BGXCXrpHPLb0GiQMlVsXWgcRXHw2quQibDnLp
wZAcCRpRLYAB1PgdIzY4xiGbjjS8hebR339pAHdBx/AHmKBD+oE8jqpYXTCYQU9u0raWEPFpy1su
Qb3eiTs3Cb/1KW9XmvhLoQnTMeAowOgCqvb6vWbXeSastghoZUOnOPddB8kukD8mBj4ur3AhQQIT
BFqr4PEFDlofcw1LWptugdm4nv2AOMgenHabFu9C3tZHFyT5l60tfUW8JwBsgSmUcP90KU6OTpeF
4HnneFIg9Xn+I2FtQejETLfEq/ZD89BzM+i7cBehDXnZ9MKenlnWQqNRQO1mUI+ZJnwYwiRoc8CW
smhnu2t8p0tRGKZweSm1S7irluMa04yxF4n40M72FUUvFjf/TWxEG7ust6mkvizjXeE9zU58PQ/O
vjHXqqOLi3UthCcUK3FotWiRz6Ky4hyLnY2vgJA1RuOX7VODLvPlTV2IhBgNQa8BLIA22s/aSjsP
TWOcSaS5pLuqvX6LUB04Fflh5O3BkOMxC9fENhYgaUoKChcqell4POlvFlq6Lmh/YTMVRwa+F3ZF
on2dHfD2zL1DPG+k+8aMm5zvrOQVYlE+lHOZe9/9NYsu8mo8KECigtubQtn0/K7tbD7GxoTfkaC6
kO6p/eKyW68O0Yq/5tmaOMfiF/3PGtNGCPpxqgQa7dhpCBO05htqDZtxpH65FvKWAgKKGdhfVNwU
h+T5ssLMmoaum/HoN9sA6Ao0W7qnnJTXsZ0+jbx+vOxBi4cFwcfCKBjm6NBoObfXmKMp8FYsAsIn
wPhKyHLs0s70aXkLIhww+YbiKcy/CA8kd+LlsvGFfBaVqv9sW+e2IeBNzBpNc+AWI2DFkxsSr+FW
1QnQ3guATQIziNoH2Ez1+gWkvsrYC0ElmRne1gMKgJkTskBxvLySpfsZaC+F5cMoq8KsnC+FdRh2
py2auU3Ni72IYurPVEaP0ov4pmdjto+74jZxHRgHiKaZaOLH0YTEMGKvoFdvj30hp5Vk/s9Fpa8e
uNE/4i6Y89MBA3JC0pB0+Lg1Kvl9RvwBStYV+4m5zGtqqll2BGD6jQvHL1m9p10dgFv9IORD7TmH
lLV+iN5p4ojr0HP2sWUAUr/W4VveOma74O9AhYrqMyt90yXRxOEFeQ8x+eSqS9+T0AeUBFzFrwkt
j1S8k8b2LWd4sWS2S5Lar821aY8lR4F7gCUbzxEkt1ooxQchIkVbLhA2BnUEJeMBYGQg05t6JVVf
toR3j/dnXPFPqnlyB6N+V2WdesIm1Dp4JD40fbZ1Mnd/2SWXIhY6tei8M1SCMbZ+7pGjaRsJBlWh
7AMsStkcRPpTYKSYrlEVLEYQBZ7GcwDcSZ/KlPmEMa42wXB0UYWhtY2h87NjZt0ikTD6196b3DfS
EXKQsVveNG5DbjynJtc0L0GqR3i0FtFUKNadnqvyC4CsmATVC7QQabZspqQqmtrvxU1Y/OyM31a7
dUGbbO2rfJ+tnbOlrT61qOU2U1zWDVeimUn+UZlBZqEuPN0P9lqjf+luOLWjPfJCGZpF08GOYWU7
owLqjI+BMTZHSG1DKSVeCR9L2cWpOc2DBjsWoxiwkVn7PtdgASifB/FkGpsiLPyC7y77K2Eq3H/6
cGgaoM+vmKv0zGJOZOLmNu5YlEAAzpT1ONb7pmq8Zosj41zVrVXZ2wig6t0EteovZllbDwbjk33V
urJHr7Ik485JbQh7dCiURDs6T9OjNRWmG9izbWcPiD7Vvhxy6h5EmI7fUoL5goBNkb2N5whhMPKi
9LqpeDtsLAyN1uDn74v4f0g7jx25kaZdXxEBerNlsVx7I3W3tCEktUTvPa/+PNT5v1EVmyhiNAvN
poGJymSayIjXbHtNKK9iMRO2wbRslVR2kfhpROndqsXqIFddNDhiYgmB0/phamyq3jXvNKEIgQ1K
Zv6geKr4qZCl+E0TE+S4BMkcyfIr0RM3aiC5UBGzOjw2SaeQtw4WGm2w6PgNZnPXGq6i2bEoeN+k
Msgdqp7ls1IoXe4MTdFtm7AWv8JdYK+rYqDDDEo8X99pfiFfeR22wXadd3W8SapO8/dVAjAAEOOk
KiHF6sTLEg9WISPsWceNPNpW3oPvCPu04GhC6f6qi3wL7UIvNN8zHDk2Q2NYvyIvl46JYgV7qgSD
Y8WQsa4A1aP1VCPWZxcZk2x7VTiEDo59zQb8IM6DjagmP4t8aG710coqtCxDt0FUtkFOA2cW7Vdi
ufU3KagHcxN5VfmjqaT0OcM5yrW1YjCd2hSsX7HG9D4ZmeHdYaMhhhtviDPIEep4oyJuvG3LCCMF
iWs/7Sxz36au3MNzr49J3YRXY9elRwpd8lGsKYMXfd4Ftpz62N2WFStMKIFRXmnaQHc81TJzKwtt
4DkIOKbI0bXurSjnQnkYUsnwnEgWhdukYe3aQyZnb3I5AIJxwQuqm3IYi8LpsF3LHvM+9K/1clDU
TZGPBfSdvigmm7Ks0rZ95Hu70O+qO0EbpWe17IMREDSm7LasZLL0kGttmm+bTmq8W6EulZu+k6ut
QhL8HdJ7sUdgA4BqzspIVp4Yi8f7xPSgz8aJqswZx2VZs3oSHI1DJNZcee8Xt3L3JQrulMhOw4OS
/SpHZ1BudHOVAL9wIPCqocYD7XPScZ+dq1lbW0UVkRnAFL6BJ3anee8R7h9ovuxlwg1du6MLfl0k
gV3FoODVbOVQWjgCUc0Cyw+iDDXveR8hFcQx8fUmA6Qh2fJmr900ncquFNF/WLPiWzjdSYXpZ/If
UvH58RfnlZoMBnlBFlUoMlCydlGXiKA2WnJMJdYolegadkGYr5zzS4FhPcFihMCmfRDpkIRYq6Ra
oLbVAPi9yxOdfuphcD+5SrCympbmk6oK6oQy/h2c8udJST50nNcFqGm3UqmjFWp2JYl9E9vo3CKi
xPHVOKMnRak9Nnq3Jm+zkHnRyTQBwlDbQZ19Fr1WhioYO6KrOEFXYsNF5h7jYM0DcyEdQCoQlr7K
kwAwwzwMpUgz93PSAaneltoBKwpu7E/G2lNxKb0HKkG+ykxSAZivzkHvcyX3Avh+zNVbQZ+WYtwA
nWhTg0nHIFX3+BV+GA0guTvV1e2BS+6r2zZtYceeF92knmRc+1VrHXxP97eum3vXftAJW0mNW4oW
lR65TlR39EVjHblwuWz9NYrOUlGK2QLmL0/QX/C/54vCaoNUExssrXOdaoE/2n6cbuPxq6+ktuR/
hUQjx06iSivLfmk1nIadfaaoShO5DAnbaN02Tz4pw7CP1ywBp98+y2nQV1F1gFcTlGaejNaxUg2t
SHLcUqf2FP8+8poVFYW1ENNyPH1PZCUb2yNEkkR8Ydd/lOvg379Zph41TSH0S6cK9HmMshCNNq7w
kjLF/CmthG+eG+9wF1jJ3aeM8sNsnYSZFQSaIC712iQM9ul5fJ9BT/CD29CyY2urtK+Jvr+ccy6c
fAyLIcFq1dH7nS2BpKB6mGgVgveD72RZfR+Oxrbu1Su5dh0jGVZuk8VwCF1M5NapuzYLF456oTcS
+btLtVUa461W6FAh0PVS/Nt8zS5p4axV6UH/E222LqBg9EI4EK0U7seusmX5vYpua23n06FJ1w6j
pU8HUQMKITsYpafZClEjJDj9brJ10X+qxtYy9n33Kw4/WZ3rFM17r6612JcmEzEIAE4WSDhKVOdL
UlV66uZeVIC2gxuZubk9xmpvN1G4GXxj2DR68/3yalk4MKgOkMNCjp/yodnnS/w+s7JJpyHLgIr1
+r3naXuZ7Ni+HGdpZKSHCu92dJA/SAyZw2AE7DWwtdW2Ha8RGLWh0PglyeEa73M5FL00Tl9EIeaY
WsVF3WCMAVAZ5VsmisDRPg/g+nL3MKzVa5cWiA6J7P9CzWG1ehCRR0mg1KFxyeVdpxeOPOobg90X
m9+SyqnX5FeWUlc+2J+QsyUSNClKNj0hDSz2ivyzRd4m9slWFaIHUKh2NlFs6XZNVhfiPrasTefK
KxijhWRggk2hq2+RdNBSOl+mtCrbMhyZ4Ri71AD5aksob2tBPJpApi+vm7VQ04FwchHEQisrwqQN
VPTFwSw0RyBxrfsI2t7KlbN0tADJh2yBExtfdLYTlH6wSnMAfhq26dbFp8CRhexZ6LttaCRbMxa2
fZ+tXEFL19xpzNlxZnih7rchMWOc7dNSoUL4fHn+lva3geaASh0SdMV8M7jg+tRqALeYay6KizGa
9gDuzBUB3cW5+xNlvg9SqGjt2IFLHhuLYoXwEkTW3QTfFQyMjzx133prZmhLW+9kYPMaf1bnkj5G
AK51/1WPH0z3l9wfg2o7xg9+8qy3Py/P4+I6PBnh7BYP60AWgymc796aPYJl27F8WRXrX1wPJ1GU
89UeaHQTlWkeS4PORRdSUI98ZWX3Lp2PpzM3/YiTLZXR95E6iyAwrm25P0jNe6k+asEPXdv+xaRN
2nWA5UzO/dlwmrCpDSlj0lqaAqFYO0pwwDfJcl8ux1lcfidxZiMKK6uhGc2IlGm5NdEPMxc3nRTu
otj6ornqVR5Ff3NanIScnRZG2mnhOBIyqSmMuo7vP1UD+pm0ELUffrvW5F5cflCVodoB1KCrdf7N
Bq8yY9mYDidPsOP2LgeJ1gaPWrTWMlhcHEAhJkof4mXzbTW67SCLCYGq+FVLboV4B195k1rbgnrS
X3y1k1CzLZVSkjN6hVCDcCNGsi0nzTaOrzxqI1F0o631lRf31km42WJUAsUXrXKaQrHYRb577XVr
fuIfPSlQmqDg8M/szRZiElhJoDbT7A1fU/1pwFLc721zuKqR9x930PUQN4zzQx0esIbb6MHnznrS
64cBybZK+HR5fhdThdNfM1uj4EURiVf5NThjNeU13TzbADHaVp6d69cWKZgs7orq2k+3q1oYvzs+
82cPEBB8A9HDgL84y1MEHZMosxrQPjDlLxEy5nLR3QkNuYkU7Qcrs8e0dPrya2rFkK/dNdfC5fgU
ZdD9IE8B2H6+Y1p6ol0gwPRoJP2oKC0OZrGdNp9FvbXVREFvEtpv4n5T9fJNFVdOh6X+HxhZKP70
8SfRutnoM6VpQZEy+rZ77VLdceXSGcxJCr14cS35SJl3m/cRS6Pfelr0RvV26+r1TZmsWpMsHR2n
P2W2zQDUYjJTMxGpBcnd34rWT15mYuEdVpbbNKb5Fz8NNJvx2kzEiY5FqmaQ/kYviol5QG5X2Se9
bfBy3BdUX0LaBv5aD2mp2jKZnUwEVdgZKFWef2xgBVFbWEy3p2S2kgMZeVfEx0TahhhBROG9P9wl
f4HBPIs5XUon1+iosrOagpgFhfxiKweDEjt6mHQAR4L+C5SK7unyDC9dc6ejnFKik4j+GORJKxER
4cpQuI5yBBky2+83ingbxmuV6ul0+Pg5/zenkCXOo7lSMYRyzuc00uwqyKpDDqTdsH5eHtPSffNn
TB+xDGMJeHka09A3m8wtyEYwyAueE4thjmtNzcUjERs2iGwUsExrDrCJZUnPGuyQNpqPAc+4EcVH
TY3t3Phk6t/B7MbZYAfqW+beN+nK/ljeh/+EnqNtql7QInMgdF30u07eJU3jJBiEBX8hqTCZSv3G
MnH6fOhuGGUPYUomUpK9+O6uHDaydyuLnS0pV3HoGONmXLVHXtz8JzFnu8EYxziVMmLqlA4iYxeL
1Iep9Yc7QbvWkSd1t7rgBNK3y8tniRRxNtbZnghaU2hiibhp0m5K61jWd5rO4Y7d4w2ITlGoHap6
frZrZNvV1/bI4jcFUA6maTJ9UmY3rEQnEOQh+Pg4Kz83XfgYdN2m819iYU1banE3nkSafsnJ3q/7
NkbdmkiZGzu57zsKNOFcSLeX53NpQNSPWT0K8FNUbM/DZFLbA9yBqxgL0B+MMITY53GOpqr6NZKa
lefvYjSQm3hB8E+dt+HMokwkQYQqJMgQ/V0FhKi/SYTiEX3IzeWBLc0f3MF/Qs3Wp5LLMUI/hPIF
KMmRUtN8hu7t5Lq2vxzpd4F1fnCehprNoaGlftsmhMrS60r+KlsPen7XFDd+/iPCT3X8KkovknuQ
29csekKGylozdF06U09+wG+vspO1QhNWr2gpk/pk70lyJZo3k8WkKT8kwVr3aelKOg01y3PawlUr
C4T8phqNX5H/EqWBnemtkwssHBCprRqvTO/ih6RQCTwS7NcH9XUh1IWoal0+ZKodQRd/bnLfKdq/
YHKAtP0TZpY1KaZPD00lDFnkdZ2pu5EQQa8dwPatGIItzCG8arQQdYDQ8CJnc4hF6/99LsPqqm3s
qpbTiQlOGJ7xEFJVc7Syh8rWVuVKPrHwIkLMDZqgSYeWouI01afrBI18P0n8bKNlgfCkNImxSVB+
Wvlg03KfbQeahnRiJ188RKVm22EsFDdLFB7GyIfojSMGqIWgKPTVpMIRYwgklSt8a3lpXCjzU7nH
thLb09m4iqylYlhMsDdYBQoU6LhpEcvFm67RUCXQDvhCbANZtSNNOCroDhqGt9XqYF+PoV16HZWr
znH1bjvqxicxk2zTjKmkRmgwRU6eWptIjpzLh8bCSahhmMYhOAnKUDE5/xRDjwVVnwNqTKsKP0+y
kdCOw/ekfrwcZ2mtaVBf+QfX5YNNodGmAlUs+vF9vddwnXT9owcCEeEctT4Y7OP/Fm526mZSOYrG
OIXzPmeWb0vWXdje++7ntGvtVXn/pWcA0tbAArG7BTs+J9gmeRH0lahDY+6cGJ85q7bDSHIqGaiv
XWnHMbvN1miZS19uku8G1MGR9KGL6MmN1vtxB9mhdGol3qTxz3T41IlrPLmFQ/23TPj/4swOJAR/
6S5IbCPNPLQIAOm2Jqi2NG7ifBX9OL3U5luWk3Uy0VBkXgDz1ej1ZakGxDKkh159EHqk2Fobgbym
bpGW30G4z/Idskso2u7NtVLr4mc0QK1NRNepjTlNxcm5lOhGqCdD/3uR1uKPqPhqaDu5Rd4S6yh0
DZp93K/si6Uj4zTkbKH6tdunlc5X1KtyM47Wc6IIK6ft4gc8GdXsHPR1Zei0lhBC4d8UGmKNqJG2
ZXCrRfFru6o9uVQAYYv/M4u/RQJPZlHW4yo3a2bRKLr30r83cCuJfe+eGthVrjTPgmfuLAqVtfpW
/RXM6Sz67FKzMqsecovR+tUxKrZF2INkfBKad9d7Mf2bLH+WzG2pfMrVlZxy6UVwFnm2UQJBltPB
JDJeFY5QouFT+zeaHt6Xeva5yuPd0D1BfNsLXutE4fOgvEjtmnre6uTPaiGRog9ZlzP5UfEeu48g
Gp3a2iThffvbkiEdeYu9Vmtev4tnERrGWJwAjJfmV+0weGKfqkT1JSetn43qwe12YbqykJfuEARu
/xdlrgI6gRszQSOKpnKnN9yuu1E6yNpXubLL7tPlG2Qhe6AoIEIPhpKJAc5s1wTGkEL65yiyTIg3
0V7PXwZLeC7F1IZ+hYeHbMeav9IhWQk6f6qrMI7+P9O9zZys/ay51yEPSl+jXnpjeIGtpyvX/3Sg
zg7cCY4HrQHJDzLB2W5BYc7yAOCRI0mPOSJTcnkc2rUW/MLqOAsy2xhaoidurRBk7B9qXumxhUQD
OZi2cumvDWa29gPBlEAUTHHM737ZUQt3bfPfmzABYATgN71Rf7Mpz++ItMBBEzcLFmG8UeMX+nHm
uB00hEbztY+zOG8Ql7jeKaZ8ELSwZFDVmUio3L0f259F92x4z1r9718BDOhPlOmGOjmux4iOUiwQ
RTAolMZ2YW51d1s0XzyloIW/suCW7ljEnCVo/Tp3hDjfV3S6vUqewhnJfel975QCn+oXXXs0xoPU
bbsGGYKVdbFwAVKgNQzI8eBpqJicjxDQsanGUzIYazU2rqjZGNsMsLN5U6jByviWdrDBKQjAlpQM
KOF5LPxbM9k1J9wpBsRZdLSkz372Zva9rdU/RmVbcgJfPqiWVgnLA9kqEibgO7ODaij02As7ImoA
FoXa3QgqGg2j68hQlP5TqPn7np5DpBXRFEroNlEfHQT5VYGWP2bmWh9jeVQ8oSw86ukJzlKxypPd
vPe0bDPUZfyewhb/buaS8AZSO3+uDNnFZzmLvWtA+PFNPI7GjT7IGDVIkuUfo8bIMtvscaBHpDyR
Gkyg/aJ1RCVpV/K3hTsJeIMsWRPUl3bTbPZzre8r6BFgmmnHUlzVqwcta+0YapiS+Qi+fbn8CZbW
8uS9BROWnF+1Zmeppzd5m1fE8+vCjjJUX770pOO6+GAGf0FZATEFfwSPG1RH580NQS2zRpnGNhal
9NrL/rCVjfy2RLDWAZx2h6FCcGDwK5iOpWe0gW7GpMzBU/HDfvVjBXpoCLJYK3X3xUzF4Qkoh/Q8
Br0sbZQ2rr90uhIdZDXRfhVaY32Dvdpuq7ZRQrun53NU00p7Y8d7g63XiflkhpEW7YVM7TpHL1rf
35atHr1qvoB8va5UDjo60i9vVKh3SJInrT1sFm4m/F+oF9OPpCYx9zNrPR+7+gEradRi7zIvu4lT
BTCM8e8POtRGAF/S90MjaA56h7RoojMd5dTC7RiOhyg/U/u2ou9Kt7LsF445TlPOb2MSrJA/0AzT
1M/UYOLDFTaE1nzAna26KnuKqP0+yfwj3+Pywl/KbAkJJQ66PTz2OaDIFMoyL/ByhHT6S4z2nLS2
1AR2nGzaPtpF1pcse/GUlzBdERVY4mifBp5jjPq8icRaIbCKtmQBpL4SnNB60NxvctzaRQfh5soq
9sjFBhY2xg+l8RZ4X8bsrlrjFix1d89+yux26WuMcRqdnyII5UZDZquT6G8njiZ+C41qo5QHObnx
RgeiuIdgCdjY9C/0JpHLxkwTyD+orjml2lBc2FcKAGkXoYxQu/d93RazlVNuKUvgFmXLQGOdpDZn
x6ps1HLi6hPSmyJZt4vlb26yN6eFXO7C4arEf0g3VmWlp87iLBueJCDxooRGBi512sYnqZCb81O6
aEJMZ19k9Va2YkfTH3P5UZZ7x++vKnULcODyul64QM5iThfhSUzVQO5cNcFtCnBuxhjG//Bt6hRo
cQyFDAg/oJvLERdX0ekwZ3drP3Reb6hTyHIrZrtM3SfjfkJKSMYhl2o7yI+Wd0s1uC7wEXnMrZfL
P2B5yJPIAiuIJ/Ps4/LAyOM2hgopird55lT1k1nTPR+3IEZSjuzL0Zbe5czwP+Hmj6ooKKLclfiq
oehvFPmQWXdDe2yKjZDgDAyhz9VfcvFAwznR3/tSXYu/vKr+xJ9t2gzdBYjrDNcbj9gKqcFrDsdO
3AzBZ1859Lgye+FKzKX75nTIsyyhC7gb5GmGZfnRb3+K453a/Lo8rUs3wGmIWVKdt2089iKz6sPO
z0BRidJOAwRhJQd8tMrpy67cAAupD5bEkKMhAaHkOEeICZ1kdaMCKH60ruAuiq1pW+X3wN0bq99s
KRS1VRSKABkrHxzIrDJR3cHr8k0vfM1SRxvBUkVbBbZcP64B3xYyXejrk5o1vB0UOGbLQ601E63p
HtpEQl8+veE9vg3DH21xuPzBls5UlMapn3C28TiZJyFSK+ousgXcY42GAXJqqFDF1FhFrb6qsUAb
KpEbpbfE9EYXTDi7Sdh0sVN4fbLSKFmc3pNfMh0QJ2ceeruq2CoiRuV+/1iNP7LgrQYZMET0Rse1
S3Nxfi0UxNBhUxG1n82vqSleiWwDyKARixXXEFQHHeq3zDLehBjA0OVZXohGWoTyB5Q8ZIHm0lZi
gJCNmYUFkpDJq5nX7UEOzBI+dB49tu5QHi+HW9joIOENKIAcptoH5yffawOzsOBtiOFo2k0RgeaS
ZMwaa3VNfXJpZDTr8JjXkEHAOvT8owW4r1oYCxUbScn3fplu07Y99oFxqJtqJeWaSg6zexhIA2QD
Xu345M3bKU3X0XSsCGWG9SEx+r1vrEnzLU0clBAan2w86YNSi+sLYqEr+NSGNc9kjE3e8bbCSmU0
fl7+QkvbDsUIfE85UKAuzFOZgqJbnpddAfYF5LPYXAOo2Fqte8xFYy/W5V0kF/hr5jvJNd9XYk9r
ez6RBlKzJP6YHFN3Of9mdG2a0DfGYiO7w7Z2x21WxwiOtTu9KG873eeer+xEQOgs0fbp4Icr1ZCF
jT59RIpXwEFR8Zvd9GWT1lDrxWKTdzq8kH5AOqBr72jz+Fs1FBJbNBppe3nQS1/2JOb8ukcmg0XZ
SgUXE/ZKxleRx1AaIxR9OczSdphUbuVJrQN20ewMS6DwCYYrT4wpay92/Y9C0g7aWB50RdpdDrX0
9MGphsvI5Pwik5lvvdKK1VGjHJd18iYFTqm2quOB7oTa70Qi0NamcJL2JSKraFtv/x/Dz4Zq9qDF
vILwVdMbWxSpIXQE3a7LVbAlgTBsOMzve08Y7CL0vhtaeOOa5feVH7GQRcErVLCVBB1BZX52jENm
HIEpaMUGzseDjgM1tZV+Z7nFN2mQr0JX2TeAtxvf8myOj5UkfeljQySYBFDA8MGuPd9HqVkOZmkZ
xYZ30W1X9U/opT4JnvhWjNaXywNdWr4noX4fJyd34zDkJlgWk1B1Dqd6SJP7sNX9jV6qa7XYpWPW
pM0JAIB5RfvsfFTyUJsK+H4uDwqiPOm+dKr24/JofhcC5ieQBR7CALI62frOPluCsuE4RHI+eaoV
qiMW1+Pw3kSHOFbstHrza/1a9z4P+dHtnwvpPbTyTRHfCvkuGQ9GulcHwJjb3Nvjr9UpK5fnx6+K
sTdPOkomJurjcxnIqtc8NWthfEuw5/DnahJvM8g/Quvp8iQsxsGTEhf4SXRybrvSW63S0hNE0wdP
do2mRNjRvEJNb9VmYDESQ4JL9tsBeHbe+0Jeul2A0x+8dWwMn1DpGdz7Pvl2eUAfFw5Uod8V7gl4
gADQ+cKxelw0TZc6U93FOqbQGIi5rrtGZV8aDDuBYvpvUdt5vlo1glaVPi+MNu/ja9JS4TYrZTi+
4By9oatW+iAfN95UxaXFBkl0qq7OVqrkol8yupQcSsMlf2r2WmNs9GxNSWpp7lDRnnQ/FXipc9oy
uilKFKc8vnvjkLjvcvx2+dtMh/H5hmMYEMsZC2wdstvzb4P1aTvoCUTlREOi0XYThCD8a2TN7FA9
qs3Py9GWR/Mn2vT3k9NKktxAiSOiBZ22HUXEW2PDuRxiOls/DAh5C0tSNfoq811aWMrgjRnvI7FR
7oTY3ErZF6t/MuQXeWyQL2l4AhZrOmqXg37AoCuxWehazQOwEw5Vs/O1/YDMUJ/sAx0wCmXHfI0l
tLD8Jotc7jYUo6m3T7/oZCbN3g+ttleoPVUFdgs7YRSdaNV1aiEKYC/oIbo6sRas2SJ3+y4bvIa0
N9YSR896yLwCdYlwIw/h6xDqn9rsRRNiJ3IfYbj8wOP+GrJIaSlOgQ7X5Q8ryR+/7NmPmf5+MuSq
oyruTjm4ZT0KeMXlNZrHgRNxBdq1+Zo22XULhMMahW3c3fb9sHKMLUwGD0LqyVx+MAXnTB25R3o5
zPoC2UDzE+82D2H9ttpEVbyWwX3Mg2WVXidtXISzkeeeTXuWS0FAW67cZAPmeC2uqXY+ig+F4f3Q
9OY+KiJjBUmwsDGBWKIcAMSZ/s28FaDVmGrKZV2ygMcbkGvXdVpsL3+/helDnwCwNjwr9uX8YdMF
WmCGsozKYfYpH57idD/8e1zJJLfIrkCyCGXW+d4fNTMq3EgrN4gROD0CJgjsIo3s/Xt/WeLQBZ8w
bmhOzmcraOLW62LiFKiJo2buKociOJrC7vKMLdxo0zNQ53qZpATnXZMy5UEKzbHceMKNnj7JxWHE
KnGN77H0XdjZ+CKKJF0o5p5vKwsFvb4w1JK93UDwMw9Nbe2CTv3XlQ7mjKU8geWghxqziyby1ISO
IHOWjNhrPBpuYcPjNamR/cWkncSZXTFDgi535hPHTZSdP7kQGPpnJMJSOxtW6g4Lp/7ZkKaZPTmQ
gkhTQrMh1ICsgI5VbadZTlagmC21L6X+Iy4xuV4TOFqoT59P5LRqTqIKdaqMbUnUEdQPanuW/HOQ
ECzjIMpsQz2imMcjua5lkPRHhMouT+/CQQFwABM4QJ5Te212NJVWVaZh6pb0U8INOB0Q0v/+A0LE
NOhHcudIHwyPE+oaej81rFKMUQZgccaXMH4OxpU8YWkgpDzwYRSTx/JcG6KVoybP0qDaBEUNEWjT
kcZdnqqFjUXi9ifC7B2MP8SIGCARcuuoVbEtVIDd/mYUHKkcRZPDqThbDIWSKx1KqdUmbjEbps0l
rdlqLtxFnNd/IsyOB6FvxL7IidBZD0G8FVJU8UAru3aqrDSaliLBfKFAifw7CLrpi50sbKXvWdaI
bG6G5LqsqT+RRLxngVO7h8sfZi3Q7MPUTeIHZUYgixXWSdhp8pylrwRKYa39uUCygWUtG5Qg1Onu
02axaOAjStwVFX57HUZub0V2pwuoFf7QBgeN57r7oao/xuqO17qilTYQ8MZcWYdLK/3kJ+hTqeRk
XoukbMRh4CeM4Mxb/VHNVurzC/cUmgn09nVShwkNfR5AELM0wiy62tSSbHekLaVry1Jpw8a//OEW
DtzTQPPWuikMVROZjEQcgHyjZn+tBlfT65iXsabuFH+lHLEWTz4fWJYJUuvpxGvCQ5o7pUoKtku0
jSTYefLLWFssSwfGyTzOr0hTAy+l1czjiMWDCOn8u1c/XJ7BtRDT30/WQlUrlYrtOp8KNe7+JZHu
4jXkxfJqmADdVLck3mDnIboijII0YBQT1qC4abytr+z7NTOixUWt0geDqAOUam6mQAfKEMaGgfSh
CHI6sa21RuxCBLTC0LAgKwa5MkevRVHpxoU8FBudBNwGpOMgJV6tZEXT9p+9VmmtQbZFz4dLb/6m
UI1orENLLbCxKx1B35fRG22FEVfEvLn31xCiS0OiqsSjwqS78AFXVMSqPpY+FTw9FsdnvS4+D75V
/vvCCGWYP0FmJx7UixRLKoqfXVDauCdc1brKhaEfLq/khZmbIBfS1JGZWiWzQ6cIXSlMsZneQHTz
d0VrALbBkdBO0+y+KC3zyVWL4lMQF9pK4IVDgaIc/jc8znihabMtVLe+25hALjaBePTMbWM9lPpe
Cm+L6GtVowjyeHmcC5fVWbjZDa96DN9QJ5rdoG8bcRsJ+TYsSrI9B9+QleW4sEBw7YCMpgN/pbAw
G5unWnmTWC25ZXFsk2gTgyq5PJyF0+Eswmw4RhxruJT1DCcHQJJGmyp8UpPbrOqdy4GW5u10KNPf
T046v0MAFftzElXxseoyO/UwmC+upQxFZth8l4OtjWq25nMdo95M7MpNMwrFfeJH/bYRCu8xH61H
Ma3llbEtnOJssKmLhOHZdAKej23AbC4fNMK11mOaHMvg3WpXVsLS9E2CeyrtYkQI5mDOtoj6ZJDH
clPhb6vZXXPoIrBGz+2/Z2nA0DgJNBuLK7uAOiMCmeEBe5hQfDBaR22cwX/y25VEZWl5/4lFxnw+
b2bThgARiVX3z0F3Zf5FiYOGEzJS3HoTu2+WLwye3/d6o3A0eCW9ytcQDrworJRqFtp7cExw2GGL
Uqv5IJXW1X4xkrKzhTzH7Z24ShxPtyvxRa7f6nhr9jegsEbr1+UlvrTmTqLOc68EDTO5msZmZu95
rL3Kpbw1q/Ttv0WZPS+7LLbypGNspJH7CIpEEmdXirmmh7h0eUAnnhpNtJnotp8vBNdKERdSGYwh
/sriQ5c8jVlkt6U9dkzk98tj+p2LzC55YK9/os3OPNlX8SoLiEZ7WP9qhn101K1Rlai5uyM4fEVB
hHwsH2rJ0zZaWmU3BtDNIwCAaisKcbDBrrw6+mGiO11Zm9s6yt8v/8TFjwts8nc5eXKiOZ8PJYjV
urN0fmHy0EV3MXRi8ekvQiBvhL+HRpFpHqI1Y8+MEiZBGzEmbiP491VuJ667kn78zsvmsz3JuGH+
SX5Ade58LEGmpEOiD9xhkbxt69eG90Hjy04YWruu+CEbll20zabPgaaI7W2tDKrdFeOuar6M5kPs
l0dBUq8oPtxrouvk1poL7NIhdPr7lPPf1/mGXLghvNsseq3V22QNuLW0tk///1P8k4svU0M1UlUO
OZlDSEmOY906hn8Vhg9uC9xupQa2tHJOo812EoYMQiiDY4Ci9XUop+LAi7YGAF26XU9jzPaP3phj
V+TMGCpvYfRJ4aUXOfKwskAXkDcyjVDg6ZP8JA3o2YfxUNrvk5ihjPJL5xnwMo8l8NbMOKK9oVdX
KjXRYu1BtjS206Czr1VZSmG6Gqu1az/H0Sct5rV0+xe8PYZGyjrpSJP2z0FtgdG0CaL9RMmjbVAk
8NzalzH990aY52Fm95+ZmK4YFXworKTGzLEGTGDGEZ2twcaR0laVlft8+ZOdjGv2yWDNVp34e2UM
Ne6QIF1Ak/AquEmU0Okm65EY2e8MqLRVrOlFLK380zmdfTnZB9muiMypKz4GzZeo2Zf91eUzcykJ
Ow0x21yCbGSjGEnkE3381JqyPeBeXxnlpxK+BJ2BlQLc0skE9Hnq9iHw8QFHV4yCFlQu4fRY+DmE
3fcUi5LLI1qcNIX3GgIbsH/n2IbOc1tcVrjfg8J8DVDTkzL91vS1lTBLRXKoe3/izFaiBImvKGPi
+EnwuSo+B4111IcYiYVhowyv/Sjs5bZ5roJu63WTQWCwMYf48+XBLr0UT3/EbHWqRiIFnThdeYNy
37g+zlbVNozVG0H3rmiSbDX8LDLCXw67NsezhdlGsobiN2GjUrGp+Ni5BAxLP16Osja42dpUgqwG
4UmUMt6YDKP/rODTrgAg+RZH1y5t4MvxFg/Kky86uwTETI8K35jiqVvfdYA4pdYrVK+/iALliqU5
Sc3MLZjT2BfxTOfVmCo3Yr/XPKdrbhVpJctdTOHhl4KzpK1H1XSWbwWeASdxGkyQvZSqbAdX5S9D
dwz5HqEDI3b69tuw5iK7eJicxJzyhpO8wKsrxRhyYuLTFIW/eq2xu+HVCu/qVZ3DpRQEt2dQxnAO
wWLMhoe0t0E5mN2nmbdletv4t6V6X+cvyvgIEvHff7HTWLNhNbIwDk1GLDX2bV/f5q6j4sgldCvr
fW1M0344mT5EloJMx5Rq4zfxNutNTJbeA11GtqCGZ69syFK2/2lkc2QqZilNUXrTLOb3mffTaD8H
6P5Y4soELq2Lqe8PDgxZfS7T84Fhtyt2gkE/UTPQ+Yzv9O5qRIHVra/lfH95REsn02mo2bfq1bjP
Gp1QOES52TfROGrez/8WYvaZ0gyUKa9nMh3p/5H2ZU1y6kyUv4gI9uWVorbucu/utv1CeGUTQoCQ
BL9+Dp6Z6yo1UYT93Yf70o5KJKWkVObJc8AGUzwY7Hur/h7MO4My/psy/S0c9W5Vp9bsc8XgbksT
DLFWD32AAqXLeytKzc31QS36HoAGyJyhmRcZjMsl8jkLgWSbn2fKfp3Q67qZfJV0crw1CUUjhvOG
Hs8Vm0vnLdg5EC6iFDdn2C9tRm5uZZ1EobduwEM3n+gc2g4JcZ+vj23ZDuD7Dmp/wKJpY8vAveSi
QaLbRFQeIdZeQsczMrING1ecb/4h/V0I8CYiYDTqzOiwywEB0VD2/YRJbMXXngEg6KDleq+qLQiR
HLq11sR6F/fVmT3twqoZzaStYM+eDo2MHTvJ+OfA+kDZX6ONUZ2wQPgwS9cG0Ju5HJhdGxbhRdlv
GgvB4VbyDylEwezj364TrIA3wEZoiOywjkmq3cqzx4lA97xEE9oJKNxOJcbaU+/9pAH3hJT+LG6P
tL4u82G7UYn+exf17C6BnDGEv2oGVswHttZH+f4oujSkrY4MsxyIGAf1I+c7qMprvJH7b9dnbMkE
YNIuMrTIb77rW7RCQO0NEfZw6VNv/fLF92aNv2fFhN5dq6Kh4vYEE/Z4LL2jY+6htHt9FHO0eLlt
5oWYUfRIpgCRPa/Y2b3HjHY0uRUiVVZApoOjNJ81KymbpVGcm9CuhcwpTTUBMQ/wGcizWHYANcu2
Hehfv6YwEsc0kRgCAYb1DurqEM4bjhOtkd7XKq8RHKNZ6APAQk9S8nBHPXvFA94fObDoOgA9o5Do
opXucu7cEZziYJ5EzACgAcnupsjfC4HurmOeOzHv4nqtWvT+NL2w6GgZ7rQFnfgg5hsW3e1Nu1Vt
8QUKjKfJF2sNXu8vJZgCCyDoNpA4RJL+cnD2EFZFOl9KIG+5rTL+5NdI6hmt/6Jk+jSYImn88eN1
Z1xorr80qrlKb7bgYjVxWwTZ9CAY6Bnq8HtYTpso+DIGAWQri93YhQRgL+PRb/o7CKjszeCjSdIk
csUN9YIdq7KVV8OiA59NhbbOLWBEaVrjqyw+7dKhu1OAAjd5uzL6xRnH2YhUsoNbWW+pc8NiGEKF
fVKrLz53YxdCDtDfBJnHpA59YMTXJ3vpLMYjZU6Po8P9HeU1N0GKWIYYFak/c4fuQqt9rKdfVDi3
6HxfCTcWx3ZmzL70pjbyswBFXGRTeojY0OpQ9UczgmjKbc+PVrjGVbK4YmfmnEtzXdYVXtdhKqc0
jaWAdo5nblSxVqtZG5X2FB8M3zREij2ieBQbzte8SAzzq1W+ifA2MH5cX6/FvX82pnnMZye1gEB9
VCA7hL4RO1aFnbT8R6bokSDf979Z0i7P3qBdYc6hlE9/NRVKnXZc9S80/HtADHY7ThaAU9EJA1Wu
yxGhOdINSitCyOa4MXK3d1yROO+rw/XhLF5xZ2a0VUJjJ6IqhouB8cpM0qawDuA8cLbXrSz7wp/B
aMtDC9fswwGD8fsTGvd2TvBJyCPje9/YtOHn68aWfQGE9QANQbHZ1KJ3T9EpSg34N/iVN8aA6Mbv
Y6cN4pz+PS0wFgncVeFccJljw8tFan1lOamP2bMLsNL6T077FigDJE9PFbU2FlvxvaVTCe99dDai
5wawOn0anQlVvRzRLu28uOruOkh1NOxxFJ+6NYrGpUkEItpBCx/ait6puFN3GMOSIuRtMjRrii6z
7227LPaUeQ8g0eIv19dsyQ3ngiRIrMD7D/z65UTOsBm35tnMy1Juazu7GzO1u25iYfKAZ8JgACGG
1Ja+Vo2XdeFUApIaGY+F+FA64PBgiY/sRVisuPtCjmvuMcejAb0jqFXr762uwU3WMCxUXoJ/dfoe
MSOB/mLMinFXIIsROGAsNuWIHNj0RL01gBgej5gvLXJF6yXas9C1ASZhvehRNmE9elUF6KWNYr9X
lvnnIBurrcWlOUF1rqpeaGrIrelkzdEonPo7b0J/I8AD/SxYmL+kHEFENqIKW1GD78Ky8PD0CY2T
dDpxN3BLosXAa+ARzKna72jh7z9VRDkbr7fYJ2D6w3yjLGaA+6ZR30zD8J76NgzuOhKlYKSs8wPg
hepnMfi1c6dSFxzHwRynkcn0f/mKN33ikNw+skkZW5lN5DiZeVCDobMC1aNb5eXJY8hJxahbeWbs
CW6PyahGPwDqwKUyrvwmsvfgRXfR2TXVbr4tLQZh194MesBsZS63BDoz2yBNxS8xqKiP86DMi01U
DpGzSSGSchwtR92WllGfelLLl7Ca2GtvtB/Rv/0AU+KgGhoAqG1Ok4h5EIEbMrfrWWvKdnaFkOTL
EPBwM1mMPA1Idh+yPrLQxmCDN5IqpP8BKCg6tnX9SgpAf01/73rE2fqlWR4tQu0tsfCq9SE5eYNN
Y4BHoOuPRifaG0+I8DgChiGQt1L5lgtj4N+rdLCyGzD4EeA0axZCut4vmm3rdoFzI3NlowMBUx5j
J4D8bqAmGnpIB5ESVILZs9sVJYLXChc1RNVfa9aBU8eIop0SKSACbeAPcej25hc1lmAUGiDE4Sdu
lAEZaJVpuUMPODo3Wyay52HqefhMiBrGjUB7zRuVvD4wF/zZG3+qqx3YmMYfZpABWNOh6X9bG5X4
CMmhyE4smvrNfmpd2LQ7L3+DbGIb3rhZG70g8q4PI2gU7DSu29T5MIFFLIrBJobmDWoN/KRsFtAb
lHJcF2o+trmlrZk3cROh1Bg7FBrxcUOjAC2sBWPYiLIRu4FS97WosyqFpBalN0ZtmgeWVt1BoVV9
E3YTw/FOmItnU2UHNK6y9MUTjpUI8Lp8GByudiht2zd9TttDavDo5EhS2LCdVRDzMHl24ESWT6Bj
no5ArSPtPanC2jYpGM1dNWVxxyIBJirPk1nCSCCOkJKHOoAqlJW0k2P9cgoB7pteFIikhK3S2M9U
enIMgzybQSN/RtNQbMdoqh5H2fAD0NjWT3C2MRmrMpxuK1qmSZ15zmPbW8amqMEqETsY885rRQUY
qZF1X0BgXdhxULPss12WyIeygoXyIaW0vgEi1ECO1OTk0ZV99MztNnuogTf4LMd+DHZm5UT7Sdop
PUyB0Z9yiwS4670i29a88h8FIxC+lqFBrBM3CXvy0M1xaxt++avxECfGcoqQSnbdXm7DjA5R7Feh
kM9cUrIpy5bf+FMwJl5dl9sKHUPj2pm9cONBDAoMDDNhGkSTtYBLRkHthX2NswH7IjEmUFurejMG
UQJAB6SDyo9e+9OFZmmc4/Qc4urm25g1CW0+eKb6dv2uWuj3wyv97GO0sKw3TdZn1Xz9kgwUBi81
rZMy+KKUk0xD9qtpv7eZd8pTRJ4cLFT92gN38QY7/wAt1CAQZw+pmlNesrwp6ZAMLU1obwNy6kLS
yDq4Lt/6JE9qlARA1/O2MgHzha9fYBg/shUzhzEYFS8DAsNoS6BVcIH53bcqd5O8z3cO7b8M5K2B
yErciWbL/SZLCMvjiKmVeGTRGZC0CBD94gmo5+IAPYMgVwCINYDC9146fMNWuRH0hqLqsTLSOS3x
bqRnpuZPOXu6NAZUD/gAzLjB2qSItmbZbhs05EAzdhSvfrFX+c1gr4T9CwE5OmfnhzQYeKD8oE1v
ZRI3RUoYkSTuQW+SrxDMO0yTCZ4oGmxYVz0Zay2kS/EX2ltAsIJWblDiaSFenhnGRAaYLPpiIyHL
nNk5yPmOKdnwNXWVhXDSgnYUMpAWHjCOzk4vaN67zBkRfznfeSbjYK33aMk/zg3M83u2aDgG7bYJ
YWDgbYEeRbe+ozL9RCB5j4chaZPrTjLvNt1HHPTbgUDyd5ZbWy4gO3CFAzy2oeK5k695+Zb5KxnC
xSn7Y0LvlMlHY2SGhAnlqMRXfdJ3+/9pEHqMT9PJlb4NC0P3LRSHIfj4D3UOaErMIh2oCaDUobO/
OEBxjFVl4RlR5AD6QFKkafvYsKxP1GYnkfPHKYfKdCvXqmJL+8mZ2cegJYgOLr3Bt3II+r9Nu9+I
3gKRwDez3iJmM/Jp25MXZa7AYJe8D/1uEWTDQFAGD7/0PkjaDb0zX1WV9dI2WzJ9M4JbtXYyLVmB
6I0Fdi7sV6QbLq0MOd6apoP1Kul9j0bPVMWtgyv979ENDmDDf+xoe8ljEZdFZWI04IE2m+DQT+TU
IHAk1FwpFy05OZTiQ0Q/807Si4nK6CAJm2OZcP2fSDidwLdy+HsvB1Mj7o35pY637OWsjcJ0cXWj
imMMQYaWMxokrSrSDbVRPPoHU7OrIxUNth39EJdRVxESRHOQ0MeFuqH0J8SrrttYnDE0rM86fGhh
9+a/nx10o0WGNioNDEc9VKYXp/YKjm3paPPPDGjzleVZIfiY9psMlWT0VMVuK2OyJlGwQOSJzYJW
UcCM8T+Ury/H4RdFmzeVP7ezme2hpxWSNh4fx8TIS+OYN5KfyqlFQpQ5Xm1tstAtn6fW7D82Ekoq
aW2pQ+NM9APrwJq/EnouzfH5t2kbgE9hB4ZBuExHBZCr6tgYcnd9GRfQgvP4obQ0kxehgq/dIK1Z
Fo4MQXxbTS4eiM6z1X6Wdn6oIMnHKEpP9U/GzEfh5Suh7PLg/jOsS5wADh32xYiJT0trJ4N8R601
ubH52/Xb8WxsOtE3n5rcYr6H3kFqvnJmH7K0309BvmGBm8VVm4F62X/omfv5+qQuue65Xe3FQJwO
ymomhlYbDy351ho3Aft43cTSGQzk6qxOC9lWqHNdui0kFFQYpFg2NEEFeGR69z6AI+an61YW1+jM
iuaAAwg3qmaEFVn8CNlxWMO+LP4+bmUcvTO+8vdj4+wQmXyKk7LBHhf2qyFPlbni3YsL4YMVFFVz
tDbpufIOEJ5A2SgFDx1U7gwVj+2jmMyV7OuylSAACS2uXbw+LtdCyhzng8Qoxv6pkdt2fOiqlYt9
0QTShbg6EOyBu/vSRGaFXHCJ07Ydf4cvdwDLgwKr/xevOjOjrXc41fjdACNpy6PnVuhEOLj+q1mv
1LYXnffMjDZhETGRzagzYGfGQ81OVXAcDMj5bK477/yx73b/HyuuVvaVUUEnksGKHWym8mR2X8Cr
FFnHUG2tNYLkxREB1of/oGgDKM3l+oCS0ldOX/BNaZ2KCQ0rZXUsux/oS1yBIy8mAKDE9/8t6aPy
kCgKcWhjVONmYLvQv/XYmzW+5fRY0QZh0pGXjzWUm7O18uDifJ5ZnlPLZ5tVINWQcVqhnTMHWuCp
5idneFXDXV2eVPv3ADxcS6Dfmmk/AcDTdy5Bg6dPgZkEoPW+g1yy+dDJ2IAW99odu7iz5jh25iNA
OmH++9moEFSUdZli5QowlfeuFcvom8iP111x8Zw7MzK7z5mRyu/4EJVYNMNLY0s9IWd03cC8/3Vf
n8tNYJIxZzCc9oaumKjBj421mfB25mO+mTLyoVHRJmP9ngbdyptwyd3PzWmukHEH4DsGc0OZxsTN
dkP3m29wDXm8Nixtccyw41C2hJ0o/FrnN2jBGgmSsoeh3F2fvyUvOB+QtkDRID3JOQx5qBCDCa3J
97ZcYxRf4L1wQCo0N4LPeef3COe+HsAJPR+vdJsZUFchtxl569wjOA2H8tbMnww3Bktb4Z5K+6Wi
mzRfCaqXJvT8C7QD3kzRaSU5voDX92R8RmYzRo4dyaA4Kot/uBZRZ8DGQksmci5aFBSYVT2FCudv
Md7bxo+23jlr6ZylZTs3Me+7s31ldL2wjdnE2FiPtIRAr5/uOKj0rnvHYtLz3I7mhxUEcNhAYYdH
+4h8HYwtGj2z5pfjoVWOJvm4qaN7tabLvXDgwk0cG+JiINl8JxMxQVcUAQGsWl0bW9Y3MYBoGFSE
1rNKUSEcVvbAwqa+MKdtatEUhKCmhRxJ1j20lCYuL3cCQFBEUCsTunAeXpjSXGNCSBZKfw5nRL3t
eHWT9f72+pqtjUZzjU4YgTNymBD1/WS9jdZzOD3Tf4jLMBDweYeQ8cBSafd+K93IbyZcU0o+ozjg
FUfKV5Zl6YV2bkOHr1nQo6Kc4YYaQ5IABZxEWR2Dof4zD5rYztotBw8UdH1AtzY+Xp/EpdfxhW3t
Xhkh2hF5ErZN91PJtrK6IezQFK9Tu+3zj5l34M7z2B4lS1zz0fFXTpCF0+rCuuaRlZO7bqswu3Xm
bnLzRwcV2irP4rQxXxu2xtGyZk13yojkpJpjOLBXWM5PV0B2m4rYrG9RaV6Z1/nLtfsaz20EMXNb
pQvo8OXB5ZTMFmGKkXlje+e1xslEikvy7KEtc6S70s8NRSGcW0+ySu9Dt4B0wqfrn7BwdF58gXYT
NHVoRFaF0ZYKFZMwlBYKb50FCqF2rfFscWLPBqttErD71INJMdih8G5zI9sx17txIhFXNkEv2o9/
GRiS4rhhQXyvR45mNuWEgtR747VHMB5ODYqp++smlgf0x4R2tpAC0umGggkL9WoVxKyakGI4VWJf
Vq/XTS3eATNcAz3bMyO75pQmyuFF58HUSA6QYzSdW6jTufa2oE/Mb1f22/J2B/EboDCzzJ9ObQon
aKVtEhxnkCjugQBs/LluP8XlKD4Qr489oEdtP9v6RbYhlh03ENMevO8A1qxEzItTfPYl2tbPc0v1
k5gjTMA6JYR0KBrq0FTUJTJfOWDXTGmradoy4n6OQRsBZA19wLN4lXTdEJfiJxhT1uZ4oaxnQ0rg
vznWYglWgpncYzA3Gm8KsqQDOqpnGuMMvEAvkf+ApoW4WCPhWLwNQ5A2QVUdeRYdd2RMtj80HYym
QxWPyFOEPntEC4HVrLH+Lp4rZ5bmLzkLyTyvRY+bC0sZ8l8F+hSEEZvByvtj2Qh4XiDdHQLFpJ0o
RdjzyjNrvpEc4UnIdmUf7nJzTeBiedb+M6PfvFWvjKkKYEahx95IaPoAgiEZreR21qxod2yIxtRc
EYoZqw7e+ItHDyVNsujvNS4RSc7cOP93zn4jw84WJgT6ZbTQFLPB1cOPZl98NwRt32hV/rSEk2+v
n1trg9LOrZrwMKpSTF1a/fLHbVS8gCyAZLvrVuat+e4ajVDwmlv4gQnQ9pIX9GGUj3hXkyx3ti7z
s8Qdi38KJc+szGM9m7lCRTlAKjiLCkgm4Qm3tyFzlUIbDnCl6+NZPO0jF6/4uRKOxpJLSw2pC8ea
Tz0/gMSQjVIRGFu/crhGdG8AJ/2/WdNCgMkdcmSa4BGq47dOKvq4ZT1YlYUFXJ9jQvdR+kVcR1Gz
cgYuOsfZMLXtO1Qu0B1ztqIbn1mNFkGAeui0J7azuT7C+Yd0/wCjEfQZcHOiH0ObTzcQA6cFthYN
gYvikKxtini0jW2FDKA59UkdRhvpkMN1s0vLCBI+dPMDZQkyZM3528LNQFAA5+fqLqo3efecWces
/pazMe7KNcXKxQfCuTntAmvApSVMAXNBDio07y6gZdyYh9R58OTHotjVw4ZW/+A75za1nScYeC8J
gc2MQ4bYPdKOxMq7Q2hgBo/hGkJg6QFuz1T8wUw86OMQu9wYSqEtPfQaJIKKj2hKcPi+N5DvzOLS
Oc2E1iA6VGESZGvl+9/as+896I9hfe/LNvUNBsMipXMKuQy/Nuxji3elAZ3BsMX+cIzjyKt48BlQ
pV3SeMNe1M4eKsZxFA27lJWJSZ2db6yxR8+DvvZtmnfzts+oY8C7J+RG7fSJ+p9KtbKDloIjQCYg
IAX4BOq8mo2ug3xsN8KGkaM1a4yoEfe5FKhfk2ELQNwdBGjlCn2Otbh/zoxqB5Oog8lUGUOIFDQf
SyX3QT4kDNjdomh26FDcCBfo6fYzM4vb0vvlVNMH1/pITCN2wJNGwSLrOtOpS+n++r5edsOzD9MO
LtPPBiXAXbdxFGhpjTd7OAixJ+N31ytiCtoM9iEAHGw4Xre7uNDQ8Zr5Q6HCpgMuaIlHMEDKmA9F
D17AD3aYoVS9Vo1bPkhQT8SZBdjFu4wdkKI1kHfY1KIbN9C526DnfcvRQeahUweslS9u3iQiAJJ0
ylemdukmn0uZ/9+0doa5EvmvaD7DBl/cFG17hPTHiisvz+IfE9oZQuXMbl1h8SKgcqFRiSOkihky
/v+yWH/MaDuGUeDKCDI2m6JSSR+VW+L3Wwn65utmFq+2swnT9giKdEPQz1dbWBy9aRc2TxEO/+pU
DhCOPAxrPZRrk6d7PgerSTNifYiV9PKD75989eP6iFZcQAealWUqIzYHqEbzopz71TBu8fdBDemh
gxpgLJ2jFCS/CBeneQj0nnfPbXS4/v2Lpxa0b8AShPYYEBFe3lEQjGkC0mOXcrM6ycqPHat89tiL
77JD55NbodaaqedffHcBnFnUfKCtfbONbFj0x6MPmXegDYyD1/wATcX1oS2u/pkhbfVlZGbAAcBQ
Ht4PvQf1S8CK1ih6FkcDRC1ai+ZavX7VVHIySqgi4wiQuGBqoo7mCJKq3PxkgnCYT+bKei1FoVYI
zA/kyIAR0Jum3KFJ06bu5kEdevcttBI/QvFg5exe9ArQHCL4hEoKUHmXXmE0KZRRfExd5pOk4zIu
SYvbE50R2YHmXWw0K2+IxWn8Y1DH1eS8YUUtYbBt9qF913Vb3vw0wxdrjexozZD2bs2MELKm7Twy
A7IVPAGxWVV9s61NNK1UrZZ2rhOAOhv6fTN5xPz3swdY1pOoDUIBqJCNBl+xtaO1+v2SBRTugXme
+aaxfy8tMBBKRhFFvwpKIJuJobHgH0CTgKDg+9HiBDVcXwsk3d5yJiuFhagSm0wC1ZbkiGQNuXL9
LF7igLWAcR4UIeG7draSizJtJUgcIus1IEgc//SDk6heKvu19JK8uhFrKa3ZhbVjyEOwAN4mPFpx
gWuOkHZ9nasWQvbK/9iAqKS+Z+4ej6wwzJHdug/XDoqF0whPfdRPQQ8O6Tk9S2nbYHzzLdA9m20t
9ioCczFA6wL3ElmrCy/4BWgKHKR68fIAfnjeA2eeRwpWCLSooo8zMnchG79Orrni3IujOTOhHeK0
EDj5PJiw+jaGhnDC5b1Y43lZOOtCMBlBQQSHHVqEtSXy26F0CgYjk4O3YYb2ZAyn2qHQcP2iWPI+
GMJLATzZyGPol2xm1U6PhrOZauhGQRcDFRvh7p00Bp8IBfaGfGD583WbS2uEhCPcHW35AD1rYwNT
BisrMYCVOax3NGVHEnQrZ+pS4I9h/bFhX/rB5OUA71ewUTEwDUB71kFHOZ3b43YdTyY0aE1Jznd5
9veJTiCKwGATAVWE+0M/lyLKiiiUHfj57tL0Z6GemzUR8kXXALIMUGtsqnfJClNBH3NEmXfD2Usb
WXHmfA9IiWP29foyLfk5tOf+s6Md4jkt0KLFYadhm8qBmPqdxVci/CVwFCDcto88AdC8QCVfLpMR
FERBgxDeVzePU5myQwrOj25yIOxgutkBKnjTvjMZPTVWfoQk2+dIggCRTln9dH20vzPq2qGITwFx
KnpoULjRc0CWS53UqhToyInKSNxHQf8qmzx7CIhi30eXoueylCyASIPvVYnoaXiXV7m/cQZ0NUKh
q6QH/Hizp1WABv8Wl9NJhb0MoCTnZ01cTNNDNksPFwZTexAPtieWZ/yjBw7LDjhpJs3YzLzigSrX
+wGa4eiNjzYSvxAQfi0iabEkB1PXY5FWFhy4ixW03MBRapf3zTC/IFI2htCqEMWuqcbml8yNMYvR
6GBuM3BjPVi0RSDTWoN9Y4OB4x/AI5g+kJLNOpwRlHYuVxIMQk1mhvAWVN9PxOr2pkFPaZb9w+GL
0j3omyCSic/WzndPZbXPymkmsAvuGehZRlSBYw9qj9fdYelchC4UEleog4agv9HGM7WWFEE977II
kgXRQJAkGv02aQPRPndZP8ZT1tgbm1gy9kEhvrWBN3m5/hELAVuENPmsn43bE+XEyznNU8UIWIXA
FtkgvnaeS1bF4H8W8qPKxpUTc+FUubClHZhumgt3HGHLiG6ibu/l/AOULUlgrITXi3aQEkGog/j6
neJoKbAHpwzzWuR2+DjaqBF6BoilIh8UCJPv0Y/X53DhsgFNGvJh8HRsJV0MgqqqQJcyxhVB6FY6
gEHKtZf9wkF5YWIe8lnMITjI+kbQBG8kVNNKKGFH1phwsSYQv2wGSSXEUbg79ZAgK0KrGWfXd7tv
XY2O4vS5NH5en60FytmZVe6PEc0N6iz3+nJ2gzb4nahAj5CqPlHzaFkfHbL3wI7CBKp4dwOAVWu+
sfD0gnFEpeBLAQpNbyyccoPQ6jd3td9DBO4g+xoU+neVf+PnSY9W++uDXQiDI/C4m+iIhMA4ZvVy
3WoBEd+xm12eyWNauntLqS8oA9w2mTi5Lt2Yk3v0HPl63exvygbtpoHdGZiLkB99HJpdafCZJwz+
QkGaEjYfcRmBi7PeTdF06EMrdka0+JfFt8z7Zbb8ORztOLfLNxy9Se2BOgbIE9p9qaDu7vbywECY
R2yxktJdcjYk8BF6zoR5aFW8nBsCnK/Zepgbmxe3EkX1plE3Kni7PhVLK3BuRds5xRTSAT3X2Jw9
k3cuiEnBfhpWTh+bfjEdTdpXT5UZ7bMgrTdMyYfr5pfOBqiEuuibBVEJDvnLQbI0M9BIhB1Vqn7P
7ebO8f7hsYC+rj8mtCCKiLJ2/HnTembxKMz6qczlZsZ/XR/J0nJh38x9pYhdPJ0pxx37agoGijdJ
FwFBM+1sNh2jelwxEyzt0FnEGe84tC06+oy1QSo6220gEZNbbROTCFsHJBmeTMy66rydyD1/F4pW
PYcDE3eMkCohYI/DPzLwkXFhFnyMAzPv7bhUHFQ+oCluEtPrjHHT5WX1ACFe5wMoJHo0Q4K6lfUy
A+2HaapTKoLpxi3TGsTXdpnFbZS2bzyNwLSVWzWPuc+Lk+y76TFyJXvpy2i6ESiUJ4KzKYyL2gfD
RwOlqix2GCvLDUJrwGlBgSO+Ox7JxLaxm+ZgUCtKMpWnD6G0W9zwdiB3kGKlYLB1xd5pVVTGdh92
yAblD50AYbRptenRoOmxagz7GBje1mKTs6MsGHeTZBFq3NF4D6bhae96hnvyWrxM4pwMDTT7aAUg
ngJ2HoRornMYp356HTvfqmMZlOzBmZBcj0EMwtN4BI/PFr2c4kURZe2Htq4+G1lhgeig8FGwNCAt
vHJGLsZBIXSoLVw50LvVH2t2ZPSUBHhEARoXnKA6ze4G6HccXaR/XlEXT8GnQQeVMEOFd1Y4lBQ0
FePfa944KAn/+QrtWiLIPzLp4StkNJ1UFYCVadhf30JLZ1HogxgUvYWQrNc1yiXC6d4VHU7l0IJ2
XY5nN8twGrGdQZpvjdmg7y08Mn8tq7kU5IXgaYXmrw3ksF4riiLwRTo9kiPUOtnFpjEyYEQpso4H
Zq7lmpaCr3NbWuqiHkpVBwLTyIIWtC8DqXcgd3vhpO2e+sj4B2UDLNvZ2LSbrsA+N4YG9vKJqLgg
HJjJ0TiFRfGzysmHMchZAgYPujUp2FLaQHa/ri/q0rmIHwBzDHCFHtJClyd8M4JEhnB8gNUKPIac
qNmmo/yWGv0aGHXpZASfF7JqSBrPnbyXllzVNiUCQVxlbvpGiRCbqAUAlzsodHtQjTABCe888J5c
H+CS95yb1Va0bFiTOnNqre2COdNaBIlbIUagSOCsCUbPd5Uet5zb0laTdl3vlQYmE/x8MaFYUHa4
Pprl5fpvEnW1QrTkGn0JO5sivPNB6C7lbVd9u25jaQ+cjUIn1AoHM5pSjhnL6K+iM2K8QwC+yO55
K1Zav9YsaYcWWA1Aqj3PF0fvXzOKjSufnXA79ithzIoP6ArbOPWdUdUYUdhl22DaNVGVTFPSymdQ
S63cB2tjmn3k7K1DgasSvMIKmXURD5GKcwZmzW3br7y/F+2A+Axoa/SauvpTYMgi7tjzqejwPGlo
0nkfmBvGgbXicct2kANHihXPAN0bWjGCkIjNCSgkwsXwqwNVlettVfrrH7xuLpb/PzuaL3QNGlKc
APNm2WQX+e3J9NLXkoQ3uNDWKH/WxqSFtVndjj0JkDv2ovSbj+RPnAEK0nckjGUTPP1vA9McYkQD
VdtLDMyA19VZ3PnVltkvab52dy3dz9AL/G8G9aPcHisyuDBUKRoHg9qCZzU2o9fJGTd9UT3UHQOJ
fLuSz12zOs/1mb/jGZJ76A3H+VreSGImzD9BGjYeLbCr1Igjdzmvd9dndHE7nw1Uu0nMXAYmpNLw
zhd2gtddXFjDc0VbRMnGhjdrPfdr3qLdIMXQCTTAwRzxxthJj74AsRj0ZdYkEhftgN4dmlRAAL+T
05BjQ61xREbej5rbPAVGBa1EBjJaPl0TAF2cwTNT2pBqv4oEeATnCg2iua++OgDaAdkBuun8fwCj
R8hEosoJwnfQ1WiX4mCHktUUB5XnQPN6bL4GOblpbRt8WrgeO1etHFhLlY1zgzrG2QvA9idM3Cp4
WB9N5t74RX/bZ+aRDp8gqnjve35s5XDT2sQ2Icfrzrl4Q+MZbEHv14pQ4rjcD60iDQSFsYrEYEnZ
OmBk/JZ66UpUs+grZ1a0BWxquxl4CSvmzDU8iKOZl7uhwoPTa1Y2+OIDB/AP8FnhUYuck3auhMg8
dFkNWwbf2oIklV0g+E5ssPd1bhxmicqc2P2HLuYIyXI8ocFbOWeyL+fRHvy2JhJ1onZMd8qXLLYg
9uUbfCWPs3h+/bGjy6+MuSHT2piLOFUEGbEvSFRLOsQi3Jep2Hjddy9yt9ddZF6cd2HimUkta61C
m3qGA5MECxblCaJfUW/69ktpUeR1VtZvzZp2sU4hm2lvMZHuDKl8zownP/qQu885OnbdFRqEtcnU
LlbpU9+lJmz5ot1ORjLSHZ8Q2r+C7aUFvWO12oG8ZlG7XStmzIgyWLTGcsc9kZRRtpWTlWTY2amq
P5JC3fvDmpLm/LPXllDbExbasUTYwGwGXay6Jag8eSuB5BJmNEJsB1JAtL+jvqJNpk0DnC4FsqCF
ccrFa9d+4v2tkyWWfSgb5BSgo7ubJhKn5WNo5rEPZnPvNhiODoNkbLG57rOLx9rZx2jz3BV1L0aC
AQv/qR7GLatukaNeMbI4q2dGtFkljiw92WLEVXXjdAq8I/9AZofipY1+IRdo/XfadwGWinCBbKOB
KbTEj95NY5PGIM1ZWb3F+TozNB/gZ2FR5TpASbcwBNxS3KDxMnNeLf//cHZd220ryfaLsBZyeO1G
IJgkkkrWC5YlWcg54+vvbp411yTIK9wztkTbczyujlXVFfZe0F23QmSgd/IIQIsIloMd5lpIhX41
gGIxRSL3lOtCJ29lPG6Ef70t12JmGgQ5aF+KJey9Loqdlem8Z41hk5g/n7Bbk3YtZXbcORQAAREG
k9En0UyjlyoJSel99Mr7fyMH+Nus9hh5nJkcfSiUKFHh+8gNCN11eVUZWkGkvnEA2bfEr32rnjAp
YH2gcgT4jOBXuN4hkeEoDzLi9y2OQTCeJHTgamYAUAQgYeMlj1u7cPBu79C1xNlmpYGkxn7Cw56p
0x5vHNIY/uHnFbx77M5gfCpobxRjdrY7bcg1MKHjEknJR5b18ivaXzzHi40lwJtbPxXUVDLqGVnt
NlJBM2cqKbhpEEYZ+Yc4XwPCq2tQZoHIePkLuZ2fJ3VrJiEKpFG6AuwpVRRnCm7iy7ptBwXaVlhX
1augPgmRC57kUYI2WljAOy7VtbCZogt50c+5CcLExBTknaQAPCMkvG53FborTpVnTUv0UXeX8mJ+
s00be5Cih6EKNzzpiNSGZALaNvyPzlstQobeW0tJRXeLgUSIqs75ilDm4HU5p2HbcjJwEhkMhOa7
EhAundlWm/T156274/GzOsq/8mZnPgs1uYg0yMvi50YmCb9Pi3e8MKiR77iRDIOtt7Q2FhTWvbuN
6C0K9+CdIlM5O5xDMXBBnABcDx6GFwFa3gD5jyUEBomLlcg/67L78zzv3TtAlwEuGRgkqHtjA7qw
KWD9mOKxhMAGTdrVu5a/DN7XzyLupLdl/kLGPMBYKmIhNhXHcujVacoms21/g8X7XWaRi1F4FAp5
Uyjgu9d7p0RvVDy9os5wweDcqXq6HsVMbUZJGGAYmGnfF7RQPkovO6RDbgteRkNw4/U+3OUtx4VO
1bXAF08WimjuXZbLVZgdqDgXlBSNQcyPNayyKMgkv07CVoketWEhNnnvFF2KmpmjHAHDUqsxVR7x
6aqoiK+ZUvsl1TYcurhead1/o3wuJc40Xa5IkVZPkBiPT1HpAPnbz1PCgSGi6Z5rzbcCnlb8v4+N
X2/pTOUNFYzexKQO2nOOiJu8ZNeXFnKm4PRUUOqa0bvU2RQQwJKCHLQjdRZuOym3JMl7yVC9OWXK
8ecrc0/ZXS7nTA1wtVcUKOmFGpA6ogwnOW6I1gBZOvgTRW7471/+bB3xDtcEFAujTOhaCUxNGdXo
C8PLI/3umw4PfpIZZio8/zyr+7rmr5jZIUFGuhM0dgOaKVp59biTG9nixXLBg73n9F3OZnYqAAPh
87UEMXx9zHpmlFhWmGqRuvp5Pv+HSvk7odnxkEpvjIDLjVIxBOSHpLGU8FWdTFFzpB5dYTZ7Jip0
CkwkeRdci7v2CVjgaM1AiRrjmbneM32ohXySfYBOJkr/J43lwVHjKXKR/9aRZUy97sgVcv06dXJp
dlWbr2Vkc60qSjn752W4q9iQdAZoFyCwwNx7PRIuKOJYjzESjv8Dzqi+sgtukyMQxi/5U0uSZgeI
FWhFQQpJuuHTXLOy4inn3/wysPIiXrAXd6/+xaxmp8hHEEBuiwCxzMRGHxR6zEt5RPFQQVIlRMv5
qxC+/LyOdz041B3+70LOjhOsM6dNKo6TojmgZORaiwdZQKRSrzK79mCMeKO3S+eI7c511AF3/0Lo
TNUYpRe2jYY1lYqDhmpAXtkk9WsyCVYt+HZWNWhOQNjlgDLXyljHSxWQS1vKNOGF/yElahtqFZY5
Bb1zED0xkBg8Y2TZ0sKFzOC5/fmnqc58HW9QujCuMVWtas2wnyATwqbouYxVWhm/UgkEGUW/aZTY
KUX1lwZuBB7A2t3Qb/num0PhPHSnm/CfhhBQ5GAcaeCcKPSOZRVtmjqnibHEnXqOhN4OmuEVwjkD
78/sHJbSCPzaBrxLirCFwaM9WGTkYDVFe1xzcJvqKG7uhiMoi9X+qTfWKv+qtUtQBHftEXj8/jOI
2SERyqmrsFFAt+dUsMr073ichqCDGc2WL4GBWptDq2gLR/OuubgQOtuuUEzjPAkgNK6IVGLmyEkW
SzxxgC2/ewH+d27z53QLmnu9UyDGHwQUGVWAQra9OBBA3VUNz2BhFY5C0Gc91fqgWddtGNQkSsP2
jyxEskxibzQ+eJDPboBdb+z4JtUb4meGPB6mwWt+5V1cboWu9tDPpin1EZhCrT2ChSywxT42zNzA
o6kJB64lTVEYLQmAkwvSFz0p136kNCvUjkibXCsRVCo54TAARPWUV22IWBOos1ZeUOivad1767jy
UXue915rjm2BgJ3UT/tMMxIn4gbDqbMaVEYcCPd6vc22aVRrJmJjlTmiu+8ZZET92lMN0E6BmgEB
QEPPdgmqgx5AkK79BuyfvkvbqWhJrekievXzTlNtT5GztRQMsa14Gm9mKPcEfSBa+Puiln6FTdw+
5rUQpqaBRnWk0abMnJo0eOKiTiVJkOqPTdKNGpHkCqh96jQJKxBWKxkKIEf1k8cCboLSZ+27Wsuj
ktgoQL1cGsGw0g1kzVC2pgHvlLHbtIZRvehTNz6BZqB81IcheKjRj7nWu1hwSzTiWEnf8d9hKXaH
PK/4X6C8MlxQXeBf9PQqtYtRK0c6jULjVoilr/0YYG2AgvQlE8F1/RngEc0uKEe1APYln3154Omx
QfTUetRHccVK0NMihc1LKnndRqOgEjFojMyO9RGNoJXnKcCj8+J2IIhmiyPRI1E4jkPtH2RPDFjD
R+LtazBuPeINCI5XtdTTd63yvZrkkV+EWPiK04HHrRkrXs7kR96LmzW4aLmdoTYMsYbXIwtABOO3
WqsyzSfwyzs/m6i7RhGEnrIKlGh0a8xM/ZjgXAO1A6TBTS6TZix3qjzpltf2v9NI/4yrdqtlGLWS
j+7Pku/7OwYiKeeKNMBYXBuKsJRArDSk6D0UatuT6pjmugEu3lK2K6nz0TjKQScjH074BHgTnIBH
ep5nC484ZoJvtPHFKOYmuqlynUfcmiKmvAe6mSNz7pQ6ZdSbP8/3rla6EDTTuB0AfzkEx4HJXbYt
ydq4I0XkbRWe+9WGOummJXLEu94HyrIlVrSl6wgtXi8wl8QGMJYigJ72G0k4o/hU2kmAcmp8uI1m
N+wizfr3s2R8EozoD9/zXgsZvTZtMkImX30wKrheeVXBzai3r8pSJvz+/BDlAFe8DuCg+SPHD8Aj
hnIMcBLxT/4AbIqNkuygdk0dpVuabIegDxKEhQnes2GAZ0YtMmgThBsK7M4I/aJrMnBMTBlRgF4b
NKFV4Onz8zreFYPKWaBL8BA0L0by2zEtOw+eTT6tqhjcX9xObL5/lsGc6/nRVy5kzJxvvCskQxIh
w9eK0hYq9ICXIHJbWLB7F+xSCpvphT/ojaPUlgKkdH0FxMASDLsx7UWzGvwFB//+gZDw4EXKC6H7
eRtcqGZFxHEQpfSVNfUK6aFE9XKiZZ27StmoJEMMI6h0E2RIS9ftvCV/lxPZNx2JAiDmIOyGtnqR
ZwB4FxMFhnwOVuY0pXZ0SncF2dPV5rAxvw1ztVTEc1bLf2XpogDoLwhBxT2cUvBtzzypQePyvgxh
Kguzp7UFJnFzMDnCEZS5WDkNTDBcUxXfeCnSxhpobwrUIxHhSUE5syeepZmK2S7swA3N5nlcooIU
Dzr+hZtMBpf4fM/pRk9Ki42rMzsTpd+0xrgm8ndcGg0pPEw62r35z6hiM6O+6VHN1GmxoHlvwIzw
nubRK4WOZsAo3dbMCD0MMSI/A9FHN0yI4JuVQaCj1FNtC3tvxaUblbRYoeeAnL6WFkWc34C5+NmL
qOOjLgfZx0C4gIAzSDzoGs3c94ecwq+UALZKQtezi9VnRxOSEZyckXwDMIEuJUoADTe78gDgZsXZ
ItwXBFzxur4+o2U61Z1URioxTXNjmjtzs8PvbPZl28R2XULwy862bfyOuMRpiOs45Ojg4z8/8GDO
PsiROPjPLn494u/h71rsv+ODsi+KHyb7oJSY9HAwV/jarCDLZB/4pvhif4X9VfYH82vzcnjZfG0K
s8CfNht8fW3Y/wXj3CyciJsnAiO85XkUG+E0SKJgzLdECTJ+SFKdKCQn7/8cTumhMTUyWiEJnc5G
zbqZ0j+9XVJdsrzTtE6cftOTlrwUJk++v3Tq25o5rrmFsQk3xwU3h1GcgOaPByCcOlOYiThUac4l
Ad28pSQmPlvqz1dq0cNCcegN7CnuKHASZBwHFV3ekHV9GgIANnhKhheC6FQmNt1xtrWZEOzHz4bm
DMN/pa5mgmaWppfEIR5DDxC/JD2rLMCZ4nSrloQ/SZgk+07xc/P2Zu4Ma/dgE3dgE3ceP2WylUlp
KlZhKdYneYSbSpC+Ia+OdaKrw9fXZomA68aQsHc5IMYlVDOB8hlLdL0w7YCGcLFGBKr4jGSKFja8
zbr1+NZ/DL+SBUt/sws4fjiLBqo4sOnYiNl+A35G6CYuD+ib/WG7fx4/rf3JX1TNt4UirIAHLF9I
QYGLWbtJt3GF1AZTGtIXhWCvCdlidQm1Vgun6pzYvdxsNh/4R+D8As0yg/C9XjzRE5NcxPOGQr3s
7LfdPz9saJUdlAv7+kdRMGXBNIbD9IeL/519n39YFrEyst1SqI3D6vuwMjcHKIevl9XP5/LGMGCo
oENXGWcRa6TlZ2Y0LRtF9vIW9Iu0plB64Vlj0dVSi+Q5ITZbE0CLoScUIEkITMztNd/naZyOWHym
zaBrMWmLLNyyezsMvDoB0T8wC8EnmL0wKslI0zIE/WJMNpuXjbl7t51XXJ9Xa2GLBfZyuJnOhaSZ
+uQzX/CMAJI2ux22Dbrpv9gYNBsL8OxBkgwi9OszFOZGHtXhxASY5tvO/kMcHAe6WtC1t2gFOACX
cmYTEbo0D+Iccnbv7x9PT08+3JQnKB7mrEz4Pf4E0dbWoqvTd0FP36eesJ/fIxlJwH5ZyLudC13n
S4vaAhRM6FDI4hzxsUJvIsg6BZwUdl3cB5hk2EgYytUKhvLnZb6Nn56n/1cYM0UXLmuvwQoqJRMG
8w/Df4SVx1RXzED/LOrGBLCrBhxvHZjvZ2Mze4zyCIuMjQGmU+Z1MG/DZdee3X/mApzdgSWZ99fy
QqZ4PT3fiIe2LhvIRI05wQdw7/D5gtnG8ED/OK/O4/Zxu7UWNvE2xDub7MywtmUnBnwMwdCAObHt
J+cX3S8plbv3/XJJZ4pW8wWxqEI2PXOnEQPa89HBSX1eOia3WbHZdGYWSg2TSkDHKQS9mbbr4GWz
cDpu3jPn06HCRUeBBop45t17UpRnXDz+s1MbjbyBgtwybRj/wvo8q0q6Yndgoej1/vW/EDu7/rHk
pekkQCw7HzF5a+nbC0ALYQ5G2pjs/QKP0D4SWErmdTTwOojzCsTX85sqIXhQ4ifWf8EwncHKbrTA
xcBmhkkHC/EETId/bgsOkbk7f+DisMvDLCpMJbus7AOf+LHFr+fLdHa+sVq4xgt3mN2XH0Y1r4Lm
Sq9s+atRsZFhQP9YbzYKNhb2CLDOlnRpBBI70vMRAGQAJViAvIAfM1uXPDcSRa7Q38kEn98p7KnC
XiGvmP2erpmaNA/2klNzjltdCUZPqQKcDQNvW9RSSjNN2UQZFwW6BIOUkwef+CSlKe3IH/xuIgM+
feZNWRgDwVCc7SM9ukfHtSwM6fv78AWPy7Whe/DI2eAtdHh52RxWLfn28Rb/WvRfb2KNIvwAwO8A
hBbuPcqPrhVfyalK1HJ8DBYxMr153zWRVtNH8uG7uRsdC1I58dNo9h9LjBe3BgXdEgYIwlF2gD56
BACvBXMJmuUHdKky6/UAe/r0xEwK1uA0EnhVq6V9uXWs4FPB1YQ4gJMAmmQm0AvkBh2jIkdUZ/oM
V4lrT6s/ksOti5eQfoBqg6oEaQwKjKolv50p8asjwdw5GGl4WwBShJNyPddeDVRO7TSIfhadt86M
XxK37x3Bid3MqVflgk64eReKM3mzI1hmSsuLBeR1tnAS3ro3kR5j6tWm+Ljtt+JWM3lHW7jy/4dQ
FMejzYJFUGZBrUpuuaj3ITRJqOab7+Fh2narzxoEJt/ZBhrQRp7luVxyMOdv4H/m+lfszFsIPSME
DRTEGiIdj4f0m6dAnKYhv+l/vY5m6j6jmmWxlp5pj5sdxaYicAXADnQfX+9oy+POTGyyk0HKtfIp
OqOj78rvxnx6jBIyPgRYYwSPSPTMb1TrZ+168+g8z/lC+sxbKY16KmWgbpNRIRMKIF5gcABP5Vmc
I74u4Q6fO4xu54r0AN66IuLYs9ObpyGqTYBLRKJt+V2+iFBnyUZ1BWc45m/DGlBatAT9IFlSEXcF
w7HFxcEDAtHnmeA69rq24CA4TS3UQ1hooymdbKMcE9JvR1u3jUO/GpzIWox+sbM6n/Kl5JlW5DTP
Ez2ZbS/mRsR1YcuPDSH+tvZNlejkuV5lzkFylcelvT332V6JBswHKLYVcDoi6ATAreuT1YFcCLjo
KWI6AwKc/sp4kAh6h0zPBvahHW5iq9mkB5n6CNUC1/zlsXcAKg/tlZH0sX7AGdh4lrzfT05Gc1ck
vvmcLLy5RDb9+RjPtxzvVJS935RRT3WdSHkLHkVTfRmIZoGh1JL27wV8IFT/Oc02XHc0dQMS7ZVD
cjTc1IQacLin3FLchctw42qAQQCKHRXdrPwer8DrBTPQP8DnhYzkta2JJKyJaHlmYdW+M4qEwxpO
XwsSb9T5TOLsdPgG6q8SUJLQirPDFw61h7Sk2cbflrgO8qfy/4hLM+M0W/GrSc68mQb0NKjFhsh2
nXG7IoXAPwYdKP8WpmDIIkJqojvK+Xmit68iGcTAMM6GhKVVsOPXSytx6tRlgxrQziz3PtGIvtYe
0iNwCGhvR9+qiZIDRKbjbbb/lqye7BPKE32fkt898T9+HsxtBGY2mJlRQ5q+Vpoc1NQj4oEK63OT
RwJkyS2Izz4ay7OBg1LSHJkBkag58f51BdFM/mzX0TEglvWExRgRi0xJva9s0UqegCJzbFbCanKe
gTdgJwQsK2azB1jXul1l1FgocLxVihiGDsghZMMR87jpK6h8OJ1hg0BU81krpEONuBtufEt3g49p
zz8ojk/TwLIMV1i6aGy3Z2fwSvLNaUD9RNlBcm2hSKR7k79bZ3qoCcpllB33Xm7rELd8SSHe+m1w
1wQBUDQIcoPSdn4I+bFTIw6MZTTaSmbkplZvGRa2noMjLTnRt/+k7TqdAuTIHD5b2jbk54N35xZc
D2B28EJDTSUPTcbs6Wdzqykkwlb/brZvX7o9rgfT3wwb+Vu0ZILaq2wTP8mAWqL8et8gnegRoHUv
jejGPGFJmBOLTj7cS42fjShJpiJuO/hZgUR7C23xXAJV3P+eiG42oIskox2Rl/gJnohPv3gQpi6M
4Mb9YQNgWLkArsMRPL+WL6JBsj5wsaZgAF2IK8h0gPzgP/Zk0fe41XvXgmYzLeUoSUSwblLllGw1
0C2QMiHFJnRT+ip+irZuEG/But2GZGaTmxmUOM0ANqxCJhIQT/yap/KvFuv5R38IaYWIXvqRLYm8
t54AskFrC7wc5mRdK1qtKbmi4+Eqq+/DA5pcSqSVYO+7le9oBvKfk2X15ohTlZpLh+mOXhUkBa8T
NEWxzVRnpkVXq0EI9Sah8SpqyXDKbIOi4M6qAXVKOaSFjT+TSqedbw8TqTdLOc+7y30hf/5u4KOw
kOQB8sHkdNBctYI51c2J5k5vuROr/BPo6ecrfUeJXs15XnsSDl3UBjJ7muQENfUkXmtvYBv+iGn5
OWDyZmANlvda7JY8y9t+GNxZIBbBWUH7mQJ1dr3TTSii52TykS/aSl+VPb2la9mVdhVMmoU6lIy0
q5/nekd/Xkmcr2/U1LhEqIaj/Ejl93w1mNHDuPOP3Soh6W6g0N40O/B2+AzGJ229SJlyE2G4nvF8
rbNI8PhQhfzA5R6Mk4+3b/kSmfFWfxp9a1ppMclo+STuJ25BS90+SWeimXa5UFODEMSxJ7GpO92W
j1Z4q9Hwz2iQFq3rD705rMUNXhGm9PTzmp8hIa5NJWBs8TDUkD4H3cX8Pideq3JiUsVUdsJXGbYJ
c9zmOwlPpQ1ngTnGNbaDKUNpo/zDnIj39AZAY3dYh0/eW/klL5yBO3cM42EwwYxsGj77TKUBC2dS
lAR1c95BPgp2vvatzkBVhWjDX7Bjs+gJXXol3GYrZRFeOZKiiIchSXEOSl+sfgVkQqEzsphKJ4Bm
j46C0g75V+4Ye6CBRy/1FjB9C07abaCbyRQBYoSAAEo5ztfvQmbkBZpQD2UMZdKZ/PMQko7IKGzR
CQ74Vn/goUW5TWMjQ7902G5fBRANJDtGzcHoTWb+YZ7FMgCJscaIrZBw5VviL2/b2oaDVvojuuwf
fz5jN7UiyPqD0QvIrcjSYld18fpwS3IyVH3MMV8YusSu3hr3AfxKOlWd6FE1NRrgmfzWrFViOMV3
RgtqPIPKBxVG4VKl221AAmNB2w3ingzw9waLrY5qqRai81hEin5QxSfZCjXqYL54CD9+nvhtjmEm
bKZC8wpY9nkKYQHK0FfVV7qOqUblT96MrMFZgjO+e6Tgc8PxROgDGcbZ3ZH5svQ9DkpEPFTwQBP3
I6T+Dj1ZKZ5B4qNn1y6gJPW9/7DUXHPrFbBV/St5dqKMagp8Tw1iWiU2MPu//S3/Wb1Ejrbwpjj3
9c/U1ZWg2YpmRhx6VQBBAJ0wTvmLPTmIocG/lon6le6UI94WtNoDJFHdV89LVOd3rDHmiVIw1n4G
6s054mWtcZUoF9jQXX5sHvRHuUDEo6SSRw3q0+g9fxw3vasijve6cJTYCt5M/ELy7A4pRpAbATtK
zZuukAduIoKjmpJG8k8wc4x2RUKz3oQfkdNldPFBxf71n6QzjXKhrEIO1HQBsgW0fEHBo796EIDy
99KbxZpzQnvR0bqnoFBPgPcCXEwE3mfHqZMS4Fw10I3qIf2N9/x+WnGo/GtttDW2tPi9hLN51wBc
CpwdqzhRdF9MIbCnAugrH6fVY7dB18Sj5CAoy28XVfDtuwjzAnC7jFcRMi/8TGCUpIrapTC73iF6
QNU/1FC3Bs2YaElf3nHh7LCnx3z3VEDzsqoDUBjM9f2o5vIgRtD3LQUbQZDSdp/ZgAO0SlN9aF2Q
4X6HT+1JXzJxt08iEebtr9zZJLtJC7gihNwM5Wf75hEZjWEdkS9+KyIGJEDPLyaJ7l2TC5HzNhmv
95o4MLCuiTttpY1kltTYG7SwQrf+5D9Fom3HlYJbe5wWrNw9z+VytnNsiKju5Rp0DTGNX4ytfBhM
w/bgL/e/mo1nJ+vuOJIlmWwBbzcWLAQGK6gS5wpfaNVwUJI2ptNbvy9pvI0fp7VEwyXlwwzHjRzm
KKAOhzF6zd62XaTFShBBTo3o9nRCKN8O18VrVlg+WtI2o1ueomewH8Fjc38+u7MCZBxXmNBzdZcm
ocjiBoIr9QxxypoBvgrtnfCYmIoNNIWV+mKDnIh2O/UttAMcKt2ut88jqVf05wHc88yvBjCb+6CE
eq76GMBg7lCA/BluKvdPvFXdaC8haKtmZL0EALYoc6b/JDEcGrXsof92QUeQojIeIlt1wkP2quwQ
V+QctJELVohazYXZsmzQfKc1hjcMUgRGtDu7srLqKzXHZltqLF5pqWa65f4o6/6p3SyGTO5ZFYTB
oXiBF453/Sw1FQ94Yo7lBH9lXXUUqNym+FXptIPH6zdEiMzKXpjePU2oaeB3gjcK7q65o99XhTCK
mhTTY2IQ5QHx9181abIVv5EOqVlZ4hHCV0vX9K7bgPp2lH4BDwcUVLNVzeQ4mMKcmZeDYctOfpxW
DEvUbaztaGrwiskWODloTV5yl+7MV5NQmscyuip8wlm0phi6NOYjJUaAqKXJV7ENj+P6iUNWbFgp
doXolLbG8/ZBJNnet7nNgb06lnyXs5TrQ4VQERLKIOeDz4SeNxy6C+9BBcACP3QqiyTgGLvvIgL0
Zml577UzWmhGIy87cS3ZigV9OZHXFMegW/tmg/QVFxEAp/32LJ8Gu9FZAri88xwA9DM77eA6U4Fl
MnOrwCzCAVGAg3p5KUTLf5Y++F+jKao72cc7cOH03aprFKjrSFSAkBWhyHlyXUu5sfJylYXr6pf2
NwDePyQz+MrRh4hq+Qpl0V9AoX9tdvpmiRPvTiIMlFoMORSwghiFylT8xR4gBGqUaJGK6QabgJgd
0gHOuK7cGvF4g3LPIUVcdAts8T33XpHcKpxoixg5Giktf0HJ3DRUYO4oUASsIhoqwKE3r+QQahZp
8TAW6eE9pNJbbZ0Q2nJa6+mTlXaEx8+0thC8ZzFbgEfJZrgtSLLOT749WZKlPWaObi3sze1NuRwT
qjSv14cfBb/vWeynB6MO6S0g6FjNR8KTx9EsUKkdYiU23GpJ4Yq3PhLCmQzzFOBLKCueU0oOJXrc
ciNMaPUW/5ZplaEcq3tBE6ntb6U9KXsqk+D3usVa1WvwvX1/8++L8Q+mBq4vKAahgU0IxxOgk3M1
MQKBSh/aKKECGEbQuO3oa/43wtfxS+4kmyyg03r4HmpbJAurfuvooz2TZY+hlBHLnpfERpkUanqD
1HW+FzapAxYtk+dQkqagZx3tPFNEhoXWyDtBxmuRc9sqaC1wRCBSdDI3PD5lLlrThVfWVVR8Y6+d
YC8chHcJHUUVmo++fp7xffEG63BiuGg3fIdVppdyMvXIDzzwAfWPDB4SC703rGkf0tD1nwwHYFi9
ySK73j53/4soOhbgYgQzbaxxfMoNEQihB1uwlVPwFIAGw5TXpVNsyghVGlRbU/8X/1YRY9kC39p8
IDriUQcrK6HSSGP38EIPhQHgB8UK8+dW3i7/zdVkOMqVBZJdU0E/NEkX49i3ziskopaKB5MPDto5
aXYhMRXGqa8FbDh/UA+CC4dKPNR/UtQorNRTo5ncs4d6NwowWXNRq9y7WLhacJoZoQ9K165nG6Rs
BWQlgeOcveHAPQSdDVwQ029MbLTJRyCOoPnH4gP67pwNEPHglclQ5GYOh1yM0hRIbM7pRrO7N/C8
ER6sFREZHzNSPyqOemrN32jvXnKX7+0vOiNVZuMw33k5ZaaEvp4HyH+Bm8kaiOQTD/H6yWnt+AuR
iXhxe5cEzhS3Cmo5n88gMNq235nrrbtN4xNQuk/fPNgyyFKoS7wnUEOXGYLmcFxvyvjl3GgroxSR
xwT+lq2dDBKCfYWoAXncktfXiRKU1lsqWS13Y94zFpeiZ9sapT0wXgeIlh7a1KyPHOX2yHs5/o69
5Uu3oBYZLP/Um9mzvPVRUfKz9rrjyMKN/Dv3Oa13pgMke+KEhOrvwsnf5y+CCQMdnf5w7/WjcFiD
r5xUu6XE+p3AJo4wIzuVUM/CkrnX1yj3e8/PPKSOEUct0VL1zT2ESGUXdrYR8dzdalYP6ZOl7oP1
YtUO+8fnxhEozODZA1wInsCzRRf6vNbL2k8pupk6g2DO23gHAoXYjc3IaX3y8xrfsxDwRdFtpAKm
HFRnM08tVZOqQyQX9GZ0shFJoP7a/1Otglf/UHzgaEtHvSDilwjdAb2F0qnMjV9/HsOdWAaeDDK6
KdHrBJrPOYKCFCrANNExhnHN/5F/lSzBi241Gj8ptN0AqcICI+VSU/W90wWnEOEFULyxXsbZayWI
uCbjRJQMDfZoib+9d9Ga4BGmue3/yfaoynwwEGt1o8OSErmNGskGUl+wStDSIJaYbXHl+ZNUssQu
chL8SCqNqK6/BWS7vrC5d6aoIHeuqnC0kHFC0Ob6JDdJJpRJU8LhGYnyhGSfyb+ka2+r7QCJiUj9
Lv3KaLpJ1ouO5u0xhmQ4HaxiD2/uecRR8EDIJVdIJEeu+O79RpPiFnWSJwPJPM/M3zpc3FXfo/J/
nT7I++DPot68XWSQ0iKIBHx4AwGGm9Acl+IFJsPyl/v6wKNx+NlAgVLvfCU7xdyB/icwNedVWBHf
BeI5miELZCMzqiPBj/72xUjhrWmG36khyAHXE47nHEG4ACmrIecwzVELCVAlq3wLjNpi4618EYko
BAkzB0pu6Wrdurzw9JFWN1iWE2mx2QkI0wKVMoC7oeKhfcHhtiRQ+Jm8O61zG1Se/FO9WrjMt84A
Y9YGwSUK2FEEOS8n7/q+BO2Wl9DRQVI7ISLNj9omefAeUZr1nfkkDomIshHOXCp5vmMrmWiG1YHG
BqBCzSYrS3HjxTEUt3BSTvJatjgr+pAPH8q+Q8Cbxi76xNvVmBJ4vhIFcpjTL+nTc4Hztf6+HsPM
3434ELhJBsagfEqoAfJgrlmmNRQJH1jth7oU9b5zzq/mzIz4hb8ZhEnQRQHsReC2uxzdNKa3Bbkb
nIV1RoQD54yvLepjXqSn5tfCTt/6B9dTnSlQDvx4iSxiqtUbIPbcUDe7V7QZA4OJbTRtjrG9dLju
XCMUlvOMugMpVeTur2fbgEy7GkMc5wpgDZ5bfEzoSCsJCAWI/6DQYscfBw4dagszvXOLrsSyTbhY
5IiTIvTA6ihDcuDfrgbbJ6TaDLR9K0/lZjHteOvzoSzg7yznalvgymEqRTiZNfEd1NFhfkjb7HFv
IpI6HuzxGzghzOB4ktYVTSKTwcVHS8bj3sm6HAUb5cWk86EtGi/AWk+Im5B4B0pQGpwM64/oAmwI
DTBFSdrNZlg6VvcXGyV0KntEGfN0HDgF9LgCmTIaTjpTWbX7lHK/U7zYPMLCpYsu0N0ry/h//yNw
Zo9bNIyKtcB0pCMktucMT/4BBfwTFdD48t+U0WF3AXPCXks8WiRmZ7gFKqw/elCQLR0+G+xjSjQb
h5iIpxB1XcVhoEscVncyjtcyZwdYzwD5rvq4qoMtf8eb3kIhmZNvk33pohTBVtwlg8fWbK4GLyc5
W9NEaSpV6yCQd/xj+hxuY3ewCsoff76Zd8/o37U8e7cXZ1QpwkDtK4jpbM1uI1LbCqbTLRzJJSkz
uxJlwShIJVu9z8n0D95WzGG+JPfnuSws2dm6XcwFKWGvSXpIibaeA6CX19oEi569pF3uBKGvzsI5
B3YhpxXkxo8GyJEPApRZs6ksoIa/ofLn8POE7py6s4OLYmxE4VFCOTMQnmA0RdDpSBgKeEXpBU2/
DRSp1hLrytHeuZ16is189bPUO14ApDJANLgBOoICs91icecgLD0klazsCaFnmtoRgm/GNnFrFXX5
2UrKXjSnoIeeGIhOG9vFR9ztVqLnHlM2/oez7+qNm2ma/UUEmMMt4+agtJJuCAWLOWf++q9GwHus
nSU05zEM2IYNqDmpp6e7ukqB2ryGdtxr18k3ogFRnQxBgJndJU9CbwZOLFgIBMxoE3k+GEIkADj2
vRO42T0IFn+fgoUH1bV98n0/lriCYG1jSEDqdpvZFezUlV+Ew+SKZvqo7z817+2TYfDWZ18ZpM9h
x881uO5g0H9VBHMAofZTvxVMw1H2HRJ/X6irsMZ4G2cS2XY8lXkUGgg65nqMMT9xtTJimWubu49P
1aG/jzVb3YFbpzdnz3gVrMSufEtSmF5nIY0OjhEsLxTQkdpEPv3adp9VVRi0HdKK9z0C991zYWkz
QKMy6A8O/TYCLZKChFRld6fsPXR0bEHkhiTWFNxWEfAZ5HkDzmNofepUdlMa/LHQWzwkDd9VOlPc
T9Z7ZuE9KZ6M3JbO1TraIa26ZnndhQwJMoy4vhCCGaA9pMs7vaHU4VAiqduhQq+tjPs/aLz5wBTU
CMcAPvP41bA1VuXzYNism2Vpc4NqB0yLIAuDIDjtv+Iq0wXOwORHb8YDFAhUc96pNp6aATIziJJ6
dNroLgtdd9uXS3IyaApGrpG82WmzajcG4JVEklPv7cmR96EtriU7305uahNYtm6HAI6aRQ4BRzv3
7LeNpTuMbvsFTPr1R1DRfqSVSi3zE3lc4SGJk/VubH272UfoSjb2ull9Jn92opkcS1tnXLXfA7y+
0q9t07utqnXwvsI2NhzYAeXXV5RXXz6UjX5EaGiqZ3S3vWbn4qE9zO9qBGZ4S3D8N4anuX10XH8F
5VqhuJJDVQRfAUjYSwXNvtEs37PHXf/Efekr+a5NULH73aa44GrQuot+eRw3xInfAIof7lSKIqin
zjzSKFAROVYQ8PZaUMVpx4dYMz94M/xSHy61yRlW7YD30kaBFSi5DntQPXTbmAXfXoAlIhOMnQ+8
mgDkpUa5d7VVtCT05QyP+gGEnua409dO4iUeeo7AqoL2Tw77YTDnznzkPGYfyO0SwDxSpDgQUHaC
+7n2fnLUT2omqDjyyjYZbCDY3N4cz9F+PrepWXHum8hs3V5A9ZLsN0obSIouYCHnUilapVLAGWA2
ZrdBFbeNTSgX4aHbAZJ5BEseANTlSgIZXT2hzJxZQL9CVB3xILOP/DYgvP4Y8XoGkhkSn2mDj4HX
BYIv7vFKCODp2lPsYv35Z+0OWFjQ8kXWgXHVLoQ317ape6/T80hIctjun5OvaWMLgVOZ8ql7+dA/
Z2/EI61dDTtVM+Oz5hXkMc58Dt++wq8/gfJCHbqPypqsReEY99Jzj+4Baa94aC63Rofbn8VzyWIK
uEUwIocFxAR02pCmRmbvesY7AIiGoC6Q2mm9ibQaNnu43mPTOMlpZBlbGB9gGlB+wQ7HPU9f774P
+qC80CAVeGi88CKD63EndiZ/f0qeQyeIV4idG9ZlvrCnroxS7lXkwizXMxgFkZYXrARTh0joqnkp
L9peXIlHBTTcYGDItgJJ2f7u4RbuFdQb4E900u8kAox1Pb2aMY+ln+kZGi98r9rHa30TQC78XTwF
1njOnyJbWUcvySW6jz1WHmlpR6PBC+pqKJcKAMtTD+IRXZtDU1a4OK38Adza6MRRBLtLkTprYjTR
kh7WZBd4OgjsUgdu/pJ7zFjqNoLFpY6SC7CNgAKjn/J6Bvq2TvOWw0dUTho68Sl71Hf8WoTO0IZ0
KgiQpvmHEPbaJn2XoTZRcAps1jvtHhSCpMNLuZPRSZ+B1RPPP0s/apvc4v970vDaMLXcYAiPjDGs
ke4+p6feJhW2F2UrIkOrrzUH7U+u8SQ89XvfUmzGTls4yBoPH64jXwYQKd2IglZlQkECAVz/kd+U
9yoxJ7qVjg6gibWrF23hngKdLQpcQNJfr2mU9RPoRSakIqE5h5o092b0NkBHyPMzx7XgM5Bg/2uL
2j/cnMQgLIctoI+zQ7bXP0OXYMhFVzxaqDbs+XeeIbC38L4mSf2/NqmDIxTVJA4CbBZOiOpOgZsx
tAktl7QPD6250ZnZbdYoqR3L8QLpEEQZUMO9+8E/JQHKSNMaSFjbAMOnYKWbbs0qJi30Bl6NkxYa
LrJeUdsR44SuUOOgZAa1Cku+z7exfdLODagef9+kt21qChhMSOcFWvzhk+j3TZPKcywaUYEIW3G5
w/toZ2+NWaPCXTWmN33UlztyNvPtLjmC5uPpnnsIN+UruEy937/kdonxJQCQgs0OiClSULnewklf
GlVZp0Afr7jW0888qInFl1YxVVsGh0vvJR+MAOO2jQgmkTXB6AlvJ/Cc1yZbY0hGfYQI/XwMd6Pb
ryE2YQmvxU7+APkxyxWRUOnqVUFZo84NCGZ97GBYa13E1CvAjj1hW2/nA9qZR0R3jPm82cDEnKGS
SBI0aYAGXQ9OwwOq47OqsCQBBAEtCIBm8xsDpkI0d9dvZusND0tWxff2wQyzSEfhesNLHbcLtYy+
Uot+PQ5IPq3jo75/UD/FNdr9NjwSYOjBa2wLZ4qLGPv4Ftn9bRaAJFTjyItZvh7tlAdaWJc9ds8R
FeDeDggvhf6AWCbxtH2xq5/UVbU11iwmkFtqAMowtYeUkhvyMuuwV73XEYbnY74bsH1d6b4wkz/l
roKnQlGuRWATm9WF2zgdIMNvEwDBypoZr5P7jN5kRJvhf/NAbTIVekEBr+Jz2sZRVto9sJ5bFVwo
4n1Z2I07Oui4XFW76JhcLKiKMfbcgnXQZqMAjxI8uGNlKmKPQy1QM6jOW+qj/qrtCEVyY/knIzJx
Q6CIZM8bUTC5ve6ikYxhe2G/X9mmdkAV11PVVbANBvGv7KnepSdpCzSajmEbpTVbUmWWj/yFYZb8
WGrCwU2kAlOCjYccKHXMIH6F1G8Js9xWBeuNsNO289ZwuD+NPUFRwOS3zLrz7UgB1SGIUhAyAXKg
UldTKAzRqPVFSao4breJDsWheMTarpCWQiiboL2qW2kPjIGSt+71QIlV8EwLvIicEB1i+GGbCimE
C60SLy0U6F7yLVLbe/Sp2VBC+vzd2u3DHwmon9YoN5K0YwMSpAp1lGmVOSD0eiJ8R9qh39SrZG08
guzL6Z0WbXKSV99FdsnMLJOTcjNe0s5ApOLR4kW9/dW4KCI5a0skekHFTvI96rra16sAOMc1zG7i
0RRe4jVzeW8PEZ4lyPJigVH9hSI3PuxHDqZPUWTo4cys6ayAA/4MTpNio8bA+2Xr/IIy6Sb3JjtZ
+4Bus/zHLUiKYMcRRqLpFOlmYIWujecln/FpkkEv71hE6CsY14k3napn2VXvVfOt/EKiyykcoNs9
9CWxCkPfFUFq0lGCxODBQgEdYLoimvJpk8sStna3IUwB0xkhu5nI0DoCcoRf+6vJzp34Ub/8dwQe
Bv7Dsk65rjkx5iAglpVjdkiPrQv4oXPK3bE1Z7RVkEPVvPf7ujIV1otsYcHxIBWBHkbbOkAs1IKn
Gdc3IlSdoeUHAXGUwPM3yemQ3GTms4gzoqYX4Y6OxhWg/cAEQL7kx9ZKIlVNi1AoLXk/bYK76RAh
xOPWwTqDtY71KLl1jVB2+GuNDma1AnpNIceXVroL0fVQ7kI32uOt6Qbe7ClezXxfLwR0sAjmYPQ9
oSSLRvTr8encrA1QmSRHZ7anQ4pu5c/amVz/Er5yLpN8n/w4ejp1UClgkBCLAPbs2lzQxqk4pF0J
tRxHQOMn3vDRI39SfPJ435UsjpjbvLQCfDuQg7hcAQoRaXvQrm5ySNZgj7rSCrSzjmxBTmrLPYL1
aXhBX4MlPkAsbV96vpPUZvKefSXMPbSwqj8/4gZnVatj1qnwi2OA3GPk8ACVrXJ0PIFRQxat6sg9
jKATaW3GjbCwd0lcAa1MXicJauqiRQtOlSYz7Gqotq2GDG1mr+IJMeZJOFR2fOHXkCMgTS3oV0SX
W16Z1ZaJtWN9BBXthX6RC3GHFWhdYSdAKA5IZdEZvjILElDqmiANfFSZ8yfePQfvzeaJMQnk2qN2
3M9J+KYC/nGAJ0kroRgH+/EOaj+ecBehpWY86YlZo16PzGSOJOhFdP27+KJeeHNYiYfOMuxHycvs
jLkXFg4AIj2kqQG3ByiebjTM1LzJxmxCufuueWqgRwLhqF114lAMPsmHhvkoX7iTr+xRThq3Zq4P
BexxK/08Ofw+2kiFnV5KtFYJ69iLN8lJsVj4WWkh4EItDMIXoMED4wYNY52nuFekDsgzkH/JYG4R
wHeFQMv5EGxkzdzuHDjSRgOtCBI8uhlv4jUifSdbQUp3PW4nJ/cgyerci7vqPkfn1+97YuHhjG/6
+3UadTDKbNbUrMLXqec6dIStCMhLb0GOvXAnNz/4Dm9//W5yKUq4Mkl8xI9tKCuFWjYDTGr3z5Ez
r8Fn+ypa4XEnWKTF3zez0JR3kSuh6v+7aeZoqROozEbdVCJMd1/aw/zcH98RhnnQZtmcMm+0EhbP
2cKDFtMLlTLCzIUev5umOoFgDuUEYw3s8AEQ8Tg006/JqZwj+u4vgx3cC8jTrKEmCBkeRoL+uwOc
OvBon0TZH5cayu+0t9UMPwhrtUOC3kkBIAGZkPONc9j1IqDjivs8mIKrHSPTOHBm43U9gMaF9RI6
EjhadXPcCg4Yhg+6PRTmqn2esCj90+z55rm0/X3oMBzUbXodYG+ikqMLpCsXqZXrnZHEQQTIDb43
eUIaabbrd/RP4PH1p/MScHGuw51yAkzA6Vbq4b9nQWEcGHfQxZJuUMSP18alJObqTAHOHT1Qr1DU
HN9H1VZqF1d/bkqn33fibTIf1tD9C4JvQguDEv21NU1V8zAOetSCapx2jaAzNbN/eS48wpuifhae
pqEHDaxK3G62NsrntGJ18S9EjqoG6RkSOQJpR1MjyP2Yi0EPufX6OUO6I8SrLN74dxOagxzGaMnc
URtRBxoApIMgtAJHCxU6RmkSdFHto3PBkq3+fpBByWtOEGh7irbtWnIzJJTyOwN09yiMnoy14XU5
+txUE2q+DQBAv3/Okhv4+Tl0w4xa+Elec0Zm5TvdU1FNCZxk76+QWwi30ia6ZwJBFsKeK4NUaBkM
U1UWMcYfgf0XfHHoNTu3Kw2mxicfrBil98kY4k2dRkHs/HfGVcqvz0PmS30Ci4PVQtHSBFPCJnZP
6NRFoUT0Evt3e0tO/coedbmG3TDoWQV7rd3upN3cW4aZoOaeH2WLfyvA/gp1RvuAJQ6R1sFe+wfX
fvUB1IHKw7pQm+L7A5p9I7rYY6r7EWwuuFR9zeShRQ3mrv86agSTBpwVcRd4FtEUHFHcQco2QUQ1
WYJdX1A6uXvHSUbzPh5EIbzpaYOejVMHsTlWLfLWgxARQJwlDT1BBnwW5a8EA12rg9bW2MTiK2Hu
jJyPlxj9+ZEDrjwXtAlmDk/5OEB57PzfFUFgHZSqaF1B2h+/USkWWedCRRy62mpwfYF86AB6HphF
6THY95b0JOEso2k3e1glzGa/25caal/II6ELCo1YpGXn2nkGgzpyUtHUlrgHdRlYhfV1Yl2K52Kd
uCzftWyMoEhAQ4dWbBrQNEp+J0ct5plDPnReGRaJFLL17KCetGK6pps3AhnaD2vUNg5TLZhVA0Or
HHUTbDgzPKZ2FJnq8UXe5jHj2N6CXClz1CZCx0slCCjq4s1b2yUQClCY0FK0/CBjZP1+WG7LU5Qt
9XrVVCEGULGDrWHTOe/jNvHQF/BMsOOcOx6Z2aCbO4cyR+1QQe7AYUWG1j53zvSmbXuQOQF2JoPY
I7hvvfrxzDyTN5VUyiaVXEX2SR+EAjb1c7YKbVILm6xwB8EcKQNdQQuKztFDfMW7uccKnm48PrEt
g+KY1L8gxkF54AGdZM1Uw7bwYXwmb66/F1F07NwR6etNsWYu581rkrJH7VQl6vikJMsp7zkAiwaE
KoQHrQJ/O3JehB6ztdK9buXe7/voJmyh7FJbth0mI+Mq2AXnmKvH5vud4vH/H/0Hy+MjwTu6pKDQ
QO2fFJJHoWD08HAb0ev+ZHuwggDNloHgqHb6t2j9Fm66Lbqkfh/ebXDyPb6/dqk9ZOSSFMsxWlUI
94RKVBn9Xf1eOwJAQ3lqPp5ZfenSos9BLUBQQVmF7UOtZD8Dw5pH8OUkOjN2jXMU1pN1vHv2oRpA
+mq0g7jeR49/VHN6AQOCGbheuI3Avmk8PDJzqcQNXMWKGD+klgmeCMgihRal5IpYKJJcrkFDjkbX
aDUjLpVN5YxW7mJACbDa8SCqmU8dz3JQS6cX3S3oEwMzABKB1M4KZZSAmomvUc7u9VV5QlRoOeoR
RQqeEa0sjvGHJfL/P57AEQ9NjGyEpcrpobaOt1ZuMEZzG5GReURIBGA9IXz7Rgr+sJHomdz4mgr/
9zFCAxNPDE8DuENd6zswe84of4TmYTALMD5oa5ERYi9bR4CgwCehO5tO30LrKqu6Eas4bcTM7iWr
xAPOEjzs4LvBA6+GYoacA/NOSNjODbQW28zerNtCEJkDQK8BwBTRKEZzHHV5FApJgSZedd+86XdB
BuB7hAzH9KG5aN5+k2ZTeq2d4IEHVq38iFyjZyzD0q0HBUxoo5NNRXQ+r5e6FAPkJbuosTLk593y
iMZeV9nzny0qUCXok0TjH+70K4vU5tLEqTOaHBa/X/2gGB1OBrCgLWjYalb14bYpjCj8/hge9bLL
ylEF8UIIFXZPPYd258Q2l4Js/H7ytE+GZ1w4n2DLEoDlRSYbM0rdcHPWpHwNtUbccBgPxFUyE3t5
RIudup9fGMYWnCKeqoAPwxTKeDS8Y4zUqgzAeYzHknHknRl0gWAshCDPW2zGHo4uwx5x65Tbu7JH
XTeJL+ezJGaA7AAYfZY9wizuokcB6Sm7M8zWkc7k4inNYhd9KQ8M68TF/2adunTGYKjUOYf1zirI
A+Lw3rs8iu+6zd8Xn7UV/mEYXLjFkREF4w34pgA4oFUZRE6sZk4soIy9B/B72Kie4hxPR9QDyhVE
zrzU3KAVuEMq4h8aGYkM8Q/b1AGZ61oTWwO2i3Nvoh5g+cfE652vTjNZJdGlVf1pilpViNyL6RCW
DZjT8114bFfcnjuzir5Lbg4DgrAsjwwjWn4pK63WigA7V8TKDCabFrQyqOWD6WVdr15Ct3g29uJD
eDdtYwQzyXsyMTbvLY/Z94z+/QDKC9TZ3I0GTz4AmNjprAKbpHsjRJ74T4CvzNoJXUDfgU8VNqDE
dTVoC4XeeDTMJxD2O4ytRUZL72UkmDWUFEAigDTbtcdN6qiaI74GeAXBC/wuMmrdIYTjDQiXgbyK
7A5kgrzHWuullyJoBP8apg5RzkH8qhlhGN0v85rH5c4DNkU4rHCAo/If1C3ItP81SDOw9EETQ/Ad
Bl+DTVOZf3JTxLrPwFFONo98B5ibGHO75IJ/WiR+5EdQoYxV1ikCLMY73ur++A/plnsFzc5BYtUr
b0FZ1OCoU5qq6L9UWjKbbrgG6neT25lnAAuFwSVorYaUxkq8yHe/j/D7OX+7e9AxBT481ErpUr6C
OmGratjKxr260bbSBWwQaDA/oQcRc8u7pXXBVrZSxOP8ireFF1aZcDFiwNZFegP5UqB0qGsuNMaU
73QMXPWQBLDizxC46kN04uzUQffpmgXjXLzDfxqkFrWLdfDeozJC2jCRlh3My4toNvfTqgDZ+79M
74/BUeFQUyFkrX3YKhzed1T0xSUmj0I0aDcvhK+JFH9O/umjvAucFi/1BHVp/r+XAgFYRVQIwBVE
NIA1pE7q6IcCNHBmRKee72Vfs9tu32fEp5oDXPl9cCo9OUBY8fvYbzvyYFVRyJKC+RMICjptlWuz
LyRSDcRoAUobJ9sP3ogNrZg5BNjQuc8j540zyyL8uAXGEMNgVUERCHy9N5gvqUrGps/xFNBEa9xW
G+GOsyJHXYPEcz53636TQdBgfBE+WaJXS4cYKFLdAK8mz6MERqKsH/5irAtCfzKRAHx0Y2jNBasU
x1huLX8l3wOStAllhFMd8xVN9hF1jAGGNsCvAkAp5pvaZzLeV9E0C3hF2xroK+1j40WaY4qSU+59
R4dbJsTIzHB4IY4CEhoZUdDYIjdJP7p0dWx1P4VZ6R7kfamrPUuG7d837mxNa0RubjPZjF21cN1B
wQGshRAGJZrvlJ8sZoFPDA4BKe81d4SXBx3FuHlzU175O5Rybd7mt3jhMRzl4m5GxAo8GVjlAD+i
vMY0o6qftSPJ/8zPwLlL7zEyeYdo017UdXsu79TAFP4wYTMLgSPam4CZ1ESFdKJQtzsUeQdtKjVk
EffGYQCr/iVZlatoX2/SR8FqoOq1Dk6+4/8xulXyznTON6AFHKWf5inPITVhwxvEfO8WB/TegJsx
f8clCCBjswoLVmBFfP31NpagB4KwDi9owj5GBVbTIMxj1ksNntEc4nIRvzcIrqSDuDFcxHmF10i4
lGLghDfaGimZxkJihuVAvguvN58BmJIBmCqPHDg16WrP6y2X4Ifz6F6tLOQQXMnr8SngKlp1gGSF
IHNPvBwOm4OKhrLmwQUr7/9hzwFnD5wsoSPDt9Di3fI0+wM/6o0VPNUfqiOgu+Koeii7/NGcfBWD
h1vYTAy65oX7+NooteSRYoASmxhtPyY0CWrmvKp3EW6sxgUr72FaMQ70reu6skeTNXalSIQCYe+p
XOuQW8/OnCkgwbm7GCgYtnthf/7d4u2RujZIOekpK6BXmsKgdi9dWrRMgPj4IWfLhNwGj9d2qMBm
5Oc27ibYidc1YMC7Hv0SLkgXHrCLnGI9uahW6U7+/frzI5eVWVx4pVzbpzxWoAa+3JCFHBwfWXn5
0LrxS+bAY21HyFmRcEPDLubX0frwNZ7EowjhtOjdxxKzcq4L+bHrb6Hup4LPY8lv8S3BU+cgswwO
bnREQTsNpKvxe/NcPnFefLgP94MVeyzuj4WA4No6dWcYyqQoCVmJaaM6vqenpgGkkYBuStIWr38k
L9xZXzEzU2QjUW4E7aIIBvDuR0LSoLwZl40TJ7ZwI+prbreg2TjWF+FQOtm6+KwQ17PKs7fOGmy2
iLME3FMoUtJh3mSIFadkBgk2x2cNOkqZs20RVMvWDJpKQj/hu+BCeIQ7NafCrDc5Iw26NNE/vgA1
xOv4xxgqaUxmfAG3Asi8cvaZ076jq8FLQblefPgPzWm41K/MRpqFewN2UZSWgExGEpZy2Iomd3XO
YYFRm32FRhq0hl6hsxms7yvwr66yxGLejLdxCJnsvyYpNykF8zwkPobKW/1aWAWdrZ76Fkh7weJe
VFAOxBvxwJ34FZPPl+xWeluByga/SEsqOnSvJ1lUyimUWh/ZB2/ciY/AEcY22GNWuI48JJdBRHBf
e8P26T97TYz3r1XqBM96P05xwDXoSs1Ds9/GX+j/RbOIKXz+bmghr0Bm9q8l6rTmudokkYzxZYDl
HtrnHDlszinQdAeR2NZj8owSP/jbfFIrWet+qQk97EFe7qDgeVY5zz0UAdb+Pe++NSumksnCxXA1
QMovyOoY9b0Gg9IHmAKy/cxb4mB2z81DMDPF9RZq3uA9xPMLfQoII28K+sAfohJdYeGm1G6fG098
Qfiw148KUFaMlVvamRp6JBGoEqwCXcuCrlllzFnQgnUwuJPuexug8nYXP0Nt906WnQ7qge0bqJVY
IQTLLrVjolyVkiCBXeEjccKn3I6guSyC1FsDpM0SD/Irkq68R9rk/2XEQLODAYSw0hnUGzdUxU6f
Ug137KbcCZ8NpDHhgvhHwMuCPztuP7+lYICWWFwfS0EacI5YVnQPos5Co2zzuBp4kFxjCx1HN7Qq
wOkO/AlSSh+Va6y7FVPCdqFOi20E/BwatKFvDfLWa6/DpUovDxU0Trs3vXOq3hk34M2UvHQTgbIc
tSwQ4IBbW3phzPCSa/9pl1pbIa9jQa2J3c3gaUfuDtfbvuisdt86rdW+sARAF97wGCjhEwFUG7hM
Gqct1cKg8V3UWsbHJJvGJbwX7rJ9QiT6RmsAXyiHMha/LWxeMxljXQiFCRs/mjHAKYNuVGqO+Ths
hrqC6UYDew+/8XPA2GZnOoGXbKXfp3upNLMj85mxFDeAlAygdKTV0TZB+SOpyKtEmTHFLag6kUc2
/ftg/RLuDbYIDfGltK/9YUqmAoR40I3AnzHCEigVJPwOynvyp9hPR3ClT67sKqfE5V+Dl5CNolrc
SH9HebOu0yAVHRklaZNClhOiEtohX708+laxZa/lok/6YY56ZQj93KZQJMSkojtKgJSbFe0ho2RJ
d0RlWtul++wfKPeJ/jyyuCiBo90RWYrrQyrWIzDFYtyipA+KaggjrxRztMftIICYFK945bWDfggI
ls/jibF3l+Khn6ap10Y5GmkOUYsWUYnyITp5gSxUQqTHj+jOM86QevcCoMh8J2c6w4ULHN6XSHgg
+YUEAnVsBDEcxFGA6WmDkMHfC24DogXcdCeU35WNvErPsff7cL8By9RGhk10TkGuFrgNGpNnCGMi
9BFstg+kCFygZ7lE5BdA5BLxp0NaSEYnc1EF2agH/McuNIetdGK3eZDD+duHUPusSgDBGlJ8iHJM
radkm4Zmplpia+vQqwFSc/UGvdrK5B7yR2kdspjHFjzW1TRQq16MdWIMBZkGF8K8IDp4bkarX8W2
cSfctU5oakg5W7/P/S1uXgc8EeACoB1AlA467+tdHullAgmtFFttk+/2uG/7U3yCkMYD9jiov0yw
8bvdJ2efYzz3/sG2gDMGESMQ0+sKdR0Nas6L8ZS1VlVDyj1ZoY3gK4IwZLarV/kq162TeK+TbCtY
8FbT3e/Wv0v+9GKTKsl3IIc+W8pTZ9oUBFPY4n2Vm6HFb9SNiqOuThDQJYTSyVrZD+4h3rycoBIH
HuJ7CJDb6VbxKjcH1yKYxZkkQQvAXOAT/n4T7dJLfqhrSW1QuDo+c06wkcAdWpzTC1rrwNcQX8Be
65wT3lRO1TawAbdHx9vv07IUm3zzLRL5NjTS04cxqctcygxol4EDSt5IIEcOCdtajzwLmIJOkiki
9vvd5lJG48omde6m1O9rVYfN9wCUwLvxwp+mE/9c2S+gQQEMEh7XDjfyFrO+YjKJLlwuV8apEzAY
UmwYeU8SGqTPpXD8yUo8DoJNA2RVBDMCh6/OzCgtHjzCa/m/eaZOewAWC79MYJZbzdBOU8xikySo
+DYfu+pBPkIpzVb3GjLwIrPavOhwf9qmnHw7IeKdJMy3dBTcGZV0BL7vdyoQn6otbPgTfzQsyZPB
FJFc7iHSav4DXQf8zs9PoM5+n7f1oPr4BHEvCdhirXM3m6PLWd9HL3ez59LTNhJoI37fa8vzDnEq
CF+qkOmmX/xjL09N0GPeQd+GrdXAr3Zm/yyBG0VDXqfcxhApwMsfhKK+9W9XDISxUIKAaYIYvPa3
Qp4OccSP39kVwa5WE1zfO2Z9+5E/leYfVCAeJhNE81b6pDNrl0v3GzTB0HQAwSYDAKVr42pf10k1
w7hEuIUME2XbY/YGvQBLOeN2r8Fr1FvFSw31biKavmZM/dIF99M8teWHKooydSRjBwXJx/ic7GN0
DZdWAJUECBclb0SkPjt+/m520alqEIQgvCAEzEjlJLRIGkDgj0JIDY71c49MpXbMQStarpPVAJof
CSVyJYGHQxc1mmpiBxwh4aPMJCm5dTRgNgCTLFQTJBBo0jXcrilEICtRShXh0Z5d/n6EcFWBHafa
RgKI9/AcWN07aNB+H//3RXZ90V3bpbyr0ESJPqlYXc180Dfpbj41znzs3TO4pPBvHWQxOvyzBhJ8
80FxEHNcGo8D1FFxaqddxU+CBaQ97sBiV+CcDhcm6Qb5gt++kNqXelHUXSmRLzyGXvgAPj7I9eng
u8IXbEtAAsGFsNFN8Q5iJiGI6XrWrfddhaK/ACkdBPoQMiEkfdcnQ06mrhxEAB+141F9AfDeq21Q
bJg10FBWuy0VEyX2dWF9IAg1v6Ajx7uJzbkp/BMLPriwX2UU7v5+C7Vf0yAAKFLAt6D+jLQ+IBx/
Xg1IE/ifcJPwTYh+8adq1oR4U1lz7ATFAqz76hPodu9C7as4VfAJKAxn6AQSIcqurt9rO3tXTOlz
AiVKefE50jmEOjz4UABrGV6kuw/0YbvFOrUGO7FZDcffB+SXRTKojSzPOFgJj68S99EdOptfQU6W
bHz7IzcjTzwWKGJeBtSrJxdPXtYxWghSrueE2qRZ2BRGT5ZF99477MFVeI8a8nwGcuplRmdpfEbK
RttpR/+gkUVisTLfOm8gAyQQ7aFeryG1QW3RWTCSrhpCUIVxO7mdbGlKntEP9Bhz6avgY+JTtKe0
zHLAbYIVZvEyI5QaxHVRYbKSdHxVqkDOlvXKl8xE8HpI3oLUS7TUGYATeFMgf353WbcXBWySEj2P
Yi1cJVWCkLuJy0WCDDakO0W062yCl2bcRos2CHsG0rj4xVPLOWbVbBQlxpWqwbYSPbEvV2X55/eB
LOCjMJIfVqgrL271Om0HWIkIseqEPoQiuav88djIuiX4dY/EfG3LRB6yVh7Ql8cCPdymEq4/gEzD
DxSNXyLFXGTYtW0yPato6Bnn6IOTyhXfVWbdFoyVW7rjfo6X2qRKJvRD72O8eei1/VM0XtroqWfm
FW9TX2RURHrKQP8i6oLUqLIwE4ouwTupSz5nXv/MxMkBZbMpNcGulz96vCijDhilToo2sgiwdwbS
9LxqoEeghjF47z5LXdhH6I6T25yhSMr4OJ3Ky+Wa2kaBjykfZrOKtrPugRbNUFC75qGAzQI7Lu9j
oFXhETSIT1L7WDTaxg/IVOT6ZJY5ekm5Yi3nOQPKsOh9ELX+zwy1kUdZGACVgpm4v7TlsZsRPMuu
nurWhFbG2dLixvn97LAGRu3cqRX8Kuxhkc9mq9Whc6VPglW0Y8XYsyxD1J4NQrWUhYbMoPaYKAcA
2s0yZsG7FucPVSM86wSSTaR2rKwlZSQ0QMn7YNRukssQH4Ipthv/bY48BRXsRmWRSC+eRXTx6JAt
AK8VTUqUll2n+gQnHymuXune0EBlfj91gvsPC6WjbIM2MPAaa9RCJe0kzkUCO0ozWbO8DmfB6bjE
+d3KoiP7YYVapUyXay1GHwco0ctd3kypG7Tci9YCjyeK3bkIYlZ+imWRuoUKyRf7scwBOeh8t+he
KgUYeB4BTxdsxDhZ/z6+Ra/xY3xU1Iee6VjtKljrqzUnPMb1RhnC81wPdgGVV0mPvN/tsUZHbcg8
m/s4qmEvbUY306RTqTamrKdO1MaHsRBTxilb3o3/b5fQXlFvxVTTIuySXgCCc3yom69K+xy5u9+H
tXzj/p1HmrgEGMooLnPYaQ3xtUlAmlLHObeFGvhOzDI0bYyj6uRgX7X4MgOkQuy/uLZkkRqwRite
X1BNBF8lkNHWnCvqdgn0bJdCRkBj5TMWlxHNcjh3QAaDo+nakCGqmWhMWMaw3GeVOyZnoUTetr6E
/ur3mV3coD8sUTfAwGlGPo+wZIhPLY95dHNkEfLa7BLdBE3Fv+wX0lNKOE7Qzkl5FZkb0jbqyTpW
sBQJdgZhw3YW92o6MCrPi4v1wxTlWuI6KfkSpAAWsAv3uji8xMpk5YO6rhWDMarFu+aHKcqnNDGX
QygMkygHqOMYKprmu3dZZ6qR3ZYhESD9sEN5k1iGvO5381AOiqjZzvFSEcPSzrE3qvShhVxOe5p1
S2nt3zcJayopr5Jo4dgVNaaykmSzFY3CTGtQ4UKvZcgVlktZwBGTUaL5mLRZk79eb/4qK0oIc8Ka
Eo9/UtSMeDE46mOwbrPo2c8z9JI33VcMvaTEQA+VDh2RuLHjyrchynuRkYr5ffTEHv1A/fE9NDlM
z2l5OXRo2cqRQhKAq9ZlUHGF6v+RdmW7cetQ8osEaKf0qq273W7vS5wXIXYSbdS+6+un5Jl7o2Y4
TcD3KQEacInk4SF5lirfKAPJ9Kjtg73qCzMOwkEDdIAo89U1xqKkkhraVDTAlNHjDOFsXy9nb6lA
pa3qgkA9p/5Fl7dgjFnRQSpRu4QOl7w+asNRNl09uR5zryTPoKehSPAnolsMJ2B7jsksMt5pHSTu
1wYx5apIbvMOE1l5XfqYaY7Ze3p5iuR9lvrIXYXdabb2yngVdw8k8RvzmESiOABvB2+mgE3RSNKs
xRrF57RG9H3M2p+mmu2qKRRkA1dvypoSQkDg84BGIxhaGPenVFGpJSVgUtLvJrN4U6zl/rK18o6O
LQTj9uxIQwAe9cKunrZOqx9bHP6LdKdkL6H8479BMUZq2p1FOgUbo2kVJ87vW6kOKnI0pMJtS8HM
8Rfoz8wxNtq1cZhTCHy7cESuDA4CCRWauuA5xAdZJXogvoyWAmZA2WRbSSth12UtuiXT2M2j8Fhp
hWCJeGeuCYqgf2CYsTQJLcN6WfOBxWlqnkyp/dYWNyXtAhOCyzHIfQTnE/f6tEVkdtui6YWcdkDs
i8mNy739C4PTbubKuUokd5ndfiiCLxgHOjJQgfm/zdnnXrzDPbTr195HOUKBG3p2JTL6tLuxladO
E5Hhc/fVBmz9fRMPqWhURAhs4lFUaf40JrBGyQX/vxtWwRApjjL4uvJS2vd1gxDJSw8Oe9F7iT/H
m29g9nZULHSyGwzYNB07/D7pD3GGA9nXJZxglR+OjWPpty15uzzPQlxmw1eExGRsgdssmQMlQXm4
L0EhpwYVVL4kmjuViUSv7im4GVyG5m6XzYiZ7VLkg5QWM5Cr3qcyNADMaTeIXjT8pV11k3Bxgi75
eifaLK00LnIpRWtKcZG9toOaj9b13y4PhFMsiNMIchH/gDAX+9FuOmJPqBpQ7FvIBHfqq23vGuk6
12+GBNI2r7a6a7sbq/zoRLQcXGewgWau+lKd6dKAcI+roVyjN2RnSZ6kGGVsjeyakAKUiCHwBrz7
DEIHqANHeST5q0TCqIpUjpa1RKJ6modTZzskCcIKBRkahIm7vVX6gunlRZs3iOzpOlgqbecCiAPZ
dapvlndztjjhAL2/uHM0vDbaypGpqA6ca59g+EVx+9q6yz42NMVGPt4ArC2/FEnjJzIqX6JhLxgd
10I3MMwGnDo7G80SuWdL+uh6pybXcOGOFdauBP5t8Hs35BFUd3Lqq/H3qJ4coySC03GF+OtesfkE
ZidOWkxpGq/p7zr35NgIMv1h1qe7phccXfwptaHRqoPY/a+AV9pYkFCbkNMrpet2us/CUxEdLs8n
fzr/hWBpqaO+qMu+B0RdIGdOKm+kX4kNQs3kn1GwbfK5EkIueB2FgQ7FJiu9aD7GQkYLrtVD4QAs
MyBHt3RmZ8uRQhPJAgrN4jf8f6c01r4hlZ+Gy6kwtN1o3hcQ0cFbohQciFynsoFmzkOIyuZLMuAl
RJWXaoodmw7OmPSHPnzTxu9tvQj2ANelbPBWs9k46TpWjHQc1gm1l522TDt1lP2qVJ3cHm6j2tyt
eYmEKt5lUxENk9l5+TRMmrzCqrb0IoXvA61jp9PmoNS+K0Puj2olCCpwH6eQQwEtLXJMyCozi9rH
em53C2Y2UaELrE7PylKdEqXaWRZKuZTnRJn3U4TPIDMIHkJoKju29IqGXMdqoU5tjsHlKeDuFigs
yKg+gEIO20GlT8ncp4aFFvJ62lG1f5hiUU5tdR5/OZd/IcBQe764Q4U3/hIDAvUlo3GD92Ca7Sw9
0KaveLENEHvU9wbJ7QlFuKEZukkIFaMudqps2RexKO7M9WMbKObAVy1aJvK6jEO3H8x7a3ztFNE5
y39Xb0AYWynMbpHnDuMheYQAqeaMqDzK0A4Qdm5a+B3x1TWi0IrSdUJgZvsXIVj9Y2XtSZahARhG
zoIud30/oP6pmZzZ3Gv1TU2+cjRsRsv4AGsoMyuVAFqoHpF0J4x2pB0Edxfuun3KPSIoijJ5BkQr
aD5Z67oVmbWfEtAyzKZPFM29vKu4Jr+BYRxLrZqzlZqAgTSE01fvTQnavZWiIQ3CcBKAcQ/vDRhz
eEPsnZTNDLB6LpyZ3lRggJujH225CNylCGh1pxsvbUZKg2cngJLiLh13YNVzCDJ9iSBTKlqj9bDY
wBgVDoAshSHI6PrJo/wxlucgr9vHy2vEhwFlJ+jBkSBlS1rBnxzn6IoGvaUG2QJtRmrgcVKVLxnc
HxTGURRZ1UTIS4ACsDP2ih0/zXWySwtbEHngnmSgNvxnMIyr6BNCo96y4WMRSlninR4WvpHsO7zQ
68hbRAEB0dwxDsJqwlHvS8BF5U2sgopvgOSuqLRFNCZmryL+FdvmhKnLEez1GpR+oBRvyX8k1ALZ
oJwhPlXno+ZrdOmfLtsG/1GMowpdfRAkBKXIuQ3qvRR34xiC7aPzDaji9X4Xo8apvKnKK7vzID/d
o5ggmkRjXifur7PyD+5nudHG9otoqechw5gXBd3MKFUIJ9ENhHut3EAwp+Q8SB2lCiAgaOxJGEVF
9iYcrZq62ZS5M8p9Ia0eiRSsRCNjNgIpIOZEB5iMIZHDVPUvS0N3l1eNa5WbkTGbwDCTvpVbLJpd
npq8QHXNE4F1XgbhXlU3IIzpg87CkuYZ40BU39GlQwsv2Kia02LBzAky6FeLtL8MKZo6ZiPQUc6L
XgVkEYYIqtMr6L58vwzBde2bUTEHlqmFSMNa8Lk1ynyL5lSE5a43Twl0O74CpIFmXNUMDd2V5xsr
NeMx1DUJJC9kvFPyNHLVAs2NE3QiLP31Mhb3FAaPzD9YzFI1dUs704Y95MYRYYNJaTyt8zS0dYBP
5zIU3yr+QDFL1FKUwRQVoBStv9ai2U31hykHAYPcR+9DQw/oZvfHKlQF08k3+T+4zLrpcgZd2AzT
qcLH9yDoM6PnaBoFGR6uJ95MJHPD0NCBFGrr6Czd6+hDpSeoWoOooxFUje1HcXB5MvnG+GdQ6+ds
nODSD72t5BgUjfwBGbKh2mntd90UlY6KcBgnr9BxsGoZw1JRaTOtb786QVYue+zLVOR1V6/6t2P/
Z0xgAD0fU2FJeZhYwLLj52Q8gIxTy8BZ2LvLCOW87HGxf0/yU6l3At/BIYxAaPLftUO77TnwJJnU
XHIAJy24N9PfbWhHgTXJTocLSZ1Ju7x6HIbZsQeosuDJWQ1hoA5QVNSgqTCQh0mv7+ZcFqW8L5sU
2HTPP6voiN4OFGvcpc/dcDSs+66Mr1L6Yprfs8YUbBP+9gRvmAKhOajPMl5HU+YKYr448xoqgzjR
HUq0r2stFKIOU/FjRvGVHQs8Ate4CDrYiIIIDp4a5wOcslBVkwZOG5FLh8R+27212q/aFLx5+aHn
Dc76HZvNIvVzmrYhhkbqQ1Uc8gSUVR+02efD/azsFBVn7c+mf67p/ayH3uWNyl3EDTbjF3SrVjtz
PdO1ek9N1KJDZgdJ/d4K+siT+/E/TinjFyDypKRKB7go/1UnN3rl1tCCNgSD4p62m0ExXqG1U5NW
GlCGbDkYRv9T6VXBbf2ybSCTe75mVE7tqkgAkdRoYYNfkxDkle5oHVxeH+7pAO4CcFbL0PRQGRu0
7EHt0jxC7mMqT5KuncxcfjEb8nAZhn9b3uAwNtjFVdaHGnyMNr4iO6hofgq1LQVEhJEvN54EeaXQ
iXtZsKv5tr/BZexPnaW27RfgNqhSa4b6Klw0B49HLyygRJiBJdb+0RbxR5WCiqlG20TfXhOCeuvL
4+cu5+YzGLvUwqXQxm71ZbS/qvTq2KJOLp/QyCMtAijulWYDxRhnbhvViNcXtArynwYMp0nxuKuC
dnwFXeP+Pw2LZVzP2iwstPVNGTVBFCcusOzZlXXB1ZPrRKCRZUKyGO1/FrOIuj6ZKRlhpPW809tf
KH6qytxLZM/onhu5Fexu7kmwQWPWyu5J1pEJayWP39Xm2RyOqv0yhjHKfI9FFcxdL9iDIkBmxbI2
lPSyXIdXpE4EbSjppDSq05Q3ueYbpq+JwkFc//VnhGyXjhHHKDZW0SaBlIIzI9KwpN3TZcvgV99s
MJhLRdiigqqYMCiZyvd2MqJpkJaDU+YqqB/odFOP6a3ctR+NNqIIXF+e23A5SGtKq0luk0aJ3aah
qV9SLXSLAdkuqHTnTmqHkuDI4HvAf42LbQ4KwdhqxDU+NJWXKwlZDFrpN1ENSaXLMyLCYS4YYHVJ
q5TArBBT3Gth6dekdSAIIYDh7xWyRkmRfgV9InNwmHqJujUMh5jPg7k4be71HTgvQLU23cumUMWc
e2sFAwA4H8AEAM7Ic7xoJFOY6bAlmrmUzE7ZX+dI8k7x0wQiuWJvowhZQrtIIWq94xrxBnj9fXOr
iRJbouXaajaTeidN424UtcBwnfYGgTkbaZwbONgxlRPI6oolqMzQy8i+1EWcM1yX/dlkigm08Og9
HwpJU3sqR5hGET8YtZ+gokLGHUn3k0F0EHGtcAPFzFo4qYNcFCtUfY/WDMdsZSePUoFHE6EwM5dH
MTgC1jenlFzbyPwnKOcsRM1eXLeJ6mUwlYIF/q9C33hEMRjadlBRoSB0nlzPqVuCtllrb23qpxl4
UjXBOcShJdJBRYp+tlXiBGy7zOaq6JDlGQFkVzjZyXiY78yn9ka9CwMQ3n4Dew6uGIfoN64Yl30H
b1NvcNlzVm2yIlU+QyLLwQJhNCpj0zs1OvaKN6f3l7G43ZJbMMZzg8grG3AtW3s4bQcS9hHkgMBe
6Jh3+VW+q4724kColz7XQeRl0C8OQaxy+RN4+2H7Ber5fkBKU0tMHeazTEGfHucZMZInq/FM5cdl
IG4aa4vE7DwQNRbqGAFJTY9wyf3ce5p8NAyUjmj7xgxq0LjUouDF3wqtOBe3qMwmtKwhUgcJM9w6
5WnBpfNRTp0pchCKj1+75/Dh2K0d7Yn3I/QjUa5VExkTsznVJUvkASxXUEuMg/DJvEtfW4/4CSgq
512EBb1PPcvT3eZgPNSe9B0tw4cd2EFh3ZXb7nGIgzEcfKp77a0J5HvpmIhu7TzXTtDBCWofqKPr
LOUuNeclS3M0A5LpJkwmdxYeWzwHRaCytfY/GAqUl84trCnyjsozDo8idIwZRWz5LhR2InAfH1sU
Zp0bdEKj9xgoaHSVQbJO6Alar3r8U+uR2adSYCt+LT8v8m60A2OWfYF1r/uEjSht8ZmVpqHUyTkB
PtVQA9pGOxkFYAYtq72ayijFzq7iodvpVeZWeGVK6XhApdFX0lvbj1hP2c05rSPTifpIfIRS3o8S
iJxRpZgXosQj94G5hWHfCF0uaXkGq8aTvLGCtr1exhdTMtHe/K1Nn+Vyb9SHenm4PMW8K8IWlXkr
SNWEsvK1S1avpatsIceR/pYU+trO0s/LSCKLZY6eZpDLorAwPjLfGcrzPDx24e//BME+C9Ke9gWJ
MBg1W1w1Ud1QW4KFFt5lGNFSsXyNi2XHRj+uk6YHEl7kuO701qFRbwfDH5WfqXIsFU8288NlXMEM
shf9KJ4GRY4BGxnfGuTNBuXeUF8vY/B9679+hb0NG1baVnmFVUpG1KwONcId0jfLGo+Nob6n1mNr
JfvLiHxf+QeR8TGznTVUD4HY1KdQxkUbRCGimxYXA8WN4GMEBfpfFUlFa7Xo4l0No49vSntEeMTW
y/7j8ki4c6d8qgmhzstg505GBdBIVyoNtTa9WXJm+RTS2VMlzavN2wjZuv+Gx8xcHi1zlq4t9ln9
0Oi3YRZk83VqveXh/WQ2ghsc1/g2g2NcMZGTNJNXNoR5WFB/f2iy1okzQU0e1xttQBhXm0XDiJQ3
QMKx9tH17cqJjfe3dYtCD4HZiRaLcbdmVKRqJgOqRJW/jZIVv1ve5+lRU49SJ8gtcedOXXneCChW
/grNk66dKxriugRBe2MerxSwh9QifnL+tXeDwphDoauVhDJK1Nie4ttmv+yRvTrkpwo0HamDxC00
yjztULjSKQ/k3IHMqK8K1o8jBISL4eYbGCvpel3SmwxbYPi41XDvfkFN389vT6oBUpvaG1xjRyBN
P79Cjt7VrhYDjH+64Bu45Yfbb2CMCLHRKW8jzEMPPisvH13jYTq2O/AJvtcf8b3mZxWor2rFv7wb
+ZfizdgZi6KFOpttDVxQZloSZLynY7dXf4Y/wZmC3JIcqE79jizpLUjNNeJ/gUX4fO5Xi9/cU0Jd
zzI7Ab7xeLJzXMTD6xH11CmQZ8d66I/hg3oTLk70fnng3E27GTdzsKdmWxnmKp2Ygi4NURpIm0h+
K0oCCVA+H0Kb0ZEMbQ+o4cbB1Lyn4dGgbpYOzlILXsjrx/514/wzmM+jfwOjGm0IVrx1EqPcpTH5
peElYyuxI2u/l1jG40pG3FZUMst1RhvU9R68QYWKYRMPM1D76qcU6h7N9iH0RmfryUTcMGmDyyvG
JVrabJHPe/8GL6pyW+rX+Ons1i4heB2Tb/gHfbLkxmihm/gmv3eu/CBdF7vuWU9dei9dz7vLXyHw
ip98jJuP6ECTB48Fu6kV7JVRCUrdhRTTV86tzdQyHqkE8fUQr3ZTN4UTmrVrQK4jE10JRQvI+Bza
FGuZAlDk9KNV/Lb36vjDyPw5q51UKEDOC1lul4/xNIY0NTlZvaw0tM5M0Mx8JxMvGXqvb70YgTej
Ckj3ghZQgY8TLRnjYtS+lqENgWF2/Q4Bh4n+Qim1YMFEU8m4E5Sml5DBBYatOuPybcwP+bKzUOsH
AcpgMQWRGsF+Z4vRjLlJ+mFduNzypd5PoPxUYAumh0Ud3Nk+TpLA6kXH9OfvG7OvLNh80mDx6AHl
2+oVJG6r6+5o+9RJTm2QOq3mPszBM90NV6NjQLb58rbj3oX/bIhP37DBR/dBiFwmRixlnR8RglCg
wL2s5ve3DzVUG+T9IB5kiXmGXjI0XcXVyipf+vhA7GNXv8TUJ5pgKCIg5sZjTFJd5ivnUjUHdQw6
pCu0btLR679URgNChn+HxHgRcxjzeEK3sCuXH2g2x82UItdaijp4+WtjEWQIwUuMxrPzc2BONVmh
5so1hBLX3MpQjHS4vPr83fUHgdnBsxyri2XC+hYldeakxulSuiHRr4dScmhkeO1IBEfqZ/T/b3v4
g8nsaGtN19Ure11S1K+ZSvDEowV0Pm2a70lb6Thgo1w1wLWazW9Jr+foLUabvUmJBJLxRNLe1X5p
P/oJDVWNbk3X8jhV3/Uupg/ortRBZgX6IQeVAMk+X1pUrlZoJav7zvqNssLwpZ/l+R3alZDbqidQ
u2aaZLtzh3qEzIyifdSRMMg7Q8OtrbKzExmi4UTmOTqgFw6kmF13arvEWMVu9MmrbS35GKwZKlOZ
bewX0uq/YrlOob2R5YgNSYafatOjXJF8l9XGozZJ9l4vVfA5SsldaSeSYEH5wQgYzP/ZDEsvM4cL
QWkAZheEFxKK/afFydMex9y3GtKI0vVSPiN3Zg8iAm3+WfAHl4myF3OsqCgiWyOQCzhRJCekppt9
7fj+g8LcjCRCC1AsYUfUoDkzejccgjj8dXlP8KdQA3ubDLmElUHnfNtFta1nxQyQPn2Mlp08Pi/G
LsOlD/0ZeRJI7XuzVrR95aDboDJ3Bn1Vcm4moIbtj6R+SZQUdHhHaTho2WNmiEIg3OXaoDGuhZLE
AOc10CTpLdE+dHRbLcT/jxPJepepTKPQBkha3Yf9rWrfTHLp9OXVHHstIvNF6Y7IuVSiFDj3INDs
ldMQdCCgGTtfwCq2KV06UGSRJtwt0+TmSXzTj9FNQ+YfpM2/csBt4JiVA0UjaXoVXDaR8qbXziwl
DtEcPbuehDPKq2RH+/G/I2OWzWxG25IkjMxO1YMppU5s7Sv7TcKdXCHHLEZPsO5j411eSN6tCAGs
VQAVdNHypyjc5o5Qg0BQKlbOu3nKnaalwVxk7lj24AUqdnGU7ue8RaO5/HoZlreM1qrJjYJCkDqx
JYwF9IwgdQf5+LDFAUvuByPN4JRbPPjsk4wk6WU43pbYwjHXhzAmhiRPgMvk+5G2fms9p53ITfIO
3C0IY5qkseylHAASlb8gZ5Fk3kBBsQB2hfKohqbgRqSs/pA9a9Hqg+SuqazKAgxcQpexmmzwjZhZ
7NDwx2g5qF/2tBBURE89zrwW6mJoGrbnzgmV9y9MKMi1V3TwBLABUCrpVWqVaCYn6k/4WTdZXjvR
A507nxsMZtHq3NCabOXMyGIVrTK7MUIrXYpb+5va/9RFdFJcE7FAL4maBt1Eieu5Y7G0rIyMETu9
0BDEiUEx9D4ZpeANwrv1ITD9Dwh7gmcj6HellUawLtuXuDCCAhXnX1mZPxDMYW1Wi1T0EsbRVokf
IzpVz51rDj8vo3D3ry2rChTlQIrIGp+tdXaSpFibQXnpMlc1U5gAcrEgkSYDFZg61xA2YIwTRlxm
UcsMYPbwGJp3ioUueOMdTaueQQ5x94WGPXhhG1XmkAyBQM65IYR9UZFQWYUD1GoXkcZJJ8MvMsEG
Wr+Z3b1blHV3b/wuaFKN0mixgUr7JkRpgkl2mXqXUgEMz71vYZjkcT9Oy6yv7BbRUuxpp+/aAWWW
mhVUmer04HAupltZETGk8fbSFpXZuXYWRvbYr6jqm93/Vrsr1X66bICi+WO9H1ReWlUBRN9NCJ/Z
yPNUlvo2FeB4Uh4uY3GHs7bX6tbKXyAzJ3NBaN4NOvgkRliCrFhXo268NeDVvQzDHRJSHZ/uBzyH
DEzVlems9IAx8HRDIZd911f6by0qd6i+3V3G4uxf8Jiqq43jLgid6HPza9JEr1FSjP41a3+rQnFp
HG60RERet64zY+RnKMzGLWa9BBdCi9aXZl8tndOIjgiOeQMA8mcyCMNVKOycD2M252TOQgAYWevl
6GNcFB00pk9LA13GUPqI29xprVCQ5OH4I3DcqjYKw0DoJLPEWHYYm1rUdGgvI/DgcuhMpn5PqthJ
i+vuujJEZU4cwzjDW79n4yvmCGUhqI9AidoQgHUgbcs9zQ9LmwnG9RmH/Wu9NgNjzsAiNk3axgBS
0H2hHwzV7cxd1vqZ/ULGQK0L9Pbsp3RnLL3T9RYupKKKcM5W2w6VpTvBJc0YKxVfMM8nimIq1dpn
xf6y7fMqqc5AGA+fr73Fy7p+mTT74YQyl9R2kqm9bm0EJEiK2qrYiZXxscT1S7DJ/x9w9PiCUk01
UPx+vpgovFjmUe3RXYDHtIF2S8kKaPJa6I+tVDohOUBLyoH85OUxczcKCjb/QWV8i1RRdZTJgL6a
PlAir1BdXFQDud5FpVPlSCeLOPX5C/kHkLFZdNgVubRgmE17Ql+LPbn1JLhMcacSNVcgxjSha/tX
7dWsk7CKqhHmKifdzWTHkyfXM8TtFQ1qajY6WsG736MZCpkxQ19M8H6VIm4E3jiVVYLeACmmievQ
+XLmZjdL2bigrQBX7TBS0bp4E5c/Lq8ez1tvQRibkSjKw5ZhXithI3fKvlF1J0Owi7hjIzgXeA12
yhaKMZROBmlbSDEec/JR3z9V94nxGlePU7ez0R8+Vj7NTjF91+Td0u9H6qKANEk8VUTkxvN52+9g
7KdLLNmCHiJ8HthCKu2lkGcPMQdU1U+CrcFdQahqrFrQqJdlnzIZ0kYoqlcxYs0A0Xswq5JblcHl
FeSV46Iq5Q8KcyWK7SqmOgVKauSe0nrT/G7JV4N8jOtdaBwHAikm9TrJTgpxp/7NyH6Hy3srKudc
Z4118NuvYKx1rmR57Hr0C2uJT1BLOJZuXxtOFxPQKSNu2QmiC9y5hb4vWAeg9oL2mvPdYVokpBIB
3rLYlUdbA/kdov4wOkMUPdR4dw1ozRqr1uyqcstA0bSOsyrGBBsQkqz9yTMcZMzcDJLQmYMkD9TF
R2jZ96lDfzf7OUiu09df0Fa/VW8ST9nhMHulUL2X9yJyV/4c/PthbEE04jp1P434sNp6zMLY0ZZD
pgneLDwHgV5QKCjLZH2NMeu6aONMaaGhN7x5qWX4iBRkGVfG4iuqqDeEN89bKMYXJTOkLBcNw+la
X0beIgNbwOW9IkJgXFBed3TMFiCU0ERpldrJRNkk7smxHQTjXdJpyhN9AESSHkCIEev+mP+I5X0K
0WnpKmyvFRGbE88KoE/wKfpsWojanO8EyM3nc6qsVqAHsuXXaDYQQXxmMNndrYKIYBUowJWYbZAM
9RgvhxRWACHXqzZod7bttR/J7nX2+gBKwF7ohqDgcHLioDbaF5XC81z2Fp6xDKnMDTqvQ0xANSrD
T+NmTPSrZBGc+1wc3PUh+6BYGuz9fCotc0QxV4JhztNtYnp6+m6Wt4b6eNkKuQu2QWEctqxK48rl
CocNVjxT2psRKspF7XS8smtcyUAdQaA+ZEA073wso0p7MpSIGdpWfiPJuwZ9ltZLGL30i6MZ5TGz
73Lg61aARhFbtNN48CqkZSzE8fCEAjPtOTydzShWyhl1jKtaz+hN5J7Er8b0oRZPUu3Ei4fqHgub
QrtVRbxcnG2+ho8sVLUjlq8YzI5oCd6fUOdENags/bSq2otaQ0SQxcNYSdOhjIe3Lh5s5+Prs6Ht
ZttEvK0aKkeZjQACOveXDYVzpqrqGtHD1QGRUJsZhzwqZtYMEG42Ygt0pf4C7orG+t0nfguR6sQK
LsNxrP8MjnFdZgz6gmTViZZG0G9J1kmTJrTy4E5vTPvLUJ9HE+NQIGCJy6WpQSsZoY/z6YtB7d6E
Ngrxx6sSDRijC8IWx4Dsl9dflbshRadN6b+j3s8xHgYXLH+QF4y8j9zLrjVXdgiaLi5/EW+uNx/E
nqWSTfVx0fFBS4+q718ziT247BgsL0N0qpr5Cw9iTICOcgC0l0IXjNmeQ2Sgg64AnrJKgEO1V/cw
6o/2W7y3M+dtzJ2SONnsXh7lp0bl3/P+B5bxPWozIDwJuhf3JffBbRGBiHYHeSUnPOh3yfWyt4Ph
SJ3JsX37O1KXufPDPvxo96C205woaN9vQJbWBbMb+pc/jHeLxXwQUE/g6apBN/zcIKIuAXF2iA8L
n6Wguo687gNUlpYXXke+Au6ltavMzQ9fYFs6g1XPYcOISsqyMgJHLYQstcGxXi8PjFfNeobALLQm
j8ZQEyBMH4On7dHOeFPepN/a58QNHw3EgJ3oUf9W4TqJcgTvKvYz5/d//ARm0fMqMyIaQSkagq0O
GLrelWvdK5/v8tPHW3UyduNr6GKlJc9yDG8+iuiredVKZ1PA3CFtNYqQ58EUSPvTdJv/tlz0oZh7
6/Dxrdyh6SssHOm7/mg92jtyPzs/Lw+f9/A8g1/93ibINTWoI9ITDN+4vbVccze8K96E0troHoKL
FZSZNRdsjSIiG84pD7kv9FahKgSnEevhbChWVfmSgWs69NsqMNQE0XHqTqaHJI3cnaToCiUVcupa
KJL8nsT+JEoEcM9gjejIo6nQnUAi9nzgc0Uqk0AIxl06PK61zslk3YFTRp/OTtMOpX1rtU4Ekva8
uFmsm0r0/uUdKKio1TF+Q0MrG7OnpQnKVnoP/NE4WqkXpYfCjhAPfrm8wCIYZg+PJpqyWxnrG6LR
dqnLa3SEf0hN/KB0Il0JntKpqlm6ZYIhh6AKnxlSDB5txVhtCfzlbufFu/De8ulherKelJ22H47T
g3Qqfj8aP3HrCHCUBC10oCe3fRXtKr7H3HwKM+wmbcEGIWF2M+gBewPewHiapkHu1mijdCd0czrD
Tg6WK3K4PN+8N85651FQSAaSIAQvzu1qmtFBpOgpJqGDZBmZdpJqux0EVccpR19HMt8iwPoD/au+
2oq4bXj3LoTGddgVXuJ/pTLAhKTV9YxtpUbo9Pk1hA+XB8fbtibEEcE8Zcp4TLF3rtmwwbGBWVXj
eZ6cqCpJFExKRKFelke1fxlt/WvscbxFY65caVS3cz0BjXbdoUCrbddq/mwNbpaAkyJ+u4zGnTsM
DVWBMhhE2GxTSyDj1Y9lB5eToIStvZ5kKnhB8QL90IgGZSwqoD4jqOe2EaXlDLXQqnPLcnagQOUs
kD21G8vPwvI4FMVVOEKiQk/2pNGdpe3dUoHebaO5qmFcXR6uynMMqIEE9T5cEAgHmaNXHfJIG/qm
A5eI5VdT5+p2eMxnupvCaa9QNSgKGpDxUSlNN5e1He3nA4jCndqCKoCRXkOyz42hB9mDoakPv6fF
jwxJLaOvwIpLT3NijSB1oEiwEsE1jbvDwF6B+7Fm6DhBmB2W6WosRTK+XKm/kfFasR21e6sghRnf
GZUzFUdTFgpsr/6CtcUt5jqbm2PSDI1GlltgRm3mJMhOF5rkRqOfa1Igl7eTfVIodeweFTVB/4Xw
oboFZ7ZdTEN1SmeA96P03LXplWk9tUrnp2iLnMLa0ef3y8bBvRVsEdmtV1hGO3XrcKHqZSEWFBdv
GQKXpu6ZkemMtadBwwT0nhr4s9rOofIOEi4F/TXOR2L/EnzNaoqXJp95DyF/QiN5wtdACdSzp+vP
ylLDUyd/CTOfhHd18U2WcpA1vdb0l2Q9CvA5JWIqQZDPhEPXkbRltoqRKU0dqz3mX31qcBvS4xe8
0lX1YEApmwR2hvoYUQ6X9+TaYjLXUj1RlGrSh85t6WM8BFZyNUuQdNEC6EY6ZSTwTBxXa1sET2kk
6BRk15gtZRA5LoiMcrS8pU4n2Y91Y0HbE7qoyfehEiU81/Vi1vMMjdlMTag0ZpSsJXdFBKM55SBb
D4lXmg/Z2DpZe9I1wanMR0SMG0JmaxUqMz6UaulF1uJuSRIKNS+E5PTXFC33fa49jv1vtA6CqE1U
v8Bz9zaebHjGo64FZX6M3aR6OnSmgZogyFK2xo0K4nVVLRy98eXxoFJfWqirS6jb/GH0JSQgDrW2
v2y6nEPt7AsYK4rnUZMiGzOtkfJb0VbVwe7URnCUcI1nM0xmcvVklKJyLeFKhugQRYlrGveNmbjI
JAWd/oWiXgwJaT+0GePg0llnkHYknxYspZ3IPlEX10pelSR56kormFNYrVIJjGf9/r/M9Q+iwRDt
4dqmpEO/Vo+htrBS6T5so/8h7bqW49aV7RexigQT+Mo0M9KMRjn4hSXLNphz/vqz6Lp3m4J4BrV9
ym9W1TQbaDQaHdZyEiEfyPZeoX8H8814Gv32yasrRjI0OhQxGgslPMnsUpq/ySKutA2ngrX7I4Jz
6wFRy4EsfXBynO+RGAXWsL+0HeTMHYHNRqTXy+a3aRkWAcOPBZgpuM7Pt6Y6RmggW5jmpNzuJdVv
gnMd7WjqqPnkXha1fdhWsjhT73MLJFADZJlzId9ObXmyIuOum61d2aNTUyXSA9Ei4Gkho2yPTTrd
giJd9So9vOrSLD63NMueBN+06PfFclbfxJ0Mqy+H3orwTUEWP4MF9FsmlzdpmnwEw3OGAmACKOZB
CnZ6EtuzBmi3gH0QA3TUl79jI9Sz6OozOH9bFHoX06VlFQRvvaVfKSCWC8ZnU8Sdvi1HR2sOmHlM
yo8lzU1eoE4FORFzqLwzWXIoMHcl7A7fCk+g0B9B3F5rej9Gaod17emHHHY7Y2qREg3MJxbmezV9
MyxQNQJNRZ1aN2teGtLfdrr1As4pW8mTm3jCiKklAo/YPFyrj+I2u0ABf5RDfJSs28Q8aogTG7rL
TMwdYFJlnASbuumVVuK4TZUkqZNqgsXuJuS+W3fs3QL9NH9jOdjNhRsMFKBc5DnIoP8cY7T7VaUD
FiQfmOG2juarRBHcIduL90cQ55mK2Aj6KQZ3XpL/0PT51ozuAACr5243fajBIPDo24b6Rxp3h9RD
2ERoNcWBUFW8XG3ZanaSUt9YssArLT/01QH8I4i/OooMEHx6hhbaMHprkDVPZTdrM2Bev1Sha9Lk
GqB0l3dsazgfVyPiVYrQA4Rj3JYlAToXfzciz9m4H0H0paCdIQcmc6oVNwmAIiWj9Kn+o+t+6flP
gvFZvARB7mq5RpcJPmbLRtffwu3qrJMqyTPcN80Q53aN/gF3qNTQ1aIw2V/We2tL16K4LS31IqWx
BlHJwA5prwDurTuA1B0AYSLwfoFW/ETr1JUjGTFa5OiKdCoqZPxVsjdMQX1r80JbacSPscJq0sIM
ICaQ0l0XaS9SgY5vvfUkBuivljiJgk62wdgtZEVTH3tmhLqhptnRIOKw2zqd8Org6gPCBlKlXGKP
ykMnVTrMuGGDk4LY0WhNp7H049B+j5TxYQDtpMDzLGbKnxwAK6KzgiKT9oVYZUCUUocL1ao6qU9W
DQqBpohTCM0rt1LJ5DImIvLa3tc/IsnnaCUoA8xWLfS7Jq1Mh0kz9epoABdqr4sKXMuCfdFOMVDf
MnFQZf6mzJRBikwVCwpsqFPEfljA/CVyt5PBMRUnv0w9RhQISkTSHQq5F3i/5Xb8IhxpX8NA0/OS
fP6sJ1ViVR0qCC+n2I9i/T7pZ0GCf3MpVyK4g0/iMZaLGQ62MxIfbf17OU3dIhRNy2+lgoAn+kcV
7tSrOXYpXRx5nB7V8GkIQzQF3zXETaorIwSqgvwqYSruL1yNipw9AQfb8gz5vH55ZWVW0+BSNDq8
dbLAz+NuZ4JnTqKhoMFo06utRHEm2ekGxmQ1iAqp4Y2IIeJpQNXZOoOy+/ayVptnHDUZFfc8WtT5
Ec0EvLGou2IppdRBtIqZ9RzYB4ip6uy7TtlfreEfaVz0UrOk0dIlsAiUk0FRwowPVhjZiSjNuelG
Vlpxtg5KRNlMJ2g1sWw3hsBPKX9ZcnM1hi89KHEvL+H2bv1RirP6Iiwqki7TWVILhFbrlJjf22A4
NyKz34oqrJVSnNWTPGoTApoap58iy61YkKAY3d615vDKyHDTTUPkMMyfXKdGrIl2blM4ejtQOrO0
ZRr0s/X3aEWSlQzCdUA5SKU7jh9Sc7CyyC6ah7T8JUSK3VzVPwJ55vuSqRi4qyCwUHZD9d61rpW8
ZLJoVnELjtqyVnK4Y40qbBXIDUDZWhdHgHnRPnA7tOLamq3v3qXT5Dbn2ctc9iAdDe+y5Wz6y5Vs
7pz3Vh9PZrHIBuO7nsa+SaxDpoou1e3gcCWHe5DPOggp8w5yknfNM66Ip1FPvy+9yc/vK0CL4rLb
AdxUEAVvVeM+LS33XmMDHnO0XMQ+F14autI+8LTT8Kz9zHb5fkrBF+XUv0DFpQuc2ua6/mbK1NAG
/KXRCsNmUREEEEzJyVIwkFm5k1mL1Ft258uFupLC7Z5E2khVFsuJ653enHUw92RoEp8bF7wFJSs8
Nu0qvM1wIVn942XL2TwdK9ncjuaZ2UelBNms1a6nFELk6ggAlF0dGfvLojZ96UoUt4uAlAA+OYOo
XBp2EjBjyBSDPA0NC0aKjkP96bI40d4tf1/lw8YyKLs0hzjFeiuVu2LpmxY5M9HqLX9fydBTJI2Q
JMXq1RGuhrus3TPziv7FeA0a1FD4k1X0c6Hk9VlM06ptSBMZt1B+nUpuXX6EQlC2jSIFBk101MPQ
0Ih/nIyq7cuMEkR1evui0O5qGMraHea3WWpOGET3+rl8zZXHJC8eLu/TZuCwEszdelGT4zeXwCFC
gs+qnGKGI2kDe0BflBGDaNjQ/6JasVaVu4IynUaTQZdQRcbg60hMH5iMY9DfKdXSKyYL8O4Wu/5y
vP8oyF9AYS6HYb/EKnGLEYWOvfcTBrEuL6JIBnf55GAysABnDMBT7BpeBoEtT7IoZbRp7StFOD81
pa2udQ2EdF0JMCtZdwJCvdlUEH4VomBoq8EGBrlMXaOLD82u3PmtmkqZyIRlq+J9Me+i4jYO3tDj
rbHHVkUCcnoh+qGLb8vw0IiK+VuAI5+Ecwd7GNoij5ZRWC31Ev1aIydmvOiAVRjtFAW16qjoNu0F
t81maAQ8akUjMkFkyWk8V6XZFBGE5lL2MoaYbogjdyDEK3XNbhoDJImxI2eSf9l2tpVdyeWUHZuQ
jsYSd85o8ZkilGkNZgd08sbiGdgcjjI95yAJK+iznogyXELhnN/pmlQ1gQmE0CXp0btwKvIbU/8A
n5QbmVeduasCl9X7QJQe2bTllc6c15HYzCxAU8MHEK+J6V3VGbYeVL5iPl9e3c1raCWIczayLg91
G0JQaIaHCY9JKuX+Au5yWYxAn98v3dVNFLd6PJb6Ima0ArsaxpdQnW0J1X2l6wTvFNGe/f77SliY
aKjrVxAWk19K6Y2qE7BDgHJ+tQA3Db7c+WMD9GMR88h2IIiJbh1zwwaAWjk3V2QZwKAYYvm2HmwG
xKRkZJgkkHZUzWy1LvYknfD/9UGTY0/DQkuz+ZBiAC61nif1Z5l1h8vL/l+W4s8XcT6xrDEuOdWY
/u7LO6BPDP25TzHvF17pgNo31Z2EWonRehYTBFNbTd6g8vgjmAvcGnDI6DnFUszVW83UXWsQexyN
szFpmMAxvVJithLftdl01dMRFTv5oIfZQZUf1DS8svTgsTK+D/Qtb4gjdwRmEl71JgpJAwl3baH8
bNLaYyyxq0KR7b5B7WNBDBkqEXHXZli4UoQLC4lhJfqkQ5G0v+3bA4s/KrQJabLLxkmwW9sO9s+a
cQ62DsreCpa3Z0XAxfnQBONOLu+U9qzhTSGZKLs8XjaP7cP/RyDnWVktp4Y2wDpKLQD8kLVvZAUj
mqN3WYzQCnknmmNCtu+Xc5Gdwd5RUYDZZDaT0fx1SBIn6zoXoNCDIqwWLFb2ObbRwU+sA5QLY2zI
7XIrWlro5iMyAuAyOjZBtAu0KwMWj+dLF39PkNYaY6fPj2Pm1l1vo2wpUPzrAkO+sowqol1SNvkC
k2T0aoOiNALwCrA5DfJbfiJfaxFxg4q6mT45ZnFby6BczJ25udeB9J2GZ3n694iKn7+Du04Ixvy7
sMJ3hO1c+kiuDMAfARqtltfnoIgjG4hUk39Z+U3dQbaNXJ2sI2jgPMAwk4QluopwzLpJtT2rHhMR
ZPXy2V+2F22wVNfwwpZ5WrR+blAGnTCIExglagSgd9BBYUI1DOWExLWCY4O5FsFNtqUW2k/VhUUc
6Xu+l0giJgxKg1rjdGMAEjabfDb+vLx0X8Nl3CArGdy5HA2LoW9ew4MqdKgEsxH2X4m04E5kNFVp
MC6bk4VOjxz9dFOlr5eVWD6S35y1EpzNdcgMWJIEEWZ+lswOYFKewY5t869zyJ/XigtgBuyHshwz
Z6xO6vijwEBDdkdVQUlje0fQZIAsC6ABDE5KNhkDm1LsSEcGu2V+0gq2fHu1/hHAQ1QE0UQnOYGA
cnqo66WuHgYPpA8E1vv1isFqga4dAGkU6F58zxYzQStkLasV9AyAlWh3h+Ody0D/YcRd/sJ0KfkB
ssT2cQ5ikLk3aRIIXhGbiv6eflJkFVNX3ErmsTbIhQZFCQsxJn7IZLsxEzsTAZVuWrgOASDHQsrA
5GKx0ayyqQG8JgbovtEewz0BAH2Mu8s2/jU4wHKuhHDhlRGaUtUuQrR0R6PbeXhI+2dcOnbXNYKd
27TAlSjOnRYsUNJZgygaHA2MbeZd5lxWZtM2VhKWL1iFzejCNUqph4RBe82i/QgWwulGKZ8aY6/F
r8UgKKJtOW8FE8Xw3zhRXxAS2rGpQdRnIbAqHnMViCUY+a7DH2H5oZnfovxwWbnN5VtJ45XDwOGA
8B9VrWlfpd+lUpC02Vw8TPMtKKoQw+enEjVhA+slmFv/0rKjKt8kJUJr683UXmOgpA8fl/XZNO+F
phkZN8Dl8Y/xvJenjM6sdeJeA5GiYjdljHZtUeAgEsPdRLWZWdlQQkyqHzQLk4AqnILoSiWbm7NS
hruN5tggdFqUqf3iBsgVB/ZNZ3ajY+jPS591J3eMm+v5h/pgusMrxThg7NRHIMZeXtKNlgScZkuj
CwooQkZ+DlGt1BndcxFmBVKXXI1u9M14w4j7PrCzYwICR896lEqB0G3V/8jkPAiVei2sLAzeIkI1
+kfy77s5PuvEuY26lWIlDvD7oXqsy71hPVkiOPltG/mjAne0ssgaJI1ChEFvJP3AaGILcRQ3bw2L
4jI31CUHzN0aPY1mkMdARlYtoDjvyDgtuC3Nv5+D1jEwB7cE+C9juSc/+0A56UZcfMvkXm/Apc9J
/5AGNMQMCO3I9zEJi38/sP5ZImcAc6UyiWUYqMqHl768kq2ny1a9tXJrjTgDmBOlzHqC31eafdn/
GlTwuE+7PhOleLeuQoJnDmQBl+VLd+SkKDGmquAA5dFVhtDWyb6XD3RoEPjtL6u0ZXBrUZzBSWEO
wqcK7qJUkcaZE1cNXyoauf+blOUrVteh1Bsti1tIAaJOpvQOyrIGsLT+RgiwVYwFxAf9Mp+FzB2x
jNZaVAHRC6g0NICjhaJB500TwKje/wvhIvGaoRmHhRASYWJpViPXwEBqkiigG3+8rM6mJBPjVpjz
kg3gnX5Wh5TI6sUKjo+pLbyY53jcB7LXi4irNhpjELoifl2AfkF8+js5v9qbMZkiEiEv6/Sm5lS6
+RyDklZT59rGhLsNxjZnyjDbHDDfaERd34t18e+atWzO+ujUqsWAUrpD8tnp9Pp2thTBa2MrmADy
A8WViFyiyQMcsXAOc9jL0tbBcN92ee9qDXBq485C51QBfNK2DhKX0BoIb0MnKAhtHS9cgTAYgL5o
cLifN7E3SWDOEUIlEwQ5lAFyu6THgLZ/8RBQ8ZJa5vOAgcBD43apZGkIORGRBR7BdBnrC7cFKpdV
+ZeNclOfP4J4eNxqKoawNCBIlRsQ/ip10D7kWTnIeMyBBVNwordtcyWOu0KQiiymrEAYbUSjDaZR
O43lPR0R4aYmyFyi3GktdMeO566cRY+ErZgaCReMjyDhAvBtbuvUXAmUMaJ43iHfpFn3ZRkC27E6
hglxNeVHC5iey2u75fXRe4AJIBnPOZmfHTOtbtTafPH6+lDbchsykAtG+Z5UgJ3tUSWqXv83gfzp
o0aitjUEWmmBpPAvZsh2XCBINHtb18aXy9K2zjomMMHECt41wMlwYQea86pB7fBY1UbgpVIDdQMR
f/jmCgIHBD1pJmJP/qybsxyr2WKdChnd3PAmPbFrjOUDYr99uKzN7yiJd12YAUbpDnE6cAU505Tx
RkjTpkUweLD27Ss5qUC/s8fX4SZxgCFGPuhh8Ocbw37KT8Z5up3Ob+i93Vt7ExAgGOv1Ln/P1uqu
P4cLfaphluewxOcsmzgGBYrCz5clbMBP6Gg//aMxdyCiIlMJ2JRbR/X1m+AEyInb1jX35k121b1J
bn9VngwbTDnQMjvmXisKVbYuxLV8zlxb0lRoKIN8DZicaXqk0U1QSG6BUsVlTTeA2xdNKThfUI5e
9vez145TtHI2AyYqcUxfJdyAyZS7xgikLCPYpRne8F0LGj9MlWGIFD0hrlx0otbRTd9noikfqLlA
5kPB5fNHpIEyV1qDF1ScdFeBHh0yg9px3fkdARJCyux+uo1DQBWGPy6rv+Xj14K5EAfF+ArvOQge
WW530T7HBGs7Hi4L2dpME85VMZD+RVmBW2K5tOrEMBBKS+ZuDoBesqPGd30WeLiNzoLlzgfUBDJ0
oIDmoTuSbtC0Dog4jsJuDRDRYqreiZJ03yvNoU/afaRPD0b5hrFdZ2Y5xsSVK5KHgomVTV0tRKXo
lgWGF5/wlCRCJDQfA7+jTR1058YFs7PaA/Xg5TXdurHMP3L4vOeYyw1Fhw0sJo/v1Sj2KqX8Ngey
2xNml9WPKRK1620FVxSHQNYwRoIGZ86na3OG+YkRKAVBpIIxRZ2zfV0gORiPwa2qFqdx6EOHFFLg
EIWICJq2vD0a4hdSjCVxyF/QoMNo4noCDIOqf4+H2z77OQ/O2Pjjv58jXUYLVFBomegCVvk0K8YW
JJYQOB6DvpTNIY7fmugjKd86+UMEm7FR3oMsDVg3OpqD8UThnGw85N2E6x8ripRy1/sTalqDr4Rn
Rfep4lMC5iTyQkT5ys18zVou51zHBExMMrDYHFnzf4zOnbRvap9+u5eeae1FjVc/C7zM5u7pwLdY
5j3xj3NvxpyiGrNMytMUg7n6UZNtVXmX46dQhLq4dfzoShLnz1J9KGi0SML7xwaRXSm/D4mjiTDH
N33NWg53GNhoqiNd5OQtOmWVfW+ndn6l3rVIv7nVbRU4+uPlAy/Q7PcVsnq6BUP8f2sYLbP4mJgt
XooERFPZ/WU5G1OUsEqkIsDmA4w5wmfz5sYsgMw84urdGY6yVx79wgFVGD0r39jD7MS76hZgHoM9
v10WvHUVreVyUU27kM4XdIBVNt9ZfwCEHLP8yyLI8ht8ILeWwZ24Xk7VIpEgo/dTYpNncIi744Ee
Gjd4KB6Vwc0dFVB5usveU+ca8wfO36R71l/Anb00NiVVSrG6MyG3ySz7ALxyDDR0zPS2r+qDQGHR
onJX76Sb7WSMUNh8MHaFp3xIoKsG7Si7wVjFNLiKm7rRDvmmzp4nW3tlu/kKw7Mf4TP1RYmh/7L6
S8AOiE1M6nOr30YmM+YQTlze6X6xC3aHzDEU2/SVm8ppAOrmaW5zVH8qB8w657t4ZzwZf/FGBxDV
P5/ALf84ByCe1HFtdvEVul+JcaAi0O7NgwoeJbh1WQMNI+fsskZTKrlYtCx/dPUvS+tBl/Ng9L8u
b+2mT12J4TxdMlYlerohBs3dTf8d0BFBcSrICPZzYXi6LQuooBbmt4EKxFlRMifjHAaQxUA3kHao
dBpotHlvme4YA5oGjMFBogLvyuRna0SuOfUnS2/cudZOUkx9Kb0dWSLwh5sxMyzpn49a9mHlELUm
C4JernCpgNS5Ay+ClDnWdJhAtm28ztWeyjeqKE+3mMcX/wEoKBW9nFgMvnlVrq2pUAluzozKd0lm
POA8/0VghxHdf0RwaqlhIo1ThaCA5KpXx86g7OQEEzXsMElXYS7yR5sOYiWOs9ams1opXBCMVGRc
hh7z3CkSgSBX+wtrXYnhrHUwSmXsAiyckSh71vhFLLvIjjjS6JaiQcZNlZDEgZdBpGn9xvNcGQZD
HBr3JQxDaQCFWhm21np/QxAHlgNk5gEKphHExdzCGXmdtohKUXtTfoWq2yATp2p+FDgScHOz2AkN
oLrsL6/ilvlZylLOwTye8qVP0pxHo6I6NqvMgMFYqzfpUAsc5Jb3WovgbmGpArhuFUEtKULKNDyn
sZ0D2kktny6rsuVS1nK4uyCqgNcFhjkEUGhioM05b7x5zO2w8FoRU6dIFOfzK1IoSaNBVEJyF6jA
ZU0wxuvU7TGNPi5rtVmRXavFeco6TwwgAuP5IO27yW6JTU/tQfMsh5zLa9AjuqmdOIo3767oObx/
ip0n5ooeastZ4p3U+hs4D5LV3dDJ7WKZXe5luTfMhT90lq0r1xJDQ+SPyzpvHbe1OO4gVADdmAoK
cUBbf5QW5B0ghwIZYhC5qk3TBDAo8kIKDgGfJFGGalalDjG3Vvmzeiy1E2Xvs8haNldvJYXzVJYV
pRnpkA+Kst1A+70kgSA3uB6bzCvpLRNiji8vhS+7tZLHvSTyCuMBQQ+tgP1Hf5nIFryqrnynvoCJ
lPV2yRzpeXLlPbmp/NYPTuzhL7YPaS9zaSsCxhBnsb0KVvNwgr4SqhYJYJoizTFEdH6bjmslhDNJ
Nhmh9HtRgyJyZfISAaf4shqbeTwQ3Bgmpk+X1jXOocwJ+EnGYHmRSeequM0Z2qfRp/oRaT/q/mwA
Ha88MWmXyI+XBW+a/0ou510CosxJuJz4ZmagEkEB10REJHqVbVrJSgq3S1LdZ/2MhKxT5Tda8VOb
jqTLbPAhsTIHNFrqFca3y3ptnraVRG7LxqKsrLxc7KK5suK3qD+x5k0X3dUbUoAair4EtLoC8Z6v
g/RyKc8tgZQykJzYVP10KOyEnnslEjyFNoZcIWIlitsoloB0yczxFBqBHv6g9Pa8j07zTjppt3Vt
ZwfmTNfWmyKo1m24k4VwBXN+qO0v2GSfo9SykTqVDUhKAnmKoowEhuy5C21NWRh5PTD0Xt61DWv8
JI5TslWH1BwSiCvJMZPulXivSPeXRSgilThbRLfbQKslz1rr9wMmbWo3609d6gKpFLlBT+l/tZpf
02uZ3tX9tZ7fNtG5YW4HxxYKVnfrSQl9MU6GciiGG/nUstLIujQPKJyXLrtRz6CXeijeNec+OvbH
dh/ed34Ggux9csxRnbkKnxoRs9ZGcPHpA7hjkgcg89ITfMAY+MHol6EbWm+9dVOGokqFUFfuoq0r
OUojHaJU5mJ4DnhSzNZ+hP7P5PgR+/FLobjRgd2Cuv3Y2dFjuXsXJUdFynJ3I6UF2kMt7HyXuYPm
aqyx68yL2Dc1fr5sZCJJ3K2YmsXU5gZ01SanD66r9GpK75vpIYhEF8dyIrj7d72B/BgnGglULa4h
qSYguf/WJoKAeivLq4DNWcNTQaeI3TlVGq0kgbawJIAgRQ/OmGYYU79S/Tm/nkYXyqHHxJk1XXAh
ahvHFBjqOBRA8lXQzssVLUPWNGWKKjMQp1W3hn8DPTdKL3ELYNzBS2lgx4nDLGOfldesP0nhNVCh
Jv3aUG8G/dUY7qI8sskEhGq2SwI3LnoPdfdBvk5mfyhcc8bLR7Un7RDT4LoLgFxMR69H8yHq2k4z
PvfAdWnbd9ItVTTHBHtQmVxP9dlsZX8MUYdG6wKYhEUecMNyCLDTFSDbIRQg/I2ChExRSLOOOAAe
kIF9B4AbiWOhfKeLJvy3VngtinO2xQAu15QsoqIjqG+a0FGH2I7ACcBcoxR49k1hmB41FMyQEoyI
fb5I2DwAj1CFsLS3bIBP+jKAX1vlVRqORXcTl61/+QRu3MyLoH/kcY6ta6Y8whsUrybpWTaB7Ese
WWP4c+ddliPSi/Nq4NJUy8ZY9NLRLwpQQEo+Cn2nzuGuNOmBCiGkNgSqCsbuAbGEZ8sX9EmJhDQA
HHfnKABcZeUhmr9NoBbIq3OkeCIW8o1VRHcapSha6UDq5K//LDer2WIWQO31wJnKpymYkRnwh1xg
HRv3/ic5nCmWihpqjWx2Tm6dx+SUKo+RiDJgw1F+EsEZoDqrVqRWWLc20ByiDo7xF6MHKmJAwE8h
c4piMWcKZFYNlodYLC3sXtp8dvsyvM9jQcywqcdKymIfq/RQr1DJiGRISeDf1BakMaLxqs3NWEng
PH4shRYpZ0iosp9l5anAlVSQJr18bgRCePIdTS9UhgPSOSMaX1r9MFANnlfQnS9YK56RimZVb2oF
NJE7/Rz2xAUHgHtZj61603rXVfJ5P+oaI8eo6HVAwZhPkXHUp8QZACjZTqpbRvlxaTXLwwGPcdnG
zAgK3bmDKXo37AE6Oci7YHhoE1GdYNkiLir49FFc2J73cd5aElY3655o8VBNN4xdp801qlJK4vXd
3eVF2HQTfyzmN53iyibjQO7zmCw2GQ27PgK5UfQCWtEgEQx9ifaTO8Ndb9GmtJYznMS3XV1dZ/nj
ZU1EErhro6iYRUcZEjAME+Q70ioCu9/K+3/aGs5LGFE6g6sMa5Xq8iON49im80Dtzppux17yrIT6
Y1TYbXNvYcz5snZC4ZzzCNms6HQIcCDkxyyo0QnsVN05m2/BzDbGljNI17lEBFI3jRFZL1z9qDl8
qTo0NTWYJoW9k8FjBbkXaRjnRtPziOHAd+Ne/ouZOhW8nQB+R4Mp+cKOSEetKcHf22MCtf+V1cXj
iFxYp+SujGZMwYKSjYO2lsUt6NBSklVJ1DvKscE0MbOTY/lunoKHJ3JffxSC2akNpAG0eK1U41wz
DQAvp+QQ13/IN9Gz+ZDcTD8ryy6vzclRPVc/POt3TOTi5MtK6svfV8e7NEkKfhRIxevUG371ma2f
tEOY2iEgVgTCtlzJSsMvoJxKWcj5CFkodLp5XDkzWtrie6rtLu/c1v2zlrNs7EqnUI/TpI0hJ1Ot
g5Fq1yHg5YZJlCASieEccaeEtZq1ixhdduhwFSO7Jsrab3VzrK1CX5zaSheMkJpTtwiR9ihG7OrX
+DE/Km5+XbxqD7FhRwI3vHnnrReP88OYpJL7ZNmkJn9m76D7/da6jS15EToqW92WfpbX5LFHV/5d
+vy/bRvnn+E30zqqIVlVPwb6TNTGruSnyzKE6nEuup8SRZIX2zBOKrqbvil2ex1dLbDNA1QqXuer
8TZxwcpCdlT03BY4FJ1zKLi1jXCsIBt18SqzlbOGQrxtLOwY3puMtgJTECNttFMtfWmg4MNAIQhQ
+cn2YMIkV9kqaHYuI7ztz1l6lcTgDnNJ1rhR/DBVpzzYd92umlypuokTwUncyDAsHwDYRUwdoDDN
91XMI0Bv0hzd1hZ6yZM+dbMS3NnosQLlcgDG1MMUGuBE8TIR4qRiLqv5OU76LJo7OQVlaLcyMRed
GNfMRE0yA0zuPhkO4M6WrHNWHOvqtVB3tfls6XaP+Rmp8FT5p6K8G3ij6LY8JndoD7UtJnsq8DGH
E62C/dwnjlk+IksC8oGsqF0LDZRN2dtt/Q34C07bntkMyoxyr5IQBcpDrzU+KFim5tjMCQo13+gs
eVKrAW3AV8g+nr0yO+jVVSHlXjUccmkXxAcjn+02O8wUSPG7un9IxlOgAqcvt1nM3Cz/waJrBgRL
A1FFVrjWfJvG55xgDMgH+3tZ7sf8HINfcfLlFvFq/gzQOznYx+aeWs9FeQd4N1AaXKfTHeBrTCVx
ab03qwfa+lmi2mV/1I2rmN0ZxVHqn0LzxULBfz4m9XUB0rsqOZjFfZbs8uY9GB5RN8mtB7PfF4Zt
TjtwVuc4P3IPMLXoo9EAUHEeZh8zKF4ESJLsVW7eCjMCzHUAigUvMU4hKOyUpzx+kIp3dQJhTgAs
C1CQGQzLNaGmpl01kmtFH6TQHY29ydMN6A+kMnI6FFJIH+8z6sP8nLh4Cqo98G3n9ldbObF1lIMz
0lh980ST7wMQfICj1VfLglyD8zq3RifpfaZ5jdwcJAxVtMA91Mk5VQdbLuiOJq/oFvKzyAN+rui+
/xo6LSOpC7WLJqMsxI/7ZjoLaj3slmYcRzmYh9pv3c6L7PTY2K1sy7fqCVC2HizsQWYYkBU4wg3x
BnJRmmUpoNUFE/rni6VK9aKrlzbB+IjRWGdwEic/17Id2C8PBgg786sPFI5eGq8SKL5BoYmqw0oy
dzCNYjLMGpfa7/YgDApdVfb8AurSDKGrc2965qn0muO0Dw+mW7rxDrS1gOZxRTfBhn/49BncRRf2
TdGyAZ9BHCCNQXTgGjs448EvXp+A/W5brnlM7Ffrx+WV/xoFfVafu+ZATgRYCBP1MgBJhdm3Emhg
ZWl3qki/5fs5//dJP+6mk5MMyEk66leZnd1ojnod+gn0rNx+13rBdbPvHFFKaaOQ9Vk37obLQpVY
LcWaZs9g4DrkfgWKYw/5R/e9Pd2kO90RQQ6ItOSi5lQFzs7v/l3TulL1XTDeqNL+8oZt3aKrlbRk
LkYOpxIjSvVyVAz2Xdb3s5wfSmC/NsM7Kk6ulY7v7UBsMwkBa0wxXoORtCHq75Z5zMufssGBt17g
L0jelpWS0lpK8ggG7yyQxPj5IXaTm8D9nuxGd77HrWajzGI3PrV7Z/DR7e9e6bH9cPlDvhixpaI7
HM24KqYJ0PzOHZ5BCqdUJgHCqKn2Ca2cCs61MU9kur8s6Mv+QhAGQ9FaYQDSDgNwn92Ulc5paYCw
CYk3wJUbOWiGPJX4l4V83WFOCncmSa/O6dhACkBVge09Iz6zixhIv+i9PahODn5ZFK8ygScU6cad
0LwcMpNV8YD5z7s2fix1fxBhWi4/8ckJcIpxBxIZS6mROygmxbJ8SJMqeyGSasQAWpyKk9nF6S+p
i0dBHnPLOjC6ZGLcHnDblH/oJTHaZPo5HVAO3MkNhsDI81BfE/VVsG0iOUvAvXoczRoBlPCEBbQQ
17nK6Bs7dkXeAAnIjvQhvy+v9VNy0J1G1An59Vm2rCsBRxqqOPoCefJZMjNna7CiBNwSB5y6gynb
L7Xde+oOcxneMq/kCFRdruMvG7kSyG1kx6ouqjsINE7tMUJmeGc5+p35bfDHXXhFb4TpiC+JAU5D
zrFK+pQPZgiBle6PbuH0NlFAV+9ofg5SDYFf+1q4/yztd3JrtZNdnhY9wJIwOOMqZ7rrP/5D2Zct
x61j2f5KxXlnNUeQvNHVDzlLsiRLHmT7hWF5AEBwAAgCBPD1d1Hp7rLlE3J3VET5KJlJzBt7WHvt
sdtov0+3q30WjuRWQzFi2/kzdpM//ene+tuDCFsAlK8ATv6WBeaTcRzS0C8AVgHSak/L6sUqyJ8G
+bfbNUMV0HxNDc2fBxHIXJWyxrRC2TLfUTpjS/bRK3UpH5vX5X6CO+Smf00P859q7P79ZkVFJIQu
VlXvefkHUwVDSYV2EVj6kt8BWH9odt1j+jZsi626NY9/2Kvrsfttr/7U3vr8p8UsorSbGRuXbZkC
yTKj2OYm2/Ij8hN3S7wxsP7+MLO/4w/W7fNTi8+U2dI0HekjjLD6RP1GwU99ABOn3bQHskv8Rt/6
XXmMLpAgcvrutuUneRm9av+Q4b+qrb+NGlzZCQhnMNPPMYBTJ3U1Zqsw6l7lyffKfHt5Wv9+kD81
8EwEAFm2gIwUsnx2BCjvcaPydtvG1f1gAE81sgbeBaH8CXlvPocLmqFkGoLcCztR2W5BPrBJSbOp
g7pd5HIhqmyTLNObqrBw9UX8TwbG72r+uiY/dfeZALGiEipO19uNXJBPy2fUOyMH9kae7uVGn6ov
/SEsu/Yyu3TbhOzc1u/e/J8RML92oX6muGVR7qauwIz14ULFnyJzV/FtXT0MyLB5eXH+dvHhYEFR
SZzr32oxt7ZQvNWQXwGxriHIG+fi48tN/O4gXkcD5gjQvCERt6iebXI3lDBPV4kMLu8C6eQ35uZQ
XIGG1n+cN/RtcTmDQn/LD9Ph5Yb/Vmz91O4ze61tJpGhfgc2Nk8vchleIUoNtk+/Z+zLyy39/Sz+
e4TPlD2UlCjCTNFSVT9w/j7n+5ffv56Q50cUKBdAXgAegNL6DHdSaslA6aWwJWlx1HB6NK9rd78M
x2Tobvo/wT3+bjQ/t/ZMDPZEBqY7tObrB0MP4/wnzNOfGni2IUjJC5esDZDqzUoFYU8vT9ffKY8r
cxaiOwWAOs/pPJLUg+3PTgsoWR51sRvno+YHZLPUdPtyQ3+rf//UUvXsoI4OabWlQEs8i+12YAwe
Z9Fe9/QrSsUcaJoBXNrNu8HWDwsfkAc3zO9ji2yGohpvmk7/Ycf/jtjFUQPJaY7qwsCZ/saXggpG
KrMD+iO+J5uk3s0AFenN+OoGICU4ROb4D5bA3x2xugIACJWhaiBonqmTOc/AtqX0sqWNQb2PVzLr
kV2zH/XuaaL/44v7f/Tb+Pq81/V//Sf+/jJKhFEoeL5//fO/buW34R+vu89fvun/XH/4P1989r3j
t/Hmc//7l375DV7+o3FY8J9/+WM/zHz2d+bb5O+/adPNT+9HN9dv/m8f/uPb01veevntX399GfHH
gE/++vHxxdd//ZWcSbn/4+e3/3i8dv9ff+3NNErctec3/fSTb5/1/K+/CPlntq40EDDguQL5EO6p
5dv6JErzf4JQI65B4YkIJ7x0OMHDCO70f/1VJv9MyqJavWdnPh+IEg12BTzK8n8C3wU4HX4ATB2Y
zf767779skD/XrB/gNjx9ciHWWM45Sr0/i20CsgqJLzmK+4EfCw5CmX8qk11tBnTsUvK3ZyM5ZTc
uCmWVN52Rk2j3yWFMXFyAItZG8GVCBU39uAnb0IM7FeWWJS1MGUq6uyipFNt7+NuUCgWpBcwrN7H
vurD+zlf2vB+9EvXfo9p4OF9MYpJZqgY//T7sR1Le5/oaSA33i7dIsCBgwvhM+c2UfDbkQnPecs6
vKXTsb/SXR/jwWRjvLiYptRf+Sgo8blsUqCor2adJe4KnE4jcHlucBO5aXRv0eT5j7InLfX7RIS1
G23e4J1Gcq/50cgs4NX47ToMMxLRfm+US/wVKq9IfHsRERrqExP8KVMGyY0+LH2DKjPe+PEimUOh
IVEajmGkrfd42Zz6HgFrHmdzI+B2Jqm9H54GBdxkh2aCIZgVcK7Xzh4xOJKfkjHqxGfP+7H9bnSF
EQQdCXQ6xlLa+8YUktx0KPGh022n+Ig1UpGR7fe2p+ukpdWIr+mUYdLhhdU1Fq8wDRv2OSUOP2rb
grkRpNLr2GpT9O33SBr8f0EoRhDMTPShVdmEFc67Di+rG4sVaMGiIz4XDPTp3/O6FdgjqCSG7w5D
2eGFMjIsIEVaNuvcLlGv8IKU9zKNwR4fUJJxM7TZ2m3EdByeqRSg6q8hm7Om2sdNiwk/7xKTl3Td
C+dBtg2dTb2ngD3I9GKgcdTd0nhG5z0Rcf12nE0ngbfk6B0UHARFupwM+G+WtOs+rgk6DPq+dUEK
YSOL5Wm0RAd0XDuzi5uiBnqzFDjLSFFGcACF5ZC6EaOn5/clqreoHWFqytm465H1SW5+fGFYsnXs
wPJ0SPoUURRrIHjOuzRnZMGxSug84ivnFW1dLIXbSDAFwRc0uQELx542+Ny3DIPOwMvZfi/hzAWI
u5MqiPcK3hV63XeNb+xBSuTp/PfCTNSYNrtsM9VF446h1gXOAIoXtFiHMfXrcgxPpy9PO56BGbOh
dZu8xyUUm6+9iTAOKSQ2yqLidcbPQzsvehw3ESYis0GRmx/TFyVmkOlOdTnIV4en01tWFM9lGU1s
3OiI8gLhmcJKj30ZNGOQHRg5kJwbmeSLkodZsjb+k1/o2T2P+CNiDfAagh4Rh6hEOeRfZVm7BJAF
sDrZMrk0xQfM1NIcKi3m9NaFwpXgm0Jn3DvsZOsT2DGiIpdZukg8iXIBkZVM9ZTeGtVMeH7+CKhv
C6jNyyrJr7rPuaf5elZXPrrVbP61p+MgRdMrFNw791FJFU37hGcoE7JRDPgacO4gaek0GrPO2suN
/6oOoHE0CAo81FLFrQTClmcif3BBhjD0yXZASJVcBhSHwWi1zSOOctApde980eTiDwbs84sGrSJM
jOsM5O4oVv3ko/nJbLecNU2RjQiEYGeCBv3HilRKoQIZCpB7jw9fHugzmwYtwkKsQHEELRMUHODI
+XWahSBVN6wlY2POMuQsk4Wr9JjQBAeuBmldcwW6l9novbV5OTxkllezh2tWdb5/BUaUvntN5VxB
kia8zi8m3WKPwKm6dnVaIoKCBGmfy4r9qeMpOvbzrQz7C3m8OZJdK6hsoKr/teOBE5D6xIi11lZE
xQcx9gRQc0bR40pOOr0tDbx5IDbtWykO1digKOiOFiBwuajGRQ5vC4R4R3DjhbYqPrw8q888Bevu
WXO0a+yhHHnGwEn92jmLkukLaYcRdq/qsDt7Ab8B25Rgdkv4jgpETG5zcHvae5CS8C7fLADMRG94
0Vf5RQLjKD/1pMQ2C7jr7D0tW9x4NZOxvokMwUCldF7fqDKs+6TORpxS5Jc2qFykh2KZjzwwhycl
nF3N4eXBrXv/l4knoGIGC06J0wl2tfrZ2eCWJRRJ1MOWt86LB02Tlt/FkO9/4lV/hl1YZxGunApF
mRIwN4Gz6dkSd9Hc98jMwo1iK8xC1yWtSpCpy1HIfAs8QqoeaTVjllzp6uWdlwvBgyrXi3iohWD8
Trl2cv+n5Le1VzBKQAiGM7pasc9PDNcrkVTRddtsTobkHbgVo/k7QwyquZDcUnldBpqRP6GCVmfN
L7O+iiNYgcgGBQCofi4OizEstJyidgtNp+pu0qiOw2kZPTQRt2SteCNjEoqjyHt8nrGW6tc0HsYY
9Vj9RLJ9V/qq2be8yv33wCtUVFSCAFu/sy5dr0HwNvHoTcMq392IglfLB1RTHv5UnPb3Uaz+enBs
YOJQNblaD/VPEk6IDu0H120R0uvC28mxcULJuT6S4VTb3CqyrSzV8c3Spkvx0ZYLha9FzUmZ/cET
8dvmIgDcp0h/Qc0J3IbwXf7albXGa9Pz0G2nHnkawHHlE/bY4oiJ3hAwruJQ1ryBaAAVE24ebzJG
PqRjjP0UpX2ZX3iZC7Z7+Ww9v3fWTpFs3fAwen8XavDpVGYsVbd1FScsbBqbBlw8ScPaBSGxyWNn
T2k2QZa83DCMtmcbDAiEFSiUgooN+Ui/zYcRIPcv1YJqY2rMaXGLhEUVi9OYETFGW2FGlM4BLsW6
WZ2ipV/qepdOQ9tcThlCsQCe8kSKfGOLCUpoX2orO0xgO7fASYvCRB7JIqkJr5OuhTaxJdJmydsk
H5RB2ntVs/hu4eWSveURS4MFB5Qf/VHWTBQfRRpq2e96mInVsYi9JKdlkH36riyaqgXbQR/HwBmW
qesfTZd7cutVSnPUqOODH5pNVoiSo0Sr6hNkFYFPT3SghoxZ244XzOU5hAYVxMWvGtXoJKBCSFyo
vYkdnasdqAUjIHkrHlV1fzmOyDOfjtXcIuF8Uy/ZMl1XINFuDiVRA+hz4pY0/O0UwJzxLZVjXdS7
PmYmr/ftPIryasIXYrIjINOzV9DShPq+hs+T4kQNtPFdcG5KvxDBSP1Yuk6Ea1FNKgd4jFIZvky5
Xwt84Tqr2lPWTG20qdpyEGEjxsTMn7LccvpBNvOQ3Ub1YgGF5pBGC/A8vW2adJtqYZuvg+j9XG1g
us7FEZy7M+t2SaOxaBvUhNTxUc5ANfFjm2lG3lZm6hHxCk7H1dfRpZUBpdW83rWbaTJR+aAjyaKL
3vdTcdWYLg5uG4AOGh5rZNXmH40VqoW/L2UNCggWLIqLCTWmNIyeDQFCLR53kQ/EvVW0KLADo4Hk
GQrYu1x6OFfTJeUFOJnmogE7oM6rvt+Cbjz7k5s1e1ZgCwUtQGwF6wWspMDsQe98JhMwQYx6p2AF
NwY6hYxy2K2OtURcaw7Cj2ML3jUIS4Xyqc2hRVYvbnNAzYkCAWYpkesmQ+rEgxC0l/dR08r6FJau
AjTaz7HI7pCCPIElPJ6jqWSHRDaGut00DVk4pctQje/ECPv8C0CD/bxWEpFU74u5dYMGMUrm/UWT
eNz7NfQY906ghJ+ukAgD8/rKtqhieSzL0OHFkYmYKzdNDd3NbkzIYLUuKao2ggvdO9puSN8tgzu2
YwzNrUhn6+4zjwWbDi1cJYM+9h3qVnTbMe7gVNgUQAGQG5f7Bcp3uh7HESH5OUleQyqMQN2O3EiE
PDxLh/zKkMab7yGMLRKqTY7kwGswSUKN1p667MLNnHqgxrqx9M2l0gyKj2l72M/Ml8gb6ofErHaI
aok+DoVADGHTD45yulV50tQg4Eo6aS8Lh+XC4Y85l9XW4og372XWwpm6Ue0Ih95OSw05LalZkPJb
26aWm6whCfSivihXHcLG5TqDwGEV0BQbF83uU28TzHAXstFdaQO7zGyh6g1Y9XY2ub2fqwlz1nBm
16XrOlZ8MKSFuX7kbIIGLH2l3Kf6yaSKXM8wLXJufdfvxqKeUSEup42rupPMakzJyDIHJXRKaQcB
3yQUqcIuaA0B3yVsEIe6oRazXSot8CbSz/D0pHB8qUewoIJ59JBRJ3BXccjGOYMUCCzKNwORi+ze
Qi5O5Ts+5zh5m9qmKCZ56hyc/OBnrWhdfOg8U+33EA3rDQiBrN2n1lcOfxggKt2nUqlJ8W9wwnT8
LpXDCF8wk+gCqjrA/NEot4vtxqHf2+n2rJ/SMOKSmluhI6BbU42ol+O8QdVvFvL8ZCMQfR8IaHj4
XU88FFrKLQGfTN3Cm4pAWF3O4kExQqtyi7Awdm6ImpKA+bTGFonyKeibxtYwWBu4/gq1kZ1u5AWq
rWLZrGBY8YWxTD2SokQXQq085k+VBLqq0JXTN0WHXb0bWEjU49mYS13g/O6sWatJQvtOOWTEyfVD
1H1l8eiiNzQOMIkoXDg48/3ioXHb1MRYV/CW44mYdUKOVb0MAhXIXNnA3Cgkj3FiykFirgsEreA/
GXoH2xX22KrLzk87NEwQpm9JMsvq0nPIBgByAzAcW1J0MrvMmIFkWZ6OSN9RKx6qTI8QIyTWq5KQ
ZDNEU9QhQeSCwhax9+PUieEtY7yfr1wJNlC6wc2m/ABX3gwLA2zXqxl9No3mwaP7g6YYEe4o2E96
UdBypmHEgAxuMtRakT7FZuyLBdqRkLjBjlAi1z70HsDneAcLMUNXspBjUmU6YqNEWO785OH1VY+N
HuGmy2I+RW+6sdX4YQRyDIjNIc/wSqB/8NypHIs7jgzt8qHABqM2xXD5Wgj5xo9dSHbGd3BPsCUt
sP06j95Opk14v/XZOLXXYYIf63IyKMkEe6kJ6jEviYU4AQQ6UuO+VAPrv/Y6Hfq7BJXuO7W1adL6
i/Mmy30WyfQYWpGSY7rE+XiDPOI5Ecis7VO564nRw6mEoiOux6fbQeAmMp+yGM7gO9iYOBrIWYVE
W1zo7Eeeqky86YpizsCVJCcb3Q9eDHW8EQtPU0AfTUFx8GFRxCiFmg7r0dQEPq5XcDKOyT2iIH3y
nlfKqwaXLZ/YjttIVa9hemou4I31bfImj60Sx8wvrjyiRA48ZKgDmfTioMdC4OA2mMwTNMhVqU0p
xySHCeWkTmZALev9RBu/3JQmZeohVwJwkxGAu/yCsxZVyjeIeo4GjLkp2B+nTToJFD/Z0CF20wc6
dTXE6A+/yAyw+12rE2xvixpO0Zs6q53Ld6p3i6L7Pq9khiLC2hNyKfWCI5pFLlreTZ7VDZzRhJIP
qNzRs11K9WQ+C/A69K8ZUYROmxwEr+ltCvFGoN7w1bKH7WDEgycjGixYtk6dWSvkXWeDhdhoAvyE
DxJVM0113ZZgT25RTXc0zUEhIz0ZNlGkYHZv5jZdz+VcUKjHEKCG1QcGpUOKfcIiUb4uJpy3CkH/
1Wpq8d+Yhj4qGSZTLmBqR947WGkvXlbIn6vjUENQfA8aLf6Hen/PPQhFCQ2iQsx3U9cRHLY/PMgs
g8P27EF/ubnfDI+6hLIJ9kOo/6iSkD0zteGflt1Iwc0UIofT55xuMCfj0+UcJ2F1URDOcQpfbva5
kw+MzzFCNGh1je7A//SrEUanNkTQIHE5LYzCzJirZV3ZQidYJusKnOWc0gZ3NE+8wUX5cvOrPvez
UY3ikU+chXBkIPBUPc+TFa2rozqbHYCkazTmHDOAJ6mB7/vllp7PLxheYM9Bu0RmD4JWz61N7hD7
KqGQI8WhSTCOnkXruYfXZB2v6lM7fpyJlOnrl9tN8qfycz8NEhnT8EHBpqyh1tYZUhB/neNxsUnC
nfyeZh0Uiy38i6GAva+0hOLGXGZ8dDDToENAdYMoZOw6CrNHPdGiEsi933VZ3M/6Wg9JGD9mbRZV
D1NDdMFQhNDatLvS2QLE8S7uuhlVcKq8kZm9LJcCEZvc+dTWW6tAHqmQ9kk7d0fiCv8vYPdBp4pm
qEsrvdvU5qAo4aPO7a4ps+i6C4Utm0M9NKt7V1SFQnGqbEjGvD6g+EoSqi2DWzPQd6ULZYqiNYKr
giOpop4QpopNXpgRZhMqPsPLQZseJs31WpJzKnZTnjkMvmtauFtRMVkYWHh1g6LQywF4RgnVQyRh
0mZX1plo/BamGzfFPiYddMRbRhgmc9uXrPefS+vn5E2F53rZn4/mhBALY9sowKVVfooE/GkPwTjG
833cV5C8V5Ul4JK+hMe3bWpQLTs2TxsEvIz93qJWDaoE0qJJ8vEqxG4Y583IfDGHE2KnmryZU75g
SJ5Ctt3KUaRAsAeawDm087qv634rq1ot5SbAk0VQiwBXYEj2UcH7OtrmYSmQeOvS3AkOnIdnaA11
3IrFH7AZm/rOxLQc1RbmqALlR8BEYovOecXxRaKSSrUHSYtuFqfWTCGftqkocMfXPp4ICiG3bTZE
+xSk8fptDS4AmuzooCZAscsRDrJqw/tG0PbQWJYP7c7xtFPtbpFpJ+FT1HEMY5bmJveoLegT3MTb
CYbx/FqFlrG3bsjq8QMYGXKQQuWWRAuUGlsMLN4zMjX9sOlMOQ+A2oNcFTWmcEUUyCmIpBTdfPAo
3uzVvmr8uvmYMSVcAPDxe0j+KEIddAKaUFxgOT70uKGQRN6tw87yyGEzZVSo+T6xsGYR1Gs4wUlO
SKdLfVmoNsZl2VdYUBCLiL5OHiGyFvcBjo5WIdhGK23yPQy0Idxa6JWFvwPvt5vdafQLC81uanQa
Q1dNhmKMyalKJ1p/gjfAdmxTmR4X2Qk7U3fJ0dnFi3Y7ssFH/ujhk8jUiRndtgD5jtls+CHrDYsD
fC5wHrT3uOBm/E4sak4Fkpxa0PvyVpVgcGmg0pFLgxgfkgtrHfWEbp3IyuFGMb8k4hHqucN2Oy+y
h0CdLybagkplwzjskE+YZTZ/XRAp5iOK6+CatFtX59g3WxNGs4a5Jscx3VpDPrGNRpFuHNAyRPFy
MbZ11D02ZkCcmjA54kGuTbPgokU4Kur3OTqBAKOlHtGAiwlGJd5EAEFRjyggHS3y45JPiczuC85K
vF3QvIP4KSonZT9tINUW7FdcBKMLR1B+KBvfsKGpUANIlZLgF2XXo7LLrqZ2/X2AcotzUY5lhU5Y
HC/HdrB4sMFRoGgVRVMVerTA53ntmIYCBpkmVnMoQV17vMkRNuALSRLWF5776nD/rRFdQxYD27kY
zPJhVg1G0bl4PaQBS4RvN85W+KcoBMVUBBWtam5mRvsuHiNav056qPbiVCCkG97byQM9wAe2HtDQ
GeHuxiLY5nqOKdj497B1jZ5fuxJYcDir0noNVDISIb4AnyqL0ewEs8jdned/dAw1ck91V0Mf3HBT
9wHu5kDCBD60p7fHIGRZ+5rj0xFOhD6aLyB/8vWPpyVpo2odc4Ok+/ghmiJ6moeBYwaXscnEdYmI
egHI9hKDfefIEfhFx1GpJVeP01CtgshHduzDzhnADJB5DcUWWy9qhxRNlGHAF8+a41kfQoLNKrZE
VsENHtkYi1RWhE/zjmq6nvChmtcVmSS8c/OubQBoeA+LQuDReW65zTB+26VrvB0+63UpBGRXjjV4
CvPDxS8hBU1l10cKICn81udFwCb58f05d9zd6QkZDHdwxgECoM6DKRnBtkY4J8JWgtqoMBbRIAMW
P+3hTopx73UZNvl0Fq66rpr5omZqfdFZMKu2Ww/DLKf1Vxlr1vk4D14YJIewzY+JSyqPiH4hinV7
OCiU4vo8Qk+QwrxsqIP59L6L+DrX51NUgpcG7waHxtpeNK2Xynw+nKBCL9bhPo1p7GOHWeZQpsR1
FUUgOj7i6ltvKdLVPaYPtNltf92pRuXVBmkpS/QNbMQo+vDK8CzBAOOsAgx2d74eQZTwFMHXVTxD
1FPTFvZEMkpmdk3ygap3Sdsnst9AlbC932Ebs+4e/jMXBLhDc4TKDoXXCn4hKFPajJuxTrVJwdNj
cPdfFLGeu4dMVBpawXlX9LaFY6UuoQFftiDKhQbfdDGMNVM29WwPepBrLHAmES7fY9wrqDoLvMHL
OzgCahah8h5QAB/TyFVQi2XnYa362lbT1z4kA/1qG4mDCqa/WLQXSGtDAuVWz9jEn+KYRdMDrWmP
fXN2g0mRwJSBdIbZPS+qngWqePvVf1YF4IfchhIbD8gwgIcMrUFWVDK+FxHtOrm1Dj6yUzq2BuZO
qtQaeC9yu55s282r0BAjAKN714U1QP/DOak9+orMCC3h1rQOhjsqOQTLoXIPKsNnPwL5rsBPUwO3
1W6kcnLT53wqhmg8JiCYAkqlJmtDvUrWmEA8oNL9Sc4AMMMvMwMeIcMEjb2r7dornbeZ/FB41Mp5
I0hq8BGuf8TpFqRyrXsfOjnGIIVl8JgAMVKtFlfWRBizU85iPUTqgS3Yd9C2wP37JC6X2uCURzlA
Oh9yIBbT9jLgNluHuiS0/uhqU2YnguK3w11TwTMj9hUbgFhQwXp4/s5uH1gkK6yoKUA9BqR2mDn+
SUZUUabbDnsW3jWYmvg6nB9r71TZpfw74sxxfEurMI/8FYLxJaTXXIn1RpKJiBH3iKOwuheR4WrT
24TxFM3nKcFye9Z3mLNMp0S2n7vc5VGysXWP8ESS8hVrUT9NvikT4DKcpxn7Mg+qo/Bp9FHcXxHA
1PBqCk85ZjIIvfqnGhaoRbkAZMfK7eiSpcp2GQV8SKM2s/NNtQ1F5zu+bbWC2834bJWDFVh41WMV
zXX+VcR0kNCPjQ9QHKeijdds6gl61TvvEaOatiXwPFm1r33Z8tdnQ2nksW0OfK47SpBFDTpQhiTt
MCH1bsTBxUZ4MuOdXrBBzt6BsYjQpoZbUnyCtm7isFFEU4hqKLqY78Fg5cvLtB/WjTr1uefLVa/G
jgF1mc3F6LcpYfMAj5GK6vKSt6GZ2H1TpOudHEJkan6ce0PqQyeWTMLJPvSGFxdKp9arcSujhNLu
FLEszuzBcgQmyj2QWB3pAALwHjiSz2OUZOs/FlY+7QADypsq6/YcshiQgW2m6lqCZgW4KcYXfVD4
e6m/IFgkMmQjzraSY/WlQy3BUMIjSwL3zffclvN6aFpQ3ziBjGtVDgi0HIxOkDIxXRtRy449hqwC
G+jjiqoiAGBFfupXAxH4+eAgfxaXQCYgg78jLJF6q+Ikdxr+XgNsJZwTUGVa6IhA+PM6pUjbXRK2
9OASdXlPEiTxptYGehNmE5fLV9A2zW15QWVf1TZBrK2SMvk86Dknjm9KPlCo9ZsKFy4rcUK5FG26
HfRUJt8SqMlNfQEgEzLMbhP4j9DLQpgS/9hQtBM2zOSgTF3EdOw9tH2UXWwhM5klKIASq7ln8sQR
9CdXifCIse1gvs3NvE/6HmkU/VaIaU6yrbMizy0Y2KqMdxfVajzn2x5qZhndIi0y6PkScSahGSKP
gCuz/TJVwPEdRoa6Fs0x8haB6O2cwlRJiy0AGVnc3lIFJCqVG8VlaMi3OKTlCNYVAOdg/XIFX2d+
oRxic7DJaV77k+aR8mQLnDdtHqQtBEneg2Aqqh9oPqdtdgTwj87oiiUwBq8RxystsDQEA7o2sfHV
p25MYXx+FGCeiIHgL7saYY1CtFGEYxxhk/a410dbw8NSGkXy7nqp7Zi0t1BBB/yCzWbMocL0FRJG
LgNc4pjUwQxUZMcZMCwUJlEDvHGPNC8ZOHJo1Y1rlbKGwAu7rzQuFjjUCpdhSRRJ3FzfK9FjIxzn
Fv5Nf2qzuGT19WhUTatLA/azNhxGoOtC+6oF8bPjV201wvtyqA2uluogjYAWi6KnlY3MK0ClTMHo
pklnx5p9HaKAX7DFB1PfmqC72CMlprU8PdnSrp0XKaYf6gLgbZPYI3hjV+9gKNaDXPgIDmT40xui
QM9qaakOuWYx9NKmCKueOy5E+36XwxGLjdQC/Fg/5KEYS7rNgsiacgsafI/YpZPKQANREV+iN4i9
CKyj6+NU8I0dliFaS2MMCY/ByVH3cOxuxmBn9GQQLYNY0jKJe7CLxSU15dFj/QoL5JmtjMkghjWY
uKovC3LZAjAWeYM6Ruqyb+Aapj2Ma9vMNTJZgepPp73hyMcsT62NErAJdz5t3L2DF1WkYOQggKk2
U59WnwpTiTm/ApU5aMbfTyxBaoTk4OWy6DGZEm03bOCNWW6XDMgInm01+P6Dft+v+LmPCqLXtZ+V
RVwOKmrVL6y4U6ZOwXRRt6XAAQUWYhVFJSx8uDjG2I34UNejijKQRSNHLX0j06y3fE/cjLpMuzmS
fdRf9NgqpbmCQ3+WqIIXU0QHY1BCTI7CadSxJGEbW8a4aBGzVLWtT723Sdrvq5QHVI0jwPm3w5H0
ou7UnlVF3beXuWn4NOyogmQaDtoufQwnBRnjON0tHSwvC89xMszlodBGa48ki1D5Avg7mZvpIK0R
XbIJCIv7ZA/bDFxDO1CAj3G0M7IcvAcSWc34eQNvT87u6aQ1skB0GhBfvFkgB7MYLOpMN+kFuAV7
9GVu4tXmtLyQeDYLInoUaRXAhG7KQi9dtBMyVIZsPDPQ+3ZAy81ZuQGGBZrftk7gavj/3J3JctzI
lqZfhbuqMuvQxQzEpswUA6mJmkgpM7UJC5KRAALzFBja2qw3/RC97tVd9K6Xvcs36SfpzwFClwCZ
pKSAVaou0zKVJEMOh/vx42f4z3++xIqX8JcTtxQiHBd7YSW4vhkzcOwSCZ3hCOMlwbKq5Xxwb5YV
P6O98wZrXsLR2FN/kYqfZZEiPq7QRJ0/5vbmEH7SgiCC3yuNaM6EenI2AaSrXG25tPT3ekGT6Kbh
MvdP7U3S8LcS0LCMmxXo9i8it8VsDg5KlR3TvYgJKL5CzmOhpZkdWgvHjuW9vlSLXCyBbGPkKC8D
Kw5ZHi03xO+aWURiLSEVxyeAREvB7AWmumF82QT5nJeeq6V4dNUtY2hBZxS9kLSSl+5enQ6/BssB
LiTP4P7w2XK6uOo29XWr1JnNQ2dlANaducsoDTBZlriQLlkH0tm+t1kWjvCOev9TjzjfjsXNE66w
kWWxVAU5zNnCcagHpA1WO7evb5s4fPB2ufNoI/YdFSEiE25SNUzEzk2fHyaVtkf70KxA53cwWoGQ
OQ2VgnTVnFAFA4Pkxl9LUQCzC/L1pv+2IuDFCL6sclVGKhnaZqkZG0i3YdsB+qEvZ4c4FetrAUzJ
z6qsMVQSP6rszdk58BP87dszEHo+iSvocCXPZ52NxjILPM9EkS79WrXt5gWmgnCuciUt0vkSBHIk
B1B65WJzofoWS5BEWHHuwjazigSSefDF9G53ZCbTkDBZwL+PaOzjRCwBcF8RkA4qpaEfLBF/Z6Yu
I71yqeV0A7dqEkA9ZbJxluSEZvovB3A4DkE8HebU+aJWddcLzt0uhLn34mgjvbRNrNI9kQYdcOsb
uTJSNV0QN6yJ59KoOzJ+qwpblbCQjMQmVCATVeatvNJUZtJSyjeUl3zY51wy1alVJk4ZndKZEhuk
Vv3g8E5LKweSZDiO5gdnldYA+CrIf0IFh35m4wecV23soaB1CddBVColl8ltPMOMvDJc2lkc2e83
lZvSLjZ1pOxwLpWFR2Ynaub1DCIgu0zzcHkginV4VQLBaBzoJluNXIZlWZ2SyTyoXxQZTR8uiHgb
Jr4xKLLmIgt8LTwACwIcA/49avT8s6tIdvHy0EbDHStL8KcDRxa++KyCJem6jh3ffLOZBVlJRE0q
0hr6Gcm1dWMlZWDZ6WOkijBEUmYiZmQlRczL0spEnHTEiyAHYYUSH6sL0fiHUoQrUD4+P2NR9oa+
CAIIoK+JHzp28W7foCdKoowbWaecfmbU5rtGja38l0SNHAMIRBKHSfWu2WMfN6ezoJTTj9q+MIJk
nWdGWcMGjbNGW0uni0blDil++dcs0lPKQGLlgI/qLUpFajBpFK+yD+GqoRcIMYSoARMXLTDo5/nL
5DAXcbLQMkUJhtMuVKrhLlpLCj0ADZxiPvrwFdlpUum7g62ps09FPFNoBUvv78PGXjd1SBzx/KDP
EwOCMS09VOV6EwW2l67NTDKyX0uX1BtWyQwb/JfYdWw1IzRR6ers1NOARH0wD3NMpIWhyARcX+4D
T45/29TkMT8UJEBy0E2WptdO/7IkChKHsjHFh43xNHUKMmZr+Ffn0mFNRZEIlEgBzYLYqkNgFtYp
xFQRJ/aQ62XsfAjDqKqd001o1PWXKCtK5QuOh57PP6QeeNIPc4qD2W07iFjbW6XjgG/jnGZeLATB
IS3B6EJXspKpk4v4VRHNZcKLdiDSIYeDLIBLJX1mIR8jXhLFORkTsD6E+BQlsquzJNsIpTxzyRmf
S/uyjbyFqiqiVaUiYoa3QbVgJmPgLEsy+7NPZu4ahQ16nKN/XjpzGgy8SXmxeYjMa2qGw0O2xFBW
kROoYAG7aF8eVwjphh7NCL1dhwRPiSIH8gbSO0uKP/vkU0qca6/YKIcXcZPU+DJKCy7oImykeJGi
NfCypCmWDTdlBaSvUjIjvY0TFl6MXUR/YLtRPxCUpp3m600V5Rt622WeFVQrf18IXUdxiViaPVE6
QmcydgznUa8LANjrRgsS2ye7HBe1tJZrWRPxXdT5bIZrJVVJsHSCTPx1M0tEnglrX4QfAe2IOGho
FELCq24xVS2Nc/Ndpsl5NntrFTMRc0zshFrj1X4Gf+b5PDTEUQBwKKJ9RaSKmydVTJtBCsCxTXa2
5y8ExtqpgOs668wMjdBdz0xp03yY7SE/f6VQvhG8nW/0OGrOvH29xycARZMX8SrLyrL+ouWFXL/3
KGaDLSemmqz5UsbA9cDQVG7imC+NQ+VR4G4CHFFwgtsor+15GM7LTaZ5trdw8thI4GcyKsfzVmQY
xMt2hzWx9yaB+iJMSj7P3RJWH25D89VeEvpdrwnnXOQqeejLYkYw7srpAsGBK4sw78ZxGhYGf8ly
sUDSAM956UglpE1Lt4bUxLgIZWcDYXwXda+L0CI82WgqBNo3VPP54hIJqjpuLoASu1b4q15icsKk
qCRFvTNnHj0s15ZO8Qkmeu5RX/HOcAMB8QK2D7aOmGok9kY91K5C+VNlWOpsHeZwK5mLSo42ur6O
9SRKKPvR5oG7X22UWsZu289qO0NJYu+/nOWkOd5hRESu/SlXARzA9gz0ZaMsQKLNkCNVz0zEP9qn
Js+U8gSj4qNfpUEV/yY7+0JIRyebXhuSuo0qh4EpIk6hGSkis9HGmG+D2a26VCINqyRODpz+bvNc
NWvzL+2h87tVjmQgXxEJn03OczalXYs/Ok0Dx5HM5ilk3BqCq4XKVbVQKUKv93TZbiPqRqZGxVkd
yK45f9fcqgc3ECmFOK8r/nBwiZmfBPRTRKQtRW9gLlFx2KMlNWMcf62U4vkeyvASgNibPPQPqXPq
YCapkEHuN4G6eUUVjnGIV1LcBJ60BLfsp/ViZldF7q9UAILBb0paE649tZO4SsLzSDUBIG9zLYng
EsQyKChWyTQNS+080NwiNDB7A8PNv2Qg+8gSlnNPP+h0LE7F9Us9mpZny7LyzCA/LXLbVQoaGdPL
LT+1faCbhBf8wAp+87MkIXZZkvIqiLFFmr75gKejq0Q4mkqbfywbR1arpe4DGv5tE6Bir1I/Kazi
nZUbTiKutrrJP3uqWprvK6DIqbHEqhI5hi66H80TcWEQVyKFAAINCCp2rNA0cZdwSexSCNGGS6F4
2UW5Z0Uj1M3BxutCoZmmuA1uk8BE0jE+XuSO5R1+IeSvwZ1PN7Jwo63iuVZn6SprMmEBGvuSoAmx
d1s1b7BjqddfNXhAqrnyXKruNi+jeaDam0WTUgZifyDpPjO8t3hV8cyCP4mqlepUUjInqdZknJWK
YnFr43oeYepC34f0GaONIPaCE2vELlPF3fu/+RrqrVob9GhS6mWx0eG3WkQtRkjSZiQu5jPN4b++
LlaIlL4n63jXM9GCQjaQzMvKi1L3SxWkRIdd+5CkzoIyVNUV/doJKexPw40vzEo7rjItXjWOnTME
GaVMqa5UXQ9RwkRTiERWISzj7jJw9TaobofF5nNlZXKULvcVkXZM0y7LRYWC8O1KQjHVB01LhfLy
U4l5Vv4G8EMl12YMU6uhZfUbW4MnLT2vilr2PswMs2bmlZ+FEakzeZaFNN6w0430NtGkMJPeFHB+
y9S+JfNGV868GXo6JD3h+8SppFxRCPUR+qbccp1wmxUB4hlvQv8FpUVeOjvd12Eyx6kE1uNUi30M
ULahCKkq5V9ms2xfHS7mkUZTqgW1LIH8Kxf0wfpILIXUzWIezasI2HGdEttYWuhRoGn1HqjFjRv7
5DgWM1PRM2/duKYv/yqrds5AYSSMf6HcxbAgwWDPPw0Nktfm2aFkqtS/ukUD0Z5EBXMB0KgAnUoD
kjQunN9yi4ylt1LIJTj+Cyq/qFheRvVBqrQ1jTzZU1pciZyjtPdE1tWLaIyWr3mwlZdcf6kc7qI5
+TPjhcZV3Ujrqgltp3x1KMNWofuBuHrSQyD2VBb1dWhQBZ8XdEHsslmGVYmfBaGeir1o8opwkVIc
Kv+Tnswlu37fJa9ujxO8hSL5NkvJbUtnmIncAovIw6/PX9U5qCakZDMTwfaqCl0ACLCwEg9YRzFM
a/naLCh7h97SKsOgPDXjgrO8IINgN+YrOSPmVhNB05k7JnPpNuYLsMVY/pdZoO3d9MKXnNoqXzTB
XspnAWSaiZhtFR3UOFxjc8/U7NXBrdjZjVyU0mYpUWGwuTLiTW07p7q0l/V8MfPjenNFfzc9vpQd
W4svLWzqSGbzfPFunkPJHE7xRiHBHRO/Y/m7XCGcLsV8RnTGTnVIGaRIDbQFhptI4B6cVCR1wUUX
pARv0+hdOiBLE3Gx3y6dHh6Ey3F721slnZqghukMIA6gSNve3lH0TRR6j+pIMR99b4mMrURqG58H
pF/1IaVeimcCtjBydxWnsUG7lYPIIBN56dALtxlg+FsV3X5DnbRdbJCsOoiU09k+iMljCDQBDWvy
0FQKrg5s+mQtuZtqnp3NQ2k2ewKZ1fbY+Qcuy4CiCEuSjKNsUm0Dh9kI+2Zmc4DJjauv5picJpmp
GcreBytjicRTGWrggPMm93Tt1IxIzkprgsYH8MalZpKLIzIiMLyEj2uSVhs0KIW8Pa6F1C7ZQcqb
xB9tvaru4Mr7XEiyyIJZrk6CeOZVQoHZ+qEkIdqVHXbpwDqgU+lHXD3KDDQ3aHN3tLQRGSdRMAxu
okjWMNGU2m5DmMx4RXks4EhA82JPc7PEoE8r+AwkXPHIVUgD1EDYX8R7VXSJgGY6hOgvKA+ZC+uv
pOTNUy0whtA+VhfcJN6OoVgGwEJzXEtrepqZJ4Qk10lWKtGp1LhEOyisP2Q4Xo9j7B56lGZJkqgd
Ad53r6kz6B5Qboq1VhMzwu/yqnwRKJ7/+fHHDGvnuje6+5gRji/4+hgSR7ZhglDShE4jt+nNLWJi
McRqK5I0uRG8SmEXmIHc0zaVvXAPWS4/wZciC2qbgfTis1nWHAAn7Oh0zBlV8skFqRDyFSVmMefm
Ux0kQoaw/HBjyooeGXuYOM2EvKu8QdRIrZAK7GQlOkQpn232BBfTPqFZFrFABT2+ZEPUJQXNBJYV
UaZJo18BqB1NUjPTg6OaVCjom0DQGjiEirK1pcJj4C9j1YPVgspuqCMef2x7dO8ujkkgUrFgoYKC
RFZb2pK7ZY7gxRuj1ov4VAFpiyLL5lRq/R57GReZXxK6AwxlO6Tdm5To+YprVxx5De0KUqZNcD8+
ISEag/lATabMZVn0h1BkAKFDCKgW64VA927WMaB7Ss2IaUHRcYj1wNv6RKvr140qhYKNoqUC8UxS
pB8fn8I9gbGoqDI5Izr/QoM3PpAJhQUGOBsB69VEBrsIzEr/Qh18EyarJC/J51toqCQ47dSHGTc6
hQOdRwLqonyfZZXgLslwIcjWd2n1xyc5BF2zaaK4VqwUj0Wox70YYP8AcjfLYepWqUPbEyhoS+4D
JDWi1i3ZIz/fBQxuH6nJEMwgKOwP/zPcGorNUifJLKjjrJIwzyUcDGHwwk/kLKL1mmSUQlsne9Lt
j7/qSEY5t0Sv1DncPZTi0jhkzGoDNqJ2qyqXVuk8YnTCX0A3Atd2q08d10J3B9BDtBCntJIQVyKn
e+pxHFWNlSeO6oiIQMwH44iwuEXnLWYzLqsmLuM5GqQCK/KGAmHfYWVEjJB4SjHzxC3XAXgsYsxQ
f0ilQE3UduFp0gpjnSq2U/7qbO6Cr8v2ZXVWEUTzzgtKEjh8el0ywt7JKMV5fCkVcVP/43gxdVOV
KJmFqYLaWZqijfZwE6eznJABS5npBUQadSH8L6mowUu55PKCX8qmAYMO37Yt6oFinZIaOjIFVQsW
2SvgjMxYh0f5LKxMAdsxNQekEsU8AgVjRppQp24L3pEjEHLc9wol8a/sBhMGLG97KT/+Uvf2Q2ZD
NI32h1j0pqSPC85puGSmju8WS+qWOoAOcJtz+gIBlPdQ5KBiHFFIUS4KSmSpZMucICUzPfMtehSZ
2h58SkmayjvvqDIUu0VPUuEmUlCWQsosXWqSR0nd4zNXh6cYHUPtiwzJJsUT6DtiRsMjBY8o4dQy
oKO25IkER+bNQDUlGq7QJ6sinXRFwYsFZcRmjr5NjYK3X6SRjYtd0JLtsMv2UA9ckbfRNeDEXlJH
r92g1A9vJdKQ1RsfSiCPiqK6sAkwEmVVKGFOMAE21O6Qp5A+3O5YoGy4APcy6S/83UjRnGptzTPg
2ABOwkb+zYvBuP+uz+SADnBe4iezcEVrPaEeHYCs3jnxTMu5zujgprprlTSf8WttUhP2y+NLNiqG
F0sG3NBCI+hz2KS52odLBq45oC4shvcvIIbjgD5vTUKP0COHqzM4wXjsIx0QgOfvr0jLYg3OVeJd
7pmdHvZ8zAvSZv+ElTy6NpgZNhpxCqxChbsc7tThzGQ1VDWUYLOU2ipAJ8K5wheQPYplQ4sCO8zI
jVrDnok1QbUoBYSavH+flGRKPoEwqIps5dueHb6SN7acFHTYy4QF/PgCDutYxCwBSXDZq5BCCA7K
0frhYm0Ie9Df0tKoA/yVUEPuSYSH/EylyjQ6yPGWTpumQ81eWGrJU7QB9/ePOx3nVlEo8TAtWt4O
V4nko8IOuPaKHGCO8lTMjeANaDJI+9yLGg0GUU5beGgIHBZe6UbdoC/3hSOwkOksBqIWKIFQS4+v
zL2pqQQS4fBjXkQF4EsfKccUvhjV8Vxt1YR7bhhivUDjqCXzUSBzKUJfqqAymEutSxvp11oH1hSc
OqUvkHnUP2ceAPKNv795Yl5jpQ1zCRwLqDgVO1HW72mJPIooryqqV9SXNGShJWNGTSswFgGYSZee
Bh1B81qPKs1/S2TFyuxzGCNEhs3q0tsyMUcyBY9Pa2ixCt5SWrWoZIYgvaMkelyHxWm3XB/uHbKy
YC9+8+ca3Do0jmnBnC6d71G0BuXgT1nKLfXxnTtMoQxLaADdNFRMkXsmYmmBAvbJehKNkgCVN3Il
0lYUGvjAWxICJhkpw7zM5T2Vs8EmBwMRkmXNFh7l0vt30EWRgF0Ap5ThKlDxzed07FQzkROhtoeA
tF9kVbELywNYxiZEks+8AKoBgFEpWpiXzqJfFSoY9eswEqjNHBg0fZpr6VCrCy2FEIE8wpzs+5rI
C6rx+9adBvekB7nrMD8kztJISiErmfPUw01XK58faoT01vq6PSMgyNG+jz91rN0Ugjy0N6fwzYSt
cH5v1UlZl01EdAlCJbdC6yd2gf2VIQXijrQToam4nYQFlpGZAn7tysI4mtnk4pp3qUdRr7yw0lDi
g84s4IajoN0hVvD4REfMCLgPKGBdM+a41MJeNEdq2DPySs7mBwrGulTjPt5H2W/UrYWIR+nVAk+k
KNl8Xi/2G58y+nqe5eHvGqXvtG7bSCYyZdEEeBMQ7zfI4SzdJKE7TSxvBL69kdKYgQzuAFiRrRw3
xHo9q6nrEEgaXdkTrPZNPWlWUgWq4B2xaoGph4lAWFpRJIvQEzldJXhNHScFjBAEzExzmaZOXexi
iCYsekpx/4ZPMZePND83JksiGbpi4jbcr9NM6sZ2CNsDIQWzpP3ilPuZuzokVC8FKyq3xKYWlI0V
11ntEoJ/4t4ZmTri6XOD+3rOlnBRju8d6lly0gSlvWxcivQs6r9ah6Vws1w4Um385nFJGCso6gdR
DxoABuE5YB4ObxqCOPAX1B65b98W8bVI84RxGrmJENIOw6woFY7u489VxRV6V0EpkPRgy8HQoelz
Kn9HEghnS7Hh+iX/YatyQCdFRwWe16W/NA8b6wPAT/TJrGnQNoUslcjOzFcz/sBkIeVwlpKyRgWB
nhHgwtQ2fH3lxLJaeQS/nAhYSBpWjhkuoyAHvLSuSozydeeOwifRwBIPyr0iYlYHoICsurKlj4C3
6UC6KsHlECAFy5snF5EnwTC2KFx2XnqrVImd0mksmFly9r6UDqgSyIjrveI/0elXaKnhGrVcWRKu
Pg2MLW20OYlONxawy/liXu/nEGbNsFZ+7UAwj+/GWOpRXPiOc7KmOnggOHOHUrBJDlotbTBnukr7
RgFS9BHoPdveGYvOTBW6C18G5f74s8cWheg8TfgSN5HEuKmZ45u7KNU6MWGmI4/qiQOvHkRKgCQQ
u9/dLPgilODL4ZzDv2nloUuqbXSJz6hhKrJIj8/q3tITb4QSzMAAEwXb4xBLUIQ5nASASiFioa/U
ErIbEk1rgwIr8IyPP2vsu8OGa2H1YiXowjYGRTpc/jyP97Euu/nSahUrXKNJ9C7OMup4wgMm6LnR
ZoUVNQPKYZuGUNLhvOHOzYm3PNVFZewqUt9lKgSwaagARfV965dGb8DSZBiTARKX+luLU1xeJntL
mA6eJQmEuErJsIJx4Qa+FL9RQQlxYUB4g8DUkkrp7tKESYUyANTsYbaKYxJz+zPQewL6UCq2DsbQ
a1/te5eS4LBFrA5D0NRVeH6HSxnT7zCXyzqkiAJ5o2FwVboV1HYCjDR35om3lhpPvMHGxlk+y2ZW
ov9O+ikO1NW8Eoy73z0h7FIuWRFLoJf7OGYJSJU6rApqiHQ2R88FMvjjl0laCYhFYxgNNyj8csmM
YLqHwZ2S/7RD5od70aAQA6hMWPbHJzWMH5psMAYKkTFivXC3kbkYLpLnSiXcg5tkWRNo5eg4Aghz
VWj4weRsYFgRmriukC/bCTh51JkKDOzjkxjfPJx09D8AGB0zGR9/NAnKNqwQ1sdg2cHnTCPlSUFF
GDbpkZuFKAm9ePyxrTq5q1QJRVkEZygQ4PkIgVicO5x1WWRWZilrkPRUUAOlFA3YFXVrEuBg+xfV
gQruFYhusvRqC7woHHJ14Urd7xGX0NXBvzgwSIM+gg2TV1xbxkyi6FsrRb1TfJCaYje3HfAQVBIL
PEgBt2L07rZUzjWQw04aiz3AHn8hQUDDH+meUj2TMi/q5qvz7qQ//uLDfAObLmgX0e6SKcOUhf03
fG94lHR3P5fjpe8IshV8fXHf36LQZj61pbs5PVpAlxqRn2fUw9sE+SjTbEsg27l8F236uXudRln0
ez4mTT+CD/0OdTqJCnfAlt7Rtt/Spbfs4JfRj32oZx8XvOv3BxoxrHNRCL52243CAWU6imlAsd4O
9EGQuz82gL/lrYobWNg18xm3BTlHjcvcj0L79uey9oyg5RwSWIrXxBdE6jzozsrcn/J9Ovkf+8xj
M9+1+yHY4oUzdtSr6/IzTCJcO4gz26/RCkjPIMDlquSc/5wrYHR7Qq+Au+L4HZuv61DiYykQ5+he
EYPtjgxYz+AmsUQy4mfbe+XoN5ee4TNgnvTiPXxzGgwYRO243rp1kX66FTAR1qOk31CfCQsNlMGt
eA9XQBGiwfHQaYTafv1059869vxrxjMiBxbkpsODrzyDcFsFgmF2amHOFfhzqT4DY+OozdeVZwT1
4DxT1G53h5s/M58h+jjUqMafdPdbg+uoNdDUZzqFUkShta/veEf5ycozuX372+Px812AIISOFwOF
GkAITmGhEl/I1Z0l0DkfBgHxn1cLEs84dgnmzwjQYcly07df6Lk7SyBLz0zi7jSM+dl0gHx7K//4
7a/On+G2yQAahvpPnH5+gfqDa7T96hb5J7L9iCgcue8a1h1pJ9Lyt+84FP0ZyoEqXNLccicWP9/x
x+k8cg10BAD8Ewm4B48/LgB2oYV7QGS1/frZzgA4qSOXABuAwDU8eIhC+8WAd46/9YwLkig64bvu
6+c7CRpX91H3oK4+I25uCTLA7mt0EhROAhFMTbp1BEVU91vNoW9QGV/96aXj+jetJ+3ustaJ6fzJ
Jz/Q+9H3B7jTWwxT35K/NvxqPyqal3WDd06l+P7fr6M7nnbr7t75pejfdufbwWe7pm13ftv7ynef
dbse92f64Dv0P3zh7tJteu3U69b5vX2rrovachtub7Z3QwIq5uo/piG6sxV3YwdfZeWxUc/SHQmP
bXjTD9U63JyNYwc+31XuddSP0zZ9E7miY4e92LphfvKedUp3J0z75JzE0o6D3A8tnkSmpf+271v3
/SvzKXTz3c3JRb7Nd1k/XDu6hj9y7HssGSDd+ifPg13qXg+2VRGJvEeewGS+aWuX29S9utptB0uD
8oMKVKBo/vQNuvEfEuCvUaH7Yj2MCH3/72+nI9YX+BMpn/5I3D1UjxzKewf47vxvz//dH63FAevV
z+BZ/W/6Hz52ehZbJ0Ug+8VspZyL40+X9lt3DhrKYiBz+hRHfdtsEefUjfsZtvMVWv7YCb9MR1Im
UkRHD5ql253fj9POVRiDRw+bbpN+lHZQYV0dO+irKL0ZLYHIIxw77Oui3Lp5P047W3WCYd/srrbh
UGUCXegf8+Mq810wWgNjAk35gaB52s+tXQLRnPXYlb3YFjfuyfN0e+UOla/oi3P04HQqGI4qgBnH
jnp7IYk5n6wDlyrW0b2kTLDav+yy/GSxDb1+vmLFCZ703/64cPy2C3YDTUkvxONHfRudIHT/kp2M
bRh6Oh0/+lnEsCcXxdUNgBnu6cFRBP4yhVq+LMKrk5eZmP9A5QuPlXT6BGv0/Ko4OS+ygUTejj7B
Gv3Xj+uL9cfP69V/OxHCs0tZsLH843hS8iFKK8gogkvRtCe1zUOX9X+M/dHZX/31/3PbHzvfbXa9
nLdHdQIdAK1/vj35ODJLBcjkWBW29k8utv5hexMNNLo5gRieFejDYOsPpFwE9I+d84sovCnS7fhs
Hj/wWxY43drFYMak3I8f+T2uYjAcdv7ksH/dgSMofbS5/4hr8Bf56899G9dusAsTnKDnoc2d1IuI
OPETiPgiyrMSmbk7rOjCfuzRWezCoXOkEHE6etAiLcIbtx9ILIFAyR877NLZ3vSjiDFFufaxY37c
xcWV716fRL+f5M7uZAnqYhAS0dTjH7LaBdE1xiCPefp5E0jgckvIIhp6D09f513y4jFfGlBtBL6n
XxCxBwJnduwefA20/C7iLOHXNepHbp8zgXm73Ma7k8+79GZwHYuEy7FvsNq7V1GRDyReFGgdO+7a
ruO8H0YsgyhcP3rQhHsYphVCW2eFG+4GOsWYQKeswWOmw2HNCY4q5SQu3UcG0zUnOJ2XHPuzbTDy
MkV91rErfba9Gh5Ca4LtO3NG14A1wZbdFwSikMcvwPKP/5PvTm7+5eUhctPBqZOnuLxe78J6IA7U
hR8/6Tfu1dgqAOY7wbg7ugo4g8tFFvD/Y6WM+Y5WQZvgsj0nk2FvM+zffoZC/9Awvf/2x8MM51sa
weVDcdAnOMjnuBal28+vna4+wfoy7GjQCU7xORfp9Sj5MkWo4nxboH1pZDVYBmOCs9yNvA2HCpj6
zP5JRwhE1Aj9S5aoH6vdPIGsOvZwvHUx8fth2lGnuDLaUUcLYer9Y358ITo1PIMnINsW/XDtrOcT
CPLHP/5ehGPMsgDTHLvIH/FMhnlPRZrAjL3Y1dfOzvdHMVRpghlfYK05J89bg7N/f7HOoCz7b398
Fy924c7eDtIiFGNNMK5IqW5P3uyicHBQqPycYPCIyMxQpJUpUkQXxSjrAsjp+NleRkMvTRG1iMeK
8cUf/ys6uYyCP/7epq3fp3/87/DajYdrrU6w1sST3Wy01qIa7dgXuNyGzVhBgyQ5fuBP9r0Drk0g
0Isi9dxwe3K6zQZmETjI4+cMJMMd2fTKJAFS4jC5Gw5MAmWKC/bLPR+E0p7j1+GLG1xtr8qhFE+R
9et06P3zLZCwx0rywk1PLjHmBkqU7MTxIz+/qneDvTMV2jAALNPAWJL9oNz/yQPz18VhRYX/8cCL
nzESS7p7qBGn2OuQLEY68BAnsB2eFyLROBhVlKQeLfI733aLoB+otUbk/rsfN0ag4GVh2wvtxS5t
dnZ0QOX247ZPmUDZLnb+doSHmcIVXxS+DURqMF3BJXXsWq92YbBNBwn0KTLdL1OWYYjTm8KHWWd5
NDocorL22EVYNrtrZ7i2U/gwp+49sKIoDDh2tqfbNNo9lIQHSXr84ICjrgc3pChoOnbKZ+4V+MER
NGY+wc6dUVIaZru6n6I4xU9nD5+O75/tUpAaw2GnWAcArMPVncLppH8SdthANXB390vy4wrzBX3Z
tulgEeQpvMKX1/eUA/UMx8/3Zb71h7MV5e/Hyu6rXToSMID5EwxLeofw3xBlBPvY8SO/2eaHkTRM
4aK8oRFSMTZN5Ckyjxd+dNh64ylPsMZvXPR6vqMV5G6Y2oWzc4J1LqpdQLIrtfuxhPaRRcX6sTJ3
Hvk3rEk/UDuuPoFffx6F23GodYIjQlw4H052Cnft7Y40dHofajaFV/UWDvLtUFdMcTW/FxC8m8G2
TYGJex+leTGKo7WFdsfK2UdCXSN7ipL7fv4/fnOIEw2cYiAT8JFMMHCrNSFcH0ZJpvA6LuIROL6t
5jt2hS8OW/9qmw5kQlGmWOJydzO8PNrKu6PnW7p50526frdaz2iKK++TJ+oPBsalMsX98akrfnlN
p9+baOg2TpGt/CzgKsjdEsaVwZpMkqmLQi6oHZTcg6Gn8Gouduk46jcF+AD0705ghM5H8PmOu/hY
+UMxk444317vbsaeHrwAU9hzr6HlOQxWGzoRwU/Wb8CPq70//odQ/w+5ZvRakCFph/BOpVWXompP
P+6vC60JFiXpm0CO1CWF7Pi9eqZhWC26pq7ric8MygH/KhDkvSSYAHuOjLnbV/7G4qjnIU7vtdAf
/TitLQd5Tf99L23fOe44afIA3uP7RlzTmHSY4OkirEe9fneaHyobbOtejxq7DT7eS9RRjnjk0t4m
RO+XOtLj737u+fsW+Z04CUOzCNZkGl1A7Uxdv2kR2L9fMPR9z3hPCZI91p2GoQkKVJV/IZCBpvxR
rF/2jdKNzGxHgkhzQZgVLdjsSSDA0gTJ6VjSi3/U/X7rgxY4GEBG75e30tsDNngLrgzeD77d+aPF
P9/6uHPwSXGUkzYbHFsKQ6AQpfefAamsqeowVE3wbudb20l3V/1IQj+I1hLiHzjAYDkxZRgE+1/3
6uIHFvFrie3Jn3hWlka1rcoqwh1oSmSnHzVwusX8624p9n3+TZfUnaX6z3AJPXhj6E8Xif91O4Fn
90+5E7/bAEyppRsauuojR/Eb9eZzPKyrrbsfDvyYovzWgVPKFkdK6/jpUmFp+9ubXeb0Y7Uu4QQL
cV5vRfppMOwE4bMFnVKHazsFpgR66HCYMFcnmCsVClfRzXDPpgjXXqTuyRtKYwc32H1z9o5y/EYZ
o8ZwmDWdIpZK3Zp98lr85+L5x7viQMfx/tsHrr5vnPJLst/hbmSp0MFqkpGHWydPgUB7tY2H4guV
7/FzfV2ndt2M1RmAj+OH7uz819Go1oE+DMeP3dnjD4w9gWC8hmXCc+4vyQTn+s12WB6E43/8WhAX
2Ub3jog+wSqTGaBWbyTLU4DEyA3cuHSh6l++838nuOsYeFuPz/QUVUFvd/EQsiqL9m47vLC8/nEd
9J7yWfKeDwWHZGuS8b17poo8RYr9PQRYbhwT6Bns4eM+yTcq5gtCttsYtdGvb2tYyBNIx6Wzdce5
GEUwqh67j5fbvXt/pUHOTTG0C3y8H6ezsaaYMdhSYRaO1RzdPPtn/bhYf2qudg8sxxRJ0M/uLqc0
vJ9jux5TqLp3gNaiw8nLnNrc+ORvJ2tKAKO8uD2Zdx8nCKgn2IDbB74uwm3mAOf820n/v+5DD6Vf
zQSm9UVMma1fP6RvCJlMYfucuzc3pALW2yy/u2gdI9afnzO0yDcxgt2u2oXjeoRiQlbt6/92BCR3
H0osgIjMvcjf91u37a2yZYNS1/9///1/Zt623p6cpTU1YMzgBWWMwbbftYE+JPBIJ68JoJqXLqXF
szeCneTuG9JKhNY1UwjGDqfA68U9+9vK3UY1/pJ78oFS9e0wMwIJK/1h+nn8uJpYRd5NxAJebj3c
SHfI9yA6HxNZe+opf12A4ysP3X8KnpXnaXE18PomMA/JY7iQf7Tg2cU2vaKUpd+uVi/33/y4hMAV
Ubj+kC1iCkNAzBYKl8FZnSKNKGqlYdSDumQw9BSO2nJbA8t4SHNPca0uR9IxRWHoKgqoAxkmuaa4
xPpxH2ZCMCawE6EUHTOVToHYgeDnBqLPYphRu58++v4L6gUce25/3MTZo89R/+2Pn75XyPFo/+Qp
GNrOt6moEBrXs07BlYHHmmeiDHBgfdCy/fjVeA+qOI8EqdTgNqSp3/Fjd5ywr908z1pt+nZ3cIca
ZAqTs3vKm+J66NErk2g+4Ffuzfamnf5ldEW2sV+W9i6YAsN6ic/Src8SuYyyh5Qh/cb65/644HcL
9dkF9A5Vr0BvCO6bTivcc3mnYBNYiKL0zDn57Ka2+6CSh37u+Pf6dPHoEyYQ5AVY0hGVBW1Fj5/5
kqQyUa5+oFakpjBBL7ZDq0gxJwggEsDIT9aUQYERK4bHeIoKkk46MWFy54+/+7ugvrsq+hSY+fYF
zrc8YQgmFPzyE7i+3Qt0t8DJv562xSX/dvclVDLNTzpNf53lL+gV/ylzm6JybwyemQKgSybg98j3
Hohr0NiHBpE0LTGA24kGbk9TAP11+95hfY5194YwuJ8C4pbaIgA6TOBNEQxakDwYVZ1MwSm9SLfN
sPR5CnqDJSHtQXBlirjNMvKjMXXWFOHK9TW+xJCCdIreBKc4PteO4D0bkWhNUV5xuvW9P4XCTmC1
nRUABwYRCPlRiNQ3hhwviPoRcR6IhvwoyOsbBxbJH8Ing+tbtqbwVHZpcfc6lZ9Wqk8XP35Ki/Fk
6cnXP+bHbe3PAN3pDzuM8QA3e2rkv+4aeAic+U94KXRYV6iwt0E0OlVP7c3T0rSglHYcLpzAwbkQ
6jZ60IGaAtGwjITX+a+vd5BWh/a/PeR/TuENtsAJwUKOiSwU8UPPmaLwbxlFvU028FL0CVKAp+7e
7cVEeGtTZMtPKW4SPQP6ljZtwYloqXwPxvNod5hvVM+3dyHVe/X98SdwaW/Hb5EsYrNFmOFrZYBA
ad0MNmWKi4EA5CBzeh9V/gOhxx2FbLcS2r7D+fWKIIDf/2zwElQP9ELx4zfGaxraX+Fa9yO18c4p
eKeWTko+nNj9A46KPAWvxttdebLc+g9UMU1R2vXWHREETlHY9XkbQoc7NCemiJG8hYhxOOoUZ1Ys
8JcdGKBRva2l9sLy42L33s2viW09eLlQ0zDBA7YxyTTxCg/QzYoO4sJJOw5t5I9pEyc4jlxSmbP1
HwYx3S9p+n4N04WLXux8kjL/5eR5RlA2g6axizSLE0tajET8sgidgZ1Cqcnxa3YZedimA0mlzeIU
4wJy6odpw5lTwCIvCyqLR5OdQDJ/YXvdLvJ+WuQgVgYTnyJXeM/IVJ5O/T9tZS4FRk1kbfpDe3fe
OkFG06S2hX6Z9JLR9Clq/W+rji/alnt09guj9ORdAeQGe/FBM46m5hrNKuniTRRMdHH9mR2fB+rF
jnV87rpxQjfT5PLuj9ZC5f2jyd2f/mrC5n0PFav9x75lJ9giHvW1x2g/gcfaD5ztIrJHg7M5BYb0
Y5GNALXKFMnlyz/+L+yW9e7ukaQUsf/2z+7phyTgEZGZUC4eqirst6Xdq1vxZff+cVE/0aP17tv8
HNL/UDnjP+FbPlBL+c/3lg+Vbv5kb3n3AAx0/dd+yuIT1z5O5r//fwAAAP//</cx:binary>
              </cx:geoCache>
            </cx:geography>
          </cx:layoutPr>
          <cx:valueColors>
            <cx:minColor>
              <a:srgbClr val="FF0000"/>
            </cx:minColor>
            <cx:midColor>
              <a:srgbClr val="FFFF00"/>
            </cx:midColor>
            <cx:maxColor>
              <a:srgbClr val="00B050"/>
            </cx:maxColor>
          </cx:valueColors>
          <cx:valueColorPositions count="3"/>
        </cx:series>
      </cx:plotAreaRegion>
    </cx:plotArea>
    <cx:legend pos="r" align="min" overlay="0"/>
  </cx:chart>
  <cx:spPr>
    <a:noFill/>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_xlchart.v1.14</cx:f>
      </cx:strDim>
      <cx:numDim type="size">
        <cx:f>_xlchart.v1.16</cx:f>
      </cx:numDim>
    </cx:data>
  </cx:chartData>
  <cx:chart>
    <cx:plotArea>
      <cx:plotAreaRegion>
        <cx:series layoutId="treemap" uniqueId="{86CC7196-3A42-41E8-BED5-CF1DEE843714}">
          <cx:tx>
            <cx:txData>
              <cx:f>_xlchart.v1.15</cx:f>
              <cx:v>Sales</cx:v>
            </cx:txData>
          </cx:tx>
          <cx:dataLabels pos="inEnd">
            <cx:visibility seriesName="0" categoryName="1" value="1"/>
            <cx:separator>, </cx:separator>
          </cx:dataLabels>
          <cx:dataId val="0"/>
          <cx:layoutPr>
            <cx:parentLabelLayout val="banner"/>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8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415">
  <cs:axisTitle>
    <cs:lnRef idx="0"/>
    <cs:fillRef idx="0"/>
    <cs:effectRef idx="0"/>
    <cs:fontRef idx="minor">
      <a:schemeClr val="lt1">
        <a:lumMod val="95000"/>
      </a:schemeClr>
    </cs:fontRef>
    <cs:spPr>
      <a:solidFill>
        <a:schemeClr val="bg1">
          <a:lumMod val="65000"/>
        </a:schemeClr>
      </a:solidFill>
      <a:ln>
        <a:solidFill>
          <a:schemeClr val="tx1"/>
        </a:solidFill>
      </a:ln>
    </cs:spPr>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415">
  <cs:axisTitle>
    <cs:lnRef idx="0"/>
    <cs:fillRef idx="0"/>
    <cs:effectRef idx="0"/>
    <cs:fontRef idx="minor">
      <a:schemeClr val="lt1">
        <a:lumMod val="95000"/>
      </a:schemeClr>
    </cs:fontRef>
    <cs:spPr>
      <a:solidFill>
        <a:schemeClr val="bg1">
          <a:lumMod val="65000"/>
        </a:schemeClr>
      </a:solidFill>
      <a:ln>
        <a:solidFill>
          <a:schemeClr val="tx1"/>
        </a:solidFill>
      </a:ln>
    </cs:spPr>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microsoft.com/office/2014/relationships/chartEx" Target="../charts/chartEx3.xml"/><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microsoft.com/office/2014/relationships/chartEx" Target="../charts/chartEx4.xml"/><Relationship Id="rId1" Type="http://schemas.openxmlformats.org/officeDocument/2006/relationships/chart" Target="../charts/chart4.xml"/><Relationship Id="rId5" Type="http://schemas.openxmlformats.org/officeDocument/2006/relationships/chart" Target="../charts/chart6.xml"/><Relationship Id="rId4" Type="http://schemas.microsoft.com/office/2014/relationships/chartEx" Target="../charts/chartEx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5</xdr:col>
      <xdr:colOff>495300</xdr:colOff>
      <xdr:row>6</xdr:row>
      <xdr:rowOff>161925</xdr:rowOff>
    </xdr:from>
    <xdr:to>
      <xdr:col>12</xdr:col>
      <xdr:colOff>552450</xdr:colOff>
      <xdr:row>21</xdr:row>
      <xdr:rowOff>47625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219075</xdr:colOff>
      <xdr:row>1</xdr:row>
      <xdr:rowOff>28575</xdr:rowOff>
    </xdr:from>
    <xdr:to>
      <xdr:col>13</xdr:col>
      <xdr:colOff>447675</xdr:colOff>
      <xdr:row>20</xdr:row>
      <xdr:rowOff>47625</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914775" y="219075"/>
              <a:ext cx="5715000" cy="36385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352425</xdr:colOff>
      <xdr:row>6</xdr:row>
      <xdr:rowOff>95250</xdr:rowOff>
    </xdr:from>
    <xdr:to>
      <xdr:col>10</xdr:col>
      <xdr:colOff>47625</xdr:colOff>
      <xdr:row>20</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85725</xdr:colOff>
      <xdr:row>0</xdr:row>
      <xdr:rowOff>0</xdr:rowOff>
    </xdr:from>
    <xdr:to>
      <xdr:col>19</xdr:col>
      <xdr:colOff>76199</xdr:colOff>
      <xdr:row>15</xdr:row>
      <xdr:rowOff>180975</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363075" y="0"/>
              <a:ext cx="3648074" cy="30384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171450</xdr:colOff>
      <xdr:row>4</xdr:row>
      <xdr:rowOff>133350</xdr:rowOff>
    </xdr:from>
    <xdr:to>
      <xdr:col>12</xdr:col>
      <xdr:colOff>228600</xdr:colOff>
      <xdr:row>19</xdr:row>
      <xdr:rowOff>19050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5181600" y="895350"/>
              <a:ext cx="371475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124811</xdr:colOff>
      <xdr:row>2</xdr:row>
      <xdr:rowOff>13138</xdr:rowOff>
    </xdr:from>
    <xdr:to>
      <xdr:col>9</xdr:col>
      <xdr:colOff>492673</xdr:colOff>
      <xdr:row>10</xdr:row>
      <xdr:rowOff>77514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51793</xdr:colOff>
      <xdr:row>10</xdr:row>
      <xdr:rowOff>122184</xdr:rowOff>
    </xdr:from>
    <xdr:to>
      <xdr:col>13</xdr:col>
      <xdr:colOff>47852</xdr:colOff>
      <xdr:row>16</xdr:row>
      <xdr:rowOff>170794</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334755" y="2027184"/>
              <a:ext cx="1820462" cy="11916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4548</xdr:colOff>
      <xdr:row>2</xdr:row>
      <xdr:rowOff>95149</xdr:rowOff>
    </xdr:from>
    <xdr:to>
      <xdr:col>13</xdr:col>
      <xdr:colOff>607</xdr:colOff>
      <xdr:row>9</xdr:row>
      <xdr:rowOff>166750</xdr:rowOff>
    </xdr:to>
    <mc:AlternateContent xmlns:mc="http://schemas.openxmlformats.org/markup-compatibility/2006" xmlns:a14="http://schemas.microsoft.com/office/drawing/2010/main">
      <mc:Choice Requires="a14">
        <xdr:graphicFrame macro="">
          <xdr:nvGraphicFramePr>
            <xdr:cNvPr id="5" name="Years (CLEAN_orderDate)">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Years (CLEAN_orderDate)"/>
            </a:graphicData>
          </a:graphic>
        </xdr:graphicFrame>
      </mc:Choice>
      <mc:Fallback xmlns="">
        <xdr:sp macro="" textlink="">
          <xdr:nvSpPr>
            <xdr:cNvPr id="0" name=""/>
            <xdr:cNvSpPr>
              <a:spLocks noTextEdit="1"/>
            </xdr:cNvSpPr>
          </xdr:nvSpPr>
          <xdr:spPr>
            <a:xfrm>
              <a:off x="7287510" y="476149"/>
              <a:ext cx="1820462" cy="14051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180975</xdr:colOff>
      <xdr:row>0</xdr:row>
      <xdr:rowOff>180975</xdr:rowOff>
    </xdr:from>
    <xdr:to>
      <xdr:col>5</xdr:col>
      <xdr:colOff>295275</xdr:colOff>
      <xdr:row>9</xdr:row>
      <xdr:rowOff>54851</xdr:rowOff>
    </xdr:to>
    <xdr:grpSp>
      <xdr:nvGrpSpPr>
        <xdr:cNvPr id="16" name="Group 15">
          <a:extLst>
            <a:ext uri="{FF2B5EF4-FFF2-40B4-BE49-F238E27FC236}">
              <a16:creationId xmlns:a16="http://schemas.microsoft.com/office/drawing/2014/main" id="{00000000-0008-0000-0700-000010000000}"/>
            </a:ext>
          </a:extLst>
        </xdr:cNvPr>
        <xdr:cNvGrpSpPr/>
      </xdr:nvGrpSpPr>
      <xdr:grpSpPr>
        <a:xfrm>
          <a:off x="180975" y="180975"/>
          <a:ext cx="3134422" cy="1546559"/>
          <a:chOff x="142875" y="266700"/>
          <a:chExt cx="3162300" cy="1588376"/>
        </a:xfrm>
      </xdr:grpSpPr>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142875" y="266700"/>
          <a:ext cx="3086151" cy="1588376"/>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219076" y="438150"/>
            <a:ext cx="8953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PROFIT%</a:t>
            </a:r>
          </a:p>
        </xdr:txBody>
      </xdr:sp>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685925" y="447675"/>
            <a:ext cx="108585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MOM</a:t>
            </a:r>
            <a:r>
              <a:rPr lang="en-IN" sz="1100" b="1" baseline="0">
                <a:solidFill>
                  <a:schemeClr val="bg1"/>
                </a:solidFill>
              </a:rPr>
              <a:t> Growth</a:t>
            </a:r>
            <a:endParaRPr lang="en-IN" sz="1100" b="1">
              <a:solidFill>
                <a:schemeClr val="bg1"/>
              </a:solidFill>
            </a:endParaRPr>
          </a:p>
        </xdr:txBody>
      </xdr:sp>
      <xdr:sp macro="" textlink="KPI!$A$6">
        <xdr:nvSpPr>
          <xdr:cNvPr id="5" name="TextBox 4">
            <a:extLst>
              <a:ext uri="{FF2B5EF4-FFF2-40B4-BE49-F238E27FC236}">
                <a16:creationId xmlns:a16="http://schemas.microsoft.com/office/drawing/2014/main" id="{00000000-0008-0000-0700-000005000000}"/>
              </a:ext>
            </a:extLst>
          </xdr:cNvPr>
          <xdr:cNvSpPr txBox="1"/>
        </xdr:nvSpPr>
        <xdr:spPr>
          <a:xfrm>
            <a:off x="800100" y="342901"/>
            <a:ext cx="78105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26D7A9A-8EDA-44F0-A35E-ED55FEF3F40C}" type="TxLink">
              <a:rPr lang="en-US" sz="1800" b="1" i="0" u="none" strike="noStrike">
                <a:solidFill>
                  <a:schemeClr val="bg1"/>
                </a:solidFill>
                <a:latin typeface="Calibri"/>
                <a:cs typeface="Calibri"/>
              </a:rPr>
              <a:pPr/>
              <a:t>12%</a:t>
            </a:fld>
            <a:endParaRPr lang="en-IN" sz="1800" b="1">
              <a:solidFill>
                <a:schemeClr val="bg1"/>
              </a:solidFill>
            </a:endParaRPr>
          </a:p>
        </xdr:txBody>
      </xdr:sp>
      <xdr:sp macro="" textlink="KPI!$H$13">
        <xdr:nvSpPr>
          <xdr:cNvPr id="6" name="TextBox 5">
            <a:extLst>
              <a:ext uri="{FF2B5EF4-FFF2-40B4-BE49-F238E27FC236}">
                <a16:creationId xmlns:a16="http://schemas.microsoft.com/office/drawing/2014/main" id="{00000000-0008-0000-0700-000006000000}"/>
              </a:ext>
            </a:extLst>
          </xdr:cNvPr>
          <xdr:cNvSpPr txBox="1"/>
        </xdr:nvSpPr>
        <xdr:spPr>
          <a:xfrm>
            <a:off x="2524125" y="390526"/>
            <a:ext cx="78105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DA58518-FA23-4ACE-936F-9D68082325D5}" type="TxLink">
              <a:rPr lang="en-US" sz="1600" b="1" i="0" u="none" strike="noStrike">
                <a:solidFill>
                  <a:schemeClr val="bg1"/>
                </a:solidFill>
                <a:latin typeface="Calibri"/>
                <a:cs typeface="Calibri"/>
              </a:rPr>
              <a:pPr/>
              <a:t>20%</a:t>
            </a:fld>
            <a:endParaRPr lang="en-IN" sz="4000" b="1">
              <a:solidFill>
                <a:schemeClr val="bg1"/>
              </a:solidFill>
            </a:endParaRPr>
          </a:p>
        </xdr:txBody>
      </xdr:sp>
    </xdr:grpSp>
    <xdr:clientData/>
  </xdr:twoCellAnchor>
  <xdr:twoCellAnchor editAs="oneCell">
    <xdr:from>
      <xdr:col>9</xdr:col>
      <xdr:colOff>66295</xdr:colOff>
      <xdr:row>1</xdr:row>
      <xdr:rowOff>7985</xdr:rowOff>
    </xdr:from>
    <xdr:to>
      <xdr:col>12</xdr:col>
      <xdr:colOff>57957</xdr:colOff>
      <xdr:row>8</xdr:row>
      <xdr:rowOff>104775</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552695" y="198485"/>
              <a:ext cx="1820462" cy="14302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0</xdr:colOff>
      <xdr:row>1</xdr:row>
      <xdr:rowOff>28575</xdr:rowOff>
    </xdr:from>
    <xdr:to>
      <xdr:col>8</xdr:col>
      <xdr:colOff>601262</xdr:colOff>
      <xdr:row>8</xdr:row>
      <xdr:rowOff>100176</xdr:rowOff>
    </xdr:to>
    <mc:AlternateContent xmlns:mc="http://schemas.openxmlformats.org/markup-compatibility/2006" xmlns:a14="http://schemas.microsoft.com/office/drawing/2010/main">
      <mc:Choice Requires="a14">
        <xdr:graphicFrame macro="">
          <xdr:nvGraphicFramePr>
            <xdr:cNvPr id="8" name="Years (CLEAN_orderDate) 1">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microsoft.com/office/drawing/2010/slicer">
              <sle:slicer xmlns:sle="http://schemas.microsoft.com/office/drawing/2010/slicer" name="Years (CLEAN_orderDate) 1"/>
            </a:graphicData>
          </a:graphic>
        </xdr:graphicFrame>
      </mc:Choice>
      <mc:Fallback xmlns="">
        <xdr:sp macro="" textlink="">
          <xdr:nvSpPr>
            <xdr:cNvPr id="0" name=""/>
            <xdr:cNvSpPr>
              <a:spLocks noTextEdit="1"/>
            </xdr:cNvSpPr>
          </xdr:nvSpPr>
          <xdr:spPr>
            <a:xfrm>
              <a:off x="3657600" y="219075"/>
              <a:ext cx="1820462" cy="14051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523875</xdr:colOff>
      <xdr:row>9</xdr:row>
      <xdr:rowOff>95250</xdr:rowOff>
    </xdr:from>
    <xdr:to>
      <xdr:col>20</xdr:col>
      <xdr:colOff>590549</xdr:colOff>
      <xdr:row>27</xdr:row>
      <xdr:rowOff>142874</xdr:rowOff>
    </xdr:to>
    <mc:AlternateContent xmlns:mc="http://schemas.openxmlformats.org/markup-compatibility/2006">
      <mc:Choice xmlns:cx4="http://schemas.microsoft.com/office/drawing/2016/5/10/chartex" Requires="cx4">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839075" y="1809750"/>
              <a:ext cx="4943474" cy="347662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590550</xdr:colOff>
      <xdr:row>9</xdr:row>
      <xdr:rowOff>171450</xdr:rowOff>
    </xdr:from>
    <xdr:to>
      <xdr:col>12</xdr:col>
      <xdr:colOff>533400</xdr:colOff>
      <xdr:row>29</xdr:row>
      <xdr:rowOff>19050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209550</xdr:colOff>
      <xdr:row>0</xdr:row>
      <xdr:rowOff>57150</xdr:rowOff>
    </xdr:from>
    <xdr:to>
      <xdr:col>20</xdr:col>
      <xdr:colOff>533400</xdr:colOff>
      <xdr:row>9</xdr:row>
      <xdr:rowOff>28575</xdr:rowOff>
    </xdr:to>
    <mc:AlternateContent xmlns:mc="http://schemas.openxmlformats.org/markup-compatibility/2006">
      <mc:Choice xmlns:cx1="http://schemas.microsoft.com/office/drawing/2015/9/8/chartex" Requires="cx1">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524750" y="57150"/>
              <a:ext cx="5200650" cy="16859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10</xdr:row>
      <xdr:rowOff>66675</xdr:rowOff>
    </xdr:from>
    <xdr:to>
      <xdr:col>7</xdr:col>
      <xdr:colOff>304800</xdr:colOff>
      <xdr:row>29</xdr:row>
      <xdr:rowOff>47625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190500</xdr:colOff>
      <xdr:row>1</xdr:row>
      <xdr:rowOff>109537</xdr:rowOff>
    </xdr:from>
    <xdr:to>
      <xdr:col>15</xdr:col>
      <xdr:colOff>228600</xdr:colOff>
      <xdr:row>16</xdr:row>
      <xdr:rowOff>185737</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333375</xdr:colOff>
      <xdr:row>0</xdr:row>
      <xdr:rowOff>33337</xdr:rowOff>
    </xdr:from>
    <xdr:to>
      <xdr:col>15</xdr:col>
      <xdr:colOff>371475</xdr:colOff>
      <xdr:row>15</xdr:row>
      <xdr:rowOff>109537</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304800</xdr:colOff>
          <xdr:row>0</xdr:row>
          <xdr:rowOff>57150</xdr:rowOff>
        </xdr:from>
        <xdr:to>
          <xdr:col>12</xdr:col>
          <xdr:colOff>304800</xdr:colOff>
          <xdr:row>3</xdr:row>
          <xdr:rowOff>47625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D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Line Chart Button</a:t>
              </a:r>
            </a:p>
          </xdr:txBody>
        </xdr:sp>
        <xdr:clientData fPrintsWithSheet="0"/>
      </xdr:twoCellAnchor>
    </mc:Choice>
    <mc:Fallback/>
  </mc:AlternateContent>
  <xdr:twoCellAnchor>
    <xdr:from>
      <xdr:col>6</xdr:col>
      <xdr:colOff>280987</xdr:colOff>
      <xdr:row>4</xdr:row>
      <xdr:rowOff>9525</xdr:rowOff>
    </xdr:from>
    <xdr:to>
      <xdr:col>13</xdr:col>
      <xdr:colOff>585787</xdr:colOff>
      <xdr:row>18</xdr:row>
      <xdr:rowOff>85725</xdr:rowOff>
    </xdr:to>
    <xdr:graphicFrame macro="">
      <xdr:nvGraphicFramePr>
        <xdr:cNvPr id="12" name="Chart 11">
          <a:extLst>
            <a:ext uri="{FF2B5EF4-FFF2-40B4-BE49-F238E27FC236}">
              <a16:creationId xmlns:a16="http://schemas.microsoft.com/office/drawing/2014/main" id="{00000000-0008-0000-1D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333375</xdr:colOff>
      <xdr:row>4</xdr:row>
      <xdr:rowOff>14287</xdr:rowOff>
    </xdr:from>
    <xdr:to>
      <xdr:col>14</xdr:col>
      <xdr:colOff>28575</xdr:colOff>
      <xdr:row>18</xdr:row>
      <xdr:rowOff>90487</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333375</xdr:colOff>
      <xdr:row>4</xdr:row>
      <xdr:rowOff>14287</xdr:rowOff>
    </xdr:from>
    <xdr:to>
      <xdr:col>14</xdr:col>
      <xdr:colOff>28575</xdr:colOff>
      <xdr:row>18</xdr:row>
      <xdr:rowOff>90487</xdr:rowOff>
    </xdr:to>
    <xdr:graphicFrame macro="">
      <xdr:nvGraphicFramePr>
        <xdr:cNvPr id="5" name="Chart 4">
          <a:extLst>
            <a:ext uri="{FF2B5EF4-FFF2-40B4-BE49-F238E27FC236}">
              <a16:creationId xmlns:a16="http://schemas.microsoft.com/office/drawing/2014/main" id="{00000000-0008-0000-1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ucat" refreshedDate="46134.775828472222" createdVersion="8" refreshedVersion="8" minRefreshableVersion="3" recordCount="8047" xr:uid="{47EF56E5-CFC2-49FE-90E1-0C1E0AE84F16}">
  <cacheSource type="worksheet">
    <worksheetSource ref="A1:U8048" sheet="euro"/>
  </cacheSource>
  <cacheFields count="25">
    <cacheField name="OrderID" numFmtId="0">
      <sharedItems/>
    </cacheField>
    <cacheField name="OrderDate" numFmtId="0">
      <sharedItems containsDate="1" containsMixedTypes="1" minDate="2011-01-01T00:00:00" maxDate="2014-12-13T00:00:00" count="1214">
        <d v="2011-01-01T00:00:00"/>
        <d v="2011-01-02T00:00:00"/>
        <d v="2011-01-03T00:00:00"/>
        <d v="2011-01-04T00:00:00"/>
        <d v="2011-01-06T00:00:00"/>
        <d v="2011-01-07T00:00:00"/>
        <d v="2011-01-08T00:00:00"/>
        <d v="2011-01-09T00:00:00"/>
        <d v="2011-01-11T00:00:00"/>
        <d v="2011-01-12T00:00:00"/>
        <d v="2011-02-02T00:00:00"/>
        <d v="2011-02-05T00:00:00"/>
        <d v="2011-02-06T00:00:00"/>
        <d v="2011-02-07T00:00:00"/>
        <d v="2011-02-08T00:00:00"/>
        <d v="2011-02-09T00:00:00"/>
        <d v="2011-02-11T00:00:00"/>
        <d v="2011-02-12T00:00:00"/>
        <d v="2011-03-01T00:00:00"/>
        <d v="2011-03-02T00:00:00"/>
        <d v="2011-03-03T00:00:00"/>
        <d v="2011-03-05T00:00:00"/>
        <d v="2011-03-06T00:00:00"/>
        <d v="2011-03-08T00:00:00"/>
        <d v="2011-03-09T00:00:00"/>
        <d v="2011-03-10T00:00:00"/>
        <d v="2011-03-11T00:00:00"/>
        <d v="2011-03-12T00:00:00"/>
        <d v="2011-04-01T00:00:00"/>
        <d v="2011-04-02T00:00:00"/>
        <d v="2011-04-04T00:00:00"/>
        <d v="2011-04-05T00:00:00"/>
        <d v="2011-04-06T00:00:00"/>
        <d v="2011-04-08T00:00:00"/>
        <d v="2011-04-10T00:00:00"/>
        <d v="2011-04-11T00:00:00"/>
        <d v="2011-05-01T00:00:00"/>
        <d v="2011-05-04T00:00:00"/>
        <d v="2011-05-05T00:00:00"/>
        <d v="2011-05-08T00:00:00"/>
        <d v="2011-05-09T00:00:00"/>
        <d v="2011-05-11T00:00:00"/>
        <d v="2011-05-12T00:00:00"/>
        <d v="2011-06-04T00:00:00"/>
        <d v="2011-06-05T00:00:00"/>
        <d v="2011-06-06T00:00:00"/>
        <d v="2011-06-07T00:00:00"/>
        <d v="2011-06-08T00:00:00"/>
        <d v="2011-06-09T00:00:00"/>
        <d v="2011-06-10T00:00:00"/>
        <d v="2011-06-11T00:00:00"/>
        <d v="2011-06-12T00:00:00"/>
        <d v="2011-07-01T00:00:00"/>
        <d v="2011-07-02T00:00:00"/>
        <d v="2011-07-03T00:00:00"/>
        <d v="2011-07-04T00:00:00"/>
        <d v="2011-07-05T00:00:00"/>
        <d v="2011-07-06T00:00:00"/>
        <d v="2011-07-07T00:00:00"/>
        <d v="2011-07-08T00:00:00"/>
        <d v="2011-07-09T00:00:00"/>
        <d v="2011-07-10T00:00:00"/>
        <d v="2011-07-11T00:00:00"/>
        <d v="2011-07-12T00:00:00"/>
        <d v="2011-08-01T00:00:00"/>
        <d v="2011-08-02T00:00:00"/>
        <d v="2011-08-03T00:00:00"/>
        <d v="2011-08-06T00:00:00"/>
        <d v="2011-08-07T00:00:00"/>
        <d v="2011-08-08T00:00:00"/>
        <d v="2011-08-09T00:00:00"/>
        <d v="2011-08-10T00:00:00"/>
        <d v="2011-08-11T00:00:00"/>
        <d v="2011-08-12T00:00:00"/>
        <d v="2011-09-02T00:00:00"/>
        <d v="2011-09-03T00:00:00"/>
        <d v="2011-09-04T00:00:00"/>
        <d v="2011-09-05T00:00:00"/>
        <d v="2011-09-06T00:00:00"/>
        <d v="2011-09-07T00:00:00"/>
        <d v="2011-09-08T00:00:00"/>
        <d v="2011-09-09T00:00:00"/>
        <d v="2011-09-11T00:00:00"/>
        <d v="2011-09-12T00:00:00"/>
        <d v="2011-10-02T00:00:00"/>
        <d v="2011-10-03T00:00:00"/>
        <d v="2011-10-05T00:00:00"/>
        <d v="2011-10-06T00:00:00"/>
        <d v="2011-10-08T00:00:00"/>
        <d v="2011-10-09T00:00:00"/>
        <d v="2011-10-10T00:00:00"/>
        <d v="2011-10-11T00:00:00"/>
        <d v="2011-10-12T00:00:00"/>
        <d v="2011-11-01T00:00:00"/>
        <d v="2011-11-03T00:00:00"/>
        <d v="2011-11-04T00:00:00"/>
        <d v="2011-11-05T00:00:00"/>
        <d v="2011-11-06T00:00:00"/>
        <d v="2011-11-07T00:00:00"/>
        <d v="2011-11-08T00:00:00"/>
        <d v="2011-11-10T00:00:00"/>
        <d v="2011-11-11T00:00:00"/>
        <d v="2011-12-01T00:00:00"/>
        <d v="2011-12-03T00:00:00"/>
        <d v="2011-12-04T00:00:00"/>
        <d v="2011-12-05T00:00:00"/>
        <d v="2011-12-07T00:00:00"/>
        <d v="2011-12-08T00:00:00"/>
        <d v="2011-12-09T00:00:00"/>
        <d v="2011-12-10T00:00:00"/>
        <d v="2011-12-12T00:00:00"/>
        <d v="2012-01-02T00:00:00"/>
        <d v="2012-01-03T00:00:00"/>
        <d v="2012-01-05T00:00:00"/>
        <d v="2012-01-06T00:00:00"/>
        <d v="2012-01-07T00:00:00"/>
        <d v="2012-01-08T00:00:00"/>
        <d v="2012-01-09T00:00:00"/>
        <d v="2012-01-10T00:00:00"/>
        <d v="2012-01-11T00:00:00"/>
        <d v="2012-01-12T00:00:00"/>
        <d v="2012-02-01T00:00:00"/>
        <d v="2012-02-02T00:00:00"/>
        <d v="2012-02-03T00:00:00"/>
        <d v="2012-02-04T00:00:00"/>
        <d v="2012-02-06T00:00:00"/>
        <d v="2012-02-07T00:00:00"/>
        <d v="2012-02-08T00:00:00"/>
        <d v="2012-02-09T00:00:00"/>
        <d v="2012-02-10T00:00:00"/>
        <d v="2012-02-11T00:00:00"/>
        <d v="2012-03-01T00:00:00"/>
        <d v="2012-03-02T00:00:00"/>
        <d v="2012-03-03T00:00:00"/>
        <d v="2012-03-04T00:00:00"/>
        <d v="2012-03-05T00:00:00"/>
        <d v="2012-03-07T00:00:00"/>
        <d v="2012-03-08T00:00:00"/>
        <d v="2012-03-09T00:00:00"/>
        <d v="2012-03-10T00:00:00"/>
        <d v="2012-03-11T00:00:00"/>
        <d v="2012-03-12T00:00:00"/>
        <d v="2012-04-01T00:00:00"/>
        <d v="2012-04-02T00:00:00"/>
        <d v="2012-04-04T00:00:00"/>
        <d v="2012-04-06T00:00:00"/>
        <d v="2012-04-07T00:00:00"/>
        <d v="2012-04-08T00:00:00"/>
        <d v="2012-04-09T00:00:00"/>
        <d v="2012-04-10T00:00:00"/>
        <d v="2012-04-12T00:00:00"/>
        <d v="2012-05-01T00:00:00"/>
        <d v="2012-05-03T00:00:00"/>
        <d v="2012-05-04T00:00:00"/>
        <d v="2012-05-06T00:00:00"/>
        <d v="2012-05-07T00:00:00"/>
        <d v="2012-05-08T00:00:00"/>
        <d v="2012-05-09T00:00:00"/>
        <d v="2012-05-10T00:00:00"/>
        <d v="2012-05-11T00:00:00"/>
        <d v="2012-05-12T00:00:00"/>
        <d v="2012-06-01T00:00:00"/>
        <d v="2012-06-02T00:00:00"/>
        <d v="2012-06-03T00:00:00"/>
        <d v="2012-06-04T00:00:00"/>
        <d v="2012-06-06T00:00:00"/>
        <d v="2012-06-07T00:00:00"/>
        <d v="2012-06-08T00:00:00"/>
        <d v="2012-06-09T00:00:00"/>
        <d v="2012-06-11T00:00:00"/>
        <d v="2012-06-12T00:00:00"/>
        <d v="2012-07-01T00:00:00"/>
        <d v="2012-07-02T00:00:00"/>
        <d v="2012-07-03T00:00:00"/>
        <d v="2012-07-04T00:00:00"/>
        <d v="2012-07-06T00:00:00"/>
        <d v="2012-07-08T00:00:00"/>
        <d v="2012-07-09T00:00:00"/>
        <d v="2012-07-11T00:00:00"/>
        <d v="2012-07-12T00:00:00"/>
        <d v="2012-08-02T00:00:00"/>
        <d v="2012-08-03T00:00:00"/>
        <d v="2012-08-05T00:00:00"/>
        <d v="2012-08-06T00:00:00"/>
        <d v="2012-08-08T00:00:00"/>
        <d v="2012-08-09T00:00:00"/>
        <d v="2012-08-10T00:00:00"/>
        <d v="2012-08-11T00:00:00"/>
        <d v="2012-09-01T00:00:00"/>
        <d v="2012-09-02T00:00:00"/>
        <d v="2012-09-03T00:00:00"/>
        <d v="2012-09-04T00:00:00"/>
        <d v="2012-09-05T00:00:00"/>
        <d v="2012-09-06T00:00:00"/>
        <d v="2012-09-08T00:00:00"/>
        <d v="2012-09-09T00:00:00"/>
        <d v="2012-09-10T00:00:00"/>
        <d v="2012-09-11T00:00:00"/>
        <d v="2012-10-01T00:00:00"/>
        <d v="2012-10-02T00:00:00"/>
        <d v="2012-10-04T00:00:00"/>
        <d v="2012-10-07T00:00:00"/>
        <d v="2012-10-08T00:00:00"/>
        <d v="2012-10-09T00:00:00"/>
        <d v="2012-10-10T00:00:00"/>
        <d v="2012-10-11T00:00:00"/>
        <d v="2012-10-12T00:00:00"/>
        <d v="2012-11-01T00:00:00"/>
        <d v="2012-11-02T00:00:00"/>
        <d v="2012-11-04T00:00:00"/>
        <d v="2012-11-05T00:00:00"/>
        <d v="2012-11-06T00:00:00"/>
        <d v="2012-11-07T00:00:00"/>
        <d v="2012-11-08T00:00:00"/>
        <d v="2012-11-09T00:00:00"/>
        <d v="2012-11-10T00:00:00"/>
        <d v="2012-11-12T00:00:00"/>
        <d v="2012-12-01T00:00:00"/>
        <d v="2012-12-03T00:00:00"/>
        <d v="2012-12-04T00:00:00"/>
        <d v="2012-12-05T00:00:00"/>
        <d v="2012-12-06T00:00:00"/>
        <d v="2012-12-07T00:00:00"/>
        <d v="2012-12-08T00:00:00"/>
        <d v="2012-12-09T00:00:00"/>
        <d v="2012-12-10T00:00:00"/>
        <d v="2012-12-11T00:00:00"/>
        <d v="2012-12-12T00:00:00"/>
        <d v="2013-01-01T00:00:00"/>
        <d v="2013-01-02T00:00:00"/>
        <d v="2013-01-03T00:00:00"/>
        <d v="2013-01-05T00:00:00"/>
        <d v="2013-01-06T00:00:00"/>
        <d v="2013-01-07T00:00:00"/>
        <d v="2013-01-08T00:00:00"/>
        <d v="2013-01-10T00:00:00"/>
        <d v="2013-01-11T00:00:00"/>
        <d v="2013-02-01T00:00:00"/>
        <d v="2013-02-02T00:00:00"/>
        <d v="2013-02-03T00:00:00"/>
        <d v="2013-02-04T00:00:00"/>
        <d v="2013-02-05T00:00:00"/>
        <d v="2013-02-06T00:00:00"/>
        <d v="2013-02-07T00:00:00"/>
        <d v="2013-02-08T00:00:00"/>
        <d v="2013-02-09T00:00:00"/>
        <d v="2013-02-11T00:00:00"/>
        <d v="2013-02-12T00:00:00"/>
        <d v="2013-03-01T00:00:00"/>
        <d v="2013-03-02T00:00:00"/>
        <d v="2013-03-03T00:00:00"/>
        <d v="2013-03-04T00:00:00"/>
        <d v="2013-03-05T00:00:00"/>
        <d v="2013-03-06T00:00:00"/>
        <d v="2013-03-07T00:00:00"/>
        <d v="2013-03-08T00:00:00"/>
        <d v="2013-03-09T00:00:00"/>
        <d v="2013-03-10T00:00:00"/>
        <d v="2013-03-12T00:00:00"/>
        <d v="2013-04-01T00:00:00"/>
        <d v="2013-04-02T00:00:00"/>
        <d v="2013-04-03T00:00:00"/>
        <d v="2013-04-04T00:00:00"/>
        <d v="2013-04-06T00:00:00"/>
        <d v="2013-04-07T00:00:00"/>
        <d v="2013-04-08T00:00:00"/>
        <d v="2013-04-09T00:00:00"/>
        <d v="2013-04-10T00:00:00"/>
        <d v="2013-04-11T00:00:00"/>
        <d v="2013-04-12T00:00:00"/>
        <d v="2013-05-01T00:00:00"/>
        <d v="2013-05-02T00:00:00"/>
        <d v="2013-05-03T00:00:00"/>
        <d v="2013-05-04T00:00:00"/>
        <d v="2013-05-06T00:00:00"/>
        <d v="2013-05-08T00:00:00"/>
        <d v="2013-05-09T00:00:00"/>
        <d v="2013-05-10T00:00:00"/>
        <d v="2013-05-11T00:00:00"/>
        <d v="2013-05-12T00:00:00"/>
        <d v="2013-06-02T00:00:00"/>
        <d v="2013-06-03T00:00:00"/>
        <d v="2013-06-04T00:00:00"/>
        <d v="2013-06-05T00:00:00"/>
        <d v="2013-06-06T00:00:00"/>
        <d v="2013-06-07T00:00:00"/>
        <d v="2013-06-08T00:00:00"/>
        <d v="2013-06-09T00:00:00"/>
        <d v="2013-06-11T00:00:00"/>
        <d v="2013-06-12T00:00:00"/>
        <d v="2013-07-01T00:00:00"/>
        <d v="2013-07-02T00:00:00"/>
        <d v="2013-07-03T00:00:00"/>
        <d v="2013-07-04T00:00:00"/>
        <d v="2013-07-05T00:00:00"/>
        <d v="2013-07-06T00:00:00"/>
        <d v="2013-07-08T00:00:00"/>
        <d v="2013-07-09T00:00:00"/>
        <d v="2013-07-10T00:00:00"/>
        <d v="2013-07-11T00:00:00"/>
        <d v="2013-07-12T00:00:00"/>
        <d v="2013-08-01T00:00:00"/>
        <d v="2013-08-02T00:00:00"/>
        <d v="2013-08-03T00:00:00"/>
        <d v="2013-08-04T00:00:00"/>
        <d v="2013-08-05T00:00:00"/>
        <d v="2013-08-06T00:00:00"/>
        <d v="2013-08-07T00:00:00"/>
        <d v="2013-08-08T00:00:00"/>
        <d v="2013-08-10T00:00:00"/>
        <d v="2013-08-11T00:00:00"/>
        <d v="2013-09-01T00:00:00"/>
        <d v="2013-09-04T00:00:00"/>
        <d v="2013-09-05T00:00:00"/>
        <d v="2013-09-06T00:00:00"/>
        <d v="2013-09-07T00:00:00"/>
        <d v="2013-09-08T00:00:00"/>
        <d v="2013-09-09T00:00:00"/>
        <d v="2013-09-10T00:00:00"/>
        <d v="2013-09-11T00:00:00"/>
        <d v="2013-09-12T00:00:00"/>
        <d v="2013-10-04T00:00:00"/>
        <d v="2013-10-05T00:00:00"/>
        <d v="2013-10-06T00:00:00"/>
        <d v="2013-10-07T00:00:00"/>
        <d v="2013-10-08T00:00:00"/>
        <d v="2013-10-09T00:00:00"/>
        <d v="2013-10-10T00:00:00"/>
        <d v="2013-10-12T00:00:00"/>
        <d v="2013-11-01T00:00:00"/>
        <d v="2013-11-02T00:00:00"/>
        <d v="2013-11-03T00:00:00"/>
        <d v="2013-11-04T00:00:00"/>
        <d v="2013-11-05T00:00:00"/>
        <d v="2013-11-06T00:00:00"/>
        <d v="2013-11-07T00:00:00"/>
        <d v="2013-11-08T00:00:00"/>
        <d v="2013-11-09T00:00:00"/>
        <d v="2013-11-10T00:00:00"/>
        <d v="2013-11-11T00:00:00"/>
        <d v="2013-11-12T00:00:00"/>
        <d v="2013-12-01T00:00:00"/>
        <d v="2013-12-02T00:00:00"/>
        <d v="2013-12-03T00:00:00"/>
        <d v="2013-12-05T00:00:00"/>
        <d v="2013-12-06T00:00:00"/>
        <d v="2013-12-07T00:00:00"/>
        <d v="2013-12-08T00:00:00"/>
        <d v="2013-12-09T00:00:00"/>
        <d v="2013-12-10T00:00:00"/>
        <d v="2013-12-11T00:00:00"/>
        <d v="2013-12-12T00:00:00"/>
        <d v="2014-01-01T00:00:00"/>
        <d v="2014-01-02T00:00:00"/>
        <d v="2014-01-04T00:00:00"/>
        <d v="2014-01-05T00:00:00"/>
        <d v="2014-01-07T00:00:00"/>
        <d v="2014-01-08T00:00:00"/>
        <d v="2014-01-09T00:00:00"/>
        <d v="2014-01-10T00:00:00"/>
        <d v="2014-01-11T00:00:00"/>
        <d v="2014-01-12T00:00:00"/>
        <d v="2014-02-01T00:00:00"/>
        <d v="2014-02-04T00:00:00"/>
        <d v="2014-02-05T00:00:00"/>
        <d v="2014-02-06T00:00:00"/>
        <d v="2014-02-07T00:00:00"/>
        <d v="2014-02-08T00:00:00"/>
        <d v="2014-02-09T00:00:00"/>
        <d v="2014-02-10T00:00:00"/>
        <d v="2014-02-11T00:00:00"/>
        <d v="2014-02-12T00:00:00"/>
        <d v="2014-03-01T00:00:00"/>
        <d v="2014-03-02T00:00:00"/>
        <d v="2014-03-03T00:00:00"/>
        <d v="2014-03-04T00:00:00"/>
        <d v="2014-03-05T00:00:00"/>
        <d v="2014-03-06T00:00:00"/>
        <d v="2014-03-07T00:00:00"/>
        <d v="2014-03-08T00:00:00"/>
        <d v="2014-03-09T00:00:00"/>
        <d v="2014-03-10T00:00:00"/>
        <d v="2014-03-11T00:00:00"/>
        <d v="2014-03-12T00:00:00"/>
        <d v="2014-04-02T00:00:00"/>
        <d v="2014-04-03T00:00:00"/>
        <d v="2014-04-04T00:00:00"/>
        <d v="2014-04-06T00:00:00"/>
        <d v="2014-04-07T00:00:00"/>
        <d v="2014-04-08T00:00:00"/>
        <d v="2014-04-09T00:00:00"/>
        <d v="2014-04-11T00:00:00"/>
        <d v="2014-04-12T00:00:00"/>
        <d v="2014-05-01T00:00:00"/>
        <d v="2014-05-02T00:00:00"/>
        <d v="2014-05-03T00:00:00"/>
        <d v="2014-05-04T00:00:00"/>
        <d v="2014-05-05T00:00:00"/>
        <d v="2014-05-06T00:00:00"/>
        <d v="2014-05-07T00:00:00"/>
        <d v="2014-05-08T00:00:00"/>
        <d v="2014-05-09T00:00:00"/>
        <d v="2014-05-10T00:00:00"/>
        <d v="2014-05-11T00:00:00"/>
        <d v="2014-05-12T00:00:00"/>
        <d v="2014-06-01T00:00:00"/>
        <d v="2014-06-02T00:00:00"/>
        <d v="2014-06-03T00:00:00"/>
        <d v="2014-06-04T00:00:00"/>
        <d v="2014-06-05T00:00:00"/>
        <d v="2014-06-06T00:00:00"/>
        <d v="2014-06-08T00:00:00"/>
        <d v="2014-06-09T00:00:00"/>
        <d v="2014-06-10T00:00:00"/>
        <d v="2014-06-11T00:00:00"/>
        <d v="2014-06-12T00:00:00"/>
        <d v="2014-07-01T00:00:00"/>
        <d v="2014-07-02T00:00:00"/>
        <d v="2014-07-04T00:00:00"/>
        <d v="2014-07-05T00:00:00"/>
        <d v="2014-07-06T00:00:00"/>
        <d v="2014-07-07T00:00:00"/>
        <d v="2014-07-08T00:00:00"/>
        <d v="2014-07-10T00:00:00"/>
        <d v="2014-07-11T00:00:00"/>
        <d v="2014-07-12T00:00:00"/>
        <d v="2014-08-01T00:00:00"/>
        <d v="2014-08-02T00:00:00"/>
        <d v="2014-08-03T00:00:00"/>
        <d v="2014-08-04T00:00:00"/>
        <d v="2014-08-05T00:00:00"/>
        <d v="2014-08-06T00:00:00"/>
        <d v="2014-08-07T00:00:00"/>
        <d v="2014-08-08T00:00:00"/>
        <d v="2014-08-09T00:00:00"/>
        <d v="2014-08-10T00:00:00"/>
        <d v="2014-08-11T00:00:00"/>
        <d v="2014-08-12T00:00:00"/>
        <d v="2014-09-01T00:00:00"/>
        <d v="2014-09-04T00:00:00"/>
        <d v="2014-09-05T00:00:00"/>
        <d v="2014-09-06T00:00:00"/>
        <d v="2014-09-07T00:00:00"/>
        <d v="2014-09-08T00:00:00"/>
        <d v="2014-09-09T00:00:00"/>
        <d v="2014-09-10T00:00:00"/>
        <d v="2014-09-12T00:00:00"/>
        <d v="2014-10-01T00:00:00"/>
        <d v="2014-10-02T00:00:00"/>
        <d v="2014-10-03T00:00:00"/>
        <d v="2014-10-04T00:00:00"/>
        <d v="2014-10-05T00:00:00"/>
        <d v="2014-10-06T00:00:00"/>
        <d v="2014-10-07T00:00:00"/>
        <d v="2014-10-09T00:00:00"/>
        <d v="2014-10-10T00:00:00"/>
        <d v="2014-10-11T00:00:00"/>
        <d v="2014-10-12T00:00:00"/>
        <d v="2014-11-01T00:00:00"/>
        <d v="2014-11-02T00:00:00"/>
        <d v="2014-11-03T00:00:00"/>
        <d v="2014-11-04T00:00:00"/>
        <d v="2014-11-06T00:00:00"/>
        <d v="2014-11-07T00:00:00"/>
        <d v="2014-11-08T00:00:00"/>
        <d v="2014-11-09T00:00:00"/>
        <d v="2014-11-10T00:00:00"/>
        <d v="2014-11-11T00:00:00"/>
        <d v="2014-11-12T00:00:00"/>
        <d v="2014-12-02T00:00:00"/>
        <d v="2014-12-03T00:00:00"/>
        <d v="2014-12-04T00:00:00"/>
        <d v="2014-12-05T00:00:00"/>
        <d v="2014-12-06T00:00:00"/>
        <d v="2014-12-08T00:00:00"/>
        <d v="2014-12-09T00:00:00"/>
        <d v="2014-12-11T00:00:00"/>
        <d v="2014-12-12T00:00:00"/>
        <s v="01-13-11"/>
        <s v="01-13-12"/>
        <s v="01-13-14"/>
        <s v="01-14-11"/>
        <s v="01-14-12"/>
        <s v="01-14-13"/>
        <s v="01-14-14"/>
        <s v="01-15-11"/>
        <s v="01-15-13"/>
        <s v="01-15-14"/>
        <s v="01-16-12"/>
        <s v="01-16-13"/>
        <s v="01-16-14"/>
        <s v="01-17-11"/>
        <s v="01-17-12"/>
        <s v="01-17-13"/>
        <s v="01-17-14"/>
        <s v="01-18-11"/>
        <s v="01-18-12"/>
        <s v="01-18-13"/>
        <s v="01-18-14"/>
        <s v="01-19-11"/>
        <s v="01-19-12"/>
        <s v="01-19-13"/>
        <s v="01-20-11"/>
        <s v="01-20-12"/>
        <s v="01-20-14"/>
        <s v="01-21-11"/>
        <s v="01-21-13"/>
        <s v="01-21-14"/>
        <s v="01-22-11"/>
        <s v="01-22-12"/>
        <s v="01-22-13"/>
        <s v="01-22-14"/>
        <s v="01-23-12"/>
        <s v="01-23-13"/>
        <s v="01-23-14"/>
        <s v="01-24-11"/>
        <s v="01-24-12"/>
        <s v="01-24-13"/>
        <s v="01-24-14"/>
        <s v="01-25-11"/>
        <s v="01-25-12"/>
        <s v="01-25-13"/>
        <s v="01-25-14"/>
        <s v="01-26-11"/>
        <s v="01-26-13"/>
        <s v="01-26-14"/>
        <s v="01-27-12"/>
        <s v="01-27-13"/>
        <s v="01-27-14"/>
        <s v="01-28-11"/>
        <s v="01-28-12"/>
        <s v="01-28-13"/>
        <s v="01-28-14"/>
        <s v="01-29-13"/>
        <s v="01-29-14"/>
        <s v="01-30-12"/>
        <s v="01-30-13"/>
        <s v="01-30-14"/>
        <s v="01-31-13"/>
        <s v="01-31-14"/>
        <s v="02-13-12"/>
        <s v="02-13-13"/>
        <s v="02-13-14"/>
        <s v="02-14-11"/>
        <s v="02-14-12"/>
        <s v="02-14-13"/>
        <s v="02-14-14"/>
        <s v="02-15-11"/>
        <s v="02-15-12"/>
        <s v="02-15-13"/>
        <s v="02-15-14"/>
        <s v="02-16-11"/>
        <s v="02-16-13"/>
        <s v="02-17-14"/>
        <s v="02-18-11"/>
        <s v="02-18-12"/>
        <s v="02-18-13"/>
        <s v="02-19-13"/>
        <s v="02-20-12"/>
        <s v="02-20-13"/>
        <s v="02-20-14"/>
        <s v="02-21-11"/>
        <s v="02-21-12"/>
        <s v="02-21-13"/>
        <s v="02-21-14"/>
        <s v="02-22-11"/>
        <s v="02-22-12"/>
        <s v="02-22-13"/>
        <s v="02-22-14"/>
        <s v="02-23-11"/>
        <s v="02-23-12"/>
        <s v="02-23-13"/>
        <s v="02-23-14"/>
        <s v="02-24-11"/>
        <s v="02-24-14"/>
        <s v="02-25-13"/>
        <s v="02-25-14"/>
        <s v="02-26-11"/>
        <s v="02-26-13"/>
        <s v="02-26-14"/>
        <s v="02-27-12"/>
        <s v="02-27-13"/>
        <s v="02-27-14"/>
        <s v="02-28-12"/>
        <s v="02-28-13"/>
        <s v="02-28-14"/>
        <s v="02-29-12"/>
        <s v="03-13-12"/>
        <s v="03-13-13"/>
        <s v="03-14-11"/>
        <s v="03-14-12"/>
        <s v="03-14-13"/>
        <s v="03-14-14"/>
        <s v="03-15-11"/>
        <s v="03-15-12"/>
        <s v="03-15-13"/>
        <s v="03-15-14"/>
        <s v="03-16-11"/>
        <s v="03-16-12"/>
        <s v="03-17-11"/>
        <s v="03-17-12"/>
        <s v="03-17-14"/>
        <s v="03-18-11"/>
        <s v="03-18-13"/>
        <s v="03-18-14"/>
        <s v="03-19-12"/>
        <s v="03-19-13"/>
        <s v="03-19-14"/>
        <s v="03-20-12"/>
        <s v="03-20-13"/>
        <s v="03-20-14"/>
        <s v="03-21-11"/>
        <s v="03-21-12"/>
        <s v="03-21-13"/>
        <s v="03-21-14"/>
        <s v="03-22-11"/>
        <s v="03-22-12"/>
        <s v="03-22-13"/>
        <s v="03-22-14"/>
        <s v="03-23-11"/>
        <s v="03-23-12"/>
        <s v="03-23-13"/>
        <s v="03-23-14"/>
        <s v="03-24-11"/>
        <s v="03-24-12"/>
        <s v="03-24-14"/>
        <s v="03-25-11"/>
        <s v="03-25-13"/>
        <s v="03-25-14"/>
        <s v="03-26-11"/>
        <s v="03-26-12"/>
        <s v="03-26-13"/>
        <s v="03-26-14"/>
        <s v="03-27-12"/>
        <s v="03-27-14"/>
        <s v="03-28-11"/>
        <s v="03-28-12"/>
        <s v="03-28-13"/>
        <s v="03-28-14"/>
        <s v="03-29-11"/>
        <s v="03-29-12"/>
        <s v="03-29-13"/>
        <s v="03-29-14"/>
        <s v="03-30-11"/>
        <s v="03-30-12"/>
        <s v="03-30-13"/>
        <s v="03-31-11"/>
        <s v="03-31-12"/>
        <s v="03-31-13"/>
        <s v="03-31-14"/>
        <s v="04-13-12"/>
        <s v="04-13-13"/>
        <s v="04-13-14"/>
        <s v="04-14-11"/>
        <s v="04-14-12"/>
        <s v="04-14-14"/>
        <s v="04-15-11"/>
        <s v="04-15-13"/>
        <s v="04-15-14"/>
        <s v="04-16-11"/>
        <s v="04-16-12"/>
        <s v="04-16-13"/>
        <s v="04-16-14"/>
        <s v="04-17-12"/>
        <s v="04-17-14"/>
        <s v="04-18-11"/>
        <s v="04-18-13"/>
        <s v="04-18-14"/>
        <s v="04-19-11"/>
        <s v="04-19-12"/>
        <s v="04-19-13"/>
        <s v="04-19-14"/>
        <s v="04-20-11"/>
        <s v="04-20-12"/>
        <s v="04-20-13"/>
        <s v="04-20-14"/>
        <s v="04-21-11"/>
        <s v="04-21-14"/>
        <s v="04-22-11"/>
        <s v="04-22-12"/>
        <s v="04-22-13"/>
        <s v="04-23-12"/>
        <s v="04-23-13"/>
        <s v="04-23-14"/>
        <s v="04-24-12"/>
        <s v="04-24-13"/>
        <s v="04-24-14"/>
        <s v="04-25-11"/>
        <s v="04-25-12"/>
        <s v="04-25-13"/>
        <s v="04-25-14"/>
        <s v="04-26-11"/>
        <s v="04-26-12"/>
        <s v="04-26-13"/>
        <s v="04-26-14"/>
        <s v="04-27-11"/>
        <s v="04-27-12"/>
        <s v="04-27-13"/>
        <s v="04-28-11"/>
        <s v="04-28-12"/>
        <s v="04-28-14"/>
        <s v="04-29-11"/>
        <s v="04-29-13"/>
        <s v="04-29-14"/>
        <s v="04-30-12"/>
        <s v="04-30-13"/>
        <s v="04-30-14"/>
        <s v="05-13-11"/>
        <s v="05-13-12"/>
        <s v="05-13-13"/>
        <s v="05-13-14"/>
        <s v="05-14-12"/>
        <s v="05-14-13"/>
        <s v="05-14-14"/>
        <s v="05-15-11"/>
        <s v="05-15-12"/>
        <s v="05-15-13"/>
        <s v="05-15-14"/>
        <s v="05-16-11"/>
        <s v="05-16-12"/>
        <s v="05-16-13"/>
        <s v="05-16-14"/>
        <s v="05-17-11"/>
        <s v="05-17-12"/>
        <s v="05-17-13"/>
        <s v="05-18-11"/>
        <s v="05-18-12"/>
        <s v="05-18-13"/>
        <s v="05-19-11"/>
        <s v="05-19-14"/>
        <s v="05-20-14"/>
        <s v="05-21-11"/>
        <s v="05-21-12"/>
        <s v="05-21-13"/>
        <s v="05-21-14"/>
        <s v="05-22-12"/>
        <s v="05-22-13"/>
        <s v="05-22-14"/>
        <s v="05-23-12"/>
        <s v="05-23-13"/>
        <s v="05-23-14"/>
        <s v="05-24-12"/>
        <s v="05-24-13"/>
        <s v="05-24-14"/>
        <s v="05-25-11"/>
        <s v="05-25-12"/>
        <s v="05-25-13"/>
        <s v="05-26-11"/>
        <s v="05-26-12"/>
        <s v="05-26-14"/>
        <s v="05-27-11"/>
        <s v="05-27-13"/>
        <s v="05-27-14"/>
        <s v="05-28-11"/>
        <s v="05-28-12"/>
        <s v="05-28-13"/>
        <s v="05-28-14"/>
        <s v="05-29-12"/>
        <s v="05-29-13"/>
        <s v="05-29-14"/>
        <s v="05-30-11"/>
        <s v="05-30-12"/>
        <s v="05-30-13"/>
        <s v="05-30-14"/>
        <s v="05-31-11"/>
        <s v="05-31-12"/>
        <s v="05-31-13"/>
        <s v="05-31-14"/>
        <s v="06-13-11"/>
        <s v="06-13-12"/>
        <s v="06-13-13"/>
        <s v="06-13-14"/>
        <s v="06-14-11"/>
        <s v="06-14-12"/>
        <s v="06-14-13"/>
        <s v="06-14-14"/>
        <s v="06-15-11"/>
        <s v="06-15-12"/>
        <s v="06-15-13"/>
        <s v="06-15-14"/>
        <s v="06-16-11"/>
        <s v="06-16-12"/>
        <s v="06-16-14"/>
        <s v="06-17-11"/>
        <s v="06-17-13"/>
        <s v="06-17-14"/>
        <s v="06-18-11"/>
        <s v="06-18-12"/>
        <s v="06-18-13"/>
        <s v="06-18-14"/>
        <s v="06-19-12"/>
        <s v="06-19-13"/>
        <s v="06-19-14"/>
        <s v="06-20-11"/>
        <s v="06-20-12"/>
        <s v="06-20-13"/>
        <s v="06-20-14"/>
        <s v="06-21-11"/>
        <s v="06-21-12"/>
        <s v="06-21-13"/>
        <s v="06-21-14"/>
        <s v="06-22-11"/>
        <s v="06-22-12"/>
        <s v="06-22-13"/>
        <s v="06-22-14"/>
        <s v="06-23-12"/>
        <s v="06-23-13"/>
        <s v="06-23-14"/>
        <s v="06-24-11"/>
        <s v="06-24-13"/>
        <s v="06-24-14"/>
        <s v="06-25-11"/>
        <s v="06-25-12"/>
        <s v="06-25-13"/>
        <s v="06-25-14"/>
        <s v="06-26-12"/>
        <s v="06-26-13"/>
        <s v="06-26-14"/>
        <s v="06-27-11"/>
        <s v="06-27-12"/>
        <s v="06-27-13"/>
        <s v="06-27-14"/>
        <s v="06-28-11"/>
        <s v="06-28-12"/>
        <s v="06-28-13"/>
        <s v="06-29-11"/>
        <s v="06-29-12"/>
        <s v="06-29-13"/>
        <s v="06-30-12"/>
        <s v="06-30-14"/>
        <s v="07-13-11"/>
        <s v="07-13-12"/>
        <s v="07-13-13"/>
        <s v="07-13-14"/>
        <s v="07-14-11"/>
        <s v="07-14-12"/>
        <s v="07-14-13"/>
        <s v="07-14-14"/>
        <s v="07-15-13"/>
        <s v="07-15-14"/>
        <s v="07-16-11"/>
        <s v="07-16-12"/>
        <s v="07-16-13"/>
        <s v="07-16-14"/>
        <s v="07-17-12"/>
        <s v="07-17-13"/>
        <s v="07-17-14"/>
        <s v="07-18-11"/>
        <s v="07-18-12"/>
        <s v="07-18-13"/>
        <s v="07-18-14"/>
        <s v="07-19-14"/>
        <s v="07-20-11"/>
        <s v="07-20-12"/>
        <s v="07-20-13"/>
        <s v="07-21-11"/>
        <s v="07-21-14"/>
        <s v="07-22-11"/>
        <s v="07-22-13"/>
        <s v="07-22-14"/>
        <s v="07-23-12"/>
        <s v="07-23-13"/>
        <s v="07-24-11"/>
        <s v="07-24-12"/>
        <s v="07-24-13"/>
        <s v="07-24-14"/>
        <s v="07-25-12"/>
        <s v="07-25-13"/>
        <s v="07-26-11"/>
        <s v="07-26-12"/>
        <s v="07-26-13"/>
        <s v="07-26-14"/>
        <s v="07-27-11"/>
        <s v="07-27-12"/>
        <s v="07-27-14"/>
        <s v="07-28-11"/>
        <s v="07-28-12"/>
        <s v="07-28-14"/>
        <s v="07-29-11"/>
        <s v="07-29-13"/>
        <s v="07-29-14"/>
        <s v="07-30-12"/>
        <s v="07-30-13"/>
        <s v="07-30-14"/>
        <s v="07-31-11"/>
        <s v="07-31-13"/>
        <s v="07-31-14"/>
        <s v="08-13-12"/>
        <s v="08-13-13"/>
        <s v="08-13-14"/>
        <s v="08-14-12"/>
        <s v="08-14-13"/>
        <s v="08-14-14"/>
        <s v="08-15-11"/>
        <s v="08-15-12"/>
        <s v="08-15-13"/>
        <s v="08-15-14"/>
        <s v="08-16-11"/>
        <s v="08-16-12"/>
        <s v="08-16-13"/>
        <s v="08-16-14"/>
        <s v="08-17-11"/>
        <s v="08-17-12"/>
        <s v="08-17-13"/>
        <s v="08-18-11"/>
        <s v="08-18-12"/>
        <s v="08-18-14"/>
        <s v="08-19-11"/>
        <s v="08-19-13"/>
        <s v="08-19-14"/>
        <s v="08-20-12"/>
        <s v="08-20-13"/>
        <s v="08-20-14"/>
        <s v="08-21-11"/>
        <s v="08-21-12"/>
        <s v="08-21-13"/>
        <s v="08-21-14"/>
        <s v="08-22-11"/>
        <s v="08-22-12"/>
        <s v="08-22-13"/>
        <s v="08-22-14"/>
        <s v="08-23-11"/>
        <s v="08-23-12"/>
        <s v="08-23-13"/>
        <s v="08-23-14"/>
        <s v="08-24-11"/>
        <s v="08-24-12"/>
        <s v="08-24-13"/>
        <s v="08-25-11"/>
        <s v="08-25-12"/>
        <s v="08-25-13"/>
        <s v="08-25-14"/>
        <s v="08-26-11"/>
        <s v="08-26-13"/>
        <s v="08-26-14"/>
        <s v="08-27-11"/>
        <s v="08-27-12"/>
        <s v="08-27-13"/>
        <s v="08-27-14"/>
        <s v="08-28-12"/>
        <s v="08-28-13"/>
        <s v="08-28-14"/>
        <s v="08-29-11"/>
        <s v="08-29-12"/>
        <s v="08-29-13"/>
        <s v="08-29-14"/>
        <s v="08-30-11"/>
        <s v="08-30-12"/>
        <s v="08-30-13"/>
        <s v="08-30-14"/>
        <s v="08-31-11"/>
        <s v="08-31-12"/>
        <s v="08-31-13"/>
        <s v="08-31-14"/>
        <s v="09-13-11"/>
        <s v="09-13-12"/>
        <s v="09-13-13"/>
        <s v="09-13-14"/>
        <s v="09-14-11"/>
        <s v="09-14-12"/>
        <s v="09-14-13"/>
        <s v="09-15-11"/>
        <s v="09-15-13"/>
        <s v="09-15-14"/>
        <s v="09-16-11"/>
        <s v="09-16-12"/>
        <s v="09-16-13"/>
        <s v="09-16-14"/>
        <s v="09-17-11"/>
        <s v="09-17-12"/>
        <s v="09-17-13"/>
        <s v="09-17-14"/>
        <s v="09-18-11"/>
        <s v="09-18-12"/>
        <s v="09-18-13"/>
        <s v="09-18-14"/>
        <s v="09-19-11"/>
        <s v="09-19-12"/>
        <s v="09-19-13"/>
        <s v="09-19-14"/>
        <s v="09-20-11"/>
        <s v="09-20-12"/>
        <s v="09-20-13"/>
        <s v="09-20-14"/>
        <s v="09-21-11"/>
        <s v="09-21-12"/>
        <s v="09-21-13"/>
        <s v="09-21-14"/>
        <s v="09-22-11"/>
        <s v="09-22-12"/>
        <s v="09-22-14"/>
        <s v="09-23-11"/>
        <s v="09-23-13"/>
        <s v="09-23-14"/>
        <s v="09-24-11"/>
        <s v="09-24-12"/>
        <s v="09-24-13"/>
        <s v="09-24-14"/>
        <s v="09-25-12"/>
        <s v="09-25-13"/>
        <s v="09-25-14"/>
        <s v="09-26-11"/>
        <s v="09-26-12"/>
        <s v="09-26-13"/>
        <s v="09-26-14"/>
        <s v="09-27-11"/>
        <s v="09-27-12"/>
        <s v="09-27-13"/>
        <s v="09-27-14"/>
        <s v="09-28-11"/>
        <s v="09-28-12"/>
        <s v="09-28-13"/>
        <s v="09-28-14"/>
        <s v="09-29-11"/>
        <s v="09-29-12"/>
        <s v="09-29-13"/>
        <s v="09-29-14"/>
        <s v="09-30-11"/>
        <s v="09-30-13"/>
        <s v="09-30-14"/>
        <s v="10-13-11"/>
        <s v="10-13-12"/>
        <s v="10-13-14"/>
        <s v="10-14-11"/>
        <s v="10-14-13"/>
        <s v="10-14-14"/>
        <s v="10-15-12"/>
        <s v="10-15-13"/>
        <s v="10-15-14"/>
        <s v="10-16-12"/>
        <s v="10-16-13"/>
        <s v="10-16-14"/>
        <s v="10-17-11"/>
        <s v="10-17-12"/>
        <s v="10-17-13"/>
        <s v="10-17-14"/>
        <s v="10-18-11"/>
        <s v="10-18-12"/>
        <s v="10-18-13"/>
        <s v="10-18-14"/>
        <s v="10-19-11"/>
        <s v="10-19-12"/>
        <s v="10-20-11"/>
        <s v="10-20-12"/>
        <s v="10-20-14"/>
        <s v="10-21-11"/>
        <s v="10-21-13"/>
        <s v="10-21-14"/>
        <s v="10-22-11"/>
        <s v="10-22-12"/>
        <s v="10-22-13"/>
        <s v="10-22-14"/>
        <s v="10-23-12"/>
        <s v="10-23-13"/>
        <s v="10-23-14"/>
        <s v="10-24-11"/>
        <s v="10-24-12"/>
        <s v="10-24-13"/>
        <s v="10-24-14"/>
        <s v="10-25-11"/>
        <s v="10-25-12"/>
        <s v="10-25-13"/>
        <s v="10-26-11"/>
        <s v="10-26-12"/>
        <s v="10-27-11"/>
        <s v="10-27-12"/>
        <s v="10-27-14"/>
        <s v="10-28-11"/>
        <s v="10-28-13"/>
        <s v="10-28-14"/>
        <s v="10-29-12"/>
        <s v="10-29-13"/>
        <s v="10-29-14"/>
        <s v="10-30-12"/>
        <s v="10-30-13"/>
        <s v="10-30-14"/>
        <s v="10-31-11"/>
        <s v="10-31-12"/>
        <s v="10-31-13"/>
        <s v="10-31-14"/>
        <s v="11-13-11"/>
        <s v="11-13-12"/>
        <s v="11-13-13"/>
        <s v="11-13-14"/>
        <s v="11-14-11"/>
        <s v="11-14-12"/>
        <s v="11-14-13"/>
        <s v="11-14-14"/>
        <s v="11-15-11"/>
        <s v="11-15-12"/>
        <s v="11-15-13"/>
        <s v="11-15-14"/>
        <s v="11-16-11"/>
        <s v="11-16-12"/>
        <s v="11-16-13"/>
        <s v="11-16-14"/>
        <s v="11-17-11"/>
        <s v="11-17-12"/>
        <s v="11-17-13"/>
        <s v="11-17-14"/>
        <s v="11-18-11"/>
        <s v="11-18-13"/>
        <s v="11-18-14"/>
        <s v="11-19-11"/>
        <s v="11-19-12"/>
        <s v="11-19-13"/>
        <s v="11-19-14"/>
        <s v="11-20-12"/>
        <s v="11-20-13"/>
        <s v="11-20-14"/>
        <s v="11-21-11"/>
        <s v="11-21-12"/>
        <s v="11-21-13"/>
        <s v="11-21-14"/>
        <s v="11-22-11"/>
        <s v="11-22-12"/>
        <s v="11-22-13"/>
        <s v="11-22-14"/>
        <s v="11-23-11"/>
        <s v="11-23-12"/>
        <s v="11-23-14"/>
        <s v="11-24-11"/>
        <s v="11-24-12"/>
        <s v="11-24-13"/>
        <s v="11-24-14"/>
        <s v="11-25-11"/>
        <s v="11-25-12"/>
        <s v="11-25-13"/>
        <s v="11-25-14"/>
        <s v="11-26-11"/>
        <s v="11-26-12"/>
        <s v="11-26-13"/>
        <s v="11-26-14"/>
        <s v="11-27-11"/>
        <s v="11-27-12"/>
        <s v="11-27-13"/>
        <s v="11-27-14"/>
        <s v="11-28-11"/>
        <s v="11-28-12"/>
        <s v="11-28-13"/>
        <s v="11-28-14"/>
        <s v="11-29-11"/>
        <s v="11-29-12"/>
        <s v="11-29-13"/>
        <s v="11-29-14"/>
        <s v="11-30-11"/>
        <s v="11-30-12"/>
        <s v="11-30-13"/>
        <s v="12-13-11"/>
        <s v="12-13-12"/>
        <s v="12-13-13"/>
        <s v="12-13-14"/>
        <s v="12-14-11"/>
        <s v="12-14-12"/>
        <s v="12-14-13"/>
        <s v="12-14-14"/>
        <s v="12-15-11"/>
        <s v="12-15-12"/>
        <s v="12-15-14"/>
        <s v="12-16-11"/>
        <s v="12-16-13"/>
        <s v="12-16-14"/>
        <s v="12-17-11"/>
        <s v="12-17-12"/>
        <s v="12-17-13"/>
        <s v="12-17-14"/>
        <s v="12-18-12"/>
        <s v="12-18-13"/>
        <s v="12-18-14"/>
        <s v="12-19-11"/>
        <s v="12-19-12"/>
        <s v="12-19-13"/>
        <s v="12-19-14"/>
        <s v="12-20-11"/>
        <s v="12-20-12"/>
        <s v="12-20-13"/>
        <s v="12-20-14"/>
        <s v="12-21-11"/>
        <s v="12-21-12"/>
        <s v="12-22-11"/>
        <s v="12-22-12"/>
        <s v="12-22-14"/>
        <s v="12-23-11"/>
        <s v="12-23-13"/>
        <s v="12-23-14"/>
        <s v="12-24-11"/>
        <s v="12-24-12"/>
        <s v="12-24-13"/>
        <s v="12-24-14"/>
        <s v="12-25-12"/>
        <s v="12-25-13"/>
        <s v="12-25-14"/>
        <s v="12-26-11"/>
        <s v="12-26-12"/>
        <s v="12-26-13"/>
        <s v="12-26-14"/>
        <s v="12-27-11"/>
        <s v="12-27-12"/>
        <s v="12-27-13"/>
        <s v="12-27-14"/>
        <s v="12-28-11"/>
        <s v="12-28-12"/>
        <s v="12-28-13"/>
        <s v="12-28-14"/>
        <s v="12-29-11"/>
        <s v="12-29-12"/>
        <s v="12-29-14"/>
        <s v="12-30-11"/>
        <s v="12-30-12"/>
        <s v="12-30-13"/>
        <s v="12-30-14"/>
        <s v="12-31-12"/>
        <s v="12-31-13"/>
        <s v="12-31-14"/>
      </sharedItems>
    </cacheField>
    <cacheField name="day" numFmtId="0">
      <sharedItems containsSemiMixedTypes="0" containsString="0" containsNumber="1" containsInteger="1" minValue="1" maxValue="31"/>
    </cacheField>
    <cacheField name="month" numFmtId="0">
      <sharedItems containsSemiMixedTypes="0" containsString="0" containsNumber="1" containsInteger="1" minValue="1" maxValue="12"/>
    </cacheField>
    <cacheField name="year" numFmtId="0">
      <sharedItems containsSemiMixedTypes="0" containsString="0" containsNumber="1" containsInteger="1" minValue="11" maxValue="2014"/>
    </cacheField>
    <cacheField name="CLEAN_orderDate" numFmtId="14">
      <sharedItems containsSemiMixedTypes="0" containsNonDate="0" containsDate="1" containsString="0" minDate="2011-01-01T00:00:00" maxDate="2015-01-01T00:00:00" count="1214">
        <d v="2011-01-01T00:00:00"/>
        <d v="2011-01-02T00:00:00"/>
        <d v="2011-01-03T00:00:00"/>
        <d v="2011-01-04T00:00:00"/>
        <d v="2011-01-06T00:00:00"/>
        <d v="2011-01-07T00:00:00"/>
        <d v="2011-01-08T00:00:00"/>
        <d v="2011-01-09T00:00:00"/>
        <d v="2011-01-11T00:00:00"/>
        <d v="2011-01-12T00:00:00"/>
        <d v="2011-02-02T00:00:00"/>
        <d v="2011-02-05T00:00:00"/>
        <d v="2011-02-06T00:00:00"/>
        <d v="2011-02-07T00:00:00"/>
        <d v="2011-02-08T00:00:00"/>
        <d v="2011-02-09T00:00:00"/>
        <d v="2011-02-11T00:00:00"/>
        <d v="2011-02-12T00:00:00"/>
        <d v="2011-03-01T00:00:00"/>
        <d v="2011-03-02T00:00:00"/>
        <d v="2011-03-03T00:00:00"/>
        <d v="2011-03-05T00:00:00"/>
        <d v="2011-03-06T00:00:00"/>
        <d v="2011-03-08T00:00:00"/>
        <d v="2011-03-09T00:00:00"/>
        <d v="2011-03-10T00:00:00"/>
        <d v="2011-03-11T00:00:00"/>
        <d v="2011-03-12T00:00:00"/>
        <d v="2011-04-01T00:00:00"/>
        <d v="2011-04-02T00:00:00"/>
        <d v="2011-04-04T00:00:00"/>
        <d v="2011-04-05T00:00:00"/>
        <d v="2011-04-06T00:00:00"/>
        <d v="2011-04-08T00:00:00"/>
        <d v="2011-04-10T00:00:00"/>
        <d v="2011-04-11T00:00:00"/>
        <d v="2011-05-01T00:00:00"/>
        <d v="2011-05-04T00:00:00"/>
        <d v="2011-05-05T00:00:00"/>
        <d v="2011-05-08T00:00:00"/>
        <d v="2011-05-09T00:00:00"/>
        <d v="2011-05-11T00:00:00"/>
        <d v="2011-05-12T00:00:00"/>
        <d v="2011-06-04T00:00:00"/>
        <d v="2011-06-05T00:00:00"/>
        <d v="2011-06-06T00:00:00"/>
        <d v="2011-06-07T00:00:00"/>
        <d v="2011-06-08T00:00:00"/>
        <d v="2011-06-09T00:00:00"/>
        <d v="2011-06-10T00:00:00"/>
        <d v="2011-06-11T00:00:00"/>
        <d v="2011-06-12T00:00:00"/>
        <d v="2011-07-01T00:00:00"/>
        <d v="2011-07-02T00:00:00"/>
        <d v="2011-07-03T00:00:00"/>
        <d v="2011-07-04T00:00:00"/>
        <d v="2011-07-05T00:00:00"/>
        <d v="2011-07-06T00:00:00"/>
        <d v="2011-07-07T00:00:00"/>
        <d v="2011-07-08T00:00:00"/>
        <d v="2011-07-09T00:00:00"/>
        <d v="2011-07-10T00:00:00"/>
        <d v="2011-07-11T00:00:00"/>
        <d v="2011-07-12T00:00:00"/>
        <d v="2011-08-01T00:00:00"/>
        <d v="2011-08-02T00:00:00"/>
        <d v="2011-08-03T00:00:00"/>
        <d v="2011-08-06T00:00:00"/>
        <d v="2011-08-07T00:00:00"/>
        <d v="2011-08-08T00:00:00"/>
        <d v="2011-08-09T00:00:00"/>
        <d v="2011-08-10T00:00:00"/>
        <d v="2011-08-11T00:00:00"/>
        <d v="2011-08-12T00:00:00"/>
        <d v="2011-09-02T00:00:00"/>
        <d v="2011-09-03T00:00:00"/>
        <d v="2011-09-04T00:00:00"/>
        <d v="2011-09-05T00:00:00"/>
        <d v="2011-09-06T00:00:00"/>
        <d v="2011-09-07T00:00:00"/>
        <d v="2011-09-08T00:00:00"/>
        <d v="2011-09-09T00:00:00"/>
        <d v="2011-09-11T00:00:00"/>
        <d v="2011-09-12T00:00:00"/>
        <d v="2011-10-02T00:00:00"/>
        <d v="2011-10-03T00:00:00"/>
        <d v="2011-10-05T00:00:00"/>
        <d v="2011-10-06T00:00:00"/>
        <d v="2011-10-08T00:00:00"/>
        <d v="2011-10-09T00:00:00"/>
        <d v="2011-10-10T00:00:00"/>
        <d v="2011-10-11T00:00:00"/>
        <d v="2011-10-12T00:00:00"/>
        <d v="2011-11-01T00:00:00"/>
        <d v="2011-11-03T00:00:00"/>
        <d v="2011-11-04T00:00:00"/>
        <d v="2011-11-05T00:00:00"/>
        <d v="2011-11-06T00:00:00"/>
        <d v="2011-11-07T00:00:00"/>
        <d v="2011-11-08T00:00:00"/>
        <d v="2011-11-10T00:00:00"/>
        <d v="2011-11-11T00:00:00"/>
        <d v="2011-12-01T00:00:00"/>
        <d v="2011-12-03T00:00:00"/>
        <d v="2011-12-04T00:00:00"/>
        <d v="2011-12-05T00:00:00"/>
        <d v="2011-12-07T00:00:00"/>
        <d v="2011-12-08T00:00:00"/>
        <d v="2011-12-09T00:00:00"/>
        <d v="2011-12-10T00:00:00"/>
        <d v="2011-12-12T00:00:00"/>
        <d v="2012-01-02T00:00:00"/>
        <d v="2012-01-03T00:00:00"/>
        <d v="2012-01-05T00:00:00"/>
        <d v="2012-01-06T00:00:00"/>
        <d v="2012-01-07T00:00:00"/>
        <d v="2012-01-08T00:00:00"/>
        <d v="2012-01-09T00:00:00"/>
        <d v="2012-01-10T00:00:00"/>
        <d v="2012-01-11T00:00:00"/>
        <d v="2012-01-12T00:00:00"/>
        <d v="2012-02-01T00:00:00"/>
        <d v="2012-02-02T00:00:00"/>
        <d v="2012-02-03T00:00:00"/>
        <d v="2012-02-04T00:00:00"/>
        <d v="2012-02-06T00:00:00"/>
        <d v="2012-02-07T00:00:00"/>
        <d v="2012-02-08T00:00:00"/>
        <d v="2012-02-09T00:00:00"/>
        <d v="2012-02-10T00:00:00"/>
        <d v="2012-02-11T00:00:00"/>
        <d v="2012-03-01T00:00:00"/>
        <d v="2012-03-02T00:00:00"/>
        <d v="2012-03-03T00:00:00"/>
        <d v="2012-03-04T00:00:00"/>
        <d v="2012-03-05T00:00:00"/>
        <d v="2012-03-07T00:00:00"/>
        <d v="2012-03-08T00:00:00"/>
        <d v="2012-03-09T00:00:00"/>
        <d v="2012-03-10T00:00:00"/>
        <d v="2012-03-11T00:00:00"/>
        <d v="2012-03-12T00:00:00"/>
        <d v="2012-04-01T00:00:00"/>
        <d v="2012-04-02T00:00:00"/>
        <d v="2012-04-04T00:00:00"/>
        <d v="2012-04-06T00:00:00"/>
        <d v="2012-04-07T00:00:00"/>
        <d v="2012-04-08T00:00:00"/>
        <d v="2012-04-09T00:00:00"/>
        <d v="2012-04-10T00:00:00"/>
        <d v="2012-04-12T00:00:00"/>
        <d v="2012-05-01T00:00:00"/>
        <d v="2012-05-03T00:00:00"/>
        <d v="2012-05-04T00:00:00"/>
        <d v="2012-05-06T00:00:00"/>
        <d v="2012-05-07T00:00:00"/>
        <d v="2012-05-08T00:00:00"/>
        <d v="2012-05-09T00:00:00"/>
        <d v="2012-05-10T00:00:00"/>
        <d v="2012-05-11T00:00:00"/>
        <d v="2012-05-12T00:00:00"/>
        <d v="2012-06-01T00:00:00"/>
        <d v="2012-06-02T00:00:00"/>
        <d v="2012-06-03T00:00:00"/>
        <d v="2012-06-04T00:00:00"/>
        <d v="2012-06-06T00:00:00"/>
        <d v="2012-06-07T00:00:00"/>
        <d v="2012-06-08T00:00:00"/>
        <d v="2012-06-09T00:00:00"/>
        <d v="2012-06-11T00:00:00"/>
        <d v="2012-06-12T00:00:00"/>
        <d v="2012-07-01T00:00:00"/>
        <d v="2012-07-02T00:00:00"/>
        <d v="2012-07-03T00:00:00"/>
        <d v="2012-07-04T00:00:00"/>
        <d v="2012-07-06T00:00:00"/>
        <d v="2012-07-08T00:00:00"/>
        <d v="2012-07-09T00:00:00"/>
        <d v="2012-07-11T00:00:00"/>
        <d v="2012-07-12T00:00:00"/>
        <d v="2012-08-02T00:00:00"/>
        <d v="2012-08-03T00:00:00"/>
        <d v="2012-08-05T00:00:00"/>
        <d v="2012-08-06T00:00:00"/>
        <d v="2012-08-08T00:00:00"/>
        <d v="2012-08-09T00:00:00"/>
        <d v="2012-08-10T00:00:00"/>
        <d v="2012-08-11T00:00:00"/>
        <d v="2012-09-01T00:00:00"/>
        <d v="2012-09-02T00:00:00"/>
        <d v="2012-09-03T00:00:00"/>
        <d v="2012-09-04T00:00:00"/>
        <d v="2012-09-05T00:00:00"/>
        <d v="2012-09-06T00:00:00"/>
        <d v="2012-09-08T00:00:00"/>
        <d v="2012-09-09T00:00:00"/>
        <d v="2012-09-10T00:00:00"/>
        <d v="2012-09-11T00:00:00"/>
        <d v="2012-10-01T00:00:00"/>
        <d v="2012-10-02T00:00:00"/>
        <d v="2012-10-04T00:00:00"/>
        <d v="2012-10-07T00:00:00"/>
        <d v="2012-10-08T00:00:00"/>
        <d v="2012-10-09T00:00:00"/>
        <d v="2012-10-10T00:00:00"/>
        <d v="2012-10-11T00:00:00"/>
        <d v="2012-10-12T00:00:00"/>
        <d v="2012-11-01T00:00:00"/>
        <d v="2012-11-02T00:00:00"/>
        <d v="2012-11-04T00:00:00"/>
        <d v="2012-11-05T00:00:00"/>
        <d v="2012-11-06T00:00:00"/>
        <d v="2012-11-07T00:00:00"/>
        <d v="2012-11-08T00:00:00"/>
        <d v="2012-11-09T00:00:00"/>
        <d v="2012-11-10T00:00:00"/>
        <d v="2012-11-12T00:00:00"/>
        <d v="2012-12-01T00:00:00"/>
        <d v="2012-12-03T00:00:00"/>
        <d v="2012-12-04T00:00:00"/>
        <d v="2012-12-05T00:00:00"/>
        <d v="2012-12-06T00:00:00"/>
        <d v="2012-12-07T00:00:00"/>
        <d v="2012-12-08T00:00:00"/>
        <d v="2012-12-09T00:00:00"/>
        <d v="2012-12-10T00:00:00"/>
        <d v="2012-12-11T00:00:00"/>
        <d v="2012-12-12T00:00:00"/>
        <d v="2013-01-01T00:00:00"/>
        <d v="2013-01-02T00:00:00"/>
        <d v="2013-01-03T00:00:00"/>
        <d v="2013-01-05T00:00:00"/>
        <d v="2013-01-06T00:00:00"/>
        <d v="2013-01-07T00:00:00"/>
        <d v="2013-01-08T00:00:00"/>
        <d v="2013-01-10T00:00:00"/>
        <d v="2013-01-11T00:00:00"/>
        <d v="2013-02-01T00:00:00"/>
        <d v="2013-02-02T00:00:00"/>
        <d v="2013-02-03T00:00:00"/>
        <d v="2013-02-04T00:00:00"/>
        <d v="2013-02-05T00:00:00"/>
        <d v="2013-02-06T00:00:00"/>
        <d v="2013-02-07T00:00:00"/>
        <d v="2013-02-08T00:00:00"/>
        <d v="2013-02-09T00:00:00"/>
        <d v="2013-02-11T00:00:00"/>
        <d v="2013-02-12T00:00:00"/>
        <d v="2013-03-01T00:00:00"/>
        <d v="2013-03-02T00:00:00"/>
        <d v="2013-03-03T00:00:00"/>
        <d v="2013-03-04T00:00:00"/>
        <d v="2013-03-05T00:00:00"/>
        <d v="2013-03-06T00:00:00"/>
        <d v="2013-03-07T00:00:00"/>
        <d v="2013-03-08T00:00:00"/>
        <d v="2013-03-09T00:00:00"/>
        <d v="2013-03-10T00:00:00"/>
        <d v="2013-03-12T00:00:00"/>
        <d v="2013-04-01T00:00:00"/>
        <d v="2013-04-02T00:00:00"/>
        <d v="2013-04-03T00:00:00"/>
        <d v="2013-04-04T00:00:00"/>
        <d v="2013-04-06T00:00:00"/>
        <d v="2013-04-07T00:00:00"/>
        <d v="2013-04-08T00:00:00"/>
        <d v="2013-04-09T00:00:00"/>
        <d v="2013-04-10T00:00:00"/>
        <d v="2013-04-11T00:00:00"/>
        <d v="2013-04-12T00:00:00"/>
        <d v="2013-05-01T00:00:00"/>
        <d v="2013-05-02T00:00:00"/>
        <d v="2013-05-03T00:00:00"/>
        <d v="2013-05-04T00:00:00"/>
        <d v="2013-05-06T00:00:00"/>
        <d v="2013-05-08T00:00:00"/>
        <d v="2013-05-09T00:00:00"/>
        <d v="2013-05-10T00:00:00"/>
        <d v="2013-05-11T00:00:00"/>
        <d v="2013-05-12T00:00:00"/>
        <d v="2013-06-02T00:00:00"/>
        <d v="2013-06-03T00:00:00"/>
        <d v="2013-06-04T00:00:00"/>
        <d v="2013-06-05T00:00:00"/>
        <d v="2013-06-06T00:00:00"/>
        <d v="2013-06-07T00:00:00"/>
        <d v="2013-06-08T00:00:00"/>
        <d v="2013-06-09T00:00:00"/>
        <d v="2013-06-11T00:00:00"/>
        <d v="2013-06-12T00:00:00"/>
        <d v="2013-07-01T00:00:00"/>
        <d v="2013-07-02T00:00:00"/>
        <d v="2013-07-03T00:00:00"/>
        <d v="2013-07-04T00:00:00"/>
        <d v="2013-07-05T00:00:00"/>
        <d v="2013-07-06T00:00:00"/>
        <d v="2013-07-08T00:00:00"/>
        <d v="2013-07-09T00:00:00"/>
        <d v="2013-07-10T00:00:00"/>
        <d v="2013-07-11T00:00:00"/>
        <d v="2013-07-12T00:00:00"/>
        <d v="2013-08-01T00:00:00"/>
        <d v="2013-08-02T00:00:00"/>
        <d v="2013-08-03T00:00:00"/>
        <d v="2013-08-04T00:00:00"/>
        <d v="2013-08-05T00:00:00"/>
        <d v="2013-08-06T00:00:00"/>
        <d v="2013-08-07T00:00:00"/>
        <d v="2013-08-08T00:00:00"/>
        <d v="2013-08-10T00:00:00"/>
        <d v="2013-08-11T00:00:00"/>
        <d v="2013-09-01T00:00:00"/>
        <d v="2013-09-04T00:00:00"/>
        <d v="2013-09-05T00:00:00"/>
        <d v="2013-09-06T00:00:00"/>
        <d v="2013-09-07T00:00:00"/>
        <d v="2013-09-08T00:00:00"/>
        <d v="2013-09-09T00:00:00"/>
        <d v="2013-09-10T00:00:00"/>
        <d v="2013-09-11T00:00:00"/>
        <d v="2013-09-12T00:00:00"/>
        <d v="2013-10-04T00:00:00"/>
        <d v="2013-10-05T00:00:00"/>
        <d v="2013-10-06T00:00:00"/>
        <d v="2013-10-07T00:00:00"/>
        <d v="2013-10-08T00:00:00"/>
        <d v="2013-10-09T00:00:00"/>
        <d v="2013-10-10T00:00:00"/>
        <d v="2013-10-12T00:00:00"/>
        <d v="2013-11-01T00:00:00"/>
        <d v="2013-11-02T00:00:00"/>
        <d v="2013-11-03T00:00:00"/>
        <d v="2013-11-04T00:00:00"/>
        <d v="2013-11-05T00:00:00"/>
        <d v="2013-11-06T00:00:00"/>
        <d v="2013-11-07T00:00:00"/>
        <d v="2013-11-08T00:00:00"/>
        <d v="2013-11-09T00:00:00"/>
        <d v="2013-11-10T00:00:00"/>
        <d v="2013-11-11T00:00:00"/>
        <d v="2013-11-12T00:00:00"/>
        <d v="2013-12-01T00:00:00"/>
        <d v="2013-12-02T00:00:00"/>
        <d v="2013-12-03T00:00:00"/>
        <d v="2013-12-05T00:00:00"/>
        <d v="2013-12-06T00:00:00"/>
        <d v="2013-12-07T00:00:00"/>
        <d v="2013-12-08T00:00:00"/>
        <d v="2013-12-09T00:00:00"/>
        <d v="2013-12-10T00:00:00"/>
        <d v="2013-12-11T00:00:00"/>
        <d v="2013-12-12T00:00:00"/>
        <d v="2014-01-01T00:00:00"/>
        <d v="2014-01-02T00:00:00"/>
        <d v="2014-01-04T00:00:00"/>
        <d v="2014-01-05T00:00:00"/>
        <d v="2014-01-07T00:00:00"/>
        <d v="2014-01-08T00:00:00"/>
        <d v="2014-01-09T00:00:00"/>
        <d v="2014-01-10T00:00:00"/>
        <d v="2014-01-11T00:00:00"/>
        <d v="2014-01-12T00:00:00"/>
        <d v="2014-02-01T00:00:00"/>
        <d v="2014-02-04T00:00:00"/>
        <d v="2014-02-05T00:00:00"/>
        <d v="2014-02-06T00:00:00"/>
        <d v="2014-02-07T00:00:00"/>
        <d v="2014-02-08T00:00:00"/>
        <d v="2014-02-09T00:00:00"/>
        <d v="2014-02-10T00:00:00"/>
        <d v="2014-02-11T00:00:00"/>
        <d v="2014-02-12T00:00:00"/>
        <d v="2014-03-01T00:00:00"/>
        <d v="2014-03-02T00:00:00"/>
        <d v="2014-03-03T00:00:00"/>
        <d v="2014-03-04T00:00:00"/>
        <d v="2014-03-05T00:00:00"/>
        <d v="2014-03-06T00:00:00"/>
        <d v="2014-03-07T00:00:00"/>
        <d v="2014-03-08T00:00:00"/>
        <d v="2014-03-09T00:00:00"/>
        <d v="2014-03-10T00:00:00"/>
        <d v="2014-03-11T00:00:00"/>
        <d v="2014-03-12T00:00:00"/>
        <d v="2014-04-02T00:00:00"/>
        <d v="2014-04-03T00:00:00"/>
        <d v="2014-04-04T00:00:00"/>
        <d v="2014-04-06T00:00:00"/>
        <d v="2014-04-07T00:00:00"/>
        <d v="2014-04-08T00:00:00"/>
        <d v="2014-04-09T00:00:00"/>
        <d v="2014-04-11T00:00:00"/>
        <d v="2014-04-12T00:00:00"/>
        <d v="2014-05-01T00:00:00"/>
        <d v="2014-05-02T00:00:00"/>
        <d v="2014-05-03T00:00:00"/>
        <d v="2014-05-04T00:00:00"/>
        <d v="2014-05-05T00:00:00"/>
        <d v="2014-05-06T00:00:00"/>
        <d v="2014-05-07T00:00:00"/>
        <d v="2014-05-08T00:00:00"/>
        <d v="2014-05-09T00:00:00"/>
        <d v="2014-05-10T00:00:00"/>
        <d v="2014-05-11T00:00:00"/>
        <d v="2014-05-12T00:00:00"/>
        <d v="2014-06-01T00:00:00"/>
        <d v="2014-06-02T00:00:00"/>
        <d v="2014-06-03T00:00:00"/>
        <d v="2014-06-04T00:00:00"/>
        <d v="2014-06-05T00:00:00"/>
        <d v="2014-06-06T00:00:00"/>
        <d v="2014-06-08T00:00:00"/>
        <d v="2014-06-09T00:00:00"/>
        <d v="2014-06-10T00:00:00"/>
        <d v="2014-06-11T00:00:00"/>
        <d v="2014-06-12T00:00:00"/>
        <d v="2014-07-01T00:00:00"/>
        <d v="2014-07-02T00:00:00"/>
        <d v="2014-07-04T00:00:00"/>
        <d v="2014-07-05T00:00:00"/>
        <d v="2014-07-06T00:00:00"/>
        <d v="2014-07-07T00:00:00"/>
        <d v="2014-07-08T00:00:00"/>
        <d v="2014-07-10T00:00:00"/>
        <d v="2014-07-11T00:00:00"/>
        <d v="2014-07-12T00:00:00"/>
        <d v="2014-08-01T00:00:00"/>
        <d v="2014-08-02T00:00:00"/>
        <d v="2014-08-03T00:00:00"/>
        <d v="2014-08-04T00:00:00"/>
        <d v="2014-08-05T00:00:00"/>
        <d v="2014-08-06T00:00:00"/>
        <d v="2014-08-07T00:00:00"/>
        <d v="2014-08-08T00:00:00"/>
        <d v="2014-08-09T00:00:00"/>
        <d v="2014-08-10T00:00:00"/>
        <d v="2014-08-11T00:00:00"/>
        <d v="2014-08-12T00:00:00"/>
        <d v="2014-09-01T00:00:00"/>
        <d v="2014-09-04T00:00:00"/>
        <d v="2014-09-05T00:00:00"/>
        <d v="2014-09-06T00:00:00"/>
        <d v="2014-09-07T00:00:00"/>
        <d v="2014-09-08T00:00:00"/>
        <d v="2014-09-09T00:00:00"/>
        <d v="2014-09-10T00:00:00"/>
        <d v="2014-09-12T00:00:00"/>
        <d v="2014-10-01T00:00:00"/>
        <d v="2014-10-02T00:00:00"/>
        <d v="2014-10-03T00:00:00"/>
        <d v="2014-10-04T00:00:00"/>
        <d v="2014-10-05T00:00:00"/>
        <d v="2014-10-06T00:00:00"/>
        <d v="2014-10-07T00:00:00"/>
        <d v="2014-10-09T00:00:00"/>
        <d v="2014-10-10T00:00:00"/>
        <d v="2014-10-11T00:00:00"/>
        <d v="2014-10-12T00:00:00"/>
        <d v="2014-11-01T00:00:00"/>
        <d v="2014-11-02T00:00:00"/>
        <d v="2014-11-03T00:00:00"/>
        <d v="2014-11-04T00:00:00"/>
        <d v="2014-11-06T00:00:00"/>
        <d v="2014-11-07T00:00:00"/>
        <d v="2014-11-08T00:00:00"/>
        <d v="2014-11-09T00:00:00"/>
        <d v="2014-11-10T00:00:00"/>
        <d v="2014-11-11T00:00:00"/>
        <d v="2014-11-12T00:00:00"/>
        <d v="2014-12-02T00:00:00"/>
        <d v="2014-12-03T00:00:00"/>
        <d v="2014-12-04T00:00:00"/>
        <d v="2014-12-05T00:00:00"/>
        <d v="2014-12-06T00:00:00"/>
        <d v="2014-12-08T00:00:00"/>
        <d v="2014-12-09T00:00:00"/>
        <d v="2014-12-11T00:00:00"/>
        <d v="2014-12-12T00:00:00"/>
        <d v="2011-01-13T00:00:00"/>
        <d v="2012-01-13T00:00:00"/>
        <d v="2014-01-13T00:00:00"/>
        <d v="2011-01-14T00:00:00"/>
        <d v="2012-01-14T00:00:00"/>
        <d v="2013-01-14T00:00:00"/>
        <d v="2014-01-14T00:00:00"/>
        <d v="2011-01-15T00:00:00"/>
        <d v="2013-01-15T00:00:00"/>
        <d v="2014-01-15T00:00:00"/>
        <d v="2012-01-16T00:00:00"/>
        <d v="2013-01-16T00:00:00"/>
        <d v="2014-01-16T00:00:00"/>
        <d v="2011-01-17T00:00:00"/>
        <d v="2012-01-17T00:00:00"/>
        <d v="2013-01-17T00:00:00"/>
        <d v="2014-01-17T00:00:00"/>
        <d v="2011-01-18T00:00:00"/>
        <d v="2012-01-18T00:00:00"/>
        <d v="2013-01-18T00:00:00"/>
        <d v="2014-01-18T00:00:00"/>
        <d v="2011-01-19T00:00:00"/>
        <d v="2012-01-19T00:00:00"/>
        <d v="2013-01-19T00:00:00"/>
        <d v="2011-01-20T00:00:00"/>
        <d v="2012-01-20T00:00:00"/>
        <d v="2014-01-20T00:00:00"/>
        <d v="2011-01-21T00:00:00"/>
        <d v="2013-01-21T00:00:00"/>
        <d v="2014-01-21T00:00:00"/>
        <d v="2011-01-22T00:00:00"/>
        <d v="2012-01-22T00:00:00"/>
        <d v="2013-01-22T00:00:00"/>
        <d v="2014-01-22T00:00:00"/>
        <d v="2012-01-23T00:00:00"/>
        <d v="2013-01-23T00:00:00"/>
        <d v="2014-01-23T00:00:00"/>
        <d v="2011-01-24T00:00:00"/>
        <d v="2012-01-24T00:00:00"/>
        <d v="2013-01-24T00:00:00"/>
        <d v="2014-01-24T00:00:00"/>
        <d v="2011-01-25T00:00:00"/>
        <d v="2012-01-25T00:00:00"/>
        <d v="2013-01-25T00:00:00"/>
        <d v="2014-01-25T00:00:00"/>
        <d v="2011-01-26T00:00:00"/>
        <d v="2013-01-26T00:00:00"/>
        <d v="2014-01-26T00:00:00"/>
        <d v="2012-01-27T00:00:00"/>
        <d v="2013-01-27T00:00:00"/>
        <d v="2014-01-27T00:00:00"/>
        <d v="2011-01-28T00:00:00"/>
        <d v="2012-01-28T00:00:00"/>
        <d v="2013-01-28T00:00:00"/>
        <d v="2014-01-28T00:00:00"/>
        <d v="2013-01-29T00:00:00"/>
        <d v="2014-01-29T00:00:00"/>
        <d v="2012-01-30T00:00:00"/>
        <d v="2013-01-30T00:00:00"/>
        <d v="2014-01-30T00:00:00"/>
        <d v="2013-01-31T00:00:00"/>
        <d v="2014-01-31T00:00:00"/>
        <d v="2012-02-13T00:00:00"/>
        <d v="2013-02-13T00:00:00"/>
        <d v="2014-02-13T00:00:00"/>
        <d v="2011-02-14T00:00:00"/>
        <d v="2012-02-14T00:00:00"/>
        <d v="2013-02-14T00:00:00"/>
        <d v="2014-02-14T00:00:00"/>
        <d v="2011-02-15T00:00:00"/>
        <d v="2012-02-15T00:00:00"/>
        <d v="2013-02-15T00:00:00"/>
        <d v="2014-02-15T00:00:00"/>
        <d v="2011-02-16T00:00:00"/>
        <d v="2013-02-16T00:00:00"/>
        <d v="2014-02-17T00:00:00"/>
        <d v="2011-02-18T00:00:00"/>
        <d v="2012-02-18T00:00:00"/>
        <d v="2013-02-18T00:00:00"/>
        <d v="2013-02-19T00:00:00"/>
        <d v="2012-02-20T00:00:00"/>
        <d v="2013-02-20T00:00:00"/>
        <d v="2014-02-20T00:00:00"/>
        <d v="2011-02-21T00:00:00"/>
        <d v="2012-02-21T00:00:00"/>
        <d v="2013-02-21T00:00:00"/>
        <d v="2014-02-21T00:00:00"/>
        <d v="2011-02-22T00:00:00"/>
        <d v="2012-02-22T00:00:00"/>
        <d v="2013-02-22T00:00:00"/>
        <d v="2014-02-22T00:00:00"/>
        <d v="2011-02-23T00:00:00"/>
        <d v="2012-02-23T00:00:00"/>
        <d v="2013-02-23T00:00:00"/>
        <d v="2014-02-23T00:00:00"/>
        <d v="2011-02-24T00:00:00"/>
        <d v="2014-02-24T00:00:00"/>
        <d v="2013-02-25T00:00:00"/>
        <d v="2014-02-25T00:00:00"/>
        <d v="2011-02-26T00:00:00"/>
        <d v="2013-02-26T00:00:00"/>
        <d v="2014-02-26T00:00:00"/>
        <d v="2012-02-27T00:00:00"/>
        <d v="2013-02-27T00:00:00"/>
        <d v="2014-02-27T00:00:00"/>
        <d v="2012-02-28T00:00:00"/>
        <d v="2013-02-28T00:00:00"/>
        <d v="2014-02-28T00:00:00"/>
        <d v="2012-02-29T00:00:00"/>
        <d v="2012-03-13T00:00:00"/>
        <d v="2013-03-13T00:00:00"/>
        <d v="2011-03-14T00:00:00"/>
        <d v="2012-03-14T00:00:00"/>
        <d v="2013-03-14T00:00:00"/>
        <d v="2014-03-14T00:00:00"/>
        <d v="2011-03-15T00:00:00"/>
        <d v="2012-03-15T00:00:00"/>
        <d v="2013-03-15T00:00:00"/>
        <d v="2014-03-15T00:00:00"/>
        <d v="2011-03-16T00:00:00"/>
        <d v="2012-03-16T00:00:00"/>
        <d v="2011-03-17T00:00:00"/>
        <d v="2012-03-17T00:00:00"/>
        <d v="2014-03-17T00:00:00"/>
        <d v="2011-03-18T00:00:00"/>
        <d v="2013-03-18T00:00:00"/>
        <d v="2014-03-18T00:00:00"/>
        <d v="2012-03-19T00:00:00"/>
        <d v="2013-03-19T00:00:00"/>
        <d v="2014-03-19T00:00:00"/>
        <d v="2012-03-20T00:00:00"/>
        <d v="2013-03-20T00:00:00"/>
        <d v="2014-03-20T00:00:00"/>
        <d v="2011-03-21T00:00:00"/>
        <d v="2012-03-21T00:00:00"/>
        <d v="2013-03-21T00:00:00"/>
        <d v="2014-03-21T00:00:00"/>
        <d v="2011-03-22T00:00:00"/>
        <d v="2012-03-22T00:00:00"/>
        <d v="2013-03-22T00:00:00"/>
        <d v="2014-03-22T00:00:00"/>
        <d v="2011-03-23T00:00:00"/>
        <d v="2012-03-23T00:00:00"/>
        <d v="2013-03-23T00:00:00"/>
        <d v="2014-03-23T00:00:00"/>
        <d v="2011-03-24T00:00:00"/>
        <d v="2012-03-24T00:00:00"/>
        <d v="2014-03-24T00:00:00"/>
        <d v="2011-03-25T00:00:00"/>
        <d v="2013-03-25T00:00:00"/>
        <d v="2014-03-25T00:00:00"/>
        <d v="2011-03-26T00:00:00"/>
        <d v="2012-03-26T00:00:00"/>
        <d v="2013-03-26T00:00:00"/>
        <d v="2014-03-26T00:00:00"/>
        <d v="2012-03-27T00:00:00"/>
        <d v="2014-03-27T00:00:00"/>
        <d v="2011-03-28T00:00:00"/>
        <d v="2012-03-28T00:00:00"/>
        <d v="2013-03-28T00:00:00"/>
        <d v="2014-03-28T00:00:00"/>
        <d v="2011-03-29T00:00:00"/>
        <d v="2012-03-29T00:00:00"/>
        <d v="2013-03-29T00:00:00"/>
        <d v="2014-03-29T00:00:00"/>
        <d v="2011-03-30T00:00:00"/>
        <d v="2012-03-30T00:00:00"/>
        <d v="2013-03-30T00:00:00"/>
        <d v="2011-03-31T00:00:00"/>
        <d v="2012-03-31T00:00:00"/>
        <d v="2013-03-31T00:00:00"/>
        <d v="2014-03-31T00:00:00"/>
        <d v="2012-04-13T00:00:00"/>
        <d v="2013-04-13T00:00:00"/>
        <d v="2014-04-13T00:00:00"/>
        <d v="2011-04-14T00:00:00"/>
        <d v="2012-04-14T00:00:00"/>
        <d v="2014-04-14T00:00:00"/>
        <d v="2011-04-15T00:00:00"/>
        <d v="2013-04-15T00:00:00"/>
        <d v="2014-04-15T00:00:00"/>
        <d v="2011-04-16T00:00:00"/>
        <d v="2012-04-16T00:00:00"/>
        <d v="2013-04-16T00:00:00"/>
        <d v="2014-04-16T00:00:00"/>
        <d v="2012-04-17T00:00:00"/>
        <d v="2014-04-17T00:00:00"/>
        <d v="2011-04-18T00:00:00"/>
        <d v="2013-04-18T00:00:00"/>
        <d v="2014-04-18T00:00:00"/>
        <d v="2011-04-19T00:00:00"/>
        <d v="2012-04-19T00:00:00"/>
        <d v="2013-04-19T00:00:00"/>
        <d v="2014-04-19T00:00:00"/>
        <d v="2011-04-20T00:00:00"/>
        <d v="2012-04-20T00:00:00"/>
        <d v="2013-04-20T00:00:00"/>
        <d v="2014-04-20T00:00:00"/>
        <d v="2011-04-21T00:00:00"/>
        <d v="2014-04-21T00:00:00"/>
        <d v="2011-04-22T00:00:00"/>
        <d v="2012-04-22T00:00:00"/>
        <d v="2013-04-22T00:00:00"/>
        <d v="2012-04-23T00:00:00"/>
        <d v="2013-04-23T00:00:00"/>
        <d v="2014-04-23T00:00:00"/>
        <d v="2012-04-24T00:00:00"/>
        <d v="2013-04-24T00:00:00"/>
        <d v="2014-04-24T00:00:00"/>
        <d v="2011-04-25T00:00:00"/>
        <d v="2012-04-25T00:00:00"/>
        <d v="2013-04-25T00:00:00"/>
        <d v="2014-04-25T00:00:00"/>
        <d v="2011-04-26T00:00:00"/>
        <d v="2012-04-26T00:00:00"/>
        <d v="2013-04-26T00:00:00"/>
        <d v="2014-04-26T00:00:00"/>
        <d v="2011-04-27T00:00:00"/>
        <d v="2012-04-27T00:00:00"/>
        <d v="2013-04-27T00:00:00"/>
        <d v="2011-04-28T00:00:00"/>
        <d v="2012-04-28T00:00:00"/>
        <d v="2014-04-28T00:00:00"/>
        <d v="2011-04-29T00:00:00"/>
        <d v="2013-04-29T00:00:00"/>
        <d v="2014-04-29T00:00:00"/>
        <d v="2012-04-30T00:00:00"/>
        <d v="2013-04-30T00:00:00"/>
        <d v="2014-04-30T00:00:00"/>
        <d v="2011-05-13T00:00:00"/>
        <d v="2012-05-13T00:00:00"/>
        <d v="2013-05-13T00:00:00"/>
        <d v="2014-05-13T00:00:00"/>
        <d v="2012-05-14T00:00:00"/>
        <d v="2013-05-14T00:00:00"/>
        <d v="2014-05-14T00:00:00"/>
        <d v="2011-05-15T00:00:00"/>
        <d v="2012-05-15T00:00:00"/>
        <d v="2013-05-15T00:00:00"/>
        <d v="2014-05-15T00:00:00"/>
        <d v="2011-05-16T00:00:00"/>
        <d v="2012-05-16T00:00:00"/>
        <d v="2013-05-16T00:00:00"/>
        <d v="2014-05-16T00:00:00"/>
        <d v="2011-05-17T00:00:00"/>
        <d v="2012-05-17T00:00:00"/>
        <d v="2013-05-17T00:00:00"/>
        <d v="2011-05-18T00:00:00"/>
        <d v="2012-05-18T00:00:00"/>
        <d v="2013-05-18T00:00:00"/>
        <d v="2011-05-19T00:00:00"/>
        <d v="2014-05-19T00:00:00"/>
        <d v="2014-05-20T00:00:00"/>
        <d v="2011-05-21T00:00:00"/>
        <d v="2012-05-21T00:00:00"/>
        <d v="2013-05-21T00:00:00"/>
        <d v="2014-05-21T00:00:00"/>
        <d v="2012-05-22T00:00:00"/>
        <d v="2013-05-22T00:00:00"/>
        <d v="2014-05-22T00:00:00"/>
        <d v="2012-05-23T00:00:00"/>
        <d v="2013-05-23T00:00:00"/>
        <d v="2014-05-23T00:00:00"/>
        <d v="2012-05-24T00:00:00"/>
        <d v="2013-05-24T00:00:00"/>
        <d v="2014-05-24T00:00:00"/>
        <d v="2011-05-25T00:00:00"/>
        <d v="2012-05-25T00:00:00"/>
        <d v="2013-05-25T00:00:00"/>
        <d v="2011-05-26T00:00:00"/>
        <d v="2012-05-26T00:00:00"/>
        <d v="2014-05-26T00:00:00"/>
        <d v="2011-05-27T00:00:00"/>
        <d v="2013-05-27T00:00:00"/>
        <d v="2014-05-27T00:00:00"/>
        <d v="2011-05-28T00:00:00"/>
        <d v="2012-05-28T00:00:00"/>
        <d v="2013-05-28T00:00:00"/>
        <d v="2014-05-28T00:00:00"/>
        <d v="2012-05-29T00:00:00"/>
        <d v="2013-05-29T00:00:00"/>
        <d v="2014-05-29T00:00:00"/>
        <d v="2011-05-30T00:00:00"/>
        <d v="2012-05-30T00:00:00"/>
        <d v="2013-05-30T00:00:00"/>
        <d v="2014-05-30T00:00:00"/>
        <d v="2011-05-31T00:00:00"/>
        <d v="2012-05-31T00:00:00"/>
        <d v="2013-05-31T00:00:00"/>
        <d v="2014-05-31T00:00:00"/>
        <d v="2011-06-13T00:00:00"/>
        <d v="2012-06-13T00:00:00"/>
        <d v="2013-06-13T00:00:00"/>
        <d v="2014-06-13T00:00:00"/>
        <d v="2011-06-14T00:00:00"/>
        <d v="2012-06-14T00:00:00"/>
        <d v="2013-06-14T00:00:00"/>
        <d v="2014-06-14T00:00:00"/>
        <d v="2011-06-15T00:00:00"/>
        <d v="2012-06-15T00:00:00"/>
        <d v="2013-06-15T00:00:00"/>
        <d v="2014-06-15T00:00:00"/>
        <d v="2011-06-16T00:00:00"/>
        <d v="2012-06-16T00:00:00"/>
        <d v="2014-06-16T00:00:00"/>
        <d v="2011-06-17T00:00:00"/>
        <d v="2013-06-17T00:00:00"/>
        <d v="2014-06-17T00:00:00"/>
        <d v="2011-06-18T00:00:00"/>
        <d v="2012-06-18T00:00:00"/>
        <d v="2013-06-18T00:00:00"/>
        <d v="2014-06-18T00:00:00"/>
        <d v="2012-06-19T00:00:00"/>
        <d v="2013-06-19T00:00:00"/>
        <d v="2014-06-19T00:00:00"/>
        <d v="2011-06-20T00:00:00"/>
        <d v="2012-06-20T00:00:00"/>
        <d v="2013-06-20T00:00:00"/>
        <d v="2014-06-20T00:00:00"/>
        <d v="2011-06-21T00:00:00"/>
        <d v="2012-06-21T00:00:00"/>
        <d v="2013-06-21T00:00:00"/>
        <d v="2014-06-21T00:00:00"/>
        <d v="2011-06-22T00:00:00"/>
        <d v="2012-06-22T00:00:00"/>
        <d v="2013-06-22T00:00:00"/>
        <d v="2014-06-22T00:00:00"/>
        <d v="2012-06-23T00:00:00"/>
        <d v="2013-06-23T00:00:00"/>
        <d v="2014-06-23T00:00:00"/>
        <d v="2011-06-24T00:00:00"/>
        <d v="2013-06-24T00:00:00"/>
        <d v="2014-06-24T00:00:00"/>
        <d v="2011-06-25T00:00:00"/>
        <d v="2012-06-25T00:00:00"/>
        <d v="2013-06-25T00:00:00"/>
        <d v="2014-06-25T00:00:00"/>
        <d v="2012-06-26T00:00:00"/>
        <d v="2013-06-26T00:00:00"/>
        <d v="2014-06-26T00:00:00"/>
        <d v="2011-06-27T00:00:00"/>
        <d v="2012-06-27T00:00:00"/>
        <d v="2013-06-27T00:00:00"/>
        <d v="2014-06-27T00:00:00"/>
        <d v="2011-06-28T00:00:00"/>
        <d v="2012-06-28T00:00:00"/>
        <d v="2013-06-28T00:00:00"/>
        <d v="2011-06-29T00:00:00"/>
        <d v="2012-06-29T00:00:00"/>
        <d v="2013-06-29T00:00:00"/>
        <d v="2012-06-30T00:00:00"/>
        <d v="2014-06-30T00:00:00"/>
        <d v="2011-07-13T00:00:00"/>
        <d v="2012-07-13T00:00:00"/>
        <d v="2013-07-13T00:00:00"/>
        <d v="2014-07-13T00:00:00"/>
        <d v="2011-07-14T00:00:00"/>
        <d v="2012-07-14T00:00:00"/>
        <d v="2013-07-14T00:00:00"/>
        <d v="2014-07-14T00:00:00"/>
        <d v="2013-07-15T00:00:00"/>
        <d v="2014-07-15T00:00:00"/>
        <d v="2011-07-16T00:00:00"/>
        <d v="2012-07-16T00:00:00"/>
        <d v="2013-07-16T00:00:00"/>
        <d v="2014-07-16T00:00:00"/>
        <d v="2012-07-17T00:00:00"/>
        <d v="2013-07-17T00:00:00"/>
        <d v="2014-07-17T00:00:00"/>
        <d v="2011-07-18T00:00:00"/>
        <d v="2012-07-18T00:00:00"/>
        <d v="2013-07-18T00:00:00"/>
        <d v="2014-07-18T00:00:00"/>
        <d v="2014-07-19T00:00:00"/>
        <d v="2011-07-20T00:00:00"/>
        <d v="2012-07-20T00:00:00"/>
        <d v="2013-07-20T00:00:00"/>
        <d v="2011-07-21T00:00:00"/>
        <d v="2014-07-21T00:00:00"/>
        <d v="2011-07-22T00:00:00"/>
        <d v="2013-07-22T00:00:00"/>
        <d v="2014-07-22T00:00:00"/>
        <d v="2012-07-23T00:00:00"/>
        <d v="2013-07-23T00:00:00"/>
        <d v="2011-07-24T00:00:00"/>
        <d v="2012-07-24T00:00:00"/>
        <d v="2013-07-24T00:00:00"/>
        <d v="2014-07-24T00:00:00"/>
        <d v="2012-07-25T00:00:00"/>
        <d v="2013-07-25T00:00:00"/>
        <d v="2011-07-26T00:00:00"/>
        <d v="2012-07-26T00:00:00"/>
        <d v="2013-07-26T00:00:00"/>
        <d v="2014-07-26T00:00:00"/>
        <d v="2011-07-27T00:00:00"/>
        <d v="2012-07-27T00:00:00"/>
        <d v="2014-07-27T00:00:00"/>
        <d v="2011-07-28T00:00:00"/>
        <d v="2012-07-28T00:00:00"/>
        <d v="2014-07-28T00:00:00"/>
        <d v="2011-07-29T00:00:00"/>
        <d v="2013-07-29T00:00:00"/>
        <d v="2014-07-29T00:00:00"/>
        <d v="2012-07-30T00:00:00"/>
        <d v="2013-07-30T00:00:00"/>
        <d v="2014-07-30T00:00:00"/>
        <d v="2011-07-31T00:00:00"/>
        <d v="2013-07-31T00:00:00"/>
        <d v="2014-07-31T00:00:00"/>
        <d v="2012-08-13T00:00:00"/>
        <d v="2013-08-13T00:00:00"/>
        <d v="2014-08-13T00:00:00"/>
        <d v="2012-08-14T00:00:00"/>
        <d v="2013-08-14T00:00:00"/>
        <d v="2014-08-14T00:00:00"/>
        <d v="2011-08-15T00:00:00"/>
        <d v="2012-08-15T00:00:00"/>
        <d v="2013-08-15T00:00:00"/>
        <d v="2014-08-15T00:00:00"/>
        <d v="2011-08-16T00:00:00"/>
        <d v="2012-08-16T00:00:00"/>
        <d v="2013-08-16T00:00:00"/>
        <d v="2014-08-16T00:00:00"/>
        <d v="2011-08-17T00:00:00"/>
        <d v="2012-08-17T00:00:00"/>
        <d v="2013-08-17T00:00:00"/>
        <d v="2011-08-18T00:00:00"/>
        <d v="2012-08-18T00:00:00"/>
        <d v="2014-08-18T00:00:00"/>
        <d v="2011-08-19T00:00:00"/>
        <d v="2013-08-19T00:00:00"/>
        <d v="2014-08-19T00:00:00"/>
        <d v="2012-08-20T00:00:00"/>
        <d v="2013-08-20T00:00:00"/>
        <d v="2014-08-20T00:00:00"/>
        <d v="2011-08-21T00:00:00"/>
        <d v="2012-08-21T00:00:00"/>
        <d v="2013-08-21T00:00:00"/>
        <d v="2014-08-21T00:00:00"/>
        <d v="2011-08-22T00:00:00"/>
        <d v="2012-08-22T00:00:00"/>
        <d v="2013-08-22T00:00:00"/>
        <d v="2014-08-22T00:00:00"/>
        <d v="2011-08-23T00:00:00"/>
        <d v="2012-08-23T00:00:00"/>
        <d v="2013-08-23T00:00:00"/>
        <d v="2014-08-23T00:00:00"/>
        <d v="2011-08-24T00:00:00"/>
        <d v="2012-08-24T00:00:00"/>
        <d v="2013-08-24T00:00:00"/>
        <d v="2011-08-25T00:00:00"/>
        <d v="2012-08-25T00:00:00"/>
        <d v="2013-08-25T00:00:00"/>
        <d v="2014-08-25T00:00:00"/>
        <d v="2011-08-26T00:00:00"/>
        <d v="2013-08-26T00:00:00"/>
        <d v="2014-08-26T00:00:00"/>
        <d v="2011-08-27T00:00:00"/>
        <d v="2012-08-27T00:00:00"/>
        <d v="2013-08-27T00:00:00"/>
        <d v="2014-08-27T00:00:00"/>
        <d v="2012-08-28T00:00:00"/>
        <d v="2013-08-28T00:00:00"/>
        <d v="2014-08-28T00:00:00"/>
        <d v="2011-08-29T00:00:00"/>
        <d v="2012-08-29T00:00:00"/>
        <d v="2013-08-29T00:00:00"/>
        <d v="2014-08-29T00:00:00"/>
        <d v="2011-08-30T00:00:00"/>
        <d v="2012-08-30T00:00:00"/>
        <d v="2013-08-30T00:00:00"/>
        <d v="2014-08-30T00:00:00"/>
        <d v="2011-08-31T00:00:00"/>
        <d v="2012-08-31T00:00:00"/>
        <d v="2013-08-31T00:00:00"/>
        <d v="2014-08-31T00:00:00"/>
        <d v="2011-09-13T00:00:00"/>
        <d v="2012-09-13T00:00:00"/>
        <d v="2013-09-13T00:00:00"/>
        <d v="2014-09-13T00:00:00"/>
        <d v="2011-09-14T00:00:00"/>
        <d v="2012-09-14T00:00:00"/>
        <d v="2013-09-14T00:00:00"/>
        <d v="2011-09-15T00:00:00"/>
        <d v="2013-09-15T00:00:00"/>
        <d v="2014-09-15T00:00:00"/>
        <d v="2011-09-16T00:00:00"/>
        <d v="2012-09-16T00:00:00"/>
        <d v="2013-09-16T00:00:00"/>
        <d v="2014-09-16T00:00:00"/>
        <d v="2011-09-17T00:00:00"/>
        <d v="2012-09-17T00:00:00"/>
        <d v="2013-09-17T00:00:00"/>
        <d v="2014-09-17T00:00:00"/>
        <d v="2011-09-18T00:00:00"/>
        <d v="2012-09-18T00:00:00"/>
        <d v="2013-09-18T00:00:00"/>
        <d v="2014-09-18T00:00:00"/>
        <d v="2011-09-19T00:00:00"/>
        <d v="2012-09-19T00:00:00"/>
        <d v="2013-09-19T00:00:00"/>
        <d v="2014-09-19T00:00:00"/>
        <d v="2011-09-20T00:00:00"/>
        <d v="2012-09-20T00:00:00"/>
        <d v="2013-09-20T00:00:00"/>
        <d v="2014-09-20T00:00:00"/>
        <d v="2011-09-21T00:00:00"/>
        <d v="2012-09-21T00:00:00"/>
        <d v="2013-09-21T00:00:00"/>
        <d v="2014-09-21T00:00:00"/>
        <d v="2011-09-22T00:00:00"/>
        <d v="2012-09-22T00:00:00"/>
        <d v="2014-09-22T00:00:00"/>
        <d v="2011-09-23T00:00:00"/>
        <d v="2013-09-23T00:00:00"/>
        <d v="2014-09-23T00:00:00"/>
        <d v="2011-09-24T00:00:00"/>
        <d v="2012-09-24T00:00:00"/>
        <d v="2013-09-24T00:00:00"/>
        <d v="2014-09-24T00:00:00"/>
        <d v="2012-09-25T00:00:00"/>
        <d v="2013-09-25T00:00:00"/>
        <d v="2014-09-25T00:00:00"/>
        <d v="2011-09-26T00:00:00"/>
        <d v="2012-09-26T00:00:00"/>
        <d v="2013-09-26T00:00:00"/>
        <d v="2014-09-26T00:00:00"/>
        <d v="2011-09-27T00:00:00"/>
        <d v="2012-09-27T00:00:00"/>
        <d v="2013-09-27T00:00:00"/>
        <d v="2014-09-27T00:00:00"/>
        <d v="2011-09-28T00:00:00"/>
        <d v="2012-09-28T00:00:00"/>
        <d v="2013-09-28T00:00:00"/>
        <d v="2014-09-28T00:00:00"/>
        <d v="2011-09-29T00:00:00"/>
        <d v="2012-09-29T00:00:00"/>
        <d v="2013-09-29T00:00:00"/>
        <d v="2014-09-29T00:00:00"/>
        <d v="2011-09-30T00:00:00"/>
        <d v="2013-09-30T00:00:00"/>
        <d v="2014-09-30T00:00:00"/>
        <d v="2011-10-13T00:00:00"/>
        <d v="2012-10-13T00:00:00"/>
        <d v="2014-10-13T00:00:00"/>
        <d v="2011-10-14T00:00:00"/>
        <d v="2013-10-14T00:00:00"/>
        <d v="2014-10-14T00:00:00"/>
        <d v="2012-10-15T00:00:00"/>
        <d v="2013-10-15T00:00:00"/>
        <d v="2014-10-15T00:00:00"/>
        <d v="2012-10-16T00:00:00"/>
        <d v="2013-10-16T00:00:00"/>
        <d v="2014-10-16T00:00:00"/>
        <d v="2011-10-17T00:00:00"/>
        <d v="2012-10-17T00:00:00"/>
        <d v="2013-10-17T00:00:00"/>
        <d v="2014-10-17T00:00:00"/>
        <d v="2011-10-18T00:00:00"/>
        <d v="2012-10-18T00:00:00"/>
        <d v="2013-10-18T00:00:00"/>
        <d v="2014-10-18T00:00:00"/>
        <d v="2011-10-19T00:00:00"/>
        <d v="2012-10-19T00:00:00"/>
        <d v="2011-10-20T00:00:00"/>
        <d v="2012-10-20T00:00:00"/>
        <d v="2014-10-20T00:00:00"/>
        <d v="2011-10-21T00:00:00"/>
        <d v="2013-10-21T00:00:00"/>
        <d v="2014-10-21T00:00:00"/>
        <d v="2011-10-22T00:00:00"/>
        <d v="2012-10-22T00:00:00"/>
        <d v="2013-10-22T00:00:00"/>
        <d v="2014-10-22T00:00:00"/>
        <d v="2012-10-23T00:00:00"/>
        <d v="2013-10-23T00:00:00"/>
        <d v="2014-10-23T00:00:00"/>
        <d v="2011-10-24T00:00:00"/>
        <d v="2012-10-24T00:00:00"/>
        <d v="2013-10-24T00:00:00"/>
        <d v="2014-10-24T00:00:00"/>
        <d v="2011-10-25T00:00:00"/>
        <d v="2012-10-25T00:00:00"/>
        <d v="2013-10-25T00:00:00"/>
        <d v="2011-10-26T00:00:00"/>
        <d v="2012-10-26T00:00:00"/>
        <d v="2011-10-27T00:00:00"/>
        <d v="2012-10-27T00:00:00"/>
        <d v="2014-10-27T00:00:00"/>
        <d v="2011-10-28T00:00:00"/>
        <d v="2013-10-28T00:00:00"/>
        <d v="2014-10-28T00:00:00"/>
        <d v="2012-10-29T00:00:00"/>
        <d v="2013-10-29T00:00:00"/>
        <d v="2014-10-29T00:00:00"/>
        <d v="2012-10-30T00:00:00"/>
        <d v="2013-10-30T00:00:00"/>
        <d v="2014-10-30T00:00:00"/>
        <d v="2011-10-31T00:00:00"/>
        <d v="2012-10-31T00:00:00"/>
        <d v="2013-10-31T00:00:00"/>
        <d v="2014-10-31T00:00:00"/>
        <d v="2011-11-13T00:00:00"/>
        <d v="2012-11-13T00:00:00"/>
        <d v="2013-11-13T00:00:00"/>
        <d v="2014-11-13T00:00:00"/>
        <d v="2011-11-14T00:00:00"/>
        <d v="2012-11-14T00:00:00"/>
        <d v="2013-11-14T00:00:00"/>
        <d v="2014-11-14T00:00:00"/>
        <d v="2011-11-15T00:00:00"/>
        <d v="2012-11-15T00:00:00"/>
        <d v="2013-11-15T00:00:00"/>
        <d v="2014-11-15T00:00:00"/>
        <d v="2011-11-16T00:00:00"/>
        <d v="2012-11-16T00:00:00"/>
        <d v="2013-11-16T00:00:00"/>
        <d v="2014-11-16T00:00:00"/>
        <d v="2011-11-17T00:00:00"/>
        <d v="2012-11-17T00:00:00"/>
        <d v="2013-11-17T00:00:00"/>
        <d v="2014-11-17T00:00:00"/>
        <d v="2011-11-18T00:00:00"/>
        <d v="2013-11-18T00:00:00"/>
        <d v="2014-11-18T00:00:00"/>
        <d v="2011-11-19T00:00:00"/>
        <d v="2012-11-19T00:00:00"/>
        <d v="2013-11-19T00:00:00"/>
        <d v="2014-11-19T00:00:00"/>
        <d v="2012-11-20T00:00:00"/>
        <d v="2013-11-20T00:00:00"/>
        <d v="2014-11-20T00:00:00"/>
        <d v="2011-11-21T00:00:00"/>
        <d v="2012-11-21T00:00:00"/>
        <d v="2013-11-21T00:00:00"/>
        <d v="2014-11-21T00:00:00"/>
        <d v="2011-11-22T00:00:00"/>
        <d v="2012-11-22T00:00:00"/>
        <d v="2013-11-22T00:00:00"/>
        <d v="2014-11-22T00:00:00"/>
        <d v="2011-11-23T00:00:00"/>
        <d v="2012-11-23T00:00:00"/>
        <d v="2014-11-23T00:00:00"/>
        <d v="2011-11-24T00:00:00"/>
        <d v="2012-11-24T00:00:00"/>
        <d v="2013-11-24T00:00:00"/>
        <d v="2014-11-24T00:00:00"/>
        <d v="2011-11-25T00:00:00"/>
        <d v="2012-11-25T00:00:00"/>
        <d v="2013-11-25T00:00:00"/>
        <d v="2014-11-25T00:00:00"/>
        <d v="2011-11-26T00:00:00"/>
        <d v="2012-11-26T00:00:00"/>
        <d v="2013-11-26T00:00:00"/>
        <d v="2014-11-26T00:00:00"/>
        <d v="2011-11-27T00:00:00"/>
        <d v="2012-11-27T00:00:00"/>
        <d v="2013-11-27T00:00:00"/>
        <d v="2014-11-27T00:00:00"/>
        <d v="2011-11-28T00:00:00"/>
        <d v="2012-11-28T00:00:00"/>
        <d v="2013-11-28T00:00:00"/>
        <d v="2014-11-28T00:00:00"/>
        <d v="2011-11-29T00:00:00"/>
        <d v="2012-11-29T00:00:00"/>
        <d v="2013-11-29T00:00:00"/>
        <d v="2014-11-29T00:00:00"/>
        <d v="2011-11-30T00:00:00"/>
        <d v="2012-11-30T00:00:00"/>
        <d v="2013-11-30T00:00:00"/>
        <d v="2011-12-13T00:00:00"/>
        <d v="2012-12-13T00:00:00"/>
        <d v="2013-12-13T00:00:00"/>
        <d v="2014-12-13T00:00:00"/>
        <d v="2011-12-14T00:00:00"/>
        <d v="2012-12-14T00:00:00"/>
        <d v="2013-12-14T00:00:00"/>
        <d v="2014-12-14T00:00:00"/>
        <d v="2011-12-15T00:00:00"/>
        <d v="2012-12-15T00:00:00"/>
        <d v="2014-12-15T00:00:00"/>
        <d v="2011-12-16T00:00:00"/>
        <d v="2013-12-16T00:00:00"/>
        <d v="2014-12-16T00:00:00"/>
        <d v="2011-12-17T00:00:00"/>
        <d v="2012-12-17T00:00:00"/>
        <d v="2013-12-17T00:00:00"/>
        <d v="2014-12-17T00:00:00"/>
        <d v="2012-12-18T00:00:00"/>
        <d v="2013-12-18T00:00:00"/>
        <d v="2014-12-18T00:00:00"/>
        <d v="2011-12-19T00:00:00"/>
        <d v="2012-12-19T00:00:00"/>
        <d v="2013-12-19T00:00:00"/>
        <d v="2014-12-19T00:00:00"/>
        <d v="2011-12-20T00:00:00"/>
        <d v="2012-12-20T00:00:00"/>
        <d v="2013-12-20T00:00:00"/>
        <d v="2014-12-20T00:00:00"/>
        <d v="2011-12-21T00:00:00"/>
        <d v="2012-12-21T00:00:00"/>
        <d v="2011-12-22T00:00:00"/>
        <d v="2012-12-22T00:00:00"/>
        <d v="2014-12-22T00:00:00"/>
        <d v="2011-12-23T00:00:00"/>
        <d v="2013-12-23T00:00:00"/>
        <d v="2014-12-23T00:00:00"/>
        <d v="2011-12-24T00:00:00"/>
        <d v="2012-12-24T00:00:00"/>
        <d v="2013-12-24T00:00:00"/>
        <d v="2014-12-24T00:00:00"/>
        <d v="2012-12-25T00:00:00"/>
        <d v="2013-12-25T00:00:00"/>
        <d v="2014-12-25T00:00:00"/>
        <d v="2011-12-26T00:00:00"/>
        <d v="2012-12-26T00:00:00"/>
        <d v="2013-12-26T00:00:00"/>
        <d v="2014-12-26T00:00:00"/>
        <d v="2011-12-27T00:00:00"/>
        <d v="2012-12-27T00:00:00"/>
        <d v="2013-12-27T00:00:00"/>
        <d v="2014-12-27T00:00:00"/>
        <d v="2011-12-28T00:00:00"/>
        <d v="2012-12-28T00:00:00"/>
        <d v="2013-12-28T00:00:00"/>
        <d v="2014-12-28T00:00:00"/>
        <d v="2011-12-29T00:00:00"/>
        <d v="2012-12-29T00:00:00"/>
        <d v="2014-12-29T00:00:00"/>
        <d v="2011-12-30T00:00:00"/>
        <d v="2012-12-30T00:00:00"/>
        <d v="2013-12-30T00:00:00"/>
        <d v="2014-12-30T00:00:00"/>
        <d v="2012-12-31T00:00:00"/>
        <d v="2013-12-31T00:00:00"/>
        <d v="2014-12-31T00:00:00"/>
      </sharedItems>
      <fieldGroup par="24"/>
    </cacheField>
    <cacheField name="CustomerName" numFmtId="0">
      <sharedItems/>
    </cacheField>
    <cacheField name="Country" numFmtId="0">
      <sharedItems count="15">
        <s v="Sweden"/>
        <s v="Germany"/>
        <s v="Italy"/>
        <s v="France"/>
        <s v="United Kingdom"/>
        <s v="Spain"/>
        <s v="Ireland"/>
        <s v="Norway"/>
        <s v="Belgium"/>
        <s v="Netherlands"/>
        <s v="Austria"/>
        <s v="Switzerland"/>
        <s v="Portugal"/>
        <s v="Finland"/>
        <s v="Denmark"/>
      </sharedItems>
    </cacheField>
    <cacheField name="State" numFmtId="0">
      <sharedItems count="127">
        <s v="Stockholm"/>
        <s v="North Rhine-Westphalia"/>
        <s v="Emilia-Romagna"/>
        <s v="Alsace-Champagne-Ardenne-Lorraine"/>
        <s v="England"/>
        <s v="Berlin"/>
        <s v="Lazio"/>
        <s v="Veneto"/>
        <s v="Ile-de-France"/>
        <s v="Auvergne-RhÃ´ne-Alpes"/>
        <s v="Catalonia"/>
        <s v="Cork"/>
        <s v="Buskerud"/>
        <s v="Thuringia"/>
        <s v="Languedoc-Roussillon-Midi-PyrÃ©nÃ©es"/>
        <s v="Sicily"/>
        <s v="Saxony-Anhalt"/>
        <s v="Schleswig-Holstein"/>
        <s v="Valenciana"/>
        <s v="Limburg"/>
        <s v="Castile and LeÃ³n"/>
        <s v="Saxony"/>
        <s v="AndalusÃ­a"/>
        <s v="Bavaria"/>
        <s v="Lombardy"/>
        <s v="Groningen"/>
        <s v="Dublin"/>
        <s v="Aquitaine-Limousin-Poitou-Charentes"/>
        <s v="Baden-WÃ¼rttemberg"/>
        <s v="Vienna"/>
        <s v="Nord-Pas-de-Calais-Picardie"/>
        <s v="Hamburg"/>
        <s v="Hesse"/>
        <s v="Uppsala"/>
        <s v="Bremen"/>
        <s v="Oslo"/>
        <s v="VÃ¤stra GÃ¶taland"/>
        <s v="Piedmont"/>
        <s v="Murcia"/>
        <s v="Provence-Alpes-CÃ´te d'Azur"/>
        <s v="Campania"/>
        <s v="Normandy"/>
        <s v="Scotland"/>
        <s v="Lower Saxony"/>
        <s v="Basel-Stadt"/>
        <s v="Tyrol"/>
        <s v="South Holland"/>
        <s v="Mecklenburg-Vorpommern"/>
        <s v="Geneva"/>
        <s v="Bourgogne-Franche-ComtÃ©"/>
        <s v="Centre-Val de Loire"/>
        <s v="North Holland"/>
        <s v="Pays de la Loire"/>
        <s v="Apulia"/>
        <s v="Madrid"/>
        <s v="Tuscany"/>
        <s v="East Flanders"/>
        <s v="Ceuta"/>
        <s v="Galicia"/>
        <s v="Overijssel"/>
        <s v="Coimbra"/>
        <s v="Porto"/>
        <s v="Upper Austria"/>
        <s v="Corsica"/>
        <s v="Trentino-Alto Adige"/>
        <s v="Cantabria"/>
        <s v="Rhineland-Palatinate"/>
        <s v="Liguria"/>
        <s v="Gelderland"/>
        <s v="Uusimaa"/>
        <s v="Utrecht"/>
        <s v="Brandenburg"/>
        <s v="North Brabant"/>
        <s v="Brittany"/>
        <s v="Sardinia"/>
        <s v="Castile-La Mancha"/>
        <s v="SkÃ¥ne"/>
        <s v="Basque Country"/>
        <s v="Friuli-Venezia Giulia"/>
        <s v="ZÃ¼rich"/>
        <s v="Balearic Islands"/>
        <s v="Vaud"/>
        <s v="Basilicata"/>
        <s v="Lisboa"/>
        <s v="Hovedstaden"/>
        <s v="Styria"/>
        <s v="Braga"/>
        <s v="Finland Proper"/>
        <s v="Wales"/>
        <s v="Rogaland"/>
        <s v="Aveiro"/>
        <s v="Abruzzi"/>
        <s v="Hedmark"/>
        <s v="Melilla"/>
        <s v="Marche"/>
        <s v="Salzburg"/>
        <s v="Hordaland"/>
        <s v="Antwerp"/>
        <s v="LiÃ¨ge"/>
        <s v="Hainaut"/>
        <s v="Lucerne"/>
        <s v="West Flanders"/>
        <s v="Carinthia"/>
        <s v="Bern"/>
        <s v="VÃ¤rmland"/>
        <s v="Asturias"/>
        <s v="South Denmark"/>
        <s v="SÃ¶dermanland"/>
        <s v="Vest-Agder"/>
        <s v="Friesland"/>
        <s v="Zealand"/>
        <s v="Saarland"/>
        <s v="Galway"/>
        <s v="St. Gallen"/>
        <s v="Namur"/>
        <s v="Umbria"/>
        <s v="Drenthe"/>
        <s v="Flemish Brabant"/>
        <s v="Central Jutland"/>
        <s v="Zeeland"/>
        <s v="Kymenlaakso"/>
        <s v="Halland"/>
        <s v="Navarra"/>
        <s v="Calabria"/>
        <s v="Brussels"/>
        <s v="Extremadura"/>
        <s v="SetÃºbal"/>
      </sharedItems>
    </cacheField>
    <cacheField name="City" numFmtId="0">
      <sharedItems/>
    </cacheField>
    <cacheField name="Region" numFmtId="0">
      <sharedItems count="3">
        <s v="North"/>
        <s v="Central"/>
        <s v="South"/>
      </sharedItems>
    </cacheField>
    <cacheField name="Segment" numFmtId="0">
      <sharedItems/>
    </cacheField>
    <cacheField name="ShipMode" numFmtId="0">
      <sharedItems/>
    </cacheField>
    <cacheField name="Category" numFmtId="0">
      <sharedItems count="3">
        <s v="Office Supplies"/>
        <s v="Technology"/>
        <s v="Furniture"/>
      </sharedItems>
    </cacheField>
    <cacheField name="Sub-Category" numFmtId="0">
      <sharedItems count="17">
        <s v="Paper"/>
        <s v="Binders"/>
        <s v="Art"/>
        <s v="Storage"/>
        <s v="Machines"/>
        <s v="Bookcases"/>
        <s v="Chairs"/>
        <s v="Accessories"/>
        <s v="Appliances"/>
        <s v="Phones"/>
        <s v="Envelopes"/>
        <s v="Fasteners"/>
        <s v="Supplies"/>
        <s v="Copiers"/>
        <s v="Labels"/>
        <s v="Furnishings"/>
        <s v="Tables"/>
      </sharedItems>
    </cacheField>
    <cacheField name="ProductName" numFmtId="0">
      <sharedItems/>
    </cacheField>
    <cacheField name=" Discount " numFmtId="0">
      <sharedItems containsSemiMixedTypes="0" containsString="0" containsNumber="1" containsInteger="1" minValue="0" maxValue="1"/>
    </cacheField>
    <cacheField name=" Sales " numFmtId="0">
      <sharedItems containsSemiMixedTypes="0" containsString="0" containsNumber="1" containsInteger="1" minValue="3" maxValue="6517"/>
    </cacheField>
    <cacheField name=" Profit " numFmtId="0">
      <sharedItems containsSemiMixedTypes="0" containsString="0" containsNumber="1" containsInteger="1" minValue="-3060" maxValue="2476"/>
    </cacheField>
    <cacheField name="Quantity" numFmtId="0">
      <sharedItems containsSemiMixedTypes="0" containsString="0" containsNumber="1" containsInteger="1" minValue="1" maxValue="14"/>
    </cacheField>
    <cacheField name="Feedback" numFmtId="0">
      <sharedItems/>
    </cacheField>
    <cacheField name="Margin" numFmtId="0" formula="' Profit '/' Sales '" databaseField="0"/>
    <cacheField name="Months (CLEAN_orderDate)" numFmtId="0" databaseField="0">
      <fieldGroup base="5">
        <rangePr groupBy="months" startDate="2011-01-01T00:00:00" endDate="2015-01-01T00:00:00"/>
        <groupItems count="14">
          <s v="&lt;01-01-2011"/>
          <s v="Jan"/>
          <s v="Feb"/>
          <s v="Mar"/>
          <s v="Apr"/>
          <s v="May"/>
          <s v="Jun"/>
          <s v="Jul"/>
          <s v="Aug"/>
          <s v="Sep"/>
          <s v="Oct"/>
          <s v="Nov"/>
          <s v="Dec"/>
          <s v="&gt;01-01-2015"/>
        </groupItems>
      </fieldGroup>
    </cacheField>
    <cacheField name="Quarters (CLEAN_orderDate)" numFmtId="0" databaseField="0">
      <fieldGroup base="5">
        <rangePr groupBy="quarters" startDate="2011-01-01T00:00:00" endDate="2015-01-01T00:00:00"/>
        <groupItems count="6">
          <s v="&lt;01-01-2011"/>
          <s v="Qtr1"/>
          <s v="Qtr2"/>
          <s v="Qtr3"/>
          <s v="Qtr4"/>
          <s v="&gt;01-01-2015"/>
        </groupItems>
      </fieldGroup>
    </cacheField>
    <cacheField name="Years (CLEAN_orderDate)" numFmtId="0" databaseField="0">
      <fieldGroup base="5">
        <rangePr groupBy="years" startDate="2011-01-01T00:00:00" endDate="2015-01-01T00:00:00"/>
        <groupItems count="7">
          <s v="&lt;01-01-2011"/>
          <s v="2011"/>
          <s v="2012"/>
          <s v="2013"/>
          <s v="2014"/>
          <s v="2015"/>
          <s v="&gt;01-01-2015"/>
        </groupItems>
      </fieldGroup>
    </cacheField>
  </cacheFields>
  <extLst>
    <ext xmlns:x14="http://schemas.microsoft.com/office/spreadsheetml/2009/9/main" uri="{725AE2AE-9491-48be-B2B4-4EB974FC3084}">
      <x14:pivotCacheDefinition pivotCacheId="13496118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47">
  <r>
    <s v="BN-2011-7407039"/>
    <x v="0"/>
    <n v="1"/>
    <n v="1"/>
    <n v="2011"/>
    <x v="0"/>
    <s v="Ruby Patel"/>
    <x v="0"/>
    <x v="0"/>
    <s v="Stockholm"/>
    <x v="0"/>
    <s v="Home Office"/>
    <s v="Economy Plus"/>
    <x v="0"/>
    <x v="0"/>
    <s v="Enermax Note Cards, Premium"/>
    <n v="1"/>
    <n v="45"/>
    <n v="-26"/>
    <n v="3"/>
    <b v="0"/>
  </r>
  <r>
    <s v="AZ-2011-2825684"/>
    <x v="1"/>
    <n v="2"/>
    <n v="1"/>
    <n v="2011"/>
    <x v="1"/>
    <s v="Hollie Norris"/>
    <x v="1"/>
    <x v="1"/>
    <s v="Halle"/>
    <x v="1"/>
    <s v="Consumer"/>
    <s v="Economy"/>
    <x v="0"/>
    <x v="1"/>
    <s v="Acco Hole Reinforcements, Recycled"/>
    <n v="0"/>
    <n v="21"/>
    <n v="11"/>
    <n v="3"/>
    <b v="0"/>
  </r>
  <r>
    <s v="AZ-2011-2825684"/>
    <x v="1"/>
    <n v="2"/>
    <n v="1"/>
    <n v="2011"/>
    <x v="1"/>
    <s v="Hollie Norris"/>
    <x v="1"/>
    <x v="1"/>
    <s v="Halle"/>
    <x v="1"/>
    <s v="Consumer"/>
    <s v="Economy"/>
    <x v="0"/>
    <x v="1"/>
    <s v="Avery Hole Reinforcements, Durable"/>
    <n v="0"/>
    <n v="12"/>
    <n v="4"/>
    <n v="2"/>
    <b v="1"/>
  </r>
  <r>
    <s v="AZ-2011-494581"/>
    <x v="1"/>
    <n v="2"/>
    <n v="1"/>
    <n v="2011"/>
    <x v="1"/>
    <s v="Kiara Allen"/>
    <x v="2"/>
    <x v="2"/>
    <s v="Parma"/>
    <x v="2"/>
    <s v="Consumer"/>
    <s v="Economy"/>
    <x v="0"/>
    <x v="2"/>
    <s v="Sanford Pencil Sharpener, Water Color"/>
    <n v="0"/>
    <n v="78"/>
    <n v="20"/>
    <n v="3"/>
    <b v="1"/>
  </r>
  <r>
    <s v="AZ-2011-2777408"/>
    <x v="2"/>
    <n v="3"/>
    <n v="1"/>
    <n v="2011"/>
    <x v="2"/>
    <s v="Maya Summers"/>
    <x v="1"/>
    <x v="1"/>
    <s v="Bochum"/>
    <x v="1"/>
    <s v="Home Office"/>
    <s v="Economy Plus"/>
    <x v="0"/>
    <x v="2"/>
    <s v="Binney &amp; Smith Pens, Easy-Erase"/>
    <n v="0"/>
    <n v="147"/>
    <n v="0"/>
    <n v="12"/>
    <b v="0"/>
  </r>
  <r>
    <s v="AZ-2011-2777408"/>
    <x v="2"/>
    <n v="3"/>
    <n v="1"/>
    <n v="2011"/>
    <x v="2"/>
    <s v="Maya Summers"/>
    <x v="1"/>
    <x v="1"/>
    <s v="Bochum"/>
    <x v="1"/>
    <s v="Home Office"/>
    <s v="Economy Plus"/>
    <x v="0"/>
    <x v="3"/>
    <s v="Fellowes Shelving, Wire Frame"/>
    <n v="0"/>
    <n v="102"/>
    <n v="35"/>
    <n v="2"/>
    <b v="0"/>
  </r>
  <r>
    <s v="AZ-2011-2777408"/>
    <x v="2"/>
    <n v="3"/>
    <n v="1"/>
    <n v="2011"/>
    <x v="2"/>
    <s v="Maya Summers"/>
    <x v="1"/>
    <x v="1"/>
    <s v="Bochum"/>
    <x v="1"/>
    <s v="Home Office"/>
    <s v="Economy Plus"/>
    <x v="1"/>
    <x v="4"/>
    <s v="Epson Calculator, Durable"/>
    <n v="0"/>
    <n v="47"/>
    <n v="13"/>
    <n v="1"/>
    <b v="0"/>
  </r>
  <r>
    <s v="AZ-2011-4069925"/>
    <x v="2"/>
    <n v="3"/>
    <n v="1"/>
    <n v="2011"/>
    <x v="2"/>
    <s v="Oscar Clayton"/>
    <x v="3"/>
    <x v="3"/>
    <s v="Colmar"/>
    <x v="1"/>
    <s v="Consumer"/>
    <s v="Economy"/>
    <x v="0"/>
    <x v="2"/>
    <s v="BIC Markers, Easy-Erase"/>
    <n v="0"/>
    <n v="107"/>
    <n v="30"/>
    <n v="4"/>
    <b v="0"/>
  </r>
  <r>
    <s v="AZ-2011-7903656"/>
    <x v="2"/>
    <n v="3"/>
    <n v="1"/>
    <n v="2011"/>
    <x v="2"/>
    <s v="Angus De Groot"/>
    <x v="4"/>
    <x v="4"/>
    <s v="Farnborough"/>
    <x v="0"/>
    <s v="Corporate"/>
    <s v="Economy"/>
    <x v="2"/>
    <x v="5"/>
    <s v="Safco Classic Bookcase, Traditional"/>
    <n v="0"/>
    <n v="1314"/>
    <n v="342"/>
    <n v="3"/>
    <b v="1"/>
  </r>
  <r>
    <s v="AZ-2011-7903656"/>
    <x v="2"/>
    <n v="3"/>
    <n v="1"/>
    <n v="2011"/>
    <x v="2"/>
    <s v="Angus De Groot"/>
    <x v="4"/>
    <x v="4"/>
    <s v="Farnborough"/>
    <x v="0"/>
    <s v="Corporate"/>
    <s v="Economy"/>
    <x v="2"/>
    <x v="6"/>
    <s v="Office Star Rocking Chair, Red"/>
    <n v="0"/>
    <n v="705"/>
    <n v="289"/>
    <n v="5"/>
    <b v="1"/>
  </r>
  <r>
    <s v="AZ-2011-7903656"/>
    <x v="2"/>
    <n v="3"/>
    <n v="1"/>
    <n v="2011"/>
    <x v="2"/>
    <s v="Angus De Groot"/>
    <x v="4"/>
    <x v="4"/>
    <s v="Farnborough"/>
    <x v="0"/>
    <s v="Corporate"/>
    <s v="Economy"/>
    <x v="0"/>
    <x v="2"/>
    <s v="BIC Sketch Pad, Blue"/>
    <n v="0"/>
    <n v="195"/>
    <n v="35"/>
    <n v="4"/>
    <b v="1"/>
  </r>
  <r>
    <s v="AZ-2011-7903656"/>
    <x v="2"/>
    <n v="3"/>
    <n v="1"/>
    <n v="2011"/>
    <x v="2"/>
    <s v="Angus De Groot"/>
    <x v="4"/>
    <x v="4"/>
    <s v="Farnborough"/>
    <x v="0"/>
    <s v="Corporate"/>
    <s v="Economy"/>
    <x v="0"/>
    <x v="2"/>
    <s v="Sanford Pens, Fluorescent"/>
    <n v="0"/>
    <n v="37"/>
    <n v="10"/>
    <n v="3"/>
    <b v="0"/>
  </r>
  <r>
    <s v="AZ-2011-8074602"/>
    <x v="2"/>
    <n v="3"/>
    <n v="1"/>
    <n v="2011"/>
    <x v="2"/>
    <s v="Caleb Kenyon"/>
    <x v="1"/>
    <x v="5"/>
    <s v="Berlin"/>
    <x v="1"/>
    <s v="Corporate"/>
    <s v="Economy"/>
    <x v="1"/>
    <x v="7"/>
    <s v="Belkin Keyboard, USB"/>
    <n v="0"/>
    <n v="151"/>
    <n v="-5"/>
    <n v="2"/>
    <b v="1"/>
  </r>
  <r>
    <s v="AZ-2011-1410648"/>
    <x v="2"/>
    <n v="3"/>
    <n v="1"/>
    <n v="2011"/>
    <x v="2"/>
    <s v="Carl Proctor"/>
    <x v="2"/>
    <x v="6"/>
    <s v="Rome"/>
    <x v="2"/>
    <s v="Consumer"/>
    <s v="Economy"/>
    <x v="0"/>
    <x v="1"/>
    <s v="Ibico Index Tab, Clear"/>
    <n v="0"/>
    <n v="18"/>
    <n v="3"/>
    <n v="2"/>
    <b v="1"/>
  </r>
  <r>
    <s v="AZ-2011-496083"/>
    <x v="2"/>
    <n v="3"/>
    <n v="1"/>
    <n v="2011"/>
    <x v="2"/>
    <s v="Spencer Akhtar"/>
    <x v="1"/>
    <x v="5"/>
    <s v="Berlin"/>
    <x v="1"/>
    <s v="Consumer"/>
    <s v="Economy"/>
    <x v="0"/>
    <x v="8"/>
    <s v="Hamilton Beach Toaster, Black"/>
    <n v="0"/>
    <n v="364"/>
    <n v="45"/>
    <n v="8"/>
    <b v="1"/>
  </r>
  <r>
    <s v="AZ-2011-496083"/>
    <x v="2"/>
    <n v="3"/>
    <n v="1"/>
    <n v="2011"/>
    <x v="2"/>
    <s v="Spencer Akhtar"/>
    <x v="1"/>
    <x v="5"/>
    <s v="Berlin"/>
    <x v="1"/>
    <s v="Consumer"/>
    <s v="Economy"/>
    <x v="0"/>
    <x v="3"/>
    <s v="Fellowes Folders, Blue"/>
    <n v="0"/>
    <n v="63"/>
    <n v="24"/>
    <n v="3"/>
    <b v="1"/>
  </r>
  <r>
    <s v="AZ-2011-496083"/>
    <x v="2"/>
    <n v="3"/>
    <n v="1"/>
    <n v="2011"/>
    <x v="2"/>
    <s v="Spencer Akhtar"/>
    <x v="1"/>
    <x v="5"/>
    <s v="Berlin"/>
    <x v="1"/>
    <s v="Consumer"/>
    <s v="Economy"/>
    <x v="0"/>
    <x v="3"/>
    <s v="Smead Shelving, Single Width"/>
    <n v="0"/>
    <n v="118"/>
    <n v="37"/>
    <n v="3"/>
    <b v="1"/>
  </r>
  <r>
    <s v="AZ-2011-8060550"/>
    <x v="3"/>
    <n v="4"/>
    <n v="1"/>
    <n v="2011"/>
    <x v="3"/>
    <s v="Harry Nelson"/>
    <x v="2"/>
    <x v="7"/>
    <s v="Treviso"/>
    <x v="2"/>
    <s v="Consumer"/>
    <s v="Priority"/>
    <x v="0"/>
    <x v="2"/>
    <s v="Stanley Canvas, Water Color"/>
    <n v="0"/>
    <n v="158"/>
    <n v="69"/>
    <n v="3"/>
    <b v="0"/>
  </r>
  <r>
    <s v="AZ-2011-8060550"/>
    <x v="3"/>
    <n v="4"/>
    <n v="1"/>
    <n v="2011"/>
    <x v="3"/>
    <s v="Harry Nelson"/>
    <x v="2"/>
    <x v="7"/>
    <s v="Treviso"/>
    <x v="2"/>
    <s v="Consumer"/>
    <s v="Priority"/>
    <x v="0"/>
    <x v="1"/>
    <s v="Wilson Jones Binding Machine, Recycled"/>
    <n v="0"/>
    <n v="296"/>
    <n v="32"/>
    <n v="6"/>
    <b v="1"/>
  </r>
  <r>
    <s v="AZ-2011-8060550"/>
    <x v="3"/>
    <n v="4"/>
    <n v="1"/>
    <n v="2011"/>
    <x v="3"/>
    <s v="Harry Nelson"/>
    <x v="2"/>
    <x v="7"/>
    <s v="Treviso"/>
    <x v="2"/>
    <s v="Consumer"/>
    <s v="Priority"/>
    <x v="1"/>
    <x v="7"/>
    <s v="SanDisk Flash Drive, Programmable"/>
    <n v="0"/>
    <n v="123"/>
    <n v="50"/>
    <n v="3"/>
    <b v="1"/>
  </r>
  <r>
    <s v="BN-2011-6893107"/>
    <x v="3"/>
    <n v="4"/>
    <n v="1"/>
    <n v="2011"/>
    <x v="3"/>
    <s v="Kayla Tearle"/>
    <x v="2"/>
    <x v="6"/>
    <s v="Rome"/>
    <x v="2"/>
    <s v="Corporate"/>
    <s v="Priority"/>
    <x v="1"/>
    <x v="9"/>
    <s v="Apple Signal Booster, Full Size"/>
    <n v="0"/>
    <n v="497"/>
    <n v="-290"/>
    <n v="6"/>
    <b v="0"/>
  </r>
  <r>
    <s v="AZ-2011-1655349"/>
    <x v="4"/>
    <n v="6"/>
    <n v="1"/>
    <n v="2011"/>
    <x v="4"/>
    <s v="Lorri Stratton"/>
    <x v="3"/>
    <x v="8"/>
    <s v="Deuil-la-Barre"/>
    <x v="1"/>
    <s v="Consumer"/>
    <s v="Economy"/>
    <x v="0"/>
    <x v="1"/>
    <s v="Cardinal 3-Hole Punch, Economy"/>
    <n v="0"/>
    <n v="58"/>
    <n v="26"/>
    <n v="2"/>
    <b v="0"/>
  </r>
  <r>
    <s v="AZ-2011-1655349"/>
    <x v="4"/>
    <n v="6"/>
    <n v="1"/>
    <n v="2011"/>
    <x v="4"/>
    <s v="Lorri Stratton"/>
    <x v="3"/>
    <x v="8"/>
    <s v="Deuil-la-Barre"/>
    <x v="1"/>
    <s v="Consumer"/>
    <s v="Economy"/>
    <x v="0"/>
    <x v="10"/>
    <s v="Cameo Peel and Seal, Security-Tint"/>
    <n v="0"/>
    <n v="140"/>
    <n v="8"/>
    <n v="6"/>
    <b v="0"/>
  </r>
  <r>
    <s v="AZ-2011-2820672"/>
    <x v="4"/>
    <n v="6"/>
    <n v="1"/>
    <n v="2011"/>
    <x v="4"/>
    <s v="Rachel Tyler"/>
    <x v="3"/>
    <x v="9"/>
    <s v="Lyon"/>
    <x v="1"/>
    <s v="Corporate"/>
    <s v="Economy"/>
    <x v="1"/>
    <x v="9"/>
    <s v="Apple Speaker Phone, Full Size"/>
    <n v="0"/>
    <n v="212"/>
    <n v="70"/>
    <n v="2"/>
    <b v="1"/>
  </r>
  <r>
    <s v="AZ-2011-1723003"/>
    <x v="4"/>
    <n v="6"/>
    <n v="1"/>
    <n v="2011"/>
    <x v="4"/>
    <s v="Paige Horsfall"/>
    <x v="5"/>
    <x v="10"/>
    <s v="Barcelona"/>
    <x v="2"/>
    <s v="Home Office"/>
    <s v="Economy"/>
    <x v="0"/>
    <x v="1"/>
    <s v="Cardinal Binding Machine, Durable"/>
    <n v="0"/>
    <n v="103"/>
    <n v="36"/>
    <n v="2"/>
    <b v="1"/>
  </r>
  <r>
    <s v="AZ-2011-5002447"/>
    <x v="4"/>
    <n v="6"/>
    <n v="1"/>
    <n v="2011"/>
    <x v="4"/>
    <s v="Maddison Breen"/>
    <x v="6"/>
    <x v="11"/>
    <s v="Cork"/>
    <x v="0"/>
    <s v="Corporate"/>
    <s v="Economy"/>
    <x v="2"/>
    <x v="5"/>
    <s v="Ikea Classic Bookcase, Traditional"/>
    <n v="1"/>
    <n v="1029"/>
    <n v="-247"/>
    <n v="5"/>
    <b v="1"/>
  </r>
  <r>
    <s v="AZ-2011-5002447"/>
    <x v="4"/>
    <n v="6"/>
    <n v="1"/>
    <n v="2011"/>
    <x v="4"/>
    <s v="Maddison Breen"/>
    <x v="6"/>
    <x v="11"/>
    <s v="Cork"/>
    <x v="0"/>
    <s v="Corporate"/>
    <s v="Economy"/>
    <x v="0"/>
    <x v="1"/>
    <s v="Wilson Jones 3-Hole Punch, Economy"/>
    <n v="1"/>
    <n v="28"/>
    <n v="-10"/>
    <n v="2"/>
    <b v="1"/>
  </r>
  <r>
    <s v="AZ-2011-5002447"/>
    <x v="4"/>
    <n v="6"/>
    <n v="1"/>
    <n v="2011"/>
    <x v="4"/>
    <s v="Maddison Breen"/>
    <x v="6"/>
    <x v="11"/>
    <s v="Cork"/>
    <x v="0"/>
    <s v="Corporate"/>
    <s v="Economy"/>
    <x v="0"/>
    <x v="10"/>
    <s v="Kraft Interoffice Envelope, with clear poly window"/>
    <n v="1"/>
    <n v="25"/>
    <n v="-6"/>
    <n v="1"/>
    <b v="1"/>
  </r>
  <r>
    <s v="AZ-2011-3515834"/>
    <x v="4"/>
    <n v="6"/>
    <n v="1"/>
    <n v="2011"/>
    <x v="4"/>
    <s v="Molly Crawford"/>
    <x v="4"/>
    <x v="4"/>
    <s v="Wigan"/>
    <x v="0"/>
    <s v="Corporate"/>
    <s v="Priority"/>
    <x v="0"/>
    <x v="1"/>
    <s v="Avery Binder Covers, Economy"/>
    <n v="0"/>
    <n v="22"/>
    <n v="7"/>
    <n v="2"/>
    <b v="0"/>
  </r>
  <r>
    <s v="AZ-2011-3846849"/>
    <x v="4"/>
    <n v="6"/>
    <n v="1"/>
    <n v="2011"/>
    <x v="4"/>
    <s v="Tyler Whitehead"/>
    <x v="4"/>
    <x v="4"/>
    <s v="Warrington"/>
    <x v="0"/>
    <s v="Corporate"/>
    <s v="Economy Plus"/>
    <x v="0"/>
    <x v="3"/>
    <s v="Fellowes Shelving, Wire Frame"/>
    <n v="0"/>
    <n v="512"/>
    <n v="210"/>
    <n v="9"/>
    <b v="1"/>
  </r>
  <r>
    <s v="AZ-2011-3846849"/>
    <x v="4"/>
    <n v="6"/>
    <n v="1"/>
    <n v="2011"/>
    <x v="4"/>
    <s v="Tyler Whitehead"/>
    <x v="4"/>
    <x v="4"/>
    <s v="Warrington"/>
    <x v="0"/>
    <s v="Corporate"/>
    <s v="Economy Plus"/>
    <x v="1"/>
    <x v="7"/>
    <s v="Enermax Numeric Keypad, Bluetooth"/>
    <n v="0"/>
    <n v="806"/>
    <n v="185"/>
    <n v="14"/>
    <b v="1"/>
  </r>
  <r>
    <s v="AZ-2011-3846849"/>
    <x v="4"/>
    <n v="6"/>
    <n v="1"/>
    <n v="2011"/>
    <x v="4"/>
    <s v="Tyler Whitehead"/>
    <x v="4"/>
    <x v="4"/>
    <s v="Warrington"/>
    <x v="0"/>
    <s v="Corporate"/>
    <s v="Economy Plus"/>
    <x v="1"/>
    <x v="7"/>
    <s v="SanDisk Memory Card, Bluetooth"/>
    <n v="0"/>
    <n v="450"/>
    <n v="58"/>
    <n v="4"/>
    <b v="1"/>
  </r>
  <r>
    <s v="AZ-2011-1722024"/>
    <x v="5"/>
    <n v="7"/>
    <n v="1"/>
    <n v="2011"/>
    <x v="5"/>
    <s v="Chelsea Bannister"/>
    <x v="4"/>
    <x v="4"/>
    <s v="Coventry"/>
    <x v="0"/>
    <s v="Consumer"/>
    <s v="Priority"/>
    <x v="0"/>
    <x v="2"/>
    <s v="Sanford Highlighters, Fluorescent"/>
    <n v="0"/>
    <n v="34"/>
    <n v="14"/>
    <n v="2"/>
    <b v="1"/>
  </r>
  <r>
    <s v="AZ-2011-1680940"/>
    <x v="6"/>
    <n v="8"/>
    <n v="1"/>
    <n v="2011"/>
    <x v="6"/>
    <s v="Leslie Wilson"/>
    <x v="3"/>
    <x v="8"/>
    <s v="Champigny-sur-Marne"/>
    <x v="1"/>
    <s v="Consumer"/>
    <s v="Economy"/>
    <x v="2"/>
    <x v="6"/>
    <s v="Harbour Creations Steel Folding Chair, Set of Two"/>
    <n v="0"/>
    <n v="270"/>
    <n v="75"/>
    <n v="3"/>
    <b v="1"/>
  </r>
  <r>
    <s v="AZ-2011-5466756"/>
    <x v="6"/>
    <n v="8"/>
    <n v="1"/>
    <n v="2011"/>
    <x v="6"/>
    <s v="Ellie Chapman"/>
    <x v="1"/>
    <x v="1"/>
    <s v="Leverkusen"/>
    <x v="1"/>
    <s v="Home Office"/>
    <s v="Economy Plus"/>
    <x v="0"/>
    <x v="2"/>
    <s v="BIC Markers, Easy-Erase"/>
    <n v="0"/>
    <n v="53"/>
    <n v="15"/>
    <n v="2"/>
    <b v="1"/>
  </r>
  <r>
    <s v="AZ-2011-5466756"/>
    <x v="6"/>
    <n v="8"/>
    <n v="1"/>
    <n v="2011"/>
    <x v="6"/>
    <s v="Ellie Chapman"/>
    <x v="1"/>
    <x v="1"/>
    <s v="Leverkusen"/>
    <x v="1"/>
    <s v="Home Office"/>
    <s v="Economy Plus"/>
    <x v="0"/>
    <x v="11"/>
    <s v="Accos Paper Clips, Assorted Sizes"/>
    <n v="0"/>
    <n v="80"/>
    <n v="1"/>
    <n v="7"/>
    <b v="0"/>
  </r>
  <r>
    <s v="AZ-2011-5466756"/>
    <x v="6"/>
    <n v="8"/>
    <n v="1"/>
    <n v="2011"/>
    <x v="6"/>
    <s v="Ellie Chapman"/>
    <x v="1"/>
    <x v="1"/>
    <s v="Leverkusen"/>
    <x v="1"/>
    <s v="Home Office"/>
    <s v="Economy Plus"/>
    <x v="0"/>
    <x v="3"/>
    <s v="Tenex Shelving, Industrial"/>
    <n v="0"/>
    <n v="99"/>
    <n v="10"/>
    <n v="2"/>
    <b v="0"/>
  </r>
  <r>
    <s v="AZ-2011-5466756"/>
    <x v="6"/>
    <n v="8"/>
    <n v="1"/>
    <n v="2011"/>
    <x v="6"/>
    <s v="Ellie Chapman"/>
    <x v="1"/>
    <x v="1"/>
    <s v="Leverkusen"/>
    <x v="1"/>
    <s v="Home Office"/>
    <s v="Economy Plus"/>
    <x v="1"/>
    <x v="7"/>
    <s v="Belkin Flash Drive, Programmable"/>
    <n v="0"/>
    <n v="217"/>
    <n v="22"/>
    <n v="5"/>
    <b v="0"/>
  </r>
  <r>
    <s v="AZ-2011-8361446"/>
    <x v="7"/>
    <n v="9"/>
    <n v="1"/>
    <n v="2011"/>
    <x v="7"/>
    <s v="Libby McDonald"/>
    <x v="4"/>
    <x v="4"/>
    <s v="High Wycombe"/>
    <x v="0"/>
    <s v="Home Office"/>
    <s v="Priority"/>
    <x v="0"/>
    <x v="2"/>
    <s v="BIC Pencil Sharpener, Fluorescent"/>
    <n v="0"/>
    <n v="61"/>
    <n v="21"/>
    <n v="2"/>
    <b v="0"/>
  </r>
  <r>
    <s v="BN-2011-4718947"/>
    <x v="7"/>
    <n v="9"/>
    <n v="1"/>
    <n v="2011"/>
    <x v="7"/>
    <s v="Georgia Arundale"/>
    <x v="7"/>
    <x v="12"/>
    <s v="Drammen"/>
    <x v="0"/>
    <s v="Corporate"/>
    <s v="Priority"/>
    <x v="0"/>
    <x v="3"/>
    <s v="Rogers Trays, Wire Frame"/>
    <n v="0"/>
    <n v="243"/>
    <n v="119"/>
    <n v="4"/>
    <b v="1"/>
  </r>
  <r>
    <s v="BN-2011-6588034"/>
    <x v="7"/>
    <n v="9"/>
    <n v="1"/>
    <n v="2011"/>
    <x v="7"/>
    <s v="Michael Myers"/>
    <x v="1"/>
    <x v="13"/>
    <s v="Jena"/>
    <x v="1"/>
    <s v="Home Office"/>
    <s v="Economy"/>
    <x v="0"/>
    <x v="1"/>
    <s v="Avery Binding Machine, Durable"/>
    <n v="0"/>
    <n v="101"/>
    <n v="6"/>
    <n v="2"/>
    <b v="1"/>
  </r>
  <r>
    <s v="BN-2011-6588034"/>
    <x v="7"/>
    <n v="9"/>
    <n v="1"/>
    <n v="2011"/>
    <x v="7"/>
    <s v="Michael Myers"/>
    <x v="1"/>
    <x v="13"/>
    <s v="Jena"/>
    <x v="1"/>
    <s v="Home Office"/>
    <s v="Economy"/>
    <x v="0"/>
    <x v="1"/>
    <s v="Ibico Index Tab, Durable"/>
    <n v="0"/>
    <n v="37"/>
    <n v="16"/>
    <n v="4"/>
    <b v="1"/>
  </r>
  <r>
    <s v="AZ-2011-9632713"/>
    <x v="8"/>
    <n v="11"/>
    <n v="1"/>
    <n v="2011"/>
    <x v="8"/>
    <s v="Isabelle Vaughan"/>
    <x v="3"/>
    <x v="14"/>
    <s v="Castres"/>
    <x v="1"/>
    <s v="Consumer"/>
    <s v="Economy"/>
    <x v="0"/>
    <x v="3"/>
    <s v="Rogers Folders, Industrial"/>
    <n v="0"/>
    <n v="112"/>
    <n v="5"/>
    <n v="4"/>
    <b v="0"/>
  </r>
  <r>
    <s v="AZ-2011-8878816"/>
    <x v="8"/>
    <n v="11"/>
    <n v="1"/>
    <n v="2011"/>
    <x v="8"/>
    <s v="Larry Lambert"/>
    <x v="2"/>
    <x v="15"/>
    <s v="Messina"/>
    <x v="2"/>
    <s v="Consumer"/>
    <s v="Economy"/>
    <x v="2"/>
    <x v="5"/>
    <s v="Dania Floating Shelf Set, Traditional"/>
    <n v="0"/>
    <n v="677"/>
    <n v="61"/>
    <n v="4"/>
    <b v="1"/>
  </r>
  <r>
    <s v="AZ-2011-8878816"/>
    <x v="8"/>
    <n v="11"/>
    <n v="1"/>
    <n v="2011"/>
    <x v="8"/>
    <s v="Larry Lambert"/>
    <x v="2"/>
    <x v="15"/>
    <s v="Messina"/>
    <x v="2"/>
    <s v="Consumer"/>
    <s v="Economy"/>
    <x v="0"/>
    <x v="3"/>
    <s v="Eldon File Cart, Single Width"/>
    <n v="0"/>
    <n v="770"/>
    <n v="38"/>
    <n v="10"/>
    <b v="1"/>
  </r>
  <r>
    <s v="AZ-2011-8878816"/>
    <x v="8"/>
    <n v="11"/>
    <n v="1"/>
    <n v="2011"/>
    <x v="8"/>
    <s v="Larry Lambert"/>
    <x v="2"/>
    <x v="15"/>
    <s v="Messina"/>
    <x v="2"/>
    <s v="Consumer"/>
    <s v="Economy"/>
    <x v="0"/>
    <x v="3"/>
    <s v="Fellowes File Cart, Blue"/>
    <n v="0"/>
    <n v="494"/>
    <n v="0"/>
    <n v="6"/>
    <b v="0"/>
  </r>
  <r>
    <s v="AZ-2011-8878816"/>
    <x v="8"/>
    <n v="11"/>
    <n v="1"/>
    <n v="2011"/>
    <x v="8"/>
    <s v="Larry Lambert"/>
    <x v="2"/>
    <x v="15"/>
    <s v="Messina"/>
    <x v="2"/>
    <s v="Consumer"/>
    <s v="Economy"/>
    <x v="0"/>
    <x v="12"/>
    <s v="Stiletto Shears, High Speed"/>
    <n v="0"/>
    <n v="144"/>
    <n v="13"/>
    <n v="3"/>
    <b v="0"/>
  </r>
  <r>
    <s v="AZ-2011-8878816"/>
    <x v="8"/>
    <n v="11"/>
    <n v="1"/>
    <n v="2011"/>
    <x v="8"/>
    <s v="Larry Lambert"/>
    <x v="2"/>
    <x v="15"/>
    <s v="Messina"/>
    <x v="2"/>
    <s v="Consumer"/>
    <s v="Economy"/>
    <x v="1"/>
    <x v="13"/>
    <s v="Canon Ink, Laser"/>
    <n v="0"/>
    <n v="589"/>
    <n v="277"/>
    <n v="4"/>
    <b v="1"/>
  </r>
  <r>
    <s v="AZ-2011-5511380"/>
    <x v="8"/>
    <n v="11"/>
    <n v="1"/>
    <n v="2011"/>
    <x v="8"/>
    <s v="Holly Doyle"/>
    <x v="1"/>
    <x v="16"/>
    <s v="Magdeburg"/>
    <x v="1"/>
    <s v="Consumer"/>
    <s v="Economy"/>
    <x v="0"/>
    <x v="2"/>
    <s v="Boston Pencil Sharpener, Water Color"/>
    <n v="0"/>
    <n v="161"/>
    <n v="80"/>
    <n v="5"/>
    <b v="1"/>
  </r>
  <r>
    <s v="AZ-2011-5511380"/>
    <x v="8"/>
    <n v="11"/>
    <n v="1"/>
    <n v="2011"/>
    <x v="8"/>
    <s v="Holly Doyle"/>
    <x v="1"/>
    <x v="16"/>
    <s v="Magdeburg"/>
    <x v="1"/>
    <s v="Consumer"/>
    <s v="Economy"/>
    <x v="0"/>
    <x v="0"/>
    <s v="Eaton Cards &amp; Envelopes, 8.5 x 11"/>
    <n v="0"/>
    <n v="148"/>
    <n v="35"/>
    <n v="3"/>
    <b v="0"/>
  </r>
  <r>
    <s v="AZ-2011-5511380"/>
    <x v="8"/>
    <n v="11"/>
    <n v="1"/>
    <n v="2011"/>
    <x v="8"/>
    <s v="Holly Doyle"/>
    <x v="1"/>
    <x v="16"/>
    <s v="Magdeburg"/>
    <x v="1"/>
    <s v="Consumer"/>
    <s v="Economy"/>
    <x v="0"/>
    <x v="3"/>
    <s v="Tenex Lockers, Single Width"/>
    <n v="0"/>
    <n v="368"/>
    <n v="-16"/>
    <n v="2"/>
    <b v="0"/>
  </r>
  <r>
    <s v="AZ-2011-5511380"/>
    <x v="8"/>
    <n v="11"/>
    <n v="1"/>
    <n v="2011"/>
    <x v="8"/>
    <s v="Holly Doyle"/>
    <x v="1"/>
    <x v="16"/>
    <s v="Magdeburg"/>
    <x v="1"/>
    <s v="Consumer"/>
    <s v="Economy"/>
    <x v="1"/>
    <x v="7"/>
    <s v="Enermax Mouse, Programmable"/>
    <n v="0"/>
    <n v="125"/>
    <n v="0"/>
    <n v="3"/>
    <b v="0"/>
  </r>
  <r>
    <s v="BN-2011-7628560"/>
    <x v="8"/>
    <n v="11"/>
    <n v="1"/>
    <n v="2011"/>
    <x v="8"/>
    <s v="Libby Thompson"/>
    <x v="4"/>
    <x v="4"/>
    <s v="Slough"/>
    <x v="0"/>
    <s v="Consumer"/>
    <s v="Economy Plus"/>
    <x v="1"/>
    <x v="13"/>
    <s v="Brother Fax Machine, Laser"/>
    <n v="0"/>
    <n v="1593"/>
    <n v="653"/>
    <n v="5"/>
    <b v="0"/>
  </r>
  <r>
    <s v="BN-2011-4260093"/>
    <x v="8"/>
    <n v="11"/>
    <n v="1"/>
    <n v="2011"/>
    <x v="8"/>
    <s v="Casey Forte"/>
    <x v="1"/>
    <x v="17"/>
    <s v="Norderstedt"/>
    <x v="1"/>
    <s v="Consumer"/>
    <s v="Economy"/>
    <x v="0"/>
    <x v="1"/>
    <s v="Cardinal 3-Hole Punch, Recycled"/>
    <n v="0"/>
    <n v="87"/>
    <n v="25"/>
    <n v="3"/>
    <b v="0"/>
  </r>
  <r>
    <s v="BN-2011-4260093"/>
    <x v="8"/>
    <n v="11"/>
    <n v="1"/>
    <n v="2011"/>
    <x v="8"/>
    <s v="Casey Forte"/>
    <x v="1"/>
    <x v="17"/>
    <s v="Norderstedt"/>
    <x v="1"/>
    <s v="Consumer"/>
    <s v="Economy"/>
    <x v="0"/>
    <x v="1"/>
    <s v="Wilson Jones 3-Hole Punch, Clear"/>
    <n v="0"/>
    <n v="137"/>
    <n v="38"/>
    <n v="5"/>
    <b v="0"/>
  </r>
  <r>
    <s v="BN-2011-4260093"/>
    <x v="8"/>
    <n v="11"/>
    <n v="1"/>
    <n v="2011"/>
    <x v="8"/>
    <s v="Casey Forte"/>
    <x v="1"/>
    <x v="17"/>
    <s v="Norderstedt"/>
    <x v="1"/>
    <s v="Consumer"/>
    <s v="Economy"/>
    <x v="0"/>
    <x v="3"/>
    <s v="Fellowes Lockers, Wire Frame"/>
    <n v="0"/>
    <n v="929"/>
    <n v="361"/>
    <n v="5"/>
    <b v="0"/>
  </r>
  <r>
    <s v="BN-2011-4260093"/>
    <x v="8"/>
    <n v="11"/>
    <n v="1"/>
    <n v="2011"/>
    <x v="8"/>
    <s v="Casey Forte"/>
    <x v="1"/>
    <x v="17"/>
    <s v="Norderstedt"/>
    <x v="1"/>
    <s v="Consumer"/>
    <s v="Economy"/>
    <x v="0"/>
    <x v="3"/>
    <s v="Smead Trays, Blue"/>
    <n v="0"/>
    <n v="87"/>
    <n v="3"/>
    <n v="2"/>
    <b v="0"/>
  </r>
  <r>
    <s v="AZ-2011-2669880"/>
    <x v="9"/>
    <n v="12"/>
    <n v="1"/>
    <n v="2011"/>
    <x v="9"/>
    <s v="Julian Corbin"/>
    <x v="5"/>
    <x v="18"/>
    <s v="Valencia"/>
    <x v="2"/>
    <s v="Home Office"/>
    <s v="Economy Plus"/>
    <x v="0"/>
    <x v="3"/>
    <s v="Rogers Shelving, Single Width"/>
    <n v="0"/>
    <n v="112"/>
    <n v="-3"/>
    <n v="2"/>
    <b v="0"/>
  </r>
  <r>
    <s v="AZ-2011-2669880"/>
    <x v="9"/>
    <n v="12"/>
    <n v="1"/>
    <n v="2011"/>
    <x v="9"/>
    <s v="Julian Corbin"/>
    <x v="5"/>
    <x v="18"/>
    <s v="Valencia"/>
    <x v="2"/>
    <s v="Home Office"/>
    <s v="Economy Plus"/>
    <x v="1"/>
    <x v="13"/>
    <s v="Brother Wireless Fax, Laser"/>
    <n v="0"/>
    <n v="1894"/>
    <n v="701"/>
    <n v="5"/>
    <b v="1"/>
  </r>
  <r>
    <s v="AZ-2011-3509727"/>
    <x v="9"/>
    <n v="12"/>
    <n v="1"/>
    <n v="2011"/>
    <x v="9"/>
    <s v="Elise Ali"/>
    <x v="8"/>
    <x v="19"/>
    <s v="Genk"/>
    <x v="1"/>
    <s v="Home Office"/>
    <s v="Economy"/>
    <x v="1"/>
    <x v="7"/>
    <s v="Belkin Router, Erganomic"/>
    <n v="0"/>
    <n v="1796"/>
    <n v="844"/>
    <n v="7"/>
    <b v="1"/>
  </r>
  <r>
    <s v="AZ-2011-5788290"/>
    <x v="9"/>
    <n v="12"/>
    <n v="1"/>
    <n v="2011"/>
    <x v="9"/>
    <s v="Toby Starling"/>
    <x v="5"/>
    <x v="20"/>
    <s v="Valladolid"/>
    <x v="2"/>
    <s v="Consumer"/>
    <s v="Priority"/>
    <x v="0"/>
    <x v="0"/>
    <s v="Eaton Note Cards, 8.5 x 11"/>
    <n v="0"/>
    <n v="26"/>
    <n v="5"/>
    <n v="1"/>
    <b v="0"/>
  </r>
  <r>
    <s v="BN-2011-3829449"/>
    <x v="9"/>
    <n v="12"/>
    <n v="1"/>
    <n v="2011"/>
    <x v="9"/>
    <s v="Alex Greenwood"/>
    <x v="3"/>
    <x v="8"/>
    <s v="Paris"/>
    <x v="1"/>
    <s v="Consumer"/>
    <s v="Economy"/>
    <x v="0"/>
    <x v="14"/>
    <s v="Avery Shipping Labels, Alphabetical"/>
    <n v="0"/>
    <n v="12"/>
    <n v="4"/>
    <n v="1"/>
    <b v="1"/>
  </r>
  <r>
    <s v="BN-2011-3829449"/>
    <x v="9"/>
    <n v="12"/>
    <n v="1"/>
    <n v="2011"/>
    <x v="9"/>
    <s v="Alex Greenwood"/>
    <x v="3"/>
    <x v="8"/>
    <s v="Paris"/>
    <x v="1"/>
    <s v="Consumer"/>
    <s v="Economy"/>
    <x v="0"/>
    <x v="3"/>
    <s v="Eldon Shelving, Single Width"/>
    <n v="0"/>
    <n v="392"/>
    <n v="-44"/>
    <n v="9"/>
    <b v="0"/>
  </r>
  <r>
    <s v="BN-2011-5662753"/>
    <x v="9"/>
    <n v="12"/>
    <n v="1"/>
    <n v="2011"/>
    <x v="9"/>
    <s v="Caleb Kenyon"/>
    <x v="0"/>
    <x v="0"/>
    <s v="Stockholm"/>
    <x v="0"/>
    <s v="Corporate"/>
    <s v="Priority"/>
    <x v="0"/>
    <x v="1"/>
    <s v="Acco Binding Machine, Recycled"/>
    <n v="1"/>
    <n v="180"/>
    <n v="-90"/>
    <n v="7"/>
    <b v="0"/>
  </r>
  <r>
    <s v="AZ-2011-838467"/>
    <x v="10"/>
    <n v="2"/>
    <n v="2"/>
    <n v="2011"/>
    <x v="10"/>
    <s v="Ronald Everson"/>
    <x v="1"/>
    <x v="21"/>
    <s v="Dresden"/>
    <x v="1"/>
    <s v="Corporate"/>
    <s v="Priority"/>
    <x v="0"/>
    <x v="0"/>
    <s v="Xerox Note Cards, Premium"/>
    <n v="1"/>
    <n v="13"/>
    <n v="-8"/>
    <n v="1"/>
    <b v="0"/>
  </r>
  <r>
    <s v="AZ-2011-838467"/>
    <x v="10"/>
    <n v="2"/>
    <n v="2"/>
    <n v="2011"/>
    <x v="10"/>
    <s v="Ronald Everson"/>
    <x v="1"/>
    <x v="21"/>
    <s v="Dresden"/>
    <x v="1"/>
    <s v="Corporate"/>
    <s v="Priority"/>
    <x v="1"/>
    <x v="13"/>
    <s v="HP Fax and Copier, Digital"/>
    <n v="1"/>
    <n v="86"/>
    <n v="0"/>
    <n v="1"/>
    <b v="1"/>
  </r>
  <r>
    <s v="AZ-2011-838467"/>
    <x v="10"/>
    <n v="2"/>
    <n v="2"/>
    <n v="2011"/>
    <x v="10"/>
    <s v="Ronald Everson"/>
    <x v="1"/>
    <x v="21"/>
    <s v="Dresden"/>
    <x v="1"/>
    <s v="Corporate"/>
    <s v="Priority"/>
    <x v="1"/>
    <x v="9"/>
    <s v="Motorola Signal Booster, Cordless"/>
    <n v="1"/>
    <n v="584"/>
    <n v="-59"/>
    <n v="8"/>
    <b v="1"/>
  </r>
  <r>
    <s v="AZ-2011-4987681"/>
    <x v="10"/>
    <n v="2"/>
    <n v="2"/>
    <n v="2011"/>
    <x v="10"/>
    <s v="Daryl Claypool"/>
    <x v="5"/>
    <x v="22"/>
    <s v="Seville"/>
    <x v="2"/>
    <s v="Corporate"/>
    <s v="Economy Plus"/>
    <x v="0"/>
    <x v="12"/>
    <s v="Acme Box Cutter, High Speed"/>
    <n v="0"/>
    <n v="38"/>
    <n v="18"/>
    <n v="1"/>
    <b v="1"/>
  </r>
  <r>
    <s v="AZ-2011-4987681"/>
    <x v="10"/>
    <n v="2"/>
    <n v="2"/>
    <n v="2011"/>
    <x v="10"/>
    <s v="Daryl Claypool"/>
    <x v="5"/>
    <x v="22"/>
    <s v="Seville"/>
    <x v="2"/>
    <s v="Corporate"/>
    <s v="Economy Plus"/>
    <x v="1"/>
    <x v="9"/>
    <s v="Cisco Smart Phone, Full Size"/>
    <n v="0"/>
    <n v="587"/>
    <n v="104"/>
    <n v="1"/>
    <b v="1"/>
  </r>
  <r>
    <s v="AZ-2011-4614904"/>
    <x v="10"/>
    <n v="2"/>
    <n v="2"/>
    <n v="2011"/>
    <x v="10"/>
    <s v="Caleb Kenyon"/>
    <x v="5"/>
    <x v="18"/>
    <s v="Torrevieja"/>
    <x v="2"/>
    <s v="Corporate"/>
    <s v="Priority"/>
    <x v="0"/>
    <x v="2"/>
    <s v="Boston Highlighters, Water Color"/>
    <n v="0"/>
    <n v="44"/>
    <n v="8"/>
    <n v="2"/>
    <b v="1"/>
  </r>
  <r>
    <s v="AZ-2011-7043718"/>
    <x v="10"/>
    <n v="2"/>
    <n v="2"/>
    <n v="2011"/>
    <x v="10"/>
    <s v="Winnie Moss"/>
    <x v="5"/>
    <x v="10"/>
    <s v="Barcelona"/>
    <x v="2"/>
    <s v="Consumer"/>
    <s v="Economy Plus"/>
    <x v="2"/>
    <x v="5"/>
    <s v="Ikea Library with Doors, Pine"/>
    <n v="0"/>
    <n v="729"/>
    <n v="241"/>
    <n v="2"/>
    <b v="0"/>
  </r>
  <r>
    <s v="AZ-2011-7043718"/>
    <x v="10"/>
    <n v="2"/>
    <n v="2"/>
    <n v="2011"/>
    <x v="10"/>
    <s v="Winnie Moss"/>
    <x v="5"/>
    <x v="10"/>
    <s v="Barcelona"/>
    <x v="2"/>
    <s v="Consumer"/>
    <s v="Economy Plus"/>
    <x v="2"/>
    <x v="6"/>
    <s v="SAFCO Steel Folding Chair, Black"/>
    <n v="0"/>
    <n v="266"/>
    <n v="23"/>
    <n v="4"/>
    <b v="1"/>
  </r>
  <r>
    <s v="AZ-2011-7043718"/>
    <x v="10"/>
    <n v="2"/>
    <n v="2"/>
    <n v="2011"/>
    <x v="10"/>
    <s v="Winnie Moss"/>
    <x v="5"/>
    <x v="10"/>
    <s v="Barcelona"/>
    <x v="2"/>
    <s v="Consumer"/>
    <s v="Economy Plus"/>
    <x v="0"/>
    <x v="2"/>
    <s v="BIC Canvas, Water Color"/>
    <n v="0"/>
    <n v="57"/>
    <n v="1"/>
    <n v="1"/>
    <b v="1"/>
  </r>
  <r>
    <s v="AZ-2011-7043718"/>
    <x v="10"/>
    <n v="2"/>
    <n v="2"/>
    <n v="2011"/>
    <x v="10"/>
    <s v="Winnie Moss"/>
    <x v="5"/>
    <x v="10"/>
    <s v="Barcelona"/>
    <x v="2"/>
    <s v="Consumer"/>
    <s v="Economy Plus"/>
    <x v="0"/>
    <x v="2"/>
    <s v="Sanford Pencil Sharpener, Water Color"/>
    <n v="0"/>
    <n v="116"/>
    <n v="13"/>
    <n v="4"/>
    <b v="0"/>
  </r>
  <r>
    <s v="AZ-2011-4696725"/>
    <x v="10"/>
    <n v="2"/>
    <n v="2"/>
    <n v="2011"/>
    <x v="10"/>
    <s v="Courtney Hancock"/>
    <x v="4"/>
    <x v="4"/>
    <s v="London"/>
    <x v="0"/>
    <s v="Consumer"/>
    <s v="Priority"/>
    <x v="1"/>
    <x v="9"/>
    <s v="Cisco Headset, Full Size"/>
    <n v="0"/>
    <n v="162"/>
    <n v="43"/>
    <n v="2"/>
    <b v="1"/>
  </r>
  <r>
    <s v="BN-2011-2468159"/>
    <x v="10"/>
    <n v="2"/>
    <n v="2"/>
    <n v="2011"/>
    <x v="10"/>
    <s v="Brandon Preston"/>
    <x v="3"/>
    <x v="3"/>
    <s v="Reims"/>
    <x v="1"/>
    <s v="Consumer"/>
    <s v="Economy"/>
    <x v="0"/>
    <x v="0"/>
    <s v="SanDisk Memo Slips, Multicolor"/>
    <n v="1"/>
    <n v="46"/>
    <n v="-41"/>
    <n v="5"/>
    <b v="0"/>
  </r>
  <r>
    <s v="BN-2011-2468159"/>
    <x v="10"/>
    <n v="2"/>
    <n v="2"/>
    <n v="2011"/>
    <x v="10"/>
    <s v="Brandon Preston"/>
    <x v="3"/>
    <x v="3"/>
    <s v="Reims"/>
    <x v="1"/>
    <s v="Consumer"/>
    <s v="Economy"/>
    <x v="1"/>
    <x v="7"/>
    <s v="Logitech Numeric Keypad, Erganomic"/>
    <n v="1"/>
    <n v="44"/>
    <n v="-8"/>
    <n v="2"/>
    <b v="0"/>
  </r>
  <r>
    <s v="BN-2011-2468159"/>
    <x v="10"/>
    <n v="2"/>
    <n v="2"/>
    <n v="2011"/>
    <x v="10"/>
    <s v="Brandon Preston"/>
    <x v="3"/>
    <x v="3"/>
    <s v="Reims"/>
    <x v="1"/>
    <s v="Consumer"/>
    <s v="Economy"/>
    <x v="1"/>
    <x v="13"/>
    <s v="Hewlett Copy Machine, Color"/>
    <n v="1"/>
    <n v="550"/>
    <n v="-236"/>
    <n v="6"/>
    <b v="0"/>
  </r>
  <r>
    <s v="BN-2011-2468159"/>
    <x v="10"/>
    <n v="2"/>
    <n v="2"/>
    <n v="2011"/>
    <x v="10"/>
    <s v="Brandon Preston"/>
    <x v="3"/>
    <x v="3"/>
    <s v="Reims"/>
    <x v="1"/>
    <s v="Consumer"/>
    <s v="Economy"/>
    <x v="1"/>
    <x v="4"/>
    <s v="Konica Phone, White"/>
    <n v="1"/>
    <n v="89"/>
    <n v="-76"/>
    <n v="3"/>
    <b v="1"/>
  </r>
  <r>
    <s v="BN-2011-9336144"/>
    <x v="10"/>
    <n v="2"/>
    <n v="2"/>
    <n v="2011"/>
    <x v="10"/>
    <s v="Lara Stoate"/>
    <x v="1"/>
    <x v="23"/>
    <s v="Rosenheim"/>
    <x v="1"/>
    <s v="Corporate"/>
    <s v="Immediate"/>
    <x v="0"/>
    <x v="3"/>
    <s v="Fellowes File Cart, Industrial"/>
    <n v="0"/>
    <n v="248"/>
    <n v="8"/>
    <n v="2"/>
    <b v="0"/>
  </r>
  <r>
    <s v="BN-2011-9336144"/>
    <x v="10"/>
    <n v="2"/>
    <n v="2"/>
    <n v="2011"/>
    <x v="10"/>
    <s v="Lara Stoate"/>
    <x v="1"/>
    <x v="23"/>
    <s v="Rosenheim"/>
    <x v="1"/>
    <s v="Corporate"/>
    <s v="Immediate"/>
    <x v="1"/>
    <x v="13"/>
    <s v="Brother Wireless Fax, Laser"/>
    <n v="0"/>
    <n v="379"/>
    <n v="140"/>
    <n v="1"/>
    <b v="0"/>
  </r>
  <r>
    <s v="AZ-2011-7732593"/>
    <x v="11"/>
    <n v="5"/>
    <n v="2"/>
    <n v="2011"/>
    <x v="11"/>
    <s v="Eileen Walker"/>
    <x v="3"/>
    <x v="8"/>
    <s v="Pontoise"/>
    <x v="1"/>
    <s v="Consumer"/>
    <s v="Economy"/>
    <x v="0"/>
    <x v="8"/>
    <s v="Hoover Microwave, Red"/>
    <n v="0"/>
    <n v="1389"/>
    <n v="154"/>
    <n v="5"/>
    <b v="0"/>
  </r>
  <r>
    <s v="AZ-2011-1672552"/>
    <x v="11"/>
    <n v="5"/>
    <n v="2"/>
    <n v="2011"/>
    <x v="11"/>
    <s v="Sam French"/>
    <x v="1"/>
    <x v="1"/>
    <s v="Krefeld"/>
    <x v="1"/>
    <s v="Consumer"/>
    <s v="Economy"/>
    <x v="1"/>
    <x v="4"/>
    <s v="Epson Phone, Wireless"/>
    <n v="0"/>
    <n v="162"/>
    <n v="73"/>
    <n v="2"/>
    <b v="1"/>
  </r>
  <r>
    <s v="AZ-2011-1332474"/>
    <x v="12"/>
    <n v="6"/>
    <n v="2"/>
    <n v="2011"/>
    <x v="12"/>
    <s v="David Mortlock"/>
    <x v="2"/>
    <x v="24"/>
    <s v="Milan"/>
    <x v="2"/>
    <s v="Consumer"/>
    <s v="Economy"/>
    <x v="0"/>
    <x v="3"/>
    <s v="Eldon Trays, Wire Frame"/>
    <n v="0"/>
    <n v="56"/>
    <n v="-1"/>
    <n v="2"/>
    <b v="1"/>
  </r>
  <r>
    <s v="AZ-2011-1332474"/>
    <x v="12"/>
    <n v="6"/>
    <n v="2"/>
    <n v="2011"/>
    <x v="12"/>
    <s v="David Mortlock"/>
    <x v="2"/>
    <x v="24"/>
    <s v="Milan"/>
    <x v="2"/>
    <s v="Consumer"/>
    <s v="Economy"/>
    <x v="1"/>
    <x v="13"/>
    <s v="Brother Ink, Laser"/>
    <n v="0"/>
    <n v="442"/>
    <n v="0"/>
    <n v="3"/>
    <b v="1"/>
  </r>
  <r>
    <s v="AZ-2011-3020021"/>
    <x v="12"/>
    <n v="6"/>
    <n v="2"/>
    <n v="2011"/>
    <x v="12"/>
    <s v="Bianca Whitford"/>
    <x v="4"/>
    <x v="4"/>
    <s v="London"/>
    <x v="0"/>
    <s v="Corporate"/>
    <s v="Economy"/>
    <x v="0"/>
    <x v="8"/>
    <s v="KitchenAid Stove, Red"/>
    <n v="0"/>
    <n v="2053"/>
    <n v="410"/>
    <n v="4"/>
    <b v="1"/>
  </r>
  <r>
    <s v="AZ-2011-3020021"/>
    <x v="12"/>
    <n v="6"/>
    <n v="2"/>
    <n v="2011"/>
    <x v="12"/>
    <s v="Bianca Whitford"/>
    <x v="4"/>
    <x v="4"/>
    <s v="London"/>
    <x v="0"/>
    <s v="Corporate"/>
    <s v="Economy"/>
    <x v="0"/>
    <x v="0"/>
    <s v="SanDisk Memo Slips, 8.5 x 11"/>
    <n v="0"/>
    <n v="57"/>
    <n v="4"/>
    <n v="3"/>
    <b v="1"/>
  </r>
  <r>
    <s v="BN-2011-9771202"/>
    <x v="12"/>
    <n v="6"/>
    <n v="2"/>
    <n v="2011"/>
    <x v="12"/>
    <s v="Angus De Groot"/>
    <x v="1"/>
    <x v="23"/>
    <s v="Augsburg"/>
    <x v="1"/>
    <s v="Corporate"/>
    <s v="Economy Plus"/>
    <x v="2"/>
    <x v="6"/>
    <s v="SAFCO Executive Leather Armchair, Adjustable"/>
    <n v="0"/>
    <n v="1253"/>
    <n v="-42"/>
    <n v="3"/>
    <b v="0"/>
  </r>
  <r>
    <s v="BN-2011-8337636"/>
    <x v="12"/>
    <n v="6"/>
    <n v="2"/>
    <n v="2011"/>
    <x v="12"/>
    <s v="Minnie Cash"/>
    <x v="9"/>
    <x v="25"/>
    <s v="Groningen"/>
    <x v="1"/>
    <s v="Corporate"/>
    <s v="Economy Plus"/>
    <x v="2"/>
    <x v="15"/>
    <s v="Tenex Stacking Tray, Durable"/>
    <n v="0"/>
    <n v="101"/>
    <n v="5"/>
    <n v="5"/>
    <b v="0"/>
  </r>
  <r>
    <s v="BN-2011-8337636"/>
    <x v="12"/>
    <n v="6"/>
    <n v="2"/>
    <n v="2011"/>
    <x v="12"/>
    <s v="Minnie Cash"/>
    <x v="9"/>
    <x v="25"/>
    <s v="Groningen"/>
    <x v="1"/>
    <s v="Corporate"/>
    <s v="Economy Plus"/>
    <x v="0"/>
    <x v="8"/>
    <s v="Hoover Toaster, Red"/>
    <n v="1"/>
    <n v="125"/>
    <n v="-105"/>
    <n v="3"/>
    <b v="1"/>
  </r>
  <r>
    <s v="BN-2011-8337636"/>
    <x v="12"/>
    <n v="6"/>
    <n v="2"/>
    <n v="2011"/>
    <x v="12"/>
    <s v="Minnie Cash"/>
    <x v="9"/>
    <x v="25"/>
    <s v="Groningen"/>
    <x v="1"/>
    <s v="Corporate"/>
    <s v="Economy Plus"/>
    <x v="0"/>
    <x v="1"/>
    <s v="Cardinal Binding Machine, Economy"/>
    <n v="1"/>
    <n v="50"/>
    <n v="-22"/>
    <n v="2"/>
    <b v="0"/>
  </r>
  <r>
    <s v="BN-2011-8337636"/>
    <x v="12"/>
    <n v="6"/>
    <n v="2"/>
    <n v="2011"/>
    <x v="12"/>
    <s v="Minnie Cash"/>
    <x v="9"/>
    <x v="25"/>
    <s v="Groningen"/>
    <x v="1"/>
    <s v="Corporate"/>
    <s v="Economy Plus"/>
    <x v="0"/>
    <x v="0"/>
    <s v="Eaton Cards &amp; Envelopes, Recycled"/>
    <n v="1"/>
    <n v="90"/>
    <n v="0"/>
    <n v="4"/>
    <b v="1"/>
  </r>
  <r>
    <s v="BN-2011-8337636"/>
    <x v="12"/>
    <n v="6"/>
    <n v="2"/>
    <n v="2011"/>
    <x v="12"/>
    <s v="Minnie Cash"/>
    <x v="9"/>
    <x v="25"/>
    <s v="Groningen"/>
    <x v="1"/>
    <s v="Corporate"/>
    <s v="Economy Plus"/>
    <x v="1"/>
    <x v="7"/>
    <s v="Belkin Router, Bluetooth"/>
    <n v="1"/>
    <n v="388"/>
    <n v="-357"/>
    <n v="3"/>
    <b v="1"/>
  </r>
  <r>
    <s v="BN-2011-8337636"/>
    <x v="12"/>
    <n v="6"/>
    <n v="2"/>
    <n v="2011"/>
    <x v="12"/>
    <s v="Minnie Cash"/>
    <x v="9"/>
    <x v="25"/>
    <s v="Groningen"/>
    <x v="1"/>
    <s v="Corporate"/>
    <s v="Economy Plus"/>
    <x v="1"/>
    <x v="4"/>
    <s v="Epson Phone, Durable"/>
    <n v="1"/>
    <n v="243"/>
    <n v="-175"/>
    <n v="6"/>
    <b v="1"/>
  </r>
  <r>
    <s v="BN-2011-9985747"/>
    <x v="13"/>
    <n v="7"/>
    <n v="2"/>
    <n v="2011"/>
    <x v="13"/>
    <s v="Charlotte Savage"/>
    <x v="6"/>
    <x v="26"/>
    <s v="Dublin"/>
    <x v="0"/>
    <s v="Consumer"/>
    <s v="Priority"/>
    <x v="0"/>
    <x v="2"/>
    <s v="Sanford Markers, Blue"/>
    <n v="1"/>
    <n v="35"/>
    <n v="-22"/>
    <n v="3"/>
    <b v="1"/>
  </r>
  <r>
    <s v="AZ-2011-882043"/>
    <x v="14"/>
    <n v="8"/>
    <n v="2"/>
    <n v="2011"/>
    <x v="14"/>
    <s v="Leroy Samson"/>
    <x v="3"/>
    <x v="27"/>
    <s v="Cestas"/>
    <x v="1"/>
    <s v="Home Office"/>
    <s v="Economy"/>
    <x v="0"/>
    <x v="14"/>
    <s v="Hon Shipping Labels, Laser Printer Compatible"/>
    <n v="0"/>
    <n v="23"/>
    <n v="6"/>
    <n v="2"/>
    <b v="0"/>
  </r>
  <r>
    <s v="AZ-2011-1229073"/>
    <x v="15"/>
    <n v="9"/>
    <n v="2"/>
    <n v="2011"/>
    <x v="15"/>
    <s v="Isaac David"/>
    <x v="1"/>
    <x v="28"/>
    <s v="Friedrichshafen"/>
    <x v="1"/>
    <s v="Corporate"/>
    <s v="Immediate"/>
    <x v="2"/>
    <x v="6"/>
    <s v="Office Star Chairmat, Adjustable"/>
    <n v="0"/>
    <n v="307"/>
    <n v="99"/>
    <n v="5"/>
    <b v="0"/>
  </r>
  <r>
    <s v="AZ-2011-1229073"/>
    <x v="15"/>
    <n v="9"/>
    <n v="2"/>
    <n v="2011"/>
    <x v="15"/>
    <s v="Isaac David"/>
    <x v="1"/>
    <x v="28"/>
    <s v="Friedrichshafen"/>
    <x v="1"/>
    <s v="Corporate"/>
    <s v="Immediate"/>
    <x v="0"/>
    <x v="1"/>
    <s v="Acco Binder, Clear"/>
    <n v="0"/>
    <n v="44"/>
    <n v="14"/>
    <n v="3"/>
    <b v="1"/>
  </r>
  <r>
    <s v="AZ-2011-1229073"/>
    <x v="15"/>
    <n v="9"/>
    <n v="2"/>
    <n v="2011"/>
    <x v="15"/>
    <s v="Isaac David"/>
    <x v="1"/>
    <x v="28"/>
    <s v="Friedrichshafen"/>
    <x v="1"/>
    <s v="Corporate"/>
    <s v="Immediate"/>
    <x v="0"/>
    <x v="12"/>
    <s v="Kleencut Scissors, Easy Grip"/>
    <n v="0"/>
    <n v="96"/>
    <n v="21"/>
    <n v="4"/>
    <b v="0"/>
  </r>
  <r>
    <s v="AZ-2011-5608865"/>
    <x v="15"/>
    <n v="9"/>
    <n v="2"/>
    <n v="2011"/>
    <x v="15"/>
    <s v="Demi Hodgson"/>
    <x v="10"/>
    <x v="29"/>
    <s v="Vienna"/>
    <x v="1"/>
    <s v="Consumer"/>
    <s v="Priority"/>
    <x v="0"/>
    <x v="2"/>
    <s v="Sanford Pens, Easy-Erase"/>
    <n v="0"/>
    <n v="68"/>
    <n v="16"/>
    <n v="6"/>
    <b v="0"/>
  </r>
  <r>
    <s v="AZ-2011-5608865"/>
    <x v="15"/>
    <n v="9"/>
    <n v="2"/>
    <n v="2011"/>
    <x v="15"/>
    <s v="Demi Hodgson"/>
    <x v="10"/>
    <x v="29"/>
    <s v="Vienna"/>
    <x v="1"/>
    <s v="Consumer"/>
    <s v="Priority"/>
    <x v="0"/>
    <x v="1"/>
    <s v="Wilson Jones Binding Machine, Recycled"/>
    <n v="0"/>
    <n v="148"/>
    <n v="16"/>
    <n v="3"/>
    <b v="1"/>
  </r>
  <r>
    <s v="AZ-2011-5608865"/>
    <x v="15"/>
    <n v="9"/>
    <n v="2"/>
    <n v="2011"/>
    <x v="15"/>
    <s v="Demi Hodgson"/>
    <x v="10"/>
    <x v="29"/>
    <s v="Vienna"/>
    <x v="1"/>
    <s v="Consumer"/>
    <s v="Priority"/>
    <x v="0"/>
    <x v="12"/>
    <s v="Stiletto Ruler, Serrated"/>
    <n v="0"/>
    <n v="23"/>
    <n v="8"/>
    <n v="2"/>
    <b v="1"/>
  </r>
  <r>
    <s v="AZ-2011-2787690"/>
    <x v="15"/>
    <n v="9"/>
    <n v="2"/>
    <n v="2011"/>
    <x v="15"/>
    <s v="Stacy Cummings"/>
    <x v="3"/>
    <x v="30"/>
    <s v="Wattrelos"/>
    <x v="1"/>
    <s v="Consumer"/>
    <s v="Economy"/>
    <x v="2"/>
    <x v="6"/>
    <s v="Novimex Executive Leather Armchair, Black"/>
    <n v="0"/>
    <n v="1236"/>
    <n v="302"/>
    <n v="3"/>
    <b v="0"/>
  </r>
  <r>
    <s v="AZ-2011-8893613"/>
    <x v="16"/>
    <n v="11"/>
    <n v="2"/>
    <n v="2011"/>
    <x v="16"/>
    <s v="Ebony Northcott"/>
    <x v="1"/>
    <x v="23"/>
    <s v="Nuremberg"/>
    <x v="1"/>
    <s v="Consumer"/>
    <s v="Economy"/>
    <x v="2"/>
    <x v="6"/>
    <s v="Office Star Steel Folding Chair, Adjustable"/>
    <n v="0"/>
    <n v="593"/>
    <n v="251"/>
    <n v="7"/>
    <b v="1"/>
  </r>
  <r>
    <s v="AZ-2011-6106265"/>
    <x v="16"/>
    <n v="11"/>
    <n v="2"/>
    <n v="2011"/>
    <x v="16"/>
    <s v="Kayleigh Farmer"/>
    <x v="2"/>
    <x v="15"/>
    <s v="Palermo"/>
    <x v="2"/>
    <s v="Consumer"/>
    <s v="Economy"/>
    <x v="0"/>
    <x v="10"/>
    <s v="Ames Peel and Seal, with clear poly window"/>
    <n v="0"/>
    <n v="178"/>
    <n v="82"/>
    <n v="8"/>
    <b v="1"/>
  </r>
  <r>
    <s v="AZ-2011-1445262"/>
    <x v="16"/>
    <n v="11"/>
    <n v="2"/>
    <n v="2011"/>
    <x v="16"/>
    <s v="Amy Nixon"/>
    <x v="1"/>
    <x v="5"/>
    <s v="Berlin"/>
    <x v="1"/>
    <s v="Consumer"/>
    <s v="Economy"/>
    <x v="2"/>
    <x v="15"/>
    <s v="Eldon Light Bulb, Duo Pack"/>
    <n v="0"/>
    <n v="23"/>
    <n v="8"/>
    <n v="1"/>
    <b v="0"/>
  </r>
  <r>
    <s v="AZ-2011-3234061"/>
    <x v="16"/>
    <n v="11"/>
    <n v="2"/>
    <n v="2011"/>
    <x v="16"/>
    <s v="Gemma Sharp"/>
    <x v="4"/>
    <x v="4"/>
    <s v="Ipswich"/>
    <x v="0"/>
    <s v="Corporate"/>
    <s v="Economy Plus"/>
    <x v="0"/>
    <x v="1"/>
    <s v="Ibico Binding Machine, Economy"/>
    <n v="0"/>
    <n v="154"/>
    <n v="14"/>
    <n v="3"/>
    <b v="0"/>
  </r>
  <r>
    <s v="AZ-2011-3234061"/>
    <x v="16"/>
    <n v="11"/>
    <n v="2"/>
    <n v="2011"/>
    <x v="16"/>
    <s v="Gemma Sharp"/>
    <x v="4"/>
    <x v="4"/>
    <s v="Ipswich"/>
    <x v="0"/>
    <s v="Corporate"/>
    <s v="Economy Plus"/>
    <x v="0"/>
    <x v="0"/>
    <s v="Enermax Note Cards, 8.5 x 11"/>
    <n v="0"/>
    <n v="85"/>
    <n v="36"/>
    <n v="3"/>
    <b v="0"/>
  </r>
  <r>
    <s v="AZ-2011-7934727"/>
    <x v="16"/>
    <n v="11"/>
    <n v="2"/>
    <n v="2011"/>
    <x v="16"/>
    <s v="Dylan Disney"/>
    <x v="1"/>
    <x v="31"/>
    <s v="Hamburg"/>
    <x v="1"/>
    <s v="Home Office"/>
    <s v="Economy"/>
    <x v="2"/>
    <x v="6"/>
    <s v="Office Star Bag Chairs, Red"/>
    <n v="0"/>
    <n v="200"/>
    <n v="22"/>
    <n v="4"/>
    <b v="0"/>
  </r>
  <r>
    <s v="AZ-2011-7934727"/>
    <x v="16"/>
    <n v="11"/>
    <n v="2"/>
    <n v="2011"/>
    <x v="16"/>
    <s v="Dylan Disney"/>
    <x v="1"/>
    <x v="31"/>
    <s v="Hamburg"/>
    <x v="1"/>
    <s v="Home Office"/>
    <s v="Economy"/>
    <x v="0"/>
    <x v="2"/>
    <s v="Boston Pens, Easy-Erase"/>
    <n v="0"/>
    <n v="14"/>
    <n v="5"/>
    <n v="1"/>
    <b v="1"/>
  </r>
  <r>
    <s v="AZ-2011-7934727"/>
    <x v="16"/>
    <n v="11"/>
    <n v="2"/>
    <n v="2011"/>
    <x v="16"/>
    <s v="Dylan Disney"/>
    <x v="1"/>
    <x v="31"/>
    <s v="Hamburg"/>
    <x v="1"/>
    <s v="Home Office"/>
    <s v="Economy"/>
    <x v="1"/>
    <x v="7"/>
    <s v="Memorex Keyboard, Bluetooth"/>
    <n v="0"/>
    <n v="71"/>
    <n v="10"/>
    <n v="1"/>
    <b v="1"/>
  </r>
  <r>
    <s v="AZ-2011-7934727"/>
    <x v="16"/>
    <n v="11"/>
    <n v="2"/>
    <n v="2011"/>
    <x v="16"/>
    <s v="Dylan Disney"/>
    <x v="1"/>
    <x v="31"/>
    <s v="Hamburg"/>
    <x v="1"/>
    <s v="Home Office"/>
    <s v="Economy"/>
    <x v="1"/>
    <x v="9"/>
    <s v="Motorola Speaker Phone, VoIP"/>
    <n v="0"/>
    <n v="649"/>
    <n v="26"/>
    <n v="5"/>
    <b v="0"/>
  </r>
  <r>
    <s v="BN-2011-3508590"/>
    <x v="16"/>
    <n v="11"/>
    <n v="2"/>
    <n v="2011"/>
    <x v="16"/>
    <s v="Charlie Power"/>
    <x v="1"/>
    <x v="21"/>
    <s v="Leipzig"/>
    <x v="1"/>
    <s v="Home Office"/>
    <s v="Economy"/>
    <x v="2"/>
    <x v="6"/>
    <s v="Office Star Executive Leather Armchair, Black"/>
    <n v="0"/>
    <n v="1262"/>
    <n v="-42"/>
    <n v="3"/>
    <b v="1"/>
  </r>
  <r>
    <s v="AZ-2011-1930058"/>
    <x v="17"/>
    <n v="12"/>
    <n v="2"/>
    <n v="2011"/>
    <x v="17"/>
    <s v="Matthew Gill"/>
    <x v="3"/>
    <x v="9"/>
    <s v="Villeurbanne"/>
    <x v="1"/>
    <s v="Home Office"/>
    <s v="Economy"/>
    <x v="0"/>
    <x v="2"/>
    <s v="Sanford Markers, Easy-Erase"/>
    <n v="0"/>
    <n v="71"/>
    <n v="1"/>
    <n v="3"/>
    <b v="1"/>
  </r>
  <r>
    <s v="AZ-2011-9670304"/>
    <x v="17"/>
    <n v="12"/>
    <n v="2"/>
    <n v="2011"/>
    <x v="17"/>
    <s v="Harry Josephson"/>
    <x v="3"/>
    <x v="8"/>
    <s v="Paris"/>
    <x v="1"/>
    <s v="Consumer"/>
    <s v="Priority"/>
    <x v="0"/>
    <x v="1"/>
    <s v="Avery Binding Machine, Clear"/>
    <n v="0"/>
    <n v="676"/>
    <n v="81"/>
    <n v="14"/>
    <b v="1"/>
  </r>
  <r>
    <s v="AZ-2011-9670304"/>
    <x v="17"/>
    <n v="12"/>
    <n v="2"/>
    <n v="2011"/>
    <x v="17"/>
    <s v="Harry Josephson"/>
    <x v="3"/>
    <x v="8"/>
    <s v="Paris"/>
    <x v="1"/>
    <s v="Consumer"/>
    <s v="Priority"/>
    <x v="0"/>
    <x v="3"/>
    <s v="Fellowes File Cart, Single Width"/>
    <n v="0"/>
    <n v="371"/>
    <n v="-41"/>
    <n v="3"/>
    <b v="1"/>
  </r>
  <r>
    <s v="AZ-2011-9670304"/>
    <x v="17"/>
    <n v="12"/>
    <n v="2"/>
    <n v="2011"/>
    <x v="17"/>
    <s v="Harry Josephson"/>
    <x v="3"/>
    <x v="8"/>
    <s v="Paris"/>
    <x v="1"/>
    <s v="Consumer"/>
    <s v="Priority"/>
    <x v="1"/>
    <x v="7"/>
    <s v="Logitech Flash Drive, Bluetooth"/>
    <n v="0"/>
    <n v="31"/>
    <n v="13"/>
    <n v="1"/>
    <b v="0"/>
  </r>
  <r>
    <s v="AZ-2011-9670304"/>
    <x v="17"/>
    <n v="12"/>
    <n v="2"/>
    <n v="2011"/>
    <x v="17"/>
    <s v="Harry Josephson"/>
    <x v="3"/>
    <x v="8"/>
    <s v="Paris"/>
    <x v="1"/>
    <s v="Consumer"/>
    <s v="Priority"/>
    <x v="1"/>
    <x v="13"/>
    <s v="Brother Ink, Color"/>
    <n v="0"/>
    <n v="379"/>
    <n v="152"/>
    <n v="3"/>
    <b v="1"/>
  </r>
  <r>
    <s v="AZ-2011-9670304"/>
    <x v="17"/>
    <n v="12"/>
    <n v="2"/>
    <n v="2011"/>
    <x v="17"/>
    <s v="Harry Josephson"/>
    <x v="3"/>
    <x v="8"/>
    <s v="Paris"/>
    <x v="1"/>
    <s v="Consumer"/>
    <s v="Priority"/>
    <x v="1"/>
    <x v="4"/>
    <s v="Konica Calculator, Wireless"/>
    <n v="0"/>
    <n v="219"/>
    <n v="82"/>
    <n v="5"/>
    <b v="1"/>
  </r>
  <r>
    <s v="AZ-2011-9996962"/>
    <x v="17"/>
    <n v="12"/>
    <n v="2"/>
    <n v="2011"/>
    <x v="17"/>
    <s v="Riley Douglas"/>
    <x v="4"/>
    <x v="4"/>
    <s v="Huddersfield"/>
    <x v="0"/>
    <s v="Corporate"/>
    <s v="Economy"/>
    <x v="0"/>
    <x v="0"/>
    <s v="Eaton Note Cards, 8.5 x 11"/>
    <n v="0"/>
    <n v="26"/>
    <n v="5"/>
    <n v="1"/>
    <b v="0"/>
  </r>
  <r>
    <s v="AZ-2011-4501299"/>
    <x v="17"/>
    <n v="12"/>
    <n v="2"/>
    <n v="2011"/>
    <x v="17"/>
    <s v="Scott Higgins"/>
    <x v="1"/>
    <x v="32"/>
    <s v="Offenbach"/>
    <x v="1"/>
    <s v="Home Office"/>
    <s v="Economy"/>
    <x v="0"/>
    <x v="2"/>
    <s v="BIC Sketch Pad, Blue"/>
    <n v="0"/>
    <n v="146"/>
    <n v="26"/>
    <n v="3"/>
    <b v="1"/>
  </r>
  <r>
    <s v="AZ-2011-4501299"/>
    <x v="17"/>
    <n v="12"/>
    <n v="2"/>
    <n v="2011"/>
    <x v="17"/>
    <s v="Scott Higgins"/>
    <x v="1"/>
    <x v="32"/>
    <s v="Offenbach"/>
    <x v="1"/>
    <s v="Home Office"/>
    <s v="Economy"/>
    <x v="0"/>
    <x v="1"/>
    <s v="Acco Index Tab, Durable"/>
    <n v="0"/>
    <n v="9"/>
    <n v="2"/>
    <n v="1"/>
    <b v="1"/>
  </r>
  <r>
    <s v="AZ-2011-9050313"/>
    <x v="18"/>
    <n v="1"/>
    <n v="3"/>
    <n v="2011"/>
    <x v="18"/>
    <s v="Summer Hayward"/>
    <x v="4"/>
    <x v="4"/>
    <s v="Southport"/>
    <x v="0"/>
    <s v="Consumer"/>
    <s v="Economy"/>
    <x v="2"/>
    <x v="5"/>
    <s v="Dania Corner Shelving, Traditional"/>
    <n v="0"/>
    <n v="854"/>
    <n v="290"/>
    <n v="7"/>
    <b v="1"/>
  </r>
  <r>
    <s v="BN-2011-7087921"/>
    <x v="19"/>
    <n v="2"/>
    <n v="3"/>
    <n v="2011"/>
    <x v="19"/>
    <s v="Max Ludwig"/>
    <x v="0"/>
    <x v="33"/>
    <s v="Uppsala"/>
    <x v="0"/>
    <s v="Home Office"/>
    <s v="Economy Plus"/>
    <x v="0"/>
    <x v="2"/>
    <s v="Boston Pencil Sharpener, Easy-Erase"/>
    <n v="1"/>
    <n v="91"/>
    <n v="-62"/>
    <n v="6"/>
    <b v="0"/>
  </r>
  <r>
    <s v="AZ-2011-6969006"/>
    <x v="20"/>
    <n v="3"/>
    <n v="3"/>
    <n v="2011"/>
    <x v="20"/>
    <s v="Lincoln Want"/>
    <x v="2"/>
    <x v="2"/>
    <s v="Rimini"/>
    <x v="2"/>
    <s v="Consumer"/>
    <s v="Economy"/>
    <x v="0"/>
    <x v="11"/>
    <s v="OIC Clamps, 12 Pack"/>
    <n v="0"/>
    <n v="58"/>
    <n v="29"/>
    <n v="3"/>
    <b v="0"/>
  </r>
  <r>
    <s v="AZ-2011-3348631"/>
    <x v="21"/>
    <n v="5"/>
    <n v="3"/>
    <n v="2011"/>
    <x v="21"/>
    <s v="Ebony Sadlier"/>
    <x v="1"/>
    <x v="34"/>
    <s v="Bremen"/>
    <x v="1"/>
    <s v="Corporate"/>
    <s v="Economy Plus"/>
    <x v="0"/>
    <x v="3"/>
    <s v="Eldon Lockers, Single Width"/>
    <n v="0"/>
    <n v="534"/>
    <n v="232"/>
    <n v="3"/>
    <b v="1"/>
  </r>
  <r>
    <s v="AZ-2011-3348631"/>
    <x v="21"/>
    <n v="5"/>
    <n v="3"/>
    <n v="2011"/>
    <x v="21"/>
    <s v="Ebony Sadlier"/>
    <x v="1"/>
    <x v="34"/>
    <s v="Bremen"/>
    <x v="1"/>
    <s v="Corporate"/>
    <s v="Economy Plus"/>
    <x v="1"/>
    <x v="4"/>
    <s v="Okidata Calculator, Red"/>
    <n v="0"/>
    <n v="99"/>
    <n v="29"/>
    <n v="2"/>
    <b v="1"/>
  </r>
  <r>
    <s v="AZ-2011-3348631"/>
    <x v="21"/>
    <n v="5"/>
    <n v="3"/>
    <n v="2011"/>
    <x v="21"/>
    <s v="Ebony Sadlier"/>
    <x v="1"/>
    <x v="34"/>
    <s v="Bremen"/>
    <x v="1"/>
    <s v="Corporate"/>
    <s v="Economy Plus"/>
    <x v="1"/>
    <x v="9"/>
    <s v="Apple Headset, Cordless"/>
    <n v="0"/>
    <n v="533"/>
    <n v="112"/>
    <n v="7"/>
    <b v="0"/>
  </r>
  <r>
    <s v="BN-2011-4249147"/>
    <x v="22"/>
    <n v="6"/>
    <n v="3"/>
    <n v="2011"/>
    <x v="22"/>
    <s v="Ada Dalton"/>
    <x v="3"/>
    <x v="3"/>
    <s v="Strasbourg"/>
    <x v="1"/>
    <s v="Corporate"/>
    <s v="Economy"/>
    <x v="0"/>
    <x v="8"/>
    <s v="Cuisinart Blender, Silver"/>
    <n v="0"/>
    <n v="122"/>
    <n v="-8"/>
    <n v="2"/>
    <b v="0"/>
  </r>
  <r>
    <s v="BN-2011-4249147"/>
    <x v="22"/>
    <n v="6"/>
    <n v="3"/>
    <n v="2011"/>
    <x v="22"/>
    <s v="Ada Dalton"/>
    <x v="3"/>
    <x v="3"/>
    <s v="Strasbourg"/>
    <x v="1"/>
    <s v="Corporate"/>
    <s v="Economy"/>
    <x v="0"/>
    <x v="2"/>
    <s v="Binney &amp; Smith Markers, Fluorescent"/>
    <n v="0"/>
    <n v="330"/>
    <n v="89"/>
    <n v="13"/>
    <b v="1"/>
  </r>
  <r>
    <s v="AZ-2011-7833524"/>
    <x v="23"/>
    <n v="8"/>
    <n v="3"/>
    <n v="2011"/>
    <x v="23"/>
    <s v="Mike Langer"/>
    <x v="4"/>
    <x v="4"/>
    <s v="Huddersfield"/>
    <x v="0"/>
    <s v="Corporate"/>
    <s v="Economy"/>
    <x v="2"/>
    <x v="6"/>
    <s v="Novimex Rocking Chair, Black"/>
    <n v="0"/>
    <n v="387"/>
    <n v="46"/>
    <n v="3"/>
    <b v="1"/>
  </r>
  <r>
    <s v="AZ-2011-65889"/>
    <x v="23"/>
    <n v="8"/>
    <n v="3"/>
    <n v="2011"/>
    <x v="23"/>
    <s v="Hollie Morris"/>
    <x v="3"/>
    <x v="27"/>
    <s v="Limoges"/>
    <x v="1"/>
    <s v="Corporate"/>
    <s v="Economy"/>
    <x v="2"/>
    <x v="6"/>
    <s v="Novimex Steel Folding Chair, Black"/>
    <n v="0"/>
    <n v="646"/>
    <n v="50"/>
    <n v="9"/>
    <b v="1"/>
  </r>
  <r>
    <s v="AZ-2011-65889"/>
    <x v="23"/>
    <n v="8"/>
    <n v="3"/>
    <n v="2011"/>
    <x v="23"/>
    <s v="Hollie Morris"/>
    <x v="3"/>
    <x v="27"/>
    <s v="Limoges"/>
    <x v="1"/>
    <s v="Corporate"/>
    <s v="Economy"/>
    <x v="0"/>
    <x v="12"/>
    <s v="Fiskars Trimmer, Easy Grip"/>
    <n v="0"/>
    <n v="88"/>
    <n v="32"/>
    <n v="2"/>
    <b v="0"/>
  </r>
  <r>
    <s v="AZ-2011-65889"/>
    <x v="23"/>
    <n v="8"/>
    <n v="3"/>
    <n v="2011"/>
    <x v="23"/>
    <s v="Hollie Morris"/>
    <x v="3"/>
    <x v="27"/>
    <s v="Limoges"/>
    <x v="1"/>
    <s v="Corporate"/>
    <s v="Economy"/>
    <x v="1"/>
    <x v="9"/>
    <s v="Apple Headset, Cordless"/>
    <n v="0"/>
    <n v="388"/>
    <n v="27"/>
    <n v="6"/>
    <b v="1"/>
  </r>
  <r>
    <s v="AZ-2011-2148580"/>
    <x v="23"/>
    <n v="8"/>
    <n v="3"/>
    <n v="2011"/>
    <x v="23"/>
    <s v="Demi Power"/>
    <x v="1"/>
    <x v="23"/>
    <s v="Passau"/>
    <x v="1"/>
    <s v="Consumer"/>
    <s v="Economy Plus"/>
    <x v="1"/>
    <x v="9"/>
    <s v="Apple Office Telephone, VoIP"/>
    <n v="0"/>
    <n v="65"/>
    <n v="25"/>
    <n v="1"/>
    <b v="0"/>
  </r>
  <r>
    <s v="AZ-2011-1536006"/>
    <x v="23"/>
    <n v="8"/>
    <n v="3"/>
    <n v="2011"/>
    <x v="23"/>
    <s v="Norma McCowan"/>
    <x v="3"/>
    <x v="27"/>
    <s v="Biarritz"/>
    <x v="1"/>
    <s v="Consumer"/>
    <s v="Economy"/>
    <x v="0"/>
    <x v="1"/>
    <s v="Cardinal Binder, Clear"/>
    <n v="0"/>
    <n v="66"/>
    <n v="2"/>
    <n v="5"/>
    <b v="0"/>
  </r>
  <r>
    <s v="BN-2011-3572647"/>
    <x v="23"/>
    <n v="8"/>
    <n v="3"/>
    <n v="2011"/>
    <x v="23"/>
    <s v="Eve Spencer"/>
    <x v="1"/>
    <x v="5"/>
    <s v="Berlin"/>
    <x v="1"/>
    <s v="Consumer"/>
    <s v="Economy Plus"/>
    <x v="2"/>
    <x v="6"/>
    <s v="Hon Steel Folding Chair, Red"/>
    <n v="0"/>
    <n v="195"/>
    <n v="66"/>
    <n v="3"/>
    <b v="0"/>
  </r>
  <r>
    <s v="BN-2011-3572647"/>
    <x v="23"/>
    <n v="8"/>
    <n v="3"/>
    <n v="2011"/>
    <x v="23"/>
    <s v="Eve Spencer"/>
    <x v="1"/>
    <x v="5"/>
    <s v="Berlin"/>
    <x v="1"/>
    <s v="Consumer"/>
    <s v="Economy Plus"/>
    <x v="0"/>
    <x v="2"/>
    <s v="Boston Markers, Easy-Erase"/>
    <n v="0"/>
    <n v="48"/>
    <n v="-1"/>
    <n v="2"/>
    <b v="1"/>
  </r>
  <r>
    <s v="BN-2011-3572647"/>
    <x v="23"/>
    <n v="8"/>
    <n v="3"/>
    <n v="2011"/>
    <x v="23"/>
    <s v="Eve Spencer"/>
    <x v="1"/>
    <x v="5"/>
    <s v="Berlin"/>
    <x v="1"/>
    <s v="Consumer"/>
    <s v="Economy Plus"/>
    <x v="0"/>
    <x v="10"/>
    <s v="GlobeWeis Business Envelopes, Recycled"/>
    <n v="0"/>
    <n v="58"/>
    <n v="22"/>
    <n v="4"/>
    <b v="1"/>
  </r>
  <r>
    <s v="BN-2011-3572647"/>
    <x v="23"/>
    <n v="8"/>
    <n v="3"/>
    <n v="2011"/>
    <x v="23"/>
    <s v="Eve Spencer"/>
    <x v="1"/>
    <x v="5"/>
    <s v="Berlin"/>
    <x v="1"/>
    <s v="Consumer"/>
    <s v="Economy Plus"/>
    <x v="0"/>
    <x v="12"/>
    <s v="Elite Trimmer, Steel"/>
    <n v="0"/>
    <n v="74"/>
    <n v="32"/>
    <n v="2"/>
    <b v="1"/>
  </r>
  <r>
    <s v="AZ-2011-9995644"/>
    <x v="24"/>
    <n v="9"/>
    <n v="3"/>
    <n v="2011"/>
    <x v="24"/>
    <s v="Ethan Cover"/>
    <x v="7"/>
    <x v="35"/>
    <s v="Oslo"/>
    <x v="0"/>
    <s v="Home Office"/>
    <s v="Economy"/>
    <x v="0"/>
    <x v="14"/>
    <s v="Hon Round Labels, Laser Printer Compatible"/>
    <n v="0"/>
    <n v="27"/>
    <n v="11"/>
    <n v="4"/>
    <b v="0"/>
  </r>
  <r>
    <s v="AZ-2011-9995644"/>
    <x v="24"/>
    <n v="9"/>
    <n v="3"/>
    <n v="2011"/>
    <x v="24"/>
    <s v="Ethan Cover"/>
    <x v="7"/>
    <x v="35"/>
    <s v="Oslo"/>
    <x v="0"/>
    <s v="Home Office"/>
    <s v="Economy"/>
    <x v="0"/>
    <x v="3"/>
    <s v="Rogers Box, Wire Frame"/>
    <n v="0"/>
    <n v="92"/>
    <n v="11"/>
    <n v="4"/>
    <b v="1"/>
  </r>
  <r>
    <s v="AZ-2011-9995644"/>
    <x v="24"/>
    <n v="9"/>
    <n v="3"/>
    <n v="2011"/>
    <x v="24"/>
    <s v="Ethan Cover"/>
    <x v="7"/>
    <x v="35"/>
    <s v="Oslo"/>
    <x v="0"/>
    <s v="Home Office"/>
    <s v="Economy"/>
    <x v="0"/>
    <x v="12"/>
    <s v="Kleencut Trimmer, Serrated"/>
    <n v="0"/>
    <n v="38"/>
    <n v="10"/>
    <n v="1"/>
    <b v="0"/>
  </r>
  <r>
    <s v="BN-2011-7176889"/>
    <x v="24"/>
    <n v="9"/>
    <n v="3"/>
    <n v="2011"/>
    <x v="24"/>
    <s v="Evie Flockhart"/>
    <x v="0"/>
    <x v="36"/>
    <s v="Gothenburg"/>
    <x v="0"/>
    <s v="Consumer"/>
    <s v="Economy"/>
    <x v="0"/>
    <x v="2"/>
    <s v="Binney &amp; Smith Canvas, Blue"/>
    <n v="1"/>
    <n v="51"/>
    <n v="-32"/>
    <n v="2"/>
    <b v="0"/>
  </r>
  <r>
    <s v="BN-2011-7176889"/>
    <x v="24"/>
    <n v="9"/>
    <n v="3"/>
    <n v="2011"/>
    <x v="24"/>
    <s v="Evie Flockhart"/>
    <x v="0"/>
    <x v="36"/>
    <s v="Gothenburg"/>
    <x v="0"/>
    <s v="Consumer"/>
    <s v="Economy"/>
    <x v="1"/>
    <x v="13"/>
    <s v="Brother Ink, High-Speed"/>
    <n v="1"/>
    <n v="146"/>
    <n v="-128"/>
    <n v="2"/>
    <b v="1"/>
  </r>
  <r>
    <s v="BN-2011-5132700"/>
    <x v="25"/>
    <n v="10"/>
    <n v="3"/>
    <n v="2011"/>
    <x v="25"/>
    <s v="Walter Aguilar"/>
    <x v="2"/>
    <x v="37"/>
    <s v="Novara"/>
    <x v="2"/>
    <s v="Consumer"/>
    <s v="Economy"/>
    <x v="2"/>
    <x v="5"/>
    <s v="Dania Stackable Bookrack, Traditional"/>
    <n v="0"/>
    <n v="242"/>
    <n v="102"/>
    <n v="2"/>
    <b v="0"/>
  </r>
  <r>
    <s v="BN-2011-5132700"/>
    <x v="25"/>
    <n v="10"/>
    <n v="3"/>
    <n v="2011"/>
    <x v="25"/>
    <s v="Walter Aguilar"/>
    <x v="2"/>
    <x v="37"/>
    <s v="Novara"/>
    <x v="2"/>
    <s v="Consumer"/>
    <s v="Economy"/>
    <x v="0"/>
    <x v="1"/>
    <s v="Acco Hole Reinforcements, Recycled"/>
    <n v="0"/>
    <n v="21"/>
    <n v="11"/>
    <n v="3"/>
    <b v="0"/>
  </r>
  <r>
    <s v="BN-2011-5132700"/>
    <x v="25"/>
    <n v="10"/>
    <n v="3"/>
    <n v="2011"/>
    <x v="25"/>
    <s v="Walter Aguilar"/>
    <x v="2"/>
    <x v="37"/>
    <s v="Novara"/>
    <x v="2"/>
    <s v="Consumer"/>
    <s v="Economy"/>
    <x v="0"/>
    <x v="14"/>
    <s v="Hon Round Labels, Alphabetical"/>
    <n v="0"/>
    <n v="39"/>
    <n v="0"/>
    <n v="6"/>
    <b v="1"/>
  </r>
  <r>
    <s v="BN-2011-5132700"/>
    <x v="25"/>
    <n v="10"/>
    <n v="3"/>
    <n v="2011"/>
    <x v="25"/>
    <s v="Walter Aguilar"/>
    <x v="2"/>
    <x v="37"/>
    <s v="Novara"/>
    <x v="2"/>
    <s v="Consumer"/>
    <s v="Economy"/>
    <x v="0"/>
    <x v="3"/>
    <s v="Tenex Shelving, Wire Frame"/>
    <n v="0"/>
    <n v="290"/>
    <n v="-136"/>
    <n v="9"/>
    <b v="1"/>
  </r>
  <r>
    <s v="AZ-2011-3981757"/>
    <x v="26"/>
    <n v="11"/>
    <n v="3"/>
    <n v="2011"/>
    <x v="26"/>
    <s v="Riley Douglas"/>
    <x v="1"/>
    <x v="1"/>
    <s v="Menden"/>
    <x v="1"/>
    <s v="Corporate"/>
    <s v="Priority"/>
    <x v="0"/>
    <x v="2"/>
    <s v="BIC Pens, Easy-Erase"/>
    <n v="0"/>
    <n v="29"/>
    <n v="6"/>
    <n v="2"/>
    <b v="1"/>
  </r>
  <r>
    <s v="AZ-2011-8898585"/>
    <x v="26"/>
    <n v="11"/>
    <n v="3"/>
    <n v="2011"/>
    <x v="26"/>
    <s v="Isabelle Vaughan"/>
    <x v="3"/>
    <x v="9"/>
    <s v="Lyon"/>
    <x v="1"/>
    <s v="Consumer"/>
    <s v="Economy Plus"/>
    <x v="0"/>
    <x v="3"/>
    <s v="Eldon Box, Wire Frame"/>
    <n v="0"/>
    <n v="25"/>
    <n v="6"/>
    <n v="3"/>
    <b v="1"/>
  </r>
  <r>
    <s v="AZ-2011-8427293"/>
    <x v="26"/>
    <n v="11"/>
    <n v="3"/>
    <n v="2011"/>
    <x v="26"/>
    <s v="Rita McCann"/>
    <x v="5"/>
    <x v="38"/>
    <s v="Murcia"/>
    <x v="2"/>
    <s v="Consumer"/>
    <s v="Economy Plus"/>
    <x v="0"/>
    <x v="8"/>
    <s v="Breville Microwave, Red"/>
    <n v="0"/>
    <n v="1207"/>
    <n v="109"/>
    <n v="4"/>
    <b v="0"/>
  </r>
  <r>
    <s v="AZ-2011-9028844"/>
    <x v="26"/>
    <n v="11"/>
    <n v="3"/>
    <n v="2011"/>
    <x v="26"/>
    <s v="Leah Marsh"/>
    <x v="3"/>
    <x v="39"/>
    <s v="Allauch"/>
    <x v="1"/>
    <s v="Corporate"/>
    <s v="Economy"/>
    <x v="2"/>
    <x v="6"/>
    <s v="Novimex Swivel Stool, Set of Two"/>
    <n v="0"/>
    <n v="1200"/>
    <n v="373"/>
    <n v="8"/>
    <b v="0"/>
  </r>
  <r>
    <s v="AZ-2011-9028844"/>
    <x v="26"/>
    <n v="11"/>
    <n v="3"/>
    <n v="2011"/>
    <x v="26"/>
    <s v="Leah Marsh"/>
    <x v="3"/>
    <x v="39"/>
    <s v="Allauch"/>
    <x v="1"/>
    <s v="Corporate"/>
    <s v="Economy"/>
    <x v="0"/>
    <x v="0"/>
    <s v="Xerox Computer Printout Paper, Multicolor"/>
    <n v="0"/>
    <n v="83"/>
    <n v="18"/>
    <n v="3"/>
    <b v="0"/>
  </r>
  <r>
    <s v="AZ-2011-3004753"/>
    <x v="26"/>
    <n v="11"/>
    <n v="3"/>
    <n v="2011"/>
    <x v="26"/>
    <s v="Ruby Blomfield"/>
    <x v="3"/>
    <x v="8"/>
    <s v="Montreuil"/>
    <x v="1"/>
    <s v="Consumer"/>
    <s v="Economy"/>
    <x v="0"/>
    <x v="1"/>
    <s v="Wilson Jones Binding Machine, Economy"/>
    <n v="0"/>
    <n v="147"/>
    <n v="53"/>
    <n v="3"/>
    <b v="1"/>
  </r>
  <r>
    <s v="AZ-2011-8257474"/>
    <x v="26"/>
    <n v="11"/>
    <n v="3"/>
    <n v="2011"/>
    <x v="26"/>
    <s v="Mark Westfall"/>
    <x v="2"/>
    <x v="40"/>
    <s v="Pozzuoli"/>
    <x v="2"/>
    <s v="Consumer"/>
    <s v="Economy Plus"/>
    <x v="0"/>
    <x v="11"/>
    <s v="Stockwell Rubber Bands, 12 Pack"/>
    <n v="0"/>
    <n v="16"/>
    <n v="2"/>
    <n v="1"/>
    <b v="1"/>
  </r>
  <r>
    <s v="AZ-2011-7479897"/>
    <x v="26"/>
    <n v="11"/>
    <n v="3"/>
    <n v="2011"/>
    <x v="26"/>
    <s v="Leah Barrett"/>
    <x v="1"/>
    <x v="31"/>
    <s v="Hamburg"/>
    <x v="1"/>
    <s v="Consumer"/>
    <s v="Economy"/>
    <x v="2"/>
    <x v="15"/>
    <s v="Advantus Light Bulb, Duo Pack"/>
    <n v="0"/>
    <n v="181"/>
    <n v="36"/>
    <n v="9"/>
    <b v="1"/>
  </r>
  <r>
    <s v="AZ-2011-7479897"/>
    <x v="26"/>
    <n v="11"/>
    <n v="3"/>
    <n v="2011"/>
    <x v="26"/>
    <s v="Leah Barrett"/>
    <x v="1"/>
    <x v="31"/>
    <s v="Hamburg"/>
    <x v="1"/>
    <s v="Consumer"/>
    <s v="Economy"/>
    <x v="1"/>
    <x v="4"/>
    <s v="Okidata Printer, Wireless"/>
    <n v="0"/>
    <n v="537"/>
    <n v="145"/>
    <n v="2"/>
    <b v="0"/>
  </r>
  <r>
    <s v="BN-2011-5239456"/>
    <x v="26"/>
    <n v="11"/>
    <n v="3"/>
    <n v="2011"/>
    <x v="26"/>
    <s v="Adam Bentley"/>
    <x v="1"/>
    <x v="13"/>
    <s v="Erfurt"/>
    <x v="1"/>
    <s v="Consumer"/>
    <s v="Economy"/>
    <x v="2"/>
    <x v="5"/>
    <s v="Ikea Classic Bookcase, Mobile"/>
    <n v="0"/>
    <n v="746"/>
    <n v="182"/>
    <n v="2"/>
    <b v="1"/>
  </r>
  <r>
    <s v="AZ-2011-6683192"/>
    <x v="27"/>
    <n v="12"/>
    <n v="3"/>
    <n v="2011"/>
    <x v="27"/>
    <s v="Gracie Hicks"/>
    <x v="1"/>
    <x v="1"/>
    <s v="Siegen"/>
    <x v="1"/>
    <s v="Consumer"/>
    <s v="Priority"/>
    <x v="0"/>
    <x v="10"/>
    <s v="Jiffy Clasp Envelope, with clear poly window"/>
    <n v="0"/>
    <n v="36"/>
    <n v="10"/>
    <n v="3"/>
    <b v="1"/>
  </r>
  <r>
    <s v="AZ-2011-6683192"/>
    <x v="27"/>
    <n v="12"/>
    <n v="3"/>
    <n v="2011"/>
    <x v="27"/>
    <s v="Gracie Hicks"/>
    <x v="1"/>
    <x v="1"/>
    <s v="Siegen"/>
    <x v="1"/>
    <s v="Consumer"/>
    <s v="Priority"/>
    <x v="0"/>
    <x v="14"/>
    <s v="Harbour Creations Shipping Labels, 5000 Label Set"/>
    <n v="0"/>
    <n v="36"/>
    <n v="8"/>
    <n v="3"/>
    <b v="0"/>
  </r>
  <r>
    <s v="AZ-2011-6683192"/>
    <x v="27"/>
    <n v="12"/>
    <n v="3"/>
    <n v="2011"/>
    <x v="27"/>
    <s v="Gracie Hicks"/>
    <x v="1"/>
    <x v="1"/>
    <s v="Siegen"/>
    <x v="1"/>
    <s v="Consumer"/>
    <s v="Priority"/>
    <x v="1"/>
    <x v="4"/>
    <s v="Panasonic Receipt Printer, Red"/>
    <n v="0"/>
    <n v="354"/>
    <n v="174"/>
    <n v="3"/>
    <b v="0"/>
  </r>
  <r>
    <s v="AZ-2011-2030946"/>
    <x v="27"/>
    <n v="12"/>
    <n v="3"/>
    <n v="2011"/>
    <x v="27"/>
    <s v="Leroy Samson"/>
    <x v="3"/>
    <x v="9"/>
    <s v="Grenoble"/>
    <x v="1"/>
    <s v="Home Office"/>
    <s v="Economy"/>
    <x v="0"/>
    <x v="8"/>
    <s v="Cuisinart Toaster, Red"/>
    <n v="0"/>
    <n v="144"/>
    <n v="35"/>
    <n v="3"/>
    <b v="0"/>
  </r>
  <r>
    <s v="AZ-2011-2030946"/>
    <x v="27"/>
    <n v="12"/>
    <n v="3"/>
    <n v="2011"/>
    <x v="27"/>
    <s v="Leroy Samson"/>
    <x v="3"/>
    <x v="9"/>
    <s v="Grenoble"/>
    <x v="1"/>
    <s v="Home Office"/>
    <s v="Economy"/>
    <x v="0"/>
    <x v="3"/>
    <s v="Rogers Box, Wire Frame"/>
    <n v="0"/>
    <n v="41"/>
    <n v="1"/>
    <n v="2"/>
    <b v="1"/>
  </r>
  <r>
    <s v="AZ-2011-6674300"/>
    <x v="28"/>
    <n v="1"/>
    <n v="4"/>
    <n v="2011"/>
    <x v="28"/>
    <s v="Devin Huddleston"/>
    <x v="3"/>
    <x v="9"/>
    <s v="Valence"/>
    <x v="1"/>
    <s v="Consumer"/>
    <s v="Economy"/>
    <x v="0"/>
    <x v="2"/>
    <s v="Binney &amp; Smith Sketch Pad, Easy-Erase"/>
    <n v="0"/>
    <n v="140"/>
    <n v="21"/>
    <n v="3"/>
    <b v="1"/>
  </r>
  <r>
    <s v="BN-2011-2819714"/>
    <x v="28"/>
    <n v="1"/>
    <n v="4"/>
    <n v="2011"/>
    <x v="28"/>
    <s v="Mary Parker"/>
    <x v="4"/>
    <x v="4"/>
    <s v="Birmingham"/>
    <x v="0"/>
    <s v="Corporate"/>
    <s v="Economy"/>
    <x v="0"/>
    <x v="2"/>
    <s v="Boston Markers, Easy-Erase"/>
    <n v="1"/>
    <n v="27"/>
    <n v="-22"/>
    <n v="2"/>
    <b v="1"/>
  </r>
  <r>
    <s v="BN-2011-2819714"/>
    <x v="28"/>
    <n v="1"/>
    <n v="4"/>
    <n v="2011"/>
    <x v="28"/>
    <s v="Mary Parker"/>
    <x v="4"/>
    <x v="4"/>
    <s v="Birmingham"/>
    <x v="0"/>
    <s v="Corporate"/>
    <s v="Economy"/>
    <x v="0"/>
    <x v="3"/>
    <s v="Eldon Folders, Single Width"/>
    <n v="1"/>
    <n v="17"/>
    <n v="-1"/>
    <n v="2"/>
    <b v="1"/>
  </r>
  <r>
    <s v="AZ-2011-6835828"/>
    <x v="29"/>
    <n v="2"/>
    <n v="4"/>
    <n v="2011"/>
    <x v="29"/>
    <s v="Summer Hayward"/>
    <x v="3"/>
    <x v="39"/>
    <s v="Nice"/>
    <x v="1"/>
    <s v="Consumer"/>
    <s v="Economy"/>
    <x v="0"/>
    <x v="3"/>
    <s v="Tenex Shelving, Industrial"/>
    <n v="0"/>
    <n v="149"/>
    <n v="15"/>
    <n v="3"/>
    <b v="1"/>
  </r>
  <r>
    <s v="AZ-2011-7089649"/>
    <x v="30"/>
    <n v="4"/>
    <n v="4"/>
    <n v="2011"/>
    <x v="30"/>
    <s v="Daryl Claypool"/>
    <x v="3"/>
    <x v="41"/>
    <s v="Le Havre"/>
    <x v="1"/>
    <s v="Corporate"/>
    <s v="Economy"/>
    <x v="0"/>
    <x v="11"/>
    <s v="OIC Rubber Bands, Metal"/>
    <n v="0"/>
    <n v="86"/>
    <n v="33"/>
    <n v="5"/>
    <b v="0"/>
  </r>
  <r>
    <s v="AZ-2011-9409671"/>
    <x v="30"/>
    <n v="4"/>
    <n v="4"/>
    <n v="2011"/>
    <x v="30"/>
    <s v="Aaron Bootman"/>
    <x v="4"/>
    <x v="42"/>
    <s v="Edinburgh"/>
    <x v="0"/>
    <s v="Consumer"/>
    <s v="Economy"/>
    <x v="0"/>
    <x v="2"/>
    <s v="Binney &amp; Smith Markers, Fluorescent"/>
    <n v="0"/>
    <n v="51"/>
    <n v="14"/>
    <n v="2"/>
    <b v="0"/>
  </r>
  <r>
    <s v="AZ-2011-9409671"/>
    <x v="30"/>
    <n v="4"/>
    <n v="4"/>
    <n v="2011"/>
    <x v="30"/>
    <s v="Aaron Bootman"/>
    <x v="4"/>
    <x v="42"/>
    <s v="Edinburgh"/>
    <x v="0"/>
    <s v="Consumer"/>
    <s v="Economy"/>
    <x v="0"/>
    <x v="14"/>
    <s v="Novimex Shipping Labels, Alphabetical"/>
    <n v="0"/>
    <n v="32"/>
    <n v="16"/>
    <n v="3"/>
    <b v="0"/>
  </r>
  <r>
    <s v="AZ-2011-7659767"/>
    <x v="30"/>
    <n v="4"/>
    <n v="4"/>
    <n v="2011"/>
    <x v="30"/>
    <s v="Alexandra Macdonald"/>
    <x v="3"/>
    <x v="9"/>
    <s v="Saint-Priest"/>
    <x v="1"/>
    <s v="Corporate"/>
    <s v="Priority"/>
    <x v="2"/>
    <x v="6"/>
    <s v="Office Star Rocking Chair, Red"/>
    <n v="0"/>
    <n v="507"/>
    <n v="175"/>
    <n v="4"/>
    <b v="0"/>
  </r>
  <r>
    <s v="AZ-2011-9958697"/>
    <x v="31"/>
    <n v="5"/>
    <n v="4"/>
    <n v="2011"/>
    <x v="31"/>
    <s v="Dylan Disney"/>
    <x v="1"/>
    <x v="23"/>
    <s v="Augsburg"/>
    <x v="1"/>
    <s v="Home Office"/>
    <s v="Economy"/>
    <x v="2"/>
    <x v="15"/>
    <s v="Deflect-O Stacking Tray, Erganomic"/>
    <n v="0"/>
    <n v="112"/>
    <n v="4"/>
    <n v="5"/>
    <b v="1"/>
  </r>
  <r>
    <s v="AZ-2011-9958697"/>
    <x v="31"/>
    <n v="5"/>
    <n v="4"/>
    <n v="2011"/>
    <x v="31"/>
    <s v="Dylan Disney"/>
    <x v="1"/>
    <x v="23"/>
    <s v="Augsburg"/>
    <x v="1"/>
    <s v="Home Office"/>
    <s v="Economy"/>
    <x v="0"/>
    <x v="14"/>
    <s v="Novimex File Folder Labels, 5000 Label Set"/>
    <n v="0"/>
    <n v="26"/>
    <n v="10"/>
    <n v="3"/>
    <b v="0"/>
  </r>
  <r>
    <s v="AZ-2011-7976569"/>
    <x v="31"/>
    <n v="5"/>
    <n v="4"/>
    <n v="2011"/>
    <x v="31"/>
    <s v="Toby Clunie"/>
    <x v="4"/>
    <x v="4"/>
    <s v="London"/>
    <x v="0"/>
    <s v="Consumer"/>
    <s v="Economy"/>
    <x v="1"/>
    <x v="4"/>
    <s v="Okidata Inkjet, Wireless"/>
    <n v="0"/>
    <n v="1413"/>
    <n v="503"/>
    <n v="5"/>
    <b v="0"/>
  </r>
  <r>
    <s v="AZ-2011-821395"/>
    <x v="31"/>
    <n v="5"/>
    <n v="4"/>
    <n v="2011"/>
    <x v="31"/>
    <s v="Rose Heap"/>
    <x v="1"/>
    <x v="23"/>
    <s v="Munich"/>
    <x v="1"/>
    <s v="Consumer"/>
    <s v="Economy Plus"/>
    <x v="0"/>
    <x v="2"/>
    <s v="Binney &amp; Smith Sketch Pad, Water Color"/>
    <n v="0"/>
    <n v="99"/>
    <n v="33"/>
    <n v="2"/>
    <b v="0"/>
  </r>
  <r>
    <s v="AZ-2011-821395"/>
    <x v="31"/>
    <n v="5"/>
    <n v="4"/>
    <n v="2011"/>
    <x v="31"/>
    <s v="Rose Heap"/>
    <x v="1"/>
    <x v="23"/>
    <s v="Munich"/>
    <x v="1"/>
    <s v="Consumer"/>
    <s v="Economy Plus"/>
    <x v="1"/>
    <x v="13"/>
    <s v="Canon Fax and Copier, High-Speed"/>
    <n v="0"/>
    <n v="379"/>
    <n v="27"/>
    <n v="2"/>
    <b v="1"/>
  </r>
  <r>
    <s v="AZ-2011-6843566"/>
    <x v="31"/>
    <n v="5"/>
    <n v="4"/>
    <n v="2011"/>
    <x v="31"/>
    <s v="Edward Webber"/>
    <x v="1"/>
    <x v="1"/>
    <s v="Moers"/>
    <x v="1"/>
    <s v="Home Office"/>
    <s v="Economy"/>
    <x v="0"/>
    <x v="14"/>
    <s v="Harbour Creations File Folder Labels, Laser Printer Compatible"/>
    <n v="0"/>
    <n v="35"/>
    <n v="11"/>
    <n v="4"/>
    <b v="0"/>
  </r>
  <r>
    <s v="AZ-2011-6843566"/>
    <x v="31"/>
    <n v="5"/>
    <n v="4"/>
    <n v="2011"/>
    <x v="31"/>
    <s v="Edward Webber"/>
    <x v="1"/>
    <x v="1"/>
    <s v="Moers"/>
    <x v="1"/>
    <s v="Home Office"/>
    <s v="Economy"/>
    <x v="1"/>
    <x v="9"/>
    <s v="Nokia Office Telephone, with Caller ID"/>
    <n v="0"/>
    <n v="65"/>
    <n v="3"/>
    <n v="1"/>
    <b v="0"/>
  </r>
  <r>
    <s v="AZ-2011-6807336"/>
    <x v="31"/>
    <n v="5"/>
    <n v="4"/>
    <n v="2011"/>
    <x v="31"/>
    <s v="Philip Newsom"/>
    <x v="1"/>
    <x v="28"/>
    <s v="Ulm"/>
    <x v="1"/>
    <s v="Corporate"/>
    <s v="Economy"/>
    <x v="2"/>
    <x v="5"/>
    <s v="Dania Classic Bookcase, Pine"/>
    <n v="0"/>
    <n v="1113"/>
    <n v="260"/>
    <n v="3"/>
    <b v="1"/>
  </r>
  <r>
    <s v="AZ-2011-6807336"/>
    <x v="31"/>
    <n v="5"/>
    <n v="4"/>
    <n v="2011"/>
    <x v="31"/>
    <s v="Philip Newsom"/>
    <x v="1"/>
    <x v="28"/>
    <s v="Ulm"/>
    <x v="1"/>
    <s v="Corporate"/>
    <s v="Economy"/>
    <x v="0"/>
    <x v="2"/>
    <s v="BIC Markers, Fluorescent"/>
    <n v="0"/>
    <n v="55"/>
    <n v="4"/>
    <n v="2"/>
    <b v="0"/>
  </r>
  <r>
    <s v="AZ-2011-6807336"/>
    <x v="31"/>
    <n v="5"/>
    <n v="4"/>
    <n v="2011"/>
    <x v="31"/>
    <s v="Philip Newsom"/>
    <x v="1"/>
    <x v="28"/>
    <s v="Ulm"/>
    <x v="1"/>
    <s v="Corporate"/>
    <s v="Economy"/>
    <x v="0"/>
    <x v="2"/>
    <s v="Stanley Pens, Easy-Erase"/>
    <n v="0"/>
    <n v="31"/>
    <n v="14"/>
    <n v="3"/>
    <b v="1"/>
  </r>
  <r>
    <s v="AZ-2011-6122805"/>
    <x v="32"/>
    <n v="6"/>
    <n v="4"/>
    <n v="2011"/>
    <x v="32"/>
    <s v="Molly De Mole"/>
    <x v="4"/>
    <x v="42"/>
    <s v="Edinburgh"/>
    <x v="0"/>
    <s v="Corporate"/>
    <s v="Economy"/>
    <x v="0"/>
    <x v="3"/>
    <s v="Rogers Folders, Single Width"/>
    <n v="0"/>
    <n v="123"/>
    <n v="10"/>
    <n v="4"/>
    <b v="1"/>
  </r>
  <r>
    <s v="BN-2011-7796258"/>
    <x v="32"/>
    <n v="6"/>
    <n v="4"/>
    <n v="2011"/>
    <x v="32"/>
    <s v="Elise Ali"/>
    <x v="1"/>
    <x v="43"/>
    <s v="Hanover"/>
    <x v="1"/>
    <s v="Home Office"/>
    <s v="Economy"/>
    <x v="1"/>
    <x v="7"/>
    <s v="Belkin Router, Bluetooth"/>
    <n v="1"/>
    <n v="388"/>
    <n v="-357"/>
    <n v="3"/>
    <b v="0"/>
  </r>
  <r>
    <s v="AZ-2011-8761469"/>
    <x v="33"/>
    <n v="8"/>
    <n v="4"/>
    <n v="2011"/>
    <x v="33"/>
    <s v="Erick Tanner"/>
    <x v="3"/>
    <x v="39"/>
    <s v="Aix-en-Provence"/>
    <x v="1"/>
    <s v="Corporate"/>
    <s v="Economy Plus"/>
    <x v="0"/>
    <x v="2"/>
    <s v="Boston Canvas, Fluorescent"/>
    <n v="0"/>
    <n v="439"/>
    <n v="79"/>
    <n v="8"/>
    <b v="1"/>
  </r>
  <r>
    <s v="AZ-2011-8761469"/>
    <x v="33"/>
    <n v="8"/>
    <n v="4"/>
    <n v="2011"/>
    <x v="33"/>
    <s v="Erick Tanner"/>
    <x v="3"/>
    <x v="39"/>
    <s v="Aix-en-Provence"/>
    <x v="1"/>
    <s v="Corporate"/>
    <s v="Economy Plus"/>
    <x v="0"/>
    <x v="12"/>
    <s v="Fiskars Ruler, Steel"/>
    <n v="0"/>
    <n v="41"/>
    <n v="7"/>
    <n v="3"/>
    <b v="1"/>
  </r>
  <r>
    <s v="AZ-2011-8748429"/>
    <x v="33"/>
    <n v="8"/>
    <n v="4"/>
    <n v="2011"/>
    <x v="33"/>
    <s v="Noah Chamberlain"/>
    <x v="4"/>
    <x v="4"/>
    <s v="Ashford"/>
    <x v="0"/>
    <s v="Consumer"/>
    <s v="Economy"/>
    <x v="0"/>
    <x v="14"/>
    <s v="Harbour Creations Removable Labels, Adjustable"/>
    <n v="0"/>
    <n v="8"/>
    <n v="1"/>
    <n v="1"/>
    <b v="0"/>
  </r>
  <r>
    <s v="AZ-2011-8748429"/>
    <x v="33"/>
    <n v="8"/>
    <n v="4"/>
    <n v="2011"/>
    <x v="33"/>
    <s v="Noah Chamberlain"/>
    <x v="4"/>
    <x v="4"/>
    <s v="Ashford"/>
    <x v="0"/>
    <s v="Consumer"/>
    <s v="Economy"/>
    <x v="0"/>
    <x v="14"/>
    <s v="Novimex Legal Exhibit Labels, Laser Printer Compatible"/>
    <n v="0"/>
    <n v="42"/>
    <n v="14"/>
    <n v="4"/>
    <b v="1"/>
  </r>
  <r>
    <s v="AZ-2011-8748429"/>
    <x v="33"/>
    <n v="8"/>
    <n v="4"/>
    <n v="2011"/>
    <x v="33"/>
    <s v="Noah Chamberlain"/>
    <x v="4"/>
    <x v="4"/>
    <s v="Ashford"/>
    <x v="0"/>
    <s v="Consumer"/>
    <s v="Economy"/>
    <x v="0"/>
    <x v="3"/>
    <s v="Tenex Trays, Industrial"/>
    <n v="0"/>
    <n v="164"/>
    <n v="16"/>
    <n v="3"/>
    <b v="0"/>
  </r>
  <r>
    <s v="AZ-2011-8748429"/>
    <x v="33"/>
    <n v="8"/>
    <n v="4"/>
    <n v="2011"/>
    <x v="33"/>
    <s v="Noah Chamberlain"/>
    <x v="4"/>
    <x v="4"/>
    <s v="Ashford"/>
    <x v="0"/>
    <s v="Consumer"/>
    <s v="Economy"/>
    <x v="1"/>
    <x v="9"/>
    <s v="Samsung Speaker Phone, with Caller ID"/>
    <n v="0"/>
    <n v="616"/>
    <n v="37"/>
    <n v="5"/>
    <b v="1"/>
  </r>
  <r>
    <s v="AZ-2011-7007630"/>
    <x v="33"/>
    <n v="8"/>
    <n v="4"/>
    <n v="2011"/>
    <x v="33"/>
    <s v="Eden Kern"/>
    <x v="1"/>
    <x v="17"/>
    <s v="Kiel"/>
    <x v="1"/>
    <s v="Consumer"/>
    <s v="Economy Plus"/>
    <x v="0"/>
    <x v="2"/>
    <s v="Boston Highlighters, Water Color"/>
    <n v="0"/>
    <n v="243"/>
    <n v="44"/>
    <n v="11"/>
    <b v="0"/>
  </r>
  <r>
    <s v="AZ-2011-2730322"/>
    <x v="34"/>
    <n v="10"/>
    <n v="4"/>
    <n v="2011"/>
    <x v="34"/>
    <s v="Mark Washington"/>
    <x v="3"/>
    <x v="8"/>
    <s v="Montreuil"/>
    <x v="1"/>
    <s v="Home Office"/>
    <s v="Economy"/>
    <x v="2"/>
    <x v="15"/>
    <s v="Rubbermaid Clock, Erganomic"/>
    <n v="0"/>
    <n v="293"/>
    <n v="146"/>
    <n v="6"/>
    <b v="0"/>
  </r>
  <r>
    <s v="AZ-2011-2730322"/>
    <x v="34"/>
    <n v="10"/>
    <n v="4"/>
    <n v="2011"/>
    <x v="34"/>
    <s v="Mark Washington"/>
    <x v="3"/>
    <x v="8"/>
    <s v="Montreuil"/>
    <x v="1"/>
    <s v="Home Office"/>
    <s v="Economy"/>
    <x v="0"/>
    <x v="8"/>
    <s v="Hamilton Beach Coffee Grinder, Red"/>
    <n v="0"/>
    <n v="77"/>
    <n v="2"/>
    <n v="2"/>
    <b v="0"/>
  </r>
  <r>
    <s v="AZ-2011-2730322"/>
    <x v="34"/>
    <n v="10"/>
    <n v="4"/>
    <n v="2011"/>
    <x v="34"/>
    <s v="Mark Washington"/>
    <x v="3"/>
    <x v="8"/>
    <s v="Montreuil"/>
    <x v="1"/>
    <s v="Home Office"/>
    <s v="Economy"/>
    <x v="0"/>
    <x v="2"/>
    <s v="Sanford Highlighters, Fluorescent"/>
    <n v="0"/>
    <n v="85"/>
    <n v="36"/>
    <n v="5"/>
    <b v="1"/>
  </r>
  <r>
    <s v="AZ-2011-2730322"/>
    <x v="34"/>
    <n v="10"/>
    <n v="4"/>
    <n v="2011"/>
    <x v="34"/>
    <s v="Mark Washington"/>
    <x v="3"/>
    <x v="8"/>
    <s v="Montreuil"/>
    <x v="1"/>
    <s v="Home Office"/>
    <s v="Economy"/>
    <x v="0"/>
    <x v="12"/>
    <s v="Stiletto Trimmer, Serrated"/>
    <n v="0"/>
    <n v="276"/>
    <n v="16"/>
    <n v="7"/>
    <b v="1"/>
  </r>
  <r>
    <s v="AZ-2011-2730322"/>
    <x v="34"/>
    <n v="10"/>
    <n v="4"/>
    <n v="2011"/>
    <x v="34"/>
    <s v="Mark Washington"/>
    <x v="3"/>
    <x v="8"/>
    <s v="Montreuil"/>
    <x v="1"/>
    <s v="Home Office"/>
    <s v="Economy"/>
    <x v="1"/>
    <x v="13"/>
    <s v="Canon Wireless Fax, Color"/>
    <n v="0"/>
    <n v="1292"/>
    <n v="-137"/>
    <n v="4"/>
    <b v="0"/>
  </r>
  <r>
    <s v="AZ-2011-2730322"/>
    <x v="34"/>
    <n v="10"/>
    <n v="4"/>
    <n v="2011"/>
    <x v="34"/>
    <s v="Mark Washington"/>
    <x v="3"/>
    <x v="8"/>
    <s v="Montreuil"/>
    <x v="1"/>
    <s v="Home Office"/>
    <s v="Economy"/>
    <x v="1"/>
    <x v="4"/>
    <s v="Panasonic Phone, Durable"/>
    <n v="0"/>
    <n v="361"/>
    <n v="132"/>
    <n v="5"/>
    <b v="1"/>
  </r>
  <r>
    <s v="AZ-2011-2730322"/>
    <x v="34"/>
    <n v="10"/>
    <n v="4"/>
    <n v="2011"/>
    <x v="34"/>
    <s v="Mark Washington"/>
    <x v="3"/>
    <x v="8"/>
    <s v="Montreuil"/>
    <x v="1"/>
    <s v="Home Office"/>
    <s v="Economy"/>
    <x v="1"/>
    <x v="9"/>
    <s v="Samsung Audio Dock, VoIP"/>
    <n v="0"/>
    <n v="568"/>
    <n v="73"/>
    <n v="4"/>
    <b v="0"/>
  </r>
  <r>
    <s v="AZ-2011-211681"/>
    <x v="35"/>
    <n v="11"/>
    <n v="4"/>
    <n v="2011"/>
    <x v="35"/>
    <s v="Madison Rowley"/>
    <x v="4"/>
    <x v="4"/>
    <s v="Wolverhampton"/>
    <x v="0"/>
    <s v="Consumer"/>
    <s v="Economy"/>
    <x v="2"/>
    <x v="5"/>
    <s v="Bush Floating Shelf Set, Pine"/>
    <n v="0"/>
    <n v="1036"/>
    <n v="321"/>
    <n v="6"/>
    <b v="1"/>
  </r>
  <r>
    <s v="AZ-2011-211681"/>
    <x v="35"/>
    <n v="11"/>
    <n v="4"/>
    <n v="2011"/>
    <x v="35"/>
    <s v="Madison Rowley"/>
    <x v="4"/>
    <x v="4"/>
    <s v="Wolverhampton"/>
    <x v="0"/>
    <s v="Consumer"/>
    <s v="Economy"/>
    <x v="0"/>
    <x v="1"/>
    <s v="Avery Binder, Economy"/>
    <n v="0"/>
    <n v="26"/>
    <n v="10"/>
    <n v="2"/>
    <b v="1"/>
  </r>
  <r>
    <s v="AZ-2011-438758"/>
    <x v="35"/>
    <n v="11"/>
    <n v="4"/>
    <n v="2011"/>
    <x v="35"/>
    <s v="Denise Harris"/>
    <x v="5"/>
    <x v="10"/>
    <s v="Tarragona"/>
    <x v="2"/>
    <s v="Consumer"/>
    <s v="Economy Plus"/>
    <x v="0"/>
    <x v="3"/>
    <s v="Eldon File Cart, Industrial"/>
    <n v="0"/>
    <n v="230"/>
    <n v="5"/>
    <n v="2"/>
    <b v="1"/>
  </r>
  <r>
    <s v="AZ-2011-438758"/>
    <x v="35"/>
    <n v="11"/>
    <n v="4"/>
    <n v="2011"/>
    <x v="35"/>
    <s v="Denise Harris"/>
    <x v="5"/>
    <x v="10"/>
    <s v="Tarragona"/>
    <x v="2"/>
    <s v="Consumer"/>
    <s v="Economy Plus"/>
    <x v="0"/>
    <x v="12"/>
    <s v="Elite Box Cutter, Steel"/>
    <n v="0"/>
    <n v="103"/>
    <n v="40"/>
    <n v="3"/>
    <b v="1"/>
  </r>
  <r>
    <s v="AZ-2011-529480"/>
    <x v="35"/>
    <n v="11"/>
    <n v="4"/>
    <n v="2011"/>
    <x v="35"/>
    <s v="Cerys Edwards"/>
    <x v="1"/>
    <x v="23"/>
    <s v="Munich"/>
    <x v="1"/>
    <s v="Consumer"/>
    <s v="Immediate"/>
    <x v="0"/>
    <x v="1"/>
    <s v="Acco Binder Covers, Economy"/>
    <n v="0"/>
    <n v="80"/>
    <n v="33"/>
    <n v="6"/>
    <b v="0"/>
  </r>
  <r>
    <s v="AZ-2011-8648970"/>
    <x v="35"/>
    <n v="11"/>
    <n v="4"/>
    <n v="2011"/>
    <x v="35"/>
    <s v="Dylan Dry"/>
    <x v="2"/>
    <x v="24"/>
    <s v="Cinisello Balsamo"/>
    <x v="2"/>
    <s v="Consumer"/>
    <s v="Economy Plus"/>
    <x v="0"/>
    <x v="12"/>
    <s v="Fiskars Scissors, Steel"/>
    <n v="0"/>
    <n v="45"/>
    <n v="22"/>
    <n v="2"/>
    <b v="0"/>
  </r>
  <r>
    <s v="AZ-2011-8421926"/>
    <x v="35"/>
    <n v="11"/>
    <n v="4"/>
    <n v="2011"/>
    <x v="35"/>
    <s v="Peter Daly"/>
    <x v="1"/>
    <x v="43"/>
    <s v="Hildesheim"/>
    <x v="1"/>
    <s v="Consumer"/>
    <s v="Economy"/>
    <x v="2"/>
    <x v="6"/>
    <s v="Office Star Chairmat, Black"/>
    <n v="0"/>
    <n v="171"/>
    <n v="34"/>
    <n v="3"/>
    <b v="0"/>
  </r>
  <r>
    <s v="AZ-2011-8421926"/>
    <x v="35"/>
    <n v="11"/>
    <n v="4"/>
    <n v="2011"/>
    <x v="35"/>
    <s v="Peter Daly"/>
    <x v="1"/>
    <x v="43"/>
    <s v="Hildesheim"/>
    <x v="1"/>
    <s v="Consumer"/>
    <s v="Economy"/>
    <x v="0"/>
    <x v="14"/>
    <s v="Novimex File Folder Labels, Adjustable"/>
    <n v="0"/>
    <n v="55"/>
    <n v="11"/>
    <n v="9"/>
    <b v="0"/>
  </r>
  <r>
    <s v="BN-2011-183687"/>
    <x v="35"/>
    <n v="11"/>
    <n v="4"/>
    <n v="2011"/>
    <x v="35"/>
    <s v="Paige Hopley"/>
    <x v="4"/>
    <x v="4"/>
    <s v="Birmingham"/>
    <x v="0"/>
    <s v="Consumer"/>
    <s v="Economy Plus"/>
    <x v="0"/>
    <x v="10"/>
    <s v="Jiffy Mailers, Recycled"/>
    <n v="1"/>
    <n v="126"/>
    <n v="-76"/>
    <n v="7"/>
    <b v="0"/>
  </r>
  <r>
    <s v="BN-2011-183687"/>
    <x v="35"/>
    <n v="11"/>
    <n v="4"/>
    <n v="2011"/>
    <x v="35"/>
    <s v="Paige Hopley"/>
    <x v="4"/>
    <x v="4"/>
    <s v="Birmingham"/>
    <x v="0"/>
    <s v="Consumer"/>
    <s v="Economy Plus"/>
    <x v="0"/>
    <x v="11"/>
    <s v="OIC Staples, Metal"/>
    <n v="1"/>
    <n v="17"/>
    <n v="-3"/>
    <n v="3"/>
    <b v="0"/>
  </r>
  <r>
    <s v="AZ-2011-617423"/>
    <x v="36"/>
    <n v="1"/>
    <n v="5"/>
    <n v="2011"/>
    <x v="36"/>
    <s v="Daniel Burke"/>
    <x v="3"/>
    <x v="9"/>
    <s v="Echirolles"/>
    <x v="1"/>
    <s v="Home Office"/>
    <s v="Priority"/>
    <x v="0"/>
    <x v="2"/>
    <s v="Binney &amp; Smith Pencil Sharpener, Water Color"/>
    <n v="0"/>
    <n v="90"/>
    <n v="21"/>
    <n v="3"/>
    <b v="0"/>
  </r>
  <r>
    <s v="AZ-2011-617423"/>
    <x v="36"/>
    <n v="1"/>
    <n v="5"/>
    <n v="2011"/>
    <x v="36"/>
    <s v="Daniel Burke"/>
    <x v="3"/>
    <x v="9"/>
    <s v="Echirolles"/>
    <x v="1"/>
    <s v="Home Office"/>
    <s v="Priority"/>
    <x v="0"/>
    <x v="2"/>
    <s v="Sanford Canvas, Fluorescent"/>
    <n v="0"/>
    <n v="207"/>
    <n v="77"/>
    <n v="4"/>
    <b v="0"/>
  </r>
  <r>
    <s v="AZ-2011-3089735"/>
    <x v="37"/>
    <n v="4"/>
    <n v="5"/>
    <n v="2011"/>
    <x v="37"/>
    <s v="Alexandra Macdonald"/>
    <x v="3"/>
    <x v="39"/>
    <s v="La Seyne-sur-Mer"/>
    <x v="1"/>
    <s v="Corporate"/>
    <s v="Economy"/>
    <x v="0"/>
    <x v="8"/>
    <s v="Breville Microwave, White"/>
    <n v="0"/>
    <n v="1889"/>
    <n v="483"/>
    <n v="7"/>
    <b v="0"/>
  </r>
  <r>
    <s v="AZ-2011-3089735"/>
    <x v="37"/>
    <n v="4"/>
    <n v="5"/>
    <n v="2011"/>
    <x v="37"/>
    <s v="Alexandra Macdonald"/>
    <x v="3"/>
    <x v="39"/>
    <s v="La Seyne-sur-Mer"/>
    <x v="1"/>
    <s v="Corporate"/>
    <s v="Economy"/>
    <x v="0"/>
    <x v="1"/>
    <s v="Cardinal Binding Machine, Economy"/>
    <n v="0"/>
    <n v="498"/>
    <n v="139"/>
    <n v="10"/>
    <b v="0"/>
  </r>
  <r>
    <s v="AZ-2011-6172786"/>
    <x v="38"/>
    <n v="5"/>
    <n v="5"/>
    <n v="2011"/>
    <x v="38"/>
    <s v="Louis Scott"/>
    <x v="10"/>
    <x v="29"/>
    <s v="Vienna"/>
    <x v="1"/>
    <s v="Corporate"/>
    <s v="Economy"/>
    <x v="1"/>
    <x v="13"/>
    <s v="Brother Fax and Copier, Digital"/>
    <n v="0"/>
    <n v="382"/>
    <n v="53"/>
    <n v="2"/>
    <b v="1"/>
  </r>
  <r>
    <s v="AZ-2011-6172786"/>
    <x v="38"/>
    <n v="5"/>
    <n v="5"/>
    <n v="2011"/>
    <x v="38"/>
    <s v="Louis Scott"/>
    <x v="10"/>
    <x v="29"/>
    <s v="Vienna"/>
    <x v="1"/>
    <s v="Corporate"/>
    <s v="Economy"/>
    <x v="1"/>
    <x v="13"/>
    <s v="Hewlett Copy Machine, Color"/>
    <n v="0"/>
    <n v="1047"/>
    <n v="524"/>
    <n v="4"/>
    <b v="1"/>
  </r>
  <r>
    <s v="BN-2011-8990099"/>
    <x v="38"/>
    <n v="5"/>
    <n v="5"/>
    <n v="2011"/>
    <x v="38"/>
    <s v="John Kemp"/>
    <x v="1"/>
    <x v="13"/>
    <s v="Erfurt"/>
    <x v="1"/>
    <s v="Home Office"/>
    <s v="Economy"/>
    <x v="2"/>
    <x v="15"/>
    <s v="Tenex Photo Frame, Black"/>
    <n v="0"/>
    <n v="311"/>
    <n v="87"/>
    <n v="6"/>
    <b v="0"/>
  </r>
  <r>
    <s v="BN-2011-8990099"/>
    <x v="38"/>
    <n v="5"/>
    <n v="5"/>
    <n v="2011"/>
    <x v="38"/>
    <s v="John Kemp"/>
    <x v="1"/>
    <x v="13"/>
    <s v="Erfurt"/>
    <x v="1"/>
    <s v="Home Office"/>
    <s v="Economy"/>
    <x v="0"/>
    <x v="2"/>
    <s v="BIC Markers, Easy-Erase"/>
    <n v="0"/>
    <n v="107"/>
    <n v="30"/>
    <n v="4"/>
    <b v="0"/>
  </r>
  <r>
    <s v="BN-2011-8990099"/>
    <x v="38"/>
    <n v="5"/>
    <n v="5"/>
    <n v="2011"/>
    <x v="38"/>
    <s v="John Kemp"/>
    <x v="1"/>
    <x v="13"/>
    <s v="Erfurt"/>
    <x v="1"/>
    <s v="Home Office"/>
    <s v="Economy"/>
    <x v="0"/>
    <x v="2"/>
    <s v="BIC Markers, Water Color"/>
    <n v="0"/>
    <n v="89"/>
    <n v="31"/>
    <n v="3"/>
    <b v="1"/>
  </r>
  <r>
    <s v="BN-2011-8990099"/>
    <x v="38"/>
    <n v="5"/>
    <n v="5"/>
    <n v="2011"/>
    <x v="38"/>
    <s v="John Kemp"/>
    <x v="1"/>
    <x v="13"/>
    <s v="Erfurt"/>
    <x v="1"/>
    <s v="Home Office"/>
    <s v="Economy"/>
    <x v="0"/>
    <x v="10"/>
    <s v="Cameo Peel and Seal, Security-Tint"/>
    <n v="0"/>
    <n v="70"/>
    <n v="4"/>
    <n v="3"/>
    <b v="1"/>
  </r>
  <r>
    <s v="BN-2011-8990099"/>
    <x v="38"/>
    <n v="5"/>
    <n v="5"/>
    <n v="2011"/>
    <x v="38"/>
    <s v="John Kemp"/>
    <x v="1"/>
    <x v="13"/>
    <s v="Erfurt"/>
    <x v="1"/>
    <s v="Home Office"/>
    <s v="Economy"/>
    <x v="0"/>
    <x v="0"/>
    <s v="Eaton Note Cards, Premium"/>
    <n v="0"/>
    <n v="56"/>
    <n v="17"/>
    <n v="2"/>
    <b v="0"/>
  </r>
  <r>
    <s v="BN-2011-8990099"/>
    <x v="38"/>
    <n v="5"/>
    <n v="5"/>
    <n v="2011"/>
    <x v="38"/>
    <s v="John Kemp"/>
    <x v="1"/>
    <x v="13"/>
    <s v="Erfurt"/>
    <x v="1"/>
    <s v="Home Office"/>
    <s v="Economy"/>
    <x v="0"/>
    <x v="3"/>
    <s v="Fellowes Box, Blue"/>
    <n v="0"/>
    <n v="53"/>
    <n v="3"/>
    <n v="3"/>
    <b v="0"/>
  </r>
  <r>
    <s v="AZ-2011-5097391"/>
    <x v="39"/>
    <n v="8"/>
    <n v="5"/>
    <n v="2011"/>
    <x v="39"/>
    <s v="Nancy Fike"/>
    <x v="11"/>
    <x v="44"/>
    <s v="Basel"/>
    <x v="1"/>
    <s v="Consumer"/>
    <s v="Economy Plus"/>
    <x v="0"/>
    <x v="2"/>
    <s v="Binney &amp; Smith Highlighters, Fluorescent"/>
    <n v="0"/>
    <n v="36"/>
    <n v="3"/>
    <n v="2"/>
    <b v="0"/>
  </r>
  <r>
    <s v="AZ-2011-8072611"/>
    <x v="39"/>
    <n v="8"/>
    <n v="5"/>
    <n v="2011"/>
    <x v="39"/>
    <s v="Aaron Cunningham"/>
    <x v="10"/>
    <x v="45"/>
    <s v="Innsbruck"/>
    <x v="1"/>
    <s v="Consumer"/>
    <s v="Economy"/>
    <x v="2"/>
    <x v="6"/>
    <s v="Hon Rocking Chair, Red"/>
    <n v="0"/>
    <n v="392"/>
    <n v="31"/>
    <n v="3"/>
    <b v="1"/>
  </r>
  <r>
    <s v="AZ-2011-8072611"/>
    <x v="39"/>
    <n v="8"/>
    <n v="5"/>
    <n v="2011"/>
    <x v="39"/>
    <s v="Aaron Cunningham"/>
    <x v="10"/>
    <x v="45"/>
    <s v="Innsbruck"/>
    <x v="1"/>
    <s v="Consumer"/>
    <s v="Economy"/>
    <x v="0"/>
    <x v="2"/>
    <s v="Binney &amp; Smith Pencil Sharpener, Water Color"/>
    <n v="0"/>
    <n v="60"/>
    <n v="14"/>
    <n v="2"/>
    <b v="0"/>
  </r>
  <r>
    <s v="AZ-2011-8072611"/>
    <x v="39"/>
    <n v="8"/>
    <n v="5"/>
    <n v="2011"/>
    <x v="39"/>
    <s v="Aaron Cunningham"/>
    <x v="10"/>
    <x v="45"/>
    <s v="Innsbruck"/>
    <x v="1"/>
    <s v="Consumer"/>
    <s v="Economy"/>
    <x v="0"/>
    <x v="0"/>
    <s v="Enermax Cards &amp; Envelopes, Recycled"/>
    <n v="0"/>
    <n v="235"/>
    <n v="7"/>
    <n v="5"/>
    <b v="0"/>
  </r>
  <r>
    <s v="AZ-2011-6288321"/>
    <x v="39"/>
    <n v="8"/>
    <n v="5"/>
    <n v="2011"/>
    <x v="39"/>
    <s v="Eden Kern"/>
    <x v="1"/>
    <x v="1"/>
    <s v="Cologne"/>
    <x v="1"/>
    <s v="Consumer"/>
    <s v="Priority"/>
    <x v="0"/>
    <x v="11"/>
    <s v="OIC Staples, Metal"/>
    <n v="0"/>
    <n v="11"/>
    <n v="5"/>
    <n v="1"/>
    <b v="1"/>
  </r>
  <r>
    <s v="AZ-2011-6288321"/>
    <x v="39"/>
    <n v="8"/>
    <n v="5"/>
    <n v="2011"/>
    <x v="39"/>
    <s v="Eden Kern"/>
    <x v="1"/>
    <x v="1"/>
    <s v="Cologne"/>
    <x v="1"/>
    <s v="Consumer"/>
    <s v="Priority"/>
    <x v="1"/>
    <x v="9"/>
    <s v="Apple Headset, with Caller ID"/>
    <n v="0"/>
    <n v="586"/>
    <n v="88"/>
    <n v="8"/>
    <b v="1"/>
  </r>
  <r>
    <s v="BN-2011-4396152"/>
    <x v="39"/>
    <n v="8"/>
    <n v="5"/>
    <n v="2011"/>
    <x v="39"/>
    <s v="Jodie Mellor"/>
    <x v="9"/>
    <x v="46"/>
    <s v="Dordrecht"/>
    <x v="1"/>
    <s v="Consumer"/>
    <s v="Economy"/>
    <x v="0"/>
    <x v="1"/>
    <s v="Acco Binder, Durable"/>
    <n v="1"/>
    <n v="58"/>
    <n v="-26"/>
    <n v="7"/>
    <b v="0"/>
  </r>
  <r>
    <s v="BN-2011-4396152"/>
    <x v="39"/>
    <n v="8"/>
    <n v="5"/>
    <n v="2011"/>
    <x v="39"/>
    <s v="Jodie Mellor"/>
    <x v="9"/>
    <x v="46"/>
    <s v="Dordrecht"/>
    <x v="1"/>
    <s v="Consumer"/>
    <s v="Economy"/>
    <x v="0"/>
    <x v="1"/>
    <s v="Cardinal Binding Machine, Economy"/>
    <n v="1"/>
    <n v="100"/>
    <n v="-44"/>
    <n v="4"/>
    <b v="1"/>
  </r>
  <r>
    <s v="AZ-2011-734782"/>
    <x v="40"/>
    <n v="9"/>
    <n v="5"/>
    <n v="2011"/>
    <x v="40"/>
    <s v="Lauren Knight"/>
    <x v="3"/>
    <x v="8"/>
    <s v="Orsay"/>
    <x v="1"/>
    <s v="Consumer"/>
    <s v="Economy"/>
    <x v="2"/>
    <x v="5"/>
    <s v="Safco Floating Shelf Set, Mobile"/>
    <n v="0"/>
    <n v="1076"/>
    <n v="24"/>
    <n v="6"/>
    <b v="1"/>
  </r>
  <r>
    <s v="AZ-2011-734782"/>
    <x v="40"/>
    <n v="9"/>
    <n v="5"/>
    <n v="2011"/>
    <x v="40"/>
    <s v="Lauren Knight"/>
    <x v="3"/>
    <x v="8"/>
    <s v="Orsay"/>
    <x v="1"/>
    <s v="Consumer"/>
    <s v="Economy"/>
    <x v="2"/>
    <x v="15"/>
    <s v="Advantus Light Bulb, Duo Pack"/>
    <n v="0"/>
    <n v="40"/>
    <n v="8"/>
    <n v="2"/>
    <b v="1"/>
  </r>
  <r>
    <s v="AZ-2011-734782"/>
    <x v="40"/>
    <n v="9"/>
    <n v="5"/>
    <n v="2011"/>
    <x v="40"/>
    <s v="Lauren Knight"/>
    <x v="3"/>
    <x v="8"/>
    <s v="Orsay"/>
    <x v="1"/>
    <s v="Consumer"/>
    <s v="Economy"/>
    <x v="0"/>
    <x v="10"/>
    <s v="GlobeWeis Business Envelopes, Set of 50"/>
    <n v="0"/>
    <n v="104"/>
    <n v="28"/>
    <n v="6"/>
    <b v="0"/>
  </r>
  <r>
    <s v="AZ-2011-9431896"/>
    <x v="41"/>
    <n v="11"/>
    <n v="5"/>
    <n v="2011"/>
    <x v="41"/>
    <s v="Ashton Charles"/>
    <x v="3"/>
    <x v="39"/>
    <s v="Nice"/>
    <x v="1"/>
    <s v="Consumer"/>
    <s v="Economy Plus"/>
    <x v="1"/>
    <x v="9"/>
    <s v="Cisco Smart Phone, with Caller ID"/>
    <n v="0"/>
    <n v="4449"/>
    <n v="1518"/>
    <n v="8"/>
    <b v="0"/>
  </r>
  <r>
    <s v="AZ-2011-2079755"/>
    <x v="42"/>
    <n v="12"/>
    <n v="5"/>
    <n v="2011"/>
    <x v="42"/>
    <s v="Joyce Cornell"/>
    <x v="5"/>
    <x v="38"/>
    <s v="Cartagena"/>
    <x v="2"/>
    <s v="Consumer"/>
    <s v="Priority"/>
    <x v="2"/>
    <x v="5"/>
    <s v="Safco Floating Shelf Set, Pine"/>
    <n v="0"/>
    <n v="990"/>
    <n v="149"/>
    <n v="5"/>
    <b v="0"/>
  </r>
  <r>
    <s v="AZ-2011-2079755"/>
    <x v="42"/>
    <n v="12"/>
    <n v="5"/>
    <n v="2011"/>
    <x v="42"/>
    <s v="Joyce Cornell"/>
    <x v="5"/>
    <x v="38"/>
    <s v="Cartagena"/>
    <x v="2"/>
    <s v="Consumer"/>
    <s v="Priority"/>
    <x v="0"/>
    <x v="11"/>
    <s v="Advantus Staples, Assorted Sizes"/>
    <n v="0"/>
    <n v="17"/>
    <n v="7"/>
    <n v="2"/>
    <b v="1"/>
  </r>
  <r>
    <s v="AZ-2011-9711046"/>
    <x v="42"/>
    <n v="12"/>
    <n v="5"/>
    <n v="2011"/>
    <x v="42"/>
    <s v="Lara Stoate"/>
    <x v="1"/>
    <x v="47"/>
    <s v="Greifswald"/>
    <x v="1"/>
    <s v="Corporate"/>
    <s v="Economy"/>
    <x v="0"/>
    <x v="11"/>
    <s v="Advantus Rubber Bands, Assorted Sizes"/>
    <n v="0"/>
    <n v="42"/>
    <n v="9"/>
    <n v="3"/>
    <b v="0"/>
  </r>
  <r>
    <s v="AZ-2011-3293357"/>
    <x v="43"/>
    <n v="4"/>
    <n v="6"/>
    <n v="2011"/>
    <x v="43"/>
    <s v="Skye McCaffrey"/>
    <x v="3"/>
    <x v="14"/>
    <s v="Lattes"/>
    <x v="1"/>
    <s v="Consumer"/>
    <s v="Economy"/>
    <x v="0"/>
    <x v="14"/>
    <s v="Smead Round Labels, 5000 Label Set"/>
    <n v="0"/>
    <n v="15"/>
    <n v="1"/>
    <n v="2"/>
    <b v="1"/>
  </r>
  <r>
    <s v="AZ-2011-3293357"/>
    <x v="43"/>
    <n v="4"/>
    <n v="6"/>
    <n v="2011"/>
    <x v="43"/>
    <s v="Skye McCaffrey"/>
    <x v="3"/>
    <x v="14"/>
    <s v="Lattes"/>
    <x v="1"/>
    <s v="Consumer"/>
    <s v="Economy"/>
    <x v="0"/>
    <x v="0"/>
    <s v="Green Bar Message Books, Recycled"/>
    <n v="0"/>
    <n v="47"/>
    <n v="17"/>
    <n v="2"/>
    <b v="0"/>
  </r>
  <r>
    <s v="AZ-2011-5817638"/>
    <x v="43"/>
    <n v="4"/>
    <n v="6"/>
    <n v="2011"/>
    <x v="43"/>
    <s v="Michelle Barrett"/>
    <x v="11"/>
    <x v="48"/>
    <s v="Geneva"/>
    <x v="1"/>
    <s v="Consumer"/>
    <s v="Economy"/>
    <x v="0"/>
    <x v="8"/>
    <s v="KitchenAid Toaster, White"/>
    <n v="0"/>
    <n v="584"/>
    <n v="234"/>
    <n v="7"/>
    <b v="1"/>
  </r>
  <r>
    <s v="AZ-2011-3973701"/>
    <x v="44"/>
    <n v="5"/>
    <n v="6"/>
    <n v="2011"/>
    <x v="44"/>
    <s v="Eva Arnold"/>
    <x v="4"/>
    <x v="4"/>
    <s v="Watford"/>
    <x v="0"/>
    <s v="Consumer"/>
    <s v="Priority"/>
    <x v="0"/>
    <x v="11"/>
    <s v="Accos Paper Clips, Assorted Sizes"/>
    <n v="0"/>
    <n v="34"/>
    <n v="0"/>
    <n v="3"/>
    <b v="1"/>
  </r>
  <r>
    <s v="AZ-2011-2948812"/>
    <x v="45"/>
    <n v="6"/>
    <n v="6"/>
    <n v="2011"/>
    <x v="45"/>
    <s v="Eva Butler"/>
    <x v="3"/>
    <x v="9"/>
    <s v="Oyonnax"/>
    <x v="1"/>
    <s v="Corporate"/>
    <s v="Priority"/>
    <x v="0"/>
    <x v="2"/>
    <s v="BIC Markers, Water Color"/>
    <n v="0"/>
    <n v="237"/>
    <n v="83"/>
    <n v="8"/>
    <b v="0"/>
  </r>
  <r>
    <s v="AZ-2011-2948812"/>
    <x v="45"/>
    <n v="6"/>
    <n v="6"/>
    <n v="2011"/>
    <x v="45"/>
    <s v="Eva Butler"/>
    <x v="3"/>
    <x v="9"/>
    <s v="Oyonnax"/>
    <x v="1"/>
    <s v="Corporate"/>
    <s v="Priority"/>
    <x v="0"/>
    <x v="1"/>
    <s v="Wilson Jones Binder Covers, Recycled"/>
    <n v="0"/>
    <n v="104"/>
    <n v="25"/>
    <n v="9"/>
    <b v="0"/>
  </r>
  <r>
    <s v="AZ-2011-2948812"/>
    <x v="45"/>
    <n v="6"/>
    <n v="6"/>
    <n v="2011"/>
    <x v="45"/>
    <s v="Eva Butler"/>
    <x v="3"/>
    <x v="9"/>
    <s v="Oyonnax"/>
    <x v="1"/>
    <s v="Corporate"/>
    <s v="Priority"/>
    <x v="0"/>
    <x v="11"/>
    <s v="Advantus Clamps, Metal"/>
    <n v="0"/>
    <n v="58"/>
    <n v="27"/>
    <n v="3"/>
    <b v="0"/>
  </r>
  <r>
    <s v="AZ-2011-2948812"/>
    <x v="45"/>
    <n v="6"/>
    <n v="6"/>
    <n v="2011"/>
    <x v="45"/>
    <s v="Eva Butler"/>
    <x v="3"/>
    <x v="9"/>
    <s v="Oyonnax"/>
    <x v="1"/>
    <s v="Corporate"/>
    <s v="Priority"/>
    <x v="0"/>
    <x v="3"/>
    <s v="Eldon Box, Industrial"/>
    <n v="0"/>
    <n v="29"/>
    <n v="9"/>
    <n v="3"/>
    <b v="1"/>
  </r>
  <r>
    <s v="AZ-2011-2948812"/>
    <x v="45"/>
    <n v="6"/>
    <n v="6"/>
    <n v="2011"/>
    <x v="45"/>
    <s v="Eva Butler"/>
    <x v="3"/>
    <x v="9"/>
    <s v="Oyonnax"/>
    <x v="1"/>
    <s v="Corporate"/>
    <s v="Priority"/>
    <x v="0"/>
    <x v="12"/>
    <s v="Kleencut Box Cutter, High Speed"/>
    <n v="0"/>
    <n v="104"/>
    <n v="0"/>
    <n v="3"/>
    <b v="0"/>
  </r>
  <r>
    <s v="AZ-2011-2948812"/>
    <x v="45"/>
    <n v="6"/>
    <n v="6"/>
    <n v="2011"/>
    <x v="45"/>
    <s v="Eva Butler"/>
    <x v="3"/>
    <x v="9"/>
    <s v="Oyonnax"/>
    <x v="1"/>
    <s v="Corporate"/>
    <s v="Priority"/>
    <x v="1"/>
    <x v="4"/>
    <s v="Epson Card Printer, Durable"/>
    <n v="0"/>
    <n v="578"/>
    <n v="129"/>
    <n v="4"/>
    <b v="1"/>
  </r>
  <r>
    <s v="AZ-2011-7014445"/>
    <x v="45"/>
    <n v="6"/>
    <n v="6"/>
    <n v="2011"/>
    <x v="45"/>
    <s v="Rory Gunson"/>
    <x v="10"/>
    <x v="29"/>
    <s v="Vienna"/>
    <x v="1"/>
    <s v="Consumer"/>
    <s v="Priority"/>
    <x v="0"/>
    <x v="8"/>
    <s v="Breville Coffee Grinder, White"/>
    <n v="0"/>
    <n v="60"/>
    <n v="2"/>
    <n v="1"/>
    <b v="1"/>
  </r>
  <r>
    <s v="AZ-2011-7014445"/>
    <x v="45"/>
    <n v="6"/>
    <n v="6"/>
    <n v="2011"/>
    <x v="45"/>
    <s v="Rory Gunson"/>
    <x v="10"/>
    <x v="29"/>
    <s v="Vienna"/>
    <x v="1"/>
    <s v="Consumer"/>
    <s v="Priority"/>
    <x v="0"/>
    <x v="2"/>
    <s v="Boston Highlighters, Water Color"/>
    <n v="0"/>
    <n v="44"/>
    <n v="8"/>
    <n v="2"/>
    <b v="0"/>
  </r>
  <r>
    <s v="AZ-2011-8121091"/>
    <x v="45"/>
    <n v="6"/>
    <n v="6"/>
    <n v="2011"/>
    <x v="45"/>
    <s v="Maya Pamphlett"/>
    <x v="1"/>
    <x v="1"/>
    <s v="Cologne"/>
    <x v="1"/>
    <s v="Consumer"/>
    <s v="Economy Plus"/>
    <x v="0"/>
    <x v="14"/>
    <s v="Avery Color Coded Labels, 5000 Label Set"/>
    <n v="0"/>
    <n v="14"/>
    <n v="5"/>
    <n v="1"/>
    <b v="1"/>
  </r>
  <r>
    <s v="AZ-2011-8223268"/>
    <x v="45"/>
    <n v="6"/>
    <n v="6"/>
    <n v="2011"/>
    <x v="45"/>
    <s v="Harry Ahmed"/>
    <x v="3"/>
    <x v="39"/>
    <s v="Marseille"/>
    <x v="1"/>
    <s v="Consumer"/>
    <s v="Priority"/>
    <x v="0"/>
    <x v="2"/>
    <s v="Boston Canvas, Blue"/>
    <n v="0"/>
    <n v="322"/>
    <n v="80"/>
    <n v="6"/>
    <b v="0"/>
  </r>
  <r>
    <s v="AZ-2011-2179552"/>
    <x v="45"/>
    <n v="6"/>
    <n v="6"/>
    <n v="2011"/>
    <x v="45"/>
    <s v="Pamela Searles"/>
    <x v="4"/>
    <x v="4"/>
    <s v="London"/>
    <x v="0"/>
    <s v="Home Office"/>
    <s v="Economy"/>
    <x v="2"/>
    <x v="16"/>
    <s v="Lesro Wood Table, Fully Assembled"/>
    <n v="0"/>
    <n v="1266"/>
    <n v="323"/>
    <n v="3"/>
    <b v="0"/>
  </r>
  <r>
    <s v="AZ-2011-9876342"/>
    <x v="45"/>
    <n v="6"/>
    <n v="6"/>
    <n v="2011"/>
    <x v="45"/>
    <s v="Charlie Donnelly"/>
    <x v="4"/>
    <x v="4"/>
    <s v="Colchester"/>
    <x v="0"/>
    <s v="Consumer"/>
    <s v="Economy"/>
    <x v="0"/>
    <x v="0"/>
    <s v="SanDisk Computer Printout Paper, 8.5 x 11"/>
    <n v="0"/>
    <n v="238"/>
    <n v="26"/>
    <n v="7"/>
    <b v="0"/>
  </r>
  <r>
    <s v="BN-2011-9297999"/>
    <x v="45"/>
    <n v="6"/>
    <n v="6"/>
    <n v="2011"/>
    <x v="45"/>
    <s v="Tilly Payne"/>
    <x v="6"/>
    <x v="26"/>
    <s v="Dublin"/>
    <x v="0"/>
    <s v="Consumer"/>
    <s v="Economy"/>
    <x v="0"/>
    <x v="3"/>
    <s v="Tenex File Cart, Single Width"/>
    <n v="1"/>
    <n v="135"/>
    <n v="-8"/>
    <n v="2"/>
    <b v="1"/>
  </r>
  <r>
    <s v="AZ-2011-8945919"/>
    <x v="46"/>
    <n v="7"/>
    <n v="6"/>
    <n v="2011"/>
    <x v="46"/>
    <s v="Daryl Claypool"/>
    <x v="3"/>
    <x v="27"/>
    <s v="Bressuire"/>
    <x v="1"/>
    <s v="Corporate"/>
    <s v="Economy"/>
    <x v="2"/>
    <x v="15"/>
    <s v="Advantus Door Stop, Erganomic"/>
    <n v="0"/>
    <n v="175"/>
    <n v="54"/>
    <n v="4"/>
    <b v="1"/>
  </r>
  <r>
    <s v="AZ-2011-8945919"/>
    <x v="46"/>
    <n v="7"/>
    <n v="6"/>
    <n v="2011"/>
    <x v="46"/>
    <s v="Daryl Claypool"/>
    <x v="3"/>
    <x v="27"/>
    <s v="Bressuire"/>
    <x v="1"/>
    <s v="Corporate"/>
    <s v="Economy"/>
    <x v="1"/>
    <x v="9"/>
    <s v="Apple Audio Dock, VoIP"/>
    <n v="0"/>
    <n v="994"/>
    <n v="199"/>
    <n v="7"/>
    <b v="0"/>
  </r>
  <r>
    <s v="AZ-2011-1773848"/>
    <x v="46"/>
    <n v="7"/>
    <n v="6"/>
    <n v="2011"/>
    <x v="46"/>
    <s v="Desiree Hurt"/>
    <x v="1"/>
    <x v="1"/>
    <s v="Gronau"/>
    <x v="1"/>
    <s v="Home Office"/>
    <s v="Economy"/>
    <x v="0"/>
    <x v="3"/>
    <s v="Tenex Box, Industrial"/>
    <n v="0"/>
    <n v="76"/>
    <n v="31"/>
    <n v="5"/>
    <b v="1"/>
  </r>
  <r>
    <s v="AZ-2011-9520720"/>
    <x v="46"/>
    <n v="7"/>
    <n v="6"/>
    <n v="2011"/>
    <x v="46"/>
    <s v="Henry Pedder"/>
    <x v="4"/>
    <x v="4"/>
    <s v="Rochdale"/>
    <x v="0"/>
    <s v="Consumer"/>
    <s v="Immediate"/>
    <x v="0"/>
    <x v="3"/>
    <s v="Tenex Trays, Single Width"/>
    <n v="0"/>
    <n v="108"/>
    <n v="41"/>
    <n v="2"/>
    <b v="1"/>
  </r>
  <r>
    <s v="AZ-2011-4764378"/>
    <x v="47"/>
    <n v="8"/>
    <n v="6"/>
    <n v="2011"/>
    <x v="47"/>
    <s v="Lauren Knight"/>
    <x v="3"/>
    <x v="49"/>
    <s v="Belfort"/>
    <x v="1"/>
    <s v="Consumer"/>
    <s v="Economy"/>
    <x v="0"/>
    <x v="1"/>
    <s v="Ibico 3-Hole Punch, Clear"/>
    <n v="0"/>
    <n v="239"/>
    <n v="96"/>
    <n v="8"/>
    <b v="0"/>
  </r>
  <r>
    <s v="AZ-2011-4764378"/>
    <x v="47"/>
    <n v="8"/>
    <n v="6"/>
    <n v="2011"/>
    <x v="47"/>
    <s v="Lauren Knight"/>
    <x v="3"/>
    <x v="49"/>
    <s v="Belfort"/>
    <x v="1"/>
    <s v="Consumer"/>
    <s v="Economy"/>
    <x v="0"/>
    <x v="3"/>
    <s v="Fellowes Lockers, Single Width"/>
    <n v="0"/>
    <n v="187"/>
    <n v="15"/>
    <n v="1"/>
    <b v="1"/>
  </r>
  <r>
    <s v="AZ-2011-897579"/>
    <x v="48"/>
    <n v="9"/>
    <n v="6"/>
    <n v="2011"/>
    <x v="48"/>
    <s v="Ruby Nicholls"/>
    <x v="3"/>
    <x v="50"/>
    <s v="Dreux"/>
    <x v="1"/>
    <s v="Corporate"/>
    <s v="Economy"/>
    <x v="2"/>
    <x v="5"/>
    <s v="Bush 3-Shelf Cabinet, Metal"/>
    <n v="0"/>
    <n v="514"/>
    <n v="108"/>
    <n v="4"/>
    <b v="1"/>
  </r>
  <r>
    <s v="AZ-2011-897579"/>
    <x v="48"/>
    <n v="9"/>
    <n v="6"/>
    <n v="2011"/>
    <x v="48"/>
    <s v="Ruby Nicholls"/>
    <x v="3"/>
    <x v="50"/>
    <s v="Dreux"/>
    <x v="1"/>
    <s v="Corporate"/>
    <s v="Economy"/>
    <x v="2"/>
    <x v="6"/>
    <s v="Harbour Creations Swivel Stool, Black"/>
    <n v="0"/>
    <n v="320"/>
    <n v="82"/>
    <n v="2"/>
    <b v="1"/>
  </r>
  <r>
    <s v="AZ-2011-897579"/>
    <x v="48"/>
    <n v="9"/>
    <n v="6"/>
    <n v="2011"/>
    <x v="48"/>
    <s v="Ruby Nicholls"/>
    <x v="3"/>
    <x v="50"/>
    <s v="Dreux"/>
    <x v="1"/>
    <s v="Corporate"/>
    <s v="Economy"/>
    <x v="0"/>
    <x v="1"/>
    <s v="Avery Binder Covers, Economy"/>
    <n v="0"/>
    <n v="33"/>
    <n v="10"/>
    <n v="3"/>
    <b v="0"/>
  </r>
  <r>
    <s v="AZ-2011-897579"/>
    <x v="48"/>
    <n v="9"/>
    <n v="6"/>
    <n v="2011"/>
    <x v="48"/>
    <s v="Ruby Nicholls"/>
    <x v="3"/>
    <x v="50"/>
    <s v="Dreux"/>
    <x v="1"/>
    <s v="Corporate"/>
    <s v="Economy"/>
    <x v="0"/>
    <x v="3"/>
    <s v="Smead Folders, Wire Frame"/>
    <n v="0"/>
    <n v="60"/>
    <n v="-3"/>
    <n v="4"/>
    <b v="0"/>
  </r>
  <r>
    <s v="AZ-2011-897579"/>
    <x v="48"/>
    <n v="9"/>
    <n v="6"/>
    <n v="2011"/>
    <x v="48"/>
    <s v="Ruby Nicholls"/>
    <x v="3"/>
    <x v="50"/>
    <s v="Dreux"/>
    <x v="1"/>
    <s v="Corporate"/>
    <s v="Economy"/>
    <x v="1"/>
    <x v="7"/>
    <s v="Logitech Flash Drive, USB"/>
    <n v="0"/>
    <n v="154"/>
    <n v="46"/>
    <n v="5"/>
    <b v="0"/>
  </r>
  <r>
    <s v="AZ-2011-1331897"/>
    <x v="48"/>
    <n v="9"/>
    <n v="6"/>
    <n v="2011"/>
    <x v="48"/>
    <s v="Joel Peters"/>
    <x v="2"/>
    <x v="2"/>
    <s v="Reggio nell'Emilia"/>
    <x v="2"/>
    <s v="Home Office"/>
    <s v="Economy"/>
    <x v="0"/>
    <x v="2"/>
    <s v="Binney &amp; Smith Markers, Easy-Erase"/>
    <n v="0"/>
    <n v="73"/>
    <n v="29"/>
    <n v="3"/>
    <b v="0"/>
  </r>
  <r>
    <s v="AZ-2011-1331897"/>
    <x v="48"/>
    <n v="9"/>
    <n v="6"/>
    <n v="2011"/>
    <x v="48"/>
    <s v="Joel Peters"/>
    <x v="2"/>
    <x v="2"/>
    <s v="Reggio nell'Emilia"/>
    <x v="2"/>
    <s v="Home Office"/>
    <s v="Economy"/>
    <x v="0"/>
    <x v="2"/>
    <s v="Boston Markers, Fluorescent"/>
    <n v="0"/>
    <n v="193"/>
    <n v="29"/>
    <n v="7"/>
    <b v="0"/>
  </r>
  <r>
    <s v="AZ-2011-1331897"/>
    <x v="48"/>
    <n v="9"/>
    <n v="6"/>
    <n v="2011"/>
    <x v="48"/>
    <s v="Joel Peters"/>
    <x v="2"/>
    <x v="2"/>
    <s v="Reggio nell'Emilia"/>
    <x v="2"/>
    <s v="Home Office"/>
    <s v="Economy"/>
    <x v="0"/>
    <x v="1"/>
    <s v="Wilson Jones Hole Reinforcements, Recycled"/>
    <n v="0"/>
    <n v="10"/>
    <n v="2"/>
    <n v="2"/>
    <b v="0"/>
  </r>
  <r>
    <s v="AZ-2011-1331897"/>
    <x v="48"/>
    <n v="9"/>
    <n v="6"/>
    <n v="2011"/>
    <x v="48"/>
    <s v="Joel Peters"/>
    <x v="2"/>
    <x v="2"/>
    <s v="Reggio nell'Emilia"/>
    <x v="2"/>
    <s v="Home Office"/>
    <s v="Economy"/>
    <x v="0"/>
    <x v="14"/>
    <s v="Harbour Creations Color Coded Labels, Adjustable"/>
    <n v="0"/>
    <n v="54"/>
    <n v="8"/>
    <n v="5"/>
    <b v="1"/>
  </r>
  <r>
    <s v="AZ-2011-1331897"/>
    <x v="48"/>
    <n v="9"/>
    <n v="6"/>
    <n v="2011"/>
    <x v="48"/>
    <s v="Joel Peters"/>
    <x v="2"/>
    <x v="2"/>
    <s v="Reggio nell'Emilia"/>
    <x v="2"/>
    <s v="Home Office"/>
    <s v="Economy"/>
    <x v="0"/>
    <x v="3"/>
    <s v="Rogers File Cart, Industrial"/>
    <n v="0"/>
    <n v="255"/>
    <n v="-98"/>
    <n v="3"/>
    <b v="0"/>
  </r>
  <r>
    <s v="AZ-2011-1331897"/>
    <x v="48"/>
    <n v="9"/>
    <n v="6"/>
    <n v="2011"/>
    <x v="48"/>
    <s v="Joel Peters"/>
    <x v="2"/>
    <x v="2"/>
    <s v="Reggio nell'Emilia"/>
    <x v="2"/>
    <s v="Home Office"/>
    <s v="Economy"/>
    <x v="1"/>
    <x v="7"/>
    <s v="Logitech Keyboard, Programmable"/>
    <n v="0"/>
    <n v="666"/>
    <n v="66"/>
    <n v="9"/>
    <b v="0"/>
  </r>
  <r>
    <s v="AZ-2011-5265175"/>
    <x v="48"/>
    <n v="9"/>
    <n v="6"/>
    <n v="2011"/>
    <x v="48"/>
    <s v="Ryan Price"/>
    <x v="4"/>
    <x v="4"/>
    <s v="Dudley"/>
    <x v="0"/>
    <s v="Consumer"/>
    <s v="Economy"/>
    <x v="0"/>
    <x v="8"/>
    <s v="Breville Stove, White"/>
    <n v="0"/>
    <n v="1119"/>
    <n v="246"/>
    <n v="2"/>
    <b v="0"/>
  </r>
  <r>
    <s v="BN-2011-4861178"/>
    <x v="48"/>
    <n v="9"/>
    <n v="6"/>
    <n v="2011"/>
    <x v="48"/>
    <s v="Ryan Greenwood"/>
    <x v="9"/>
    <x v="51"/>
    <s v="Amsterdam"/>
    <x v="1"/>
    <s v="Consumer"/>
    <s v="Economy"/>
    <x v="1"/>
    <x v="7"/>
    <s v="Enermax Flash Drive, Erganomic"/>
    <n v="1"/>
    <n v="39"/>
    <n v="-5"/>
    <n v="2"/>
    <b v="0"/>
  </r>
  <r>
    <s v="BN-2011-4861178"/>
    <x v="48"/>
    <n v="9"/>
    <n v="6"/>
    <n v="2011"/>
    <x v="48"/>
    <s v="Ryan Greenwood"/>
    <x v="9"/>
    <x v="51"/>
    <s v="Amsterdam"/>
    <x v="1"/>
    <s v="Consumer"/>
    <s v="Economy"/>
    <x v="1"/>
    <x v="7"/>
    <s v="SanDisk Keyboard, Programmable"/>
    <n v="1"/>
    <n v="332"/>
    <n v="-226"/>
    <n v="8"/>
    <b v="0"/>
  </r>
  <r>
    <s v="AZ-2011-3999419"/>
    <x v="49"/>
    <n v="10"/>
    <n v="6"/>
    <n v="2011"/>
    <x v="49"/>
    <s v="Nathan Clayton"/>
    <x v="1"/>
    <x v="5"/>
    <s v="Berlin"/>
    <x v="1"/>
    <s v="Consumer"/>
    <s v="Economy"/>
    <x v="0"/>
    <x v="3"/>
    <s v="Rogers Trays, Wire Frame"/>
    <n v="0"/>
    <n v="194"/>
    <n v="70"/>
    <n v="4"/>
    <b v="0"/>
  </r>
  <r>
    <s v="BN-2011-1486107"/>
    <x v="50"/>
    <n v="11"/>
    <n v="6"/>
    <n v="2011"/>
    <x v="50"/>
    <s v="Annabelle Heydon"/>
    <x v="3"/>
    <x v="52"/>
    <s v="Laval"/>
    <x v="1"/>
    <s v="Home Office"/>
    <s v="Priority"/>
    <x v="2"/>
    <x v="6"/>
    <s v="Novimex Steel Folding Chair, Red"/>
    <n v="0"/>
    <n v="148"/>
    <n v="54"/>
    <n v="2"/>
    <b v="1"/>
  </r>
  <r>
    <s v="BN-2011-1486107"/>
    <x v="50"/>
    <n v="11"/>
    <n v="6"/>
    <n v="2011"/>
    <x v="50"/>
    <s v="Annabelle Heydon"/>
    <x v="3"/>
    <x v="52"/>
    <s v="Laval"/>
    <x v="1"/>
    <s v="Home Office"/>
    <s v="Priority"/>
    <x v="0"/>
    <x v="12"/>
    <s v="Fiskars Trimmer, Easy Grip"/>
    <n v="0"/>
    <n v="44"/>
    <n v="16"/>
    <n v="1"/>
    <b v="1"/>
  </r>
  <r>
    <s v="BN-2011-1486107"/>
    <x v="50"/>
    <n v="11"/>
    <n v="6"/>
    <n v="2011"/>
    <x v="50"/>
    <s v="Annabelle Heydon"/>
    <x v="3"/>
    <x v="52"/>
    <s v="Laval"/>
    <x v="1"/>
    <s v="Home Office"/>
    <s v="Priority"/>
    <x v="1"/>
    <x v="4"/>
    <s v="Konica Inkjet, White"/>
    <n v="0"/>
    <n v="1320"/>
    <n v="357"/>
    <n v="5"/>
    <b v="1"/>
  </r>
  <r>
    <s v="AZ-2011-2905039"/>
    <x v="51"/>
    <n v="12"/>
    <n v="6"/>
    <n v="2011"/>
    <x v="51"/>
    <s v="Andres Woodruff"/>
    <x v="3"/>
    <x v="9"/>
    <s v="Firminy"/>
    <x v="1"/>
    <s v="Home Office"/>
    <s v="Economy"/>
    <x v="2"/>
    <x v="6"/>
    <s v="Hon Executive Leather Armchair, Black"/>
    <n v="0"/>
    <n v="1234"/>
    <n v="370"/>
    <n v="3"/>
    <b v="1"/>
  </r>
  <r>
    <s v="AZ-2011-1328316"/>
    <x v="51"/>
    <n v="12"/>
    <n v="6"/>
    <n v="2011"/>
    <x v="51"/>
    <s v="Lorri Stratton"/>
    <x v="1"/>
    <x v="31"/>
    <s v="Hamburg"/>
    <x v="1"/>
    <s v="Consumer"/>
    <s v="Immediate"/>
    <x v="0"/>
    <x v="2"/>
    <s v="Boston Pens, Fluorescent"/>
    <n v="0"/>
    <n v="46"/>
    <n v="8"/>
    <n v="3"/>
    <b v="0"/>
  </r>
  <r>
    <s v="AZ-2011-1328316"/>
    <x v="51"/>
    <n v="12"/>
    <n v="6"/>
    <n v="2011"/>
    <x v="51"/>
    <s v="Lorri Stratton"/>
    <x v="1"/>
    <x v="31"/>
    <s v="Hamburg"/>
    <x v="1"/>
    <s v="Consumer"/>
    <s v="Immediate"/>
    <x v="1"/>
    <x v="9"/>
    <s v="Apple Smart Phone, Cordless"/>
    <n v="0"/>
    <n v="636"/>
    <n v="140"/>
    <n v="1"/>
    <b v="0"/>
  </r>
  <r>
    <s v="AZ-2011-9008538"/>
    <x v="51"/>
    <n v="12"/>
    <n v="6"/>
    <n v="2011"/>
    <x v="51"/>
    <s v="Kenneth Gonzales"/>
    <x v="4"/>
    <x v="4"/>
    <s v="Stockport"/>
    <x v="0"/>
    <s v="Consumer"/>
    <s v="Economy"/>
    <x v="0"/>
    <x v="1"/>
    <s v="Wilson Jones 3-Hole Punch, Economy"/>
    <n v="0"/>
    <n v="28"/>
    <n v="9"/>
    <n v="1"/>
    <b v="1"/>
  </r>
  <r>
    <s v="AZ-2011-9983326"/>
    <x v="51"/>
    <n v="12"/>
    <n v="6"/>
    <n v="2011"/>
    <x v="51"/>
    <s v="Alexander Bennett"/>
    <x v="2"/>
    <x v="53"/>
    <s v="Foggia"/>
    <x v="2"/>
    <s v="Corporate"/>
    <s v="Economy Plus"/>
    <x v="0"/>
    <x v="1"/>
    <s v="Avery Binder, Durable"/>
    <n v="0"/>
    <n v="29"/>
    <n v="1"/>
    <n v="2"/>
    <b v="0"/>
  </r>
  <r>
    <s v="AZ-2011-9983326"/>
    <x v="51"/>
    <n v="12"/>
    <n v="6"/>
    <n v="2011"/>
    <x v="51"/>
    <s v="Alexander Bennett"/>
    <x v="2"/>
    <x v="53"/>
    <s v="Foggia"/>
    <x v="2"/>
    <s v="Corporate"/>
    <s v="Economy Plus"/>
    <x v="1"/>
    <x v="9"/>
    <s v="Cisco Office Telephone, VoIP"/>
    <n v="0"/>
    <n v="48"/>
    <n v="1"/>
    <n v="1"/>
    <b v="0"/>
  </r>
  <r>
    <s v="AZ-2011-9983326"/>
    <x v="51"/>
    <n v="12"/>
    <n v="6"/>
    <n v="2011"/>
    <x v="51"/>
    <s v="Alexander Bennett"/>
    <x v="2"/>
    <x v="53"/>
    <s v="Foggia"/>
    <x v="2"/>
    <s v="Corporate"/>
    <s v="Economy Plus"/>
    <x v="1"/>
    <x v="9"/>
    <s v="Nokia Signal Booster, VoIP"/>
    <n v="0"/>
    <n v="246"/>
    <n v="-49"/>
    <n v="3"/>
    <b v="1"/>
  </r>
  <r>
    <s v="AZ-2011-7213764"/>
    <x v="51"/>
    <n v="12"/>
    <n v="6"/>
    <n v="2011"/>
    <x v="51"/>
    <s v="Rory Chambers"/>
    <x v="2"/>
    <x v="15"/>
    <s v="Vittoria"/>
    <x v="2"/>
    <s v="Consumer"/>
    <s v="Immediate"/>
    <x v="0"/>
    <x v="1"/>
    <s v="Wilson Jones Binder, Recycled"/>
    <n v="0"/>
    <n v="120"/>
    <n v="46"/>
    <n v="9"/>
    <b v="1"/>
  </r>
  <r>
    <s v="AZ-2011-7213764"/>
    <x v="51"/>
    <n v="12"/>
    <n v="6"/>
    <n v="2011"/>
    <x v="51"/>
    <s v="Rory Chambers"/>
    <x v="2"/>
    <x v="15"/>
    <s v="Vittoria"/>
    <x v="2"/>
    <s v="Consumer"/>
    <s v="Immediate"/>
    <x v="0"/>
    <x v="11"/>
    <s v="Stockwell Rubber Bands, Bulk Pack"/>
    <n v="0"/>
    <n v="113"/>
    <n v="19"/>
    <n v="7"/>
    <b v="1"/>
  </r>
  <r>
    <s v="AZ-2011-2918397"/>
    <x v="52"/>
    <n v="1"/>
    <n v="7"/>
    <n v="2011"/>
    <x v="52"/>
    <s v="Fredrick Beveridge"/>
    <x v="3"/>
    <x v="39"/>
    <s v="La Seyne-sur-Mer"/>
    <x v="1"/>
    <s v="Corporate"/>
    <s v="Priority"/>
    <x v="2"/>
    <x v="5"/>
    <s v="Bush Floating Shelf Set, Pine"/>
    <n v="0"/>
    <n v="155"/>
    <n v="36"/>
    <n v="1"/>
    <b v="1"/>
  </r>
  <r>
    <s v="AZ-2011-2918397"/>
    <x v="52"/>
    <n v="1"/>
    <n v="7"/>
    <n v="2011"/>
    <x v="52"/>
    <s v="Fredrick Beveridge"/>
    <x v="3"/>
    <x v="39"/>
    <s v="La Seyne-sur-Mer"/>
    <x v="1"/>
    <s v="Corporate"/>
    <s v="Priority"/>
    <x v="0"/>
    <x v="11"/>
    <s v="Accos Thumb Tacks, Assorted Sizes"/>
    <n v="0"/>
    <n v="33"/>
    <n v="2"/>
    <n v="3"/>
    <b v="1"/>
  </r>
  <r>
    <s v="AZ-2011-2918397"/>
    <x v="52"/>
    <n v="1"/>
    <n v="7"/>
    <n v="2011"/>
    <x v="52"/>
    <s v="Fredrick Beveridge"/>
    <x v="3"/>
    <x v="39"/>
    <s v="La Seyne-sur-Mer"/>
    <x v="1"/>
    <s v="Corporate"/>
    <s v="Priority"/>
    <x v="0"/>
    <x v="3"/>
    <s v="Smead Lockers, Industrial"/>
    <n v="0"/>
    <n v="716"/>
    <n v="143"/>
    <n v="4"/>
    <b v="1"/>
  </r>
  <r>
    <s v="AZ-2011-2397035"/>
    <x v="53"/>
    <n v="2"/>
    <n v="7"/>
    <n v="2011"/>
    <x v="53"/>
    <s v="Millie Newman"/>
    <x v="3"/>
    <x v="30"/>
    <s v="Boulogne-sur-Mer"/>
    <x v="1"/>
    <s v="Consumer"/>
    <s v="Economy"/>
    <x v="0"/>
    <x v="2"/>
    <s v="Stanley Pencil Sharpener, Water Color"/>
    <n v="0"/>
    <n v="112"/>
    <n v="4"/>
    <n v="4"/>
    <b v="0"/>
  </r>
  <r>
    <s v="AZ-2011-2397035"/>
    <x v="53"/>
    <n v="2"/>
    <n v="7"/>
    <n v="2011"/>
    <x v="53"/>
    <s v="Millie Newman"/>
    <x v="3"/>
    <x v="30"/>
    <s v="Boulogne-sur-Mer"/>
    <x v="1"/>
    <s v="Consumer"/>
    <s v="Economy"/>
    <x v="0"/>
    <x v="1"/>
    <s v="Avery Binder Covers, Durable"/>
    <n v="0"/>
    <n v="50"/>
    <n v="6"/>
    <n v="4"/>
    <b v="1"/>
  </r>
  <r>
    <s v="AZ-2011-2397035"/>
    <x v="53"/>
    <n v="2"/>
    <n v="7"/>
    <n v="2011"/>
    <x v="53"/>
    <s v="Millie Newman"/>
    <x v="3"/>
    <x v="30"/>
    <s v="Boulogne-sur-Mer"/>
    <x v="1"/>
    <s v="Consumer"/>
    <s v="Economy"/>
    <x v="1"/>
    <x v="4"/>
    <s v="Konica Receipt Printer, Wireless"/>
    <n v="0"/>
    <n v="208"/>
    <n v="12"/>
    <n v="2"/>
    <b v="1"/>
  </r>
  <r>
    <s v="AZ-2011-9421435"/>
    <x v="53"/>
    <n v="2"/>
    <n v="7"/>
    <n v="2011"/>
    <x v="53"/>
    <s v="Larry Klaus"/>
    <x v="3"/>
    <x v="39"/>
    <s v="La Crau"/>
    <x v="1"/>
    <s v="Corporate"/>
    <s v="Economy"/>
    <x v="0"/>
    <x v="14"/>
    <s v="Novimex Legal Exhibit Labels, Laser Printer Compatible"/>
    <n v="0"/>
    <n v="31"/>
    <n v="11"/>
    <n v="3"/>
    <b v="1"/>
  </r>
  <r>
    <s v="AZ-2011-5822789"/>
    <x v="54"/>
    <n v="3"/>
    <n v="7"/>
    <n v="2011"/>
    <x v="54"/>
    <s v="Niamh Mann"/>
    <x v="3"/>
    <x v="8"/>
    <s v="Paris"/>
    <x v="1"/>
    <s v="Consumer"/>
    <s v="Priority"/>
    <x v="0"/>
    <x v="2"/>
    <s v="BIC Canvas, Easy-Erase"/>
    <n v="0"/>
    <n v="108"/>
    <n v="37"/>
    <n v="2"/>
    <b v="1"/>
  </r>
  <r>
    <s v="AZ-2011-7072417"/>
    <x v="55"/>
    <n v="4"/>
    <n v="7"/>
    <n v="2011"/>
    <x v="55"/>
    <s v="Evie Rees"/>
    <x v="3"/>
    <x v="8"/>
    <s v="Le Blanc-Mesnil"/>
    <x v="1"/>
    <s v="Consumer"/>
    <s v="Economy"/>
    <x v="0"/>
    <x v="1"/>
    <s v="Cardinal Binder, Clear"/>
    <n v="0"/>
    <n v="53"/>
    <n v="2"/>
    <n v="4"/>
    <b v="1"/>
  </r>
  <r>
    <s v="AZ-2011-7072417"/>
    <x v="55"/>
    <n v="4"/>
    <n v="7"/>
    <n v="2011"/>
    <x v="55"/>
    <s v="Evie Rees"/>
    <x v="3"/>
    <x v="8"/>
    <s v="Le Blanc-Mesnil"/>
    <x v="1"/>
    <s v="Consumer"/>
    <s v="Economy"/>
    <x v="0"/>
    <x v="12"/>
    <s v="Acme Scissors, Easy Grip"/>
    <n v="0"/>
    <n v="81"/>
    <n v="19"/>
    <n v="3"/>
    <b v="1"/>
  </r>
  <r>
    <s v="AZ-2011-2762983"/>
    <x v="55"/>
    <n v="4"/>
    <n v="7"/>
    <n v="2011"/>
    <x v="55"/>
    <s v="David Harney"/>
    <x v="1"/>
    <x v="1"/>
    <s v="Essen"/>
    <x v="1"/>
    <s v="Corporate"/>
    <s v="Economy Plus"/>
    <x v="0"/>
    <x v="8"/>
    <s v="KitchenAid Toaster, Red"/>
    <n v="0"/>
    <n v="538"/>
    <n v="221"/>
    <n v="7"/>
    <b v="1"/>
  </r>
  <r>
    <s v="AZ-2011-2762983"/>
    <x v="55"/>
    <n v="4"/>
    <n v="7"/>
    <n v="2011"/>
    <x v="55"/>
    <s v="David Harney"/>
    <x v="1"/>
    <x v="1"/>
    <s v="Essen"/>
    <x v="1"/>
    <s v="Corporate"/>
    <s v="Economy Plus"/>
    <x v="0"/>
    <x v="2"/>
    <s v="Stanley Pens, Water Color"/>
    <n v="0"/>
    <n v="119"/>
    <n v="38"/>
    <n v="9"/>
    <b v="0"/>
  </r>
  <r>
    <s v="AZ-2011-2762983"/>
    <x v="55"/>
    <n v="4"/>
    <n v="7"/>
    <n v="2011"/>
    <x v="55"/>
    <s v="David Harney"/>
    <x v="1"/>
    <x v="1"/>
    <s v="Essen"/>
    <x v="1"/>
    <s v="Corporate"/>
    <s v="Economy Plus"/>
    <x v="0"/>
    <x v="10"/>
    <s v="GlobeWeis Peel and Seal, Security-Tint"/>
    <n v="0"/>
    <n v="48"/>
    <n v="6"/>
    <n v="2"/>
    <b v="0"/>
  </r>
  <r>
    <s v="AZ-2011-2762983"/>
    <x v="55"/>
    <n v="4"/>
    <n v="7"/>
    <n v="2011"/>
    <x v="55"/>
    <s v="David Harney"/>
    <x v="1"/>
    <x v="1"/>
    <s v="Essen"/>
    <x v="1"/>
    <s v="Corporate"/>
    <s v="Economy Plus"/>
    <x v="0"/>
    <x v="3"/>
    <s v="Fellowes Trays, Single Width"/>
    <n v="0"/>
    <n v="413"/>
    <n v="184"/>
    <n v="8"/>
    <b v="0"/>
  </r>
  <r>
    <s v="AZ-2011-2762983"/>
    <x v="55"/>
    <n v="4"/>
    <n v="7"/>
    <n v="2011"/>
    <x v="55"/>
    <s v="David Harney"/>
    <x v="1"/>
    <x v="1"/>
    <s v="Essen"/>
    <x v="1"/>
    <s v="Corporate"/>
    <s v="Economy Plus"/>
    <x v="0"/>
    <x v="3"/>
    <s v="Rogers Folders, Wire Frame"/>
    <n v="0"/>
    <n v="80"/>
    <n v="1"/>
    <n v="3"/>
    <b v="1"/>
  </r>
  <r>
    <s v="AZ-2011-5289752"/>
    <x v="56"/>
    <n v="5"/>
    <n v="7"/>
    <n v="2011"/>
    <x v="56"/>
    <s v="Lisa Watkins"/>
    <x v="5"/>
    <x v="54"/>
    <s v="Alcobendas"/>
    <x v="2"/>
    <s v="Consumer"/>
    <s v="Economy Plus"/>
    <x v="0"/>
    <x v="10"/>
    <s v="Kraft Mailers, with clear poly window"/>
    <n v="0"/>
    <n v="82"/>
    <n v="20"/>
    <n v="2"/>
    <b v="0"/>
  </r>
  <r>
    <s v="AZ-2011-5289752"/>
    <x v="56"/>
    <n v="5"/>
    <n v="7"/>
    <n v="2011"/>
    <x v="56"/>
    <s v="Lisa Watkins"/>
    <x v="5"/>
    <x v="54"/>
    <s v="Alcobendas"/>
    <x v="2"/>
    <s v="Consumer"/>
    <s v="Economy Plus"/>
    <x v="1"/>
    <x v="9"/>
    <s v="Samsung Speaker Phone, Full Size"/>
    <n v="0"/>
    <n v="224"/>
    <n v="35"/>
    <n v="2"/>
    <b v="0"/>
  </r>
  <r>
    <s v="BN-2011-4790136"/>
    <x v="56"/>
    <n v="5"/>
    <n v="7"/>
    <n v="2011"/>
    <x v="56"/>
    <s v="Richard Poole"/>
    <x v="9"/>
    <x v="51"/>
    <s v="Amsterdam"/>
    <x v="1"/>
    <s v="Home Office"/>
    <s v="Economy Plus"/>
    <x v="0"/>
    <x v="1"/>
    <s v="Wilson Jones Binding Machine, Economy"/>
    <n v="1"/>
    <n v="171"/>
    <n v="-48"/>
    <n v="7"/>
    <b v="0"/>
  </r>
  <r>
    <s v="AZ-2011-7200468"/>
    <x v="57"/>
    <n v="6"/>
    <n v="7"/>
    <n v="2011"/>
    <x v="57"/>
    <s v="Molly Bidmead"/>
    <x v="3"/>
    <x v="8"/>
    <s v="Paris"/>
    <x v="1"/>
    <s v="Home Office"/>
    <s v="Economy"/>
    <x v="0"/>
    <x v="3"/>
    <s v="Tenex File Cart, Blue"/>
    <n v="0"/>
    <n v="599"/>
    <n v="53"/>
    <n v="5"/>
    <b v="0"/>
  </r>
  <r>
    <s v="AZ-2011-981373"/>
    <x v="57"/>
    <n v="6"/>
    <n v="7"/>
    <n v="2011"/>
    <x v="57"/>
    <s v="Samuel Hardey"/>
    <x v="3"/>
    <x v="8"/>
    <s v="Drancy"/>
    <x v="1"/>
    <s v="Home Office"/>
    <s v="Economy"/>
    <x v="2"/>
    <x v="6"/>
    <s v="Office Star Rocking Chair, Red"/>
    <n v="0"/>
    <n v="127"/>
    <n v="44"/>
    <n v="1"/>
    <b v="0"/>
  </r>
  <r>
    <s v="AZ-2011-981373"/>
    <x v="57"/>
    <n v="6"/>
    <n v="7"/>
    <n v="2011"/>
    <x v="57"/>
    <s v="Samuel Hardey"/>
    <x v="3"/>
    <x v="8"/>
    <s v="Drancy"/>
    <x v="1"/>
    <s v="Home Office"/>
    <s v="Economy"/>
    <x v="0"/>
    <x v="10"/>
    <s v="Kraft Peel and Seal, Security-Tint"/>
    <n v="0"/>
    <n v="92"/>
    <n v="15"/>
    <n v="4"/>
    <b v="1"/>
  </r>
  <r>
    <s v="AZ-2011-4872140"/>
    <x v="57"/>
    <n v="6"/>
    <n v="7"/>
    <n v="2011"/>
    <x v="57"/>
    <s v="Erin Rogers"/>
    <x v="1"/>
    <x v="28"/>
    <s v="Mannheim"/>
    <x v="1"/>
    <s v="Consumer"/>
    <s v="Economy"/>
    <x v="0"/>
    <x v="1"/>
    <s v="Ibico Binder Covers, Clear"/>
    <n v="0"/>
    <n v="39"/>
    <n v="3"/>
    <n v="3"/>
    <b v="1"/>
  </r>
  <r>
    <s v="AZ-2011-3308302"/>
    <x v="57"/>
    <n v="6"/>
    <n v="7"/>
    <n v="2011"/>
    <x v="57"/>
    <s v="Carrie Boots"/>
    <x v="3"/>
    <x v="41"/>
    <s v="Evreux"/>
    <x v="1"/>
    <s v="Corporate"/>
    <s v="Economy Plus"/>
    <x v="0"/>
    <x v="3"/>
    <s v="Smead Trays, Blue"/>
    <n v="0"/>
    <n v="131"/>
    <n v="4"/>
    <n v="3"/>
    <b v="0"/>
  </r>
  <r>
    <s v="AZ-2011-3308302"/>
    <x v="57"/>
    <n v="6"/>
    <n v="7"/>
    <n v="2011"/>
    <x v="57"/>
    <s v="Carrie Boots"/>
    <x v="3"/>
    <x v="41"/>
    <s v="Evreux"/>
    <x v="1"/>
    <s v="Corporate"/>
    <s v="Economy Plus"/>
    <x v="0"/>
    <x v="12"/>
    <s v="Kleencut Scissors, Serrated"/>
    <n v="0"/>
    <n v="152"/>
    <n v="12"/>
    <n v="8"/>
    <b v="1"/>
  </r>
  <r>
    <s v="AZ-2011-3308302"/>
    <x v="57"/>
    <n v="6"/>
    <n v="7"/>
    <n v="2011"/>
    <x v="57"/>
    <s v="Carrie Boots"/>
    <x v="3"/>
    <x v="41"/>
    <s v="Evreux"/>
    <x v="1"/>
    <s v="Corporate"/>
    <s v="Economy Plus"/>
    <x v="1"/>
    <x v="9"/>
    <s v="Apple Office Telephone, VoIP"/>
    <n v="0"/>
    <n v="222"/>
    <n v="60"/>
    <n v="4"/>
    <b v="0"/>
  </r>
  <r>
    <s v="AZ-2011-2118516"/>
    <x v="57"/>
    <n v="6"/>
    <n v="7"/>
    <n v="2011"/>
    <x v="57"/>
    <s v="Madeline Crooks"/>
    <x v="4"/>
    <x v="4"/>
    <s v="Norwich"/>
    <x v="0"/>
    <s v="Consumer"/>
    <s v="Economy"/>
    <x v="0"/>
    <x v="0"/>
    <s v="Enermax Note Cards, 8.5 x 11"/>
    <n v="0"/>
    <n v="85"/>
    <n v="36"/>
    <n v="3"/>
    <b v="0"/>
  </r>
  <r>
    <s v="AZ-2011-2118516"/>
    <x v="57"/>
    <n v="6"/>
    <n v="7"/>
    <n v="2011"/>
    <x v="57"/>
    <s v="Madeline Crooks"/>
    <x v="4"/>
    <x v="4"/>
    <s v="Norwich"/>
    <x v="0"/>
    <s v="Consumer"/>
    <s v="Economy"/>
    <x v="0"/>
    <x v="0"/>
    <s v="Green Bar Cards &amp; Envelopes, Premium"/>
    <n v="0"/>
    <n v="145"/>
    <n v="45"/>
    <n v="3"/>
    <b v="0"/>
  </r>
  <r>
    <s v="AZ-2011-2118516"/>
    <x v="57"/>
    <n v="6"/>
    <n v="7"/>
    <n v="2011"/>
    <x v="57"/>
    <s v="Madeline Crooks"/>
    <x v="4"/>
    <x v="4"/>
    <s v="Norwich"/>
    <x v="0"/>
    <s v="Consumer"/>
    <s v="Economy"/>
    <x v="0"/>
    <x v="12"/>
    <s v="Elite Letter Opener, High Speed"/>
    <n v="0"/>
    <n v="53"/>
    <n v="22"/>
    <n v="2"/>
    <b v="0"/>
  </r>
  <r>
    <s v="AZ-2011-4599404"/>
    <x v="57"/>
    <n v="6"/>
    <n v="7"/>
    <n v="2011"/>
    <x v="57"/>
    <s v="Susan Williams"/>
    <x v="4"/>
    <x v="4"/>
    <s v="Southend-on-Sea"/>
    <x v="0"/>
    <s v="Home Office"/>
    <s v="Economy"/>
    <x v="0"/>
    <x v="2"/>
    <s v="BIC Pencil Sharpener, Easy-Erase"/>
    <n v="0"/>
    <n v="146"/>
    <n v="7"/>
    <n v="5"/>
    <b v="1"/>
  </r>
  <r>
    <s v="BN-2011-4708578"/>
    <x v="57"/>
    <n v="6"/>
    <n v="7"/>
    <n v="2011"/>
    <x v="57"/>
    <s v="Steven Prince"/>
    <x v="2"/>
    <x v="15"/>
    <s v="Palermo"/>
    <x v="2"/>
    <s v="Home Office"/>
    <s v="Economy"/>
    <x v="0"/>
    <x v="1"/>
    <s v="Avery Binding Machine, Durable"/>
    <n v="0"/>
    <n v="151"/>
    <n v="9"/>
    <n v="3"/>
    <b v="1"/>
  </r>
  <r>
    <s v="BN-2011-4708578"/>
    <x v="57"/>
    <n v="6"/>
    <n v="7"/>
    <n v="2011"/>
    <x v="57"/>
    <s v="Steven Prince"/>
    <x v="2"/>
    <x v="15"/>
    <s v="Palermo"/>
    <x v="2"/>
    <s v="Home Office"/>
    <s v="Economy"/>
    <x v="0"/>
    <x v="3"/>
    <s v="Fellowes File Cart, Single Width"/>
    <n v="0"/>
    <n v="165"/>
    <n v="-110"/>
    <n v="2"/>
    <b v="1"/>
  </r>
  <r>
    <s v="BN-2011-4708578"/>
    <x v="57"/>
    <n v="6"/>
    <n v="7"/>
    <n v="2011"/>
    <x v="57"/>
    <s v="Steven Prince"/>
    <x v="2"/>
    <x v="15"/>
    <s v="Palermo"/>
    <x v="2"/>
    <s v="Home Office"/>
    <s v="Economy"/>
    <x v="1"/>
    <x v="13"/>
    <s v="Brother Personal Copier, Digital"/>
    <n v="0"/>
    <n v="713"/>
    <n v="14"/>
    <n v="5"/>
    <b v="1"/>
  </r>
  <r>
    <s v="BN-2011-28993"/>
    <x v="57"/>
    <n v="6"/>
    <n v="7"/>
    <n v="2011"/>
    <x v="57"/>
    <s v="Louise Winter"/>
    <x v="4"/>
    <x v="4"/>
    <s v="Worcester"/>
    <x v="0"/>
    <s v="Corporate"/>
    <s v="Priority"/>
    <x v="2"/>
    <x v="5"/>
    <s v="Dania Floating Shelf Set, Metal"/>
    <n v="0"/>
    <n v="506"/>
    <n v="192"/>
    <n v="3"/>
    <b v="1"/>
  </r>
  <r>
    <s v="BN-2011-28993"/>
    <x v="57"/>
    <n v="6"/>
    <n v="7"/>
    <n v="2011"/>
    <x v="57"/>
    <s v="Louise Winter"/>
    <x v="4"/>
    <x v="4"/>
    <s v="Worcester"/>
    <x v="0"/>
    <s v="Corporate"/>
    <s v="Priority"/>
    <x v="2"/>
    <x v="15"/>
    <s v="Advantus Clock, Duo Pack"/>
    <n v="0"/>
    <n v="144"/>
    <n v="-37"/>
    <n v="4"/>
    <b v="1"/>
  </r>
  <r>
    <s v="BN-2011-28993"/>
    <x v="57"/>
    <n v="6"/>
    <n v="7"/>
    <n v="2011"/>
    <x v="57"/>
    <s v="Louise Winter"/>
    <x v="4"/>
    <x v="4"/>
    <s v="Worcester"/>
    <x v="0"/>
    <s v="Corporate"/>
    <s v="Priority"/>
    <x v="0"/>
    <x v="10"/>
    <s v="Cameo Manila Envelope, Security-Tint"/>
    <n v="0"/>
    <n v="118"/>
    <n v="58"/>
    <n v="4"/>
    <b v="1"/>
  </r>
  <r>
    <s v="AZ-2011-5663696"/>
    <x v="58"/>
    <n v="7"/>
    <n v="7"/>
    <n v="2011"/>
    <x v="58"/>
    <s v="Paul Cleary"/>
    <x v="1"/>
    <x v="28"/>
    <s v="Villingen-Schwenningen"/>
    <x v="1"/>
    <s v="Corporate"/>
    <s v="Economy"/>
    <x v="1"/>
    <x v="4"/>
    <s v="Konica Phone, Wireless"/>
    <n v="0"/>
    <n v="690"/>
    <n v="138"/>
    <n v="8"/>
    <b v="1"/>
  </r>
  <r>
    <s v="AZ-2011-5663696"/>
    <x v="58"/>
    <n v="7"/>
    <n v="7"/>
    <n v="2011"/>
    <x v="58"/>
    <s v="Paul Cleary"/>
    <x v="1"/>
    <x v="28"/>
    <s v="Villingen-Schwenningen"/>
    <x v="1"/>
    <s v="Corporate"/>
    <s v="Economy"/>
    <x v="1"/>
    <x v="9"/>
    <s v="Apple Signal Booster, VoIP"/>
    <n v="0"/>
    <n v="547"/>
    <n v="55"/>
    <n v="4"/>
    <b v="1"/>
  </r>
  <r>
    <s v="AZ-2011-130330"/>
    <x v="59"/>
    <n v="8"/>
    <n v="7"/>
    <n v="2011"/>
    <x v="59"/>
    <s v="Joseph Locke"/>
    <x v="10"/>
    <x v="29"/>
    <s v="Vienna"/>
    <x v="1"/>
    <s v="Corporate"/>
    <s v="Priority"/>
    <x v="2"/>
    <x v="15"/>
    <s v="Tenex Light Bulb, Black"/>
    <n v="0"/>
    <n v="38"/>
    <n v="11"/>
    <n v="2"/>
    <b v="1"/>
  </r>
  <r>
    <s v="AZ-2011-9146320"/>
    <x v="60"/>
    <n v="9"/>
    <n v="7"/>
    <n v="2011"/>
    <x v="60"/>
    <s v="Mary Parker"/>
    <x v="5"/>
    <x v="20"/>
    <s v="Salamanca"/>
    <x v="2"/>
    <s v="Corporate"/>
    <s v="Immediate"/>
    <x v="0"/>
    <x v="1"/>
    <s v="Ibico Binder Covers, Recycled"/>
    <n v="0"/>
    <n v="28"/>
    <n v="10"/>
    <n v="2"/>
    <b v="1"/>
  </r>
  <r>
    <s v="AZ-2011-8864835"/>
    <x v="61"/>
    <n v="10"/>
    <n v="7"/>
    <n v="2011"/>
    <x v="61"/>
    <s v="Noah Chamberlain"/>
    <x v="4"/>
    <x v="4"/>
    <s v="Stockton-on-Tees"/>
    <x v="0"/>
    <s v="Consumer"/>
    <s v="Priority"/>
    <x v="0"/>
    <x v="2"/>
    <s v="Stanley Markers, Easy-Erase"/>
    <n v="0"/>
    <n v="22"/>
    <n v="0"/>
    <n v="1"/>
    <b v="1"/>
  </r>
  <r>
    <s v="AZ-2011-1845681"/>
    <x v="62"/>
    <n v="11"/>
    <n v="7"/>
    <n v="2011"/>
    <x v="62"/>
    <s v="Paul Collazo"/>
    <x v="1"/>
    <x v="31"/>
    <s v="Hamburg"/>
    <x v="1"/>
    <s v="Home Office"/>
    <s v="Economy"/>
    <x v="0"/>
    <x v="0"/>
    <s v="Green Bar Memo Slips, 8.5 x 11"/>
    <n v="0"/>
    <n v="84"/>
    <n v="41"/>
    <n v="4"/>
    <b v="1"/>
  </r>
  <r>
    <s v="AZ-2011-5592307"/>
    <x v="62"/>
    <n v="11"/>
    <n v="7"/>
    <n v="2011"/>
    <x v="62"/>
    <s v="Oscar Serena"/>
    <x v="1"/>
    <x v="1"/>
    <s v="Halle"/>
    <x v="1"/>
    <s v="Consumer"/>
    <s v="Economy"/>
    <x v="0"/>
    <x v="0"/>
    <s v="Green Bar Parchment Paper, Recycled"/>
    <n v="0"/>
    <n v="166"/>
    <n v="76"/>
    <n v="10"/>
    <b v="0"/>
  </r>
  <r>
    <s v="AZ-2011-144325"/>
    <x v="63"/>
    <n v="12"/>
    <n v="7"/>
    <n v="2011"/>
    <x v="63"/>
    <s v="Jessica Spring"/>
    <x v="1"/>
    <x v="16"/>
    <s v="Magdeburg"/>
    <x v="1"/>
    <s v="Consumer"/>
    <s v="Economy"/>
    <x v="2"/>
    <x v="15"/>
    <s v="Deflect-O Photo Frame, Black"/>
    <n v="0"/>
    <n v="156"/>
    <n v="34"/>
    <n v="3"/>
    <b v="1"/>
  </r>
  <r>
    <s v="AZ-2011-7687877"/>
    <x v="63"/>
    <n v="12"/>
    <n v="7"/>
    <n v="2011"/>
    <x v="63"/>
    <s v="Norma McCowan"/>
    <x v="1"/>
    <x v="5"/>
    <s v="Berlin"/>
    <x v="1"/>
    <s v="Consumer"/>
    <s v="Economy Plus"/>
    <x v="0"/>
    <x v="2"/>
    <s v="Stanley Markers, Fluorescent"/>
    <n v="0"/>
    <n v="106"/>
    <n v="28"/>
    <n v="5"/>
    <b v="0"/>
  </r>
  <r>
    <s v="BN-2011-3248724"/>
    <x v="64"/>
    <n v="1"/>
    <n v="8"/>
    <n v="2011"/>
    <x v="64"/>
    <s v="Archer Hort"/>
    <x v="3"/>
    <x v="14"/>
    <s v="Toulouse"/>
    <x v="1"/>
    <s v="Consumer"/>
    <s v="Economy"/>
    <x v="2"/>
    <x v="5"/>
    <s v="Ikea Classic Bookcase, Metal"/>
    <n v="1"/>
    <n v="987"/>
    <n v="-1012"/>
    <n v="6"/>
    <b v="1"/>
  </r>
  <r>
    <s v="BN-2011-3248724"/>
    <x v="64"/>
    <n v="1"/>
    <n v="8"/>
    <n v="2011"/>
    <x v="64"/>
    <s v="Archer Hort"/>
    <x v="3"/>
    <x v="14"/>
    <s v="Toulouse"/>
    <x v="1"/>
    <s v="Consumer"/>
    <s v="Economy"/>
    <x v="0"/>
    <x v="2"/>
    <s v="Binney &amp; Smith Sketch Pad, Blue"/>
    <n v="1"/>
    <n v="116"/>
    <n v="-56"/>
    <n v="5"/>
    <b v="0"/>
  </r>
  <r>
    <s v="AZ-2011-2956456"/>
    <x v="65"/>
    <n v="2"/>
    <n v="8"/>
    <n v="2011"/>
    <x v="65"/>
    <s v="Shelby Dunston"/>
    <x v="2"/>
    <x v="55"/>
    <s v="Siena"/>
    <x v="2"/>
    <s v="Consumer"/>
    <s v="Economy"/>
    <x v="0"/>
    <x v="11"/>
    <s v="Stockwell Clamps, 12 Pack"/>
    <n v="0"/>
    <n v="110"/>
    <n v="22"/>
    <n v="6"/>
    <b v="0"/>
  </r>
  <r>
    <s v="AZ-2011-7677596"/>
    <x v="66"/>
    <n v="3"/>
    <n v="8"/>
    <n v="2011"/>
    <x v="66"/>
    <s v="Nicole Nash"/>
    <x v="1"/>
    <x v="28"/>
    <s v="Baden-Baden"/>
    <x v="1"/>
    <s v="Consumer"/>
    <s v="Economy"/>
    <x v="0"/>
    <x v="11"/>
    <s v="Advantus Clamps, Assorted Sizes"/>
    <n v="0"/>
    <n v="117"/>
    <n v="15"/>
    <n v="7"/>
    <b v="0"/>
  </r>
  <r>
    <s v="AZ-2011-1240916"/>
    <x v="67"/>
    <n v="6"/>
    <n v="8"/>
    <n v="2011"/>
    <x v="67"/>
    <s v="Tyson Hanna"/>
    <x v="8"/>
    <x v="56"/>
    <s v="Ghent"/>
    <x v="1"/>
    <s v="Consumer"/>
    <s v="Priority"/>
    <x v="0"/>
    <x v="8"/>
    <s v="Breville Toaster, Black"/>
    <n v="0"/>
    <n v="152"/>
    <n v="44"/>
    <n v="2"/>
    <b v="1"/>
  </r>
  <r>
    <s v="AZ-2011-1240916"/>
    <x v="67"/>
    <n v="6"/>
    <n v="8"/>
    <n v="2011"/>
    <x v="67"/>
    <s v="Tyson Hanna"/>
    <x v="8"/>
    <x v="56"/>
    <s v="Ghent"/>
    <x v="1"/>
    <s v="Consumer"/>
    <s v="Priority"/>
    <x v="1"/>
    <x v="9"/>
    <s v="Motorola Headset, with Caller ID"/>
    <n v="0"/>
    <n v="957"/>
    <n v="316"/>
    <n v="12"/>
    <b v="1"/>
  </r>
  <r>
    <s v="AZ-2011-2143841"/>
    <x v="67"/>
    <n v="6"/>
    <n v="8"/>
    <n v="2011"/>
    <x v="67"/>
    <s v="Joseph Locke"/>
    <x v="1"/>
    <x v="5"/>
    <s v="Berlin"/>
    <x v="1"/>
    <s v="Corporate"/>
    <s v="Economy"/>
    <x v="2"/>
    <x v="15"/>
    <s v="Rubbermaid Frame, Durable"/>
    <n v="0"/>
    <n v="289"/>
    <n v="48"/>
    <n v="3"/>
    <b v="0"/>
  </r>
  <r>
    <s v="AZ-2011-2143841"/>
    <x v="67"/>
    <n v="6"/>
    <n v="8"/>
    <n v="2011"/>
    <x v="67"/>
    <s v="Joseph Locke"/>
    <x v="1"/>
    <x v="5"/>
    <s v="Berlin"/>
    <x v="1"/>
    <s v="Corporate"/>
    <s v="Economy"/>
    <x v="0"/>
    <x v="1"/>
    <s v="Avery Index Tab, Clear"/>
    <n v="0"/>
    <n v="10"/>
    <n v="2"/>
    <n v="2"/>
    <b v="1"/>
  </r>
  <r>
    <s v="AZ-2011-2143841"/>
    <x v="67"/>
    <n v="6"/>
    <n v="8"/>
    <n v="2011"/>
    <x v="67"/>
    <s v="Joseph Locke"/>
    <x v="1"/>
    <x v="5"/>
    <s v="Berlin"/>
    <x v="1"/>
    <s v="Corporate"/>
    <s v="Economy"/>
    <x v="0"/>
    <x v="1"/>
    <s v="Cardinal Binder Covers, Recycled"/>
    <n v="0"/>
    <n v="56"/>
    <n v="22"/>
    <n v="5"/>
    <b v="1"/>
  </r>
  <r>
    <s v="AZ-2011-2143841"/>
    <x v="67"/>
    <n v="6"/>
    <n v="8"/>
    <n v="2011"/>
    <x v="67"/>
    <s v="Joseph Locke"/>
    <x v="1"/>
    <x v="5"/>
    <s v="Berlin"/>
    <x v="1"/>
    <s v="Corporate"/>
    <s v="Economy"/>
    <x v="0"/>
    <x v="1"/>
    <s v="Wilson Jones 3-Hole Punch, Economy"/>
    <n v="0"/>
    <n v="25"/>
    <n v="6"/>
    <n v="1"/>
    <b v="0"/>
  </r>
  <r>
    <s v="AZ-2011-2143841"/>
    <x v="67"/>
    <n v="6"/>
    <n v="8"/>
    <n v="2011"/>
    <x v="67"/>
    <s v="Joseph Locke"/>
    <x v="1"/>
    <x v="5"/>
    <s v="Berlin"/>
    <x v="1"/>
    <s v="Corporate"/>
    <s v="Economy"/>
    <x v="1"/>
    <x v="7"/>
    <s v="Enermax Mouse, Programmable"/>
    <n v="0"/>
    <n v="113"/>
    <n v="-13"/>
    <n v="3"/>
    <b v="1"/>
  </r>
  <r>
    <s v="AZ-2011-2143841"/>
    <x v="67"/>
    <n v="6"/>
    <n v="8"/>
    <n v="2011"/>
    <x v="67"/>
    <s v="Joseph Locke"/>
    <x v="1"/>
    <x v="5"/>
    <s v="Berlin"/>
    <x v="1"/>
    <s v="Corporate"/>
    <s v="Economy"/>
    <x v="1"/>
    <x v="13"/>
    <s v="Canon Fax Machine, Laser"/>
    <n v="0"/>
    <n v="860"/>
    <n v="0"/>
    <n v="3"/>
    <b v="0"/>
  </r>
  <r>
    <s v="AZ-2011-2875746"/>
    <x v="67"/>
    <n v="6"/>
    <n v="8"/>
    <n v="2011"/>
    <x v="67"/>
    <s v="Harry Ahmed"/>
    <x v="4"/>
    <x v="4"/>
    <s v="Chatham"/>
    <x v="0"/>
    <s v="Consumer"/>
    <s v="Economy"/>
    <x v="0"/>
    <x v="10"/>
    <s v="Cameo Business Envelopes, Recycled"/>
    <n v="0"/>
    <n v="79"/>
    <n v="35"/>
    <n v="5"/>
    <b v="1"/>
  </r>
  <r>
    <s v="AZ-2011-1584049"/>
    <x v="67"/>
    <n v="6"/>
    <n v="8"/>
    <n v="2011"/>
    <x v="67"/>
    <s v="Georgina Garner"/>
    <x v="5"/>
    <x v="57"/>
    <s v="Ceuta"/>
    <x v="2"/>
    <s v="Consumer"/>
    <s v="Economy"/>
    <x v="2"/>
    <x v="6"/>
    <s v="Office Star Steel Folding Chair, Red"/>
    <n v="0"/>
    <n v="147"/>
    <n v="-15"/>
    <n v="2"/>
    <b v="0"/>
  </r>
  <r>
    <s v="AZ-2011-1584049"/>
    <x v="67"/>
    <n v="6"/>
    <n v="8"/>
    <n v="2011"/>
    <x v="67"/>
    <s v="Georgina Garner"/>
    <x v="5"/>
    <x v="57"/>
    <s v="Ceuta"/>
    <x v="2"/>
    <s v="Consumer"/>
    <s v="Economy"/>
    <x v="1"/>
    <x v="13"/>
    <s v="Sharp Fax and Copier, Digital"/>
    <n v="0"/>
    <n v="336"/>
    <n v="114"/>
    <n v="2"/>
    <b v="0"/>
  </r>
  <r>
    <s v="AZ-2011-1584049"/>
    <x v="67"/>
    <n v="6"/>
    <n v="8"/>
    <n v="2011"/>
    <x v="67"/>
    <s v="Georgina Garner"/>
    <x v="5"/>
    <x v="57"/>
    <s v="Ceuta"/>
    <x v="2"/>
    <s v="Consumer"/>
    <s v="Economy"/>
    <x v="1"/>
    <x v="9"/>
    <s v="Samsung Office Telephone, with Caller ID"/>
    <n v="0"/>
    <n v="59"/>
    <n v="8"/>
    <n v="1"/>
    <b v="1"/>
  </r>
  <r>
    <s v="AZ-2011-6053355"/>
    <x v="68"/>
    <n v="7"/>
    <n v="8"/>
    <n v="2011"/>
    <x v="68"/>
    <s v="Hollie Morris"/>
    <x v="3"/>
    <x v="8"/>
    <s v="Les Lilas"/>
    <x v="1"/>
    <s v="Corporate"/>
    <s v="Economy Plus"/>
    <x v="0"/>
    <x v="0"/>
    <s v="Green Bar Cards &amp; Envelopes, Multicolor"/>
    <n v="0"/>
    <n v="249"/>
    <n v="30"/>
    <n v="5"/>
    <b v="0"/>
  </r>
  <r>
    <s v="AZ-2011-8727445"/>
    <x v="68"/>
    <n v="7"/>
    <n v="8"/>
    <n v="2011"/>
    <x v="68"/>
    <s v="Mia McLean"/>
    <x v="1"/>
    <x v="31"/>
    <s v="Hamburg"/>
    <x v="1"/>
    <s v="Corporate"/>
    <s v="Economy"/>
    <x v="0"/>
    <x v="2"/>
    <s v="Binney &amp; Smith Pens, Water Color"/>
    <n v="0"/>
    <n v="60"/>
    <n v="22"/>
    <n v="4"/>
    <b v="0"/>
  </r>
  <r>
    <s v="AZ-2011-8727445"/>
    <x v="68"/>
    <n v="7"/>
    <n v="8"/>
    <n v="2011"/>
    <x v="68"/>
    <s v="Mia McLean"/>
    <x v="1"/>
    <x v="31"/>
    <s v="Hamburg"/>
    <x v="1"/>
    <s v="Corporate"/>
    <s v="Economy"/>
    <x v="0"/>
    <x v="14"/>
    <s v="Harbour Creations Color Coded Labels, Laser Printer Compatible"/>
    <n v="0"/>
    <n v="116"/>
    <n v="24"/>
    <n v="9"/>
    <b v="0"/>
  </r>
  <r>
    <s v="AZ-2011-8727445"/>
    <x v="68"/>
    <n v="7"/>
    <n v="8"/>
    <n v="2011"/>
    <x v="68"/>
    <s v="Mia McLean"/>
    <x v="1"/>
    <x v="31"/>
    <s v="Hamburg"/>
    <x v="1"/>
    <s v="Corporate"/>
    <s v="Economy"/>
    <x v="0"/>
    <x v="3"/>
    <s v="Fellowes Trays, Single Width"/>
    <n v="0"/>
    <n v="52"/>
    <n v="23"/>
    <n v="1"/>
    <b v="0"/>
  </r>
  <r>
    <s v="AZ-2011-8727445"/>
    <x v="68"/>
    <n v="7"/>
    <n v="8"/>
    <n v="2011"/>
    <x v="68"/>
    <s v="Mia McLean"/>
    <x v="1"/>
    <x v="31"/>
    <s v="Hamburg"/>
    <x v="1"/>
    <s v="Corporate"/>
    <s v="Economy"/>
    <x v="1"/>
    <x v="4"/>
    <s v="Konica Phone, Red"/>
    <n v="0"/>
    <n v="250"/>
    <n v="105"/>
    <n v="3"/>
    <b v="1"/>
  </r>
  <r>
    <s v="AZ-2011-3117259"/>
    <x v="69"/>
    <n v="8"/>
    <n v="8"/>
    <n v="2011"/>
    <x v="69"/>
    <s v="Kiera Chandler"/>
    <x v="3"/>
    <x v="8"/>
    <s v="Fontenay-aux-Roses"/>
    <x v="1"/>
    <s v="Consumer"/>
    <s v="Economy Plus"/>
    <x v="1"/>
    <x v="4"/>
    <s v="Konica Calculator, Red"/>
    <n v="0"/>
    <n v="249"/>
    <n v="70"/>
    <n v="6"/>
    <b v="1"/>
  </r>
  <r>
    <s v="AZ-2011-6535299"/>
    <x v="69"/>
    <n v="8"/>
    <n v="8"/>
    <n v="2011"/>
    <x v="69"/>
    <s v="Leo Bannister"/>
    <x v="3"/>
    <x v="8"/>
    <s v="Courbevoie"/>
    <x v="1"/>
    <s v="Home Office"/>
    <s v="Economy"/>
    <x v="0"/>
    <x v="1"/>
    <s v="Cardinal Binder Covers, Recycled"/>
    <n v="0"/>
    <n v="37"/>
    <n v="17"/>
    <n v="3"/>
    <b v="1"/>
  </r>
  <r>
    <s v="AZ-2011-1445249"/>
    <x v="70"/>
    <n v="9"/>
    <n v="8"/>
    <n v="2011"/>
    <x v="70"/>
    <s v="Lincoln Want"/>
    <x v="3"/>
    <x v="27"/>
    <s v="Bordeaux"/>
    <x v="1"/>
    <s v="Consumer"/>
    <s v="Immediate"/>
    <x v="0"/>
    <x v="8"/>
    <s v="Hoover Microwave, Red"/>
    <n v="0"/>
    <n v="1667"/>
    <n v="185"/>
    <n v="6"/>
    <b v="1"/>
  </r>
  <r>
    <s v="AZ-2011-1445249"/>
    <x v="70"/>
    <n v="9"/>
    <n v="8"/>
    <n v="2011"/>
    <x v="70"/>
    <s v="Lincoln Want"/>
    <x v="3"/>
    <x v="27"/>
    <s v="Bordeaux"/>
    <x v="1"/>
    <s v="Consumer"/>
    <s v="Immediate"/>
    <x v="0"/>
    <x v="1"/>
    <s v="Avery Binding Machine, Economy"/>
    <n v="0"/>
    <n v="98"/>
    <n v="12"/>
    <n v="2"/>
    <b v="0"/>
  </r>
  <r>
    <s v="AZ-2011-5437243"/>
    <x v="70"/>
    <n v="9"/>
    <n v="8"/>
    <n v="2011"/>
    <x v="70"/>
    <s v="Gary Crume"/>
    <x v="1"/>
    <x v="1"/>
    <s v="Oberhausen"/>
    <x v="1"/>
    <s v="Consumer"/>
    <s v="Priority"/>
    <x v="0"/>
    <x v="1"/>
    <s v="Avery 3-Hole Punch, Recycled"/>
    <n v="0"/>
    <n v="56"/>
    <n v="0"/>
    <n v="2"/>
    <b v="1"/>
  </r>
  <r>
    <s v="AZ-2011-5437243"/>
    <x v="70"/>
    <n v="9"/>
    <n v="8"/>
    <n v="2011"/>
    <x v="70"/>
    <s v="Gary Crume"/>
    <x v="1"/>
    <x v="1"/>
    <s v="Oberhausen"/>
    <x v="1"/>
    <s v="Consumer"/>
    <s v="Priority"/>
    <x v="0"/>
    <x v="1"/>
    <s v="Avery Binder Covers, Economy"/>
    <n v="0"/>
    <n v="22"/>
    <n v="7"/>
    <n v="2"/>
    <b v="0"/>
  </r>
  <r>
    <s v="AZ-2011-5437243"/>
    <x v="70"/>
    <n v="9"/>
    <n v="8"/>
    <n v="2011"/>
    <x v="70"/>
    <s v="Gary Crume"/>
    <x v="1"/>
    <x v="1"/>
    <s v="Oberhausen"/>
    <x v="1"/>
    <s v="Consumer"/>
    <s v="Priority"/>
    <x v="0"/>
    <x v="3"/>
    <s v="Fellowes Folders, Blue"/>
    <n v="0"/>
    <n v="95"/>
    <n v="42"/>
    <n v="4"/>
    <b v="1"/>
  </r>
  <r>
    <s v="AZ-2011-5437243"/>
    <x v="70"/>
    <n v="9"/>
    <n v="8"/>
    <n v="2011"/>
    <x v="70"/>
    <s v="Gary Crume"/>
    <x v="1"/>
    <x v="1"/>
    <s v="Oberhausen"/>
    <x v="1"/>
    <s v="Consumer"/>
    <s v="Priority"/>
    <x v="0"/>
    <x v="12"/>
    <s v="Fiskars Box Cutter, Serrated"/>
    <n v="0"/>
    <n v="97"/>
    <n v="31"/>
    <n v="3"/>
    <b v="0"/>
  </r>
  <r>
    <s v="AZ-2011-5313166"/>
    <x v="70"/>
    <n v="9"/>
    <n v="8"/>
    <n v="2011"/>
    <x v="70"/>
    <s v="Alexander Bond"/>
    <x v="5"/>
    <x v="58"/>
    <s v="Lugo"/>
    <x v="2"/>
    <s v="Corporate"/>
    <s v="Economy Plus"/>
    <x v="0"/>
    <x v="8"/>
    <s v="Hamilton Beach Stove, Silver"/>
    <n v="0"/>
    <n v="6517"/>
    <n v="2476"/>
    <n v="12"/>
    <b v="0"/>
  </r>
  <r>
    <s v="AZ-2011-5313166"/>
    <x v="70"/>
    <n v="9"/>
    <n v="8"/>
    <n v="2011"/>
    <x v="70"/>
    <s v="Alexander Bond"/>
    <x v="5"/>
    <x v="58"/>
    <s v="Lugo"/>
    <x v="2"/>
    <s v="Corporate"/>
    <s v="Economy Plus"/>
    <x v="0"/>
    <x v="3"/>
    <s v="Fellowes Trays, Wire Frame"/>
    <n v="0"/>
    <n v="457"/>
    <n v="76"/>
    <n v="9"/>
    <b v="1"/>
  </r>
  <r>
    <s v="AZ-2011-8408139"/>
    <x v="70"/>
    <n v="9"/>
    <n v="8"/>
    <n v="2011"/>
    <x v="70"/>
    <s v="Ashton Foley"/>
    <x v="3"/>
    <x v="8"/>
    <s v="Neuilly-sur-Seine"/>
    <x v="1"/>
    <s v="Consumer"/>
    <s v="Economy"/>
    <x v="0"/>
    <x v="3"/>
    <s v="Fellowes Box, Wire Frame"/>
    <n v="0"/>
    <n v="51"/>
    <n v="20"/>
    <n v="3"/>
    <b v="0"/>
  </r>
  <r>
    <s v="AZ-2011-3706904"/>
    <x v="71"/>
    <n v="10"/>
    <n v="8"/>
    <n v="2011"/>
    <x v="71"/>
    <s v="Hayley Swanston"/>
    <x v="1"/>
    <x v="31"/>
    <s v="Hamburg"/>
    <x v="1"/>
    <s v="Home Office"/>
    <s v="Economy"/>
    <x v="0"/>
    <x v="2"/>
    <s v="Binney &amp; Smith Highlighters, Fluorescent"/>
    <n v="0"/>
    <n v="36"/>
    <n v="3"/>
    <n v="2"/>
    <b v="0"/>
  </r>
  <r>
    <s v="AZ-2011-3706904"/>
    <x v="71"/>
    <n v="10"/>
    <n v="8"/>
    <n v="2011"/>
    <x v="71"/>
    <s v="Hayley Swanston"/>
    <x v="1"/>
    <x v="31"/>
    <s v="Hamburg"/>
    <x v="1"/>
    <s v="Home Office"/>
    <s v="Economy"/>
    <x v="0"/>
    <x v="2"/>
    <s v="Binney &amp; Smith Sketch Pad, Blue"/>
    <n v="0"/>
    <n v="93"/>
    <n v="24"/>
    <n v="2"/>
    <b v="1"/>
  </r>
  <r>
    <s v="BN-2011-1778575"/>
    <x v="71"/>
    <n v="10"/>
    <n v="8"/>
    <n v="2011"/>
    <x v="71"/>
    <s v="Daniel Burke"/>
    <x v="0"/>
    <x v="0"/>
    <s v="Stockholm"/>
    <x v="0"/>
    <s v="Home Office"/>
    <s v="Economy Plus"/>
    <x v="2"/>
    <x v="5"/>
    <s v="Ikea Corner Shelving, Traditional"/>
    <n v="1"/>
    <n v="123"/>
    <n v="-30"/>
    <n v="2"/>
    <b v="1"/>
  </r>
  <r>
    <s v="BN-2011-1778575"/>
    <x v="71"/>
    <n v="10"/>
    <n v="8"/>
    <n v="2011"/>
    <x v="71"/>
    <s v="Daniel Burke"/>
    <x v="0"/>
    <x v="0"/>
    <s v="Stockholm"/>
    <x v="0"/>
    <s v="Home Office"/>
    <s v="Economy Plus"/>
    <x v="0"/>
    <x v="1"/>
    <s v="Cardinal Hole Reinforcements, Clear"/>
    <n v="1"/>
    <n v="5"/>
    <n v="0"/>
    <n v="2"/>
    <b v="0"/>
  </r>
  <r>
    <s v="AZ-2011-6545414"/>
    <x v="72"/>
    <n v="11"/>
    <n v="8"/>
    <n v="2011"/>
    <x v="72"/>
    <s v="Ella Troy"/>
    <x v="2"/>
    <x v="40"/>
    <s v="Ercolano"/>
    <x v="2"/>
    <s v="Home Office"/>
    <s v="Economy"/>
    <x v="0"/>
    <x v="14"/>
    <s v="Hon File Folder Labels, Alphabetical"/>
    <n v="0"/>
    <n v="42"/>
    <n v="16"/>
    <n v="5"/>
    <b v="1"/>
  </r>
  <r>
    <s v="AZ-2011-6545414"/>
    <x v="72"/>
    <n v="11"/>
    <n v="8"/>
    <n v="2011"/>
    <x v="72"/>
    <s v="Ella Troy"/>
    <x v="2"/>
    <x v="40"/>
    <s v="Ercolano"/>
    <x v="2"/>
    <s v="Home Office"/>
    <s v="Economy"/>
    <x v="0"/>
    <x v="12"/>
    <s v="Acme Shears, High Speed"/>
    <n v="0"/>
    <n v="349"/>
    <n v="175"/>
    <n v="7"/>
    <b v="0"/>
  </r>
  <r>
    <s v="AZ-2011-6783792"/>
    <x v="72"/>
    <n v="11"/>
    <n v="8"/>
    <n v="2011"/>
    <x v="72"/>
    <s v="Tyson Brookman"/>
    <x v="3"/>
    <x v="8"/>
    <s v="Paris"/>
    <x v="1"/>
    <s v="Consumer"/>
    <s v="Priority"/>
    <x v="0"/>
    <x v="1"/>
    <s v="Cardinal Binder, Economy"/>
    <n v="0"/>
    <n v="83"/>
    <n v="31"/>
    <n v="6"/>
    <b v="1"/>
  </r>
  <r>
    <s v="AZ-2011-5476846"/>
    <x v="72"/>
    <n v="11"/>
    <n v="8"/>
    <n v="2011"/>
    <x v="72"/>
    <s v="Ethan Barrett"/>
    <x v="3"/>
    <x v="8"/>
    <s v="Longjumeau"/>
    <x v="1"/>
    <s v="Consumer"/>
    <s v="Economy Plus"/>
    <x v="0"/>
    <x v="2"/>
    <s v="Binney &amp; Smith Pencil Sharpener, Easy-Erase"/>
    <n v="0"/>
    <n v="84"/>
    <n v="9"/>
    <n v="3"/>
    <b v="1"/>
  </r>
  <r>
    <s v="AZ-2011-3828805"/>
    <x v="72"/>
    <n v="11"/>
    <n v="8"/>
    <n v="2011"/>
    <x v="72"/>
    <s v="Juanita Smalls"/>
    <x v="1"/>
    <x v="1"/>
    <s v="Herten"/>
    <x v="1"/>
    <s v="Home Office"/>
    <s v="Economy"/>
    <x v="0"/>
    <x v="3"/>
    <s v="Rogers Trays, Industrial"/>
    <n v="0"/>
    <n v="168"/>
    <n v="56"/>
    <n v="3"/>
    <b v="1"/>
  </r>
  <r>
    <s v="AZ-2011-816625"/>
    <x v="72"/>
    <n v="11"/>
    <n v="8"/>
    <n v="2011"/>
    <x v="72"/>
    <s v="Alexandra Macdonald"/>
    <x v="1"/>
    <x v="28"/>
    <s v="Pforzheim"/>
    <x v="1"/>
    <s v="Corporate"/>
    <s v="Immediate"/>
    <x v="2"/>
    <x v="5"/>
    <s v="Ikea 3-Shelf Cabinet, Traditional"/>
    <n v="0"/>
    <n v="769"/>
    <n v="299"/>
    <n v="6"/>
    <b v="1"/>
  </r>
  <r>
    <s v="AZ-2011-816625"/>
    <x v="72"/>
    <n v="11"/>
    <n v="8"/>
    <n v="2011"/>
    <x v="72"/>
    <s v="Alexandra Macdonald"/>
    <x v="1"/>
    <x v="28"/>
    <s v="Pforzheim"/>
    <x v="1"/>
    <s v="Corporate"/>
    <s v="Immediate"/>
    <x v="2"/>
    <x v="15"/>
    <s v="Tenex Door Stop, Erganomic"/>
    <n v="0"/>
    <n v="85"/>
    <n v="14"/>
    <n v="2"/>
    <b v="0"/>
  </r>
  <r>
    <s v="AZ-2011-816625"/>
    <x v="72"/>
    <n v="11"/>
    <n v="8"/>
    <n v="2011"/>
    <x v="72"/>
    <s v="Alexandra Macdonald"/>
    <x v="1"/>
    <x v="28"/>
    <s v="Pforzheim"/>
    <x v="1"/>
    <s v="Corporate"/>
    <s v="Immediate"/>
    <x v="0"/>
    <x v="2"/>
    <s v="Binney &amp; Smith Canvas, Fluorescent"/>
    <n v="0"/>
    <n v="368"/>
    <n v="70"/>
    <n v="7"/>
    <b v="0"/>
  </r>
  <r>
    <s v="AZ-2011-816625"/>
    <x v="72"/>
    <n v="11"/>
    <n v="8"/>
    <n v="2011"/>
    <x v="72"/>
    <s v="Alexandra Macdonald"/>
    <x v="1"/>
    <x v="28"/>
    <s v="Pforzheim"/>
    <x v="1"/>
    <s v="Corporate"/>
    <s v="Immediate"/>
    <x v="0"/>
    <x v="14"/>
    <s v="Smead Shipping Labels, Alphabetical"/>
    <n v="0"/>
    <n v="34"/>
    <n v="8"/>
    <n v="3"/>
    <b v="0"/>
  </r>
  <r>
    <s v="AZ-2011-5009632"/>
    <x v="73"/>
    <n v="12"/>
    <n v="8"/>
    <n v="2011"/>
    <x v="73"/>
    <s v="Tom Charlton"/>
    <x v="3"/>
    <x v="8"/>
    <s v="Argenteuil"/>
    <x v="1"/>
    <s v="Corporate"/>
    <s v="Economy"/>
    <x v="0"/>
    <x v="1"/>
    <s v="Acco Index Tab, Economy"/>
    <n v="0"/>
    <n v="50"/>
    <n v="23"/>
    <n v="5"/>
    <b v="0"/>
  </r>
  <r>
    <s v="AZ-2011-5009632"/>
    <x v="73"/>
    <n v="12"/>
    <n v="8"/>
    <n v="2011"/>
    <x v="73"/>
    <s v="Tom Charlton"/>
    <x v="3"/>
    <x v="8"/>
    <s v="Argenteuil"/>
    <x v="1"/>
    <s v="Corporate"/>
    <s v="Economy"/>
    <x v="0"/>
    <x v="1"/>
    <s v="Cardinal Binder, Durable"/>
    <n v="0"/>
    <n v="46"/>
    <n v="2"/>
    <n v="3"/>
    <b v="1"/>
  </r>
  <r>
    <s v="AZ-2011-5009632"/>
    <x v="73"/>
    <n v="12"/>
    <n v="8"/>
    <n v="2011"/>
    <x v="73"/>
    <s v="Tom Charlton"/>
    <x v="3"/>
    <x v="8"/>
    <s v="Argenteuil"/>
    <x v="1"/>
    <s v="Corporate"/>
    <s v="Economy"/>
    <x v="0"/>
    <x v="14"/>
    <s v="Hon Color Coded Labels, 5000 Label Set"/>
    <n v="0"/>
    <n v="40"/>
    <n v="0"/>
    <n v="3"/>
    <b v="0"/>
  </r>
  <r>
    <s v="AZ-2011-2892090"/>
    <x v="73"/>
    <n v="12"/>
    <n v="8"/>
    <n v="2011"/>
    <x v="73"/>
    <s v="Isabelle Vaughan"/>
    <x v="4"/>
    <x v="4"/>
    <s v="Harrow"/>
    <x v="0"/>
    <s v="Consumer"/>
    <s v="Immediate"/>
    <x v="0"/>
    <x v="3"/>
    <s v="Tenex File Cart, Single Width"/>
    <n v="0"/>
    <n v="135"/>
    <n v="63"/>
    <n v="1"/>
    <b v="0"/>
  </r>
  <r>
    <s v="AZ-2011-2892090"/>
    <x v="73"/>
    <n v="12"/>
    <n v="8"/>
    <n v="2011"/>
    <x v="73"/>
    <s v="Isabelle Vaughan"/>
    <x v="4"/>
    <x v="4"/>
    <s v="Harrow"/>
    <x v="0"/>
    <s v="Consumer"/>
    <s v="Immediate"/>
    <x v="1"/>
    <x v="13"/>
    <s v="Brother Fax and Copier, Laser"/>
    <n v="0"/>
    <n v="191"/>
    <n v="48"/>
    <n v="1"/>
    <b v="0"/>
  </r>
  <r>
    <s v="AZ-2011-297789"/>
    <x v="73"/>
    <n v="12"/>
    <n v="8"/>
    <n v="2011"/>
    <x v="73"/>
    <s v="Lewis Greenwood"/>
    <x v="1"/>
    <x v="28"/>
    <s v="Karlsruhe"/>
    <x v="1"/>
    <s v="Consumer"/>
    <s v="Economy Plus"/>
    <x v="0"/>
    <x v="2"/>
    <s v="BIC Markers, Water Color"/>
    <n v="0"/>
    <n v="59"/>
    <n v="21"/>
    <n v="2"/>
    <b v="1"/>
  </r>
  <r>
    <s v="AZ-2011-297789"/>
    <x v="73"/>
    <n v="12"/>
    <n v="8"/>
    <n v="2011"/>
    <x v="73"/>
    <s v="Lewis Greenwood"/>
    <x v="1"/>
    <x v="28"/>
    <s v="Karlsruhe"/>
    <x v="1"/>
    <s v="Consumer"/>
    <s v="Economy Plus"/>
    <x v="0"/>
    <x v="3"/>
    <s v="Eldon Folders, Single Width"/>
    <n v="0"/>
    <n v="46"/>
    <n v="19"/>
    <n v="3"/>
    <b v="0"/>
  </r>
  <r>
    <s v="BN-2011-3654306"/>
    <x v="73"/>
    <n v="12"/>
    <n v="8"/>
    <n v="2011"/>
    <x v="73"/>
    <s v="Jonathan Franklin"/>
    <x v="1"/>
    <x v="1"/>
    <s v="Duisburg"/>
    <x v="1"/>
    <s v="Home Office"/>
    <s v="Economy Plus"/>
    <x v="2"/>
    <x v="5"/>
    <s v="Bush 3-Shelf Cabinet, Metal"/>
    <n v="0"/>
    <n v="257"/>
    <n v="54"/>
    <n v="2"/>
    <b v="0"/>
  </r>
  <r>
    <s v="BN-2011-3654306"/>
    <x v="73"/>
    <n v="12"/>
    <n v="8"/>
    <n v="2011"/>
    <x v="73"/>
    <s v="Jonathan Franklin"/>
    <x v="1"/>
    <x v="1"/>
    <s v="Duisburg"/>
    <x v="1"/>
    <s v="Home Office"/>
    <s v="Economy Plus"/>
    <x v="2"/>
    <x v="5"/>
    <s v="Dania Classic Bookcase, Mobile"/>
    <n v="0"/>
    <n v="744"/>
    <n v="66"/>
    <n v="2"/>
    <b v="0"/>
  </r>
  <r>
    <s v="BN-2011-3654306"/>
    <x v="73"/>
    <n v="12"/>
    <n v="8"/>
    <n v="2011"/>
    <x v="73"/>
    <s v="Jonathan Franklin"/>
    <x v="1"/>
    <x v="1"/>
    <s v="Duisburg"/>
    <x v="1"/>
    <s v="Home Office"/>
    <s v="Economy Plus"/>
    <x v="0"/>
    <x v="3"/>
    <s v="Rogers File Cart, Blue"/>
    <n v="0"/>
    <n v="253"/>
    <n v="-25"/>
    <n v="2"/>
    <b v="0"/>
  </r>
  <r>
    <s v="BN-2011-3654306"/>
    <x v="73"/>
    <n v="12"/>
    <n v="8"/>
    <n v="2011"/>
    <x v="73"/>
    <s v="Jonathan Franklin"/>
    <x v="1"/>
    <x v="1"/>
    <s v="Duisburg"/>
    <x v="1"/>
    <s v="Home Office"/>
    <s v="Economy Plus"/>
    <x v="1"/>
    <x v="9"/>
    <s v="Apple Signal Booster, Full Size"/>
    <n v="0"/>
    <n v="276"/>
    <n v="14"/>
    <n v="2"/>
    <b v="0"/>
  </r>
  <r>
    <s v="AZ-2011-9107304"/>
    <x v="74"/>
    <n v="2"/>
    <n v="9"/>
    <n v="2011"/>
    <x v="74"/>
    <s v="Erin Gill"/>
    <x v="5"/>
    <x v="10"/>
    <s v="Barcelona"/>
    <x v="2"/>
    <s v="Home Office"/>
    <s v="Economy"/>
    <x v="2"/>
    <x v="5"/>
    <s v="Ikea Corner Shelving, Metal"/>
    <n v="0"/>
    <n v="368"/>
    <n v="15"/>
    <n v="3"/>
    <b v="1"/>
  </r>
  <r>
    <s v="AZ-2011-9107304"/>
    <x v="74"/>
    <n v="2"/>
    <n v="9"/>
    <n v="2011"/>
    <x v="74"/>
    <s v="Erin Gill"/>
    <x v="5"/>
    <x v="10"/>
    <s v="Barcelona"/>
    <x v="2"/>
    <s v="Home Office"/>
    <s v="Economy"/>
    <x v="0"/>
    <x v="2"/>
    <s v="Binney &amp; Smith Sketch Pad, Blue"/>
    <n v="0"/>
    <n v="93"/>
    <n v="24"/>
    <n v="2"/>
    <b v="0"/>
  </r>
  <r>
    <s v="AZ-2011-9107304"/>
    <x v="74"/>
    <n v="2"/>
    <n v="9"/>
    <n v="2011"/>
    <x v="74"/>
    <s v="Erin Gill"/>
    <x v="5"/>
    <x v="10"/>
    <s v="Barcelona"/>
    <x v="2"/>
    <s v="Home Office"/>
    <s v="Economy"/>
    <x v="0"/>
    <x v="1"/>
    <s v="Cardinal 3-Hole Punch, Clear"/>
    <n v="0"/>
    <n v="85"/>
    <n v="18"/>
    <n v="3"/>
    <b v="0"/>
  </r>
  <r>
    <s v="AZ-2011-9107304"/>
    <x v="74"/>
    <n v="2"/>
    <n v="9"/>
    <n v="2011"/>
    <x v="74"/>
    <s v="Erin Gill"/>
    <x v="5"/>
    <x v="10"/>
    <s v="Barcelona"/>
    <x v="2"/>
    <s v="Home Office"/>
    <s v="Economy"/>
    <x v="0"/>
    <x v="11"/>
    <s v="Stockwell Rubber Bands, 12 Pack"/>
    <n v="0"/>
    <n v="48"/>
    <n v="5"/>
    <n v="3"/>
    <b v="0"/>
  </r>
  <r>
    <s v="AZ-2011-9107304"/>
    <x v="74"/>
    <n v="2"/>
    <n v="9"/>
    <n v="2011"/>
    <x v="74"/>
    <s v="Erin Gill"/>
    <x v="5"/>
    <x v="10"/>
    <s v="Barcelona"/>
    <x v="2"/>
    <s v="Home Office"/>
    <s v="Economy"/>
    <x v="0"/>
    <x v="3"/>
    <s v="Smead Folders, Wire Frame"/>
    <n v="0"/>
    <n v="60"/>
    <n v="-3"/>
    <n v="4"/>
    <b v="0"/>
  </r>
  <r>
    <s v="AZ-2011-2606042"/>
    <x v="74"/>
    <n v="2"/>
    <n v="9"/>
    <n v="2011"/>
    <x v="74"/>
    <s v="Piper Wilder-Neligan"/>
    <x v="1"/>
    <x v="32"/>
    <s v="Frankfurt"/>
    <x v="1"/>
    <s v="Consumer"/>
    <s v="Immediate"/>
    <x v="0"/>
    <x v="2"/>
    <s v="Binney &amp; Smith Pencil Sharpener, Fluorescent"/>
    <n v="0"/>
    <n v="133"/>
    <n v="5"/>
    <n v="5"/>
    <b v="1"/>
  </r>
  <r>
    <s v="AZ-2011-2606042"/>
    <x v="74"/>
    <n v="2"/>
    <n v="9"/>
    <n v="2011"/>
    <x v="74"/>
    <s v="Piper Wilder-Neligan"/>
    <x v="1"/>
    <x v="32"/>
    <s v="Frankfurt"/>
    <x v="1"/>
    <s v="Consumer"/>
    <s v="Immediate"/>
    <x v="0"/>
    <x v="1"/>
    <s v="Cardinal Binder Covers, Clear"/>
    <n v="0"/>
    <n v="80"/>
    <n v="21"/>
    <n v="7"/>
    <b v="1"/>
  </r>
  <r>
    <s v="AZ-2011-5195846"/>
    <x v="74"/>
    <n v="2"/>
    <n v="9"/>
    <n v="2011"/>
    <x v="74"/>
    <s v="Patricia Lukes"/>
    <x v="9"/>
    <x v="59"/>
    <s v="Almelo"/>
    <x v="1"/>
    <s v="Corporate"/>
    <s v="Economy"/>
    <x v="2"/>
    <x v="15"/>
    <s v="Advantus Frame, Duo Pack"/>
    <n v="0"/>
    <n v="267"/>
    <n v="90"/>
    <n v="3"/>
    <b v="1"/>
  </r>
  <r>
    <s v="AZ-2011-5195846"/>
    <x v="74"/>
    <n v="2"/>
    <n v="9"/>
    <n v="2011"/>
    <x v="74"/>
    <s v="Patricia Lukes"/>
    <x v="9"/>
    <x v="59"/>
    <s v="Almelo"/>
    <x v="1"/>
    <s v="Corporate"/>
    <s v="Economy"/>
    <x v="0"/>
    <x v="10"/>
    <s v="GlobeWeis Manila Envelope, Set of 50"/>
    <n v="1"/>
    <n v="55"/>
    <n v="-19"/>
    <n v="4"/>
    <b v="0"/>
  </r>
  <r>
    <s v="AZ-2011-5195846"/>
    <x v="74"/>
    <n v="2"/>
    <n v="9"/>
    <n v="2011"/>
    <x v="74"/>
    <s v="Patricia Lukes"/>
    <x v="9"/>
    <x v="59"/>
    <s v="Almelo"/>
    <x v="1"/>
    <s v="Corporate"/>
    <s v="Economy"/>
    <x v="0"/>
    <x v="3"/>
    <s v="Rogers Trays, Wire Frame"/>
    <n v="1"/>
    <n v="91"/>
    <n v="-2"/>
    <n v="3"/>
    <b v="1"/>
  </r>
  <r>
    <s v="AZ-2011-3190941"/>
    <x v="75"/>
    <n v="3"/>
    <n v="9"/>
    <n v="2011"/>
    <x v="75"/>
    <s v="Joshua Romero"/>
    <x v="5"/>
    <x v="54"/>
    <s v="Madrid"/>
    <x v="2"/>
    <s v="Consumer"/>
    <s v="Priority"/>
    <x v="0"/>
    <x v="2"/>
    <s v="BIC Pencil Sharpener, Water Color"/>
    <n v="0"/>
    <n v="97"/>
    <n v="37"/>
    <n v="3"/>
    <b v="0"/>
  </r>
  <r>
    <s v="AZ-2011-3190941"/>
    <x v="75"/>
    <n v="3"/>
    <n v="9"/>
    <n v="2011"/>
    <x v="75"/>
    <s v="Joshua Romero"/>
    <x v="5"/>
    <x v="54"/>
    <s v="Madrid"/>
    <x v="2"/>
    <s v="Consumer"/>
    <s v="Priority"/>
    <x v="0"/>
    <x v="10"/>
    <s v="Kraft Interoffice Envelope, Set of 50"/>
    <n v="0"/>
    <n v="94"/>
    <n v="21"/>
    <n v="2"/>
    <b v="1"/>
  </r>
  <r>
    <s v="AZ-2011-3190941"/>
    <x v="75"/>
    <n v="3"/>
    <n v="9"/>
    <n v="2011"/>
    <x v="75"/>
    <s v="Joshua Romero"/>
    <x v="5"/>
    <x v="54"/>
    <s v="Madrid"/>
    <x v="2"/>
    <s v="Consumer"/>
    <s v="Priority"/>
    <x v="0"/>
    <x v="3"/>
    <s v="Tenex Folders, Blue"/>
    <n v="0"/>
    <n v="104"/>
    <n v="27"/>
    <n v="5"/>
    <b v="0"/>
  </r>
  <r>
    <s v="AZ-2011-3190941"/>
    <x v="75"/>
    <n v="3"/>
    <n v="9"/>
    <n v="2011"/>
    <x v="75"/>
    <s v="Joshua Romero"/>
    <x v="5"/>
    <x v="54"/>
    <s v="Madrid"/>
    <x v="2"/>
    <s v="Consumer"/>
    <s v="Priority"/>
    <x v="1"/>
    <x v="13"/>
    <s v="Sharp Ink, Color"/>
    <n v="0"/>
    <n v="126"/>
    <n v="59"/>
    <n v="1"/>
    <b v="0"/>
  </r>
  <r>
    <s v="BN-2011-5443120"/>
    <x v="76"/>
    <n v="4"/>
    <n v="9"/>
    <n v="2011"/>
    <x v="76"/>
    <s v="Kaitlyn Dorsch"/>
    <x v="12"/>
    <x v="60"/>
    <s v="Coimbra"/>
    <x v="2"/>
    <s v="Corporate"/>
    <s v="Economy Plus"/>
    <x v="0"/>
    <x v="2"/>
    <s v="Binney &amp; Smith Canvas, Blue"/>
    <n v="1"/>
    <n v="205"/>
    <n v="-127"/>
    <n v="8"/>
    <b v="1"/>
  </r>
  <r>
    <s v="BN-2011-5443120"/>
    <x v="76"/>
    <n v="4"/>
    <n v="9"/>
    <n v="2011"/>
    <x v="76"/>
    <s v="Kaitlyn Dorsch"/>
    <x v="12"/>
    <x v="60"/>
    <s v="Coimbra"/>
    <x v="2"/>
    <s v="Corporate"/>
    <s v="Economy Plus"/>
    <x v="0"/>
    <x v="10"/>
    <s v="Cameo Business Envelopes, Security-Tint"/>
    <n v="1"/>
    <n v="17"/>
    <n v="-5"/>
    <n v="2"/>
    <b v="0"/>
  </r>
  <r>
    <s v="BN-2011-827720"/>
    <x v="77"/>
    <n v="5"/>
    <n v="9"/>
    <n v="2011"/>
    <x v="77"/>
    <s v="Ewan Hyde"/>
    <x v="0"/>
    <x v="0"/>
    <s v="Stockholm"/>
    <x v="0"/>
    <s v="Consumer"/>
    <s v="Economy"/>
    <x v="0"/>
    <x v="2"/>
    <s v="Sanford Pencil Sharpener, Fluorescent"/>
    <n v="1"/>
    <n v="26"/>
    <n v="-8"/>
    <n v="2"/>
    <b v="0"/>
  </r>
  <r>
    <s v="BN-2011-7286308"/>
    <x v="77"/>
    <n v="5"/>
    <n v="9"/>
    <n v="2011"/>
    <x v="77"/>
    <s v="Patricia Smith"/>
    <x v="12"/>
    <x v="61"/>
    <s v="Porto"/>
    <x v="2"/>
    <s v="Corporate"/>
    <s v="Priority"/>
    <x v="2"/>
    <x v="15"/>
    <s v="Eldon Frame, Durable"/>
    <n v="1"/>
    <n v="170"/>
    <n v="-82"/>
    <n v="3"/>
    <b v="0"/>
  </r>
  <r>
    <s v="AZ-2011-8788804"/>
    <x v="78"/>
    <n v="6"/>
    <n v="9"/>
    <n v="2011"/>
    <x v="78"/>
    <s v="Ellie Chapman"/>
    <x v="1"/>
    <x v="28"/>
    <s v="Mannheim"/>
    <x v="1"/>
    <s v="Home Office"/>
    <s v="Economy"/>
    <x v="0"/>
    <x v="2"/>
    <s v="Boston Highlighters, Easy-Erase"/>
    <n v="0"/>
    <n v="38"/>
    <n v="8"/>
    <n v="2"/>
    <b v="1"/>
  </r>
  <r>
    <s v="AZ-2011-8788804"/>
    <x v="78"/>
    <n v="6"/>
    <n v="9"/>
    <n v="2011"/>
    <x v="78"/>
    <s v="Ellie Chapman"/>
    <x v="1"/>
    <x v="28"/>
    <s v="Mannheim"/>
    <x v="1"/>
    <s v="Home Office"/>
    <s v="Economy"/>
    <x v="0"/>
    <x v="0"/>
    <s v="Enermax Parchment Paper, 8.5 x 11"/>
    <n v="0"/>
    <n v="215"/>
    <n v="60"/>
    <n v="11"/>
    <b v="0"/>
  </r>
  <r>
    <s v="AZ-2011-5917724"/>
    <x v="78"/>
    <n v="6"/>
    <n v="9"/>
    <n v="2011"/>
    <x v="78"/>
    <s v="Tyler Miah"/>
    <x v="1"/>
    <x v="1"/>
    <s v="Remscheid"/>
    <x v="1"/>
    <s v="Home Office"/>
    <s v="Immediate"/>
    <x v="0"/>
    <x v="8"/>
    <s v="Hoover Stove, Red"/>
    <n v="0"/>
    <n v="512"/>
    <n v="227"/>
    <n v="1"/>
    <b v="1"/>
  </r>
  <r>
    <s v="AZ-2011-5917724"/>
    <x v="78"/>
    <n v="6"/>
    <n v="9"/>
    <n v="2011"/>
    <x v="78"/>
    <s v="Tyler Miah"/>
    <x v="1"/>
    <x v="1"/>
    <s v="Remscheid"/>
    <x v="1"/>
    <s v="Home Office"/>
    <s v="Immediate"/>
    <x v="0"/>
    <x v="3"/>
    <s v="Rogers Folders, Wire Frame"/>
    <n v="0"/>
    <n v="80"/>
    <n v="1"/>
    <n v="3"/>
    <b v="0"/>
  </r>
  <r>
    <s v="AZ-2011-1116129"/>
    <x v="78"/>
    <n v="6"/>
    <n v="9"/>
    <n v="2011"/>
    <x v="78"/>
    <s v="Marcus Leon"/>
    <x v="1"/>
    <x v="23"/>
    <s v="Munich"/>
    <x v="1"/>
    <s v="Corporate"/>
    <s v="Economy Plus"/>
    <x v="0"/>
    <x v="14"/>
    <s v="Avery Removable Labels, Alphabetical"/>
    <n v="0"/>
    <n v="32"/>
    <n v="6"/>
    <n v="3"/>
    <b v="1"/>
  </r>
  <r>
    <s v="BN-2011-2203231"/>
    <x v="78"/>
    <n v="6"/>
    <n v="9"/>
    <n v="2011"/>
    <x v="78"/>
    <s v="Katie Thom"/>
    <x v="3"/>
    <x v="14"/>
    <s v="Toulouse"/>
    <x v="1"/>
    <s v="Corporate"/>
    <s v="Economy Plus"/>
    <x v="0"/>
    <x v="3"/>
    <s v="Tenex Shelving, Single Width"/>
    <n v="1"/>
    <n v="44"/>
    <n v="-38"/>
    <n v="2"/>
    <b v="0"/>
  </r>
  <r>
    <s v="BN-2011-8607391"/>
    <x v="78"/>
    <n v="6"/>
    <n v="9"/>
    <n v="2011"/>
    <x v="78"/>
    <s v="William Reichert"/>
    <x v="3"/>
    <x v="30"/>
    <s v="Hautmont"/>
    <x v="1"/>
    <s v="Consumer"/>
    <s v="Priority"/>
    <x v="1"/>
    <x v="13"/>
    <s v="Canon Copy Machine, Digital"/>
    <n v="0"/>
    <n v="668"/>
    <n v="-31"/>
    <n v="3"/>
    <b v="0"/>
  </r>
  <r>
    <s v="AZ-2011-6011646"/>
    <x v="79"/>
    <n v="7"/>
    <n v="9"/>
    <n v="2011"/>
    <x v="79"/>
    <s v="Nancy Fike"/>
    <x v="3"/>
    <x v="8"/>
    <s v="Vincennes"/>
    <x v="1"/>
    <s v="Consumer"/>
    <s v="Economy"/>
    <x v="0"/>
    <x v="2"/>
    <s v="BIC Pencil Sharpener, Water Color"/>
    <n v="0"/>
    <n v="64"/>
    <n v="24"/>
    <n v="2"/>
    <b v="1"/>
  </r>
  <r>
    <s v="AZ-2011-800016"/>
    <x v="79"/>
    <n v="7"/>
    <n v="9"/>
    <n v="2011"/>
    <x v="79"/>
    <s v="Denise Harris"/>
    <x v="10"/>
    <x v="62"/>
    <s v="Linz"/>
    <x v="1"/>
    <s v="Consumer"/>
    <s v="Economy"/>
    <x v="2"/>
    <x v="15"/>
    <s v="Advantus Clock, Black"/>
    <n v="0"/>
    <n v="103"/>
    <n v="30"/>
    <n v="2"/>
    <b v="1"/>
  </r>
  <r>
    <s v="AZ-2011-800016"/>
    <x v="79"/>
    <n v="7"/>
    <n v="9"/>
    <n v="2011"/>
    <x v="79"/>
    <s v="Denise Harris"/>
    <x v="10"/>
    <x v="62"/>
    <s v="Linz"/>
    <x v="1"/>
    <s v="Consumer"/>
    <s v="Economy"/>
    <x v="0"/>
    <x v="8"/>
    <s v="KitchenAid Refrigerator, Silver"/>
    <n v="0"/>
    <n v="1057"/>
    <n v="412"/>
    <n v="2"/>
    <b v="0"/>
  </r>
  <r>
    <s v="AZ-2011-7868957"/>
    <x v="80"/>
    <n v="8"/>
    <n v="9"/>
    <n v="2011"/>
    <x v="80"/>
    <s v="Laura Akhtar"/>
    <x v="3"/>
    <x v="63"/>
    <s v="Ajaccio"/>
    <x v="1"/>
    <s v="Consumer"/>
    <s v="Priority"/>
    <x v="0"/>
    <x v="2"/>
    <s v="BIC Highlighters, Water Color"/>
    <n v="0"/>
    <n v="88"/>
    <n v="16"/>
    <n v="4"/>
    <b v="1"/>
  </r>
  <r>
    <s v="AZ-2011-3223139"/>
    <x v="80"/>
    <n v="8"/>
    <n v="9"/>
    <n v="2011"/>
    <x v="80"/>
    <s v="Anna Moreton"/>
    <x v="3"/>
    <x v="8"/>
    <s v="Paris"/>
    <x v="1"/>
    <s v="Corporate"/>
    <s v="Priority"/>
    <x v="2"/>
    <x v="6"/>
    <s v="Novimex Steel Folding Chair, Black"/>
    <n v="0"/>
    <n v="215"/>
    <n v="17"/>
    <n v="3"/>
    <b v="0"/>
  </r>
  <r>
    <s v="AZ-2011-3223139"/>
    <x v="80"/>
    <n v="8"/>
    <n v="9"/>
    <n v="2011"/>
    <x v="80"/>
    <s v="Anna Moreton"/>
    <x v="3"/>
    <x v="8"/>
    <s v="Paris"/>
    <x v="1"/>
    <s v="Corporate"/>
    <s v="Priority"/>
    <x v="0"/>
    <x v="10"/>
    <s v="Cameo Manila Envelope, Security-Tint"/>
    <n v="0"/>
    <n v="59"/>
    <n v="29"/>
    <n v="2"/>
    <b v="1"/>
  </r>
  <r>
    <s v="AZ-2011-3182961"/>
    <x v="80"/>
    <n v="8"/>
    <n v="9"/>
    <n v="2011"/>
    <x v="80"/>
    <s v="Norma McCowan"/>
    <x v="1"/>
    <x v="23"/>
    <s v="Augsburg"/>
    <x v="1"/>
    <s v="Consumer"/>
    <s v="Priority"/>
    <x v="0"/>
    <x v="1"/>
    <s v="Cardinal Index Tab, Clear"/>
    <n v="0"/>
    <n v="15"/>
    <n v="5"/>
    <n v="2"/>
    <b v="0"/>
  </r>
  <r>
    <s v="AZ-2011-3182961"/>
    <x v="80"/>
    <n v="8"/>
    <n v="9"/>
    <n v="2011"/>
    <x v="80"/>
    <s v="Norma McCowan"/>
    <x v="1"/>
    <x v="23"/>
    <s v="Augsburg"/>
    <x v="1"/>
    <s v="Consumer"/>
    <s v="Priority"/>
    <x v="1"/>
    <x v="13"/>
    <s v="Sharp Fax Machine, High-Speed"/>
    <n v="0"/>
    <n v="1469"/>
    <n v="308"/>
    <n v="5"/>
    <b v="0"/>
  </r>
  <r>
    <s v="AZ-2011-3674097"/>
    <x v="80"/>
    <n v="8"/>
    <n v="9"/>
    <n v="2011"/>
    <x v="80"/>
    <s v="Tom Charlton"/>
    <x v="4"/>
    <x v="4"/>
    <s v="Harrow"/>
    <x v="0"/>
    <s v="Corporate"/>
    <s v="Economy"/>
    <x v="0"/>
    <x v="10"/>
    <s v="Kraft Interoffice Envelope, Recycled"/>
    <n v="0"/>
    <n v="503"/>
    <n v="166"/>
    <n v="11"/>
    <b v="1"/>
  </r>
  <r>
    <s v="AZ-2011-3674097"/>
    <x v="80"/>
    <n v="8"/>
    <n v="9"/>
    <n v="2011"/>
    <x v="80"/>
    <s v="Tom Charlton"/>
    <x v="4"/>
    <x v="4"/>
    <s v="Harrow"/>
    <x v="0"/>
    <s v="Corporate"/>
    <s v="Economy"/>
    <x v="0"/>
    <x v="14"/>
    <s v="Smead File Folder Labels, 5000 Label Set"/>
    <n v="0"/>
    <n v="28"/>
    <n v="13"/>
    <n v="3"/>
    <b v="0"/>
  </r>
  <r>
    <s v="AZ-2011-5517169"/>
    <x v="80"/>
    <n v="8"/>
    <n v="9"/>
    <n v="2011"/>
    <x v="80"/>
    <s v="Andrew Shah"/>
    <x v="1"/>
    <x v="1"/>
    <s v="Arnsberg"/>
    <x v="1"/>
    <s v="Home Office"/>
    <s v="Economy Plus"/>
    <x v="0"/>
    <x v="2"/>
    <s v="Boston Sketch Pad, Blue"/>
    <n v="0"/>
    <n v="194"/>
    <n v="84"/>
    <n v="4"/>
    <b v="1"/>
  </r>
  <r>
    <s v="AZ-2011-1916555"/>
    <x v="80"/>
    <n v="8"/>
    <n v="9"/>
    <n v="2011"/>
    <x v="80"/>
    <s v="Terence Welch"/>
    <x v="2"/>
    <x v="53"/>
    <s v="Altamura"/>
    <x v="2"/>
    <s v="Consumer"/>
    <s v="Priority"/>
    <x v="0"/>
    <x v="3"/>
    <s v="Eldon Folders, Single Width"/>
    <n v="0"/>
    <n v="61"/>
    <n v="7"/>
    <n v="6"/>
    <b v="0"/>
  </r>
  <r>
    <s v="AZ-2011-3227418"/>
    <x v="80"/>
    <n v="8"/>
    <n v="9"/>
    <n v="2011"/>
    <x v="80"/>
    <s v="Kiara Allen"/>
    <x v="1"/>
    <x v="32"/>
    <s v="Frankfurt"/>
    <x v="1"/>
    <s v="Consumer"/>
    <s v="Economy"/>
    <x v="2"/>
    <x v="5"/>
    <s v="Bush Floating Shelf Set, Mobile"/>
    <n v="0"/>
    <n v="469"/>
    <n v="78"/>
    <n v="3"/>
    <b v="0"/>
  </r>
  <r>
    <s v="AZ-2011-3227418"/>
    <x v="80"/>
    <n v="8"/>
    <n v="9"/>
    <n v="2011"/>
    <x v="80"/>
    <s v="Kiara Allen"/>
    <x v="1"/>
    <x v="32"/>
    <s v="Frankfurt"/>
    <x v="1"/>
    <s v="Consumer"/>
    <s v="Economy"/>
    <x v="0"/>
    <x v="1"/>
    <s v="Cardinal Hole Reinforcements, Recycled"/>
    <n v="0"/>
    <n v="6"/>
    <n v="2"/>
    <n v="1"/>
    <b v="1"/>
  </r>
  <r>
    <s v="AZ-2011-3227418"/>
    <x v="80"/>
    <n v="8"/>
    <n v="9"/>
    <n v="2011"/>
    <x v="80"/>
    <s v="Kiara Allen"/>
    <x v="1"/>
    <x v="32"/>
    <s v="Frankfurt"/>
    <x v="1"/>
    <s v="Consumer"/>
    <s v="Economy"/>
    <x v="1"/>
    <x v="9"/>
    <s v="Apple Audio Dock, Full Size"/>
    <n v="0"/>
    <n v="336"/>
    <n v="30"/>
    <n v="2"/>
    <b v="0"/>
  </r>
  <r>
    <s v="AZ-2011-5482172"/>
    <x v="80"/>
    <n v="8"/>
    <n v="9"/>
    <n v="2011"/>
    <x v="80"/>
    <s v="Tina Brantley"/>
    <x v="3"/>
    <x v="39"/>
    <s v="Vallauris"/>
    <x v="1"/>
    <s v="Home Office"/>
    <s v="Economy"/>
    <x v="0"/>
    <x v="0"/>
    <s v="SanDisk Parchment Paper, Recycled"/>
    <n v="0"/>
    <n v="66"/>
    <n v="11"/>
    <n v="4"/>
    <b v="1"/>
  </r>
  <r>
    <s v="AZ-2011-4802355"/>
    <x v="80"/>
    <n v="8"/>
    <n v="9"/>
    <n v="2011"/>
    <x v="80"/>
    <s v="Alana Tyson"/>
    <x v="5"/>
    <x v="18"/>
    <s v="Valencia"/>
    <x v="2"/>
    <s v="Home Office"/>
    <s v="Economy"/>
    <x v="2"/>
    <x v="15"/>
    <s v="Advantus Stacking Tray, Black"/>
    <n v="0"/>
    <n v="53"/>
    <n v="15"/>
    <n v="2"/>
    <b v="1"/>
  </r>
  <r>
    <s v="AZ-2011-4802355"/>
    <x v="80"/>
    <n v="8"/>
    <n v="9"/>
    <n v="2011"/>
    <x v="80"/>
    <s v="Alana Tyson"/>
    <x v="5"/>
    <x v="18"/>
    <s v="Valencia"/>
    <x v="2"/>
    <s v="Home Office"/>
    <s v="Economy"/>
    <x v="2"/>
    <x v="15"/>
    <s v="Deflect-O Photo Frame, Duo Pack"/>
    <n v="0"/>
    <n v="208"/>
    <n v="0"/>
    <n v="4"/>
    <b v="1"/>
  </r>
  <r>
    <s v="AZ-2011-3755505"/>
    <x v="81"/>
    <n v="9"/>
    <n v="9"/>
    <n v="2011"/>
    <x v="81"/>
    <s v="Jeremy Pilcher"/>
    <x v="10"/>
    <x v="45"/>
    <s v="Innsbruck"/>
    <x v="1"/>
    <s v="Corporate"/>
    <s v="Economy"/>
    <x v="2"/>
    <x v="5"/>
    <s v="Bush 3-Shelf Cabinet, Metal"/>
    <n v="0"/>
    <n v="286"/>
    <n v="83"/>
    <n v="2"/>
    <b v="0"/>
  </r>
  <r>
    <s v="AZ-2011-3755505"/>
    <x v="81"/>
    <n v="9"/>
    <n v="9"/>
    <n v="2011"/>
    <x v="81"/>
    <s v="Jeremy Pilcher"/>
    <x v="10"/>
    <x v="45"/>
    <s v="Innsbruck"/>
    <x v="1"/>
    <s v="Corporate"/>
    <s v="Economy"/>
    <x v="2"/>
    <x v="6"/>
    <s v="Office Star Chairmat, Adjustable"/>
    <n v="0"/>
    <n v="205"/>
    <n v="80"/>
    <n v="3"/>
    <b v="0"/>
  </r>
  <r>
    <s v="AZ-2011-3755505"/>
    <x v="81"/>
    <n v="9"/>
    <n v="9"/>
    <n v="2011"/>
    <x v="81"/>
    <s v="Jeremy Pilcher"/>
    <x v="10"/>
    <x v="45"/>
    <s v="Innsbruck"/>
    <x v="1"/>
    <s v="Corporate"/>
    <s v="Economy"/>
    <x v="2"/>
    <x v="15"/>
    <s v="Rubbermaid Door Stop, Black"/>
    <n v="0"/>
    <n v="88"/>
    <n v="27"/>
    <n v="2"/>
    <b v="0"/>
  </r>
  <r>
    <s v="AZ-2011-3755505"/>
    <x v="81"/>
    <n v="9"/>
    <n v="9"/>
    <n v="2011"/>
    <x v="81"/>
    <s v="Jeremy Pilcher"/>
    <x v="10"/>
    <x v="45"/>
    <s v="Innsbruck"/>
    <x v="1"/>
    <s v="Corporate"/>
    <s v="Economy"/>
    <x v="0"/>
    <x v="2"/>
    <s v="Sanford Sketch Pad, Easy-Erase"/>
    <n v="0"/>
    <n v="137"/>
    <n v="63"/>
    <n v="3"/>
    <b v="0"/>
  </r>
  <r>
    <s v="AZ-2011-3755505"/>
    <x v="81"/>
    <n v="9"/>
    <n v="9"/>
    <n v="2011"/>
    <x v="81"/>
    <s v="Jeremy Pilcher"/>
    <x v="10"/>
    <x v="45"/>
    <s v="Innsbruck"/>
    <x v="1"/>
    <s v="Corporate"/>
    <s v="Economy"/>
    <x v="0"/>
    <x v="0"/>
    <s v="Enermax Message Books, Premium"/>
    <n v="0"/>
    <n v="45"/>
    <n v="2"/>
    <n v="2"/>
    <b v="1"/>
  </r>
  <r>
    <s v="AZ-2011-3755505"/>
    <x v="81"/>
    <n v="9"/>
    <n v="9"/>
    <n v="2011"/>
    <x v="81"/>
    <s v="Jeremy Pilcher"/>
    <x v="10"/>
    <x v="45"/>
    <s v="Innsbruck"/>
    <x v="1"/>
    <s v="Corporate"/>
    <s v="Economy"/>
    <x v="1"/>
    <x v="13"/>
    <s v="Brother Fax Machine, Laser"/>
    <n v="0"/>
    <n v="1593"/>
    <n v="653"/>
    <n v="5"/>
    <b v="1"/>
  </r>
  <r>
    <s v="AZ-2011-5721905"/>
    <x v="81"/>
    <n v="9"/>
    <n v="9"/>
    <n v="2011"/>
    <x v="81"/>
    <s v="Lilly Le Grand"/>
    <x v="2"/>
    <x v="6"/>
    <s v="Rome"/>
    <x v="2"/>
    <s v="Home Office"/>
    <s v="Economy"/>
    <x v="0"/>
    <x v="11"/>
    <s v="Advantus Staples, Assorted Sizes"/>
    <n v="0"/>
    <n v="17"/>
    <n v="7"/>
    <n v="2"/>
    <b v="1"/>
  </r>
  <r>
    <s v="AZ-2011-4802639"/>
    <x v="82"/>
    <n v="11"/>
    <n v="9"/>
    <n v="2011"/>
    <x v="82"/>
    <s v="Thomas Shepherd"/>
    <x v="4"/>
    <x v="4"/>
    <s v="Stockport"/>
    <x v="0"/>
    <s v="Corporate"/>
    <s v="Economy"/>
    <x v="2"/>
    <x v="6"/>
    <s v="Novimex Bag Chairs, Adjustable"/>
    <n v="0"/>
    <n v="145"/>
    <n v="36"/>
    <n v="3"/>
    <b v="0"/>
  </r>
  <r>
    <s v="AZ-2011-4802639"/>
    <x v="82"/>
    <n v="11"/>
    <n v="9"/>
    <n v="2011"/>
    <x v="82"/>
    <s v="Thomas Shepherd"/>
    <x v="4"/>
    <x v="4"/>
    <s v="Stockport"/>
    <x v="0"/>
    <s v="Corporate"/>
    <s v="Economy"/>
    <x v="0"/>
    <x v="0"/>
    <s v="SanDisk Parchment Paper, Premium"/>
    <n v="0"/>
    <n v="50"/>
    <n v="9"/>
    <n v="3"/>
    <b v="1"/>
  </r>
  <r>
    <s v="AZ-2011-4802639"/>
    <x v="82"/>
    <n v="11"/>
    <n v="9"/>
    <n v="2011"/>
    <x v="82"/>
    <s v="Thomas Shepherd"/>
    <x v="4"/>
    <x v="4"/>
    <s v="Stockport"/>
    <x v="0"/>
    <s v="Corporate"/>
    <s v="Economy"/>
    <x v="0"/>
    <x v="3"/>
    <s v="Eldon Folders, Blue"/>
    <n v="0"/>
    <n v="51"/>
    <n v="9"/>
    <n v="3"/>
    <b v="1"/>
  </r>
  <r>
    <s v="AZ-2011-6019271"/>
    <x v="82"/>
    <n v="11"/>
    <n v="9"/>
    <n v="2011"/>
    <x v="82"/>
    <s v="Brooke Horton"/>
    <x v="3"/>
    <x v="8"/>
    <s v="Paris"/>
    <x v="1"/>
    <s v="Consumer"/>
    <s v="Economy Plus"/>
    <x v="2"/>
    <x v="6"/>
    <s v="Harbour Creations Chairmat, Black"/>
    <n v="0"/>
    <n v="188"/>
    <n v="23"/>
    <n v="3"/>
    <b v="0"/>
  </r>
  <r>
    <s v="AZ-2011-6019271"/>
    <x v="82"/>
    <n v="11"/>
    <n v="9"/>
    <n v="2011"/>
    <x v="82"/>
    <s v="Brooke Horton"/>
    <x v="3"/>
    <x v="8"/>
    <s v="Paris"/>
    <x v="1"/>
    <s v="Consumer"/>
    <s v="Economy Plus"/>
    <x v="0"/>
    <x v="11"/>
    <s v="Stockwell Staples, Assorted Sizes"/>
    <n v="0"/>
    <n v="33"/>
    <n v="14"/>
    <n v="4"/>
    <b v="1"/>
  </r>
  <r>
    <s v="AZ-2011-6019271"/>
    <x v="82"/>
    <n v="11"/>
    <n v="9"/>
    <n v="2011"/>
    <x v="82"/>
    <s v="Brooke Horton"/>
    <x v="3"/>
    <x v="8"/>
    <s v="Paris"/>
    <x v="1"/>
    <s v="Consumer"/>
    <s v="Economy Plus"/>
    <x v="1"/>
    <x v="9"/>
    <s v="Apple Speaker Phone, Cordless"/>
    <n v="0"/>
    <n v="643"/>
    <n v="53"/>
    <n v="6"/>
    <b v="0"/>
  </r>
  <r>
    <s v="AZ-2011-7077665"/>
    <x v="83"/>
    <n v="12"/>
    <n v="9"/>
    <n v="2011"/>
    <x v="83"/>
    <s v="Adam Harte"/>
    <x v="4"/>
    <x v="4"/>
    <s v="Nottingham"/>
    <x v="0"/>
    <s v="Corporate"/>
    <s v="Economy"/>
    <x v="2"/>
    <x v="5"/>
    <s v="Bush Stackable Bookrack, Pine"/>
    <n v="0"/>
    <n v="874"/>
    <n v="341"/>
    <n v="7"/>
    <b v="0"/>
  </r>
  <r>
    <s v="AZ-2011-7077665"/>
    <x v="83"/>
    <n v="12"/>
    <n v="9"/>
    <n v="2011"/>
    <x v="83"/>
    <s v="Adam Harte"/>
    <x v="4"/>
    <x v="4"/>
    <s v="Nottingham"/>
    <x v="0"/>
    <s v="Corporate"/>
    <s v="Economy"/>
    <x v="0"/>
    <x v="1"/>
    <s v="Avery Binder Covers, Clear"/>
    <n v="0"/>
    <n v="11"/>
    <n v="2"/>
    <n v="1"/>
    <b v="1"/>
  </r>
  <r>
    <s v="AZ-2011-8245903"/>
    <x v="83"/>
    <n v="12"/>
    <n v="9"/>
    <n v="2011"/>
    <x v="83"/>
    <s v="Ethel Cole"/>
    <x v="3"/>
    <x v="14"/>
    <s v="Lunel"/>
    <x v="1"/>
    <s v="Home Office"/>
    <s v="Priority"/>
    <x v="2"/>
    <x v="6"/>
    <s v="Harbour Creations Executive Leather Armchair, Red"/>
    <n v="0"/>
    <n v="428"/>
    <n v="138"/>
    <n v="1"/>
    <b v="0"/>
  </r>
  <r>
    <s v="AZ-2011-8245903"/>
    <x v="83"/>
    <n v="12"/>
    <n v="9"/>
    <n v="2011"/>
    <x v="83"/>
    <s v="Ethel Cole"/>
    <x v="3"/>
    <x v="14"/>
    <s v="Lunel"/>
    <x v="1"/>
    <s v="Home Office"/>
    <s v="Priority"/>
    <x v="0"/>
    <x v="1"/>
    <s v="Acco Binder, Durable"/>
    <n v="0"/>
    <n v="50"/>
    <n v="14"/>
    <n v="3"/>
    <b v="0"/>
  </r>
  <r>
    <s v="AZ-2011-8245903"/>
    <x v="83"/>
    <n v="12"/>
    <n v="9"/>
    <n v="2011"/>
    <x v="83"/>
    <s v="Ethel Cole"/>
    <x v="3"/>
    <x v="14"/>
    <s v="Lunel"/>
    <x v="1"/>
    <s v="Home Office"/>
    <s v="Priority"/>
    <x v="0"/>
    <x v="1"/>
    <s v="Avery Index Tab, Clear"/>
    <n v="0"/>
    <n v="13"/>
    <n v="0"/>
    <n v="2"/>
    <b v="1"/>
  </r>
  <r>
    <s v="AZ-2011-8245903"/>
    <x v="83"/>
    <n v="12"/>
    <n v="9"/>
    <n v="2011"/>
    <x v="83"/>
    <s v="Ethel Cole"/>
    <x v="3"/>
    <x v="14"/>
    <s v="Lunel"/>
    <x v="1"/>
    <s v="Home Office"/>
    <s v="Priority"/>
    <x v="0"/>
    <x v="11"/>
    <s v="Advantus Clamps, 12 Pack"/>
    <n v="0"/>
    <n v="112"/>
    <n v="18"/>
    <n v="6"/>
    <b v="0"/>
  </r>
  <r>
    <s v="AZ-2011-8245903"/>
    <x v="83"/>
    <n v="12"/>
    <n v="9"/>
    <n v="2011"/>
    <x v="83"/>
    <s v="Ethel Cole"/>
    <x v="3"/>
    <x v="14"/>
    <s v="Lunel"/>
    <x v="1"/>
    <s v="Home Office"/>
    <s v="Priority"/>
    <x v="0"/>
    <x v="0"/>
    <s v="Enermax Computer Printout Paper, Premium"/>
    <n v="0"/>
    <n v="142"/>
    <n v="68"/>
    <n v="5"/>
    <b v="1"/>
  </r>
  <r>
    <s v="AZ-2011-8245903"/>
    <x v="83"/>
    <n v="12"/>
    <n v="9"/>
    <n v="2011"/>
    <x v="83"/>
    <s v="Ethel Cole"/>
    <x v="3"/>
    <x v="14"/>
    <s v="Lunel"/>
    <x v="1"/>
    <s v="Home Office"/>
    <s v="Priority"/>
    <x v="0"/>
    <x v="3"/>
    <s v="Eldon Shelving, Wire Frame"/>
    <n v="0"/>
    <n v="256"/>
    <n v="-6"/>
    <n v="6"/>
    <b v="1"/>
  </r>
  <r>
    <s v="AZ-2011-8245903"/>
    <x v="83"/>
    <n v="12"/>
    <n v="9"/>
    <n v="2011"/>
    <x v="83"/>
    <s v="Ethel Cole"/>
    <x v="3"/>
    <x v="14"/>
    <s v="Lunel"/>
    <x v="1"/>
    <s v="Home Office"/>
    <s v="Priority"/>
    <x v="1"/>
    <x v="9"/>
    <s v="Motorola Audio Dock, with Caller ID"/>
    <n v="0"/>
    <n v="295"/>
    <n v="83"/>
    <n v="2"/>
    <b v="0"/>
  </r>
  <r>
    <s v="AZ-2011-7255147"/>
    <x v="84"/>
    <n v="2"/>
    <n v="10"/>
    <n v="2011"/>
    <x v="84"/>
    <s v="Lilian Macredie"/>
    <x v="11"/>
    <x v="44"/>
    <s v="Basel"/>
    <x v="1"/>
    <s v="Corporate"/>
    <s v="Economy"/>
    <x v="2"/>
    <x v="5"/>
    <s v="Sauder Library with Doors, Mobile"/>
    <n v="0"/>
    <n v="780"/>
    <n v="117"/>
    <n v="2"/>
    <b v="0"/>
  </r>
  <r>
    <s v="AZ-2011-7255147"/>
    <x v="84"/>
    <n v="2"/>
    <n v="10"/>
    <n v="2011"/>
    <x v="84"/>
    <s v="Lilian Macredie"/>
    <x v="11"/>
    <x v="44"/>
    <s v="Basel"/>
    <x v="1"/>
    <s v="Corporate"/>
    <s v="Economy"/>
    <x v="0"/>
    <x v="2"/>
    <s v="BIC Highlighters, Blue"/>
    <n v="0"/>
    <n v="19"/>
    <n v="8"/>
    <n v="1"/>
    <b v="0"/>
  </r>
  <r>
    <s v="AZ-2011-5676694"/>
    <x v="84"/>
    <n v="2"/>
    <n v="10"/>
    <n v="2011"/>
    <x v="84"/>
    <s v="Jasmine Slater"/>
    <x v="5"/>
    <x v="54"/>
    <s v="Coslada"/>
    <x v="2"/>
    <s v="Corporate"/>
    <s v="Economy"/>
    <x v="2"/>
    <x v="5"/>
    <s v="Dania Classic Bookcase, Traditional"/>
    <n v="0"/>
    <n v="822"/>
    <n v="353"/>
    <n v="2"/>
    <b v="0"/>
  </r>
  <r>
    <s v="AZ-2011-5676694"/>
    <x v="84"/>
    <n v="2"/>
    <n v="10"/>
    <n v="2011"/>
    <x v="84"/>
    <s v="Jasmine Slater"/>
    <x v="5"/>
    <x v="54"/>
    <s v="Coslada"/>
    <x v="2"/>
    <s v="Corporate"/>
    <s v="Economy"/>
    <x v="0"/>
    <x v="2"/>
    <s v="Boston Highlighters, Easy-Erase"/>
    <n v="0"/>
    <n v="19"/>
    <n v="4"/>
    <n v="1"/>
    <b v="0"/>
  </r>
  <r>
    <s v="AZ-2011-819110"/>
    <x v="84"/>
    <n v="2"/>
    <n v="10"/>
    <n v="2011"/>
    <x v="84"/>
    <s v="Charlotte Taylor"/>
    <x v="3"/>
    <x v="39"/>
    <s v="Marseille"/>
    <x v="1"/>
    <s v="Consumer"/>
    <s v="Economy"/>
    <x v="0"/>
    <x v="10"/>
    <s v="Kraft Clasp Envelope, with clear poly window"/>
    <n v="0"/>
    <n v="50"/>
    <n v="24"/>
    <n v="4"/>
    <b v="1"/>
  </r>
  <r>
    <s v="AZ-2011-819110"/>
    <x v="84"/>
    <n v="2"/>
    <n v="10"/>
    <n v="2011"/>
    <x v="84"/>
    <s v="Charlotte Taylor"/>
    <x v="3"/>
    <x v="39"/>
    <s v="Marseille"/>
    <x v="1"/>
    <s v="Consumer"/>
    <s v="Economy"/>
    <x v="1"/>
    <x v="4"/>
    <s v="Panasonic Receipt Printer, Wireless"/>
    <n v="0"/>
    <n v="206"/>
    <n v="27"/>
    <n v="2"/>
    <b v="0"/>
  </r>
  <r>
    <s v="BN-2011-3032749"/>
    <x v="84"/>
    <n v="2"/>
    <n v="10"/>
    <n v="2011"/>
    <x v="84"/>
    <s v="Victoria Bell"/>
    <x v="1"/>
    <x v="43"/>
    <s v="Hanover"/>
    <x v="1"/>
    <s v="Home Office"/>
    <s v="Immediate"/>
    <x v="0"/>
    <x v="1"/>
    <s v="Avery Binder Covers, Clear"/>
    <n v="1"/>
    <n v="26"/>
    <n v="-14"/>
    <n v="5"/>
    <b v="1"/>
  </r>
  <r>
    <s v="BN-2011-3032749"/>
    <x v="84"/>
    <n v="2"/>
    <n v="10"/>
    <n v="2011"/>
    <x v="84"/>
    <s v="Victoria Bell"/>
    <x v="1"/>
    <x v="43"/>
    <s v="Hanover"/>
    <x v="1"/>
    <s v="Home Office"/>
    <s v="Immediate"/>
    <x v="0"/>
    <x v="3"/>
    <s v="Tenex File Cart, Industrial"/>
    <n v="1"/>
    <n v="215"/>
    <n v="-220"/>
    <n v="4"/>
    <b v="1"/>
  </r>
  <r>
    <s v="AZ-2011-5422408"/>
    <x v="85"/>
    <n v="3"/>
    <n v="10"/>
    <n v="2011"/>
    <x v="85"/>
    <s v="John Kemp"/>
    <x v="1"/>
    <x v="28"/>
    <s v="Pforzheim"/>
    <x v="1"/>
    <s v="Home Office"/>
    <s v="Immediate"/>
    <x v="1"/>
    <x v="9"/>
    <s v="Motorola Audio Dock, with Caller ID"/>
    <n v="0"/>
    <n v="520"/>
    <n v="203"/>
    <n v="3"/>
    <b v="0"/>
  </r>
  <r>
    <s v="AZ-2011-9147715"/>
    <x v="85"/>
    <n v="3"/>
    <n v="10"/>
    <n v="2011"/>
    <x v="85"/>
    <s v="Ryan Greenwood"/>
    <x v="4"/>
    <x v="4"/>
    <s v="Sheffield"/>
    <x v="0"/>
    <s v="Consumer"/>
    <s v="Economy"/>
    <x v="2"/>
    <x v="6"/>
    <s v="Harbour Creations Chairmat, Adjustable"/>
    <n v="1"/>
    <n v="74"/>
    <n v="-18"/>
    <n v="2"/>
    <b v="1"/>
  </r>
  <r>
    <s v="AZ-2011-1278696"/>
    <x v="85"/>
    <n v="3"/>
    <n v="10"/>
    <n v="2011"/>
    <x v="85"/>
    <s v="Naomi Hancock"/>
    <x v="4"/>
    <x v="4"/>
    <s v="Coventry"/>
    <x v="0"/>
    <s v="Corporate"/>
    <s v="Economy"/>
    <x v="0"/>
    <x v="11"/>
    <s v="OIC Thumb Tacks, Bulk Pack"/>
    <n v="0"/>
    <n v="28"/>
    <n v="10"/>
    <n v="2"/>
    <b v="0"/>
  </r>
  <r>
    <s v="AZ-2011-2112563"/>
    <x v="86"/>
    <n v="5"/>
    <n v="10"/>
    <n v="2011"/>
    <x v="86"/>
    <s v="Francesca Bowen"/>
    <x v="3"/>
    <x v="8"/>
    <s v="Champigny-sur-Marne"/>
    <x v="1"/>
    <s v="Consumer"/>
    <s v="Economy"/>
    <x v="0"/>
    <x v="2"/>
    <s v="Binney &amp; Smith Highlighters, Easy-Erase"/>
    <n v="0"/>
    <n v="51"/>
    <n v="18"/>
    <n v="3"/>
    <b v="1"/>
  </r>
  <r>
    <s v="AZ-2011-2112563"/>
    <x v="86"/>
    <n v="5"/>
    <n v="10"/>
    <n v="2011"/>
    <x v="86"/>
    <s v="Francesca Bowen"/>
    <x v="3"/>
    <x v="8"/>
    <s v="Champigny-sur-Marne"/>
    <x v="1"/>
    <s v="Consumer"/>
    <s v="Economy"/>
    <x v="1"/>
    <x v="4"/>
    <s v="Konica Phone, Durable"/>
    <n v="0"/>
    <n v="220"/>
    <n v="70"/>
    <n v="3"/>
    <b v="1"/>
  </r>
  <r>
    <s v="AZ-2011-2112563"/>
    <x v="86"/>
    <n v="5"/>
    <n v="10"/>
    <n v="2011"/>
    <x v="86"/>
    <s v="Francesca Bowen"/>
    <x v="3"/>
    <x v="8"/>
    <s v="Champigny-sur-Marne"/>
    <x v="1"/>
    <s v="Consumer"/>
    <s v="Economy"/>
    <x v="1"/>
    <x v="4"/>
    <s v="Konica Phone, White"/>
    <n v="0"/>
    <n v="72"/>
    <n v="17"/>
    <n v="1"/>
    <b v="0"/>
  </r>
  <r>
    <s v="AZ-2011-7847155"/>
    <x v="86"/>
    <n v="5"/>
    <n v="10"/>
    <n v="2011"/>
    <x v="86"/>
    <s v="Denise Harris"/>
    <x v="4"/>
    <x v="4"/>
    <s v="Dudley"/>
    <x v="0"/>
    <s v="Consumer"/>
    <s v="Economy"/>
    <x v="2"/>
    <x v="15"/>
    <s v="Deflect-O Door Stop, Duo Pack"/>
    <n v="0"/>
    <n v="92"/>
    <n v="8"/>
    <n v="3"/>
    <b v="0"/>
  </r>
  <r>
    <s v="AZ-2011-7847155"/>
    <x v="86"/>
    <n v="5"/>
    <n v="10"/>
    <n v="2011"/>
    <x v="86"/>
    <s v="Denise Harris"/>
    <x v="4"/>
    <x v="4"/>
    <s v="Dudley"/>
    <x v="0"/>
    <s v="Consumer"/>
    <s v="Economy"/>
    <x v="0"/>
    <x v="2"/>
    <s v="Stanley Pencil Sharpener, Water Color"/>
    <n v="0"/>
    <n v="200"/>
    <n v="12"/>
    <n v="8"/>
    <b v="1"/>
  </r>
  <r>
    <s v="BN-2011-8749099"/>
    <x v="86"/>
    <n v="5"/>
    <n v="10"/>
    <n v="2011"/>
    <x v="86"/>
    <s v="Phoebe Moore"/>
    <x v="5"/>
    <x v="10"/>
    <s v="Barcelona"/>
    <x v="2"/>
    <s v="Corporate"/>
    <s v="Immediate"/>
    <x v="1"/>
    <x v="4"/>
    <s v="Epson Printer, White"/>
    <n v="0"/>
    <n v="470"/>
    <n v="-31"/>
    <n v="2"/>
    <b v="0"/>
  </r>
  <r>
    <s v="BN-2011-8234232"/>
    <x v="86"/>
    <n v="5"/>
    <n v="10"/>
    <n v="2011"/>
    <x v="86"/>
    <s v="Erick Tanner"/>
    <x v="0"/>
    <x v="0"/>
    <s v="Stockholm"/>
    <x v="0"/>
    <s v="Corporate"/>
    <s v="Economy Plus"/>
    <x v="0"/>
    <x v="2"/>
    <s v="Boston Pencil Sharpener, Water Color"/>
    <n v="1"/>
    <n v="44"/>
    <n v="-32"/>
    <n v="3"/>
    <b v="0"/>
  </r>
  <r>
    <s v="BN-2011-8234232"/>
    <x v="86"/>
    <n v="5"/>
    <n v="10"/>
    <n v="2011"/>
    <x v="86"/>
    <s v="Erick Tanner"/>
    <x v="0"/>
    <x v="0"/>
    <s v="Stockholm"/>
    <x v="0"/>
    <s v="Corporate"/>
    <s v="Economy Plus"/>
    <x v="0"/>
    <x v="0"/>
    <s v="Enermax Parchment Paper, 8.5 x 11"/>
    <n v="1"/>
    <n v="39"/>
    <n v="-17"/>
    <n v="4"/>
    <b v="1"/>
  </r>
  <r>
    <s v="BN-2011-8234232"/>
    <x v="86"/>
    <n v="5"/>
    <n v="10"/>
    <n v="2011"/>
    <x v="86"/>
    <s v="Erick Tanner"/>
    <x v="0"/>
    <x v="0"/>
    <s v="Stockholm"/>
    <x v="0"/>
    <s v="Corporate"/>
    <s v="Economy Plus"/>
    <x v="0"/>
    <x v="3"/>
    <s v="Tenex Lockers, Wire Frame"/>
    <n v="1"/>
    <n v="610"/>
    <n v="-232"/>
    <n v="6"/>
    <b v="1"/>
  </r>
  <r>
    <s v="AZ-2011-1174243"/>
    <x v="87"/>
    <n v="6"/>
    <n v="10"/>
    <n v="2011"/>
    <x v="87"/>
    <s v="Louis Scott"/>
    <x v="4"/>
    <x v="4"/>
    <s v="London"/>
    <x v="0"/>
    <s v="Corporate"/>
    <s v="Priority"/>
    <x v="2"/>
    <x v="5"/>
    <s v="Safco Stackable Bookrack, Pine"/>
    <n v="0"/>
    <n v="541"/>
    <n v="156"/>
    <n v="4"/>
    <b v="1"/>
  </r>
  <r>
    <s v="BN-2011-1694636"/>
    <x v="87"/>
    <n v="6"/>
    <n v="10"/>
    <n v="2011"/>
    <x v="87"/>
    <s v="Jayden Ali"/>
    <x v="3"/>
    <x v="30"/>
    <s v="Lille"/>
    <x v="1"/>
    <s v="Consumer"/>
    <s v="Priority"/>
    <x v="0"/>
    <x v="8"/>
    <s v="KitchenAid Microwave, Red"/>
    <n v="0"/>
    <n v="838"/>
    <n v="-28"/>
    <n v="3"/>
    <b v="0"/>
  </r>
  <r>
    <s v="BN-2011-4315830"/>
    <x v="87"/>
    <n v="6"/>
    <n v="10"/>
    <n v="2011"/>
    <x v="87"/>
    <s v="Adam Harte"/>
    <x v="2"/>
    <x v="6"/>
    <s v="Aprilia"/>
    <x v="2"/>
    <s v="Corporate"/>
    <s v="Economy"/>
    <x v="0"/>
    <x v="1"/>
    <s v="Cardinal Binder Covers, Economy"/>
    <n v="0"/>
    <n v="48"/>
    <n v="2"/>
    <n v="4"/>
    <b v="0"/>
  </r>
  <r>
    <s v="BN-2011-4315830"/>
    <x v="87"/>
    <n v="6"/>
    <n v="10"/>
    <n v="2011"/>
    <x v="87"/>
    <s v="Adam Harte"/>
    <x v="2"/>
    <x v="6"/>
    <s v="Aprilia"/>
    <x v="2"/>
    <s v="Corporate"/>
    <s v="Economy"/>
    <x v="0"/>
    <x v="1"/>
    <s v="Ibico Binder Covers, Durable"/>
    <n v="0"/>
    <n v="45"/>
    <n v="5"/>
    <n v="3"/>
    <b v="0"/>
  </r>
  <r>
    <s v="BN-2011-4315830"/>
    <x v="87"/>
    <n v="6"/>
    <n v="10"/>
    <n v="2011"/>
    <x v="87"/>
    <s v="Adam Harte"/>
    <x v="2"/>
    <x v="6"/>
    <s v="Aprilia"/>
    <x v="2"/>
    <s v="Corporate"/>
    <s v="Economy"/>
    <x v="0"/>
    <x v="11"/>
    <s v="OIC Clamps, 12 Pack"/>
    <n v="0"/>
    <n v="58"/>
    <n v="29"/>
    <n v="3"/>
    <b v="0"/>
  </r>
  <r>
    <s v="BN-2011-4315830"/>
    <x v="87"/>
    <n v="6"/>
    <n v="10"/>
    <n v="2011"/>
    <x v="87"/>
    <s v="Adam Harte"/>
    <x v="2"/>
    <x v="6"/>
    <s v="Aprilia"/>
    <x v="2"/>
    <s v="Corporate"/>
    <s v="Economy"/>
    <x v="0"/>
    <x v="3"/>
    <s v="Tenex Lockers, Blue"/>
    <n v="0"/>
    <n v="490"/>
    <n v="-114"/>
    <n v="4"/>
    <b v="1"/>
  </r>
  <r>
    <s v="AZ-2011-1499597"/>
    <x v="88"/>
    <n v="8"/>
    <n v="10"/>
    <n v="2011"/>
    <x v="88"/>
    <s v="Eloise Mahmood"/>
    <x v="2"/>
    <x v="64"/>
    <s v="Trento"/>
    <x v="2"/>
    <s v="Corporate"/>
    <s v="Economy Plus"/>
    <x v="0"/>
    <x v="8"/>
    <s v="KitchenAid Coffee Grinder, Red"/>
    <n v="0"/>
    <n v="141"/>
    <n v="24"/>
    <n v="2"/>
    <b v="0"/>
  </r>
  <r>
    <s v="AZ-2011-1499597"/>
    <x v="88"/>
    <n v="8"/>
    <n v="10"/>
    <n v="2011"/>
    <x v="88"/>
    <s v="Eloise Mahmood"/>
    <x v="2"/>
    <x v="64"/>
    <s v="Trento"/>
    <x v="2"/>
    <s v="Corporate"/>
    <s v="Economy Plus"/>
    <x v="0"/>
    <x v="1"/>
    <s v="Cardinal Binder, Economy"/>
    <n v="0"/>
    <n v="69"/>
    <n v="26"/>
    <n v="5"/>
    <b v="1"/>
  </r>
  <r>
    <s v="AZ-2011-1499597"/>
    <x v="88"/>
    <n v="8"/>
    <n v="10"/>
    <n v="2011"/>
    <x v="88"/>
    <s v="Eloise Mahmood"/>
    <x v="2"/>
    <x v="64"/>
    <s v="Trento"/>
    <x v="2"/>
    <s v="Corporate"/>
    <s v="Economy Plus"/>
    <x v="0"/>
    <x v="12"/>
    <s v="Acme Trimmer, Steel"/>
    <n v="0"/>
    <n v="176"/>
    <n v="39"/>
    <n v="4"/>
    <b v="0"/>
  </r>
  <r>
    <s v="AZ-2011-1499597"/>
    <x v="88"/>
    <n v="8"/>
    <n v="10"/>
    <n v="2011"/>
    <x v="88"/>
    <s v="Eloise Mahmood"/>
    <x v="2"/>
    <x v="64"/>
    <s v="Trento"/>
    <x v="2"/>
    <s v="Corporate"/>
    <s v="Economy Plus"/>
    <x v="1"/>
    <x v="9"/>
    <s v="Apple Speaker Phone, VoIP"/>
    <n v="0"/>
    <n v="370"/>
    <n v="0"/>
    <n v="5"/>
    <b v="0"/>
  </r>
  <r>
    <s v="AZ-2011-5059692"/>
    <x v="88"/>
    <n v="8"/>
    <n v="10"/>
    <n v="2011"/>
    <x v="88"/>
    <s v="Natasha Sykes"/>
    <x v="4"/>
    <x v="4"/>
    <s v="London"/>
    <x v="0"/>
    <s v="Consumer"/>
    <s v="Economy"/>
    <x v="0"/>
    <x v="2"/>
    <s v="Sanford Markers, Blue"/>
    <n v="0"/>
    <n v="105"/>
    <n v="10"/>
    <n v="5"/>
    <b v="1"/>
  </r>
  <r>
    <s v="AZ-2011-5059692"/>
    <x v="88"/>
    <n v="8"/>
    <n v="10"/>
    <n v="2011"/>
    <x v="88"/>
    <s v="Natasha Sykes"/>
    <x v="4"/>
    <x v="4"/>
    <s v="London"/>
    <x v="0"/>
    <s v="Consumer"/>
    <s v="Economy"/>
    <x v="1"/>
    <x v="9"/>
    <s v="Cisco Smart Phone, Cordless"/>
    <n v="0"/>
    <n v="5277"/>
    <n v="1759"/>
    <n v="9"/>
    <b v="0"/>
  </r>
  <r>
    <s v="AZ-2011-1137571"/>
    <x v="89"/>
    <n v="9"/>
    <n v="10"/>
    <n v="2011"/>
    <x v="89"/>
    <s v="Cerys Edwards"/>
    <x v="1"/>
    <x v="32"/>
    <s v="Offenbach"/>
    <x v="1"/>
    <s v="Consumer"/>
    <s v="Economy Plus"/>
    <x v="2"/>
    <x v="15"/>
    <s v="Deflect-O Door Stop, Black"/>
    <n v="0"/>
    <n v="88"/>
    <n v="3"/>
    <n v="2"/>
    <b v="1"/>
  </r>
  <r>
    <s v="AZ-2011-1137571"/>
    <x v="89"/>
    <n v="9"/>
    <n v="10"/>
    <n v="2011"/>
    <x v="89"/>
    <s v="Cerys Edwards"/>
    <x v="1"/>
    <x v="32"/>
    <s v="Offenbach"/>
    <x v="1"/>
    <s v="Consumer"/>
    <s v="Economy Plus"/>
    <x v="0"/>
    <x v="2"/>
    <s v="Boston Canvas, Water Color"/>
    <n v="0"/>
    <n v="284"/>
    <n v="43"/>
    <n v="5"/>
    <b v="0"/>
  </r>
  <r>
    <s v="AZ-2011-3120181"/>
    <x v="90"/>
    <n v="10"/>
    <n v="10"/>
    <n v="2011"/>
    <x v="90"/>
    <s v="Daniel Hamilton"/>
    <x v="1"/>
    <x v="1"/>
    <s v="Recklinghausen"/>
    <x v="1"/>
    <s v="Home Office"/>
    <s v="Economy"/>
    <x v="0"/>
    <x v="2"/>
    <s v="Boston Canvas, Water Color"/>
    <n v="0"/>
    <n v="114"/>
    <n v="17"/>
    <n v="2"/>
    <b v="0"/>
  </r>
  <r>
    <s v="AZ-2011-3120181"/>
    <x v="90"/>
    <n v="10"/>
    <n v="10"/>
    <n v="2011"/>
    <x v="90"/>
    <s v="Daniel Hamilton"/>
    <x v="1"/>
    <x v="1"/>
    <s v="Recklinghausen"/>
    <x v="1"/>
    <s v="Home Office"/>
    <s v="Economy"/>
    <x v="0"/>
    <x v="12"/>
    <s v="Kleencut Scissors, Easy Grip"/>
    <n v="0"/>
    <n v="120"/>
    <n v="26"/>
    <n v="5"/>
    <b v="1"/>
  </r>
  <r>
    <s v="AZ-2011-8232296"/>
    <x v="90"/>
    <n v="10"/>
    <n v="10"/>
    <n v="2011"/>
    <x v="90"/>
    <s v="Kayleigh Summers"/>
    <x v="1"/>
    <x v="1"/>
    <s v="Troisdorf"/>
    <x v="1"/>
    <s v="Consumer"/>
    <s v="Priority"/>
    <x v="0"/>
    <x v="1"/>
    <s v="Avery Binder Covers, Recycled"/>
    <n v="0"/>
    <n v="34"/>
    <n v="12"/>
    <n v="3"/>
    <b v="1"/>
  </r>
  <r>
    <s v="AZ-2011-8069544"/>
    <x v="90"/>
    <n v="10"/>
    <n v="10"/>
    <n v="2011"/>
    <x v="90"/>
    <s v="Maddison Newman"/>
    <x v="10"/>
    <x v="62"/>
    <s v="Linz"/>
    <x v="1"/>
    <s v="Corporate"/>
    <s v="Priority"/>
    <x v="0"/>
    <x v="14"/>
    <s v="Hon Legal Exhibit Labels, Adjustable"/>
    <n v="0"/>
    <n v="70"/>
    <n v="11"/>
    <n v="8"/>
    <b v="1"/>
  </r>
  <r>
    <s v="AZ-2011-6223481"/>
    <x v="91"/>
    <n v="11"/>
    <n v="10"/>
    <n v="2011"/>
    <x v="91"/>
    <s v="Lucas Warren"/>
    <x v="1"/>
    <x v="1"/>
    <s v="Bochum"/>
    <x v="1"/>
    <s v="Consumer"/>
    <s v="Economy Plus"/>
    <x v="0"/>
    <x v="1"/>
    <s v="Cardinal Binding Machine, Economy"/>
    <n v="0"/>
    <n v="199"/>
    <n v="56"/>
    <n v="4"/>
    <b v="1"/>
  </r>
  <r>
    <s v="AZ-2011-6223481"/>
    <x v="91"/>
    <n v="11"/>
    <n v="10"/>
    <n v="2011"/>
    <x v="91"/>
    <s v="Lucas Warren"/>
    <x v="1"/>
    <x v="1"/>
    <s v="Bochum"/>
    <x v="1"/>
    <s v="Consumer"/>
    <s v="Economy Plus"/>
    <x v="0"/>
    <x v="0"/>
    <s v="SanDisk Note Cards, Multicolor"/>
    <n v="0"/>
    <n v="68"/>
    <n v="29"/>
    <n v="2"/>
    <b v="1"/>
  </r>
  <r>
    <s v="AZ-2011-3903564"/>
    <x v="91"/>
    <n v="11"/>
    <n v="10"/>
    <n v="2011"/>
    <x v="91"/>
    <s v="Toby Clunie"/>
    <x v="3"/>
    <x v="8"/>
    <s v="Paris"/>
    <x v="1"/>
    <s v="Consumer"/>
    <s v="Economy"/>
    <x v="0"/>
    <x v="10"/>
    <s v="Ames Peel and Seal, with clear poly window"/>
    <n v="0"/>
    <n v="44"/>
    <n v="20"/>
    <n v="2"/>
    <b v="0"/>
  </r>
  <r>
    <s v="AZ-2011-1589827"/>
    <x v="91"/>
    <n v="11"/>
    <n v="10"/>
    <n v="2011"/>
    <x v="91"/>
    <s v="Angie Massengill"/>
    <x v="5"/>
    <x v="10"/>
    <s v="Girona"/>
    <x v="2"/>
    <s v="Consumer"/>
    <s v="Priority"/>
    <x v="0"/>
    <x v="8"/>
    <s v="Breville Toaster, Silver"/>
    <n v="0"/>
    <n v="465"/>
    <n v="19"/>
    <n v="6"/>
    <b v="1"/>
  </r>
  <r>
    <s v="AZ-2011-1589827"/>
    <x v="91"/>
    <n v="11"/>
    <n v="10"/>
    <n v="2011"/>
    <x v="91"/>
    <s v="Angie Massengill"/>
    <x v="5"/>
    <x v="10"/>
    <s v="Girona"/>
    <x v="2"/>
    <s v="Consumer"/>
    <s v="Priority"/>
    <x v="0"/>
    <x v="0"/>
    <s v="Eaton Memo Slips, 8.5 x 11"/>
    <n v="0"/>
    <n v="18"/>
    <n v="5"/>
    <n v="1"/>
    <b v="1"/>
  </r>
  <r>
    <s v="AZ-2011-1589827"/>
    <x v="91"/>
    <n v="11"/>
    <n v="10"/>
    <n v="2011"/>
    <x v="91"/>
    <s v="Angie Massengill"/>
    <x v="5"/>
    <x v="10"/>
    <s v="Girona"/>
    <x v="2"/>
    <s v="Consumer"/>
    <s v="Priority"/>
    <x v="0"/>
    <x v="0"/>
    <s v="Xerox Computer Printout Paper, 8.5 x 11"/>
    <n v="0"/>
    <n v="30"/>
    <n v="3"/>
    <n v="1"/>
    <b v="1"/>
  </r>
  <r>
    <s v="AZ-2011-7655744"/>
    <x v="91"/>
    <n v="11"/>
    <n v="10"/>
    <n v="2011"/>
    <x v="91"/>
    <s v="David Chadwick"/>
    <x v="1"/>
    <x v="31"/>
    <s v="Hamburg"/>
    <x v="1"/>
    <s v="Corporate"/>
    <s v="Priority"/>
    <x v="0"/>
    <x v="1"/>
    <s v="Ibico Hole Reinforcements, Clear"/>
    <n v="0"/>
    <n v="26"/>
    <n v="10"/>
    <n v="4"/>
    <b v="0"/>
  </r>
  <r>
    <s v="BN-2011-6545829"/>
    <x v="91"/>
    <n v="11"/>
    <n v="10"/>
    <n v="2011"/>
    <x v="91"/>
    <s v="Imogen Daly"/>
    <x v="5"/>
    <x v="65"/>
    <s v="Santander"/>
    <x v="2"/>
    <s v="Consumer"/>
    <s v="Economy"/>
    <x v="2"/>
    <x v="6"/>
    <s v="Novimex Rocking Chair, Black"/>
    <n v="0"/>
    <n v="206"/>
    <n v="-21"/>
    <n v="2"/>
    <b v="1"/>
  </r>
  <r>
    <s v="BN-2011-6545829"/>
    <x v="91"/>
    <n v="11"/>
    <n v="10"/>
    <n v="2011"/>
    <x v="91"/>
    <s v="Imogen Daly"/>
    <x v="5"/>
    <x v="65"/>
    <s v="Santander"/>
    <x v="2"/>
    <s v="Consumer"/>
    <s v="Economy"/>
    <x v="0"/>
    <x v="2"/>
    <s v="Sanford Pens, Blue"/>
    <n v="0"/>
    <n v="22"/>
    <n v="5"/>
    <n v="2"/>
    <b v="0"/>
  </r>
  <r>
    <s v="BN-2011-6545829"/>
    <x v="91"/>
    <n v="11"/>
    <n v="10"/>
    <n v="2011"/>
    <x v="91"/>
    <s v="Imogen Daly"/>
    <x v="5"/>
    <x v="65"/>
    <s v="Santander"/>
    <x v="2"/>
    <s v="Consumer"/>
    <s v="Economy"/>
    <x v="0"/>
    <x v="1"/>
    <s v="Avery Hole Reinforcements, Recycled"/>
    <n v="0"/>
    <n v="19"/>
    <n v="8"/>
    <n v="4"/>
    <b v="1"/>
  </r>
  <r>
    <s v="BN-2011-6545829"/>
    <x v="91"/>
    <n v="11"/>
    <n v="10"/>
    <n v="2011"/>
    <x v="91"/>
    <s v="Imogen Daly"/>
    <x v="5"/>
    <x v="65"/>
    <s v="Santander"/>
    <x v="2"/>
    <s v="Consumer"/>
    <s v="Economy"/>
    <x v="1"/>
    <x v="9"/>
    <s v="Cisco Signal Booster, VoIP"/>
    <n v="0"/>
    <n v="137"/>
    <n v="-6"/>
    <n v="1"/>
    <b v="0"/>
  </r>
  <r>
    <s v="BN-2011-886514"/>
    <x v="91"/>
    <n v="11"/>
    <n v="10"/>
    <n v="2011"/>
    <x v="91"/>
    <s v="Michael Watkins"/>
    <x v="1"/>
    <x v="1"/>
    <s v="Pulheim"/>
    <x v="1"/>
    <s v="Home Office"/>
    <s v="Economy"/>
    <x v="0"/>
    <x v="1"/>
    <s v="Acco Binder, Durable"/>
    <n v="0"/>
    <n v="50"/>
    <n v="14"/>
    <n v="3"/>
    <b v="0"/>
  </r>
  <r>
    <s v="BN-2011-886514"/>
    <x v="91"/>
    <n v="11"/>
    <n v="10"/>
    <n v="2011"/>
    <x v="91"/>
    <s v="Michael Watkins"/>
    <x v="1"/>
    <x v="1"/>
    <s v="Pulheim"/>
    <x v="1"/>
    <s v="Home Office"/>
    <s v="Economy"/>
    <x v="0"/>
    <x v="3"/>
    <s v="Tenex File Cart, Single Width"/>
    <n v="0"/>
    <n v="604"/>
    <n v="-7"/>
    <n v="5"/>
    <b v="0"/>
  </r>
  <r>
    <s v="BN-2011-886514"/>
    <x v="91"/>
    <n v="11"/>
    <n v="10"/>
    <n v="2011"/>
    <x v="91"/>
    <s v="Michael Watkins"/>
    <x v="1"/>
    <x v="1"/>
    <s v="Pulheim"/>
    <x v="1"/>
    <s v="Home Office"/>
    <s v="Economy"/>
    <x v="1"/>
    <x v="4"/>
    <s v="Konica Phone, Durable"/>
    <n v="0"/>
    <n v="432"/>
    <n v="181"/>
    <n v="5"/>
    <b v="1"/>
  </r>
  <r>
    <s v="AZ-2011-9732880"/>
    <x v="92"/>
    <n v="12"/>
    <n v="10"/>
    <n v="2011"/>
    <x v="92"/>
    <s v="Sofia Goddard"/>
    <x v="4"/>
    <x v="4"/>
    <s v="London"/>
    <x v="0"/>
    <s v="Corporate"/>
    <s v="Priority"/>
    <x v="2"/>
    <x v="5"/>
    <s v="Sauder 3-Shelf Cabinet, Mobile"/>
    <n v="0"/>
    <n v="305"/>
    <n v="105"/>
    <n v="2"/>
    <b v="1"/>
  </r>
  <r>
    <s v="AZ-2011-9732880"/>
    <x v="92"/>
    <n v="12"/>
    <n v="10"/>
    <n v="2011"/>
    <x v="92"/>
    <s v="Sofia Goddard"/>
    <x v="4"/>
    <x v="4"/>
    <s v="London"/>
    <x v="0"/>
    <s v="Corporate"/>
    <s v="Priority"/>
    <x v="0"/>
    <x v="8"/>
    <s v="Hoover Microwave, Black"/>
    <n v="0"/>
    <n v="555"/>
    <n v="0"/>
    <n v="2"/>
    <b v="0"/>
  </r>
  <r>
    <s v="AZ-2011-9732880"/>
    <x v="92"/>
    <n v="12"/>
    <n v="10"/>
    <n v="2011"/>
    <x v="92"/>
    <s v="Sofia Goddard"/>
    <x v="4"/>
    <x v="4"/>
    <s v="London"/>
    <x v="0"/>
    <s v="Corporate"/>
    <s v="Priority"/>
    <x v="0"/>
    <x v="2"/>
    <s v="BIC Highlighters, Easy-Erase"/>
    <n v="0"/>
    <n v="52"/>
    <n v="7"/>
    <n v="3"/>
    <b v="1"/>
  </r>
  <r>
    <s v="AZ-2011-9732880"/>
    <x v="92"/>
    <n v="12"/>
    <n v="10"/>
    <n v="2011"/>
    <x v="92"/>
    <s v="Sofia Goddard"/>
    <x v="4"/>
    <x v="4"/>
    <s v="London"/>
    <x v="0"/>
    <s v="Corporate"/>
    <s v="Priority"/>
    <x v="0"/>
    <x v="1"/>
    <s v="Avery Binder Covers, Durable"/>
    <n v="0"/>
    <n v="34"/>
    <n v="1"/>
    <n v="3"/>
    <b v="0"/>
  </r>
  <r>
    <s v="AZ-2011-9732880"/>
    <x v="92"/>
    <n v="12"/>
    <n v="10"/>
    <n v="2011"/>
    <x v="92"/>
    <s v="Sofia Goddard"/>
    <x v="4"/>
    <x v="4"/>
    <s v="London"/>
    <x v="0"/>
    <s v="Corporate"/>
    <s v="Priority"/>
    <x v="0"/>
    <x v="11"/>
    <s v="Stockwell Thumb Tacks, 12 Pack"/>
    <n v="0"/>
    <n v="34"/>
    <n v="8"/>
    <n v="3"/>
    <b v="0"/>
  </r>
  <r>
    <s v="AZ-2011-9732880"/>
    <x v="92"/>
    <n v="12"/>
    <n v="10"/>
    <n v="2011"/>
    <x v="92"/>
    <s v="Sofia Goddard"/>
    <x v="4"/>
    <x v="4"/>
    <s v="London"/>
    <x v="0"/>
    <s v="Corporate"/>
    <s v="Priority"/>
    <x v="0"/>
    <x v="0"/>
    <s v="Eaton Message Books, 8.5 x 11"/>
    <n v="0"/>
    <n v="67"/>
    <n v="25"/>
    <n v="3"/>
    <b v="1"/>
  </r>
  <r>
    <s v="AZ-2011-6561347"/>
    <x v="92"/>
    <n v="12"/>
    <n v="10"/>
    <n v="2011"/>
    <x v="92"/>
    <s v="Harry Josephson"/>
    <x v="1"/>
    <x v="66"/>
    <s v="Ludwigshafen am Rhein"/>
    <x v="1"/>
    <s v="Consumer"/>
    <s v="Economy"/>
    <x v="0"/>
    <x v="2"/>
    <s v="BIC Pencil Sharpener, Easy-Erase"/>
    <n v="0"/>
    <n v="117"/>
    <n v="6"/>
    <n v="4"/>
    <b v="1"/>
  </r>
  <r>
    <s v="BN-2011-9080680"/>
    <x v="92"/>
    <n v="12"/>
    <n v="10"/>
    <n v="2011"/>
    <x v="92"/>
    <s v="Freya Daniels"/>
    <x v="1"/>
    <x v="1"/>
    <s v="Moers"/>
    <x v="1"/>
    <s v="Consumer"/>
    <s v="Economy"/>
    <x v="2"/>
    <x v="5"/>
    <s v="Sauder Corner Shelving, Traditional"/>
    <n v="0"/>
    <n v="398"/>
    <n v="-13"/>
    <n v="3"/>
    <b v="0"/>
  </r>
  <r>
    <s v="BN-2011-7943667"/>
    <x v="92"/>
    <n v="12"/>
    <n v="10"/>
    <n v="2011"/>
    <x v="92"/>
    <s v="Mary Hough"/>
    <x v="3"/>
    <x v="52"/>
    <s v="Laval"/>
    <x v="1"/>
    <s v="Home Office"/>
    <s v="Economy"/>
    <x v="1"/>
    <x v="9"/>
    <s v="Nokia Office Telephone, with Caller ID"/>
    <n v="0"/>
    <n v="443"/>
    <n v="-58"/>
    <n v="8"/>
    <b v="1"/>
  </r>
  <r>
    <s v="AZ-2011-6712797"/>
    <x v="93"/>
    <n v="1"/>
    <n v="11"/>
    <n v="2011"/>
    <x v="93"/>
    <s v="Evie Flockhart"/>
    <x v="2"/>
    <x v="67"/>
    <s v="Genoa"/>
    <x v="2"/>
    <s v="Consumer"/>
    <s v="Economy"/>
    <x v="0"/>
    <x v="1"/>
    <s v="Ibico Hole Reinforcements, Recycled"/>
    <n v="0"/>
    <n v="22"/>
    <n v="7"/>
    <n v="3"/>
    <b v="1"/>
  </r>
  <r>
    <s v="AZ-2011-4827146"/>
    <x v="93"/>
    <n v="1"/>
    <n v="11"/>
    <n v="2011"/>
    <x v="93"/>
    <s v="Faith Greenwood"/>
    <x v="10"/>
    <x v="29"/>
    <s v="Vienna"/>
    <x v="1"/>
    <s v="Consumer"/>
    <s v="Economy"/>
    <x v="0"/>
    <x v="2"/>
    <s v="Boston Canvas, Fluorescent"/>
    <n v="0"/>
    <n v="55"/>
    <n v="10"/>
    <n v="1"/>
    <b v="1"/>
  </r>
  <r>
    <s v="AZ-2011-4827146"/>
    <x v="93"/>
    <n v="1"/>
    <n v="11"/>
    <n v="2011"/>
    <x v="93"/>
    <s v="Faith Greenwood"/>
    <x v="10"/>
    <x v="29"/>
    <s v="Vienna"/>
    <x v="1"/>
    <s v="Consumer"/>
    <s v="Economy"/>
    <x v="0"/>
    <x v="3"/>
    <s v="Smead Trays, Single Width"/>
    <n v="0"/>
    <n v="97"/>
    <n v="31"/>
    <n v="2"/>
    <b v="0"/>
  </r>
  <r>
    <s v="AZ-2011-6439906"/>
    <x v="93"/>
    <n v="1"/>
    <n v="11"/>
    <n v="2011"/>
    <x v="93"/>
    <s v="Summer Hayward"/>
    <x v="5"/>
    <x v="38"/>
    <s v="Murcia"/>
    <x v="2"/>
    <s v="Consumer"/>
    <s v="Economy"/>
    <x v="2"/>
    <x v="16"/>
    <s v="Bevis Training Table, with Bottom Storage"/>
    <n v="1"/>
    <n v="268"/>
    <n v="-342"/>
    <n v="2"/>
    <b v="1"/>
  </r>
  <r>
    <s v="AZ-2011-6439906"/>
    <x v="93"/>
    <n v="1"/>
    <n v="11"/>
    <n v="2011"/>
    <x v="93"/>
    <s v="Summer Hayward"/>
    <x v="5"/>
    <x v="38"/>
    <s v="Murcia"/>
    <x v="2"/>
    <s v="Consumer"/>
    <s v="Economy"/>
    <x v="0"/>
    <x v="14"/>
    <s v="Novimex File Folder Labels, Alphabetical"/>
    <n v="0"/>
    <n v="40"/>
    <n v="6"/>
    <n v="5"/>
    <b v="1"/>
  </r>
  <r>
    <s v="AZ-2011-7053593"/>
    <x v="93"/>
    <n v="1"/>
    <n v="11"/>
    <n v="2011"/>
    <x v="93"/>
    <s v="Gracie Powell"/>
    <x v="4"/>
    <x v="4"/>
    <s v="Woking"/>
    <x v="0"/>
    <s v="Consumer"/>
    <s v="Immediate"/>
    <x v="2"/>
    <x v="6"/>
    <s v="SAFCO Executive Leather Armchair, Red"/>
    <n v="0"/>
    <n v="1384"/>
    <n v="14"/>
    <n v="3"/>
    <b v="1"/>
  </r>
  <r>
    <s v="AZ-2011-7053593"/>
    <x v="93"/>
    <n v="1"/>
    <n v="11"/>
    <n v="2011"/>
    <x v="93"/>
    <s v="Gracie Powell"/>
    <x v="4"/>
    <x v="4"/>
    <s v="Woking"/>
    <x v="0"/>
    <s v="Consumer"/>
    <s v="Immediate"/>
    <x v="0"/>
    <x v="2"/>
    <s v="Binney &amp; Smith Canvas, Blue"/>
    <n v="0"/>
    <n v="103"/>
    <n v="20"/>
    <n v="2"/>
    <b v="0"/>
  </r>
  <r>
    <s v="AZ-2011-8295770"/>
    <x v="94"/>
    <n v="3"/>
    <n v="11"/>
    <n v="2011"/>
    <x v="94"/>
    <s v="Thomas Stephens"/>
    <x v="1"/>
    <x v="5"/>
    <s v="Berlin"/>
    <x v="1"/>
    <s v="Corporate"/>
    <s v="Priority"/>
    <x v="0"/>
    <x v="1"/>
    <s v="Cardinal 3-Hole Punch, Clear"/>
    <n v="0"/>
    <n v="229"/>
    <n v="28"/>
    <n v="9"/>
    <b v="1"/>
  </r>
  <r>
    <s v="AZ-2011-3714764"/>
    <x v="94"/>
    <n v="3"/>
    <n v="11"/>
    <n v="2011"/>
    <x v="94"/>
    <s v="Ashton Charles"/>
    <x v="3"/>
    <x v="27"/>
    <s v="Pessac"/>
    <x v="1"/>
    <s v="Consumer"/>
    <s v="Economy"/>
    <x v="0"/>
    <x v="2"/>
    <s v="Binney &amp; Smith Markers, Blue"/>
    <n v="0"/>
    <n v="72"/>
    <n v="14"/>
    <n v="3"/>
    <b v="0"/>
  </r>
  <r>
    <s v="AZ-2011-3885003"/>
    <x v="95"/>
    <n v="4"/>
    <n v="11"/>
    <n v="2011"/>
    <x v="95"/>
    <s v="Logan Tilley"/>
    <x v="1"/>
    <x v="1"/>
    <s v="Bonn"/>
    <x v="1"/>
    <s v="Consumer"/>
    <s v="Economy Plus"/>
    <x v="2"/>
    <x v="15"/>
    <s v="Advantus Clock, Black"/>
    <n v="0"/>
    <n v="257"/>
    <n v="74"/>
    <n v="5"/>
    <b v="0"/>
  </r>
  <r>
    <s v="AZ-2011-3885003"/>
    <x v="95"/>
    <n v="4"/>
    <n v="11"/>
    <n v="2011"/>
    <x v="95"/>
    <s v="Logan Tilley"/>
    <x v="1"/>
    <x v="1"/>
    <s v="Bonn"/>
    <x v="1"/>
    <s v="Consumer"/>
    <s v="Economy Plus"/>
    <x v="0"/>
    <x v="2"/>
    <s v="BIC Highlighters, Water Color"/>
    <n v="0"/>
    <n v="44"/>
    <n v="8"/>
    <n v="2"/>
    <b v="0"/>
  </r>
  <r>
    <s v="AZ-2011-3885003"/>
    <x v="95"/>
    <n v="4"/>
    <n v="11"/>
    <n v="2011"/>
    <x v="95"/>
    <s v="Logan Tilley"/>
    <x v="1"/>
    <x v="1"/>
    <s v="Bonn"/>
    <x v="1"/>
    <s v="Consumer"/>
    <s v="Economy Plus"/>
    <x v="0"/>
    <x v="14"/>
    <s v="Harbour Creations Round Labels, 5000 Label Set"/>
    <n v="0"/>
    <n v="64"/>
    <n v="25"/>
    <n v="9"/>
    <b v="0"/>
  </r>
  <r>
    <s v="AZ-2011-3885003"/>
    <x v="95"/>
    <n v="4"/>
    <n v="11"/>
    <n v="2011"/>
    <x v="95"/>
    <s v="Logan Tilley"/>
    <x v="1"/>
    <x v="1"/>
    <s v="Bonn"/>
    <x v="1"/>
    <s v="Consumer"/>
    <s v="Economy Plus"/>
    <x v="1"/>
    <x v="13"/>
    <s v="Canon Copy Machine, Digital"/>
    <n v="0"/>
    <n v="785"/>
    <n v="86"/>
    <n v="3"/>
    <b v="0"/>
  </r>
  <r>
    <s v="AZ-2011-3885003"/>
    <x v="95"/>
    <n v="4"/>
    <n v="11"/>
    <n v="2011"/>
    <x v="95"/>
    <s v="Logan Tilley"/>
    <x v="1"/>
    <x v="1"/>
    <s v="Bonn"/>
    <x v="1"/>
    <s v="Consumer"/>
    <s v="Economy Plus"/>
    <x v="1"/>
    <x v="9"/>
    <s v="Cisco Signal Booster, Full Size"/>
    <n v="0"/>
    <n v="306"/>
    <n v="9"/>
    <n v="2"/>
    <b v="1"/>
  </r>
  <r>
    <s v="AZ-2011-107716"/>
    <x v="95"/>
    <n v="4"/>
    <n v="11"/>
    <n v="2011"/>
    <x v="95"/>
    <s v="Corey Norton"/>
    <x v="3"/>
    <x v="39"/>
    <s v="Marseille"/>
    <x v="1"/>
    <s v="Consumer"/>
    <s v="Economy"/>
    <x v="1"/>
    <x v="7"/>
    <s v="Belkin Flash Drive, Bluetooth"/>
    <n v="0"/>
    <n v="294"/>
    <n v="109"/>
    <n v="7"/>
    <b v="1"/>
  </r>
  <r>
    <s v="BN-2011-1627157"/>
    <x v="96"/>
    <n v="5"/>
    <n v="11"/>
    <n v="2011"/>
    <x v="96"/>
    <s v="Viola Watson"/>
    <x v="9"/>
    <x v="68"/>
    <s v="Apeldoorn"/>
    <x v="1"/>
    <s v="Consumer"/>
    <s v="Economy Plus"/>
    <x v="2"/>
    <x v="5"/>
    <s v="Safco Floating Shelf Set, Traditional"/>
    <n v="1"/>
    <n v="197"/>
    <n v="-24"/>
    <n v="2"/>
    <b v="1"/>
  </r>
  <r>
    <s v="BN-2011-1627157"/>
    <x v="96"/>
    <n v="5"/>
    <n v="11"/>
    <n v="2011"/>
    <x v="96"/>
    <s v="Viola Watson"/>
    <x v="9"/>
    <x v="68"/>
    <s v="Apeldoorn"/>
    <x v="1"/>
    <s v="Consumer"/>
    <s v="Economy Plus"/>
    <x v="0"/>
    <x v="8"/>
    <s v="Hamilton Beach Toaster, White"/>
    <n v="1"/>
    <n v="56"/>
    <n v="-8"/>
    <n v="2"/>
    <b v="1"/>
  </r>
  <r>
    <s v="BN-2011-1627157"/>
    <x v="96"/>
    <n v="5"/>
    <n v="11"/>
    <n v="2011"/>
    <x v="96"/>
    <s v="Viola Watson"/>
    <x v="9"/>
    <x v="68"/>
    <s v="Apeldoorn"/>
    <x v="1"/>
    <s v="Consumer"/>
    <s v="Economy Plus"/>
    <x v="0"/>
    <x v="11"/>
    <s v="OIC Rubber Bands, 12 Pack"/>
    <n v="1"/>
    <n v="41"/>
    <n v="-2"/>
    <n v="5"/>
    <b v="1"/>
  </r>
  <r>
    <s v="BN-2011-1627157"/>
    <x v="96"/>
    <n v="5"/>
    <n v="11"/>
    <n v="2011"/>
    <x v="96"/>
    <s v="Viola Watson"/>
    <x v="9"/>
    <x v="68"/>
    <s v="Apeldoorn"/>
    <x v="1"/>
    <s v="Consumer"/>
    <s v="Economy Plus"/>
    <x v="0"/>
    <x v="3"/>
    <s v="Eldon Box, Wire Frame"/>
    <n v="1"/>
    <n v="19"/>
    <n v="-7"/>
    <n v="4"/>
    <b v="1"/>
  </r>
  <r>
    <s v="BN-2011-1627157"/>
    <x v="96"/>
    <n v="5"/>
    <n v="11"/>
    <n v="2011"/>
    <x v="96"/>
    <s v="Viola Watson"/>
    <x v="9"/>
    <x v="68"/>
    <s v="Apeldoorn"/>
    <x v="1"/>
    <s v="Consumer"/>
    <s v="Economy Plus"/>
    <x v="0"/>
    <x v="3"/>
    <s v="Fellowes Box, Industrial"/>
    <n v="1"/>
    <n v="40"/>
    <n v="-36"/>
    <n v="4"/>
    <b v="1"/>
  </r>
  <r>
    <s v="BN-2011-1627157"/>
    <x v="96"/>
    <n v="5"/>
    <n v="11"/>
    <n v="2011"/>
    <x v="96"/>
    <s v="Viola Watson"/>
    <x v="9"/>
    <x v="68"/>
    <s v="Apeldoorn"/>
    <x v="1"/>
    <s v="Consumer"/>
    <s v="Economy Plus"/>
    <x v="0"/>
    <x v="3"/>
    <s v="Rogers File Cart, Industrial"/>
    <n v="1"/>
    <n v="212"/>
    <n v="-140"/>
    <n v="3"/>
    <b v="1"/>
  </r>
  <r>
    <s v="BN-2011-1627157"/>
    <x v="96"/>
    <n v="5"/>
    <n v="11"/>
    <n v="2011"/>
    <x v="96"/>
    <s v="Viola Watson"/>
    <x v="9"/>
    <x v="68"/>
    <s v="Apeldoorn"/>
    <x v="1"/>
    <s v="Consumer"/>
    <s v="Economy Plus"/>
    <x v="0"/>
    <x v="12"/>
    <s v="Acme Box Cutter, Serrated"/>
    <n v="1"/>
    <n v="35"/>
    <n v="-19"/>
    <n v="2"/>
    <b v="1"/>
  </r>
  <r>
    <s v="AZ-2011-4087409"/>
    <x v="97"/>
    <n v="6"/>
    <n v="11"/>
    <n v="2011"/>
    <x v="97"/>
    <s v="Anna Leal"/>
    <x v="10"/>
    <x v="29"/>
    <s v="Vienna"/>
    <x v="1"/>
    <s v="Consumer"/>
    <s v="Priority"/>
    <x v="2"/>
    <x v="5"/>
    <s v="Ikea Classic Bookcase, Metal"/>
    <n v="0"/>
    <n v="2056"/>
    <n v="391"/>
    <n v="5"/>
    <b v="1"/>
  </r>
  <r>
    <s v="AZ-2011-8128618"/>
    <x v="97"/>
    <n v="6"/>
    <n v="11"/>
    <n v="2011"/>
    <x v="97"/>
    <s v="Theresa Varner"/>
    <x v="2"/>
    <x v="24"/>
    <s v="Milan"/>
    <x v="2"/>
    <s v="Corporate"/>
    <s v="Immediate"/>
    <x v="0"/>
    <x v="1"/>
    <s v="Avery Hole Reinforcements, Durable"/>
    <n v="0"/>
    <n v="18"/>
    <n v="6"/>
    <n v="3"/>
    <b v="0"/>
  </r>
  <r>
    <s v="AZ-2011-597829"/>
    <x v="98"/>
    <n v="7"/>
    <n v="11"/>
    <n v="2011"/>
    <x v="98"/>
    <s v="Liam Mathias"/>
    <x v="1"/>
    <x v="43"/>
    <s v="Langenhagen"/>
    <x v="1"/>
    <s v="Corporate"/>
    <s v="Economy"/>
    <x v="0"/>
    <x v="3"/>
    <s v="Rogers Folders, Industrial"/>
    <n v="0"/>
    <n v="140"/>
    <n v="6"/>
    <n v="5"/>
    <b v="1"/>
  </r>
  <r>
    <s v="AZ-2011-5707449"/>
    <x v="99"/>
    <n v="8"/>
    <n v="11"/>
    <n v="2011"/>
    <x v="99"/>
    <s v="Oliver Stephenson"/>
    <x v="2"/>
    <x v="2"/>
    <s v="Parma"/>
    <x v="2"/>
    <s v="Consumer"/>
    <s v="Economy"/>
    <x v="0"/>
    <x v="8"/>
    <s v="Hamilton Beach Toaster, Black"/>
    <n v="0"/>
    <n v="114"/>
    <n v="34"/>
    <n v="2"/>
    <b v="0"/>
  </r>
  <r>
    <s v="AZ-2011-5707449"/>
    <x v="99"/>
    <n v="8"/>
    <n v="11"/>
    <n v="2011"/>
    <x v="99"/>
    <s v="Oliver Stephenson"/>
    <x v="2"/>
    <x v="2"/>
    <s v="Parma"/>
    <x v="2"/>
    <s v="Consumer"/>
    <s v="Economy"/>
    <x v="0"/>
    <x v="2"/>
    <s v="Boston Markers, Water Color"/>
    <n v="0"/>
    <n v="118"/>
    <n v="0"/>
    <n v="4"/>
    <b v="1"/>
  </r>
  <r>
    <s v="AZ-2011-5707449"/>
    <x v="99"/>
    <n v="8"/>
    <n v="11"/>
    <n v="2011"/>
    <x v="99"/>
    <s v="Oliver Stephenson"/>
    <x v="2"/>
    <x v="2"/>
    <s v="Parma"/>
    <x v="2"/>
    <s v="Consumer"/>
    <s v="Economy"/>
    <x v="0"/>
    <x v="14"/>
    <s v="Novimex File Folder Labels, Alphabetical"/>
    <n v="0"/>
    <n v="32"/>
    <n v="4"/>
    <n v="4"/>
    <b v="1"/>
  </r>
  <r>
    <s v="AZ-2011-5707449"/>
    <x v="99"/>
    <n v="8"/>
    <n v="11"/>
    <n v="2011"/>
    <x v="99"/>
    <s v="Oliver Stephenson"/>
    <x v="2"/>
    <x v="2"/>
    <s v="Parma"/>
    <x v="2"/>
    <s v="Consumer"/>
    <s v="Economy"/>
    <x v="0"/>
    <x v="3"/>
    <s v="Rogers Trays, Single Width"/>
    <n v="0"/>
    <n v="111"/>
    <n v="-61"/>
    <n v="3"/>
    <b v="1"/>
  </r>
  <r>
    <s v="AZ-2011-5707449"/>
    <x v="99"/>
    <n v="8"/>
    <n v="11"/>
    <n v="2011"/>
    <x v="99"/>
    <s v="Oliver Stephenson"/>
    <x v="2"/>
    <x v="2"/>
    <s v="Parma"/>
    <x v="2"/>
    <s v="Consumer"/>
    <s v="Economy"/>
    <x v="1"/>
    <x v="4"/>
    <s v="StarTech Calculator, Durable"/>
    <n v="0"/>
    <n v="48"/>
    <n v="-20"/>
    <n v="2"/>
    <b v="0"/>
  </r>
  <r>
    <s v="AZ-2011-6919505"/>
    <x v="99"/>
    <n v="8"/>
    <n v="11"/>
    <n v="2011"/>
    <x v="99"/>
    <s v="Eva Sanderson"/>
    <x v="1"/>
    <x v="32"/>
    <s v="Wiesbaden"/>
    <x v="1"/>
    <s v="Consumer"/>
    <s v="Priority"/>
    <x v="0"/>
    <x v="2"/>
    <s v="Sanford Highlighters, Easy-Erase"/>
    <n v="0"/>
    <n v="64"/>
    <n v="3"/>
    <n v="4"/>
    <b v="0"/>
  </r>
  <r>
    <s v="AZ-2011-5526022"/>
    <x v="99"/>
    <n v="8"/>
    <n v="11"/>
    <n v="2011"/>
    <x v="99"/>
    <s v="Max Baker"/>
    <x v="1"/>
    <x v="16"/>
    <s v="Halle"/>
    <x v="1"/>
    <s v="Home Office"/>
    <s v="Economy Plus"/>
    <x v="0"/>
    <x v="3"/>
    <s v="Smead Trays, Blue"/>
    <n v="0"/>
    <n v="44"/>
    <n v="1"/>
    <n v="1"/>
    <b v="1"/>
  </r>
  <r>
    <s v="AZ-2011-2273790"/>
    <x v="99"/>
    <n v="8"/>
    <n v="11"/>
    <n v="2011"/>
    <x v="99"/>
    <s v="Leah Barrett"/>
    <x v="2"/>
    <x v="2"/>
    <s v="Bologna"/>
    <x v="2"/>
    <s v="Consumer"/>
    <s v="Priority"/>
    <x v="0"/>
    <x v="2"/>
    <s v="Sanford Markers, Water Color"/>
    <n v="0"/>
    <n v="185"/>
    <n v="17"/>
    <n v="7"/>
    <b v="0"/>
  </r>
  <r>
    <s v="AZ-2011-2273790"/>
    <x v="99"/>
    <n v="8"/>
    <n v="11"/>
    <n v="2011"/>
    <x v="99"/>
    <s v="Leah Barrett"/>
    <x v="2"/>
    <x v="2"/>
    <s v="Bologna"/>
    <x v="2"/>
    <s v="Consumer"/>
    <s v="Priority"/>
    <x v="0"/>
    <x v="1"/>
    <s v="Ibico Binding Machine, Recycled"/>
    <n v="0"/>
    <n v="155"/>
    <n v="28"/>
    <n v="3"/>
    <b v="0"/>
  </r>
  <r>
    <s v="AZ-2011-1735855"/>
    <x v="100"/>
    <n v="10"/>
    <n v="11"/>
    <n v="2011"/>
    <x v="100"/>
    <s v="Sebastian Barber"/>
    <x v="4"/>
    <x v="4"/>
    <s v="Waterlooville"/>
    <x v="0"/>
    <s v="Home Office"/>
    <s v="Economy"/>
    <x v="0"/>
    <x v="1"/>
    <s v="Ibico Binder, Economy"/>
    <n v="0"/>
    <n v="31"/>
    <n v="9"/>
    <n v="2"/>
    <b v="1"/>
  </r>
  <r>
    <s v="AZ-2011-9710351"/>
    <x v="100"/>
    <n v="10"/>
    <n v="11"/>
    <n v="2011"/>
    <x v="100"/>
    <s v="Demi Power"/>
    <x v="3"/>
    <x v="14"/>
    <s v="Frontignan"/>
    <x v="1"/>
    <s v="Consumer"/>
    <s v="Immediate"/>
    <x v="0"/>
    <x v="14"/>
    <s v="Smead Removable Labels, Laser Printer Compatible"/>
    <n v="0"/>
    <n v="52"/>
    <n v="16"/>
    <n v="5"/>
    <b v="0"/>
  </r>
  <r>
    <s v="AZ-2011-5060005"/>
    <x v="100"/>
    <n v="10"/>
    <n v="11"/>
    <n v="2011"/>
    <x v="100"/>
    <s v="Gary Crume"/>
    <x v="1"/>
    <x v="43"/>
    <s v="Hanover"/>
    <x v="1"/>
    <s v="Consumer"/>
    <s v="Priority"/>
    <x v="0"/>
    <x v="2"/>
    <s v="Stanley Pencil Sharpener, Water Color"/>
    <n v="1"/>
    <n v="126"/>
    <n v="-116"/>
    <n v="9"/>
    <b v="0"/>
  </r>
  <r>
    <s v="BN-2011-3910885"/>
    <x v="101"/>
    <n v="11"/>
    <n v="11"/>
    <n v="2011"/>
    <x v="101"/>
    <s v="Nate Dacey"/>
    <x v="3"/>
    <x v="39"/>
    <s v="Mougins"/>
    <x v="1"/>
    <s v="Consumer"/>
    <s v="Economy"/>
    <x v="0"/>
    <x v="2"/>
    <s v="Stanley Pencil Sharpener, Water Color"/>
    <n v="0"/>
    <n v="50"/>
    <n v="3"/>
    <n v="2"/>
    <b v="1"/>
  </r>
  <r>
    <s v="BN-2011-3910885"/>
    <x v="101"/>
    <n v="11"/>
    <n v="11"/>
    <n v="2011"/>
    <x v="101"/>
    <s v="Nate Dacey"/>
    <x v="3"/>
    <x v="39"/>
    <s v="Mougins"/>
    <x v="1"/>
    <s v="Consumer"/>
    <s v="Economy"/>
    <x v="0"/>
    <x v="10"/>
    <s v="Ames Manila Envelope, Recycled"/>
    <n v="0"/>
    <n v="23"/>
    <n v="9"/>
    <n v="1"/>
    <b v="1"/>
  </r>
  <r>
    <s v="BN-2011-3910885"/>
    <x v="101"/>
    <n v="11"/>
    <n v="11"/>
    <n v="2011"/>
    <x v="101"/>
    <s v="Nate Dacey"/>
    <x v="3"/>
    <x v="39"/>
    <s v="Mougins"/>
    <x v="1"/>
    <s v="Consumer"/>
    <s v="Economy"/>
    <x v="0"/>
    <x v="3"/>
    <s v="Rogers Lockers, Blue"/>
    <n v="0"/>
    <n v="952"/>
    <n v="-32"/>
    <n v="5"/>
    <b v="0"/>
  </r>
  <r>
    <s v="AZ-2011-5702370"/>
    <x v="102"/>
    <n v="1"/>
    <n v="12"/>
    <n v="2011"/>
    <x v="102"/>
    <s v="Hershel Snyder"/>
    <x v="1"/>
    <x v="43"/>
    <s v="Lohne"/>
    <x v="1"/>
    <s v="Corporate"/>
    <s v="Economy"/>
    <x v="2"/>
    <x v="5"/>
    <s v="Ikea Stackable Bookrack, Traditional"/>
    <n v="0"/>
    <n v="552"/>
    <n v="165"/>
    <n v="5"/>
    <b v="1"/>
  </r>
  <r>
    <s v="AZ-2011-5702370"/>
    <x v="102"/>
    <n v="1"/>
    <n v="12"/>
    <n v="2011"/>
    <x v="102"/>
    <s v="Hershel Snyder"/>
    <x v="1"/>
    <x v="43"/>
    <s v="Lohne"/>
    <x v="1"/>
    <s v="Corporate"/>
    <s v="Economy"/>
    <x v="0"/>
    <x v="2"/>
    <s v="Binney &amp; Smith Canvas, Blue"/>
    <n v="0"/>
    <n v="257"/>
    <n v="49"/>
    <n v="5"/>
    <b v="0"/>
  </r>
  <r>
    <s v="AZ-2011-5702370"/>
    <x v="102"/>
    <n v="1"/>
    <n v="12"/>
    <n v="2011"/>
    <x v="102"/>
    <s v="Hershel Snyder"/>
    <x v="1"/>
    <x v="43"/>
    <s v="Lohne"/>
    <x v="1"/>
    <s v="Corporate"/>
    <s v="Economy"/>
    <x v="0"/>
    <x v="1"/>
    <s v="Ibico Index Tab, Clear"/>
    <n v="0"/>
    <n v="17"/>
    <n v="6"/>
    <n v="2"/>
    <b v="0"/>
  </r>
  <r>
    <s v="AZ-2011-5702370"/>
    <x v="102"/>
    <n v="1"/>
    <n v="12"/>
    <n v="2011"/>
    <x v="102"/>
    <s v="Hershel Snyder"/>
    <x v="1"/>
    <x v="43"/>
    <s v="Lohne"/>
    <x v="1"/>
    <s v="Corporate"/>
    <s v="Economy"/>
    <x v="1"/>
    <x v="4"/>
    <s v="Epson Printer, White"/>
    <n v="0"/>
    <n v="522"/>
    <n v="21"/>
    <n v="2"/>
    <b v="1"/>
  </r>
  <r>
    <s v="AZ-2011-9927716"/>
    <x v="102"/>
    <n v="1"/>
    <n v="12"/>
    <n v="2011"/>
    <x v="102"/>
    <s v="Julia Martell"/>
    <x v="4"/>
    <x v="4"/>
    <s v="Leicester"/>
    <x v="0"/>
    <s v="Home Office"/>
    <s v="Economy"/>
    <x v="2"/>
    <x v="6"/>
    <s v="Hon Chairmat, Adjustable"/>
    <n v="0"/>
    <n v="290"/>
    <n v="70"/>
    <n v="5"/>
    <b v="0"/>
  </r>
  <r>
    <s v="AZ-2011-2222024"/>
    <x v="102"/>
    <n v="1"/>
    <n v="12"/>
    <n v="2011"/>
    <x v="102"/>
    <s v="Viola Watson"/>
    <x v="4"/>
    <x v="4"/>
    <s v="Sheffield"/>
    <x v="0"/>
    <s v="Consumer"/>
    <s v="Priority"/>
    <x v="0"/>
    <x v="0"/>
    <s v="Green Bar Note Cards, Multicolor"/>
    <n v="1"/>
    <n v="34"/>
    <n v="-6"/>
    <n v="2"/>
    <b v="1"/>
  </r>
  <r>
    <s v="AZ-2011-4612792"/>
    <x v="103"/>
    <n v="3"/>
    <n v="12"/>
    <n v="2011"/>
    <x v="103"/>
    <s v="Shannon Howe"/>
    <x v="13"/>
    <x v="69"/>
    <s v="Helsinki"/>
    <x v="0"/>
    <s v="Consumer"/>
    <s v="Economy"/>
    <x v="0"/>
    <x v="2"/>
    <s v="Sanford Sketch Pad, Water Color"/>
    <n v="0"/>
    <n v="195"/>
    <n v="91"/>
    <n v="4"/>
    <b v="0"/>
  </r>
  <r>
    <s v="AZ-2011-7682838"/>
    <x v="103"/>
    <n v="3"/>
    <n v="12"/>
    <n v="2011"/>
    <x v="103"/>
    <s v="Joseph Ford"/>
    <x v="11"/>
    <x v="44"/>
    <s v="Basel"/>
    <x v="1"/>
    <s v="Corporate"/>
    <s v="Economy"/>
    <x v="0"/>
    <x v="10"/>
    <s v="Cameo Mailers, with clear poly window"/>
    <n v="0"/>
    <n v="167"/>
    <n v="7"/>
    <n v="4"/>
    <b v="1"/>
  </r>
  <r>
    <s v="AZ-2011-7682838"/>
    <x v="103"/>
    <n v="3"/>
    <n v="12"/>
    <n v="2011"/>
    <x v="103"/>
    <s v="Joseph Ford"/>
    <x v="11"/>
    <x v="44"/>
    <s v="Basel"/>
    <x v="1"/>
    <s v="Corporate"/>
    <s v="Economy"/>
    <x v="0"/>
    <x v="3"/>
    <s v="Fellowes File Cart, Wire Frame"/>
    <n v="0"/>
    <n v="273"/>
    <n v="57"/>
    <n v="2"/>
    <b v="0"/>
  </r>
  <r>
    <s v="AZ-2011-4173505"/>
    <x v="104"/>
    <n v="4"/>
    <n v="12"/>
    <n v="2011"/>
    <x v="104"/>
    <s v="Owen Howell"/>
    <x v="5"/>
    <x v="20"/>
    <s v="Ponferrada"/>
    <x v="2"/>
    <s v="Home Office"/>
    <s v="Economy Plus"/>
    <x v="2"/>
    <x v="6"/>
    <s v="Novimex Steel Folding Chair, Red"/>
    <n v="0"/>
    <n v="66"/>
    <n v="19"/>
    <n v="1"/>
    <b v="0"/>
  </r>
  <r>
    <s v="AZ-2011-4173505"/>
    <x v="104"/>
    <n v="4"/>
    <n v="12"/>
    <n v="2011"/>
    <x v="104"/>
    <s v="Owen Howell"/>
    <x v="5"/>
    <x v="20"/>
    <s v="Ponferrada"/>
    <x v="2"/>
    <s v="Home Office"/>
    <s v="Economy Plus"/>
    <x v="0"/>
    <x v="2"/>
    <s v="Binney &amp; Smith Highlighters, Fluorescent"/>
    <n v="0"/>
    <n v="54"/>
    <n v="4"/>
    <n v="3"/>
    <b v="1"/>
  </r>
  <r>
    <s v="AZ-2011-4173505"/>
    <x v="104"/>
    <n v="4"/>
    <n v="12"/>
    <n v="2011"/>
    <x v="104"/>
    <s v="Owen Howell"/>
    <x v="5"/>
    <x v="20"/>
    <s v="Ponferrada"/>
    <x v="2"/>
    <s v="Home Office"/>
    <s v="Economy Plus"/>
    <x v="0"/>
    <x v="2"/>
    <s v="Binney &amp; Smith Markers, Easy-Erase"/>
    <n v="0"/>
    <n v="97"/>
    <n v="39"/>
    <n v="4"/>
    <b v="1"/>
  </r>
  <r>
    <s v="AZ-2011-4173505"/>
    <x v="104"/>
    <n v="4"/>
    <n v="12"/>
    <n v="2011"/>
    <x v="104"/>
    <s v="Owen Howell"/>
    <x v="5"/>
    <x v="20"/>
    <s v="Ponferrada"/>
    <x v="2"/>
    <s v="Home Office"/>
    <s v="Economy Plus"/>
    <x v="0"/>
    <x v="1"/>
    <s v="Avery Binder Covers, Clear"/>
    <n v="0"/>
    <n v="21"/>
    <n v="5"/>
    <n v="2"/>
    <b v="1"/>
  </r>
  <r>
    <s v="AZ-2011-4173505"/>
    <x v="104"/>
    <n v="4"/>
    <n v="12"/>
    <n v="2011"/>
    <x v="104"/>
    <s v="Owen Howell"/>
    <x v="5"/>
    <x v="20"/>
    <s v="Ponferrada"/>
    <x v="2"/>
    <s v="Home Office"/>
    <s v="Economy Plus"/>
    <x v="0"/>
    <x v="1"/>
    <s v="Cardinal Binder Covers, Economy"/>
    <n v="0"/>
    <n v="24"/>
    <n v="1"/>
    <n v="2"/>
    <b v="0"/>
  </r>
  <r>
    <s v="BN-2011-6178410"/>
    <x v="104"/>
    <n v="4"/>
    <n v="12"/>
    <n v="2011"/>
    <x v="104"/>
    <s v="Molly Palmer"/>
    <x v="0"/>
    <x v="0"/>
    <s v="Nacka"/>
    <x v="0"/>
    <s v="Corporate"/>
    <s v="Priority"/>
    <x v="1"/>
    <x v="9"/>
    <s v="Nokia Headset, VoIP"/>
    <n v="1"/>
    <n v="73"/>
    <n v="-12"/>
    <n v="2"/>
    <b v="1"/>
  </r>
  <r>
    <s v="AZ-2011-6296469"/>
    <x v="105"/>
    <n v="5"/>
    <n v="12"/>
    <n v="2011"/>
    <x v="105"/>
    <s v="Maddison Newman"/>
    <x v="9"/>
    <x v="70"/>
    <s v="Utrecht"/>
    <x v="1"/>
    <s v="Corporate"/>
    <s v="Economy"/>
    <x v="0"/>
    <x v="0"/>
    <s v="Xerox Computer Printout Paper, Recycled"/>
    <n v="1"/>
    <n v="53"/>
    <n v="-18"/>
    <n v="4"/>
    <b v="1"/>
  </r>
  <r>
    <s v="BN-2011-7737747"/>
    <x v="105"/>
    <n v="5"/>
    <n v="12"/>
    <n v="2011"/>
    <x v="105"/>
    <s v="Patrick Townson"/>
    <x v="3"/>
    <x v="27"/>
    <s v="Bordeaux"/>
    <x v="1"/>
    <s v="Home Office"/>
    <s v="Priority"/>
    <x v="2"/>
    <x v="16"/>
    <s v="Chromcraft Wood Table, with Bottom Storage"/>
    <n v="0"/>
    <n v="627"/>
    <n v="-135"/>
    <n v="2"/>
    <b v="0"/>
  </r>
  <r>
    <s v="AZ-2011-7412293"/>
    <x v="106"/>
    <n v="7"/>
    <n v="12"/>
    <n v="2011"/>
    <x v="106"/>
    <s v="Georgina Garner"/>
    <x v="1"/>
    <x v="1"/>
    <s v="Remscheid"/>
    <x v="1"/>
    <s v="Consumer"/>
    <s v="Economy Plus"/>
    <x v="2"/>
    <x v="15"/>
    <s v="Eldon Stacking Tray, Black"/>
    <n v="0"/>
    <n v="63"/>
    <n v="8"/>
    <n v="2"/>
    <b v="0"/>
  </r>
  <r>
    <s v="AZ-2011-7412293"/>
    <x v="106"/>
    <n v="7"/>
    <n v="12"/>
    <n v="2011"/>
    <x v="106"/>
    <s v="Georgina Garner"/>
    <x v="1"/>
    <x v="1"/>
    <s v="Remscheid"/>
    <x v="1"/>
    <s v="Consumer"/>
    <s v="Economy Plus"/>
    <x v="1"/>
    <x v="7"/>
    <s v="SanDisk Keyboard, Programmable"/>
    <n v="0"/>
    <n v="415"/>
    <n v="66"/>
    <n v="5"/>
    <b v="1"/>
  </r>
  <r>
    <s v="AZ-2011-5420037"/>
    <x v="106"/>
    <n v="7"/>
    <n v="12"/>
    <n v="2011"/>
    <x v="106"/>
    <s v="Caleb Kenyon"/>
    <x v="1"/>
    <x v="71"/>
    <s v="Cottbus"/>
    <x v="1"/>
    <s v="Corporate"/>
    <s v="Economy"/>
    <x v="0"/>
    <x v="1"/>
    <s v="Cardinal 3-Hole Punch, Clear"/>
    <n v="0"/>
    <n v="57"/>
    <n v="12"/>
    <n v="2"/>
    <b v="1"/>
  </r>
  <r>
    <s v="AZ-2011-7586957"/>
    <x v="106"/>
    <n v="7"/>
    <n v="12"/>
    <n v="2011"/>
    <x v="106"/>
    <s v="Robert Ramsey"/>
    <x v="2"/>
    <x v="15"/>
    <s v="Marsala"/>
    <x v="2"/>
    <s v="Consumer"/>
    <s v="Economy"/>
    <x v="0"/>
    <x v="1"/>
    <s v="Avery 3-Hole Punch, Clear"/>
    <n v="0"/>
    <n v="191"/>
    <n v="25"/>
    <n v="7"/>
    <b v="1"/>
  </r>
  <r>
    <s v="AZ-2011-7586957"/>
    <x v="106"/>
    <n v="7"/>
    <n v="12"/>
    <n v="2011"/>
    <x v="106"/>
    <s v="Robert Ramsey"/>
    <x v="2"/>
    <x v="15"/>
    <s v="Marsala"/>
    <x v="2"/>
    <s v="Consumer"/>
    <s v="Economy"/>
    <x v="1"/>
    <x v="7"/>
    <s v="Enermax Mouse, USB"/>
    <n v="0"/>
    <n v="81"/>
    <n v="10"/>
    <n v="2"/>
    <b v="1"/>
  </r>
  <r>
    <s v="BN-2011-2207137"/>
    <x v="106"/>
    <n v="7"/>
    <n v="12"/>
    <n v="2011"/>
    <x v="106"/>
    <s v="Juanita Smalls"/>
    <x v="4"/>
    <x v="4"/>
    <s v="Birmingham"/>
    <x v="0"/>
    <s v="Home Office"/>
    <s v="Economy"/>
    <x v="0"/>
    <x v="2"/>
    <s v="Binney &amp; Smith Pens, Blue"/>
    <n v="1"/>
    <n v="24"/>
    <n v="-4"/>
    <n v="4"/>
    <b v="1"/>
  </r>
  <r>
    <s v="BN-2011-2207137"/>
    <x v="106"/>
    <n v="7"/>
    <n v="12"/>
    <n v="2011"/>
    <x v="106"/>
    <s v="Juanita Smalls"/>
    <x v="4"/>
    <x v="4"/>
    <s v="Birmingham"/>
    <x v="0"/>
    <s v="Home Office"/>
    <s v="Economy"/>
    <x v="0"/>
    <x v="3"/>
    <s v="Smead Folders, Blue"/>
    <n v="1"/>
    <n v="61"/>
    <n v="-47"/>
    <n v="7"/>
    <b v="0"/>
  </r>
  <r>
    <s v="AZ-2011-2750871"/>
    <x v="107"/>
    <n v="8"/>
    <n v="12"/>
    <n v="2011"/>
    <x v="107"/>
    <s v="James Fleming"/>
    <x v="10"/>
    <x v="29"/>
    <s v="Vienna"/>
    <x v="1"/>
    <s v="Corporate"/>
    <s v="Economy"/>
    <x v="0"/>
    <x v="2"/>
    <s v="Stanley Pens, Blue"/>
    <n v="0"/>
    <n v="50"/>
    <n v="25"/>
    <n v="5"/>
    <b v="1"/>
  </r>
  <r>
    <s v="AZ-2011-8338326"/>
    <x v="107"/>
    <n v="8"/>
    <n v="12"/>
    <n v="2011"/>
    <x v="107"/>
    <s v="Robert Ramsey"/>
    <x v="4"/>
    <x v="4"/>
    <s v="Sunderland"/>
    <x v="0"/>
    <s v="Consumer"/>
    <s v="Economy"/>
    <x v="2"/>
    <x v="5"/>
    <s v="Bush 3-Shelf Cabinet, Traditional"/>
    <n v="0"/>
    <n v="143"/>
    <n v="32"/>
    <n v="1"/>
    <b v="0"/>
  </r>
  <r>
    <s v="AZ-2011-8338326"/>
    <x v="107"/>
    <n v="8"/>
    <n v="12"/>
    <n v="2011"/>
    <x v="107"/>
    <s v="Robert Ramsey"/>
    <x v="4"/>
    <x v="4"/>
    <s v="Sunderland"/>
    <x v="0"/>
    <s v="Consumer"/>
    <s v="Economy"/>
    <x v="0"/>
    <x v="10"/>
    <s v="Cameo Interoffice Envelope, Set of 50"/>
    <n v="0"/>
    <n v="190"/>
    <n v="68"/>
    <n v="4"/>
    <b v="1"/>
  </r>
  <r>
    <s v="AZ-2011-8338326"/>
    <x v="107"/>
    <n v="8"/>
    <n v="12"/>
    <n v="2011"/>
    <x v="107"/>
    <s v="Robert Ramsey"/>
    <x v="4"/>
    <x v="4"/>
    <s v="Sunderland"/>
    <x v="0"/>
    <s v="Consumer"/>
    <s v="Economy"/>
    <x v="1"/>
    <x v="4"/>
    <s v="Konica Receipt Printer, Red"/>
    <n v="0"/>
    <n v="597"/>
    <n v="185"/>
    <n v="5"/>
    <b v="0"/>
  </r>
  <r>
    <s v="AZ-2011-8338326"/>
    <x v="107"/>
    <n v="8"/>
    <n v="12"/>
    <n v="2011"/>
    <x v="107"/>
    <s v="Robert Ramsey"/>
    <x v="4"/>
    <x v="4"/>
    <s v="Sunderland"/>
    <x v="0"/>
    <s v="Consumer"/>
    <s v="Economy"/>
    <x v="1"/>
    <x v="9"/>
    <s v="Motorola Signal Booster, Cordless"/>
    <n v="0"/>
    <n v="584"/>
    <n v="263"/>
    <n v="4"/>
    <b v="1"/>
  </r>
  <r>
    <s v="AZ-2011-8207490"/>
    <x v="107"/>
    <n v="8"/>
    <n v="12"/>
    <n v="2011"/>
    <x v="107"/>
    <s v="Ellie Chapman"/>
    <x v="5"/>
    <x v="10"/>
    <s v="Tarragona"/>
    <x v="2"/>
    <s v="Home Office"/>
    <s v="Priority"/>
    <x v="0"/>
    <x v="2"/>
    <s v="BIC Sketch Pad, Fluorescent"/>
    <n v="0"/>
    <n v="100"/>
    <n v="33"/>
    <n v="2"/>
    <b v="0"/>
  </r>
  <r>
    <s v="AZ-2011-7845997"/>
    <x v="107"/>
    <n v="8"/>
    <n v="12"/>
    <n v="2011"/>
    <x v="107"/>
    <s v="Spencer Wallis"/>
    <x v="4"/>
    <x v="4"/>
    <s v="London"/>
    <x v="0"/>
    <s v="Consumer"/>
    <s v="Priority"/>
    <x v="0"/>
    <x v="2"/>
    <s v="BIC Pens, Fluorescent"/>
    <n v="0"/>
    <n v="42"/>
    <n v="11"/>
    <n v="3"/>
    <b v="0"/>
  </r>
  <r>
    <s v="BN-2011-377186"/>
    <x v="107"/>
    <n v="8"/>
    <n v="12"/>
    <n v="2011"/>
    <x v="107"/>
    <s v="Georgia Bermingham"/>
    <x v="2"/>
    <x v="24"/>
    <s v="Como"/>
    <x v="2"/>
    <s v="Home Office"/>
    <s v="Economy"/>
    <x v="0"/>
    <x v="3"/>
    <s v="Fellowes Folders, Wire Frame"/>
    <n v="0"/>
    <n v="61"/>
    <n v="-14"/>
    <n v="4"/>
    <b v="1"/>
  </r>
  <r>
    <s v="AZ-2011-1868249"/>
    <x v="108"/>
    <n v="9"/>
    <n v="12"/>
    <n v="2011"/>
    <x v="108"/>
    <s v="Leah Marsh"/>
    <x v="5"/>
    <x v="18"/>
    <s v="Alicante"/>
    <x v="2"/>
    <s v="Corporate"/>
    <s v="Economy"/>
    <x v="1"/>
    <x v="9"/>
    <s v="Apple Speaker Phone, with Caller ID"/>
    <n v="0"/>
    <n v="777"/>
    <n v="129"/>
    <n v="7"/>
    <b v="0"/>
  </r>
  <r>
    <s v="BN-2011-2505496"/>
    <x v="108"/>
    <n v="9"/>
    <n v="12"/>
    <n v="2011"/>
    <x v="108"/>
    <s v="Geraldine Mizelle"/>
    <x v="6"/>
    <x v="26"/>
    <s v="Dublin"/>
    <x v="0"/>
    <s v="Corporate"/>
    <s v="Economy Plus"/>
    <x v="0"/>
    <x v="12"/>
    <s v="Stiletto Letter Opener, Easy Grip"/>
    <n v="1"/>
    <n v="60"/>
    <n v="-37"/>
    <n v="4"/>
    <b v="0"/>
  </r>
  <r>
    <s v="BN-2011-3405497"/>
    <x v="108"/>
    <n v="9"/>
    <n v="12"/>
    <n v="2011"/>
    <x v="108"/>
    <s v="Georgina Arnold"/>
    <x v="9"/>
    <x v="72"/>
    <s v="Breda"/>
    <x v="1"/>
    <s v="Corporate"/>
    <s v="Priority"/>
    <x v="0"/>
    <x v="1"/>
    <s v="Acco Binder Covers, Economy"/>
    <n v="1"/>
    <n v="13"/>
    <n v="-2"/>
    <n v="2"/>
    <b v="1"/>
  </r>
  <r>
    <s v="AZ-2011-9620626"/>
    <x v="109"/>
    <n v="10"/>
    <n v="12"/>
    <n v="2011"/>
    <x v="109"/>
    <s v="Toby Williamson"/>
    <x v="5"/>
    <x v="54"/>
    <s v="Madrid"/>
    <x v="2"/>
    <s v="Home Office"/>
    <s v="Immediate"/>
    <x v="0"/>
    <x v="1"/>
    <s v="Cardinal Binding Machine, Economy"/>
    <n v="0"/>
    <n v="100"/>
    <n v="28"/>
    <n v="2"/>
    <b v="0"/>
  </r>
  <r>
    <s v="AZ-2011-9620626"/>
    <x v="109"/>
    <n v="10"/>
    <n v="12"/>
    <n v="2011"/>
    <x v="109"/>
    <s v="Toby Williamson"/>
    <x v="5"/>
    <x v="54"/>
    <s v="Madrid"/>
    <x v="2"/>
    <s v="Home Office"/>
    <s v="Immediate"/>
    <x v="0"/>
    <x v="14"/>
    <s v="Harbour Creations File Folder Labels, Laser Printer Compatible"/>
    <n v="0"/>
    <n v="44"/>
    <n v="14"/>
    <n v="5"/>
    <b v="0"/>
  </r>
  <r>
    <s v="AZ-2011-9620626"/>
    <x v="109"/>
    <n v="10"/>
    <n v="12"/>
    <n v="2011"/>
    <x v="109"/>
    <s v="Toby Williamson"/>
    <x v="5"/>
    <x v="54"/>
    <s v="Madrid"/>
    <x v="2"/>
    <s v="Home Office"/>
    <s v="Immediate"/>
    <x v="0"/>
    <x v="3"/>
    <s v="Smead Trays, Industrial"/>
    <n v="0"/>
    <n v="220"/>
    <n v="56"/>
    <n v="5"/>
    <b v="0"/>
  </r>
  <r>
    <s v="BN-2011-1490837"/>
    <x v="109"/>
    <n v="10"/>
    <n v="12"/>
    <n v="2011"/>
    <x v="109"/>
    <s v="Will Poynton"/>
    <x v="1"/>
    <x v="66"/>
    <s v="Trier"/>
    <x v="1"/>
    <s v="Consumer"/>
    <s v="Economy"/>
    <x v="0"/>
    <x v="2"/>
    <s v="Boston Sketch Pad, Blue"/>
    <n v="0"/>
    <n v="243"/>
    <n v="104"/>
    <n v="5"/>
    <b v="1"/>
  </r>
  <r>
    <s v="BN-2011-1490837"/>
    <x v="109"/>
    <n v="10"/>
    <n v="12"/>
    <n v="2011"/>
    <x v="109"/>
    <s v="Will Poynton"/>
    <x v="1"/>
    <x v="66"/>
    <s v="Trier"/>
    <x v="1"/>
    <s v="Consumer"/>
    <s v="Economy"/>
    <x v="0"/>
    <x v="3"/>
    <s v="Fellowes Box, Industrial"/>
    <n v="0"/>
    <n v="91"/>
    <n v="-5"/>
    <n v="5"/>
    <b v="1"/>
  </r>
  <r>
    <s v="BN-2011-1490837"/>
    <x v="109"/>
    <n v="10"/>
    <n v="12"/>
    <n v="2011"/>
    <x v="109"/>
    <s v="Will Poynton"/>
    <x v="1"/>
    <x v="66"/>
    <s v="Trier"/>
    <x v="1"/>
    <s v="Consumer"/>
    <s v="Economy"/>
    <x v="1"/>
    <x v="9"/>
    <s v="Nokia Signal Booster, VoIP"/>
    <n v="0"/>
    <n v="1093"/>
    <n v="306"/>
    <n v="8"/>
    <b v="1"/>
  </r>
  <r>
    <s v="AZ-2011-6142647"/>
    <x v="110"/>
    <n v="12"/>
    <n v="12"/>
    <n v="2011"/>
    <x v="110"/>
    <s v="Dominic Elliott"/>
    <x v="4"/>
    <x v="4"/>
    <s v="Peterborough"/>
    <x v="0"/>
    <s v="Consumer"/>
    <s v="Economy"/>
    <x v="0"/>
    <x v="2"/>
    <s v="Boston Markers, Fluorescent"/>
    <n v="0"/>
    <n v="28"/>
    <n v="4"/>
    <n v="1"/>
    <b v="1"/>
  </r>
  <r>
    <s v="AZ-2011-8806181"/>
    <x v="110"/>
    <n v="12"/>
    <n v="12"/>
    <n v="2011"/>
    <x v="110"/>
    <s v="Alexandra Macdonald"/>
    <x v="2"/>
    <x v="2"/>
    <s v="Ravenna"/>
    <x v="2"/>
    <s v="Corporate"/>
    <s v="Economy"/>
    <x v="0"/>
    <x v="1"/>
    <s v="Acco Index Tab, Durable"/>
    <n v="0"/>
    <n v="27"/>
    <n v="6"/>
    <n v="3"/>
    <b v="1"/>
  </r>
  <r>
    <s v="AZ-2011-8806181"/>
    <x v="110"/>
    <n v="12"/>
    <n v="12"/>
    <n v="2011"/>
    <x v="110"/>
    <s v="Alexandra Macdonald"/>
    <x v="2"/>
    <x v="2"/>
    <s v="Ravenna"/>
    <x v="2"/>
    <s v="Corporate"/>
    <s v="Economy"/>
    <x v="0"/>
    <x v="1"/>
    <s v="Wilson Jones 3-Hole Punch, Recycled"/>
    <n v="0"/>
    <n v="142"/>
    <n v="42"/>
    <n v="5"/>
    <b v="0"/>
  </r>
  <r>
    <s v="BN-2011-7263458"/>
    <x v="110"/>
    <n v="12"/>
    <n v="12"/>
    <n v="2011"/>
    <x v="110"/>
    <s v="Joseph Wright"/>
    <x v="3"/>
    <x v="39"/>
    <s v="Cannes"/>
    <x v="1"/>
    <s v="Home Office"/>
    <s v="Economy"/>
    <x v="1"/>
    <x v="9"/>
    <s v="Apple Signal Booster, VoIP"/>
    <n v="0"/>
    <n v="349"/>
    <n v="-21"/>
    <n v="3"/>
    <b v="0"/>
  </r>
  <r>
    <s v="AZ-2012-8369487"/>
    <x v="111"/>
    <n v="2"/>
    <n v="1"/>
    <n v="2012"/>
    <x v="111"/>
    <s v="Imogen Symon"/>
    <x v="2"/>
    <x v="6"/>
    <s v="Fiumicino"/>
    <x v="2"/>
    <s v="Consumer"/>
    <s v="Economy"/>
    <x v="1"/>
    <x v="7"/>
    <s v="Logitech Numeric Keypad, USB"/>
    <n v="0"/>
    <n v="140"/>
    <n v="60"/>
    <n v="3"/>
    <b v="0"/>
  </r>
  <r>
    <s v="AZ-2012-9858311"/>
    <x v="112"/>
    <n v="3"/>
    <n v="1"/>
    <n v="2012"/>
    <x v="112"/>
    <s v="Ella Knopwood"/>
    <x v="1"/>
    <x v="34"/>
    <s v="Bremen"/>
    <x v="1"/>
    <s v="Consumer"/>
    <s v="Economy"/>
    <x v="0"/>
    <x v="2"/>
    <s v="Sanford Pencil Sharpener, Easy-Erase"/>
    <n v="0"/>
    <n v="190"/>
    <n v="95"/>
    <n v="7"/>
    <b v="0"/>
  </r>
  <r>
    <s v="AZ-2012-9858311"/>
    <x v="112"/>
    <n v="3"/>
    <n v="1"/>
    <n v="2012"/>
    <x v="112"/>
    <s v="Ella Knopwood"/>
    <x v="1"/>
    <x v="34"/>
    <s v="Bremen"/>
    <x v="1"/>
    <s v="Consumer"/>
    <s v="Economy"/>
    <x v="1"/>
    <x v="4"/>
    <s v="Okidata Phone, White"/>
    <n v="0"/>
    <n v="597"/>
    <n v="6"/>
    <n v="7"/>
    <b v="0"/>
  </r>
  <r>
    <s v="AZ-2012-3833359"/>
    <x v="113"/>
    <n v="5"/>
    <n v="1"/>
    <n v="2012"/>
    <x v="113"/>
    <s v="David To"/>
    <x v="1"/>
    <x v="28"/>
    <s v="Karlsruhe"/>
    <x v="1"/>
    <s v="Home Office"/>
    <s v="Economy Plus"/>
    <x v="0"/>
    <x v="1"/>
    <s v="Cardinal Binding Machine, Economy"/>
    <n v="0"/>
    <n v="100"/>
    <n v="28"/>
    <n v="2"/>
    <b v="0"/>
  </r>
  <r>
    <s v="AZ-2012-325160"/>
    <x v="113"/>
    <n v="5"/>
    <n v="1"/>
    <n v="2012"/>
    <x v="113"/>
    <s v="Craig Rayner"/>
    <x v="1"/>
    <x v="13"/>
    <s v="Weimar"/>
    <x v="1"/>
    <s v="Consumer"/>
    <s v="Economy"/>
    <x v="2"/>
    <x v="15"/>
    <s v="Rubbermaid Clock, Erganomic"/>
    <n v="0"/>
    <n v="49"/>
    <n v="24"/>
    <n v="1"/>
    <b v="1"/>
  </r>
  <r>
    <s v="AZ-2012-325160"/>
    <x v="113"/>
    <n v="5"/>
    <n v="1"/>
    <n v="2012"/>
    <x v="113"/>
    <s v="Craig Rayner"/>
    <x v="1"/>
    <x v="13"/>
    <s v="Weimar"/>
    <x v="1"/>
    <s v="Consumer"/>
    <s v="Economy"/>
    <x v="0"/>
    <x v="3"/>
    <s v="Tenex File Cart, Single Width"/>
    <n v="0"/>
    <n v="363"/>
    <n v="149"/>
    <n v="3"/>
    <b v="1"/>
  </r>
  <r>
    <s v="BN-2012-8415709"/>
    <x v="113"/>
    <n v="5"/>
    <n v="1"/>
    <n v="2012"/>
    <x v="113"/>
    <s v="Maddison Newman"/>
    <x v="4"/>
    <x v="4"/>
    <s v="Birmingham"/>
    <x v="0"/>
    <s v="Corporate"/>
    <s v="Priority"/>
    <x v="0"/>
    <x v="2"/>
    <s v="Boston Pens, Fluorescent"/>
    <n v="1"/>
    <n v="15"/>
    <n v="-10"/>
    <n v="2"/>
    <b v="0"/>
  </r>
  <r>
    <s v="AZ-2012-6550286"/>
    <x v="114"/>
    <n v="6"/>
    <n v="1"/>
    <n v="2012"/>
    <x v="114"/>
    <s v="Jeffrey Laird"/>
    <x v="3"/>
    <x v="39"/>
    <s v="Avignon"/>
    <x v="1"/>
    <s v="Corporate"/>
    <s v="Economy"/>
    <x v="0"/>
    <x v="12"/>
    <s v="Fiskars Scissors, Serrated"/>
    <n v="0"/>
    <n v="79"/>
    <n v="36"/>
    <n v="4"/>
    <b v="0"/>
  </r>
  <r>
    <s v="AZ-2012-6550286"/>
    <x v="114"/>
    <n v="6"/>
    <n v="1"/>
    <n v="2012"/>
    <x v="114"/>
    <s v="Jeffrey Laird"/>
    <x v="3"/>
    <x v="39"/>
    <s v="Avignon"/>
    <x v="1"/>
    <s v="Corporate"/>
    <s v="Economy"/>
    <x v="1"/>
    <x v="4"/>
    <s v="Konica Receipt Printer, Durable"/>
    <n v="0"/>
    <n v="312"/>
    <n v="51"/>
    <n v="3"/>
    <b v="1"/>
  </r>
  <r>
    <s v="AZ-2012-2445606"/>
    <x v="114"/>
    <n v="6"/>
    <n v="1"/>
    <n v="2012"/>
    <x v="114"/>
    <s v="Sophie Franklin"/>
    <x v="3"/>
    <x v="73"/>
    <s v="Brest"/>
    <x v="1"/>
    <s v="Corporate"/>
    <s v="Economy"/>
    <x v="0"/>
    <x v="2"/>
    <s v="Sanford Canvas, Easy-Erase"/>
    <n v="0"/>
    <n v="102"/>
    <n v="13"/>
    <n v="2"/>
    <b v="1"/>
  </r>
  <r>
    <s v="AZ-2012-5106565"/>
    <x v="114"/>
    <n v="6"/>
    <n v="1"/>
    <n v="2012"/>
    <x v="114"/>
    <s v="Rhonda Ford"/>
    <x v="1"/>
    <x v="21"/>
    <s v="Dresden"/>
    <x v="1"/>
    <s v="Consumer"/>
    <s v="Economy Plus"/>
    <x v="0"/>
    <x v="1"/>
    <s v="Acco Index Tab, Economy"/>
    <n v="1"/>
    <n v="10"/>
    <n v="-1"/>
    <n v="2"/>
    <b v="0"/>
  </r>
  <r>
    <s v="AZ-2012-3249580"/>
    <x v="114"/>
    <n v="6"/>
    <n v="1"/>
    <n v="2012"/>
    <x v="114"/>
    <s v="Sarah Cross"/>
    <x v="1"/>
    <x v="31"/>
    <s v="Hamburg"/>
    <x v="1"/>
    <s v="Consumer"/>
    <s v="Economy Plus"/>
    <x v="2"/>
    <x v="5"/>
    <s v="Ikea Library with Doors, Pine"/>
    <n v="0"/>
    <n v="1970"/>
    <n v="503"/>
    <n v="6"/>
    <b v="0"/>
  </r>
  <r>
    <s v="AZ-2012-3249580"/>
    <x v="114"/>
    <n v="6"/>
    <n v="1"/>
    <n v="2012"/>
    <x v="114"/>
    <s v="Sarah Cross"/>
    <x v="1"/>
    <x v="31"/>
    <s v="Hamburg"/>
    <x v="1"/>
    <s v="Consumer"/>
    <s v="Economy Plus"/>
    <x v="0"/>
    <x v="2"/>
    <s v="Stanley Pens, Fluorescent"/>
    <n v="0"/>
    <n v="34"/>
    <n v="3"/>
    <n v="3"/>
    <b v="1"/>
  </r>
  <r>
    <s v="AZ-2012-8028235"/>
    <x v="114"/>
    <n v="6"/>
    <n v="1"/>
    <n v="2012"/>
    <x v="114"/>
    <s v="Daniel Howells"/>
    <x v="4"/>
    <x v="4"/>
    <s v="Plymouth"/>
    <x v="0"/>
    <s v="Corporate"/>
    <s v="Economy"/>
    <x v="1"/>
    <x v="13"/>
    <s v="Canon Wireless Fax, High-Speed"/>
    <n v="0"/>
    <n v="377"/>
    <n v="98"/>
    <n v="1"/>
    <b v="1"/>
  </r>
  <r>
    <s v="AZ-2012-9291301"/>
    <x v="114"/>
    <n v="6"/>
    <n v="1"/>
    <n v="2012"/>
    <x v="114"/>
    <s v="Sophie Franklin"/>
    <x v="11"/>
    <x v="44"/>
    <s v="Basel"/>
    <x v="1"/>
    <s v="Corporate"/>
    <s v="Economy Plus"/>
    <x v="0"/>
    <x v="2"/>
    <s v="Binney &amp; Smith Pens, Water Color"/>
    <n v="0"/>
    <n v="45"/>
    <n v="16"/>
    <n v="3"/>
    <b v="0"/>
  </r>
  <r>
    <s v="AZ-2012-1418024"/>
    <x v="115"/>
    <n v="7"/>
    <n v="1"/>
    <n v="2012"/>
    <x v="115"/>
    <s v="Tricia Bustamante"/>
    <x v="4"/>
    <x v="42"/>
    <s v="Edinburgh"/>
    <x v="0"/>
    <s v="Corporate"/>
    <s v="Economy"/>
    <x v="2"/>
    <x v="5"/>
    <s v="Ikea 3-Shelf Cabinet, Traditional"/>
    <n v="0"/>
    <n v="712"/>
    <n v="320"/>
    <n v="5"/>
    <b v="0"/>
  </r>
  <r>
    <s v="AZ-2012-1418024"/>
    <x v="115"/>
    <n v="7"/>
    <n v="1"/>
    <n v="2012"/>
    <x v="115"/>
    <s v="Tricia Bustamante"/>
    <x v="4"/>
    <x v="42"/>
    <s v="Edinburgh"/>
    <x v="0"/>
    <s v="Corporate"/>
    <s v="Economy"/>
    <x v="2"/>
    <x v="16"/>
    <s v="Bevis Wood Table, Rectangular"/>
    <n v="0"/>
    <n v="1062"/>
    <n v="181"/>
    <n v="2"/>
    <b v="0"/>
  </r>
  <r>
    <s v="AZ-2012-1418024"/>
    <x v="115"/>
    <n v="7"/>
    <n v="1"/>
    <n v="2012"/>
    <x v="115"/>
    <s v="Tricia Bustamante"/>
    <x v="4"/>
    <x v="42"/>
    <s v="Edinburgh"/>
    <x v="0"/>
    <s v="Corporate"/>
    <s v="Economy"/>
    <x v="0"/>
    <x v="2"/>
    <s v="Binney &amp; Smith Canvas, Fluorescent"/>
    <n v="0"/>
    <n v="158"/>
    <n v="30"/>
    <n v="3"/>
    <b v="1"/>
  </r>
  <r>
    <s v="AZ-2012-1418024"/>
    <x v="115"/>
    <n v="7"/>
    <n v="1"/>
    <n v="2012"/>
    <x v="115"/>
    <s v="Tricia Bustamante"/>
    <x v="4"/>
    <x v="42"/>
    <s v="Edinburgh"/>
    <x v="0"/>
    <s v="Corporate"/>
    <s v="Economy"/>
    <x v="1"/>
    <x v="7"/>
    <s v="SanDisk Mouse, Bluetooth"/>
    <n v="0"/>
    <n v="230"/>
    <n v="25"/>
    <n v="6"/>
    <b v="1"/>
  </r>
  <r>
    <s v="AZ-2012-1418024"/>
    <x v="115"/>
    <n v="7"/>
    <n v="1"/>
    <n v="2012"/>
    <x v="115"/>
    <s v="Tricia Bustamante"/>
    <x v="4"/>
    <x v="42"/>
    <s v="Edinburgh"/>
    <x v="0"/>
    <s v="Corporate"/>
    <s v="Economy"/>
    <x v="1"/>
    <x v="9"/>
    <s v="Nokia Headset, Cordless"/>
    <n v="0"/>
    <n v="380"/>
    <n v="84"/>
    <n v="5"/>
    <b v="0"/>
  </r>
  <r>
    <s v="AZ-2012-4681403"/>
    <x v="116"/>
    <n v="8"/>
    <n v="1"/>
    <n v="2012"/>
    <x v="116"/>
    <s v="Dominic Jordan"/>
    <x v="1"/>
    <x v="71"/>
    <s v="Cottbus"/>
    <x v="1"/>
    <s v="Consumer"/>
    <s v="Economy"/>
    <x v="0"/>
    <x v="3"/>
    <s v="Fellowes Folders, Blue"/>
    <n v="0"/>
    <n v="48"/>
    <n v="21"/>
    <n v="2"/>
    <b v="0"/>
  </r>
  <r>
    <s v="AZ-2012-4681403"/>
    <x v="116"/>
    <n v="8"/>
    <n v="1"/>
    <n v="2012"/>
    <x v="116"/>
    <s v="Dominic Jordan"/>
    <x v="1"/>
    <x v="71"/>
    <s v="Cottbus"/>
    <x v="1"/>
    <s v="Consumer"/>
    <s v="Economy"/>
    <x v="0"/>
    <x v="3"/>
    <s v="Fellowes Trays, Industrial"/>
    <n v="0"/>
    <n v="208"/>
    <n v="32"/>
    <n v="4"/>
    <b v="0"/>
  </r>
  <r>
    <s v="AZ-2012-3680090"/>
    <x v="116"/>
    <n v="8"/>
    <n v="1"/>
    <n v="2012"/>
    <x v="116"/>
    <s v="Lola Hughes"/>
    <x v="2"/>
    <x v="24"/>
    <s v="Milan"/>
    <x v="2"/>
    <s v="Consumer"/>
    <s v="Economy"/>
    <x v="2"/>
    <x v="15"/>
    <s v="Advantus Stacking Tray, Durable"/>
    <n v="0"/>
    <n v="132"/>
    <n v="36"/>
    <n v="5"/>
    <b v="1"/>
  </r>
  <r>
    <s v="AZ-2012-3680090"/>
    <x v="116"/>
    <n v="8"/>
    <n v="1"/>
    <n v="2012"/>
    <x v="116"/>
    <s v="Lola Hughes"/>
    <x v="2"/>
    <x v="24"/>
    <s v="Milan"/>
    <x v="2"/>
    <s v="Consumer"/>
    <s v="Economy"/>
    <x v="0"/>
    <x v="1"/>
    <s v="Ibico Binder, Durable"/>
    <n v="0"/>
    <n v="34"/>
    <n v="1"/>
    <n v="2"/>
    <b v="1"/>
  </r>
  <r>
    <s v="AZ-2012-3680090"/>
    <x v="116"/>
    <n v="8"/>
    <n v="1"/>
    <n v="2012"/>
    <x v="116"/>
    <s v="Lola Hughes"/>
    <x v="2"/>
    <x v="24"/>
    <s v="Milan"/>
    <x v="2"/>
    <s v="Consumer"/>
    <s v="Economy"/>
    <x v="1"/>
    <x v="7"/>
    <s v="SanDisk Mouse, Erganomic"/>
    <n v="0"/>
    <n v="144"/>
    <n v="29"/>
    <n v="4"/>
    <b v="1"/>
  </r>
  <r>
    <s v="AZ-2012-5345939"/>
    <x v="116"/>
    <n v="8"/>
    <n v="1"/>
    <n v="2012"/>
    <x v="116"/>
    <s v="Charlie Smithies"/>
    <x v="3"/>
    <x v="14"/>
    <s v="Perpignan"/>
    <x v="1"/>
    <s v="Consumer"/>
    <s v="Priority"/>
    <x v="0"/>
    <x v="1"/>
    <s v="Cardinal Binding Machine, Durable"/>
    <n v="0"/>
    <n v="154"/>
    <n v="54"/>
    <n v="3"/>
    <b v="0"/>
  </r>
  <r>
    <s v="AZ-2012-5345939"/>
    <x v="116"/>
    <n v="8"/>
    <n v="1"/>
    <n v="2012"/>
    <x v="116"/>
    <s v="Charlie Smithies"/>
    <x v="3"/>
    <x v="14"/>
    <s v="Perpignan"/>
    <x v="1"/>
    <s v="Consumer"/>
    <s v="Priority"/>
    <x v="1"/>
    <x v="7"/>
    <s v="Logitech Mouse, Erganomic"/>
    <n v="0"/>
    <n v="108"/>
    <n v="25"/>
    <n v="4"/>
    <b v="0"/>
  </r>
  <r>
    <s v="AZ-2012-5345939"/>
    <x v="116"/>
    <n v="8"/>
    <n v="1"/>
    <n v="2012"/>
    <x v="116"/>
    <s v="Charlie Smithies"/>
    <x v="3"/>
    <x v="14"/>
    <s v="Perpignan"/>
    <x v="1"/>
    <s v="Consumer"/>
    <s v="Priority"/>
    <x v="1"/>
    <x v="9"/>
    <s v="Motorola Smart Phone, Cordless"/>
    <n v="0"/>
    <n v="1639"/>
    <n v="-154"/>
    <n v="3"/>
    <b v="0"/>
  </r>
  <r>
    <s v="AZ-2012-1978129"/>
    <x v="116"/>
    <n v="8"/>
    <n v="1"/>
    <n v="2012"/>
    <x v="116"/>
    <s v="Jason Calhoun"/>
    <x v="1"/>
    <x v="1"/>
    <s v="Gummersbach"/>
    <x v="1"/>
    <s v="Consumer"/>
    <s v="Economy"/>
    <x v="2"/>
    <x v="15"/>
    <s v="Advantus Clock, Duo Pack"/>
    <n v="0"/>
    <n v="257"/>
    <n v="31"/>
    <n v="5"/>
    <b v="1"/>
  </r>
  <r>
    <s v="AZ-2012-1978129"/>
    <x v="116"/>
    <n v="8"/>
    <n v="1"/>
    <n v="2012"/>
    <x v="116"/>
    <s v="Jason Calhoun"/>
    <x v="1"/>
    <x v="1"/>
    <s v="Gummersbach"/>
    <x v="1"/>
    <s v="Consumer"/>
    <s v="Economy"/>
    <x v="0"/>
    <x v="8"/>
    <s v="Cuisinart Coffee Grinder, Red"/>
    <n v="0"/>
    <n v="104"/>
    <n v="39"/>
    <n v="3"/>
    <b v="0"/>
  </r>
  <r>
    <s v="AZ-2012-1978129"/>
    <x v="116"/>
    <n v="8"/>
    <n v="1"/>
    <n v="2012"/>
    <x v="116"/>
    <s v="Jason Calhoun"/>
    <x v="1"/>
    <x v="1"/>
    <s v="Gummersbach"/>
    <x v="1"/>
    <s v="Consumer"/>
    <s v="Economy"/>
    <x v="0"/>
    <x v="2"/>
    <s v="Boston Markers, Easy-Erase"/>
    <n v="0"/>
    <n v="53"/>
    <n v="5"/>
    <n v="2"/>
    <b v="1"/>
  </r>
  <r>
    <s v="AZ-2012-1978129"/>
    <x v="116"/>
    <n v="8"/>
    <n v="1"/>
    <n v="2012"/>
    <x v="116"/>
    <s v="Jason Calhoun"/>
    <x v="1"/>
    <x v="1"/>
    <s v="Gummersbach"/>
    <x v="1"/>
    <s v="Consumer"/>
    <s v="Economy"/>
    <x v="0"/>
    <x v="2"/>
    <s v="Stanley Highlighters, Fluorescent"/>
    <n v="0"/>
    <n v="32"/>
    <n v="12"/>
    <n v="2"/>
    <b v="0"/>
  </r>
  <r>
    <s v="AZ-2012-1978129"/>
    <x v="116"/>
    <n v="8"/>
    <n v="1"/>
    <n v="2012"/>
    <x v="116"/>
    <s v="Jason Calhoun"/>
    <x v="1"/>
    <x v="1"/>
    <s v="Gummersbach"/>
    <x v="1"/>
    <s v="Consumer"/>
    <s v="Economy"/>
    <x v="0"/>
    <x v="1"/>
    <s v="Wilson Jones Hole Reinforcements, Economy"/>
    <n v="0"/>
    <n v="18"/>
    <n v="9"/>
    <n v="4"/>
    <b v="0"/>
  </r>
  <r>
    <s v="AZ-2012-1978129"/>
    <x v="116"/>
    <n v="8"/>
    <n v="1"/>
    <n v="2012"/>
    <x v="116"/>
    <s v="Jason Calhoun"/>
    <x v="1"/>
    <x v="1"/>
    <s v="Gummersbach"/>
    <x v="1"/>
    <s v="Consumer"/>
    <s v="Economy"/>
    <x v="0"/>
    <x v="10"/>
    <s v="Jiffy Mailers, Security-Tint"/>
    <n v="0"/>
    <n v="119"/>
    <n v="45"/>
    <n v="3"/>
    <b v="1"/>
  </r>
  <r>
    <s v="AZ-2012-1978129"/>
    <x v="116"/>
    <n v="8"/>
    <n v="1"/>
    <n v="2012"/>
    <x v="116"/>
    <s v="Jason Calhoun"/>
    <x v="1"/>
    <x v="1"/>
    <s v="Gummersbach"/>
    <x v="1"/>
    <s v="Consumer"/>
    <s v="Economy"/>
    <x v="0"/>
    <x v="14"/>
    <s v="Smead Shipping Labels, Laser Printer Compatible"/>
    <n v="0"/>
    <n v="46"/>
    <n v="3"/>
    <n v="4"/>
    <b v="1"/>
  </r>
  <r>
    <s v="AZ-2012-1978129"/>
    <x v="116"/>
    <n v="8"/>
    <n v="1"/>
    <n v="2012"/>
    <x v="116"/>
    <s v="Jason Calhoun"/>
    <x v="1"/>
    <x v="1"/>
    <s v="Gummersbach"/>
    <x v="1"/>
    <s v="Consumer"/>
    <s v="Economy"/>
    <x v="0"/>
    <x v="3"/>
    <s v="Smead Lockers, Single Width"/>
    <n v="0"/>
    <n v="179"/>
    <n v="69"/>
    <n v="1"/>
    <b v="0"/>
  </r>
  <r>
    <s v="AZ-2012-1978129"/>
    <x v="116"/>
    <n v="8"/>
    <n v="1"/>
    <n v="2012"/>
    <x v="116"/>
    <s v="Jason Calhoun"/>
    <x v="1"/>
    <x v="1"/>
    <s v="Gummersbach"/>
    <x v="1"/>
    <s v="Consumer"/>
    <s v="Economy"/>
    <x v="1"/>
    <x v="9"/>
    <s v="Samsung Headset, Full Size"/>
    <n v="0"/>
    <n v="223"/>
    <n v="27"/>
    <n v="3"/>
    <b v="1"/>
  </r>
  <r>
    <s v="AZ-2012-250360"/>
    <x v="116"/>
    <n v="8"/>
    <n v="1"/>
    <n v="2012"/>
    <x v="116"/>
    <s v="Lara Stoate"/>
    <x v="4"/>
    <x v="4"/>
    <s v="West Bromwich"/>
    <x v="0"/>
    <s v="Corporate"/>
    <s v="Economy Plus"/>
    <x v="0"/>
    <x v="8"/>
    <s v="Hoover Stove, Red"/>
    <n v="0"/>
    <n v="3979"/>
    <n v="1990"/>
    <n v="7"/>
    <b v="1"/>
  </r>
  <r>
    <s v="AZ-2012-250360"/>
    <x v="116"/>
    <n v="8"/>
    <n v="1"/>
    <n v="2012"/>
    <x v="116"/>
    <s v="Lara Stoate"/>
    <x v="4"/>
    <x v="4"/>
    <s v="West Bromwich"/>
    <x v="0"/>
    <s v="Corporate"/>
    <s v="Economy Plus"/>
    <x v="0"/>
    <x v="11"/>
    <s v="Accos Push Pins, Bulk Pack"/>
    <n v="0"/>
    <n v="44"/>
    <n v="13"/>
    <n v="3"/>
    <b v="1"/>
  </r>
  <r>
    <s v="AZ-2012-250360"/>
    <x v="116"/>
    <n v="8"/>
    <n v="1"/>
    <n v="2012"/>
    <x v="116"/>
    <s v="Lara Stoate"/>
    <x v="4"/>
    <x v="4"/>
    <s v="West Bromwich"/>
    <x v="0"/>
    <s v="Corporate"/>
    <s v="Economy Plus"/>
    <x v="1"/>
    <x v="13"/>
    <s v="Canon Personal Copier, Laser"/>
    <n v="0"/>
    <n v="428"/>
    <n v="193"/>
    <n v="3"/>
    <b v="1"/>
  </r>
  <r>
    <s v="AZ-2012-2827318"/>
    <x v="117"/>
    <n v="9"/>
    <n v="1"/>
    <n v="2012"/>
    <x v="117"/>
    <s v="Lauren Saunders"/>
    <x v="2"/>
    <x v="74"/>
    <s v="Cagliari"/>
    <x v="2"/>
    <s v="Consumer"/>
    <s v="Economy"/>
    <x v="0"/>
    <x v="8"/>
    <s v="Breville Coffee Grinder, Silver"/>
    <n v="0"/>
    <n v="188"/>
    <n v="75"/>
    <n v="3"/>
    <b v="1"/>
  </r>
  <r>
    <s v="AZ-2012-869574"/>
    <x v="117"/>
    <n v="9"/>
    <n v="1"/>
    <n v="2012"/>
    <x v="117"/>
    <s v="Spencer Akhtar"/>
    <x v="4"/>
    <x v="4"/>
    <s v="Basingstoke"/>
    <x v="0"/>
    <s v="Consumer"/>
    <s v="Economy"/>
    <x v="2"/>
    <x v="6"/>
    <s v="Hon Bag Chairs, Red"/>
    <n v="0"/>
    <n v="135"/>
    <n v="45"/>
    <n v="3"/>
    <b v="1"/>
  </r>
  <r>
    <s v="AZ-2012-869574"/>
    <x v="117"/>
    <n v="9"/>
    <n v="1"/>
    <n v="2012"/>
    <x v="117"/>
    <s v="Spencer Akhtar"/>
    <x v="4"/>
    <x v="4"/>
    <s v="Basingstoke"/>
    <x v="0"/>
    <s v="Consumer"/>
    <s v="Economy"/>
    <x v="0"/>
    <x v="2"/>
    <s v="Stanley Canvas, Easy-Erase"/>
    <n v="0"/>
    <n v="298"/>
    <n v="71"/>
    <n v="6"/>
    <b v="1"/>
  </r>
  <r>
    <s v="AZ-2012-869574"/>
    <x v="117"/>
    <n v="9"/>
    <n v="1"/>
    <n v="2012"/>
    <x v="117"/>
    <s v="Spencer Akhtar"/>
    <x v="4"/>
    <x v="4"/>
    <s v="Basingstoke"/>
    <x v="0"/>
    <s v="Consumer"/>
    <s v="Economy"/>
    <x v="0"/>
    <x v="3"/>
    <s v="Eldon Folders, Wire Frame"/>
    <n v="0"/>
    <n v="80"/>
    <n v="8"/>
    <n v="5"/>
    <b v="1"/>
  </r>
  <r>
    <s v="AZ-2012-869574"/>
    <x v="117"/>
    <n v="9"/>
    <n v="1"/>
    <n v="2012"/>
    <x v="117"/>
    <s v="Spencer Akhtar"/>
    <x v="4"/>
    <x v="4"/>
    <s v="Basingstoke"/>
    <x v="0"/>
    <s v="Consumer"/>
    <s v="Economy"/>
    <x v="1"/>
    <x v="9"/>
    <s v="Apple Office Telephone, Cordless"/>
    <n v="0"/>
    <n v="136"/>
    <n v="68"/>
    <n v="2"/>
    <b v="0"/>
  </r>
  <r>
    <s v="AZ-2012-2513839"/>
    <x v="117"/>
    <n v="9"/>
    <n v="1"/>
    <n v="2012"/>
    <x v="117"/>
    <s v="Henry Chandler"/>
    <x v="3"/>
    <x v="8"/>
    <s v="Paris"/>
    <x v="1"/>
    <s v="Home Office"/>
    <s v="Economy Plus"/>
    <x v="2"/>
    <x v="5"/>
    <s v="Dania Corner Shelving, Metal"/>
    <n v="0"/>
    <n v="766"/>
    <n v="315"/>
    <n v="7"/>
    <b v="0"/>
  </r>
  <r>
    <s v="AZ-2012-2513839"/>
    <x v="117"/>
    <n v="9"/>
    <n v="1"/>
    <n v="2012"/>
    <x v="117"/>
    <s v="Henry Chandler"/>
    <x v="3"/>
    <x v="8"/>
    <s v="Paris"/>
    <x v="1"/>
    <s v="Home Office"/>
    <s v="Economy Plus"/>
    <x v="0"/>
    <x v="10"/>
    <s v="Cameo Manila Envelope, with clear poly window"/>
    <n v="0"/>
    <n v="61"/>
    <n v="30"/>
    <n v="2"/>
    <b v="1"/>
  </r>
  <r>
    <s v="AZ-2012-2513839"/>
    <x v="117"/>
    <n v="9"/>
    <n v="1"/>
    <n v="2012"/>
    <x v="117"/>
    <s v="Henry Chandler"/>
    <x v="3"/>
    <x v="8"/>
    <s v="Paris"/>
    <x v="1"/>
    <s v="Home Office"/>
    <s v="Economy Plus"/>
    <x v="1"/>
    <x v="4"/>
    <s v="Okidata Printer, White"/>
    <n v="0"/>
    <n v="454"/>
    <n v="-75"/>
    <n v="2"/>
    <b v="0"/>
  </r>
  <r>
    <s v="AZ-2012-424456"/>
    <x v="118"/>
    <n v="10"/>
    <n v="1"/>
    <n v="2012"/>
    <x v="118"/>
    <s v="Chelsea Bannister"/>
    <x v="5"/>
    <x v="18"/>
    <s v="Orihuela"/>
    <x v="2"/>
    <s v="Consumer"/>
    <s v="Economy"/>
    <x v="2"/>
    <x v="6"/>
    <s v="SAFCO Chairmat, Set of Two"/>
    <n v="0"/>
    <n v="149"/>
    <n v="33"/>
    <n v="3"/>
    <b v="0"/>
  </r>
  <r>
    <s v="AZ-2012-424456"/>
    <x v="118"/>
    <n v="10"/>
    <n v="1"/>
    <n v="2012"/>
    <x v="118"/>
    <s v="Chelsea Bannister"/>
    <x v="5"/>
    <x v="18"/>
    <s v="Orihuela"/>
    <x v="2"/>
    <s v="Consumer"/>
    <s v="Economy"/>
    <x v="1"/>
    <x v="13"/>
    <s v="HP Fax Machine, Laser"/>
    <n v="0"/>
    <n v="1200"/>
    <n v="480"/>
    <n v="4"/>
    <b v="1"/>
  </r>
  <r>
    <s v="AZ-2012-1643154"/>
    <x v="118"/>
    <n v="10"/>
    <n v="1"/>
    <n v="2012"/>
    <x v="118"/>
    <s v="Philip Newsom"/>
    <x v="3"/>
    <x v="27"/>
    <s v="Bordeaux"/>
    <x v="1"/>
    <s v="Corporate"/>
    <s v="Economy"/>
    <x v="2"/>
    <x v="5"/>
    <s v="Ikea Classic Bookcase, Traditional"/>
    <n v="0"/>
    <n v="1853"/>
    <n v="576"/>
    <n v="5"/>
    <b v="1"/>
  </r>
  <r>
    <s v="BN-2012-847015"/>
    <x v="118"/>
    <n v="10"/>
    <n v="1"/>
    <n v="2012"/>
    <x v="118"/>
    <s v="Georgina Fuller"/>
    <x v="6"/>
    <x v="26"/>
    <s v="Dublin"/>
    <x v="0"/>
    <s v="Consumer"/>
    <s v="Priority"/>
    <x v="0"/>
    <x v="10"/>
    <s v="Kraft Mailers, Security-Tint"/>
    <n v="1"/>
    <n v="100"/>
    <n v="-90"/>
    <n v="5"/>
    <b v="1"/>
  </r>
  <r>
    <s v="BN-2012-847015"/>
    <x v="118"/>
    <n v="10"/>
    <n v="1"/>
    <n v="2012"/>
    <x v="118"/>
    <s v="Georgina Fuller"/>
    <x v="6"/>
    <x v="26"/>
    <s v="Dublin"/>
    <x v="0"/>
    <s v="Consumer"/>
    <s v="Priority"/>
    <x v="0"/>
    <x v="11"/>
    <s v="Stockwell Staples, 12 Pack"/>
    <n v="1"/>
    <n v="34"/>
    <n v="-9"/>
    <n v="7"/>
    <b v="1"/>
  </r>
  <r>
    <s v="BN-2012-2480947"/>
    <x v="118"/>
    <n v="10"/>
    <n v="1"/>
    <n v="2012"/>
    <x v="118"/>
    <s v="Evan Allen"/>
    <x v="2"/>
    <x v="74"/>
    <s v="Cagliari"/>
    <x v="2"/>
    <s v="Corporate"/>
    <s v="Economy"/>
    <x v="0"/>
    <x v="2"/>
    <s v="BIC Highlighters, Fluorescent"/>
    <n v="0"/>
    <n v="81"/>
    <n v="27"/>
    <n v="4"/>
    <b v="0"/>
  </r>
  <r>
    <s v="BN-2012-2480947"/>
    <x v="118"/>
    <n v="10"/>
    <n v="1"/>
    <n v="2012"/>
    <x v="118"/>
    <s v="Evan Allen"/>
    <x v="2"/>
    <x v="74"/>
    <s v="Cagliari"/>
    <x v="2"/>
    <s v="Corporate"/>
    <s v="Economy"/>
    <x v="0"/>
    <x v="2"/>
    <s v="Boston Pens, Fluorescent"/>
    <n v="0"/>
    <n v="108"/>
    <n v="18"/>
    <n v="7"/>
    <b v="0"/>
  </r>
  <r>
    <s v="BN-2012-2480947"/>
    <x v="118"/>
    <n v="10"/>
    <n v="1"/>
    <n v="2012"/>
    <x v="118"/>
    <s v="Evan Allen"/>
    <x v="2"/>
    <x v="74"/>
    <s v="Cagliari"/>
    <x v="2"/>
    <s v="Corporate"/>
    <s v="Economy"/>
    <x v="0"/>
    <x v="1"/>
    <s v="Acco Binder Covers, Economy"/>
    <n v="0"/>
    <n v="67"/>
    <n v="27"/>
    <n v="5"/>
    <b v="0"/>
  </r>
  <r>
    <s v="BN-2012-2480947"/>
    <x v="118"/>
    <n v="10"/>
    <n v="1"/>
    <n v="2012"/>
    <x v="118"/>
    <s v="Evan Allen"/>
    <x v="2"/>
    <x v="74"/>
    <s v="Cagliari"/>
    <x v="2"/>
    <s v="Corporate"/>
    <s v="Economy"/>
    <x v="0"/>
    <x v="11"/>
    <s v="Stockwell Rubber Bands, 12 Pack"/>
    <n v="0"/>
    <n v="62"/>
    <n v="19"/>
    <n v="4"/>
    <b v="1"/>
  </r>
  <r>
    <s v="BN-2012-2480947"/>
    <x v="118"/>
    <n v="10"/>
    <n v="1"/>
    <n v="2012"/>
    <x v="118"/>
    <s v="Evan Allen"/>
    <x v="2"/>
    <x v="74"/>
    <s v="Cagliari"/>
    <x v="2"/>
    <s v="Corporate"/>
    <s v="Economy"/>
    <x v="0"/>
    <x v="14"/>
    <s v="Smead Shipping Labels, Alphabetical"/>
    <n v="0"/>
    <n v="57"/>
    <n v="14"/>
    <n v="5"/>
    <b v="1"/>
  </r>
  <r>
    <s v="BN-2012-2480947"/>
    <x v="118"/>
    <n v="10"/>
    <n v="1"/>
    <n v="2012"/>
    <x v="118"/>
    <s v="Evan Allen"/>
    <x v="2"/>
    <x v="74"/>
    <s v="Cagliari"/>
    <x v="2"/>
    <s v="Corporate"/>
    <s v="Economy"/>
    <x v="1"/>
    <x v="4"/>
    <s v="Epson Card Printer, Wireless"/>
    <n v="0"/>
    <n v="918"/>
    <n v="-398"/>
    <n v="9"/>
    <b v="1"/>
  </r>
  <r>
    <s v="BN-2012-2480947"/>
    <x v="118"/>
    <n v="10"/>
    <n v="1"/>
    <n v="2012"/>
    <x v="118"/>
    <s v="Evan Allen"/>
    <x v="2"/>
    <x v="74"/>
    <s v="Cagliari"/>
    <x v="2"/>
    <s v="Corporate"/>
    <s v="Economy"/>
    <x v="1"/>
    <x v="9"/>
    <s v="Motorola Headset, Full Size"/>
    <n v="0"/>
    <n v="97"/>
    <n v="-29"/>
    <n v="2"/>
    <b v="0"/>
  </r>
  <r>
    <s v="AZ-2012-1774034"/>
    <x v="119"/>
    <n v="11"/>
    <n v="1"/>
    <n v="2012"/>
    <x v="119"/>
    <s v="Sarah Cross"/>
    <x v="1"/>
    <x v="1"/>
    <s v="Troisdorf"/>
    <x v="1"/>
    <s v="Consumer"/>
    <s v="Economy"/>
    <x v="0"/>
    <x v="1"/>
    <s v="Cardinal Index Tab, Durable"/>
    <n v="0"/>
    <n v="30"/>
    <n v="14"/>
    <n v="4"/>
    <b v="0"/>
  </r>
  <r>
    <s v="AZ-2012-2742520"/>
    <x v="119"/>
    <n v="11"/>
    <n v="1"/>
    <n v="2012"/>
    <x v="119"/>
    <s v="Alexis Code"/>
    <x v="1"/>
    <x v="28"/>
    <s v="Stuttgart"/>
    <x v="1"/>
    <s v="Corporate"/>
    <s v="Economy"/>
    <x v="0"/>
    <x v="2"/>
    <s v="Binney &amp; Smith Canvas, Water Color"/>
    <n v="0"/>
    <n v="164"/>
    <n v="78"/>
    <n v="3"/>
    <b v="0"/>
  </r>
  <r>
    <s v="AZ-2012-2742520"/>
    <x v="119"/>
    <n v="11"/>
    <n v="1"/>
    <n v="2012"/>
    <x v="119"/>
    <s v="Alexis Code"/>
    <x v="1"/>
    <x v="28"/>
    <s v="Stuttgart"/>
    <x v="1"/>
    <s v="Corporate"/>
    <s v="Economy"/>
    <x v="0"/>
    <x v="2"/>
    <s v="Binney &amp; Smith Markers, Blue"/>
    <n v="0"/>
    <n v="72"/>
    <n v="14"/>
    <n v="3"/>
    <b v="0"/>
  </r>
  <r>
    <s v="AZ-2012-2742520"/>
    <x v="119"/>
    <n v="11"/>
    <n v="1"/>
    <n v="2012"/>
    <x v="119"/>
    <s v="Alexis Code"/>
    <x v="1"/>
    <x v="28"/>
    <s v="Stuttgart"/>
    <x v="1"/>
    <s v="Corporate"/>
    <s v="Economy"/>
    <x v="0"/>
    <x v="10"/>
    <s v="Jiffy Peel and Seal, Set of 50"/>
    <n v="0"/>
    <n v="120"/>
    <n v="30"/>
    <n v="6"/>
    <b v="1"/>
  </r>
  <r>
    <s v="AZ-2012-9615628"/>
    <x v="119"/>
    <n v="11"/>
    <n v="1"/>
    <n v="2012"/>
    <x v="119"/>
    <s v="Adam Gibbs"/>
    <x v="3"/>
    <x v="3"/>
    <s v="Reims"/>
    <x v="1"/>
    <s v="Corporate"/>
    <s v="Economy"/>
    <x v="0"/>
    <x v="11"/>
    <s v="Stockwell Rubber Bands, Metal"/>
    <n v="1"/>
    <n v="49"/>
    <n v="0"/>
    <n v="6"/>
    <b v="0"/>
  </r>
  <r>
    <s v="AZ-2012-2342130"/>
    <x v="119"/>
    <n v="11"/>
    <n v="1"/>
    <n v="2012"/>
    <x v="119"/>
    <s v="Laura Elizabeth"/>
    <x v="3"/>
    <x v="30"/>
    <s v="Roubaix"/>
    <x v="1"/>
    <s v="Consumer"/>
    <s v="Priority"/>
    <x v="0"/>
    <x v="10"/>
    <s v="GlobeWeis Peel and Seal, Security-Tint"/>
    <n v="0"/>
    <n v="119"/>
    <n v="14"/>
    <n v="5"/>
    <b v="0"/>
  </r>
  <r>
    <s v="BN-2012-5098114"/>
    <x v="119"/>
    <n v="11"/>
    <n v="1"/>
    <n v="2012"/>
    <x v="119"/>
    <s v="Michael Myers"/>
    <x v="9"/>
    <x v="51"/>
    <s v="Hilversum"/>
    <x v="1"/>
    <s v="Home Office"/>
    <s v="Economy"/>
    <x v="0"/>
    <x v="3"/>
    <s v="Tenex Box, Industrial"/>
    <n v="1"/>
    <n v="85"/>
    <n v="-5"/>
    <n v="10"/>
    <b v="0"/>
  </r>
  <r>
    <s v="AZ-2012-4697913"/>
    <x v="120"/>
    <n v="12"/>
    <n v="1"/>
    <n v="2012"/>
    <x v="120"/>
    <s v="Lauren Saunders"/>
    <x v="3"/>
    <x v="73"/>
    <s v="Saint-Malo"/>
    <x v="1"/>
    <s v="Consumer"/>
    <s v="Economy"/>
    <x v="2"/>
    <x v="6"/>
    <s v="Harbour Creations Rocking Chair, Black"/>
    <n v="0"/>
    <n v="651"/>
    <n v="145"/>
    <n v="5"/>
    <b v="1"/>
  </r>
  <r>
    <s v="AZ-2012-4697913"/>
    <x v="120"/>
    <n v="12"/>
    <n v="1"/>
    <n v="2012"/>
    <x v="120"/>
    <s v="Lauren Saunders"/>
    <x v="3"/>
    <x v="73"/>
    <s v="Saint-Malo"/>
    <x v="1"/>
    <s v="Consumer"/>
    <s v="Economy"/>
    <x v="0"/>
    <x v="2"/>
    <s v="BIC Highlighters, Easy-Erase"/>
    <n v="0"/>
    <n v="38"/>
    <n v="9"/>
    <n v="2"/>
    <b v="1"/>
  </r>
  <r>
    <s v="AZ-2012-4697913"/>
    <x v="120"/>
    <n v="12"/>
    <n v="1"/>
    <n v="2012"/>
    <x v="120"/>
    <s v="Lauren Saunders"/>
    <x v="3"/>
    <x v="73"/>
    <s v="Saint-Malo"/>
    <x v="1"/>
    <s v="Consumer"/>
    <s v="Economy"/>
    <x v="0"/>
    <x v="1"/>
    <s v="Acco Binder Covers, Clear"/>
    <n v="0"/>
    <n v="13"/>
    <n v="5"/>
    <n v="1"/>
    <b v="1"/>
  </r>
  <r>
    <s v="AZ-2012-4697913"/>
    <x v="120"/>
    <n v="12"/>
    <n v="1"/>
    <n v="2012"/>
    <x v="120"/>
    <s v="Lauren Saunders"/>
    <x v="3"/>
    <x v="73"/>
    <s v="Saint-Malo"/>
    <x v="1"/>
    <s v="Consumer"/>
    <s v="Economy"/>
    <x v="0"/>
    <x v="1"/>
    <s v="Cardinal Binder, Recycled"/>
    <n v="0"/>
    <n v="43"/>
    <n v="9"/>
    <n v="3"/>
    <b v="1"/>
  </r>
  <r>
    <s v="AZ-2012-4697913"/>
    <x v="120"/>
    <n v="12"/>
    <n v="1"/>
    <n v="2012"/>
    <x v="120"/>
    <s v="Lauren Saunders"/>
    <x v="3"/>
    <x v="73"/>
    <s v="Saint-Malo"/>
    <x v="1"/>
    <s v="Consumer"/>
    <s v="Economy"/>
    <x v="0"/>
    <x v="3"/>
    <s v="Eldon File Cart, Single Width"/>
    <n v="0"/>
    <n v="693"/>
    <n v="254"/>
    <n v="6"/>
    <b v="1"/>
  </r>
  <r>
    <s v="AZ-2012-9695675"/>
    <x v="120"/>
    <n v="12"/>
    <n v="1"/>
    <n v="2012"/>
    <x v="120"/>
    <s v="Lauren Saunders"/>
    <x v="3"/>
    <x v="39"/>
    <s v="Toulon"/>
    <x v="1"/>
    <s v="Consumer"/>
    <s v="Economy"/>
    <x v="0"/>
    <x v="1"/>
    <s v="Avery Binder Covers, Durable"/>
    <n v="0"/>
    <n v="50"/>
    <n v="6"/>
    <n v="4"/>
    <b v="1"/>
  </r>
  <r>
    <s v="AZ-2012-9695675"/>
    <x v="120"/>
    <n v="12"/>
    <n v="1"/>
    <n v="2012"/>
    <x v="120"/>
    <s v="Lauren Saunders"/>
    <x v="3"/>
    <x v="39"/>
    <s v="Toulon"/>
    <x v="1"/>
    <s v="Consumer"/>
    <s v="Economy"/>
    <x v="0"/>
    <x v="14"/>
    <s v="Hon Round Labels, Alphabetical"/>
    <n v="0"/>
    <n v="6"/>
    <n v="0"/>
    <n v="1"/>
    <b v="0"/>
  </r>
  <r>
    <s v="AZ-2012-9695675"/>
    <x v="120"/>
    <n v="12"/>
    <n v="1"/>
    <n v="2012"/>
    <x v="120"/>
    <s v="Lauren Saunders"/>
    <x v="3"/>
    <x v="39"/>
    <s v="Toulon"/>
    <x v="1"/>
    <s v="Consumer"/>
    <s v="Economy"/>
    <x v="1"/>
    <x v="13"/>
    <s v="Sharp Wireless Fax, High-Speed"/>
    <n v="0"/>
    <n v="903"/>
    <n v="-43"/>
    <n v="3"/>
    <b v="0"/>
  </r>
  <r>
    <s v="AZ-2012-9714156"/>
    <x v="120"/>
    <n v="12"/>
    <n v="1"/>
    <n v="2012"/>
    <x v="120"/>
    <s v="Dakota Green"/>
    <x v="4"/>
    <x v="42"/>
    <s v="Edinburgh"/>
    <x v="0"/>
    <s v="Consumer"/>
    <s v="Economy"/>
    <x v="0"/>
    <x v="2"/>
    <s v="Binney &amp; Smith Sketch Pad, Blue"/>
    <n v="0"/>
    <n v="232"/>
    <n v="60"/>
    <n v="5"/>
    <b v="0"/>
  </r>
  <r>
    <s v="AZ-2012-5204554"/>
    <x v="121"/>
    <n v="1"/>
    <n v="2"/>
    <n v="2012"/>
    <x v="121"/>
    <s v="Lilian Macredie"/>
    <x v="3"/>
    <x v="9"/>
    <s v="Givors"/>
    <x v="1"/>
    <s v="Corporate"/>
    <s v="Economy"/>
    <x v="0"/>
    <x v="11"/>
    <s v="OIC Staples, Assorted Sizes"/>
    <n v="0"/>
    <n v="26"/>
    <n v="10"/>
    <n v="3"/>
    <b v="1"/>
  </r>
  <r>
    <s v="AZ-2012-4052737"/>
    <x v="121"/>
    <n v="1"/>
    <n v="2"/>
    <n v="2012"/>
    <x v="121"/>
    <s v="Amelie North"/>
    <x v="5"/>
    <x v="54"/>
    <s v="Madrid"/>
    <x v="2"/>
    <s v="Corporate"/>
    <s v="Economy"/>
    <x v="0"/>
    <x v="14"/>
    <s v="Hon Legal Exhibit Labels, Adjustable"/>
    <n v="0"/>
    <n v="61"/>
    <n v="10"/>
    <n v="7"/>
    <b v="1"/>
  </r>
  <r>
    <s v="AZ-2012-8352768"/>
    <x v="122"/>
    <n v="2"/>
    <n v="2"/>
    <n v="2012"/>
    <x v="122"/>
    <s v="Hayden Perkins"/>
    <x v="1"/>
    <x v="23"/>
    <s v="Munich"/>
    <x v="1"/>
    <s v="Consumer"/>
    <s v="Economy"/>
    <x v="1"/>
    <x v="7"/>
    <s v="SanDisk Router, Erganomic"/>
    <n v="0"/>
    <n v="1779"/>
    <n v="711"/>
    <n v="7"/>
    <b v="0"/>
  </r>
  <r>
    <s v="AZ-2012-1485221"/>
    <x v="122"/>
    <n v="2"/>
    <n v="2"/>
    <n v="2012"/>
    <x v="122"/>
    <s v="Elijah Sodeman"/>
    <x v="3"/>
    <x v="9"/>
    <s v="Saint-Priest"/>
    <x v="1"/>
    <s v="Consumer"/>
    <s v="Economy"/>
    <x v="2"/>
    <x v="5"/>
    <s v="Ikea 3-Shelf Cabinet, Traditional"/>
    <n v="0"/>
    <n v="256"/>
    <n v="100"/>
    <n v="2"/>
    <b v="1"/>
  </r>
  <r>
    <s v="AZ-2012-1485221"/>
    <x v="122"/>
    <n v="2"/>
    <n v="2"/>
    <n v="2012"/>
    <x v="122"/>
    <s v="Elijah Sodeman"/>
    <x v="3"/>
    <x v="9"/>
    <s v="Saint-Priest"/>
    <x v="1"/>
    <s v="Consumer"/>
    <s v="Economy"/>
    <x v="0"/>
    <x v="2"/>
    <s v="Stanley Canvas, Easy-Erase"/>
    <n v="0"/>
    <n v="298"/>
    <n v="71"/>
    <n v="6"/>
    <b v="1"/>
  </r>
  <r>
    <s v="AZ-2012-1485221"/>
    <x v="122"/>
    <n v="2"/>
    <n v="2"/>
    <n v="2012"/>
    <x v="122"/>
    <s v="Elijah Sodeman"/>
    <x v="3"/>
    <x v="9"/>
    <s v="Saint-Priest"/>
    <x v="1"/>
    <s v="Consumer"/>
    <s v="Economy"/>
    <x v="0"/>
    <x v="1"/>
    <s v="Cardinal Binder Covers, Economy"/>
    <n v="0"/>
    <n v="108"/>
    <n v="4"/>
    <n v="9"/>
    <b v="0"/>
  </r>
  <r>
    <s v="AZ-2012-3590299"/>
    <x v="123"/>
    <n v="3"/>
    <n v="2"/>
    <n v="2012"/>
    <x v="123"/>
    <s v="Lamar Lockhart"/>
    <x v="5"/>
    <x v="75"/>
    <s v="Puertollano"/>
    <x v="2"/>
    <s v="Consumer"/>
    <s v="Priority"/>
    <x v="1"/>
    <x v="13"/>
    <s v="Canon Fax and Copier, Laser"/>
    <n v="0"/>
    <n v="2105"/>
    <n v="989"/>
    <n v="11"/>
    <b v="0"/>
  </r>
  <r>
    <s v="AZ-2012-3590299"/>
    <x v="123"/>
    <n v="3"/>
    <n v="2"/>
    <n v="2012"/>
    <x v="123"/>
    <s v="Lamar Lockhart"/>
    <x v="5"/>
    <x v="75"/>
    <s v="Puertollano"/>
    <x v="2"/>
    <s v="Consumer"/>
    <s v="Priority"/>
    <x v="1"/>
    <x v="4"/>
    <s v="StarTech Inkjet, Wireless"/>
    <n v="0"/>
    <n v="815"/>
    <n v="-91"/>
    <n v="3"/>
    <b v="0"/>
  </r>
  <r>
    <s v="AZ-2012-9094578"/>
    <x v="123"/>
    <n v="3"/>
    <n v="2"/>
    <n v="2012"/>
    <x v="123"/>
    <s v="Rory Chambers"/>
    <x v="4"/>
    <x v="4"/>
    <s v="Birmingham"/>
    <x v="0"/>
    <s v="Consumer"/>
    <s v="Economy"/>
    <x v="2"/>
    <x v="5"/>
    <s v="Sauder Library with Doors, Pine"/>
    <n v="1"/>
    <n v="583"/>
    <n v="-490"/>
    <n v="3"/>
    <b v="0"/>
  </r>
  <r>
    <s v="AZ-2012-9094578"/>
    <x v="123"/>
    <n v="3"/>
    <n v="2"/>
    <n v="2012"/>
    <x v="123"/>
    <s v="Rory Chambers"/>
    <x v="4"/>
    <x v="4"/>
    <s v="Birmingham"/>
    <x v="0"/>
    <s v="Consumer"/>
    <s v="Economy"/>
    <x v="0"/>
    <x v="1"/>
    <s v="Wilson Jones Binding Machine, Economy"/>
    <n v="1"/>
    <n v="98"/>
    <n v="-27"/>
    <n v="4"/>
    <b v="1"/>
  </r>
  <r>
    <s v="AZ-2012-9094578"/>
    <x v="123"/>
    <n v="3"/>
    <n v="2"/>
    <n v="2012"/>
    <x v="123"/>
    <s v="Rory Chambers"/>
    <x v="4"/>
    <x v="4"/>
    <s v="Birmingham"/>
    <x v="0"/>
    <s v="Consumer"/>
    <s v="Economy"/>
    <x v="0"/>
    <x v="3"/>
    <s v="Eldon Box, Industrial"/>
    <n v="1"/>
    <n v="11"/>
    <n v="-3"/>
    <n v="2"/>
    <b v="1"/>
  </r>
  <r>
    <s v="AZ-2012-9094578"/>
    <x v="123"/>
    <n v="3"/>
    <n v="2"/>
    <n v="2012"/>
    <x v="123"/>
    <s v="Rory Chambers"/>
    <x v="4"/>
    <x v="4"/>
    <s v="Birmingham"/>
    <x v="0"/>
    <s v="Consumer"/>
    <s v="Economy"/>
    <x v="0"/>
    <x v="3"/>
    <s v="Eldon File Cart, Single Width"/>
    <n v="1"/>
    <n v="448"/>
    <n v="-287"/>
    <n v="7"/>
    <b v="1"/>
  </r>
  <r>
    <s v="AZ-2012-9094578"/>
    <x v="123"/>
    <n v="3"/>
    <n v="2"/>
    <n v="2012"/>
    <x v="123"/>
    <s v="Rory Chambers"/>
    <x v="4"/>
    <x v="4"/>
    <s v="Birmingham"/>
    <x v="0"/>
    <s v="Consumer"/>
    <s v="Economy"/>
    <x v="0"/>
    <x v="12"/>
    <s v="Stiletto Trimmer, Steel"/>
    <n v="1"/>
    <n v="126"/>
    <n v="-41"/>
    <n v="6"/>
    <b v="0"/>
  </r>
  <r>
    <s v="AZ-2012-6214308"/>
    <x v="123"/>
    <n v="3"/>
    <n v="2"/>
    <n v="2012"/>
    <x v="123"/>
    <s v="Jennifer Douglas"/>
    <x v="1"/>
    <x v="28"/>
    <s v="Karlsruhe"/>
    <x v="1"/>
    <s v="Corporate"/>
    <s v="Economy Plus"/>
    <x v="1"/>
    <x v="9"/>
    <s v="Cisco Signal Booster, with Caller ID"/>
    <n v="0"/>
    <n v="304"/>
    <n v="76"/>
    <n v="2"/>
    <b v="1"/>
  </r>
  <r>
    <s v="AZ-2012-4178346"/>
    <x v="123"/>
    <n v="3"/>
    <n v="2"/>
    <n v="2012"/>
    <x v="123"/>
    <s v="Jessica Paramor"/>
    <x v="3"/>
    <x v="39"/>
    <s v="Nice"/>
    <x v="1"/>
    <s v="Corporate"/>
    <s v="Economy Plus"/>
    <x v="2"/>
    <x v="5"/>
    <s v="Bush 3-Shelf Cabinet, Mobile"/>
    <n v="0"/>
    <n v="131"/>
    <n v="7"/>
    <n v="1"/>
    <b v="1"/>
  </r>
  <r>
    <s v="AZ-2012-4178346"/>
    <x v="123"/>
    <n v="3"/>
    <n v="2"/>
    <n v="2012"/>
    <x v="123"/>
    <s v="Jessica Paramor"/>
    <x v="3"/>
    <x v="39"/>
    <s v="Nice"/>
    <x v="1"/>
    <s v="Corporate"/>
    <s v="Economy Plus"/>
    <x v="2"/>
    <x v="5"/>
    <s v="Dania 3-Shelf Cabinet, Mobile"/>
    <n v="0"/>
    <n v="259"/>
    <n v="-9"/>
    <n v="2"/>
    <b v="0"/>
  </r>
  <r>
    <s v="AZ-2012-4178346"/>
    <x v="123"/>
    <n v="3"/>
    <n v="2"/>
    <n v="2012"/>
    <x v="123"/>
    <s v="Jessica Paramor"/>
    <x v="3"/>
    <x v="39"/>
    <s v="Nice"/>
    <x v="1"/>
    <s v="Corporate"/>
    <s v="Economy Plus"/>
    <x v="2"/>
    <x v="5"/>
    <s v="Safco Floating Shelf Set, Traditional"/>
    <n v="0"/>
    <n v="1239"/>
    <n v="468"/>
    <n v="7"/>
    <b v="0"/>
  </r>
  <r>
    <s v="AZ-2012-4178346"/>
    <x v="123"/>
    <n v="3"/>
    <n v="2"/>
    <n v="2012"/>
    <x v="123"/>
    <s v="Jessica Paramor"/>
    <x v="3"/>
    <x v="39"/>
    <s v="Nice"/>
    <x v="1"/>
    <s v="Corporate"/>
    <s v="Economy Plus"/>
    <x v="0"/>
    <x v="2"/>
    <s v="Binney &amp; Smith Pencil Sharpener, Fluorescent"/>
    <n v="0"/>
    <n v="27"/>
    <n v="1"/>
    <n v="1"/>
    <b v="1"/>
  </r>
  <r>
    <s v="AZ-2012-4178346"/>
    <x v="123"/>
    <n v="3"/>
    <n v="2"/>
    <n v="2012"/>
    <x v="123"/>
    <s v="Jessica Paramor"/>
    <x v="3"/>
    <x v="39"/>
    <s v="Nice"/>
    <x v="1"/>
    <s v="Corporate"/>
    <s v="Economy Plus"/>
    <x v="0"/>
    <x v="1"/>
    <s v="Cardinal 3-Hole Punch, Durable"/>
    <n v="0"/>
    <n v="152"/>
    <n v="70"/>
    <n v="5"/>
    <b v="0"/>
  </r>
  <r>
    <s v="AZ-2012-4178346"/>
    <x v="123"/>
    <n v="3"/>
    <n v="2"/>
    <n v="2012"/>
    <x v="123"/>
    <s v="Jessica Paramor"/>
    <x v="3"/>
    <x v="39"/>
    <s v="Nice"/>
    <x v="1"/>
    <s v="Corporate"/>
    <s v="Economy Plus"/>
    <x v="0"/>
    <x v="1"/>
    <s v="Ibico 3-Hole Punch, Clear"/>
    <n v="0"/>
    <n v="90"/>
    <n v="36"/>
    <n v="3"/>
    <b v="1"/>
  </r>
  <r>
    <s v="AZ-2012-3323986"/>
    <x v="124"/>
    <n v="4"/>
    <n v="2"/>
    <n v="2012"/>
    <x v="124"/>
    <s v="Ellie Chapman"/>
    <x v="1"/>
    <x v="23"/>
    <s v="Munich"/>
    <x v="1"/>
    <s v="Home Office"/>
    <s v="Priority"/>
    <x v="0"/>
    <x v="1"/>
    <s v="Acco Index Tab, Economy"/>
    <n v="0"/>
    <n v="50"/>
    <n v="23"/>
    <n v="5"/>
    <b v="0"/>
  </r>
  <r>
    <s v="AZ-2012-9649659"/>
    <x v="124"/>
    <n v="4"/>
    <n v="2"/>
    <n v="2012"/>
    <x v="124"/>
    <s v="William Somerville"/>
    <x v="4"/>
    <x v="4"/>
    <s v="Ipswich"/>
    <x v="0"/>
    <s v="Corporate"/>
    <s v="Economy"/>
    <x v="0"/>
    <x v="3"/>
    <s v="Eldon Trays, Blue"/>
    <n v="0"/>
    <n v="144"/>
    <n v="26"/>
    <n v="3"/>
    <b v="1"/>
  </r>
  <r>
    <s v="AZ-2012-5539179"/>
    <x v="125"/>
    <n v="6"/>
    <n v="2"/>
    <n v="2012"/>
    <x v="125"/>
    <s v="Hollie Norris"/>
    <x v="3"/>
    <x v="52"/>
    <s v="Angers"/>
    <x v="1"/>
    <s v="Consumer"/>
    <s v="Economy"/>
    <x v="0"/>
    <x v="3"/>
    <s v="Fellowes Box, Wire Frame"/>
    <n v="0"/>
    <n v="34"/>
    <n v="13"/>
    <n v="2"/>
    <b v="1"/>
  </r>
  <r>
    <s v="AZ-2012-3380048"/>
    <x v="125"/>
    <n v="6"/>
    <n v="2"/>
    <n v="2012"/>
    <x v="125"/>
    <s v="Bianca Whitford"/>
    <x v="3"/>
    <x v="8"/>
    <s v="Clamart"/>
    <x v="1"/>
    <s v="Corporate"/>
    <s v="Economy"/>
    <x v="2"/>
    <x v="6"/>
    <s v="Harbour Creations Chairmat, Set of Two"/>
    <n v="0"/>
    <n v="134"/>
    <n v="4"/>
    <n v="2"/>
    <b v="0"/>
  </r>
  <r>
    <s v="AZ-2012-3380048"/>
    <x v="125"/>
    <n v="6"/>
    <n v="2"/>
    <n v="2012"/>
    <x v="125"/>
    <s v="Bianca Whitford"/>
    <x v="3"/>
    <x v="8"/>
    <s v="Clamart"/>
    <x v="1"/>
    <s v="Corporate"/>
    <s v="Economy"/>
    <x v="0"/>
    <x v="2"/>
    <s v="Sanford Pens, Water Color"/>
    <n v="0"/>
    <n v="43"/>
    <n v="20"/>
    <n v="3"/>
    <b v="0"/>
  </r>
  <r>
    <s v="AZ-2012-3229399"/>
    <x v="125"/>
    <n v="6"/>
    <n v="2"/>
    <n v="2012"/>
    <x v="125"/>
    <s v="Zona Meyer"/>
    <x v="1"/>
    <x v="43"/>
    <s v="Oldenburg"/>
    <x v="1"/>
    <s v="Corporate"/>
    <s v="Economy"/>
    <x v="0"/>
    <x v="11"/>
    <s v="Advantus Paper Clips, Metal"/>
    <n v="0"/>
    <n v="54"/>
    <n v="13"/>
    <n v="4"/>
    <b v="1"/>
  </r>
  <r>
    <s v="AZ-2012-3229399"/>
    <x v="125"/>
    <n v="6"/>
    <n v="2"/>
    <n v="2012"/>
    <x v="125"/>
    <s v="Zona Meyer"/>
    <x v="1"/>
    <x v="43"/>
    <s v="Oldenburg"/>
    <x v="1"/>
    <s v="Corporate"/>
    <s v="Economy"/>
    <x v="0"/>
    <x v="3"/>
    <s v="Fellowes Folders, Industrial"/>
    <n v="0"/>
    <n v="24"/>
    <n v="3"/>
    <n v="1"/>
    <b v="1"/>
  </r>
  <r>
    <s v="AZ-2012-219498"/>
    <x v="126"/>
    <n v="7"/>
    <n v="2"/>
    <n v="2012"/>
    <x v="126"/>
    <s v="Mackenzie Whitford"/>
    <x v="1"/>
    <x v="32"/>
    <s v="Offenbach"/>
    <x v="1"/>
    <s v="Consumer"/>
    <s v="Economy"/>
    <x v="0"/>
    <x v="2"/>
    <s v="Binney &amp; Smith Pencil Sharpener, Water Color"/>
    <n v="0"/>
    <n v="269"/>
    <n v="62"/>
    <n v="9"/>
    <b v="1"/>
  </r>
  <r>
    <s v="AZ-2012-9018898"/>
    <x v="127"/>
    <n v="8"/>
    <n v="2"/>
    <n v="2012"/>
    <x v="127"/>
    <s v="Kieran Herbert"/>
    <x v="3"/>
    <x v="9"/>
    <s v="Vichy"/>
    <x v="1"/>
    <s v="Consumer"/>
    <s v="Economy"/>
    <x v="2"/>
    <x v="15"/>
    <s v="Tenex Light Bulb, Durable"/>
    <n v="0"/>
    <n v="80"/>
    <n v="9"/>
    <n v="5"/>
    <b v="0"/>
  </r>
  <r>
    <s v="AZ-2012-3087975"/>
    <x v="127"/>
    <n v="8"/>
    <n v="2"/>
    <n v="2012"/>
    <x v="127"/>
    <s v="Patricia Smith"/>
    <x v="0"/>
    <x v="76"/>
    <s v="Helsingborg"/>
    <x v="0"/>
    <s v="Corporate"/>
    <s v="Economy"/>
    <x v="0"/>
    <x v="2"/>
    <s v="Sanford Canvas, Fluorescent"/>
    <n v="1"/>
    <n v="78"/>
    <n v="-20"/>
    <n v="3"/>
    <b v="1"/>
  </r>
  <r>
    <s v="AZ-2012-3087975"/>
    <x v="127"/>
    <n v="8"/>
    <n v="2"/>
    <n v="2012"/>
    <x v="127"/>
    <s v="Patricia Smith"/>
    <x v="0"/>
    <x v="76"/>
    <s v="Helsingborg"/>
    <x v="0"/>
    <s v="Corporate"/>
    <s v="Economy"/>
    <x v="0"/>
    <x v="12"/>
    <s v="Elite Shears, Steel"/>
    <n v="1"/>
    <n v="116"/>
    <n v="-7"/>
    <n v="5"/>
    <b v="0"/>
  </r>
  <r>
    <s v="AZ-2012-5108667"/>
    <x v="127"/>
    <n v="8"/>
    <n v="2"/>
    <n v="2012"/>
    <x v="127"/>
    <s v="Holly Black"/>
    <x v="3"/>
    <x v="73"/>
    <s v="Pontivy"/>
    <x v="1"/>
    <s v="Home Office"/>
    <s v="Economy"/>
    <x v="2"/>
    <x v="15"/>
    <s v="Tenex Light Bulb, Erganomic"/>
    <n v="0"/>
    <n v="193"/>
    <n v="10"/>
    <n v="11"/>
    <b v="1"/>
  </r>
  <r>
    <s v="AZ-2012-5108667"/>
    <x v="127"/>
    <n v="8"/>
    <n v="2"/>
    <n v="2012"/>
    <x v="127"/>
    <s v="Holly Black"/>
    <x v="3"/>
    <x v="73"/>
    <s v="Pontivy"/>
    <x v="1"/>
    <s v="Home Office"/>
    <s v="Economy"/>
    <x v="0"/>
    <x v="3"/>
    <s v="Fellowes Lockers, Industrial"/>
    <n v="0"/>
    <n v="561"/>
    <n v="212"/>
    <n v="3"/>
    <b v="0"/>
  </r>
  <r>
    <s v="AZ-2012-5108667"/>
    <x v="127"/>
    <n v="8"/>
    <n v="2"/>
    <n v="2012"/>
    <x v="127"/>
    <s v="Holly Black"/>
    <x v="3"/>
    <x v="73"/>
    <s v="Pontivy"/>
    <x v="1"/>
    <s v="Home Office"/>
    <s v="Economy"/>
    <x v="1"/>
    <x v="9"/>
    <s v="Nokia Smart Phone, Full Size"/>
    <n v="0"/>
    <n v="1622"/>
    <n v="534"/>
    <n v="3"/>
    <b v="1"/>
  </r>
  <r>
    <s v="AZ-2012-6371267"/>
    <x v="128"/>
    <n v="9"/>
    <n v="2"/>
    <n v="2012"/>
    <x v="128"/>
    <s v="Charles Carey"/>
    <x v="2"/>
    <x v="24"/>
    <s v="Sesto San Giovanni"/>
    <x v="2"/>
    <s v="Consumer"/>
    <s v="Economy"/>
    <x v="0"/>
    <x v="1"/>
    <s v="Acco Binding Machine, Economy"/>
    <n v="0"/>
    <n v="204"/>
    <n v="59"/>
    <n v="4"/>
    <b v="1"/>
  </r>
  <r>
    <s v="AZ-2012-6371267"/>
    <x v="128"/>
    <n v="9"/>
    <n v="2"/>
    <n v="2012"/>
    <x v="128"/>
    <s v="Charles Carey"/>
    <x v="2"/>
    <x v="24"/>
    <s v="Sesto San Giovanni"/>
    <x v="2"/>
    <s v="Consumer"/>
    <s v="Economy"/>
    <x v="0"/>
    <x v="3"/>
    <s v="Eldon Lockers, Industrial"/>
    <n v="0"/>
    <n v="357"/>
    <n v="54"/>
    <n v="3"/>
    <b v="1"/>
  </r>
  <r>
    <s v="AZ-2012-8403206"/>
    <x v="128"/>
    <n v="9"/>
    <n v="2"/>
    <n v="2012"/>
    <x v="128"/>
    <s v="Joseph Ford"/>
    <x v="2"/>
    <x v="55"/>
    <s v="Montecatini Terme"/>
    <x v="2"/>
    <s v="Corporate"/>
    <s v="Priority"/>
    <x v="2"/>
    <x v="5"/>
    <s v="Bush Corner Shelving, Pine"/>
    <n v="0"/>
    <n v="251"/>
    <n v="120"/>
    <n v="2"/>
    <b v="1"/>
  </r>
  <r>
    <s v="AZ-2012-8403206"/>
    <x v="128"/>
    <n v="9"/>
    <n v="2"/>
    <n v="2012"/>
    <x v="128"/>
    <s v="Joseph Ford"/>
    <x v="2"/>
    <x v="55"/>
    <s v="Montecatini Terme"/>
    <x v="2"/>
    <s v="Corporate"/>
    <s v="Priority"/>
    <x v="0"/>
    <x v="10"/>
    <s v="Jiffy Peel and Seal, Set of 50"/>
    <n v="0"/>
    <n v="40"/>
    <n v="10"/>
    <n v="2"/>
    <b v="1"/>
  </r>
  <r>
    <s v="AZ-2012-8403206"/>
    <x v="128"/>
    <n v="9"/>
    <n v="2"/>
    <n v="2012"/>
    <x v="128"/>
    <s v="Joseph Ford"/>
    <x v="2"/>
    <x v="55"/>
    <s v="Montecatini Terme"/>
    <x v="2"/>
    <s v="Corporate"/>
    <s v="Priority"/>
    <x v="1"/>
    <x v="7"/>
    <s v="SanDisk Keyboard, Erganomic"/>
    <n v="0"/>
    <n v="79"/>
    <n v="10"/>
    <n v="1"/>
    <b v="0"/>
  </r>
  <r>
    <s v="AZ-2012-7357839"/>
    <x v="129"/>
    <n v="10"/>
    <n v="2"/>
    <n v="2012"/>
    <x v="129"/>
    <s v="Julian Corbin"/>
    <x v="3"/>
    <x v="8"/>
    <s v="Les Ulis"/>
    <x v="1"/>
    <s v="Home Office"/>
    <s v="Economy"/>
    <x v="1"/>
    <x v="7"/>
    <s v="Memorex Flash Drive, Bluetooth"/>
    <n v="0"/>
    <n v="88"/>
    <n v="18"/>
    <n v="3"/>
    <b v="0"/>
  </r>
  <r>
    <s v="AZ-2012-3621371"/>
    <x v="130"/>
    <n v="11"/>
    <n v="2"/>
    <n v="2012"/>
    <x v="130"/>
    <s v="Sofia de Castella"/>
    <x v="3"/>
    <x v="39"/>
    <s v="Marseille"/>
    <x v="1"/>
    <s v="Consumer"/>
    <s v="Economy Plus"/>
    <x v="0"/>
    <x v="11"/>
    <s v="Advantus Paper Clips, Metal"/>
    <n v="0"/>
    <n v="80"/>
    <n v="19"/>
    <n v="6"/>
    <b v="0"/>
  </r>
  <r>
    <s v="AZ-2012-7003401"/>
    <x v="130"/>
    <n v="11"/>
    <n v="2"/>
    <n v="2012"/>
    <x v="130"/>
    <s v="Toby Rowley"/>
    <x v="1"/>
    <x v="31"/>
    <s v="Hamburg"/>
    <x v="1"/>
    <s v="Consumer"/>
    <s v="Economy"/>
    <x v="0"/>
    <x v="1"/>
    <s v="Cardinal Binder Covers, Economy"/>
    <n v="0"/>
    <n v="24"/>
    <n v="1"/>
    <n v="2"/>
    <b v="0"/>
  </r>
  <r>
    <s v="AZ-2012-7003401"/>
    <x v="130"/>
    <n v="11"/>
    <n v="2"/>
    <n v="2012"/>
    <x v="130"/>
    <s v="Toby Rowley"/>
    <x v="1"/>
    <x v="31"/>
    <s v="Hamburg"/>
    <x v="1"/>
    <s v="Consumer"/>
    <s v="Economy"/>
    <x v="0"/>
    <x v="10"/>
    <s v="Cameo Business Envelopes, Set of 50"/>
    <n v="0"/>
    <n v="61"/>
    <n v="25"/>
    <n v="3"/>
    <b v="0"/>
  </r>
  <r>
    <s v="AZ-2012-7003401"/>
    <x v="130"/>
    <n v="11"/>
    <n v="2"/>
    <n v="2012"/>
    <x v="130"/>
    <s v="Toby Rowley"/>
    <x v="1"/>
    <x v="31"/>
    <s v="Hamburg"/>
    <x v="1"/>
    <s v="Consumer"/>
    <s v="Economy"/>
    <x v="1"/>
    <x v="7"/>
    <s v="Logitech Keyboard, Programmable"/>
    <n v="0"/>
    <n v="148"/>
    <n v="15"/>
    <n v="2"/>
    <b v="1"/>
  </r>
  <r>
    <s v="AZ-2012-7003401"/>
    <x v="130"/>
    <n v="11"/>
    <n v="2"/>
    <n v="2012"/>
    <x v="130"/>
    <s v="Toby Rowley"/>
    <x v="1"/>
    <x v="31"/>
    <s v="Hamburg"/>
    <x v="1"/>
    <s v="Consumer"/>
    <s v="Economy"/>
    <x v="1"/>
    <x v="7"/>
    <s v="Logitech Numeric Keypad, USB"/>
    <n v="0"/>
    <n v="140"/>
    <n v="60"/>
    <n v="3"/>
    <b v="1"/>
  </r>
  <r>
    <s v="AZ-2012-5149615"/>
    <x v="130"/>
    <n v="11"/>
    <n v="2"/>
    <n v="2012"/>
    <x v="130"/>
    <s v="Desiree Hurt"/>
    <x v="5"/>
    <x v="58"/>
    <s v="Vigo"/>
    <x v="2"/>
    <s v="Home Office"/>
    <s v="Economy"/>
    <x v="0"/>
    <x v="1"/>
    <s v="Avery Binder, Recycled"/>
    <n v="0"/>
    <n v="27"/>
    <n v="12"/>
    <n v="2"/>
    <b v="0"/>
  </r>
  <r>
    <s v="AZ-2012-5149615"/>
    <x v="130"/>
    <n v="11"/>
    <n v="2"/>
    <n v="2012"/>
    <x v="130"/>
    <s v="Desiree Hurt"/>
    <x v="5"/>
    <x v="58"/>
    <s v="Vigo"/>
    <x v="2"/>
    <s v="Home Office"/>
    <s v="Economy"/>
    <x v="0"/>
    <x v="12"/>
    <s v="Stiletto Shears, High Speed"/>
    <n v="0"/>
    <n v="96"/>
    <n v="9"/>
    <n v="2"/>
    <b v="0"/>
  </r>
  <r>
    <s v="AZ-2012-9266108"/>
    <x v="130"/>
    <n v="11"/>
    <n v="2"/>
    <n v="2012"/>
    <x v="130"/>
    <s v="Archer Hort"/>
    <x v="4"/>
    <x v="4"/>
    <s v="Birkenhead"/>
    <x v="0"/>
    <s v="Consumer"/>
    <s v="Economy Plus"/>
    <x v="0"/>
    <x v="2"/>
    <s v="BIC Pencil Sharpener, Fluorescent"/>
    <n v="0"/>
    <n v="61"/>
    <n v="21"/>
    <n v="2"/>
    <b v="1"/>
  </r>
  <r>
    <s v="BN-2012-9201500"/>
    <x v="130"/>
    <n v="11"/>
    <n v="2"/>
    <n v="2012"/>
    <x v="130"/>
    <s v="Michael Halcomb"/>
    <x v="3"/>
    <x v="8"/>
    <s v="Clichy"/>
    <x v="1"/>
    <s v="Corporate"/>
    <s v="Economy Plus"/>
    <x v="0"/>
    <x v="3"/>
    <s v="Tenex Trays, Industrial"/>
    <n v="0"/>
    <n v="148"/>
    <n v="0"/>
    <n v="3"/>
    <b v="1"/>
  </r>
  <r>
    <s v="BN-2012-7331747"/>
    <x v="130"/>
    <n v="11"/>
    <n v="2"/>
    <n v="2012"/>
    <x v="130"/>
    <s v="Tia Metcalfe"/>
    <x v="9"/>
    <x v="25"/>
    <s v="Groningen"/>
    <x v="1"/>
    <s v="Consumer"/>
    <s v="Economy"/>
    <x v="2"/>
    <x v="6"/>
    <s v="Novimex Executive Leather Armchair, Red"/>
    <n v="1"/>
    <n v="2071"/>
    <n v="-621"/>
    <n v="9"/>
    <b v="0"/>
  </r>
  <r>
    <s v="BN-2012-7331747"/>
    <x v="130"/>
    <n v="11"/>
    <n v="2"/>
    <n v="2012"/>
    <x v="130"/>
    <s v="Tia Metcalfe"/>
    <x v="9"/>
    <x v="25"/>
    <s v="Groningen"/>
    <x v="1"/>
    <s v="Consumer"/>
    <s v="Economy"/>
    <x v="0"/>
    <x v="11"/>
    <s v="Advantus Thumb Tacks, Assorted Sizes"/>
    <n v="1"/>
    <n v="39"/>
    <n v="-27"/>
    <n v="7"/>
    <b v="1"/>
  </r>
  <r>
    <s v="BN-2012-7331747"/>
    <x v="130"/>
    <n v="11"/>
    <n v="2"/>
    <n v="2012"/>
    <x v="130"/>
    <s v="Tia Metcalfe"/>
    <x v="9"/>
    <x v="25"/>
    <s v="Groningen"/>
    <x v="1"/>
    <s v="Consumer"/>
    <s v="Economy"/>
    <x v="0"/>
    <x v="14"/>
    <s v="Hon Legal Exhibit Labels, 5000 Label Set"/>
    <n v="1"/>
    <n v="11"/>
    <n v="-7"/>
    <n v="2"/>
    <b v="0"/>
  </r>
  <r>
    <s v="BN-2012-7331747"/>
    <x v="130"/>
    <n v="11"/>
    <n v="2"/>
    <n v="2012"/>
    <x v="130"/>
    <s v="Tia Metcalfe"/>
    <x v="9"/>
    <x v="25"/>
    <s v="Groningen"/>
    <x v="1"/>
    <s v="Consumer"/>
    <s v="Economy"/>
    <x v="0"/>
    <x v="3"/>
    <s v="Rogers Lockers, Wire Frame"/>
    <n v="1"/>
    <n v="316"/>
    <n v="-158"/>
    <n v="3"/>
    <b v="1"/>
  </r>
  <r>
    <s v="BN-2012-7331747"/>
    <x v="130"/>
    <n v="11"/>
    <n v="2"/>
    <n v="2012"/>
    <x v="130"/>
    <s v="Tia Metcalfe"/>
    <x v="9"/>
    <x v="25"/>
    <s v="Groningen"/>
    <x v="1"/>
    <s v="Consumer"/>
    <s v="Economy"/>
    <x v="1"/>
    <x v="13"/>
    <s v="HP Copy Machine, High-Speed"/>
    <n v="1"/>
    <n v="366"/>
    <n v="-241"/>
    <n v="3"/>
    <b v="0"/>
  </r>
  <r>
    <s v="BN-2012-7331747"/>
    <x v="130"/>
    <n v="11"/>
    <n v="2"/>
    <n v="2012"/>
    <x v="130"/>
    <s v="Tia Metcalfe"/>
    <x v="9"/>
    <x v="25"/>
    <s v="Groningen"/>
    <x v="1"/>
    <s v="Consumer"/>
    <s v="Economy"/>
    <x v="1"/>
    <x v="9"/>
    <s v="Motorola Headset, Full Size"/>
    <n v="1"/>
    <n v="81"/>
    <n v="-45"/>
    <n v="2"/>
    <b v="0"/>
  </r>
  <r>
    <s v="AZ-2012-9703456"/>
    <x v="131"/>
    <n v="1"/>
    <n v="3"/>
    <n v="2012"/>
    <x v="131"/>
    <s v="Millie Franklin"/>
    <x v="5"/>
    <x v="20"/>
    <s v="Ponferrada"/>
    <x v="2"/>
    <s v="Consumer"/>
    <s v="Priority"/>
    <x v="0"/>
    <x v="0"/>
    <s v="Green Bar Computer Printout Paper, Multicolor"/>
    <n v="0"/>
    <n v="94"/>
    <n v="21"/>
    <n v="3"/>
    <b v="1"/>
  </r>
  <r>
    <s v="AZ-2012-9703456"/>
    <x v="131"/>
    <n v="1"/>
    <n v="3"/>
    <n v="2012"/>
    <x v="131"/>
    <s v="Millie Franklin"/>
    <x v="5"/>
    <x v="20"/>
    <s v="Ponferrada"/>
    <x v="2"/>
    <s v="Consumer"/>
    <s v="Priority"/>
    <x v="0"/>
    <x v="3"/>
    <s v="Smead Lockers, Industrial"/>
    <n v="0"/>
    <n v="358"/>
    <n v="72"/>
    <n v="2"/>
    <b v="0"/>
  </r>
  <r>
    <s v="AZ-2012-8553942"/>
    <x v="131"/>
    <n v="1"/>
    <n v="3"/>
    <n v="2012"/>
    <x v="131"/>
    <s v="Lara Stoate"/>
    <x v="3"/>
    <x v="14"/>
    <s v="Montpellier"/>
    <x v="1"/>
    <s v="Corporate"/>
    <s v="Economy"/>
    <x v="2"/>
    <x v="15"/>
    <s v="Tenex Clock, Black"/>
    <n v="0"/>
    <n v="50"/>
    <n v="13"/>
    <n v="1"/>
    <b v="0"/>
  </r>
  <r>
    <s v="AZ-2012-47402"/>
    <x v="132"/>
    <n v="2"/>
    <n v="3"/>
    <n v="2012"/>
    <x v="132"/>
    <s v="Julian Mack"/>
    <x v="1"/>
    <x v="21"/>
    <s v="Leipzig"/>
    <x v="1"/>
    <s v="Consumer"/>
    <s v="Economy"/>
    <x v="0"/>
    <x v="14"/>
    <s v="Hon Legal Exhibit Labels, Adjustable"/>
    <n v="0"/>
    <n v="61"/>
    <n v="10"/>
    <n v="7"/>
    <b v="0"/>
  </r>
  <r>
    <s v="AZ-2012-5499753"/>
    <x v="132"/>
    <n v="2"/>
    <n v="3"/>
    <n v="2012"/>
    <x v="132"/>
    <s v="George To Rot"/>
    <x v="3"/>
    <x v="27"/>
    <s v="Agen"/>
    <x v="1"/>
    <s v="Corporate"/>
    <s v="Economy"/>
    <x v="0"/>
    <x v="11"/>
    <s v="Advantus Clamps, 12 Pack"/>
    <n v="0"/>
    <n v="56"/>
    <n v="9"/>
    <n v="3"/>
    <b v="1"/>
  </r>
  <r>
    <s v="AZ-2012-3398854"/>
    <x v="133"/>
    <n v="3"/>
    <n v="3"/>
    <n v="2012"/>
    <x v="133"/>
    <s v="Phoebe Moore"/>
    <x v="7"/>
    <x v="35"/>
    <s v="Oslo"/>
    <x v="0"/>
    <s v="Corporate"/>
    <s v="Economy"/>
    <x v="0"/>
    <x v="3"/>
    <s v="Fellowes Trays, Industrial"/>
    <n v="0"/>
    <n v="116"/>
    <n v="28"/>
    <n v="2"/>
    <b v="0"/>
  </r>
  <r>
    <s v="AZ-2012-3398854"/>
    <x v="133"/>
    <n v="3"/>
    <n v="3"/>
    <n v="2012"/>
    <x v="133"/>
    <s v="Phoebe Moore"/>
    <x v="7"/>
    <x v="35"/>
    <s v="Oslo"/>
    <x v="0"/>
    <s v="Corporate"/>
    <s v="Economy"/>
    <x v="0"/>
    <x v="3"/>
    <s v="Fellowes Trays, Industrial"/>
    <n v="0"/>
    <n v="174"/>
    <n v="42"/>
    <n v="3"/>
    <b v="1"/>
  </r>
  <r>
    <s v="AZ-2012-2278867"/>
    <x v="134"/>
    <n v="4"/>
    <n v="3"/>
    <n v="2012"/>
    <x v="134"/>
    <s v="Juan Smith"/>
    <x v="8"/>
    <x v="56"/>
    <s v="Ghent"/>
    <x v="1"/>
    <s v="Consumer"/>
    <s v="Economy"/>
    <x v="0"/>
    <x v="11"/>
    <s v="Stockwell Paper Clips, Metal"/>
    <n v="0"/>
    <n v="27"/>
    <n v="11"/>
    <n v="2"/>
    <b v="0"/>
  </r>
  <r>
    <s v="AZ-2012-4568768"/>
    <x v="134"/>
    <n v="4"/>
    <n v="3"/>
    <n v="2012"/>
    <x v="134"/>
    <s v="Ewan Hyde"/>
    <x v="2"/>
    <x v="2"/>
    <s v="Cesena"/>
    <x v="2"/>
    <s v="Consumer"/>
    <s v="Economy"/>
    <x v="0"/>
    <x v="3"/>
    <s v="Tenex Folders, Wire Frame"/>
    <n v="0"/>
    <n v="80"/>
    <n v="11"/>
    <n v="6"/>
    <b v="0"/>
  </r>
  <r>
    <s v="AZ-2012-1332956"/>
    <x v="134"/>
    <n v="4"/>
    <n v="3"/>
    <n v="2012"/>
    <x v="134"/>
    <s v="Leah Derham"/>
    <x v="10"/>
    <x v="29"/>
    <s v="Vienna"/>
    <x v="1"/>
    <s v="Consumer"/>
    <s v="Priority"/>
    <x v="0"/>
    <x v="1"/>
    <s v="Wilson Jones Hole Reinforcements, Recycled"/>
    <n v="0"/>
    <n v="10"/>
    <n v="2"/>
    <n v="2"/>
    <b v="1"/>
  </r>
  <r>
    <s v="AZ-2012-907711"/>
    <x v="135"/>
    <n v="5"/>
    <n v="3"/>
    <n v="2012"/>
    <x v="135"/>
    <s v="Anna Kelly"/>
    <x v="0"/>
    <x v="0"/>
    <s v="Huddinge"/>
    <x v="0"/>
    <s v="Corporate"/>
    <s v="Economy Plus"/>
    <x v="2"/>
    <x v="6"/>
    <s v="SAFCO Steel Folding Chair, Set of Two"/>
    <n v="1"/>
    <n v="352"/>
    <n v="-49"/>
    <n v="8"/>
    <b v="1"/>
  </r>
  <r>
    <s v="AZ-2012-364031"/>
    <x v="136"/>
    <n v="7"/>
    <n v="3"/>
    <n v="2012"/>
    <x v="136"/>
    <s v="Tom Charlton"/>
    <x v="5"/>
    <x v="18"/>
    <s v="Torrevieja"/>
    <x v="2"/>
    <s v="Corporate"/>
    <s v="Economy"/>
    <x v="0"/>
    <x v="1"/>
    <s v="Acco Binder, Economy"/>
    <n v="0"/>
    <n v="30"/>
    <n v="4"/>
    <n v="2"/>
    <b v="0"/>
  </r>
  <r>
    <s v="AZ-2012-5139893"/>
    <x v="136"/>
    <n v="7"/>
    <n v="3"/>
    <n v="2012"/>
    <x v="136"/>
    <s v="Donna Nash"/>
    <x v="3"/>
    <x v="14"/>
    <s v="Montpellier"/>
    <x v="1"/>
    <s v="Corporate"/>
    <s v="Economy"/>
    <x v="1"/>
    <x v="4"/>
    <s v="Panasonic Inkjet, Durable"/>
    <n v="0"/>
    <n v="2123"/>
    <n v="125"/>
    <n v="8"/>
    <b v="1"/>
  </r>
  <r>
    <s v="BN-2012-2362845"/>
    <x v="136"/>
    <n v="7"/>
    <n v="3"/>
    <n v="2012"/>
    <x v="136"/>
    <s v="Georgina Fuller"/>
    <x v="3"/>
    <x v="30"/>
    <s v="Creil"/>
    <x v="1"/>
    <s v="Consumer"/>
    <s v="Priority"/>
    <x v="2"/>
    <x v="5"/>
    <s v="Dania 3-Shelf Cabinet, Mobile"/>
    <n v="0"/>
    <n v="907"/>
    <n v="-30"/>
    <n v="7"/>
    <b v="1"/>
  </r>
  <r>
    <s v="AZ-2012-958413"/>
    <x v="137"/>
    <n v="8"/>
    <n v="3"/>
    <n v="2012"/>
    <x v="137"/>
    <s v="Tyler Duncan"/>
    <x v="1"/>
    <x v="28"/>
    <s v="Karlsruhe"/>
    <x v="1"/>
    <s v="Home Office"/>
    <s v="Economy"/>
    <x v="0"/>
    <x v="2"/>
    <s v="Stanley Pens, Water Color"/>
    <n v="0"/>
    <n v="66"/>
    <n v="21"/>
    <n v="5"/>
    <b v="0"/>
  </r>
  <r>
    <s v="AZ-2012-130560"/>
    <x v="137"/>
    <n v="8"/>
    <n v="3"/>
    <n v="2012"/>
    <x v="137"/>
    <s v="Ruby Frost"/>
    <x v="5"/>
    <x v="77"/>
    <s v="Bilbao"/>
    <x v="2"/>
    <s v="Home Office"/>
    <s v="Economy"/>
    <x v="2"/>
    <x v="15"/>
    <s v="Tenex Photo Frame, Black"/>
    <n v="0"/>
    <n v="415"/>
    <n v="116"/>
    <n v="8"/>
    <b v="0"/>
  </r>
  <r>
    <s v="AZ-2012-130560"/>
    <x v="137"/>
    <n v="8"/>
    <n v="3"/>
    <n v="2012"/>
    <x v="137"/>
    <s v="Ruby Frost"/>
    <x v="5"/>
    <x v="77"/>
    <s v="Bilbao"/>
    <x v="2"/>
    <s v="Home Office"/>
    <s v="Economy"/>
    <x v="0"/>
    <x v="8"/>
    <s v="Breville Coffee Grinder, White"/>
    <n v="0"/>
    <n v="720"/>
    <n v="22"/>
    <n v="12"/>
    <b v="0"/>
  </r>
  <r>
    <s v="AZ-2012-130560"/>
    <x v="137"/>
    <n v="8"/>
    <n v="3"/>
    <n v="2012"/>
    <x v="137"/>
    <s v="Ruby Frost"/>
    <x v="5"/>
    <x v="77"/>
    <s v="Bilbao"/>
    <x v="2"/>
    <s v="Home Office"/>
    <s v="Economy"/>
    <x v="0"/>
    <x v="1"/>
    <s v="Ibico Binder, Durable"/>
    <n v="0"/>
    <n v="153"/>
    <n v="4"/>
    <n v="9"/>
    <b v="1"/>
  </r>
  <r>
    <s v="AZ-2012-130560"/>
    <x v="137"/>
    <n v="8"/>
    <n v="3"/>
    <n v="2012"/>
    <x v="137"/>
    <s v="Ruby Frost"/>
    <x v="5"/>
    <x v="77"/>
    <s v="Bilbao"/>
    <x v="2"/>
    <s v="Home Office"/>
    <s v="Economy"/>
    <x v="0"/>
    <x v="1"/>
    <s v="Wilson Jones Binding Machine, Durable"/>
    <n v="0"/>
    <n v="151"/>
    <n v="3"/>
    <n v="3"/>
    <b v="1"/>
  </r>
  <r>
    <s v="AZ-2012-130560"/>
    <x v="137"/>
    <n v="8"/>
    <n v="3"/>
    <n v="2012"/>
    <x v="137"/>
    <s v="Ruby Frost"/>
    <x v="5"/>
    <x v="77"/>
    <s v="Bilbao"/>
    <x v="2"/>
    <s v="Home Office"/>
    <s v="Economy"/>
    <x v="0"/>
    <x v="11"/>
    <s v="OIC Clamps, Bulk Pack"/>
    <n v="0"/>
    <n v="40"/>
    <n v="20"/>
    <n v="2"/>
    <b v="1"/>
  </r>
  <r>
    <s v="AZ-2012-4818460"/>
    <x v="137"/>
    <n v="8"/>
    <n v="3"/>
    <n v="2012"/>
    <x v="137"/>
    <s v="Maddison Breen"/>
    <x v="3"/>
    <x v="8"/>
    <s v="Bondy"/>
    <x v="1"/>
    <s v="Corporate"/>
    <s v="Economy"/>
    <x v="2"/>
    <x v="15"/>
    <s v="Rubbermaid Light Bulb, Erganomic"/>
    <n v="0"/>
    <n v="140"/>
    <n v="67"/>
    <n v="8"/>
    <b v="0"/>
  </r>
  <r>
    <s v="AZ-2012-4818460"/>
    <x v="137"/>
    <n v="8"/>
    <n v="3"/>
    <n v="2012"/>
    <x v="137"/>
    <s v="Maddison Breen"/>
    <x v="3"/>
    <x v="8"/>
    <s v="Bondy"/>
    <x v="1"/>
    <s v="Corporate"/>
    <s v="Economy"/>
    <x v="0"/>
    <x v="1"/>
    <s v="Cardinal Binder, Economy"/>
    <n v="0"/>
    <n v="28"/>
    <n v="10"/>
    <n v="2"/>
    <b v="1"/>
  </r>
  <r>
    <s v="AZ-2012-4818460"/>
    <x v="137"/>
    <n v="8"/>
    <n v="3"/>
    <n v="2012"/>
    <x v="137"/>
    <s v="Maddison Breen"/>
    <x v="3"/>
    <x v="8"/>
    <s v="Bondy"/>
    <x v="1"/>
    <s v="Corporate"/>
    <s v="Economy"/>
    <x v="0"/>
    <x v="3"/>
    <s v="Tenex Box, Blue"/>
    <n v="0"/>
    <n v="104"/>
    <n v="17"/>
    <n v="7"/>
    <b v="1"/>
  </r>
  <r>
    <s v="AZ-2012-4818460"/>
    <x v="137"/>
    <n v="8"/>
    <n v="3"/>
    <n v="2012"/>
    <x v="137"/>
    <s v="Maddison Breen"/>
    <x v="3"/>
    <x v="8"/>
    <s v="Bondy"/>
    <x v="1"/>
    <s v="Corporate"/>
    <s v="Economy"/>
    <x v="1"/>
    <x v="13"/>
    <s v="HP Personal Copier, Laser"/>
    <n v="0"/>
    <n v="423"/>
    <n v="94"/>
    <n v="4"/>
    <b v="0"/>
  </r>
  <r>
    <s v="AZ-2012-4818460"/>
    <x v="137"/>
    <n v="8"/>
    <n v="3"/>
    <n v="2012"/>
    <x v="137"/>
    <s v="Maddison Breen"/>
    <x v="3"/>
    <x v="8"/>
    <s v="Bondy"/>
    <x v="1"/>
    <s v="Corporate"/>
    <s v="Economy"/>
    <x v="1"/>
    <x v="9"/>
    <s v="Samsung Signal Booster, Full Size"/>
    <n v="0"/>
    <n v="469"/>
    <n v="182"/>
    <n v="4"/>
    <b v="0"/>
  </r>
  <r>
    <s v="AZ-2012-4064323"/>
    <x v="137"/>
    <n v="8"/>
    <n v="3"/>
    <n v="2012"/>
    <x v="137"/>
    <s v="Charlotte Taylor"/>
    <x v="2"/>
    <x v="7"/>
    <s v="Rovigo"/>
    <x v="2"/>
    <s v="Consumer"/>
    <s v="Economy"/>
    <x v="2"/>
    <x v="5"/>
    <s v="Ikea Stackable Bookrack, Pine"/>
    <n v="0"/>
    <n v="372"/>
    <n v="186"/>
    <n v="3"/>
    <b v="1"/>
  </r>
  <r>
    <s v="AZ-2012-4064323"/>
    <x v="137"/>
    <n v="8"/>
    <n v="3"/>
    <n v="2012"/>
    <x v="137"/>
    <s v="Charlotte Taylor"/>
    <x v="2"/>
    <x v="7"/>
    <s v="Rovigo"/>
    <x v="2"/>
    <s v="Consumer"/>
    <s v="Economy"/>
    <x v="2"/>
    <x v="15"/>
    <s v="Rubbermaid Photo Frame, Duo Pack"/>
    <n v="0"/>
    <n v="259"/>
    <n v="93"/>
    <n v="5"/>
    <b v="0"/>
  </r>
  <r>
    <s v="AZ-2012-4064323"/>
    <x v="137"/>
    <n v="8"/>
    <n v="3"/>
    <n v="2012"/>
    <x v="137"/>
    <s v="Charlotte Taylor"/>
    <x v="2"/>
    <x v="7"/>
    <s v="Rovigo"/>
    <x v="2"/>
    <s v="Consumer"/>
    <s v="Economy"/>
    <x v="0"/>
    <x v="8"/>
    <s v="KitchenAid Toaster, White"/>
    <n v="0"/>
    <n v="668"/>
    <n v="267"/>
    <n v="8"/>
    <b v="1"/>
  </r>
  <r>
    <s v="AZ-2012-4064323"/>
    <x v="137"/>
    <n v="8"/>
    <n v="3"/>
    <n v="2012"/>
    <x v="137"/>
    <s v="Charlotte Taylor"/>
    <x v="2"/>
    <x v="7"/>
    <s v="Rovigo"/>
    <x v="2"/>
    <s v="Consumer"/>
    <s v="Economy"/>
    <x v="1"/>
    <x v="13"/>
    <s v="HP Copy Machine, Color"/>
    <n v="0"/>
    <n v="1716"/>
    <n v="583"/>
    <n v="7"/>
    <b v="1"/>
  </r>
  <r>
    <s v="AZ-2012-1437670"/>
    <x v="137"/>
    <n v="8"/>
    <n v="3"/>
    <n v="2012"/>
    <x v="137"/>
    <s v="Sue Castaneda"/>
    <x v="2"/>
    <x v="15"/>
    <s v="Palermo"/>
    <x v="2"/>
    <s v="Home Office"/>
    <s v="Economy"/>
    <x v="0"/>
    <x v="2"/>
    <s v="BIC Highlighters, Blue"/>
    <n v="0"/>
    <n v="38"/>
    <n v="15"/>
    <n v="2"/>
    <b v="1"/>
  </r>
  <r>
    <s v="AZ-2012-1437670"/>
    <x v="137"/>
    <n v="8"/>
    <n v="3"/>
    <n v="2012"/>
    <x v="137"/>
    <s v="Sue Castaneda"/>
    <x v="2"/>
    <x v="15"/>
    <s v="Palermo"/>
    <x v="2"/>
    <s v="Home Office"/>
    <s v="Economy"/>
    <x v="0"/>
    <x v="2"/>
    <s v="Binney &amp; Smith Pens, Easy-Erase"/>
    <n v="0"/>
    <n v="85"/>
    <n v="0"/>
    <n v="7"/>
    <b v="1"/>
  </r>
  <r>
    <s v="AZ-2012-1437670"/>
    <x v="137"/>
    <n v="8"/>
    <n v="3"/>
    <n v="2012"/>
    <x v="137"/>
    <s v="Sue Castaneda"/>
    <x v="2"/>
    <x v="15"/>
    <s v="Palermo"/>
    <x v="2"/>
    <s v="Home Office"/>
    <s v="Economy"/>
    <x v="0"/>
    <x v="2"/>
    <s v="Boston Canvas, Water Color"/>
    <n v="0"/>
    <n v="170"/>
    <n v="26"/>
    <n v="3"/>
    <b v="0"/>
  </r>
  <r>
    <s v="AZ-2012-1437670"/>
    <x v="137"/>
    <n v="8"/>
    <n v="3"/>
    <n v="2012"/>
    <x v="137"/>
    <s v="Sue Castaneda"/>
    <x v="2"/>
    <x v="15"/>
    <s v="Palermo"/>
    <x v="2"/>
    <s v="Home Office"/>
    <s v="Economy"/>
    <x v="0"/>
    <x v="2"/>
    <s v="Boston Pens, Blue"/>
    <n v="0"/>
    <n v="43"/>
    <n v="1"/>
    <n v="3"/>
    <b v="1"/>
  </r>
  <r>
    <s v="AZ-2012-6280455"/>
    <x v="137"/>
    <n v="8"/>
    <n v="3"/>
    <n v="2012"/>
    <x v="137"/>
    <s v="Rory Jess"/>
    <x v="2"/>
    <x v="7"/>
    <s v="Venice"/>
    <x v="2"/>
    <s v="Home Office"/>
    <s v="Economy Plus"/>
    <x v="0"/>
    <x v="1"/>
    <s v="Wilson Jones Binder, Economy"/>
    <n v="0"/>
    <n v="26"/>
    <n v="8"/>
    <n v="2"/>
    <b v="0"/>
  </r>
  <r>
    <s v="AZ-2012-6280455"/>
    <x v="137"/>
    <n v="8"/>
    <n v="3"/>
    <n v="2012"/>
    <x v="137"/>
    <s v="Rory Jess"/>
    <x v="2"/>
    <x v="7"/>
    <s v="Venice"/>
    <x v="2"/>
    <s v="Home Office"/>
    <s v="Economy Plus"/>
    <x v="0"/>
    <x v="14"/>
    <s v="Hon Legal Exhibit Labels, 5000 Label Set"/>
    <n v="0"/>
    <n v="68"/>
    <n v="12"/>
    <n v="6"/>
    <b v="1"/>
  </r>
  <r>
    <s v="AZ-2012-6280455"/>
    <x v="137"/>
    <n v="8"/>
    <n v="3"/>
    <n v="2012"/>
    <x v="137"/>
    <s v="Rory Jess"/>
    <x v="2"/>
    <x v="7"/>
    <s v="Venice"/>
    <x v="2"/>
    <s v="Home Office"/>
    <s v="Economy Plus"/>
    <x v="1"/>
    <x v="7"/>
    <s v="Enermax Flash Drive, Programmable"/>
    <n v="0"/>
    <n v="215"/>
    <n v="77"/>
    <n v="5"/>
    <b v="0"/>
  </r>
  <r>
    <s v="AZ-2012-3477100"/>
    <x v="137"/>
    <n v="8"/>
    <n v="3"/>
    <n v="2012"/>
    <x v="137"/>
    <s v="Aaron Davey"/>
    <x v="6"/>
    <x v="11"/>
    <s v="Cork"/>
    <x v="0"/>
    <s v="Consumer"/>
    <s v="Economy"/>
    <x v="0"/>
    <x v="3"/>
    <s v="Smead File Cart, Industrial"/>
    <n v="1"/>
    <n v="321"/>
    <n v="-141"/>
    <n v="5"/>
    <b v="0"/>
  </r>
  <r>
    <s v="AZ-2012-3477100"/>
    <x v="137"/>
    <n v="8"/>
    <n v="3"/>
    <n v="2012"/>
    <x v="137"/>
    <s v="Aaron Davey"/>
    <x v="6"/>
    <x v="11"/>
    <s v="Cork"/>
    <x v="0"/>
    <s v="Consumer"/>
    <s v="Economy"/>
    <x v="1"/>
    <x v="7"/>
    <s v="Logitech Flash Drive, Bluetooth"/>
    <n v="1"/>
    <n v="168"/>
    <n v="-24"/>
    <n v="11"/>
    <b v="1"/>
  </r>
  <r>
    <s v="BN-2012-8901180"/>
    <x v="137"/>
    <n v="8"/>
    <n v="3"/>
    <n v="2012"/>
    <x v="137"/>
    <s v="Caitlyn Willoughby"/>
    <x v="0"/>
    <x v="0"/>
    <s v="Stockholm"/>
    <x v="0"/>
    <s v="Home Office"/>
    <s v="Economy Plus"/>
    <x v="0"/>
    <x v="1"/>
    <s v="Wilson Jones Binder Covers, Clear"/>
    <n v="1"/>
    <n v="16"/>
    <n v="-8"/>
    <n v="3"/>
    <b v="1"/>
  </r>
  <r>
    <s v="BN-2012-8901180"/>
    <x v="137"/>
    <n v="8"/>
    <n v="3"/>
    <n v="2012"/>
    <x v="137"/>
    <s v="Caitlyn Willoughby"/>
    <x v="0"/>
    <x v="0"/>
    <s v="Stockholm"/>
    <x v="0"/>
    <s v="Home Office"/>
    <s v="Economy Plus"/>
    <x v="1"/>
    <x v="9"/>
    <s v="Apple Headset, with Caller ID"/>
    <n v="1"/>
    <n v="73"/>
    <n v="-51"/>
    <n v="2"/>
    <b v="1"/>
  </r>
  <r>
    <s v="AZ-2012-7989750"/>
    <x v="138"/>
    <n v="9"/>
    <n v="3"/>
    <n v="2012"/>
    <x v="138"/>
    <s v="Philip Newsom"/>
    <x v="1"/>
    <x v="28"/>
    <s v="Stuttgart"/>
    <x v="1"/>
    <s v="Corporate"/>
    <s v="Priority"/>
    <x v="0"/>
    <x v="3"/>
    <s v="Tenex Box, Wire Frame"/>
    <n v="0"/>
    <n v="42"/>
    <n v="17"/>
    <n v="3"/>
    <b v="0"/>
  </r>
  <r>
    <s v="AZ-2012-7989750"/>
    <x v="138"/>
    <n v="9"/>
    <n v="3"/>
    <n v="2012"/>
    <x v="138"/>
    <s v="Philip Newsom"/>
    <x v="1"/>
    <x v="28"/>
    <s v="Stuttgart"/>
    <x v="1"/>
    <s v="Corporate"/>
    <s v="Priority"/>
    <x v="0"/>
    <x v="12"/>
    <s v="Elite Trimmer, High Speed"/>
    <n v="0"/>
    <n v="83"/>
    <n v="4"/>
    <n v="2"/>
    <b v="0"/>
  </r>
  <r>
    <s v="AZ-2012-9237127"/>
    <x v="138"/>
    <n v="9"/>
    <n v="3"/>
    <n v="2012"/>
    <x v="138"/>
    <s v="Dakota Green"/>
    <x v="5"/>
    <x v="58"/>
    <s v="Vigo"/>
    <x v="2"/>
    <s v="Consumer"/>
    <s v="Economy Plus"/>
    <x v="0"/>
    <x v="2"/>
    <s v="Boston Sketch Pad, Blue"/>
    <n v="0"/>
    <n v="146"/>
    <n v="63"/>
    <n v="3"/>
    <b v="0"/>
  </r>
  <r>
    <s v="AZ-2012-1627785"/>
    <x v="138"/>
    <n v="9"/>
    <n v="3"/>
    <n v="2012"/>
    <x v="138"/>
    <s v="Felicia Cooley"/>
    <x v="1"/>
    <x v="21"/>
    <s v="Leipzig"/>
    <x v="1"/>
    <s v="Consumer"/>
    <s v="Economy"/>
    <x v="0"/>
    <x v="14"/>
    <s v="Novimex Color Coded Labels, Alphabetical"/>
    <n v="0"/>
    <n v="37"/>
    <n v="12"/>
    <n v="3"/>
    <b v="1"/>
  </r>
  <r>
    <s v="AZ-2012-4411844"/>
    <x v="138"/>
    <n v="9"/>
    <n v="3"/>
    <n v="2012"/>
    <x v="138"/>
    <s v="Thomas Thompson"/>
    <x v="8"/>
    <x v="56"/>
    <s v="Ghent"/>
    <x v="1"/>
    <s v="Corporate"/>
    <s v="Priority"/>
    <x v="1"/>
    <x v="9"/>
    <s v="Cisco Headset, Cordless"/>
    <n v="0"/>
    <n v="183"/>
    <n v="16"/>
    <n v="2"/>
    <b v="1"/>
  </r>
  <r>
    <s v="BN-2012-9077460"/>
    <x v="138"/>
    <n v="9"/>
    <n v="3"/>
    <n v="2012"/>
    <x v="138"/>
    <s v="Erin Gill"/>
    <x v="4"/>
    <x v="4"/>
    <s v="London"/>
    <x v="0"/>
    <s v="Home Office"/>
    <s v="Priority"/>
    <x v="0"/>
    <x v="12"/>
    <s v="Kleencut Ruler, Easy Grip"/>
    <n v="0"/>
    <n v="27"/>
    <n v="-2"/>
    <n v="2"/>
    <b v="0"/>
  </r>
  <r>
    <s v="BN-2012-9196475"/>
    <x v="138"/>
    <n v="9"/>
    <n v="3"/>
    <n v="2012"/>
    <x v="138"/>
    <s v="Dominic Jordan"/>
    <x v="9"/>
    <x v="51"/>
    <s v="Amsterdam"/>
    <x v="1"/>
    <s v="Consumer"/>
    <s v="Economy"/>
    <x v="0"/>
    <x v="2"/>
    <s v="Binney &amp; Smith Canvas, Blue"/>
    <n v="1"/>
    <n v="103"/>
    <n v="-64"/>
    <n v="4"/>
    <b v="0"/>
  </r>
  <r>
    <s v="BN-2012-2793223"/>
    <x v="139"/>
    <n v="10"/>
    <n v="3"/>
    <n v="2012"/>
    <x v="139"/>
    <s v="Jeffrey Laird"/>
    <x v="1"/>
    <x v="66"/>
    <s v="Trier"/>
    <x v="1"/>
    <s v="Corporate"/>
    <s v="Economy"/>
    <x v="2"/>
    <x v="15"/>
    <s v="Advantus Light Bulb, Black"/>
    <n v="0"/>
    <n v="40"/>
    <n v="19"/>
    <n v="2"/>
    <b v="1"/>
  </r>
  <r>
    <s v="BN-2012-2793223"/>
    <x v="139"/>
    <n v="10"/>
    <n v="3"/>
    <n v="2012"/>
    <x v="139"/>
    <s v="Jeffrey Laird"/>
    <x v="1"/>
    <x v="66"/>
    <s v="Trier"/>
    <x v="1"/>
    <s v="Corporate"/>
    <s v="Economy"/>
    <x v="0"/>
    <x v="2"/>
    <s v="BIC Markers, Blue"/>
    <n v="0"/>
    <n v="79"/>
    <n v="2"/>
    <n v="3"/>
    <b v="1"/>
  </r>
  <r>
    <s v="AZ-2012-2928633"/>
    <x v="140"/>
    <n v="11"/>
    <n v="3"/>
    <n v="2012"/>
    <x v="140"/>
    <s v="Desiree Hurt"/>
    <x v="4"/>
    <x v="4"/>
    <s v="Leeds"/>
    <x v="0"/>
    <s v="Home Office"/>
    <s v="Economy"/>
    <x v="0"/>
    <x v="12"/>
    <s v="Acme Trimmer, High Speed"/>
    <n v="0"/>
    <n v="45"/>
    <n v="13"/>
    <n v="1"/>
    <b v="0"/>
  </r>
  <r>
    <s v="BN-2012-6776208"/>
    <x v="140"/>
    <n v="11"/>
    <n v="3"/>
    <n v="2012"/>
    <x v="140"/>
    <s v="Matthew Gill"/>
    <x v="3"/>
    <x v="9"/>
    <s v="Albertville"/>
    <x v="1"/>
    <s v="Home Office"/>
    <s v="Economy"/>
    <x v="1"/>
    <x v="13"/>
    <s v="HP Wireless Fax, Laser"/>
    <n v="0"/>
    <n v="612"/>
    <n v="-65"/>
    <n v="2"/>
    <b v="0"/>
  </r>
  <r>
    <s v="AZ-2012-4476196"/>
    <x v="141"/>
    <n v="12"/>
    <n v="3"/>
    <n v="2012"/>
    <x v="141"/>
    <s v="Samuel Thomas"/>
    <x v="2"/>
    <x v="6"/>
    <s v="Latina"/>
    <x v="2"/>
    <s v="Consumer"/>
    <s v="Economy"/>
    <x v="0"/>
    <x v="2"/>
    <s v="BIC Pens, Easy-Erase"/>
    <n v="0"/>
    <n v="116"/>
    <n v="25"/>
    <n v="8"/>
    <b v="1"/>
  </r>
  <r>
    <s v="AZ-2012-4476196"/>
    <x v="141"/>
    <n v="12"/>
    <n v="3"/>
    <n v="2012"/>
    <x v="141"/>
    <s v="Samuel Thomas"/>
    <x v="2"/>
    <x v="6"/>
    <s v="Latina"/>
    <x v="2"/>
    <s v="Consumer"/>
    <s v="Economy"/>
    <x v="0"/>
    <x v="12"/>
    <s v="Acme Box Cutter, Easy Grip"/>
    <n v="0"/>
    <n v="118"/>
    <n v="58"/>
    <n v="3"/>
    <b v="0"/>
  </r>
  <r>
    <s v="AZ-2012-6999743"/>
    <x v="141"/>
    <n v="12"/>
    <n v="3"/>
    <n v="2012"/>
    <x v="141"/>
    <s v="Scott Higgins"/>
    <x v="10"/>
    <x v="29"/>
    <s v="Vienna"/>
    <x v="1"/>
    <s v="Home Office"/>
    <s v="Economy"/>
    <x v="1"/>
    <x v="7"/>
    <s v="Logitech Router, Bluetooth"/>
    <n v="0"/>
    <n v="1237"/>
    <n v="99"/>
    <n v="5"/>
    <b v="0"/>
  </r>
  <r>
    <s v="AZ-2012-4956361"/>
    <x v="141"/>
    <n v="12"/>
    <n v="3"/>
    <n v="2012"/>
    <x v="141"/>
    <s v="Makayla Elphinstone"/>
    <x v="3"/>
    <x v="8"/>
    <s v="Alfortville"/>
    <x v="1"/>
    <s v="Consumer"/>
    <s v="Priority"/>
    <x v="0"/>
    <x v="2"/>
    <s v="BIC Highlighters, Easy-Erase"/>
    <n v="0"/>
    <n v="96"/>
    <n v="22"/>
    <n v="5"/>
    <b v="0"/>
  </r>
  <r>
    <s v="AZ-2012-4956361"/>
    <x v="141"/>
    <n v="12"/>
    <n v="3"/>
    <n v="2012"/>
    <x v="141"/>
    <s v="Makayla Elphinstone"/>
    <x v="3"/>
    <x v="8"/>
    <s v="Alfortville"/>
    <x v="1"/>
    <s v="Consumer"/>
    <s v="Priority"/>
    <x v="0"/>
    <x v="10"/>
    <s v="Jiffy Peel and Seal, Recycled"/>
    <n v="0"/>
    <n v="150"/>
    <n v="25"/>
    <n v="8"/>
    <b v="1"/>
  </r>
  <r>
    <s v="AZ-2012-5156362"/>
    <x v="141"/>
    <n v="12"/>
    <n v="3"/>
    <n v="2012"/>
    <x v="141"/>
    <s v="Matilda Jackson"/>
    <x v="1"/>
    <x v="5"/>
    <s v="Berlin"/>
    <x v="1"/>
    <s v="Corporate"/>
    <s v="Economy"/>
    <x v="0"/>
    <x v="2"/>
    <s v="Binney &amp; Smith Pencil Sharpener, Easy-Erase"/>
    <n v="0"/>
    <n v="75"/>
    <n v="1"/>
    <n v="3"/>
    <b v="1"/>
  </r>
  <r>
    <s v="AZ-2012-5156362"/>
    <x v="141"/>
    <n v="12"/>
    <n v="3"/>
    <n v="2012"/>
    <x v="141"/>
    <s v="Matilda Jackson"/>
    <x v="1"/>
    <x v="5"/>
    <s v="Berlin"/>
    <x v="1"/>
    <s v="Corporate"/>
    <s v="Economy"/>
    <x v="0"/>
    <x v="1"/>
    <s v="Avery Binding Machine, Clear"/>
    <n v="0"/>
    <n v="87"/>
    <n v="2"/>
    <n v="2"/>
    <b v="1"/>
  </r>
  <r>
    <s v="AZ-2012-3030732"/>
    <x v="141"/>
    <n v="12"/>
    <n v="3"/>
    <n v="2012"/>
    <x v="141"/>
    <s v="Archer Hort"/>
    <x v="2"/>
    <x v="40"/>
    <s v="Naples"/>
    <x v="2"/>
    <s v="Consumer"/>
    <s v="Economy Plus"/>
    <x v="2"/>
    <x v="15"/>
    <s v="Eldon Light Bulb, Duo Pack"/>
    <n v="0"/>
    <n v="76"/>
    <n v="30"/>
    <n v="3"/>
    <b v="1"/>
  </r>
  <r>
    <s v="AZ-2012-3030732"/>
    <x v="141"/>
    <n v="12"/>
    <n v="3"/>
    <n v="2012"/>
    <x v="141"/>
    <s v="Archer Hort"/>
    <x v="2"/>
    <x v="40"/>
    <s v="Naples"/>
    <x v="2"/>
    <s v="Consumer"/>
    <s v="Economy Plus"/>
    <x v="2"/>
    <x v="16"/>
    <s v="Lesro Conference Table, Fully Assembled"/>
    <n v="1"/>
    <n v="859"/>
    <n v="-790"/>
    <n v="2"/>
    <b v="0"/>
  </r>
  <r>
    <s v="AZ-2012-3030732"/>
    <x v="141"/>
    <n v="12"/>
    <n v="3"/>
    <n v="2012"/>
    <x v="141"/>
    <s v="Archer Hort"/>
    <x v="2"/>
    <x v="40"/>
    <s v="Naples"/>
    <x v="2"/>
    <s v="Consumer"/>
    <s v="Economy Plus"/>
    <x v="0"/>
    <x v="3"/>
    <s v="Fellowes Box, Wire Frame"/>
    <n v="0"/>
    <n v="34"/>
    <n v="3"/>
    <n v="3"/>
    <b v="1"/>
  </r>
  <r>
    <s v="AZ-2012-3030732"/>
    <x v="141"/>
    <n v="12"/>
    <n v="3"/>
    <n v="2012"/>
    <x v="141"/>
    <s v="Archer Hort"/>
    <x v="2"/>
    <x v="40"/>
    <s v="Naples"/>
    <x v="2"/>
    <s v="Consumer"/>
    <s v="Economy Plus"/>
    <x v="0"/>
    <x v="3"/>
    <s v="Fellowes Folders, Industrial"/>
    <n v="0"/>
    <n v="113"/>
    <n v="-32"/>
    <n v="7"/>
    <b v="1"/>
  </r>
  <r>
    <s v="AZ-2012-3030732"/>
    <x v="141"/>
    <n v="12"/>
    <n v="3"/>
    <n v="2012"/>
    <x v="141"/>
    <s v="Archer Hort"/>
    <x v="2"/>
    <x v="40"/>
    <s v="Naples"/>
    <x v="2"/>
    <s v="Consumer"/>
    <s v="Economy Plus"/>
    <x v="0"/>
    <x v="3"/>
    <s v="Fellowes Shelving, Industrial"/>
    <n v="0"/>
    <n v="35"/>
    <n v="2"/>
    <n v="1"/>
    <b v="0"/>
  </r>
  <r>
    <s v="BN-2012-9634659"/>
    <x v="141"/>
    <n v="12"/>
    <n v="3"/>
    <n v="2012"/>
    <x v="141"/>
    <s v="Kayleigh Farmer"/>
    <x v="2"/>
    <x v="78"/>
    <s v="Trieste"/>
    <x v="2"/>
    <s v="Consumer"/>
    <s v="Priority"/>
    <x v="0"/>
    <x v="3"/>
    <s v="Tenex Lockers, Blue"/>
    <n v="0"/>
    <n v="122"/>
    <n v="-29"/>
    <n v="1"/>
    <b v="1"/>
  </r>
  <r>
    <s v="BN-2012-704979"/>
    <x v="141"/>
    <n v="12"/>
    <n v="3"/>
    <n v="2012"/>
    <x v="141"/>
    <s v="Melody Nelson"/>
    <x v="3"/>
    <x v="14"/>
    <s v="Toulouse"/>
    <x v="1"/>
    <s v="Corporate"/>
    <s v="Economy"/>
    <x v="2"/>
    <x v="5"/>
    <s v="Dania Classic Bookcase, Traditional"/>
    <n v="1"/>
    <n v="986"/>
    <n v="-419"/>
    <n v="6"/>
    <b v="0"/>
  </r>
  <r>
    <s v="BN-2012-704979"/>
    <x v="141"/>
    <n v="12"/>
    <n v="3"/>
    <n v="2012"/>
    <x v="141"/>
    <s v="Melody Nelson"/>
    <x v="3"/>
    <x v="14"/>
    <s v="Toulouse"/>
    <x v="1"/>
    <s v="Corporate"/>
    <s v="Economy"/>
    <x v="2"/>
    <x v="5"/>
    <s v="Ikea Floating Shelf Set, Mobile"/>
    <n v="1"/>
    <n v="207"/>
    <n v="-285"/>
    <n v="3"/>
    <b v="0"/>
  </r>
  <r>
    <s v="BN-2012-704979"/>
    <x v="141"/>
    <n v="12"/>
    <n v="3"/>
    <n v="2012"/>
    <x v="141"/>
    <s v="Melody Nelson"/>
    <x v="3"/>
    <x v="14"/>
    <s v="Toulouse"/>
    <x v="1"/>
    <s v="Corporate"/>
    <s v="Economy"/>
    <x v="0"/>
    <x v="1"/>
    <s v="Acco Binder Covers, Durable"/>
    <n v="1"/>
    <n v="30"/>
    <n v="-3"/>
    <n v="4"/>
    <b v="1"/>
  </r>
  <r>
    <s v="BN-2012-4750589"/>
    <x v="141"/>
    <n v="12"/>
    <n v="3"/>
    <n v="2012"/>
    <x v="141"/>
    <s v="Eloise Sykes"/>
    <x v="11"/>
    <x v="79"/>
    <s v="Zurich"/>
    <x v="1"/>
    <s v="Consumer"/>
    <s v="Immediate"/>
    <x v="0"/>
    <x v="1"/>
    <s v="Cardinal Binder Covers, Economy"/>
    <n v="0"/>
    <n v="84"/>
    <n v="3"/>
    <n v="7"/>
    <b v="0"/>
  </r>
  <r>
    <s v="BN-2012-4750589"/>
    <x v="141"/>
    <n v="12"/>
    <n v="3"/>
    <n v="2012"/>
    <x v="141"/>
    <s v="Eloise Sykes"/>
    <x v="11"/>
    <x v="79"/>
    <s v="Zurich"/>
    <x v="1"/>
    <s v="Consumer"/>
    <s v="Immediate"/>
    <x v="0"/>
    <x v="11"/>
    <s v="Accos Paper Clips, Assorted Sizes"/>
    <n v="0"/>
    <n v="57"/>
    <n v="0"/>
    <n v="5"/>
    <b v="0"/>
  </r>
  <r>
    <s v="BN-2012-4750589"/>
    <x v="141"/>
    <n v="12"/>
    <n v="3"/>
    <n v="2012"/>
    <x v="141"/>
    <s v="Eloise Sykes"/>
    <x v="11"/>
    <x v="79"/>
    <s v="Zurich"/>
    <x v="1"/>
    <s v="Consumer"/>
    <s v="Immediate"/>
    <x v="0"/>
    <x v="3"/>
    <s v="Smead Trays, Industrial"/>
    <n v="0"/>
    <n v="49"/>
    <n v="16"/>
    <n v="1"/>
    <b v="0"/>
  </r>
  <r>
    <s v="AZ-2012-712520"/>
    <x v="142"/>
    <n v="1"/>
    <n v="4"/>
    <n v="2012"/>
    <x v="142"/>
    <s v="Harry Marion"/>
    <x v="4"/>
    <x v="4"/>
    <s v="Tamworth"/>
    <x v="0"/>
    <s v="Consumer"/>
    <s v="Economy"/>
    <x v="0"/>
    <x v="3"/>
    <s v="Rogers Shelving, Wire Frame"/>
    <n v="0"/>
    <n v="184"/>
    <n v="57"/>
    <n v="3"/>
    <b v="1"/>
  </r>
  <r>
    <s v="AZ-2012-712520"/>
    <x v="142"/>
    <n v="1"/>
    <n v="4"/>
    <n v="2012"/>
    <x v="142"/>
    <s v="Harry Marion"/>
    <x v="4"/>
    <x v="4"/>
    <s v="Tamworth"/>
    <x v="0"/>
    <s v="Consumer"/>
    <s v="Economy"/>
    <x v="0"/>
    <x v="3"/>
    <s v="Tenex File Cart, Single Width"/>
    <n v="0"/>
    <n v="673"/>
    <n v="316"/>
    <n v="5"/>
    <b v="1"/>
  </r>
  <r>
    <s v="BN-2012-7203367"/>
    <x v="143"/>
    <n v="2"/>
    <n v="4"/>
    <n v="2012"/>
    <x v="143"/>
    <s v="Rory Martindale"/>
    <x v="2"/>
    <x v="40"/>
    <s v="Naples"/>
    <x v="2"/>
    <s v="Consumer"/>
    <s v="Economy Plus"/>
    <x v="1"/>
    <x v="4"/>
    <s v="Konica Calculator, Red"/>
    <n v="0"/>
    <n v="59"/>
    <n v="-1"/>
    <n v="2"/>
    <b v="0"/>
  </r>
  <r>
    <s v="BN-2012-7203367"/>
    <x v="143"/>
    <n v="2"/>
    <n v="4"/>
    <n v="2012"/>
    <x v="143"/>
    <s v="Rory Martindale"/>
    <x v="2"/>
    <x v="40"/>
    <s v="Naples"/>
    <x v="2"/>
    <s v="Consumer"/>
    <s v="Economy Plus"/>
    <x v="1"/>
    <x v="9"/>
    <s v="Cisco Headset, Full Size"/>
    <n v="0"/>
    <n v="54"/>
    <n v="-5"/>
    <n v="1"/>
    <b v="1"/>
  </r>
  <r>
    <s v="AZ-2012-3450092"/>
    <x v="144"/>
    <n v="4"/>
    <n v="4"/>
    <n v="2012"/>
    <x v="144"/>
    <s v="Xavier Synan"/>
    <x v="2"/>
    <x v="7"/>
    <s v="Venice"/>
    <x v="2"/>
    <s v="Consumer"/>
    <s v="Economy"/>
    <x v="0"/>
    <x v="2"/>
    <s v="Binney &amp; Smith Sketch Pad, Fluorescent"/>
    <n v="0"/>
    <n v="95"/>
    <n v="5"/>
    <n v="2"/>
    <b v="0"/>
  </r>
  <r>
    <s v="AZ-2012-3450092"/>
    <x v="144"/>
    <n v="4"/>
    <n v="4"/>
    <n v="2012"/>
    <x v="144"/>
    <s v="Xavier Synan"/>
    <x v="2"/>
    <x v="7"/>
    <s v="Venice"/>
    <x v="2"/>
    <s v="Consumer"/>
    <s v="Economy"/>
    <x v="0"/>
    <x v="2"/>
    <s v="Boston Highlighters, Blue"/>
    <n v="0"/>
    <n v="57"/>
    <n v="14"/>
    <n v="3"/>
    <b v="0"/>
  </r>
  <r>
    <s v="AZ-2012-6468483"/>
    <x v="144"/>
    <n v="4"/>
    <n v="4"/>
    <n v="2012"/>
    <x v="144"/>
    <s v="Charles Carey"/>
    <x v="2"/>
    <x v="40"/>
    <s v="Marano di Napoli"/>
    <x v="2"/>
    <s v="Consumer"/>
    <s v="Immediate"/>
    <x v="0"/>
    <x v="0"/>
    <s v="Eaton Computer Printout Paper, 8.5 x 11"/>
    <n v="0"/>
    <n v="123"/>
    <n v="56"/>
    <n v="4"/>
    <b v="0"/>
  </r>
  <r>
    <s v="AZ-2012-9884785"/>
    <x v="145"/>
    <n v="6"/>
    <n v="4"/>
    <n v="2012"/>
    <x v="145"/>
    <s v="Jason Roger"/>
    <x v="3"/>
    <x v="8"/>
    <s v="Grigny"/>
    <x v="1"/>
    <s v="Corporate"/>
    <s v="Economy"/>
    <x v="0"/>
    <x v="10"/>
    <s v="Ames Mailers, Security-Tint"/>
    <n v="0"/>
    <n v="230"/>
    <n v="21"/>
    <n v="6"/>
    <b v="1"/>
  </r>
  <r>
    <s v="AZ-2012-8456579"/>
    <x v="145"/>
    <n v="6"/>
    <n v="4"/>
    <n v="2012"/>
    <x v="145"/>
    <s v="Gerald Booth"/>
    <x v="3"/>
    <x v="50"/>
    <s v="Tours"/>
    <x v="1"/>
    <s v="Consumer"/>
    <s v="Economy"/>
    <x v="2"/>
    <x v="6"/>
    <s v="Novimex Chairmat, Adjustable"/>
    <n v="0"/>
    <n v="265"/>
    <n v="82"/>
    <n v="5"/>
    <b v="0"/>
  </r>
  <r>
    <s v="AZ-2012-8456579"/>
    <x v="145"/>
    <n v="6"/>
    <n v="4"/>
    <n v="2012"/>
    <x v="145"/>
    <s v="Gerald Booth"/>
    <x v="3"/>
    <x v="50"/>
    <s v="Tours"/>
    <x v="1"/>
    <s v="Consumer"/>
    <s v="Economy"/>
    <x v="0"/>
    <x v="0"/>
    <s v="Enermax Memo Slips, Premium"/>
    <n v="0"/>
    <n v="31"/>
    <n v="1"/>
    <n v="2"/>
    <b v="0"/>
  </r>
  <r>
    <s v="AZ-2012-8884633"/>
    <x v="145"/>
    <n v="6"/>
    <n v="4"/>
    <n v="2012"/>
    <x v="145"/>
    <s v="Lester Wimmer"/>
    <x v="4"/>
    <x v="4"/>
    <s v="Newcastle upon Tyne"/>
    <x v="0"/>
    <s v="Consumer"/>
    <s v="Economy"/>
    <x v="0"/>
    <x v="1"/>
    <s v="Avery Binding Machine, Recycled"/>
    <n v="0"/>
    <n v="98"/>
    <n v="42"/>
    <n v="2"/>
    <b v="0"/>
  </r>
  <r>
    <s v="AZ-2012-4686001"/>
    <x v="146"/>
    <n v="7"/>
    <n v="4"/>
    <n v="2012"/>
    <x v="146"/>
    <s v="Philip Newsom"/>
    <x v="1"/>
    <x v="5"/>
    <s v="Berlin"/>
    <x v="1"/>
    <s v="Corporate"/>
    <s v="Economy Plus"/>
    <x v="0"/>
    <x v="10"/>
    <s v="Ames Peel and Seal, Security-Tint"/>
    <n v="0"/>
    <n v="57"/>
    <n v="13"/>
    <n v="3"/>
    <b v="0"/>
  </r>
  <r>
    <s v="AZ-2012-4686001"/>
    <x v="146"/>
    <n v="7"/>
    <n v="4"/>
    <n v="2012"/>
    <x v="146"/>
    <s v="Philip Newsom"/>
    <x v="1"/>
    <x v="5"/>
    <s v="Berlin"/>
    <x v="1"/>
    <s v="Corporate"/>
    <s v="Economy Plus"/>
    <x v="0"/>
    <x v="11"/>
    <s v="Stockwell Clamps, Assorted Sizes"/>
    <n v="0"/>
    <n v="29"/>
    <n v="8"/>
    <n v="2"/>
    <b v="0"/>
  </r>
  <r>
    <s v="AZ-2012-6962092"/>
    <x v="146"/>
    <n v="7"/>
    <n v="4"/>
    <n v="2012"/>
    <x v="146"/>
    <s v="Ryan Price"/>
    <x v="8"/>
    <x v="56"/>
    <s v="Ghent"/>
    <x v="1"/>
    <s v="Consumer"/>
    <s v="Economy Plus"/>
    <x v="0"/>
    <x v="11"/>
    <s v="Advantus Rubber Bands, Bulk Pack"/>
    <n v="0"/>
    <n v="66"/>
    <n v="22"/>
    <n v="4"/>
    <b v="0"/>
  </r>
  <r>
    <s v="AZ-2012-6962092"/>
    <x v="146"/>
    <n v="7"/>
    <n v="4"/>
    <n v="2012"/>
    <x v="146"/>
    <s v="Ryan Price"/>
    <x v="8"/>
    <x v="56"/>
    <s v="Ghent"/>
    <x v="1"/>
    <s v="Consumer"/>
    <s v="Economy Plus"/>
    <x v="0"/>
    <x v="3"/>
    <s v="Smead Shelving, Blue"/>
    <n v="0"/>
    <n v="147"/>
    <n v="44"/>
    <n v="3"/>
    <b v="0"/>
  </r>
  <r>
    <s v="AZ-2012-9208057"/>
    <x v="146"/>
    <n v="7"/>
    <n v="4"/>
    <n v="2012"/>
    <x v="146"/>
    <s v="Eve Bates"/>
    <x v="4"/>
    <x v="4"/>
    <s v="Birkenhead"/>
    <x v="0"/>
    <s v="Consumer"/>
    <s v="Economy"/>
    <x v="0"/>
    <x v="8"/>
    <s v="Cuisinart Refrigerator, Red"/>
    <n v="0"/>
    <n v="1488"/>
    <n v="372"/>
    <n v="3"/>
    <b v="1"/>
  </r>
  <r>
    <s v="AZ-2012-9208057"/>
    <x v="146"/>
    <n v="7"/>
    <n v="4"/>
    <n v="2012"/>
    <x v="146"/>
    <s v="Eve Bates"/>
    <x v="4"/>
    <x v="4"/>
    <s v="Birkenhead"/>
    <x v="0"/>
    <s v="Consumer"/>
    <s v="Economy"/>
    <x v="0"/>
    <x v="10"/>
    <s v="Cameo Clasp Envelope, Security-Tint"/>
    <n v="0"/>
    <n v="24"/>
    <n v="6"/>
    <n v="2"/>
    <b v="1"/>
  </r>
  <r>
    <s v="AZ-2012-9208057"/>
    <x v="146"/>
    <n v="7"/>
    <n v="4"/>
    <n v="2012"/>
    <x v="146"/>
    <s v="Eve Bates"/>
    <x v="4"/>
    <x v="4"/>
    <s v="Birkenhead"/>
    <x v="0"/>
    <s v="Consumer"/>
    <s v="Economy"/>
    <x v="0"/>
    <x v="3"/>
    <s v="Tenex Box, Blue"/>
    <n v="0"/>
    <n v="99"/>
    <n v="25"/>
    <n v="6"/>
    <b v="0"/>
  </r>
  <r>
    <s v="AZ-2012-2839783"/>
    <x v="146"/>
    <n v="7"/>
    <n v="4"/>
    <n v="2012"/>
    <x v="146"/>
    <s v="Daniel Burke"/>
    <x v="4"/>
    <x v="4"/>
    <s v="London"/>
    <x v="0"/>
    <s v="Home Office"/>
    <s v="Economy"/>
    <x v="0"/>
    <x v="2"/>
    <s v="BIC Pencil Sharpener, Fluorescent"/>
    <n v="0"/>
    <n v="27"/>
    <n v="7"/>
    <n v="1"/>
    <b v="0"/>
  </r>
  <r>
    <s v="AZ-2012-2839783"/>
    <x v="146"/>
    <n v="7"/>
    <n v="4"/>
    <n v="2012"/>
    <x v="146"/>
    <s v="Daniel Burke"/>
    <x v="4"/>
    <x v="4"/>
    <s v="London"/>
    <x v="0"/>
    <s v="Home Office"/>
    <s v="Economy"/>
    <x v="0"/>
    <x v="10"/>
    <s v="GlobeWeis Peel and Seal, with clear poly window"/>
    <n v="0"/>
    <n v="45"/>
    <n v="-3"/>
    <n v="2"/>
    <b v="1"/>
  </r>
  <r>
    <s v="AZ-2012-2839783"/>
    <x v="146"/>
    <n v="7"/>
    <n v="4"/>
    <n v="2012"/>
    <x v="146"/>
    <s v="Daniel Burke"/>
    <x v="4"/>
    <x v="4"/>
    <s v="London"/>
    <x v="0"/>
    <s v="Home Office"/>
    <s v="Economy"/>
    <x v="0"/>
    <x v="0"/>
    <s v="Xerox Message Books, Premium"/>
    <n v="0"/>
    <n v="55"/>
    <n v="22"/>
    <n v="3"/>
    <b v="0"/>
  </r>
  <r>
    <s v="AZ-2012-5292659"/>
    <x v="147"/>
    <n v="8"/>
    <n v="4"/>
    <n v="2012"/>
    <x v="147"/>
    <s v="Lilly Akhtar"/>
    <x v="2"/>
    <x v="37"/>
    <s v="Cuneo"/>
    <x v="2"/>
    <s v="Home Office"/>
    <s v="Priority"/>
    <x v="0"/>
    <x v="2"/>
    <s v="Boston Markers, Blue"/>
    <n v="0"/>
    <n v="53"/>
    <n v="22"/>
    <n v="2"/>
    <b v="1"/>
  </r>
  <r>
    <s v="AZ-2012-8516035"/>
    <x v="147"/>
    <n v="8"/>
    <n v="4"/>
    <n v="2012"/>
    <x v="147"/>
    <s v="Adam Harte"/>
    <x v="3"/>
    <x v="41"/>
    <s v="Flers"/>
    <x v="1"/>
    <s v="Corporate"/>
    <s v="Priority"/>
    <x v="0"/>
    <x v="3"/>
    <s v="Tenex Lockers, Blue"/>
    <n v="0"/>
    <n v="184"/>
    <n v="33"/>
    <n v="1"/>
    <b v="1"/>
  </r>
  <r>
    <s v="AZ-2012-3240635"/>
    <x v="147"/>
    <n v="8"/>
    <n v="4"/>
    <n v="2012"/>
    <x v="147"/>
    <s v="Henry Pedder"/>
    <x v="4"/>
    <x v="4"/>
    <s v="Poole"/>
    <x v="0"/>
    <s v="Consumer"/>
    <s v="Economy"/>
    <x v="0"/>
    <x v="1"/>
    <s v="Acco Binder, Clear"/>
    <n v="0"/>
    <n v="15"/>
    <n v="5"/>
    <n v="1"/>
    <b v="0"/>
  </r>
  <r>
    <s v="AZ-2012-3240635"/>
    <x v="147"/>
    <n v="8"/>
    <n v="4"/>
    <n v="2012"/>
    <x v="147"/>
    <s v="Henry Pedder"/>
    <x v="4"/>
    <x v="4"/>
    <s v="Poole"/>
    <x v="0"/>
    <s v="Consumer"/>
    <s v="Economy"/>
    <x v="0"/>
    <x v="1"/>
    <s v="Wilson Jones Binder Covers, Economy"/>
    <n v="0"/>
    <n v="45"/>
    <n v="12"/>
    <n v="4"/>
    <b v="0"/>
  </r>
  <r>
    <s v="BN-2012-282607"/>
    <x v="147"/>
    <n v="8"/>
    <n v="4"/>
    <n v="2012"/>
    <x v="147"/>
    <s v="Patricia Smith"/>
    <x v="3"/>
    <x v="8"/>
    <s v="Aulnay-sous-Bois"/>
    <x v="1"/>
    <s v="Corporate"/>
    <s v="Economy"/>
    <x v="2"/>
    <x v="6"/>
    <s v="Novimex Swivel Stool, Adjustable"/>
    <n v="0"/>
    <n v="150"/>
    <n v="-3"/>
    <n v="1"/>
    <b v="0"/>
  </r>
  <r>
    <s v="BN-2012-282607"/>
    <x v="147"/>
    <n v="8"/>
    <n v="4"/>
    <n v="2012"/>
    <x v="147"/>
    <s v="Patricia Smith"/>
    <x v="3"/>
    <x v="8"/>
    <s v="Aulnay-sous-Bois"/>
    <x v="1"/>
    <s v="Corporate"/>
    <s v="Economy"/>
    <x v="0"/>
    <x v="1"/>
    <s v="Ibico Binder, Recycled"/>
    <n v="0"/>
    <n v="79"/>
    <n v="6"/>
    <n v="5"/>
    <b v="1"/>
  </r>
  <r>
    <s v="BN-2012-282607"/>
    <x v="147"/>
    <n v="8"/>
    <n v="4"/>
    <n v="2012"/>
    <x v="147"/>
    <s v="Patricia Smith"/>
    <x v="3"/>
    <x v="8"/>
    <s v="Aulnay-sous-Bois"/>
    <x v="1"/>
    <s v="Corporate"/>
    <s v="Economy"/>
    <x v="0"/>
    <x v="14"/>
    <s v="Hon File Folder Labels, Laser Printer Compatible"/>
    <n v="0"/>
    <n v="17"/>
    <n v="2"/>
    <n v="2"/>
    <b v="0"/>
  </r>
  <r>
    <s v="BN-2012-282607"/>
    <x v="147"/>
    <n v="8"/>
    <n v="4"/>
    <n v="2012"/>
    <x v="147"/>
    <s v="Patricia Smith"/>
    <x v="3"/>
    <x v="8"/>
    <s v="Aulnay-sous-Bois"/>
    <x v="1"/>
    <s v="Corporate"/>
    <s v="Economy"/>
    <x v="0"/>
    <x v="3"/>
    <s v="Smead Box, Wire Frame"/>
    <n v="0"/>
    <n v="9"/>
    <n v="1"/>
    <n v="1"/>
    <b v="0"/>
  </r>
  <r>
    <s v="BN-2012-282607"/>
    <x v="147"/>
    <n v="8"/>
    <n v="4"/>
    <n v="2012"/>
    <x v="147"/>
    <s v="Patricia Smith"/>
    <x v="3"/>
    <x v="8"/>
    <s v="Aulnay-sous-Bois"/>
    <x v="1"/>
    <s v="Corporate"/>
    <s v="Economy"/>
    <x v="0"/>
    <x v="3"/>
    <s v="Smead File Cart, Single Width"/>
    <n v="0"/>
    <n v="462"/>
    <n v="-46"/>
    <n v="4"/>
    <b v="1"/>
  </r>
  <r>
    <s v="BN-2012-282607"/>
    <x v="147"/>
    <n v="8"/>
    <n v="4"/>
    <n v="2012"/>
    <x v="147"/>
    <s v="Patricia Smith"/>
    <x v="3"/>
    <x v="8"/>
    <s v="Aulnay-sous-Bois"/>
    <x v="1"/>
    <s v="Corporate"/>
    <s v="Economy"/>
    <x v="0"/>
    <x v="12"/>
    <s v="Acme Box Cutter, High Speed"/>
    <n v="0"/>
    <n v="227"/>
    <n v="109"/>
    <n v="6"/>
    <b v="1"/>
  </r>
  <r>
    <s v="AZ-2012-7586944"/>
    <x v="148"/>
    <n v="9"/>
    <n v="4"/>
    <n v="2012"/>
    <x v="148"/>
    <s v="Elijah Sodeman"/>
    <x v="5"/>
    <x v="22"/>
    <s v="Huelva"/>
    <x v="2"/>
    <s v="Consumer"/>
    <s v="Economy Plus"/>
    <x v="0"/>
    <x v="1"/>
    <s v="Wilson Jones Binder Covers, Durable"/>
    <n v="0"/>
    <n v="76"/>
    <n v="35"/>
    <n v="6"/>
    <b v="0"/>
  </r>
  <r>
    <s v="AZ-2012-7586944"/>
    <x v="148"/>
    <n v="9"/>
    <n v="4"/>
    <n v="2012"/>
    <x v="148"/>
    <s v="Elijah Sodeman"/>
    <x v="5"/>
    <x v="22"/>
    <s v="Huelva"/>
    <x v="2"/>
    <s v="Consumer"/>
    <s v="Economy Plus"/>
    <x v="0"/>
    <x v="10"/>
    <s v="Ames Interoffice Envelope, Security-Tint"/>
    <n v="0"/>
    <n v="570"/>
    <n v="279"/>
    <n v="12"/>
    <b v="1"/>
  </r>
  <r>
    <s v="AZ-2012-7586944"/>
    <x v="148"/>
    <n v="9"/>
    <n v="4"/>
    <n v="2012"/>
    <x v="148"/>
    <s v="Elijah Sodeman"/>
    <x v="5"/>
    <x v="22"/>
    <s v="Huelva"/>
    <x v="2"/>
    <s v="Consumer"/>
    <s v="Economy Plus"/>
    <x v="0"/>
    <x v="10"/>
    <s v="Kraft Clasp Envelope, Security-Tint"/>
    <n v="0"/>
    <n v="23"/>
    <n v="5"/>
    <n v="2"/>
    <b v="0"/>
  </r>
  <r>
    <s v="AZ-2012-827677"/>
    <x v="148"/>
    <n v="9"/>
    <n v="4"/>
    <n v="2012"/>
    <x v="148"/>
    <s v="Riley Howells"/>
    <x v="4"/>
    <x v="4"/>
    <s v="Swindon"/>
    <x v="0"/>
    <s v="Consumer"/>
    <s v="Economy Plus"/>
    <x v="0"/>
    <x v="1"/>
    <s v="Avery Hole Reinforcements, Clear"/>
    <n v="0"/>
    <n v="12"/>
    <n v="1"/>
    <n v="3"/>
    <b v="0"/>
  </r>
  <r>
    <s v="AZ-2012-9800130"/>
    <x v="148"/>
    <n v="9"/>
    <n v="4"/>
    <n v="2012"/>
    <x v="148"/>
    <s v="Angie Massengill"/>
    <x v="2"/>
    <x v="67"/>
    <s v="Genoa"/>
    <x v="2"/>
    <s v="Consumer"/>
    <s v="Economy"/>
    <x v="1"/>
    <x v="13"/>
    <s v="Sharp Copy Machine, Laser"/>
    <n v="0"/>
    <n v="956"/>
    <n v="124"/>
    <n v="4"/>
    <b v="1"/>
  </r>
  <r>
    <s v="AZ-2012-1648520"/>
    <x v="148"/>
    <n v="9"/>
    <n v="4"/>
    <n v="2012"/>
    <x v="148"/>
    <s v="Georgia Blackburn"/>
    <x v="2"/>
    <x v="67"/>
    <s v="Genoa"/>
    <x v="2"/>
    <s v="Corporate"/>
    <s v="Economy Plus"/>
    <x v="2"/>
    <x v="5"/>
    <s v="Bush Floating Shelf Set, Metal"/>
    <n v="0"/>
    <n v="1024"/>
    <n v="92"/>
    <n v="6"/>
    <b v="1"/>
  </r>
  <r>
    <s v="AZ-2012-1100963"/>
    <x v="148"/>
    <n v="9"/>
    <n v="4"/>
    <n v="2012"/>
    <x v="148"/>
    <s v="Ewan Walton"/>
    <x v="10"/>
    <x v="29"/>
    <s v="Vienna"/>
    <x v="1"/>
    <s v="Consumer"/>
    <s v="Immediate"/>
    <x v="2"/>
    <x v="15"/>
    <s v="Advantus Photo Frame, Erganomic"/>
    <n v="0"/>
    <n v="206"/>
    <n v="99"/>
    <n v="4"/>
    <b v="1"/>
  </r>
  <r>
    <s v="AZ-2012-1100963"/>
    <x v="148"/>
    <n v="9"/>
    <n v="4"/>
    <n v="2012"/>
    <x v="148"/>
    <s v="Ewan Walton"/>
    <x v="10"/>
    <x v="29"/>
    <s v="Vienna"/>
    <x v="1"/>
    <s v="Consumer"/>
    <s v="Immediate"/>
    <x v="0"/>
    <x v="10"/>
    <s v="GlobeWeis Manila Envelope, Set of 50"/>
    <n v="0"/>
    <n v="27"/>
    <n v="9"/>
    <n v="1"/>
    <b v="1"/>
  </r>
  <r>
    <s v="AZ-2012-1100963"/>
    <x v="148"/>
    <n v="9"/>
    <n v="4"/>
    <n v="2012"/>
    <x v="148"/>
    <s v="Ewan Walton"/>
    <x v="10"/>
    <x v="29"/>
    <s v="Vienna"/>
    <x v="1"/>
    <s v="Consumer"/>
    <s v="Immediate"/>
    <x v="0"/>
    <x v="14"/>
    <s v="Hon Round Labels, Adjustable"/>
    <n v="0"/>
    <n v="9"/>
    <n v="3"/>
    <n v="2"/>
    <b v="1"/>
  </r>
  <r>
    <s v="BN-2012-3390552"/>
    <x v="148"/>
    <n v="9"/>
    <n v="4"/>
    <n v="2012"/>
    <x v="148"/>
    <s v="Minnie Cash"/>
    <x v="1"/>
    <x v="13"/>
    <s v="Erfurt"/>
    <x v="1"/>
    <s v="Corporate"/>
    <s v="Economy"/>
    <x v="1"/>
    <x v="7"/>
    <s v="Enermax Mouse, Erganomic"/>
    <n v="0"/>
    <n v="229"/>
    <n v="16"/>
    <n v="6"/>
    <b v="0"/>
  </r>
  <r>
    <s v="AZ-2012-2357034"/>
    <x v="149"/>
    <n v="10"/>
    <n v="4"/>
    <n v="2012"/>
    <x v="149"/>
    <s v="Evie Morton"/>
    <x v="3"/>
    <x v="39"/>
    <s v="Marseille"/>
    <x v="1"/>
    <s v="Consumer"/>
    <s v="Economy"/>
    <x v="2"/>
    <x v="16"/>
    <s v="Chromcraft Round Table, Adjustable Height"/>
    <n v="0"/>
    <n v="915"/>
    <n v="-99"/>
    <n v="3"/>
    <b v="1"/>
  </r>
  <r>
    <s v="AZ-2012-2357034"/>
    <x v="149"/>
    <n v="10"/>
    <n v="4"/>
    <n v="2012"/>
    <x v="149"/>
    <s v="Evie Morton"/>
    <x v="3"/>
    <x v="39"/>
    <s v="Marseille"/>
    <x v="1"/>
    <s v="Consumer"/>
    <s v="Economy"/>
    <x v="0"/>
    <x v="10"/>
    <s v="Kraft Business Envelopes, Recycled"/>
    <n v="0"/>
    <n v="76"/>
    <n v="23"/>
    <n v="5"/>
    <b v="1"/>
  </r>
  <r>
    <s v="AZ-2012-7297045"/>
    <x v="149"/>
    <n v="10"/>
    <n v="4"/>
    <n v="2012"/>
    <x v="149"/>
    <s v="Anthony Stewart"/>
    <x v="3"/>
    <x v="8"/>
    <s v="Boulogne-Billancourt"/>
    <x v="1"/>
    <s v="Home Office"/>
    <s v="Economy Plus"/>
    <x v="0"/>
    <x v="2"/>
    <s v="Sanford Canvas, Fluorescent"/>
    <n v="0"/>
    <n v="207"/>
    <n v="77"/>
    <n v="4"/>
    <b v="1"/>
  </r>
  <r>
    <s v="AZ-2012-1063312"/>
    <x v="149"/>
    <n v="10"/>
    <n v="4"/>
    <n v="2012"/>
    <x v="149"/>
    <s v="Audrey Knowles"/>
    <x v="3"/>
    <x v="8"/>
    <s v="Paris"/>
    <x v="1"/>
    <s v="Consumer"/>
    <s v="Economy"/>
    <x v="2"/>
    <x v="6"/>
    <s v="Office Star Executive Leather Armchair, Adjustable"/>
    <n v="0"/>
    <n v="837"/>
    <n v="288"/>
    <n v="2"/>
    <b v="0"/>
  </r>
  <r>
    <s v="BN-2012-9454335"/>
    <x v="149"/>
    <n v="10"/>
    <n v="4"/>
    <n v="2012"/>
    <x v="149"/>
    <s v="Lester Wimmer"/>
    <x v="5"/>
    <x v="80"/>
    <s v="Palma de Mallorca"/>
    <x v="2"/>
    <s v="Consumer"/>
    <s v="Immediate"/>
    <x v="1"/>
    <x v="7"/>
    <s v="Memorex Numeric Keypad, Bluetooth"/>
    <n v="0"/>
    <n v="136"/>
    <n v="52"/>
    <n v="3"/>
    <b v="0"/>
  </r>
  <r>
    <s v="BN-2012-9454335"/>
    <x v="149"/>
    <n v="10"/>
    <n v="4"/>
    <n v="2012"/>
    <x v="149"/>
    <s v="Lester Wimmer"/>
    <x v="5"/>
    <x v="80"/>
    <s v="Palma de Mallorca"/>
    <x v="2"/>
    <s v="Consumer"/>
    <s v="Immediate"/>
    <x v="1"/>
    <x v="4"/>
    <s v="Okidata Receipt Printer, Durable"/>
    <n v="0"/>
    <n v="332"/>
    <n v="-22"/>
    <n v="3"/>
    <b v="0"/>
  </r>
  <r>
    <s v="AZ-2012-7826835"/>
    <x v="150"/>
    <n v="12"/>
    <n v="4"/>
    <n v="2012"/>
    <x v="150"/>
    <s v="Jessica Paramor"/>
    <x v="4"/>
    <x v="4"/>
    <s v="Watford"/>
    <x v="0"/>
    <s v="Corporate"/>
    <s v="Economy Plus"/>
    <x v="0"/>
    <x v="2"/>
    <s v="Boston Highlighters, Easy-Erase"/>
    <n v="0"/>
    <n v="57"/>
    <n v="13"/>
    <n v="3"/>
    <b v="1"/>
  </r>
  <r>
    <s v="AZ-2012-7826835"/>
    <x v="150"/>
    <n v="12"/>
    <n v="4"/>
    <n v="2012"/>
    <x v="150"/>
    <s v="Jessica Paramor"/>
    <x v="4"/>
    <x v="4"/>
    <s v="Watford"/>
    <x v="0"/>
    <s v="Corporate"/>
    <s v="Economy Plus"/>
    <x v="1"/>
    <x v="7"/>
    <s v="Enermax Keyboard, Erganomic"/>
    <n v="0"/>
    <n v="244"/>
    <n v="122"/>
    <n v="3"/>
    <b v="0"/>
  </r>
  <r>
    <s v="AZ-2012-3542766"/>
    <x v="150"/>
    <n v="12"/>
    <n v="4"/>
    <n v="2012"/>
    <x v="150"/>
    <s v="Alana Zahel"/>
    <x v="3"/>
    <x v="52"/>
    <s v="Nantes"/>
    <x v="1"/>
    <s v="Consumer"/>
    <s v="Economy"/>
    <x v="0"/>
    <x v="3"/>
    <s v="Eldon Trays, Wire Frame"/>
    <n v="0"/>
    <n v="296"/>
    <n v="95"/>
    <n v="7"/>
    <b v="0"/>
  </r>
  <r>
    <s v="AZ-2012-4475228"/>
    <x v="150"/>
    <n v="12"/>
    <n v="4"/>
    <n v="2012"/>
    <x v="150"/>
    <s v="Leo Bannister"/>
    <x v="5"/>
    <x v="10"/>
    <s v="Barcelona"/>
    <x v="2"/>
    <s v="Home Office"/>
    <s v="Economy"/>
    <x v="2"/>
    <x v="15"/>
    <s v="Rubbermaid Clock, Black"/>
    <n v="0"/>
    <n v="201"/>
    <n v="98"/>
    <n v="4"/>
    <b v="1"/>
  </r>
  <r>
    <s v="AZ-2012-4475228"/>
    <x v="150"/>
    <n v="12"/>
    <n v="4"/>
    <n v="2012"/>
    <x v="150"/>
    <s v="Leo Bannister"/>
    <x v="5"/>
    <x v="10"/>
    <s v="Barcelona"/>
    <x v="2"/>
    <s v="Home Office"/>
    <s v="Economy"/>
    <x v="0"/>
    <x v="2"/>
    <s v="Stanley Sketch Pad, Fluorescent"/>
    <n v="0"/>
    <n v="274"/>
    <n v="44"/>
    <n v="6"/>
    <b v="0"/>
  </r>
  <r>
    <s v="AZ-2012-4150074"/>
    <x v="151"/>
    <n v="1"/>
    <n v="5"/>
    <n v="2012"/>
    <x v="151"/>
    <s v="Robert Neil"/>
    <x v="9"/>
    <x v="72"/>
    <s v="Breda"/>
    <x v="1"/>
    <s v="Consumer"/>
    <s v="Economy"/>
    <x v="2"/>
    <x v="15"/>
    <s v="Eldon Photo Frame, Erganomic"/>
    <n v="0"/>
    <n v="136"/>
    <n v="24"/>
    <n v="3"/>
    <b v="1"/>
  </r>
  <r>
    <s v="AZ-2012-9602843"/>
    <x v="151"/>
    <n v="1"/>
    <n v="5"/>
    <n v="2012"/>
    <x v="151"/>
    <s v="Lamar Lockhart"/>
    <x v="5"/>
    <x v="18"/>
    <s v="Valencia"/>
    <x v="2"/>
    <s v="Consumer"/>
    <s v="Economy"/>
    <x v="1"/>
    <x v="13"/>
    <s v="Brother Wireless Fax, Color"/>
    <n v="0"/>
    <n v="761"/>
    <n v="160"/>
    <n v="2"/>
    <b v="0"/>
  </r>
  <r>
    <s v="AZ-2012-2038976"/>
    <x v="151"/>
    <n v="1"/>
    <n v="5"/>
    <n v="2012"/>
    <x v="151"/>
    <s v="Stella Balcombe"/>
    <x v="3"/>
    <x v="8"/>
    <s v="Paris"/>
    <x v="1"/>
    <s v="Home Office"/>
    <s v="Economy"/>
    <x v="0"/>
    <x v="3"/>
    <s v="Smead Lockers, Single Width"/>
    <n v="0"/>
    <n v="893"/>
    <n v="347"/>
    <n v="5"/>
    <b v="0"/>
  </r>
  <r>
    <s v="AZ-2012-6747407"/>
    <x v="151"/>
    <n v="1"/>
    <n v="5"/>
    <n v="2012"/>
    <x v="151"/>
    <s v="Natasha Heane"/>
    <x v="3"/>
    <x v="41"/>
    <s v="Rouen"/>
    <x v="1"/>
    <s v="Home Office"/>
    <s v="Immediate"/>
    <x v="2"/>
    <x v="15"/>
    <s v="Tenex Frame, Erganomic"/>
    <n v="0"/>
    <n v="434"/>
    <n v="143"/>
    <n v="4"/>
    <b v="1"/>
  </r>
  <r>
    <s v="AZ-2012-6747407"/>
    <x v="151"/>
    <n v="1"/>
    <n v="5"/>
    <n v="2012"/>
    <x v="151"/>
    <s v="Natasha Heane"/>
    <x v="3"/>
    <x v="41"/>
    <s v="Rouen"/>
    <x v="1"/>
    <s v="Home Office"/>
    <s v="Immediate"/>
    <x v="0"/>
    <x v="14"/>
    <s v="Avery Removable Labels, Laser Printer Compatible"/>
    <n v="0"/>
    <n v="43"/>
    <n v="9"/>
    <n v="4"/>
    <b v="0"/>
  </r>
  <r>
    <s v="AZ-2012-6747407"/>
    <x v="151"/>
    <n v="1"/>
    <n v="5"/>
    <n v="2012"/>
    <x v="151"/>
    <s v="Natasha Heane"/>
    <x v="3"/>
    <x v="41"/>
    <s v="Rouen"/>
    <x v="1"/>
    <s v="Home Office"/>
    <s v="Immediate"/>
    <x v="1"/>
    <x v="7"/>
    <s v="SanDisk Numeric Keypad, USB"/>
    <n v="0"/>
    <n v="425"/>
    <n v="136"/>
    <n v="8"/>
    <b v="0"/>
  </r>
  <r>
    <s v="BN-2012-9614623"/>
    <x v="151"/>
    <n v="1"/>
    <n v="5"/>
    <n v="2012"/>
    <x v="151"/>
    <s v="Luz Reilly"/>
    <x v="0"/>
    <x v="0"/>
    <s v="Stockholm"/>
    <x v="0"/>
    <s v="Consumer"/>
    <s v="Economy"/>
    <x v="1"/>
    <x v="4"/>
    <s v="Epson Inkjet, Wireless"/>
    <n v="1"/>
    <n v="308"/>
    <n v="-240"/>
    <n v="2"/>
    <b v="1"/>
  </r>
  <r>
    <s v="AZ-2012-3654996"/>
    <x v="152"/>
    <n v="3"/>
    <n v="5"/>
    <n v="2012"/>
    <x v="152"/>
    <s v="Owen Howell"/>
    <x v="4"/>
    <x v="4"/>
    <s v="Runcorn"/>
    <x v="0"/>
    <s v="Home Office"/>
    <s v="Economy"/>
    <x v="0"/>
    <x v="2"/>
    <s v="Sanford Canvas, Blue"/>
    <n v="0"/>
    <n v="51"/>
    <n v="15"/>
    <n v="1"/>
    <b v="0"/>
  </r>
  <r>
    <s v="AZ-2012-3654996"/>
    <x v="152"/>
    <n v="3"/>
    <n v="5"/>
    <n v="2012"/>
    <x v="152"/>
    <s v="Owen Howell"/>
    <x v="4"/>
    <x v="4"/>
    <s v="Runcorn"/>
    <x v="0"/>
    <s v="Home Office"/>
    <s v="Economy"/>
    <x v="0"/>
    <x v="1"/>
    <s v="Cardinal 3-Hole Punch, Recycled"/>
    <n v="0"/>
    <n v="58"/>
    <n v="17"/>
    <n v="2"/>
    <b v="0"/>
  </r>
  <r>
    <s v="AZ-2012-1128813"/>
    <x v="152"/>
    <n v="3"/>
    <n v="5"/>
    <n v="2012"/>
    <x v="152"/>
    <s v="Hayden Perkins"/>
    <x v="3"/>
    <x v="8"/>
    <s v="Vanves"/>
    <x v="1"/>
    <s v="Consumer"/>
    <s v="Economy Plus"/>
    <x v="2"/>
    <x v="6"/>
    <s v="Harbour Creations Executive Leather Armchair, Black"/>
    <n v="0"/>
    <n v="852"/>
    <n v="180"/>
    <n v="2"/>
    <b v="1"/>
  </r>
  <r>
    <s v="AZ-2012-1128813"/>
    <x v="152"/>
    <n v="3"/>
    <n v="5"/>
    <n v="2012"/>
    <x v="152"/>
    <s v="Hayden Perkins"/>
    <x v="3"/>
    <x v="8"/>
    <s v="Vanves"/>
    <x v="1"/>
    <s v="Consumer"/>
    <s v="Economy Plus"/>
    <x v="0"/>
    <x v="0"/>
    <s v="Xerox Note Cards, Premium"/>
    <n v="0"/>
    <n v="132"/>
    <n v="26"/>
    <n v="5"/>
    <b v="1"/>
  </r>
  <r>
    <s v="BN-2012-8185079"/>
    <x v="152"/>
    <n v="3"/>
    <n v="5"/>
    <n v="2012"/>
    <x v="152"/>
    <s v="Robert Zapata"/>
    <x v="4"/>
    <x v="42"/>
    <s v="Dundee"/>
    <x v="0"/>
    <s v="Consumer"/>
    <s v="Economy"/>
    <x v="2"/>
    <x v="15"/>
    <s v="Eldon Photo Frame, Erganomic"/>
    <n v="0"/>
    <n v="119"/>
    <n v="7"/>
    <n v="3"/>
    <b v="0"/>
  </r>
  <r>
    <s v="BN-2012-8185079"/>
    <x v="152"/>
    <n v="3"/>
    <n v="5"/>
    <n v="2012"/>
    <x v="152"/>
    <s v="Robert Zapata"/>
    <x v="4"/>
    <x v="42"/>
    <s v="Dundee"/>
    <x v="0"/>
    <s v="Consumer"/>
    <s v="Economy"/>
    <x v="0"/>
    <x v="3"/>
    <s v="Fellowes File Cart, Single Width"/>
    <n v="0"/>
    <n v="137"/>
    <n v="0"/>
    <n v="1"/>
    <b v="0"/>
  </r>
  <r>
    <s v="AZ-2012-5131347"/>
    <x v="153"/>
    <n v="4"/>
    <n v="5"/>
    <n v="2012"/>
    <x v="153"/>
    <s v="Ben Hogben"/>
    <x v="1"/>
    <x v="43"/>
    <s v="Hanover"/>
    <x v="1"/>
    <s v="Corporate"/>
    <s v="Immediate"/>
    <x v="0"/>
    <x v="2"/>
    <s v="Sanford Pencil Sharpener, Water Color"/>
    <n v="1"/>
    <n v="26"/>
    <n v="-13"/>
    <n v="2"/>
    <b v="0"/>
  </r>
  <r>
    <s v="AZ-2012-5131347"/>
    <x v="153"/>
    <n v="4"/>
    <n v="5"/>
    <n v="2012"/>
    <x v="153"/>
    <s v="Ben Hogben"/>
    <x v="1"/>
    <x v="43"/>
    <s v="Hanover"/>
    <x v="1"/>
    <s v="Corporate"/>
    <s v="Immediate"/>
    <x v="0"/>
    <x v="2"/>
    <s v="Sanford Sketch Pad, Fluorescent"/>
    <n v="1"/>
    <n v="117"/>
    <n v="-7"/>
    <n v="5"/>
    <b v="1"/>
  </r>
  <r>
    <s v="AZ-2012-5131347"/>
    <x v="153"/>
    <n v="4"/>
    <n v="5"/>
    <n v="2012"/>
    <x v="153"/>
    <s v="Ben Hogben"/>
    <x v="1"/>
    <x v="43"/>
    <s v="Hanover"/>
    <x v="1"/>
    <s v="Corporate"/>
    <s v="Immediate"/>
    <x v="1"/>
    <x v="9"/>
    <s v="Apple Smart Phone, with Caller ID"/>
    <n v="1"/>
    <n v="2876"/>
    <n v="-1783"/>
    <n v="9"/>
    <b v="1"/>
  </r>
  <r>
    <s v="AZ-2012-768602"/>
    <x v="154"/>
    <n v="6"/>
    <n v="5"/>
    <n v="2012"/>
    <x v="154"/>
    <s v="Joan Douglas"/>
    <x v="3"/>
    <x v="3"/>
    <s v="Nancy"/>
    <x v="1"/>
    <s v="Corporate"/>
    <s v="Economy"/>
    <x v="0"/>
    <x v="10"/>
    <s v="Cameo Clasp Envelope, Security-Tint"/>
    <n v="0"/>
    <n v="36"/>
    <n v="9"/>
    <n v="3"/>
    <b v="1"/>
  </r>
  <r>
    <s v="AZ-2012-9551282"/>
    <x v="155"/>
    <n v="7"/>
    <n v="5"/>
    <n v="2012"/>
    <x v="155"/>
    <s v="Anna Macdonald"/>
    <x v="1"/>
    <x v="1"/>
    <s v="Paderborn"/>
    <x v="1"/>
    <s v="Consumer"/>
    <s v="Priority"/>
    <x v="0"/>
    <x v="2"/>
    <s v="Sanford Markers, Easy-Erase"/>
    <n v="0"/>
    <n v="165"/>
    <n v="3"/>
    <n v="7"/>
    <b v="1"/>
  </r>
  <r>
    <s v="AZ-2012-9551282"/>
    <x v="155"/>
    <n v="7"/>
    <n v="5"/>
    <n v="2012"/>
    <x v="155"/>
    <s v="Anna Macdonald"/>
    <x v="1"/>
    <x v="1"/>
    <s v="Paderborn"/>
    <x v="1"/>
    <s v="Consumer"/>
    <s v="Priority"/>
    <x v="0"/>
    <x v="2"/>
    <s v="Stanley Sketch Pad, Fluorescent"/>
    <n v="0"/>
    <n v="46"/>
    <n v="7"/>
    <n v="1"/>
    <b v="0"/>
  </r>
  <r>
    <s v="AZ-2012-9551282"/>
    <x v="155"/>
    <n v="7"/>
    <n v="5"/>
    <n v="2012"/>
    <x v="155"/>
    <s v="Anna Macdonald"/>
    <x v="1"/>
    <x v="1"/>
    <s v="Paderborn"/>
    <x v="1"/>
    <s v="Consumer"/>
    <s v="Priority"/>
    <x v="1"/>
    <x v="7"/>
    <s v="Memorex Memory Card, Programmable"/>
    <n v="0"/>
    <n v="519"/>
    <n v="73"/>
    <n v="5"/>
    <b v="0"/>
  </r>
  <r>
    <s v="AZ-2012-2413231"/>
    <x v="155"/>
    <n v="7"/>
    <n v="5"/>
    <n v="2012"/>
    <x v="155"/>
    <s v="Rose Heap"/>
    <x v="1"/>
    <x v="1"/>
    <s v="Essen"/>
    <x v="1"/>
    <s v="Consumer"/>
    <s v="Economy"/>
    <x v="0"/>
    <x v="3"/>
    <s v="Tenex Trays, Single Width"/>
    <n v="0"/>
    <n v="98"/>
    <n v="30"/>
    <n v="2"/>
    <b v="1"/>
  </r>
  <r>
    <s v="BN-2012-4235969"/>
    <x v="156"/>
    <n v="8"/>
    <n v="5"/>
    <n v="2012"/>
    <x v="156"/>
    <s v="Callum Hagai"/>
    <x v="1"/>
    <x v="43"/>
    <s v="Emden"/>
    <x v="1"/>
    <s v="Home Office"/>
    <s v="Economy"/>
    <x v="2"/>
    <x v="6"/>
    <s v="Harbour Creations Executive Leather Armchair, Red"/>
    <n v="0"/>
    <n v="1285"/>
    <n v="414"/>
    <n v="3"/>
    <b v="0"/>
  </r>
  <r>
    <s v="BN-2012-4235969"/>
    <x v="156"/>
    <n v="8"/>
    <n v="5"/>
    <n v="2012"/>
    <x v="156"/>
    <s v="Callum Hagai"/>
    <x v="1"/>
    <x v="43"/>
    <s v="Emden"/>
    <x v="1"/>
    <s v="Home Office"/>
    <s v="Economy"/>
    <x v="0"/>
    <x v="14"/>
    <s v="Avery Color Coded Labels, Laser Printer Compatible"/>
    <n v="0"/>
    <n v="66"/>
    <n v="12"/>
    <n v="5"/>
    <b v="0"/>
  </r>
  <r>
    <s v="BN-2012-4235969"/>
    <x v="156"/>
    <n v="8"/>
    <n v="5"/>
    <n v="2012"/>
    <x v="156"/>
    <s v="Callum Hagai"/>
    <x v="1"/>
    <x v="43"/>
    <s v="Emden"/>
    <x v="1"/>
    <s v="Home Office"/>
    <s v="Economy"/>
    <x v="0"/>
    <x v="3"/>
    <s v="Rogers Lockers, Single Width"/>
    <n v="0"/>
    <n v="571"/>
    <n v="216"/>
    <n v="3"/>
    <b v="0"/>
  </r>
  <r>
    <s v="BN-2012-4235969"/>
    <x v="156"/>
    <n v="8"/>
    <n v="5"/>
    <n v="2012"/>
    <x v="156"/>
    <s v="Callum Hagai"/>
    <x v="1"/>
    <x v="43"/>
    <s v="Emden"/>
    <x v="1"/>
    <s v="Home Office"/>
    <s v="Economy"/>
    <x v="0"/>
    <x v="3"/>
    <s v="Tenex Folders, Blue"/>
    <n v="0"/>
    <n v="84"/>
    <n v="21"/>
    <n v="4"/>
    <b v="0"/>
  </r>
  <r>
    <s v="AZ-2012-8169593"/>
    <x v="157"/>
    <n v="9"/>
    <n v="5"/>
    <n v="2012"/>
    <x v="157"/>
    <s v="Darcy Medley"/>
    <x v="4"/>
    <x v="4"/>
    <s v="London"/>
    <x v="0"/>
    <s v="Corporate"/>
    <s v="Priority"/>
    <x v="2"/>
    <x v="5"/>
    <s v="Sauder 3-Shelf Cabinet, Traditional"/>
    <n v="0"/>
    <n v="750"/>
    <n v="92"/>
    <n v="5"/>
    <b v="1"/>
  </r>
  <r>
    <s v="AZ-2012-8169593"/>
    <x v="157"/>
    <n v="9"/>
    <n v="5"/>
    <n v="2012"/>
    <x v="157"/>
    <s v="Darcy Medley"/>
    <x v="4"/>
    <x v="4"/>
    <s v="London"/>
    <x v="0"/>
    <s v="Corporate"/>
    <s v="Priority"/>
    <x v="0"/>
    <x v="2"/>
    <s v="Boston Highlighters, Easy-Erase"/>
    <n v="0"/>
    <n v="17"/>
    <n v="2"/>
    <n v="1"/>
    <b v="1"/>
  </r>
  <r>
    <s v="AZ-2012-8169593"/>
    <x v="157"/>
    <n v="9"/>
    <n v="5"/>
    <n v="2012"/>
    <x v="157"/>
    <s v="Darcy Medley"/>
    <x v="4"/>
    <x v="4"/>
    <s v="London"/>
    <x v="0"/>
    <s v="Corporate"/>
    <s v="Priority"/>
    <x v="0"/>
    <x v="2"/>
    <s v="Sanford Markers, Blue"/>
    <n v="0"/>
    <n v="63"/>
    <n v="6"/>
    <n v="3"/>
    <b v="1"/>
  </r>
  <r>
    <s v="AZ-2012-1234027"/>
    <x v="157"/>
    <n v="9"/>
    <n v="5"/>
    <n v="2012"/>
    <x v="157"/>
    <s v="Kristen Holland"/>
    <x v="3"/>
    <x v="27"/>
    <s v="Bordeaux"/>
    <x v="1"/>
    <s v="Consumer"/>
    <s v="Economy Plus"/>
    <x v="2"/>
    <x v="5"/>
    <s v="Bush Stackable Bookrack, Traditional"/>
    <n v="0"/>
    <n v="221"/>
    <n v="37"/>
    <n v="2"/>
    <b v="0"/>
  </r>
  <r>
    <s v="AZ-2012-1234027"/>
    <x v="157"/>
    <n v="9"/>
    <n v="5"/>
    <n v="2012"/>
    <x v="157"/>
    <s v="Kristen Holland"/>
    <x v="3"/>
    <x v="27"/>
    <s v="Bordeaux"/>
    <x v="1"/>
    <s v="Consumer"/>
    <s v="Economy Plus"/>
    <x v="1"/>
    <x v="4"/>
    <s v="StarTech Calculator, Durable"/>
    <n v="0"/>
    <n v="170"/>
    <n v="0"/>
    <n v="5"/>
    <b v="1"/>
  </r>
  <r>
    <s v="AZ-2012-1850952"/>
    <x v="157"/>
    <n v="9"/>
    <n v="5"/>
    <n v="2012"/>
    <x v="157"/>
    <s v="Frances Matthias"/>
    <x v="3"/>
    <x v="8"/>
    <s v="Bagneux"/>
    <x v="1"/>
    <s v="Corporate"/>
    <s v="Economy"/>
    <x v="0"/>
    <x v="2"/>
    <s v="Boston Pens, Easy-Erase"/>
    <n v="0"/>
    <n v="101"/>
    <n v="33"/>
    <n v="7"/>
    <b v="1"/>
  </r>
  <r>
    <s v="AZ-2012-6068196"/>
    <x v="157"/>
    <n v="9"/>
    <n v="5"/>
    <n v="2012"/>
    <x v="157"/>
    <s v="Lily Tyler"/>
    <x v="1"/>
    <x v="17"/>
    <s v="Kiel"/>
    <x v="1"/>
    <s v="Home Office"/>
    <s v="Economy"/>
    <x v="0"/>
    <x v="0"/>
    <s v="Enermax Memo Slips, Premium"/>
    <n v="0"/>
    <n v="16"/>
    <n v="0"/>
    <n v="1"/>
    <b v="1"/>
  </r>
  <r>
    <s v="BN-2012-4253204"/>
    <x v="157"/>
    <n v="9"/>
    <n v="5"/>
    <n v="2012"/>
    <x v="157"/>
    <s v="Naomi Hancock"/>
    <x v="11"/>
    <x v="81"/>
    <s v="Lausanne"/>
    <x v="1"/>
    <s v="Corporate"/>
    <s v="Economy"/>
    <x v="0"/>
    <x v="3"/>
    <s v="Eldon Shelving, Industrial"/>
    <n v="0"/>
    <n v="147"/>
    <n v="4"/>
    <n v="3"/>
    <b v="0"/>
  </r>
  <r>
    <s v="AZ-2012-629185"/>
    <x v="158"/>
    <n v="10"/>
    <n v="5"/>
    <n v="2012"/>
    <x v="158"/>
    <s v="Louise Walsh"/>
    <x v="1"/>
    <x v="23"/>
    <s v="Munich"/>
    <x v="1"/>
    <s v="Consumer"/>
    <s v="Economy"/>
    <x v="1"/>
    <x v="4"/>
    <s v="Konica Phone, Wireless"/>
    <n v="0"/>
    <n v="172"/>
    <n v="34"/>
    <n v="2"/>
    <b v="1"/>
  </r>
  <r>
    <s v="BN-2012-3932885"/>
    <x v="158"/>
    <n v="10"/>
    <n v="5"/>
    <n v="2012"/>
    <x v="158"/>
    <s v="Gemma Curlewis"/>
    <x v="11"/>
    <x v="81"/>
    <s v="Lausanne"/>
    <x v="1"/>
    <s v="Corporate"/>
    <s v="Economy"/>
    <x v="2"/>
    <x v="5"/>
    <s v="Sauder Floating Shelf Set, Mobile"/>
    <n v="0"/>
    <n v="591"/>
    <n v="219"/>
    <n v="3"/>
    <b v="0"/>
  </r>
  <r>
    <s v="BN-2012-3932885"/>
    <x v="158"/>
    <n v="10"/>
    <n v="5"/>
    <n v="2012"/>
    <x v="158"/>
    <s v="Gemma Curlewis"/>
    <x v="11"/>
    <x v="81"/>
    <s v="Lausanne"/>
    <x v="1"/>
    <s v="Corporate"/>
    <s v="Economy"/>
    <x v="0"/>
    <x v="2"/>
    <s v="Sanford Canvas, Fluorescent"/>
    <n v="0"/>
    <n v="414"/>
    <n v="153"/>
    <n v="8"/>
    <b v="0"/>
  </r>
  <r>
    <s v="BN-2012-3932885"/>
    <x v="158"/>
    <n v="10"/>
    <n v="5"/>
    <n v="2012"/>
    <x v="158"/>
    <s v="Gemma Curlewis"/>
    <x v="11"/>
    <x v="81"/>
    <s v="Lausanne"/>
    <x v="1"/>
    <s v="Corporate"/>
    <s v="Economy"/>
    <x v="0"/>
    <x v="3"/>
    <s v="Fellowes Box, Industrial"/>
    <n v="0"/>
    <n v="60"/>
    <n v="3"/>
    <n v="3"/>
    <b v="1"/>
  </r>
  <r>
    <s v="BN-2012-3932885"/>
    <x v="158"/>
    <n v="10"/>
    <n v="5"/>
    <n v="2012"/>
    <x v="158"/>
    <s v="Gemma Curlewis"/>
    <x v="11"/>
    <x v="81"/>
    <s v="Lausanne"/>
    <x v="1"/>
    <s v="Corporate"/>
    <s v="Economy"/>
    <x v="1"/>
    <x v="7"/>
    <s v="Enermax Mouse, Erganomic"/>
    <n v="0"/>
    <n v="76"/>
    <n v="5"/>
    <n v="2"/>
    <b v="0"/>
  </r>
  <r>
    <s v="AZ-2012-8977452"/>
    <x v="159"/>
    <n v="11"/>
    <n v="5"/>
    <n v="2012"/>
    <x v="159"/>
    <s v="Thomas Stephens"/>
    <x v="3"/>
    <x v="9"/>
    <s v="Saint-Priest"/>
    <x v="1"/>
    <s v="Corporate"/>
    <s v="Priority"/>
    <x v="2"/>
    <x v="6"/>
    <s v="Hon Steel Folding Chair, Adjustable"/>
    <n v="0"/>
    <n v="151"/>
    <n v="13"/>
    <n v="2"/>
    <b v="0"/>
  </r>
  <r>
    <s v="AZ-2012-7541592"/>
    <x v="159"/>
    <n v="11"/>
    <n v="5"/>
    <n v="2012"/>
    <x v="159"/>
    <s v="Joel Peters"/>
    <x v="1"/>
    <x v="1"/>
    <s v="Herten"/>
    <x v="1"/>
    <s v="Home Office"/>
    <s v="Economy"/>
    <x v="2"/>
    <x v="5"/>
    <s v="Bush Library with Doors, Traditional"/>
    <n v="0"/>
    <n v="656"/>
    <n v="-36"/>
    <n v="2"/>
    <b v="0"/>
  </r>
  <r>
    <s v="AZ-2012-7541592"/>
    <x v="159"/>
    <n v="11"/>
    <n v="5"/>
    <n v="2012"/>
    <x v="159"/>
    <s v="Joel Peters"/>
    <x v="1"/>
    <x v="1"/>
    <s v="Herten"/>
    <x v="1"/>
    <s v="Home Office"/>
    <s v="Economy"/>
    <x v="2"/>
    <x v="15"/>
    <s v="Advantus Photo Frame, Duo Pack"/>
    <n v="0"/>
    <n v="159"/>
    <n v="60"/>
    <n v="3"/>
    <b v="0"/>
  </r>
  <r>
    <s v="AZ-2012-7541592"/>
    <x v="159"/>
    <n v="11"/>
    <n v="5"/>
    <n v="2012"/>
    <x v="159"/>
    <s v="Joel Peters"/>
    <x v="1"/>
    <x v="1"/>
    <s v="Herten"/>
    <x v="1"/>
    <s v="Home Office"/>
    <s v="Economy"/>
    <x v="0"/>
    <x v="1"/>
    <s v="Wilson Jones Binder, Economy"/>
    <n v="0"/>
    <n v="78"/>
    <n v="24"/>
    <n v="6"/>
    <b v="1"/>
  </r>
  <r>
    <s v="AZ-2012-7541592"/>
    <x v="159"/>
    <n v="11"/>
    <n v="5"/>
    <n v="2012"/>
    <x v="159"/>
    <s v="Joel Peters"/>
    <x v="1"/>
    <x v="1"/>
    <s v="Herten"/>
    <x v="1"/>
    <s v="Home Office"/>
    <s v="Economy"/>
    <x v="1"/>
    <x v="4"/>
    <s v="Epson Calculator, Red"/>
    <n v="0"/>
    <n v="305"/>
    <n v="110"/>
    <n v="7"/>
    <b v="0"/>
  </r>
  <r>
    <s v="AZ-2012-3319820"/>
    <x v="159"/>
    <n v="11"/>
    <n v="5"/>
    <n v="2012"/>
    <x v="159"/>
    <s v="Gerald Galvan"/>
    <x v="5"/>
    <x v="10"/>
    <s v="Barcelona"/>
    <x v="2"/>
    <s v="Corporate"/>
    <s v="Economy"/>
    <x v="0"/>
    <x v="8"/>
    <s v="Breville Toaster, Silver"/>
    <n v="0"/>
    <n v="310"/>
    <n v="12"/>
    <n v="4"/>
    <b v="0"/>
  </r>
  <r>
    <s v="AZ-2012-6771393"/>
    <x v="159"/>
    <n v="11"/>
    <n v="5"/>
    <n v="2012"/>
    <x v="159"/>
    <s v="Maya Pamphlett"/>
    <x v="1"/>
    <x v="1"/>
    <s v="Essen"/>
    <x v="1"/>
    <s v="Consumer"/>
    <s v="Economy"/>
    <x v="0"/>
    <x v="1"/>
    <s v="Ibico Binder Covers, Recycled"/>
    <n v="0"/>
    <n v="42"/>
    <n v="15"/>
    <n v="3"/>
    <b v="1"/>
  </r>
  <r>
    <s v="AZ-2012-231557"/>
    <x v="159"/>
    <n v="11"/>
    <n v="5"/>
    <n v="2012"/>
    <x v="159"/>
    <s v="Georgina Garner"/>
    <x v="3"/>
    <x v="39"/>
    <s v="Marseille"/>
    <x v="1"/>
    <s v="Consumer"/>
    <s v="Economy"/>
    <x v="2"/>
    <x v="15"/>
    <s v="Advantus Door Stop, Black"/>
    <n v="0"/>
    <n v="180"/>
    <n v="38"/>
    <n v="4"/>
    <b v="1"/>
  </r>
  <r>
    <s v="BN-2012-5924250"/>
    <x v="159"/>
    <n v="11"/>
    <n v="5"/>
    <n v="2012"/>
    <x v="159"/>
    <s v="Samantha Reynell"/>
    <x v="3"/>
    <x v="9"/>
    <s v="Bourgoin-Jallieu"/>
    <x v="1"/>
    <s v="Home Office"/>
    <s v="Economy"/>
    <x v="1"/>
    <x v="4"/>
    <s v="Okidata Card Printer, Durable"/>
    <n v="0"/>
    <n v="598"/>
    <n v="-49"/>
    <n v="4"/>
    <b v="1"/>
  </r>
  <r>
    <s v="BN-2012-1899005"/>
    <x v="159"/>
    <n v="11"/>
    <n v="5"/>
    <n v="2012"/>
    <x v="159"/>
    <s v="Eve Spencer"/>
    <x v="2"/>
    <x v="82"/>
    <s v="Potenza"/>
    <x v="2"/>
    <s v="Consumer"/>
    <s v="Priority"/>
    <x v="2"/>
    <x v="6"/>
    <s v="Novimex Chairmat, Black"/>
    <n v="1"/>
    <n v="86"/>
    <n v="-82"/>
    <n v="4"/>
    <b v="0"/>
  </r>
  <r>
    <s v="BN-2012-2859284"/>
    <x v="159"/>
    <n v="11"/>
    <n v="5"/>
    <n v="2012"/>
    <x v="159"/>
    <s v="Oscar Serena"/>
    <x v="12"/>
    <x v="83"/>
    <s v="Lisbon"/>
    <x v="2"/>
    <s v="Consumer"/>
    <s v="Economy"/>
    <x v="2"/>
    <x v="15"/>
    <s v="Eldon Light Bulb, Black"/>
    <n v="1"/>
    <n v="38"/>
    <n v="-9"/>
    <n v="3"/>
    <b v="0"/>
  </r>
  <r>
    <s v="AZ-2012-4110673"/>
    <x v="160"/>
    <n v="12"/>
    <n v="5"/>
    <n v="2012"/>
    <x v="160"/>
    <s v="Jose Gambino"/>
    <x v="2"/>
    <x v="24"/>
    <s v="Milan"/>
    <x v="2"/>
    <s v="Corporate"/>
    <s v="Economy"/>
    <x v="2"/>
    <x v="15"/>
    <s v="Tenex Door Stop, Duo Pack"/>
    <n v="0"/>
    <n v="264"/>
    <n v="119"/>
    <n v="6"/>
    <b v="1"/>
  </r>
  <r>
    <s v="AZ-2012-4110673"/>
    <x v="160"/>
    <n v="12"/>
    <n v="5"/>
    <n v="2012"/>
    <x v="160"/>
    <s v="Jose Gambino"/>
    <x v="2"/>
    <x v="24"/>
    <s v="Milan"/>
    <x v="2"/>
    <s v="Corporate"/>
    <s v="Economy"/>
    <x v="0"/>
    <x v="2"/>
    <s v="Boston Markers, Water Color"/>
    <n v="0"/>
    <n v="89"/>
    <n v="0"/>
    <n v="3"/>
    <b v="1"/>
  </r>
  <r>
    <s v="AZ-2012-4110673"/>
    <x v="160"/>
    <n v="12"/>
    <n v="5"/>
    <n v="2012"/>
    <x v="160"/>
    <s v="Jose Gambino"/>
    <x v="2"/>
    <x v="24"/>
    <s v="Milan"/>
    <x v="2"/>
    <s v="Corporate"/>
    <s v="Economy"/>
    <x v="0"/>
    <x v="3"/>
    <s v="Fellowes Folders, Single Width"/>
    <n v="0"/>
    <n v="48"/>
    <n v="1"/>
    <n v="3"/>
    <b v="1"/>
  </r>
  <r>
    <s v="AZ-2012-4110673"/>
    <x v="160"/>
    <n v="12"/>
    <n v="5"/>
    <n v="2012"/>
    <x v="160"/>
    <s v="Jose Gambino"/>
    <x v="2"/>
    <x v="24"/>
    <s v="Milan"/>
    <x v="2"/>
    <s v="Corporate"/>
    <s v="Economy"/>
    <x v="1"/>
    <x v="13"/>
    <s v="Hewlett Copy Machine, High-Speed"/>
    <n v="0"/>
    <n v="527"/>
    <n v="132"/>
    <n v="2"/>
    <b v="1"/>
  </r>
  <r>
    <s v="AZ-2012-8203288"/>
    <x v="160"/>
    <n v="12"/>
    <n v="5"/>
    <n v="2012"/>
    <x v="160"/>
    <s v="Molly Bidmead"/>
    <x v="1"/>
    <x v="31"/>
    <s v="Hamburg"/>
    <x v="1"/>
    <s v="Home Office"/>
    <s v="Economy Plus"/>
    <x v="0"/>
    <x v="1"/>
    <s v="Wilson Jones 3-Hole Punch, Durable"/>
    <n v="0"/>
    <n v="147"/>
    <n v="31"/>
    <n v="5"/>
    <b v="1"/>
  </r>
  <r>
    <s v="AZ-2012-5826581"/>
    <x v="161"/>
    <n v="1"/>
    <n v="6"/>
    <n v="2012"/>
    <x v="161"/>
    <s v="Susan Williams"/>
    <x v="5"/>
    <x v="22"/>
    <s v="Marbella"/>
    <x v="2"/>
    <s v="Home Office"/>
    <s v="Economy"/>
    <x v="0"/>
    <x v="11"/>
    <s v="Advantus Clamps, Assorted Sizes"/>
    <n v="0"/>
    <n v="100"/>
    <n v="13"/>
    <n v="6"/>
    <b v="0"/>
  </r>
  <r>
    <s v="AZ-2012-5036790"/>
    <x v="162"/>
    <n v="2"/>
    <n v="6"/>
    <n v="2012"/>
    <x v="162"/>
    <s v="Tyson Hanna"/>
    <x v="2"/>
    <x v="2"/>
    <s v="Ferrara"/>
    <x v="2"/>
    <s v="Consumer"/>
    <s v="Economy"/>
    <x v="0"/>
    <x v="12"/>
    <s v="Fiskars Shears, Easy Grip"/>
    <n v="0"/>
    <n v="246"/>
    <n v="25"/>
    <n v="5"/>
    <b v="1"/>
  </r>
  <r>
    <s v="AZ-2012-1951858"/>
    <x v="162"/>
    <n v="2"/>
    <n v="6"/>
    <n v="2012"/>
    <x v="162"/>
    <s v="Isabelle Norton"/>
    <x v="5"/>
    <x v="58"/>
    <s v="Vigo"/>
    <x v="2"/>
    <s v="Consumer"/>
    <s v="Economy Plus"/>
    <x v="2"/>
    <x v="15"/>
    <s v="Rubbermaid Stacking Tray, Erganomic"/>
    <n v="0"/>
    <n v="44"/>
    <n v="0"/>
    <n v="2"/>
    <b v="1"/>
  </r>
  <r>
    <s v="AZ-2012-1951858"/>
    <x v="162"/>
    <n v="2"/>
    <n v="6"/>
    <n v="2012"/>
    <x v="162"/>
    <s v="Isabelle Norton"/>
    <x v="5"/>
    <x v="58"/>
    <s v="Vigo"/>
    <x v="2"/>
    <s v="Consumer"/>
    <s v="Economy Plus"/>
    <x v="0"/>
    <x v="0"/>
    <s v="Eaton Computer Printout Paper, Multicolor"/>
    <n v="0"/>
    <n v="112"/>
    <n v="17"/>
    <n v="4"/>
    <b v="1"/>
  </r>
  <r>
    <s v="AZ-2012-302148"/>
    <x v="163"/>
    <n v="3"/>
    <n v="6"/>
    <n v="2012"/>
    <x v="163"/>
    <s v="William Jolly"/>
    <x v="4"/>
    <x v="4"/>
    <s v="Sheffield"/>
    <x v="0"/>
    <s v="Consumer"/>
    <s v="Economy Plus"/>
    <x v="2"/>
    <x v="16"/>
    <s v="Chromcraft Training Table, with Bottom Storage"/>
    <n v="1"/>
    <n v="994"/>
    <n v="-398"/>
    <n v="7"/>
    <b v="0"/>
  </r>
  <r>
    <s v="AZ-2012-302148"/>
    <x v="163"/>
    <n v="3"/>
    <n v="6"/>
    <n v="2012"/>
    <x v="163"/>
    <s v="William Jolly"/>
    <x v="4"/>
    <x v="4"/>
    <s v="Sheffield"/>
    <x v="0"/>
    <s v="Consumer"/>
    <s v="Economy Plus"/>
    <x v="0"/>
    <x v="3"/>
    <s v="Fellowes File Cart, Wire Frame"/>
    <n v="1"/>
    <n v="136"/>
    <n v="-79"/>
    <n v="2"/>
    <b v="0"/>
  </r>
  <r>
    <s v="BN-2012-9003210"/>
    <x v="163"/>
    <n v="3"/>
    <n v="6"/>
    <n v="2012"/>
    <x v="163"/>
    <s v="Jade Howe"/>
    <x v="12"/>
    <x v="83"/>
    <s v="Odivelas"/>
    <x v="2"/>
    <s v="Corporate"/>
    <s v="Economy Plus"/>
    <x v="0"/>
    <x v="2"/>
    <s v="Boston Pencil Sharpener, Water Color"/>
    <n v="1"/>
    <n v="29"/>
    <n v="-22"/>
    <n v="2"/>
    <b v="1"/>
  </r>
  <r>
    <s v="BN-2012-9267764"/>
    <x v="163"/>
    <n v="3"/>
    <n v="6"/>
    <n v="2012"/>
    <x v="163"/>
    <s v="Karla Dunkley"/>
    <x v="9"/>
    <x v="46"/>
    <s v="Rotterdam"/>
    <x v="1"/>
    <s v="Consumer"/>
    <s v="Priority"/>
    <x v="0"/>
    <x v="2"/>
    <s v="Stanley Sketch Pad, Water Color"/>
    <n v="1"/>
    <n v="48"/>
    <n v="-30"/>
    <n v="2"/>
    <b v="0"/>
  </r>
  <r>
    <s v="BN-2012-9267764"/>
    <x v="163"/>
    <n v="3"/>
    <n v="6"/>
    <n v="2012"/>
    <x v="163"/>
    <s v="Karla Dunkley"/>
    <x v="9"/>
    <x v="46"/>
    <s v="Rotterdam"/>
    <x v="1"/>
    <s v="Consumer"/>
    <s v="Priority"/>
    <x v="0"/>
    <x v="1"/>
    <s v="Ibico Binder, Economy"/>
    <n v="1"/>
    <n v="15"/>
    <n v="-7"/>
    <n v="2"/>
    <b v="1"/>
  </r>
  <r>
    <s v="AZ-2012-1904492"/>
    <x v="164"/>
    <n v="4"/>
    <n v="6"/>
    <n v="2012"/>
    <x v="164"/>
    <s v="Michelle Barrett"/>
    <x v="3"/>
    <x v="8"/>
    <s v="Saint-Michel-sur-Orge"/>
    <x v="1"/>
    <s v="Consumer"/>
    <s v="Economy"/>
    <x v="0"/>
    <x v="11"/>
    <s v="Advantus Paper Clips, Assorted Sizes"/>
    <n v="0"/>
    <n v="11"/>
    <n v="2"/>
    <n v="1"/>
    <b v="0"/>
  </r>
  <r>
    <s v="AZ-2012-7659518"/>
    <x v="164"/>
    <n v="4"/>
    <n v="6"/>
    <n v="2012"/>
    <x v="164"/>
    <s v="Ashton Charles"/>
    <x v="1"/>
    <x v="23"/>
    <s v="Munich"/>
    <x v="1"/>
    <s v="Consumer"/>
    <s v="Economy"/>
    <x v="0"/>
    <x v="3"/>
    <s v="Eldon Trays, Blue"/>
    <n v="0"/>
    <n v="43"/>
    <n v="4"/>
    <n v="1"/>
    <b v="1"/>
  </r>
  <r>
    <s v="BN-2012-7168057"/>
    <x v="164"/>
    <n v="4"/>
    <n v="6"/>
    <n v="2012"/>
    <x v="164"/>
    <s v="Eden Kern"/>
    <x v="4"/>
    <x v="42"/>
    <s v="Dundee"/>
    <x v="0"/>
    <s v="Consumer"/>
    <s v="Economy"/>
    <x v="0"/>
    <x v="1"/>
    <s v="Avery Binder Covers, Clear"/>
    <n v="0"/>
    <n v="32"/>
    <n v="7"/>
    <n v="3"/>
    <b v="0"/>
  </r>
  <r>
    <s v="AZ-2012-5575176"/>
    <x v="165"/>
    <n v="6"/>
    <n v="6"/>
    <n v="2012"/>
    <x v="165"/>
    <s v="Georgina Arnold"/>
    <x v="2"/>
    <x v="2"/>
    <s v="Bologna"/>
    <x v="2"/>
    <s v="Corporate"/>
    <s v="Economy"/>
    <x v="2"/>
    <x v="15"/>
    <s v="Advantus Light Bulb, Black"/>
    <n v="0"/>
    <n v="40"/>
    <n v="19"/>
    <n v="2"/>
    <b v="0"/>
  </r>
  <r>
    <s v="AZ-2012-7477983"/>
    <x v="165"/>
    <n v="6"/>
    <n v="6"/>
    <n v="2012"/>
    <x v="165"/>
    <s v="Aaron Davey"/>
    <x v="3"/>
    <x v="8"/>
    <s v="Palaiseau"/>
    <x v="1"/>
    <s v="Consumer"/>
    <s v="Economy"/>
    <x v="2"/>
    <x v="15"/>
    <s v="Advantus Frame, Durable"/>
    <n v="0"/>
    <n v="973"/>
    <n v="107"/>
    <n v="9"/>
    <b v="0"/>
  </r>
  <r>
    <s v="AZ-2012-7477983"/>
    <x v="165"/>
    <n v="6"/>
    <n v="6"/>
    <n v="2012"/>
    <x v="165"/>
    <s v="Aaron Davey"/>
    <x v="3"/>
    <x v="8"/>
    <s v="Palaiseau"/>
    <x v="1"/>
    <s v="Consumer"/>
    <s v="Economy"/>
    <x v="0"/>
    <x v="1"/>
    <s v="Acco Index Tab, Clear"/>
    <n v="0"/>
    <n v="16"/>
    <n v="7"/>
    <n v="2"/>
    <b v="1"/>
  </r>
  <r>
    <s v="AZ-2012-7477983"/>
    <x v="165"/>
    <n v="6"/>
    <n v="6"/>
    <n v="2012"/>
    <x v="165"/>
    <s v="Aaron Davey"/>
    <x v="3"/>
    <x v="8"/>
    <s v="Palaiseau"/>
    <x v="1"/>
    <s v="Consumer"/>
    <s v="Economy"/>
    <x v="0"/>
    <x v="10"/>
    <s v="Cameo Business Envelopes, Recycled"/>
    <n v="0"/>
    <n v="77"/>
    <n v="8"/>
    <n v="4"/>
    <b v="0"/>
  </r>
  <r>
    <s v="AZ-2012-4828217"/>
    <x v="165"/>
    <n v="6"/>
    <n v="6"/>
    <n v="2012"/>
    <x v="165"/>
    <s v="Ebony Northcott"/>
    <x v="1"/>
    <x v="28"/>
    <s v="Heidelberg"/>
    <x v="1"/>
    <s v="Consumer"/>
    <s v="Economy"/>
    <x v="0"/>
    <x v="2"/>
    <s v="Sanford Canvas, Blue"/>
    <n v="0"/>
    <n v="152"/>
    <n v="44"/>
    <n v="3"/>
    <b v="1"/>
  </r>
  <r>
    <s v="AZ-2012-6744680"/>
    <x v="165"/>
    <n v="6"/>
    <n v="6"/>
    <n v="2012"/>
    <x v="165"/>
    <s v="Alexandra Macdonald"/>
    <x v="3"/>
    <x v="8"/>
    <s v="Guyancourt"/>
    <x v="1"/>
    <s v="Corporate"/>
    <s v="Economy Plus"/>
    <x v="0"/>
    <x v="11"/>
    <s v="Stockwell Staples, Assorted Sizes"/>
    <n v="0"/>
    <n v="58"/>
    <n v="25"/>
    <n v="7"/>
    <b v="0"/>
  </r>
  <r>
    <s v="AZ-2012-6744680"/>
    <x v="165"/>
    <n v="6"/>
    <n v="6"/>
    <n v="2012"/>
    <x v="165"/>
    <s v="Alexandra Macdonald"/>
    <x v="3"/>
    <x v="8"/>
    <s v="Guyancourt"/>
    <x v="1"/>
    <s v="Corporate"/>
    <s v="Economy Plus"/>
    <x v="0"/>
    <x v="14"/>
    <s v="Novimex Legal Exhibit Labels, Laser Printer Compatible"/>
    <n v="0"/>
    <n v="21"/>
    <n v="7"/>
    <n v="2"/>
    <b v="0"/>
  </r>
  <r>
    <s v="AZ-2012-5610095"/>
    <x v="165"/>
    <n v="6"/>
    <n v="6"/>
    <n v="2012"/>
    <x v="165"/>
    <s v="Claudia Poore"/>
    <x v="1"/>
    <x v="5"/>
    <s v="Berlin"/>
    <x v="1"/>
    <s v="Corporate"/>
    <s v="Economy Plus"/>
    <x v="0"/>
    <x v="14"/>
    <s v="Harbour Creations Removable Labels, Adjustable"/>
    <n v="0"/>
    <n v="37"/>
    <n v="2"/>
    <n v="5"/>
    <b v="1"/>
  </r>
  <r>
    <s v="AZ-2012-1028247"/>
    <x v="166"/>
    <n v="7"/>
    <n v="6"/>
    <n v="2012"/>
    <x v="166"/>
    <s v="Molly Palmer"/>
    <x v="3"/>
    <x v="30"/>
    <s v="Valenciennes"/>
    <x v="1"/>
    <s v="Corporate"/>
    <s v="Economy"/>
    <x v="0"/>
    <x v="8"/>
    <s v="Hamilton Beach Stove, Red"/>
    <n v="0"/>
    <n v="1952"/>
    <n v="759"/>
    <n v="4"/>
    <b v="1"/>
  </r>
  <r>
    <s v="AZ-2012-3981098"/>
    <x v="166"/>
    <n v="7"/>
    <n v="6"/>
    <n v="2012"/>
    <x v="166"/>
    <s v="Bianca Whitford"/>
    <x v="4"/>
    <x v="4"/>
    <s v="Sunderland"/>
    <x v="0"/>
    <s v="Corporate"/>
    <s v="Economy"/>
    <x v="0"/>
    <x v="1"/>
    <s v="Acco Binder, Durable"/>
    <n v="0"/>
    <n v="33"/>
    <n v="9"/>
    <n v="2"/>
    <b v="0"/>
  </r>
  <r>
    <s v="AZ-2012-3093353"/>
    <x v="166"/>
    <n v="7"/>
    <n v="6"/>
    <n v="2012"/>
    <x v="166"/>
    <s v="Minnie Cash"/>
    <x v="3"/>
    <x v="39"/>
    <s v="Aix-en-Provence"/>
    <x v="1"/>
    <s v="Corporate"/>
    <s v="Economy"/>
    <x v="2"/>
    <x v="6"/>
    <s v="Harbour Creations Steel Folding Chair, Red"/>
    <n v="0"/>
    <n v="352"/>
    <n v="67"/>
    <n v="4"/>
    <b v="0"/>
  </r>
  <r>
    <s v="AZ-2012-3093353"/>
    <x v="166"/>
    <n v="7"/>
    <n v="6"/>
    <n v="2012"/>
    <x v="166"/>
    <s v="Minnie Cash"/>
    <x v="3"/>
    <x v="39"/>
    <s v="Aix-en-Provence"/>
    <x v="1"/>
    <s v="Corporate"/>
    <s v="Economy"/>
    <x v="0"/>
    <x v="1"/>
    <s v="Wilson Jones Binder Covers, Recycled"/>
    <n v="0"/>
    <n v="35"/>
    <n v="8"/>
    <n v="3"/>
    <b v="0"/>
  </r>
  <r>
    <s v="AZ-2012-3093353"/>
    <x v="166"/>
    <n v="7"/>
    <n v="6"/>
    <n v="2012"/>
    <x v="166"/>
    <s v="Minnie Cash"/>
    <x v="3"/>
    <x v="39"/>
    <s v="Aix-en-Provence"/>
    <x v="1"/>
    <s v="Corporate"/>
    <s v="Economy"/>
    <x v="0"/>
    <x v="11"/>
    <s v="OIC Push Pins, Bulk Pack"/>
    <n v="0"/>
    <n v="15"/>
    <n v="3"/>
    <n v="1"/>
    <b v="0"/>
  </r>
  <r>
    <s v="AZ-2012-3093353"/>
    <x v="166"/>
    <n v="7"/>
    <n v="6"/>
    <n v="2012"/>
    <x v="166"/>
    <s v="Minnie Cash"/>
    <x v="3"/>
    <x v="39"/>
    <s v="Aix-en-Provence"/>
    <x v="1"/>
    <s v="Corporate"/>
    <s v="Economy"/>
    <x v="0"/>
    <x v="14"/>
    <s v="Avery Legal Exhibit Labels, Laser Printer Compatible"/>
    <n v="0"/>
    <n v="23"/>
    <n v="3"/>
    <n v="2"/>
    <b v="0"/>
  </r>
  <r>
    <s v="AZ-2012-5060433"/>
    <x v="166"/>
    <n v="7"/>
    <n v="6"/>
    <n v="2012"/>
    <x v="166"/>
    <s v="Nathan Allwood"/>
    <x v="3"/>
    <x v="14"/>
    <s v="Frontignan"/>
    <x v="1"/>
    <s v="Home Office"/>
    <s v="Economy"/>
    <x v="2"/>
    <x v="6"/>
    <s v="Office Star Rocking Chair, Adjustable"/>
    <n v="0"/>
    <n v="258"/>
    <n v="75"/>
    <n v="2"/>
    <b v="0"/>
  </r>
  <r>
    <s v="AZ-2012-5060433"/>
    <x v="166"/>
    <n v="7"/>
    <n v="6"/>
    <n v="2012"/>
    <x v="166"/>
    <s v="Nathan Allwood"/>
    <x v="3"/>
    <x v="14"/>
    <s v="Frontignan"/>
    <x v="1"/>
    <s v="Home Office"/>
    <s v="Economy"/>
    <x v="2"/>
    <x v="15"/>
    <s v="Eldon Clock, Duo Pack"/>
    <n v="0"/>
    <n v="226"/>
    <n v="99"/>
    <n v="4"/>
    <b v="0"/>
  </r>
  <r>
    <s v="AZ-2012-5060433"/>
    <x v="166"/>
    <n v="7"/>
    <n v="6"/>
    <n v="2012"/>
    <x v="166"/>
    <s v="Nathan Allwood"/>
    <x v="3"/>
    <x v="14"/>
    <s v="Frontignan"/>
    <x v="1"/>
    <s v="Home Office"/>
    <s v="Economy"/>
    <x v="0"/>
    <x v="12"/>
    <s v="Stiletto Letter Opener, Steel"/>
    <n v="0"/>
    <n v="75"/>
    <n v="9"/>
    <n v="3"/>
    <b v="0"/>
  </r>
  <r>
    <s v="AZ-2012-3906554"/>
    <x v="166"/>
    <n v="7"/>
    <n v="6"/>
    <n v="2012"/>
    <x v="166"/>
    <s v="Cynthia Zielinski"/>
    <x v="3"/>
    <x v="8"/>
    <s v="Paris"/>
    <x v="1"/>
    <s v="Home Office"/>
    <s v="Economy"/>
    <x v="2"/>
    <x v="6"/>
    <s v="Harbour Creations Chairmat, Red"/>
    <n v="0"/>
    <n v="518"/>
    <n v="63"/>
    <n v="8"/>
    <b v="1"/>
  </r>
  <r>
    <s v="AZ-2012-7806726"/>
    <x v="166"/>
    <n v="7"/>
    <n v="6"/>
    <n v="2012"/>
    <x v="166"/>
    <s v="Gregory Rodriguez"/>
    <x v="7"/>
    <x v="35"/>
    <s v="Oslo"/>
    <x v="0"/>
    <s v="Corporate"/>
    <s v="Economy Plus"/>
    <x v="2"/>
    <x v="15"/>
    <s v="Tenex Photo Frame, Erganomic"/>
    <n v="0"/>
    <n v="353"/>
    <n v="7"/>
    <n v="7"/>
    <b v="0"/>
  </r>
  <r>
    <s v="AZ-2012-7806726"/>
    <x v="166"/>
    <n v="7"/>
    <n v="6"/>
    <n v="2012"/>
    <x v="166"/>
    <s v="Gregory Rodriguez"/>
    <x v="7"/>
    <x v="35"/>
    <s v="Oslo"/>
    <x v="0"/>
    <s v="Corporate"/>
    <s v="Economy Plus"/>
    <x v="0"/>
    <x v="2"/>
    <s v="BIC Sketch Pad, Easy-Erase"/>
    <n v="0"/>
    <n v="343"/>
    <n v="171"/>
    <n v="7"/>
    <b v="0"/>
  </r>
  <r>
    <s v="AZ-2012-3458834"/>
    <x v="167"/>
    <n v="8"/>
    <n v="6"/>
    <n v="2012"/>
    <x v="167"/>
    <s v="Charles Builder"/>
    <x v="2"/>
    <x v="53"/>
    <s v="Brindisi"/>
    <x v="2"/>
    <s v="Consumer"/>
    <s v="Economy Plus"/>
    <x v="0"/>
    <x v="2"/>
    <s v="Boston Pens, Blue"/>
    <n v="0"/>
    <n v="71"/>
    <n v="1"/>
    <n v="5"/>
    <b v="0"/>
  </r>
  <r>
    <s v="AZ-2012-3458834"/>
    <x v="167"/>
    <n v="8"/>
    <n v="6"/>
    <n v="2012"/>
    <x v="167"/>
    <s v="Charles Builder"/>
    <x v="2"/>
    <x v="53"/>
    <s v="Brindisi"/>
    <x v="2"/>
    <s v="Consumer"/>
    <s v="Economy Plus"/>
    <x v="0"/>
    <x v="3"/>
    <s v="Tenex Trays, Blue"/>
    <n v="0"/>
    <n v="195"/>
    <n v="-62"/>
    <n v="6"/>
    <b v="0"/>
  </r>
  <r>
    <s v="AZ-2012-6534891"/>
    <x v="167"/>
    <n v="8"/>
    <n v="6"/>
    <n v="2012"/>
    <x v="167"/>
    <s v="Evan Allen"/>
    <x v="3"/>
    <x v="14"/>
    <s v="Colomiers"/>
    <x v="1"/>
    <s v="Corporate"/>
    <s v="Economy"/>
    <x v="0"/>
    <x v="2"/>
    <s v="Boston Highlighters, Easy-Erase"/>
    <n v="0"/>
    <n v="57"/>
    <n v="13"/>
    <n v="3"/>
    <b v="0"/>
  </r>
  <r>
    <s v="AZ-2012-6534891"/>
    <x v="167"/>
    <n v="8"/>
    <n v="6"/>
    <n v="2012"/>
    <x v="167"/>
    <s v="Evan Allen"/>
    <x v="3"/>
    <x v="14"/>
    <s v="Colomiers"/>
    <x v="1"/>
    <s v="Corporate"/>
    <s v="Economy"/>
    <x v="0"/>
    <x v="1"/>
    <s v="Acco Binder Covers, Durable"/>
    <n v="0"/>
    <n v="119"/>
    <n v="53"/>
    <n v="8"/>
    <b v="0"/>
  </r>
  <r>
    <s v="AZ-2012-6534891"/>
    <x v="167"/>
    <n v="8"/>
    <n v="6"/>
    <n v="2012"/>
    <x v="167"/>
    <s v="Evan Allen"/>
    <x v="3"/>
    <x v="14"/>
    <s v="Colomiers"/>
    <x v="1"/>
    <s v="Corporate"/>
    <s v="Economy"/>
    <x v="1"/>
    <x v="7"/>
    <s v="Enermax Keyboard, Erganomic"/>
    <n v="0"/>
    <n v="406"/>
    <n v="203"/>
    <n v="5"/>
    <b v="0"/>
  </r>
  <r>
    <s v="AZ-2012-6534891"/>
    <x v="167"/>
    <n v="8"/>
    <n v="6"/>
    <n v="2012"/>
    <x v="167"/>
    <s v="Evan Allen"/>
    <x v="3"/>
    <x v="14"/>
    <s v="Colomiers"/>
    <x v="1"/>
    <s v="Corporate"/>
    <s v="Economy"/>
    <x v="1"/>
    <x v="7"/>
    <s v="Logitech Memory Card, USB"/>
    <n v="0"/>
    <n v="207"/>
    <n v="33"/>
    <n v="2"/>
    <b v="1"/>
  </r>
  <r>
    <s v="AZ-2012-6013472"/>
    <x v="167"/>
    <n v="8"/>
    <n v="6"/>
    <n v="2012"/>
    <x v="167"/>
    <s v="Isabella Fowler"/>
    <x v="3"/>
    <x v="8"/>
    <s v="Montesson"/>
    <x v="1"/>
    <s v="Consumer"/>
    <s v="Economy"/>
    <x v="2"/>
    <x v="15"/>
    <s v="Deflect-O Clock, Erganomic"/>
    <n v="0"/>
    <n v="49"/>
    <n v="4"/>
    <n v="1"/>
    <b v="0"/>
  </r>
  <r>
    <s v="AZ-2012-6013472"/>
    <x v="167"/>
    <n v="8"/>
    <n v="6"/>
    <n v="2012"/>
    <x v="167"/>
    <s v="Isabella Fowler"/>
    <x v="3"/>
    <x v="8"/>
    <s v="Montesson"/>
    <x v="1"/>
    <s v="Consumer"/>
    <s v="Economy"/>
    <x v="0"/>
    <x v="2"/>
    <s v="BIC Pencil Sharpener, Easy-Erase"/>
    <n v="0"/>
    <n v="29"/>
    <n v="1"/>
    <n v="1"/>
    <b v="1"/>
  </r>
  <r>
    <s v="AZ-2012-6013472"/>
    <x v="167"/>
    <n v="8"/>
    <n v="6"/>
    <n v="2012"/>
    <x v="167"/>
    <s v="Isabella Fowler"/>
    <x v="3"/>
    <x v="8"/>
    <s v="Montesson"/>
    <x v="1"/>
    <s v="Consumer"/>
    <s v="Economy"/>
    <x v="0"/>
    <x v="11"/>
    <s v="Stockwell Clamps, Assorted Sizes"/>
    <n v="0"/>
    <n v="65"/>
    <n v="23"/>
    <n v="4"/>
    <b v="1"/>
  </r>
  <r>
    <s v="AZ-2012-6013472"/>
    <x v="167"/>
    <n v="8"/>
    <n v="6"/>
    <n v="2012"/>
    <x v="167"/>
    <s v="Isabella Fowler"/>
    <x v="3"/>
    <x v="8"/>
    <s v="Montesson"/>
    <x v="1"/>
    <s v="Consumer"/>
    <s v="Economy"/>
    <x v="0"/>
    <x v="14"/>
    <s v="Harbour Creations Color Coded Labels, Alphabetical"/>
    <n v="0"/>
    <n v="38"/>
    <n v="19"/>
    <n v="3"/>
    <b v="1"/>
  </r>
  <r>
    <s v="AZ-2012-6013472"/>
    <x v="167"/>
    <n v="8"/>
    <n v="6"/>
    <n v="2012"/>
    <x v="167"/>
    <s v="Isabella Fowler"/>
    <x v="3"/>
    <x v="8"/>
    <s v="Montesson"/>
    <x v="1"/>
    <s v="Consumer"/>
    <s v="Economy"/>
    <x v="1"/>
    <x v="7"/>
    <s v="Logitech Numeric Keypad, Programmable"/>
    <n v="0"/>
    <n v="96"/>
    <n v="12"/>
    <n v="2"/>
    <b v="0"/>
  </r>
  <r>
    <s v="AZ-2012-6013472"/>
    <x v="167"/>
    <n v="8"/>
    <n v="6"/>
    <n v="2012"/>
    <x v="167"/>
    <s v="Isabella Fowler"/>
    <x v="3"/>
    <x v="8"/>
    <s v="Montesson"/>
    <x v="1"/>
    <s v="Consumer"/>
    <s v="Economy"/>
    <x v="1"/>
    <x v="4"/>
    <s v="Epson Printer, Red"/>
    <n v="0"/>
    <n v="221"/>
    <n v="16"/>
    <n v="1"/>
    <b v="1"/>
  </r>
  <r>
    <s v="AZ-2012-1964182"/>
    <x v="167"/>
    <n v="8"/>
    <n v="6"/>
    <n v="2012"/>
    <x v="167"/>
    <s v="Tyson Jonathan"/>
    <x v="1"/>
    <x v="1"/>
    <s v="Aachen"/>
    <x v="1"/>
    <s v="Consumer"/>
    <s v="Economy"/>
    <x v="1"/>
    <x v="4"/>
    <s v="Konica Calculator, White"/>
    <n v="0"/>
    <n v="50"/>
    <n v="14"/>
    <n v="1"/>
    <b v="1"/>
  </r>
  <r>
    <s v="AZ-2012-3604436"/>
    <x v="167"/>
    <n v="8"/>
    <n v="6"/>
    <n v="2012"/>
    <x v="167"/>
    <s v="Elisabeth Manson"/>
    <x v="3"/>
    <x v="9"/>
    <s v="Annemasse"/>
    <x v="1"/>
    <s v="Consumer"/>
    <s v="Economy"/>
    <x v="1"/>
    <x v="7"/>
    <s v="Memorex Flash Drive, Programmable"/>
    <n v="0"/>
    <n v="155"/>
    <n v="51"/>
    <n v="5"/>
    <b v="0"/>
  </r>
  <r>
    <s v="AZ-2012-7560485"/>
    <x v="167"/>
    <n v="8"/>
    <n v="6"/>
    <n v="2012"/>
    <x v="167"/>
    <s v="Florence Wark"/>
    <x v="2"/>
    <x v="6"/>
    <s v="Rome"/>
    <x v="2"/>
    <s v="Consumer"/>
    <s v="Economy"/>
    <x v="2"/>
    <x v="15"/>
    <s v="Rubbermaid Light Bulb, Black"/>
    <n v="0"/>
    <n v="75"/>
    <n v="34"/>
    <n v="4"/>
    <b v="0"/>
  </r>
  <r>
    <s v="AZ-2012-7560485"/>
    <x v="167"/>
    <n v="8"/>
    <n v="6"/>
    <n v="2012"/>
    <x v="167"/>
    <s v="Florence Wark"/>
    <x v="2"/>
    <x v="6"/>
    <s v="Rome"/>
    <x v="2"/>
    <s v="Consumer"/>
    <s v="Economy"/>
    <x v="0"/>
    <x v="0"/>
    <s v="Green Bar Cards &amp; Envelopes, 8.5 x 11"/>
    <n v="0"/>
    <n v="105"/>
    <n v="19"/>
    <n v="2"/>
    <b v="0"/>
  </r>
  <r>
    <s v="BN-2012-3874794"/>
    <x v="167"/>
    <n v="8"/>
    <n v="6"/>
    <n v="2012"/>
    <x v="167"/>
    <s v="Isabelle Norton"/>
    <x v="9"/>
    <x v="59"/>
    <s v="Enschede"/>
    <x v="1"/>
    <s v="Consumer"/>
    <s v="Economy Plus"/>
    <x v="0"/>
    <x v="11"/>
    <s v="Stockwell Staples, Bulk Pack"/>
    <n v="1"/>
    <n v="16"/>
    <n v="-3"/>
    <n v="3"/>
    <b v="0"/>
  </r>
  <r>
    <s v="BN-2012-3544150"/>
    <x v="167"/>
    <n v="8"/>
    <n v="6"/>
    <n v="2012"/>
    <x v="167"/>
    <s v="Jamie Le Grand"/>
    <x v="5"/>
    <x v="10"/>
    <s v="Granollers"/>
    <x v="2"/>
    <s v="Home Office"/>
    <s v="Priority"/>
    <x v="0"/>
    <x v="14"/>
    <s v="Smead Legal Exhibit Labels, 5000 Label Set"/>
    <n v="0"/>
    <n v="11"/>
    <n v="2"/>
    <n v="1"/>
    <b v="0"/>
  </r>
  <r>
    <s v="BN-2012-3544150"/>
    <x v="167"/>
    <n v="8"/>
    <n v="6"/>
    <n v="2012"/>
    <x v="167"/>
    <s v="Jamie Le Grand"/>
    <x v="5"/>
    <x v="10"/>
    <s v="Granollers"/>
    <x v="2"/>
    <s v="Home Office"/>
    <s v="Priority"/>
    <x v="1"/>
    <x v="9"/>
    <s v="Apple Signal Booster, with Caller ID"/>
    <n v="0"/>
    <n v="984"/>
    <n v="-11"/>
    <n v="8"/>
    <b v="1"/>
  </r>
  <r>
    <s v="AZ-2012-4141307"/>
    <x v="168"/>
    <n v="9"/>
    <n v="6"/>
    <n v="2012"/>
    <x v="168"/>
    <s v="Mohammed Arnold"/>
    <x v="3"/>
    <x v="8"/>
    <s v="Paris"/>
    <x v="1"/>
    <s v="Consumer"/>
    <s v="Economy"/>
    <x v="0"/>
    <x v="3"/>
    <s v="Eldon File Cart, Industrial"/>
    <n v="0"/>
    <n v="115"/>
    <n v="3"/>
    <n v="1"/>
    <b v="1"/>
  </r>
  <r>
    <s v="AZ-2012-4141307"/>
    <x v="168"/>
    <n v="9"/>
    <n v="6"/>
    <n v="2012"/>
    <x v="168"/>
    <s v="Mohammed Arnold"/>
    <x v="3"/>
    <x v="8"/>
    <s v="Paris"/>
    <x v="1"/>
    <s v="Consumer"/>
    <s v="Economy"/>
    <x v="1"/>
    <x v="7"/>
    <s v="Logitech Numeric Keypad, Bluetooth"/>
    <n v="0"/>
    <n v="232"/>
    <n v="35"/>
    <n v="5"/>
    <b v="1"/>
  </r>
  <r>
    <s v="AZ-2012-8726889"/>
    <x v="168"/>
    <n v="9"/>
    <n v="6"/>
    <n v="2012"/>
    <x v="168"/>
    <s v="Eva Arnold"/>
    <x v="4"/>
    <x v="4"/>
    <s v="London"/>
    <x v="0"/>
    <s v="Consumer"/>
    <s v="Economy Plus"/>
    <x v="0"/>
    <x v="1"/>
    <s v="Cardinal Index Tab, Economy"/>
    <n v="0"/>
    <n v="55"/>
    <n v="22"/>
    <n v="7"/>
    <b v="0"/>
  </r>
  <r>
    <s v="AZ-2012-8726889"/>
    <x v="168"/>
    <n v="9"/>
    <n v="6"/>
    <n v="2012"/>
    <x v="168"/>
    <s v="Eva Arnold"/>
    <x v="4"/>
    <x v="4"/>
    <s v="London"/>
    <x v="0"/>
    <s v="Consumer"/>
    <s v="Economy Plus"/>
    <x v="0"/>
    <x v="3"/>
    <s v="Fellowes Shelving, Single Width"/>
    <n v="0"/>
    <n v="260"/>
    <n v="46"/>
    <n v="5"/>
    <b v="1"/>
  </r>
  <r>
    <s v="AZ-2012-6617050"/>
    <x v="168"/>
    <n v="9"/>
    <n v="6"/>
    <n v="2012"/>
    <x v="168"/>
    <s v="Arnold Jones"/>
    <x v="3"/>
    <x v="14"/>
    <s v="Carcassonne"/>
    <x v="1"/>
    <s v="Corporate"/>
    <s v="Economy Plus"/>
    <x v="0"/>
    <x v="11"/>
    <s v="Advantus Rubber Bands, 12 Pack"/>
    <n v="0"/>
    <n v="16"/>
    <n v="4"/>
    <n v="1"/>
    <b v="0"/>
  </r>
  <r>
    <s v="BN-2012-141614"/>
    <x v="168"/>
    <n v="9"/>
    <n v="6"/>
    <n v="2012"/>
    <x v="168"/>
    <s v="Demi Hodgson"/>
    <x v="0"/>
    <x v="36"/>
    <s v="Gothenburg"/>
    <x v="0"/>
    <s v="Consumer"/>
    <s v="Economy"/>
    <x v="2"/>
    <x v="15"/>
    <s v="Rubbermaid Stacking Tray, Durable"/>
    <n v="1"/>
    <n v="30"/>
    <n v="-18"/>
    <n v="3"/>
    <b v="0"/>
  </r>
  <r>
    <s v="AZ-2012-2540881"/>
    <x v="169"/>
    <n v="11"/>
    <n v="6"/>
    <n v="2012"/>
    <x v="169"/>
    <s v="Jessie White"/>
    <x v="2"/>
    <x v="2"/>
    <s v="Imola"/>
    <x v="2"/>
    <s v="Consumer"/>
    <s v="Economy"/>
    <x v="0"/>
    <x v="11"/>
    <s v="OIC Push Pins, Assorted Sizes"/>
    <n v="0"/>
    <n v="37"/>
    <n v="7"/>
    <n v="3"/>
    <b v="1"/>
  </r>
  <r>
    <s v="AZ-2012-3409948"/>
    <x v="169"/>
    <n v="11"/>
    <n v="6"/>
    <n v="2012"/>
    <x v="169"/>
    <s v="Faith Chambers"/>
    <x v="4"/>
    <x v="4"/>
    <s v="Luton"/>
    <x v="0"/>
    <s v="Consumer"/>
    <s v="Economy"/>
    <x v="0"/>
    <x v="3"/>
    <s v="Tenex Trays, Single Width"/>
    <n v="0"/>
    <n v="325"/>
    <n v="124"/>
    <n v="6"/>
    <b v="0"/>
  </r>
  <r>
    <s v="AZ-2012-7160748"/>
    <x v="169"/>
    <n v="11"/>
    <n v="6"/>
    <n v="2012"/>
    <x v="169"/>
    <s v="Imogen Symon"/>
    <x v="2"/>
    <x v="53"/>
    <s v="Bari"/>
    <x v="2"/>
    <s v="Consumer"/>
    <s v="Priority"/>
    <x v="0"/>
    <x v="8"/>
    <s v="Cuisinart Microwave, Silver"/>
    <n v="0"/>
    <n v="838"/>
    <n v="0"/>
    <n v="3"/>
    <b v="1"/>
  </r>
  <r>
    <s v="AZ-2012-7160748"/>
    <x v="169"/>
    <n v="11"/>
    <n v="6"/>
    <n v="2012"/>
    <x v="169"/>
    <s v="Imogen Symon"/>
    <x v="2"/>
    <x v="53"/>
    <s v="Bari"/>
    <x v="2"/>
    <s v="Consumer"/>
    <s v="Priority"/>
    <x v="0"/>
    <x v="2"/>
    <s v="BIC Canvas, Blue"/>
    <n v="0"/>
    <n v="376"/>
    <n v="30"/>
    <n v="7"/>
    <b v="0"/>
  </r>
  <r>
    <s v="AZ-2012-7160748"/>
    <x v="169"/>
    <n v="11"/>
    <n v="6"/>
    <n v="2012"/>
    <x v="169"/>
    <s v="Imogen Symon"/>
    <x v="2"/>
    <x v="53"/>
    <s v="Bari"/>
    <x v="2"/>
    <s v="Consumer"/>
    <s v="Priority"/>
    <x v="1"/>
    <x v="9"/>
    <s v="Nokia Audio Dock, VoIP"/>
    <n v="0"/>
    <n v="200"/>
    <n v="-40"/>
    <n v="2"/>
    <b v="0"/>
  </r>
  <r>
    <s v="AZ-2012-1883755"/>
    <x v="169"/>
    <n v="11"/>
    <n v="6"/>
    <n v="2012"/>
    <x v="169"/>
    <s v="Rebecca Cook"/>
    <x v="1"/>
    <x v="5"/>
    <s v="Berlin"/>
    <x v="1"/>
    <s v="Corporate"/>
    <s v="Priority"/>
    <x v="0"/>
    <x v="3"/>
    <s v="Fellowes Folders, Single Width"/>
    <n v="0"/>
    <n v="106"/>
    <n v="28"/>
    <n v="5"/>
    <b v="0"/>
  </r>
  <r>
    <s v="AZ-2012-5677067"/>
    <x v="170"/>
    <n v="12"/>
    <n v="6"/>
    <n v="2012"/>
    <x v="170"/>
    <s v="Angus Blacklock"/>
    <x v="3"/>
    <x v="8"/>
    <s v="Antony"/>
    <x v="1"/>
    <s v="Home Office"/>
    <s v="Economy"/>
    <x v="0"/>
    <x v="2"/>
    <s v="Binney &amp; Smith Pencil Sharpener, Water Color"/>
    <n v="0"/>
    <n v="90"/>
    <n v="21"/>
    <n v="3"/>
    <b v="1"/>
  </r>
  <r>
    <s v="AZ-2012-9667872"/>
    <x v="170"/>
    <n v="12"/>
    <n v="6"/>
    <n v="2012"/>
    <x v="170"/>
    <s v="Hubert Lindahl"/>
    <x v="4"/>
    <x v="4"/>
    <s v="Manchester"/>
    <x v="0"/>
    <s v="Corporate"/>
    <s v="Economy"/>
    <x v="0"/>
    <x v="1"/>
    <s v="Wilson Jones 3-Hole Punch, Economy"/>
    <n v="0"/>
    <n v="84"/>
    <n v="28"/>
    <n v="3"/>
    <b v="1"/>
  </r>
  <r>
    <s v="AZ-2012-2492016"/>
    <x v="170"/>
    <n v="12"/>
    <n v="6"/>
    <n v="2012"/>
    <x v="170"/>
    <s v="Lara Giles"/>
    <x v="4"/>
    <x v="4"/>
    <s v="London"/>
    <x v="0"/>
    <s v="Consumer"/>
    <s v="Economy"/>
    <x v="0"/>
    <x v="2"/>
    <s v="Boston Pens, Water Color"/>
    <n v="0"/>
    <n v="16"/>
    <n v="0"/>
    <n v="1"/>
    <b v="1"/>
  </r>
  <r>
    <s v="AZ-2012-2492016"/>
    <x v="170"/>
    <n v="12"/>
    <n v="6"/>
    <n v="2012"/>
    <x v="170"/>
    <s v="Lara Giles"/>
    <x v="4"/>
    <x v="4"/>
    <s v="London"/>
    <x v="0"/>
    <s v="Consumer"/>
    <s v="Economy"/>
    <x v="0"/>
    <x v="3"/>
    <s v="Fellowes Lockers, Industrial"/>
    <n v="0"/>
    <n v="187"/>
    <n v="71"/>
    <n v="1"/>
    <b v="1"/>
  </r>
  <r>
    <s v="AZ-2012-6849186"/>
    <x v="170"/>
    <n v="12"/>
    <n v="6"/>
    <n v="2012"/>
    <x v="170"/>
    <s v="Gilbert Montgomery"/>
    <x v="14"/>
    <x v="84"/>
    <s v="Copenhagen"/>
    <x v="0"/>
    <s v="Consumer"/>
    <s v="Economy"/>
    <x v="0"/>
    <x v="14"/>
    <s v="Harbour Creations Round Labels, 5000 Label Set"/>
    <n v="1"/>
    <n v="11"/>
    <n v="-2"/>
    <n v="3"/>
    <b v="1"/>
  </r>
  <r>
    <s v="AZ-2012-8111484"/>
    <x v="171"/>
    <n v="1"/>
    <n v="7"/>
    <n v="2012"/>
    <x v="171"/>
    <s v="Ruby Frost"/>
    <x v="1"/>
    <x v="32"/>
    <s v="Kassel"/>
    <x v="1"/>
    <s v="Home Office"/>
    <s v="Priority"/>
    <x v="0"/>
    <x v="3"/>
    <s v="Rogers Folders, Industrial"/>
    <n v="0"/>
    <n v="56"/>
    <n v="2"/>
    <n v="2"/>
    <b v="0"/>
  </r>
  <r>
    <s v="AZ-2012-9827676"/>
    <x v="171"/>
    <n v="1"/>
    <n v="7"/>
    <n v="2012"/>
    <x v="171"/>
    <s v="Liam Newton"/>
    <x v="7"/>
    <x v="35"/>
    <s v="Oslo"/>
    <x v="0"/>
    <s v="Corporate"/>
    <s v="Priority"/>
    <x v="0"/>
    <x v="1"/>
    <s v="Avery Binder, Clear"/>
    <n v="0"/>
    <n v="49"/>
    <n v="5"/>
    <n v="4"/>
    <b v="1"/>
  </r>
  <r>
    <s v="AZ-2012-9827676"/>
    <x v="171"/>
    <n v="1"/>
    <n v="7"/>
    <n v="2012"/>
    <x v="171"/>
    <s v="Liam Newton"/>
    <x v="7"/>
    <x v="35"/>
    <s v="Oslo"/>
    <x v="0"/>
    <s v="Corporate"/>
    <s v="Priority"/>
    <x v="0"/>
    <x v="14"/>
    <s v="Smead Color Coded Labels, Alphabetical"/>
    <n v="0"/>
    <n v="26"/>
    <n v="11"/>
    <n v="2"/>
    <b v="1"/>
  </r>
  <r>
    <s v="AZ-2012-9827676"/>
    <x v="171"/>
    <n v="1"/>
    <n v="7"/>
    <n v="2012"/>
    <x v="171"/>
    <s v="Liam Newton"/>
    <x v="7"/>
    <x v="35"/>
    <s v="Oslo"/>
    <x v="0"/>
    <s v="Corporate"/>
    <s v="Priority"/>
    <x v="1"/>
    <x v="13"/>
    <s v="Hewlett Fax Machine, Color"/>
    <n v="0"/>
    <n v="964"/>
    <n v="337"/>
    <n v="3"/>
    <b v="0"/>
  </r>
  <r>
    <s v="BN-2012-8740514"/>
    <x v="171"/>
    <n v="1"/>
    <n v="7"/>
    <n v="2012"/>
    <x v="171"/>
    <s v="Rachel Goddard"/>
    <x v="9"/>
    <x v="59"/>
    <s v="Enschede"/>
    <x v="1"/>
    <s v="Consumer"/>
    <s v="Economy"/>
    <x v="1"/>
    <x v="4"/>
    <s v="StarTech Phone, Durable"/>
    <n v="1"/>
    <n v="112"/>
    <n v="-94"/>
    <n v="3"/>
    <b v="0"/>
  </r>
  <r>
    <s v="AZ-2012-400830"/>
    <x v="172"/>
    <n v="2"/>
    <n v="7"/>
    <n v="2012"/>
    <x v="172"/>
    <s v="Bonnie Wilson"/>
    <x v="10"/>
    <x v="85"/>
    <s v="Graz"/>
    <x v="1"/>
    <s v="Corporate"/>
    <s v="Economy"/>
    <x v="2"/>
    <x v="15"/>
    <s v="Eldon Photo Frame, Black"/>
    <n v="0"/>
    <n v="232"/>
    <n v="42"/>
    <n v="4"/>
    <b v="1"/>
  </r>
  <r>
    <s v="AZ-2012-400830"/>
    <x v="172"/>
    <n v="2"/>
    <n v="7"/>
    <n v="2012"/>
    <x v="172"/>
    <s v="Bonnie Wilson"/>
    <x v="10"/>
    <x v="85"/>
    <s v="Graz"/>
    <x v="1"/>
    <s v="Corporate"/>
    <s v="Economy"/>
    <x v="2"/>
    <x v="15"/>
    <s v="Rubbermaid Frame, Erganomic"/>
    <n v="0"/>
    <n v="434"/>
    <n v="161"/>
    <n v="4"/>
    <b v="0"/>
  </r>
  <r>
    <s v="AZ-2012-9721463"/>
    <x v="172"/>
    <n v="2"/>
    <n v="7"/>
    <n v="2012"/>
    <x v="172"/>
    <s v="Cooper Burn"/>
    <x v="4"/>
    <x v="42"/>
    <s v="Edinburgh"/>
    <x v="0"/>
    <s v="Consumer"/>
    <s v="Economy"/>
    <x v="0"/>
    <x v="3"/>
    <s v="Fellowes Trays, Wire Frame"/>
    <n v="0"/>
    <n v="169"/>
    <n v="42"/>
    <n v="3"/>
    <b v="0"/>
  </r>
  <r>
    <s v="AZ-2012-2440609"/>
    <x v="172"/>
    <n v="2"/>
    <n v="7"/>
    <n v="2012"/>
    <x v="172"/>
    <s v="Leroy Dudley"/>
    <x v="3"/>
    <x v="8"/>
    <s v="Paris"/>
    <x v="1"/>
    <s v="Consumer"/>
    <s v="Economy"/>
    <x v="2"/>
    <x v="15"/>
    <s v="Rubbermaid Frame, Erganomic"/>
    <n v="0"/>
    <n v="651"/>
    <n v="241"/>
    <n v="6"/>
    <b v="0"/>
  </r>
  <r>
    <s v="AZ-2012-852937"/>
    <x v="173"/>
    <n v="3"/>
    <n v="7"/>
    <n v="2012"/>
    <x v="173"/>
    <s v="Eve Bates"/>
    <x v="10"/>
    <x v="29"/>
    <s v="Vienna"/>
    <x v="1"/>
    <s v="Consumer"/>
    <s v="Economy Plus"/>
    <x v="1"/>
    <x v="13"/>
    <s v="Hewlett Fax Machine, Color"/>
    <n v="0"/>
    <n v="1285"/>
    <n v="450"/>
    <n v="4"/>
    <b v="1"/>
  </r>
  <r>
    <s v="AZ-2012-3385502"/>
    <x v="173"/>
    <n v="3"/>
    <n v="7"/>
    <n v="2012"/>
    <x v="173"/>
    <s v="Lorri Stratton"/>
    <x v="3"/>
    <x v="8"/>
    <s v="Nanterre"/>
    <x v="1"/>
    <s v="Consumer"/>
    <s v="Economy"/>
    <x v="2"/>
    <x v="5"/>
    <s v="Safco 3-Shelf Cabinet, Mobile"/>
    <n v="0"/>
    <n v="1080"/>
    <n v="36"/>
    <n v="7"/>
    <b v="0"/>
  </r>
  <r>
    <s v="AZ-2012-3385502"/>
    <x v="173"/>
    <n v="3"/>
    <n v="7"/>
    <n v="2012"/>
    <x v="173"/>
    <s v="Lorri Stratton"/>
    <x v="3"/>
    <x v="8"/>
    <s v="Nanterre"/>
    <x v="1"/>
    <s v="Consumer"/>
    <s v="Economy"/>
    <x v="0"/>
    <x v="3"/>
    <s v="Rogers Box, Blue"/>
    <n v="0"/>
    <n v="65"/>
    <n v="-6"/>
    <n v="3"/>
    <b v="0"/>
  </r>
  <r>
    <s v="AZ-2012-3385502"/>
    <x v="173"/>
    <n v="3"/>
    <n v="7"/>
    <n v="2012"/>
    <x v="173"/>
    <s v="Lorri Stratton"/>
    <x v="3"/>
    <x v="8"/>
    <s v="Nanterre"/>
    <x v="1"/>
    <s v="Consumer"/>
    <s v="Economy"/>
    <x v="0"/>
    <x v="3"/>
    <s v="Rogers Lockers, Industrial"/>
    <n v="0"/>
    <n v="573"/>
    <n v="178"/>
    <n v="3"/>
    <b v="1"/>
  </r>
  <r>
    <s v="AZ-2012-7806048"/>
    <x v="173"/>
    <n v="3"/>
    <n v="7"/>
    <n v="2012"/>
    <x v="173"/>
    <s v="Ngoc Orozco"/>
    <x v="4"/>
    <x v="4"/>
    <s v="Kingswood"/>
    <x v="0"/>
    <s v="Home Office"/>
    <s v="Economy Plus"/>
    <x v="1"/>
    <x v="13"/>
    <s v="Canon Wireless Fax, Laser"/>
    <n v="0"/>
    <n v="1893"/>
    <n v="928"/>
    <n v="5"/>
    <b v="0"/>
  </r>
  <r>
    <s v="AZ-2012-9114156"/>
    <x v="173"/>
    <n v="3"/>
    <n v="7"/>
    <n v="2012"/>
    <x v="173"/>
    <s v="Angus De Groot"/>
    <x v="5"/>
    <x v="18"/>
    <s v="Orihuela"/>
    <x v="2"/>
    <s v="Corporate"/>
    <s v="Priority"/>
    <x v="2"/>
    <x v="5"/>
    <s v="Sauder Stackable Bookrack, Traditional"/>
    <n v="0"/>
    <n v="439"/>
    <n v="66"/>
    <n v="3"/>
    <b v="1"/>
  </r>
  <r>
    <s v="AZ-2012-9114156"/>
    <x v="173"/>
    <n v="3"/>
    <n v="7"/>
    <n v="2012"/>
    <x v="173"/>
    <s v="Angus De Groot"/>
    <x v="5"/>
    <x v="18"/>
    <s v="Orihuela"/>
    <x v="2"/>
    <s v="Corporate"/>
    <s v="Priority"/>
    <x v="0"/>
    <x v="12"/>
    <s v="Stiletto Scissors, Easy Grip"/>
    <n v="0"/>
    <n v="25"/>
    <n v="7"/>
    <n v="1"/>
    <b v="1"/>
  </r>
  <r>
    <s v="BN-2012-8981515"/>
    <x v="173"/>
    <n v="3"/>
    <n v="7"/>
    <n v="2012"/>
    <x v="173"/>
    <s v="Jade Howe"/>
    <x v="9"/>
    <x v="68"/>
    <s v="Apeldoorn"/>
    <x v="1"/>
    <s v="Corporate"/>
    <s v="Economy"/>
    <x v="0"/>
    <x v="2"/>
    <s v="Binney &amp; Smith Markers, Water Color"/>
    <n v="1"/>
    <n v="27"/>
    <n v="-18"/>
    <n v="2"/>
    <b v="1"/>
  </r>
  <r>
    <s v="BN-2012-3923455"/>
    <x v="173"/>
    <n v="3"/>
    <n v="7"/>
    <n v="2012"/>
    <x v="173"/>
    <s v="Corey Browne"/>
    <x v="3"/>
    <x v="9"/>
    <s v="Meyzieu"/>
    <x v="1"/>
    <s v="Consumer"/>
    <s v="Economy"/>
    <x v="0"/>
    <x v="3"/>
    <s v="Tenex File Cart, Single Width"/>
    <n v="0"/>
    <n v="604"/>
    <n v="-7"/>
    <n v="5"/>
    <b v="1"/>
  </r>
  <r>
    <s v="AZ-2012-4182934"/>
    <x v="174"/>
    <n v="4"/>
    <n v="7"/>
    <n v="2012"/>
    <x v="174"/>
    <s v="Faith Chambers"/>
    <x v="4"/>
    <x v="4"/>
    <s v="Oxford"/>
    <x v="0"/>
    <s v="Consumer"/>
    <s v="Economy"/>
    <x v="0"/>
    <x v="3"/>
    <s v="Eldon Lockers, Industrial"/>
    <n v="0"/>
    <n v="397"/>
    <n v="194"/>
    <n v="2"/>
    <b v="1"/>
  </r>
  <r>
    <s v="AZ-2012-4182934"/>
    <x v="174"/>
    <n v="4"/>
    <n v="7"/>
    <n v="2012"/>
    <x v="174"/>
    <s v="Faith Chambers"/>
    <x v="4"/>
    <x v="4"/>
    <s v="Oxford"/>
    <x v="0"/>
    <s v="Consumer"/>
    <s v="Economy"/>
    <x v="1"/>
    <x v="13"/>
    <s v="Brother Fax and Copier, Color"/>
    <n v="0"/>
    <n v="772"/>
    <n v="185"/>
    <n v="4"/>
    <b v="0"/>
  </r>
  <r>
    <s v="AZ-2012-2860153"/>
    <x v="175"/>
    <n v="6"/>
    <n v="7"/>
    <n v="2012"/>
    <x v="175"/>
    <s v="Aidan Hayward"/>
    <x v="1"/>
    <x v="23"/>
    <s v="Munich"/>
    <x v="1"/>
    <s v="Corporate"/>
    <s v="Priority"/>
    <x v="1"/>
    <x v="9"/>
    <s v="Apple Audio Dock, with Caller ID"/>
    <n v="0"/>
    <n v="501"/>
    <n v="75"/>
    <n v="3"/>
    <b v="0"/>
  </r>
  <r>
    <s v="AZ-2012-6992927"/>
    <x v="175"/>
    <n v="6"/>
    <n v="7"/>
    <n v="2012"/>
    <x v="175"/>
    <s v="Ruby Frost"/>
    <x v="4"/>
    <x v="4"/>
    <s v="West Bromwich"/>
    <x v="0"/>
    <s v="Home Office"/>
    <s v="Priority"/>
    <x v="0"/>
    <x v="10"/>
    <s v="Cameo Interoffice Envelope, Recycled"/>
    <n v="0"/>
    <n v="92"/>
    <n v="39"/>
    <n v="2"/>
    <b v="1"/>
  </r>
  <r>
    <s v="AZ-2012-6992927"/>
    <x v="175"/>
    <n v="6"/>
    <n v="7"/>
    <n v="2012"/>
    <x v="175"/>
    <s v="Ruby Frost"/>
    <x v="4"/>
    <x v="4"/>
    <s v="West Bromwich"/>
    <x v="0"/>
    <s v="Home Office"/>
    <s v="Priority"/>
    <x v="0"/>
    <x v="3"/>
    <s v="Smead Folders, Blue"/>
    <n v="0"/>
    <n v="35"/>
    <n v="4"/>
    <n v="2"/>
    <b v="1"/>
  </r>
  <r>
    <s v="AZ-2012-3783663"/>
    <x v="176"/>
    <n v="8"/>
    <n v="7"/>
    <n v="2012"/>
    <x v="176"/>
    <s v="Ewan Walton"/>
    <x v="2"/>
    <x v="24"/>
    <s v="Milan"/>
    <x v="2"/>
    <s v="Consumer"/>
    <s v="Economy"/>
    <x v="2"/>
    <x v="5"/>
    <s v="Sauder Floating Shelf Set, Metal"/>
    <n v="0"/>
    <n v="582"/>
    <n v="140"/>
    <n v="3"/>
    <b v="1"/>
  </r>
  <r>
    <s v="AZ-2012-8884308"/>
    <x v="176"/>
    <n v="8"/>
    <n v="7"/>
    <n v="2012"/>
    <x v="176"/>
    <s v="Phoebe Lindsay"/>
    <x v="4"/>
    <x v="4"/>
    <s v="Chesterfield"/>
    <x v="0"/>
    <s v="Consumer"/>
    <s v="Economy"/>
    <x v="0"/>
    <x v="10"/>
    <s v="Ames Manila Envelope, Security-Tint"/>
    <n v="0"/>
    <n v="108"/>
    <n v="43"/>
    <n v="4"/>
    <b v="0"/>
  </r>
  <r>
    <s v="AZ-2012-6749247"/>
    <x v="176"/>
    <n v="8"/>
    <n v="7"/>
    <n v="2012"/>
    <x v="176"/>
    <s v="George Bryan"/>
    <x v="1"/>
    <x v="1"/>
    <s v="Lippstadt"/>
    <x v="1"/>
    <s v="Consumer"/>
    <s v="Priority"/>
    <x v="0"/>
    <x v="2"/>
    <s v="Stanley Highlighters, Blue"/>
    <n v="0"/>
    <n v="74"/>
    <n v="15"/>
    <n v="5"/>
    <b v="0"/>
  </r>
  <r>
    <s v="AZ-2012-6749247"/>
    <x v="176"/>
    <n v="8"/>
    <n v="7"/>
    <n v="2012"/>
    <x v="176"/>
    <s v="George Bryan"/>
    <x v="1"/>
    <x v="1"/>
    <s v="Lippstadt"/>
    <x v="1"/>
    <s v="Consumer"/>
    <s v="Priority"/>
    <x v="0"/>
    <x v="1"/>
    <s v="Acco Binder, Economy"/>
    <n v="0"/>
    <n v="45"/>
    <n v="6"/>
    <n v="3"/>
    <b v="0"/>
  </r>
  <r>
    <s v="AZ-2012-7693898"/>
    <x v="176"/>
    <n v="8"/>
    <n v="7"/>
    <n v="2012"/>
    <x v="176"/>
    <s v="Michael Halcomb"/>
    <x v="3"/>
    <x v="39"/>
    <s v="Nice"/>
    <x v="1"/>
    <s v="Corporate"/>
    <s v="Economy Plus"/>
    <x v="2"/>
    <x v="5"/>
    <s v="Safco Classic Bookcase, Pine"/>
    <n v="0"/>
    <n v="791"/>
    <n v="-53"/>
    <n v="2"/>
    <b v="1"/>
  </r>
  <r>
    <s v="AZ-2012-7693898"/>
    <x v="176"/>
    <n v="8"/>
    <n v="7"/>
    <n v="2012"/>
    <x v="176"/>
    <s v="Michael Halcomb"/>
    <x v="3"/>
    <x v="39"/>
    <s v="Nice"/>
    <x v="1"/>
    <s v="Corporate"/>
    <s v="Economy Plus"/>
    <x v="0"/>
    <x v="2"/>
    <s v="Binney &amp; Smith Sketch Pad, Water Color"/>
    <n v="0"/>
    <n v="99"/>
    <n v="33"/>
    <n v="2"/>
    <b v="0"/>
  </r>
  <r>
    <s v="BN-2012-7736321"/>
    <x v="176"/>
    <n v="8"/>
    <n v="7"/>
    <n v="2012"/>
    <x v="176"/>
    <s v="Nicole Johns"/>
    <x v="9"/>
    <x v="46"/>
    <s v="The Hague"/>
    <x v="1"/>
    <s v="Consumer"/>
    <s v="Economy Plus"/>
    <x v="0"/>
    <x v="12"/>
    <s v="Fiskars Trimmer, Serrated"/>
    <n v="1"/>
    <n v="39"/>
    <n v="-30"/>
    <n v="2"/>
    <b v="0"/>
  </r>
  <r>
    <s v="AZ-2012-2222436"/>
    <x v="177"/>
    <n v="9"/>
    <n v="7"/>
    <n v="2012"/>
    <x v="177"/>
    <s v="Spencer Calvert"/>
    <x v="4"/>
    <x v="4"/>
    <s v="Gateshead"/>
    <x v="0"/>
    <s v="Corporate"/>
    <s v="Economy"/>
    <x v="0"/>
    <x v="2"/>
    <s v="BIC Sketch Pad, Blue"/>
    <n v="0"/>
    <n v="97"/>
    <n v="17"/>
    <n v="2"/>
    <b v="1"/>
  </r>
  <r>
    <s v="AZ-2012-7237498"/>
    <x v="177"/>
    <n v="9"/>
    <n v="7"/>
    <n v="2012"/>
    <x v="177"/>
    <s v="Kimberly Jones"/>
    <x v="4"/>
    <x v="4"/>
    <s v="Gillingham"/>
    <x v="0"/>
    <s v="Corporate"/>
    <s v="Economy"/>
    <x v="0"/>
    <x v="1"/>
    <s v="Acco Index Tab, Economy"/>
    <n v="0"/>
    <n v="40"/>
    <n v="18"/>
    <n v="4"/>
    <b v="0"/>
  </r>
  <r>
    <s v="AZ-2012-7237498"/>
    <x v="177"/>
    <n v="9"/>
    <n v="7"/>
    <n v="2012"/>
    <x v="177"/>
    <s v="Kimberly Jones"/>
    <x v="4"/>
    <x v="4"/>
    <s v="Gillingham"/>
    <x v="0"/>
    <s v="Corporate"/>
    <s v="Economy"/>
    <x v="1"/>
    <x v="9"/>
    <s v="Motorola Signal Booster, Full Size"/>
    <n v="0"/>
    <n v="144"/>
    <n v="23"/>
    <n v="1"/>
    <b v="1"/>
  </r>
  <r>
    <s v="AZ-2012-6416816"/>
    <x v="177"/>
    <n v="9"/>
    <n v="7"/>
    <n v="2012"/>
    <x v="177"/>
    <s v="Patrick Townson"/>
    <x v="3"/>
    <x v="8"/>
    <s v="Les Mureaux"/>
    <x v="1"/>
    <s v="Home Office"/>
    <s v="Economy"/>
    <x v="1"/>
    <x v="7"/>
    <s v="Belkin Router, USB"/>
    <n v="0"/>
    <n v="777"/>
    <n v="365"/>
    <n v="3"/>
    <b v="1"/>
  </r>
  <r>
    <s v="AZ-2012-5904307"/>
    <x v="177"/>
    <n v="9"/>
    <n v="7"/>
    <n v="2012"/>
    <x v="177"/>
    <s v="Hayley Swanston"/>
    <x v="2"/>
    <x v="67"/>
    <s v="Genoa"/>
    <x v="2"/>
    <s v="Home Office"/>
    <s v="Economy"/>
    <x v="0"/>
    <x v="2"/>
    <s v="Boston Pens, Easy-Erase"/>
    <n v="0"/>
    <n v="14"/>
    <n v="5"/>
    <n v="1"/>
    <b v="0"/>
  </r>
  <r>
    <s v="AZ-2012-9669717"/>
    <x v="177"/>
    <n v="9"/>
    <n v="7"/>
    <n v="2012"/>
    <x v="177"/>
    <s v="Josh Wilkinson"/>
    <x v="3"/>
    <x v="3"/>
    <s v="Schiltigheim"/>
    <x v="1"/>
    <s v="Corporate"/>
    <s v="Priority"/>
    <x v="0"/>
    <x v="1"/>
    <s v="Cardinal Binder, Recycled"/>
    <n v="0"/>
    <n v="184"/>
    <n v="39"/>
    <n v="13"/>
    <b v="0"/>
  </r>
  <r>
    <s v="AZ-2012-2184754"/>
    <x v="177"/>
    <n v="9"/>
    <n v="7"/>
    <n v="2012"/>
    <x v="177"/>
    <s v="Robert James"/>
    <x v="1"/>
    <x v="23"/>
    <s v="GÃ¼nzburg"/>
    <x v="1"/>
    <s v="Home Office"/>
    <s v="Economy"/>
    <x v="0"/>
    <x v="3"/>
    <s v="Smead Trays, Industrial"/>
    <n v="0"/>
    <n v="44"/>
    <n v="11"/>
    <n v="1"/>
    <b v="0"/>
  </r>
  <r>
    <s v="AZ-2012-331125"/>
    <x v="178"/>
    <n v="11"/>
    <n v="7"/>
    <n v="2012"/>
    <x v="178"/>
    <s v="Amber Adams"/>
    <x v="10"/>
    <x v="29"/>
    <s v="Vienna"/>
    <x v="1"/>
    <s v="Corporate"/>
    <s v="Economy Plus"/>
    <x v="0"/>
    <x v="10"/>
    <s v="Kraft Peel and Seal, Security-Tint"/>
    <n v="0"/>
    <n v="69"/>
    <n v="11"/>
    <n v="3"/>
    <b v="1"/>
  </r>
  <r>
    <s v="AZ-2012-4857966"/>
    <x v="178"/>
    <n v="11"/>
    <n v="7"/>
    <n v="2012"/>
    <x v="178"/>
    <s v="Freddie Kaur"/>
    <x v="10"/>
    <x v="85"/>
    <s v="Graz"/>
    <x v="1"/>
    <s v="Consumer"/>
    <s v="Economy"/>
    <x v="0"/>
    <x v="1"/>
    <s v="Avery Binder Covers, Durable"/>
    <n v="0"/>
    <n v="126"/>
    <n v="16"/>
    <n v="10"/>
    <b v="0"/>
  </r>
  <r>
    <s v="AZ-2012-2823287"/>
    <x v="178"/>
    <n v="11"/>
    <n v="7"/>
    <n v="2012"/>
    <x v="178"/>
    <s v="Andy Henderson"/>
    <x v="9"/>
    <x v="70"/>
    <s v="Utrecht"/>
    <x v="1"/>
    <s v="Home Office"/>
    <s v="Economy"/>
    <x v="0"/>
    <x v="3"/>
    <s v="Rogers Shelving, Single Width"/>
    <n v="1"/>
    <n v="124"/>
    <n v="-105"/>
    <n v="4"/>
    <b v="0"/>
  </r>
  <r>
    <s v="AZ-2012-8594420"/>
    <x v="179"/>
    <n v="12"/>
    <n v="7"/>
    <n v="2012"/>
    <x v="179"/>
    <s v="Hayley Swanston"/>
    <x v="3"/>
    <x v="3"/>
    <s v="Nancy"/>
    <x v="1"/>
    <s v="Home Office"/>
    <s v="Economy Plus"/>
    <x v="0"/>
    <x v="2"/>
    <s v="Sanford Canvas, Water Color"/>
    <n v="0"/>
    <n v="322"/>
    <n v="0"/>
    <n v="6"/>
    <b v="0"/>
  </r>
  <r>
    <s v="AZ-2012-9568691"/>
    <x v="179"/>
    <n v="12"/>
    <n v="7"/>
    <n v="2012"/>
    <x v="179"/>
    <s v="Max Ronald"/>
    <x v="3"/>
    <x v="52"/>
    <s v="Angers"/>
    <x v="1"/>
    <s v="Corporate"/>
    <s v="Immediate"/>
    <x v="0"/>
    <x v="2"/>
    <s v="BIC Canvas, Blue"/>
    <n v="0"/>
    <n v="376"/>
    <n v="30"/>
    <n v="7"/>
    <b v="0"/>
  </r>
  <r>
    <s v="AZ-2012-9568691"/>
    <x v="179"/>
    <n v="12"/>
    <n v="7"/>
    <n v="2012"/>
    <x v="179"/>
    <s v="Max Ronald"/>
    <x v="3"/>
    <x v="52"/>
    <s v="Angers"/>
    <x v="1"/>
    <s v="Corporate"/>
    <s v="Immediate"/>
    <x v="0"/>
    <x v="2"/>
    <s v="Binney &amp; Smith Canvas, Fluorescent"/>
    <n v="0"/>
    <n v="158"/>
    <n v="30"/>
    <n v="3"/>
    <b v="0"/>
  </r>
  <r>
    <s v="AZ-2012-9568691"/>
    <x v="179"/>
    <n v="12"/>
    <n v="7"/>
    <n v="2012"/>
    <x v="179"/>
    <s v="Max Ronald"/>
    <x v="3"/>
    <x v="52"/>
    <s v="Angers"/>
    <x v="1"/>
    <s v="Corporate"/>
    <s v="Immediate"/>
    <x v="1"/>
    <x v="13"/>
    <s v="HP Wireless Fax, Laser"/>
    <n v="0"/>
    <n v="1225"/>
    <n v="-130"/>
    <n v="4"/>
    <b v="1"/>
  </r>
  <r>
    <s v="AZ-2012-581418"/>
    <x v="180"/>
    <n v="2"/>
    <n v="8"/>
    <n v="2012"/>
    <x v="180"/>
    <s v="Harry Josephson"/>
    <x v="3"/>
    <x v="8"/>
    <s v="Argenteuil"/>
    <x v="1"/>
    <s v="Consumer"/>
    <s v="Economy"/>
    <x v="0"/>
    <x v="2"/>
    <s v="BIC Highlighters, Fluorescent"/>
    <n v="0"/>
    <n v="141"/>
    <n v="47"/>
    <n v="7"/>
    <b v="0"/>
  </r>
  <r>
    <s v="AZ-2012-4659299"/>
    <x v="181"/>
    <n v="3"/>
    <n v="8"/>
    <n v="2012"/>
    <x v="181"/>
    <s v="Don Willie"/>
    <x v="1"/>
    <x v="43"/>
    <s v="Wolfsburg"/>
    <x v="1"/>
    <s v="Corporate"/>
    <s v="Economy"/>
    <x v="0"/>
    <x v="2"/>
    <s v="BIC Pens, Easy-Erase"/>
    <n v="0"/>
    <n v="44"/>
    <n v="10"/>
    <n v="3"/>
    <b v="0"/>
  </r>
  <r>
    <s v="AZ-2012-8367812"/>
    <x v="182"/>
    <n v="5"/>
    <n v="8"/>
    <n v="2012"/>
    <x v="182"/>
    <s v="Eden Gooseberry"/>
    <x v="4"/>
    <x v="42"/>
    <s v="Glasgow"/>
    <x v="0"/>
    <s v="Corporate"/>
    <s v="Economy Plus"/>
    <x v="0"/>
    <x v="2"/>
    <s v="Boston Highlighters, Easy-Erase"/>
    <n v="0"/>
    <n v="38"/>
    <n v="8"/>
    <n v="2"/>
    <b v="1"/>
  </r>
  <r>
    <s v="AZ-2012-8367812"/>
    <x v="182"/>
    <n v="5"/>
    <n v="8"/>
    <n v="2012"/>
    <x v="182"/>
    <s v="Eden Gooseberry"/>
    <x v="4"/>
    <x v="42"/>
    <s v="Glasgow"/>
    <x v="0"/>
    <s v="Corporate"/>
    <s v="Economy Plus"/>
    <x v="0"/>
    <x v="1"/>
    <s v="Wilson Jones Binding Machine, Economy"/>
    <n v="0"/>
    <n v="245"/>
    <n v="88"/>
    <n v="5"/>
    <b v="0"/>
  </r>
  <r>
    <s v="AZ-2012-8367812"/>
    <x v="182"/>
    <n v="5"/>
    <n v="8"/>
    <n v="2012"/>
    <x v="182"/>
    <s v="Eden Gooseberry"/>
    <x v="4"/>
    <x v="42"/>
    <s v="Glasgow"/>
    <x v="0"/>
    <s v="Corporate"/>
    <s v="Economy Plus"/>
    <x v="0"/>
    <x v="0"/>
    <s v="Green Bar Note Cards, Multicolor"/>
    <n v="0"/>
    <n v="136"/>
    <n v="56"/>
    <n v="4"/>
    <b v="0"/>
  </r>
  <r>
    <s v="BN-2012-5608207"/>
    <x v="182"/>
    <n v="5"/>
    <n v="8"/>
    <n v="2012"/>
    <x v="182"/>
    <s v="Gilbert Montgomery"/>
    <x v="12"/>
    <x v="86"/>
    <s v="GuimarÃ£es"/>
    <x v="2"/>
    <s v="Consumer"/>
    <s v="Economy"/>
    <x v="1"/>
    <x v="4"/>
    <s v="StarTech Phone, Wireless"/>
    <n v="1"/>
    <n v="186"/>
    <n v="-157"/>
    <n v="5"/>
    <b v="0"/>
  </r>
  <r>
    <s v="AZ-2012-1968371"/>
    <x v="183"/>
    <n v="6"/>
    <n v="8"/>
    <n v="2012"/>
    <x v="183"/>
    <s v="Kian Pollard"/>
    <x v="4"/>
    <x v="4"/>
    <s v="Widnes"/>
    <x v="0"/>
    <s v="Consumer"/>
    <s v="Economy Plus"/>
    <x v="0"/>
    <x v="2"/>
    <s v="Binney &amp; Smith Markers, Easy-Erase"/>
    <n v="0"/>
    <n v="97"/>
    <n v="39"/>
    <n v="4"/>
    <b v="0"/>
  </r>
  <r>
    <s v="AZ-2012-1968371"/>
    <x v="183"/>
    <n v="6"/>
    <n v="8"/>
    <n v="2012"/>
    <x v="183"/>
    <s v="Kian Pollard"/>
    <x v="4"/>
    <x v="4"/>
    <s v="Widnes"/>
    <x v="0"/>
    <s v="Consumer"/>
    <s v="Economy Plus"/>
    <x v="0"/>
    <x v="2"/>
    <s v="Binney &amp; Smith Sketch Pad, Water Color"/>
    <n v="0"/>
    <n v="149"/>
    <n v="49"/>
    <n v="3"/>
    <b v="0"/>
  </r>
  <r>
    <s v="AZ-2012-1968371"/>
    <x v="183"/>
    <n v="6"/>
    <n v="8"/>
    <n v="2012"/>
    <x v="183"/>
    <s v="Kian Pollard"/>
    <x v="4"/>
    <x v="4"/>
    <s v="Widnes"/>
    <x v="0"/>
    <s v="Consumer"/>
    <s v="Economy Plus"/>
    <x v="0"/>
    <x v="2"/>
    <s v="Boston Pens, Water Color"/>
    <n v="0"/>
    <n v="104"/>
    <n v="9"/>
    <n v="6"/>
    <b v="1"/>
  </r>
  <r>
    <s v="AZ-2012-1968371"/>
    <x v="183"/>
    <n v="6"/>
    <n v="8"/>
    <n v="2012"/>
    <x v="183"/>
    <s v="Kian Pollard"/>
    <x v="4"/>
    <x v="4"/>
    <s v="Widnes"/>
    <x v="0"/>
    <s v="Consumer"/>
    <s v="Economy Plus"/>
    <x v="1"/>
    <x v="13"/>
    <s v="HP Fax Machine, High-Speed"/>
    <n v="0"/>
    <n v="1491"/>
    <n v="74"/>
    <n v="5"/>
    <b v="0"/>
  </r>
  <r>
    <s v="AZ-2012-51069"/>
    <x v="183"/>
    <n v="6"/>
    <n v="8"/>
    <n v="2012"/>
    <x v="183"/>
    <s v="Max Ronald"/>
    <x v="3"/>
    <x v="8"/>
    <s v="Bonneuil-sur-Marne"/>
    <x v="1"/>
    <s v="Corporate"/>
    <s v="Economy"/>
    <x v="0"/>
    <x v="3"/>
    <s v="Tenex Trays, Single Width"/>
    <n v="0"/>
    <n v="146"/>
    <n v="46"/>
    <n v="3"/>
    <b v="1"/>
  </r>
  <r>
    <s v="AZ-2012-385874"/>
    <x v="183"/>
    <n v="6"/>
    <n v="8"/>
    <n v="2012"/>
    <x v="183"/>
    <s v="Lewis Greenwood"/>
    <x v="3"/>
    <x v="41"/>
    <s v="Mont-Saint-Aignan"/>
    <x v="1"/>
    <s v="Consumer"/>
    <s v="Economy"/>
    <x v="0"/>
    <x v="2"/>
    <s v="Boston Pens, Water Color"/>
    <n v="0"/>
    <n v="52"/>
    <n v="5"/>
    <n v="3"/>
    <b v="1"/>
  </r>
  <r>
    <s v="BN-2012-6756198"/>
    <x v="183"/>
    <n v="6"/>
    <n v="8"/>
    <n v="2012"/>
    <x v="183"/>
    <s v="Makayla Elphinstone"/>
    <x v="2"/>
    <x v="37"/>
    <s v="Turin"/>
    <x v="2"/>
    <s v="Consumer"/>
    <s v="Economy"/>
    <x v="0"/>
    <x v="3"/>
    <s v="Rogers File Cart, Single Width"/>
    <n v="0"/>
    <n v="510"/>
    <n v="-119"/>
    <n v="6"/>
    <b v="1"/>
  </r>
  <r>
    <s v="AZ-2012-8266486"/>
    <x v="184"/>
    <n v="8"/>
    <n v="8"/>
    <n v="2012"/>
    <x v="184"/>
    <s v="Angus Reading"/>
    <x v="1"/>
    <x v="5"/>
    <s v="Berlin"/>
    <x v="1"/>
    <s v="Corporate"/>
    <s v="Economy Plus"/>
    <x v="0"/>
    <x v="2"/>
    <s v="Binney &amp; Smith Canvas, Fluorescent"/>
    <n v="0"/>
    <n v="142"/>
    <n v="14"/>
    <n v="3"/>
    <b v="1"/>
  </r>
  <r>
    <s v="AZ-2012-8266486"/>
    <x v="184"/>
    <n v="8"/>
    <n v="8"/>
    <n v="2012"/>
    <x v="184"/>
    <s v="Angus Reading"/>
    <x v="1"/>
    <x v="5"/>
    <s v="Berlin"/>
    <x v="1"/>
    <s v="Corporate"/>
    <s v="Economy Plus"/>
    <x v="0"/>
    <x v="1"/>
    <s v="Wilson Jones Binder Covers, Durable"/>
    <n v="0"/>
    <n v="69"/>
    <n v="27"/>
    <n v="6"/>
    <b v="0"/>
  </r>
  <r>
    <s v="AZ-2012-2652453"/>
    <x v="184"/>
    <n v="8"/>
    <n v="8"/>
    <n v="2012"/>
    <x v="184"/>
    <s v="Jesse Godson"/>
    <x v="2"/>
    <x v="53"/>
    <s v="Taranto"/>
    <x v="2"/>
    <s v="Corporate"/>
    <s v="Economy Plus"/>
    <x v="1"/>
    <x v="7"/>
    <s v="Logitech Keyboard, Erganomic"/>
    <n v="0"/>
    <n v="562"/>
    <n v="50"/>
    <n v="8"/>
    <b v="0"/>
  </r>
  <r>
    <s v="AZ-2012-5450030"/>
    <x v="184"/>
    <n v="8"/>
    <n v="8"/>
    <n v="2012"/>
    <x v="184"/>
    <s v="Georgina Fuller"/>
    <x v="10"/>
    <x v="29"/>
    <s v="Vienna"/>
    <x v="1"/>
    <s v="Consumer"/>
    <s v="Economy"/>
    <x v="0"/>
    <x v="2"/>
    <s v="Sanford Highlighters, Easy-Erase"/>
    <n v="0"/>
    <n v="48"/>
    <n v="2"/>
    <n v="3"/>
    <b v="1"/>
  </r>
  <r>
    <s v="AZ-2012-5450030"/>
    <x v="184"/>
    <n v="8"/>
    <n v="8"/>
    <n v="2012"/>
    <x v="184"/>
    <s v="Georgina Fuller"/>
    <x v="10"/>
    <x v="29"/>
    <s v="Vienna"/>
    <x v="1"/>
    <s v="Consumer"/>
    <s v="Economy"/>
    <x v="0"/>
    <x v="1"/>
    <s v="Avery Binding Machine, Recycled"/>
    <n v="0"/>
    <n v="197"/>
    <n v="85"/>
    <n v="4"/>
    <b v="0"/>
  </r>
  <r>
    <s v="AZ-2012-5450030"/>
    <x v="184"/>
    <n v="8"/>
    <n v="8"/>
    <n v="2012"/>
    <x v="184"/>
    <s v="Georgina Fuller"/>
    <x v="10"/>
    <x v="29"/>
    <s v="Vienna"/>
    <x v="1"/>
    <s v="Consumer"/>
    <s v="Economy"/>
    <x v="0"/>
    <x v="10"/>
    <s v="Kraft Clasp Envelope, with clear poly window"/>
    <n v="0"/>
    <n v="50"/>
    <n v="24"/>
    <n v="4"/>
    <b v="1"/>
  </r>
  <r>
    <s v="BN-2012-8675695"/>
    <x v="185"/>
    <n v="9"/>
    <n v="8"/>
    <n v="2012"/>
    <x v="185"/>
    <s v="Ewan Lee"/>
    <x v="1"/>
    <x v="1"/>
    <s v="Unna"/>
    <x v="1"/>
    <s v="Consumer"/>
    <s v="Economy Plus"/>
    <x v="2"/>
    <x v="5"/>
    <s v="Sauder Corner Shelving, Traditional"/>
    <n v="0"/>
    <n v="133"/>
    <n v="-4"/>
    <n v="1"/>
    <b v="0"/>
  </r>
  <r>
    <s v="BN-2012-8901808"/>
    <x v="186"/>
    <n v="10"/>
    <n v="8"/>
    <n v="2012"/>
    <x v="186"/>
    <s v="Spencer Oliver"/>
    <x v="4"/>
    <x v="4"/>
    <s v="Birmingham"/>
    <x v="0"/>
    <s v="Consumer"/>
    <s v="Economy Plus"/>
    <x v="0"/>
    <x v="2"/>
    <s v="BIC Highlighters, Blue"/>
    <n v="1"/>
    <n v="38"/>
    <n v="-8"/>
    <n v="4"/>
    <b v="0"/>
  </r>
  <r>
    <s v="BN-2012-8901808"/>
    <x v="186"/>
    <n v="10"/>
    <n v="8"/>
    <n v="2012"/>
    <x v="186"/>
    <s v="Spencer Oliver"/>
    <x v="4"/>
    <x v="4"/>
    <s v="Birmingham"/>
    <x v="0"/>
    <s v="Consumer"/>
    <s v="Economy Plus"/>
    <x v="0"/>
    <x v="1"/>
    <s v="Cardinal Binding Machine, Recycled"/>
    <n v="1"/>
    <n v="251"/>
    <n v="-146"/>
    <n v="10"/>
    <b v="0"/>
  </r>
  <r>
    <s v="AZ-2012-9614824"/>
    <x v="187"/>
    <n v="11"/>
    <n v="8"/>
    <n v="2012"/>
    <x v="187"/>
    <s v="Amanda Hutcherson"/>
    <x v="3"/>
    <x v="39"/>
    <s v="Aix-en-Provence"/>
    <x v="1"/>
    <s v="Corporate"/>
    <s v="Economy"/>
    <x v="0"/>
    <x v="2"/>
    <s v="Sanford Pencil Sharpener, Fluorescent"/>
    <n v="0"/>
    <n v="52"/>
    <n v="18"/>
    <n v="2"/>
    <b v="1"/>
  </r>
  <r>
    <s v="AZ-2012-1561905"/>
    <x v="187"/>
    <n v="11"/>
    <n v="8"/>
    <n v="2012"/>
    <x v="187"/>
    <s v="Jasmine Slater"/>
    <x v="1"/>
    <x v="28"/>
    <s v="Friedrichshafen"/>
    <x v="1"/>
    <s v="Corporate"/>
    <s v="Economy"/>
    <x v="1"/>
    <x v="7"/>
    <s v="Enermax Numeric Keypad, Erganomic"/>
    <n v="0"/>
    <n v="176"/>
    <n v="19"/>
    <n v="3"/>
    <b v="1"/>
  </r>
  <r>
    <s v="AZ-2012-3853973"/>
    <x v="187"/>
    <n v="11"/>
    <n v="8"/>
    <n v="2012"/>
    <x v="187"/>
    <s v="Nicole Nash"/>
    <x v="2"/>
    <x v="40"/>
    <s v="Torre del Greco"/>
    <x v="2"/>
    <s v="Consumer"/>
    <s v="Economy"/>
    <x v="0"/>
    <x v="12"/>
    <s v="Kleencut Box Cutter, High Speed"/>
    <n v="0"/>
    <n v="173"/>
    <n v="0"/>
    <n v="5"/>
    <b v="1"/>
  </r>
  <r>
    <s v="BN-2012-205322"/>
    <x v="187"/>
    <n v="11"/>
    <n v="8"/>
    <n v="2012"/>
    <x v="187"/>
    <s v="Rory Martindale"/>
    <x v="3"/>
    <x v="8"/>
    <s v="Nanterre"/>
    <x v="1"/>
    <s v="Consumer"/>
    <s v="Economy Plus"/>
    <x v="0"/>
    <x v="3"/>
    <s v="Fellowes Box, Single Width"/>
    <n v="0"/>
    <n v="53"/>
    <n v="-2"/>
    <n v="3"/>
    <b v="0"/>
  </r>
  <r>
    <s v="BN-2012-8746032"/>
    <x v="187"/>
    <n v="11"/>
    <n v="8"/>
    <n v="2012"/>
    <x v="187"/>
    <s v="Riley Howells"/>
    <x v="3"/>
    <x v="3"/>
    <s v="Verdun"/>
    <x v="1"/>
    <s v="Consumer"/>
    <s v="Economy"/>
    <x v="0"/>
    <x v="2"/>
    <s v="Boston Sketch Pad, Easy-Erase"/>
    <n v="0"/>
    <n v="147"/>
    <n v="42"/>
    <n v="3"/>
    <b v="1"/>
  </r>
  <r>
    <s v="BN-2012-8746032"/>
    <x v="187"/>
    <n v="11"/>
    <n v="8"/>
    <n v="2012"/>
    <x v="187"/>
    <s v="Riley Howells"/>
    <x v="3"/>
    <x v="3"/>
    <s v="Verdun"/>
    <x v="1"/>
    <s v="Consumer"/>
    <s v="Economy"/>
    <x v="0"/>
    <x v="1"/>
    <s v="Acco 3-Hole Punch, Clear"/>
    <n v="0"/>
    <n v="30"/>
    <n v="5"/>
    <n v="1"/>
    <b v="1"/>
  </r>
  <r>
    <s v="BN-2012-8746032"/>
    <x v="187"/>
    <n v="11"/>
    <n v="8"/>
    <n v="2012"/>
    <x v="187"/>
    <s v="Riley Howells"/>
    <x v="3"/>
    <x v="3"/>
    <s v="Verdun"/>
    <x v="1"/>
    <s v="Consumer"/>
    <s v="Economy"/>
    <x v="0"/>
    <x v="10"/>
    <s v="Cameo Peel and Seal, Security-Tint"/>
    <n v="0"/>
    <n v="70"/>
    <n v="4"/>
    <n v="3"/>
    <b v="1"/>
  </r>
  <r>
    <s v="BN-2012-8746032"/>
    <x v="187"/>
    <n v="11"/>
    <n v="8"/>
    <n v="2012"/>
    <x v="187"/>
    <s v="Riley Howells"/>
    <x v="3"/>
    <x v="3"/>
    <s v="Verdun"/>
    <x v="1"/>
    <s v="Consumer"/>
    <s v="Economy"/>
    <x v="0"/>
    <x v="3"/>
    <s v="Fellowes Box, Industrial"/>
    <n v="0"/>
    <n v="127"/>
    <n v="-7"/>
    <n v="7"/>
    <b v="1"/>
  </r>
  <r>
    <s v="BN-2012-4615996"/>
    <x v="187"/>
    <n v="11"/>
    <n v="8"/>
    <n v="2012"/>
    <x v="187"/>
    <s v="Craig Rayner"/>
    <x v="4"/>
    <x v="4"/>
    <s v="Birmingham"/>
    <x v="0"/>
    <s v="Consumer"/>
    <s v="Priority"/>
    <x v="0"/>
    <x v="11"/>
    <s v="OIC Rubber Bands, Bulk Pack"/>
    <n v="1"/>
    <n v="51"/>
    <n v="-9"/>
    <n v="6"/>
    <b v="0"/>
  </r>
  <r>
    <s v="BN-2012-6784776"/>
    <x v="187"/>
    <n v="11"/>
    <n v="8"/>
    <n v="2012"/>
    <x v="187"/>
    <s v="Mike Obrien"/>
    <x v="11"/>
    <x v="79"/>
    <s v="Zurich"/>
    <x v="1"/>
    <s v="Consumer"/>
    <s v="Economy"/>
    <x v="0"/>
    <x v="1"/>
    <s v="Ibico Binder, Economy"/>
    <n v="0"/>
    <n v="46"/>
    <n v="13"/>
    <n v="3"/>
    <b v="0"/>
  </r>
  <r>
    <s v="BN-2012-6784776"/>
    <x v="187"/>
    <n v="11"/>
    <n v="8"/>
    <n v="2012"/>
    <x v="187"/>
    <s v="Mike Obrien"/>
    <x v="11"/>
    <x v="79"/>
    <s v="Zurich"/>
    <x v="1"/>
    <s v="Consumer"/>
    <s v="Economy"/>
    <x v="0"/>
    <x v="12"/>
    <s v="Stiletto Box Cutter, High Speed"/>
    <n v="0"/>
    <n v="180"/>
    <n v="39"/>
    <n v="5"/>
    <b v="0"/>
  </r>
  <r>
    <s v="AZ-2012-3448109"/>
    <x v="188"/>
    <n v="1"/>
    <n v="9"/>
    <n v="2012"/>
    <x v="188"/>
    <s v="Betty Reynolds"/>
    <x v="5"/>
    <x v="18"/>
    <s v="Valencia"/>
    <x v="2"/>
    <s v="Corporate"/>
    <s v="Economy"/>
    <x v="1"/>
    <x v="13"/>
    <s v="Canon Fax and Copier, High-Speed"/>
    <n v="0"/>
    <n v="379"/>
    <n v="27"/>
    <n v="2"/>
    <b v="1"/>
  </r>
  <r>
    <s v="AZ-2012-2353592"/>
    <x v="188"/>
    <n v="1"/>
    <n v="9"/>
    <n v="2012"/>
    <x v="188"/>
    <s v="Joshua Romero"/>
    <x v="2"/>
    <x v="7"/>
    <s v="Verona"/>
    <x v="2"/>
    <s v="Consumer"/>
    <s v="Economy"/>
    <x v="2"/>
    <x v="5"/>
    <s v="Ikea Floating Shelf Set, Traditional"/>
    <n v="0"/>
    <n v="1022"/>
    <n v="61"/>
    <n v="6"/>
    <b v="1"/>
  </r>
  <r>
    <s v="AZ-2012-2353592"/>
    <x v="188"/>
    <n v="1"/>
    <n v="9"/>
    <n v="2012"/>
    <x v="188"/>
    <s v="Joshua Romero"/>
    <x v="2"/>
    <x v="7"/>
    <s v="Verona"/>
    <x v="2"/>
    <s v="Consumer"/>
    <s v="Economy"/>
    <x v="0"/>
    <x v="0"/>
    <s v="Eaton Message Books, Multicolor"/>
    <n v="0"/>
    <n v="44"/>
    <n v="20"/>
    <n v="2"/>
    <b v="0"/>
  </r>
  <r>
    <s v="AZ-2012-2353592"/>
    <x v="188"/>
    <n v="1"/>
    <n v="9"/>
    <n v="2012"/>
    <x v="188"/>
    <s v="Joshua Romero"/>
    <x v="2"/>
    <x v="7"/>
    <s v="Verona"/>
    <x v="2"/>
    <s v="Consumer"/>
    <s v="Economy"/>
    <x v="0"/>
    <x v="0"/>
    <s v="SanDisk Note Cards, Premium"/>
    <n v="0"/>
    <n v="60"/>
    <n v="18"/>
    <n v="2"/>
    <b v="0"/>
  </r>
  <r>
    <s v="AZ-2012-2353592"/>
    <x v="188"/>
    <n v="1"/>
    <n v="9"/>
    <n v="2012"/>
    <x v="188"/>
    <s v="Joshua Romero"/>
    <x v="2"/>
    <x v="7"/>
    <s v="Verona"/>
    <x v="2"/>
    <s v="Consumer"/>
    <s v="Economy"/>
    <x v="0"/>
    <x v="3"/>
    <s v="Rogers File Cart, Single Width"/>
    <n v="0"/>
    <n v="170"/>
    <n v="-40"/>
    <n v="2"/>
    <b v="0"/>
  </r>
  <r>
    <s v="AZ-2012-719087"/>
    <x v="188"/>
    <n v="1"/>
    <n v="9"/>
    <n v="2012"/>
    <x v="188"/>
    <s v="Millie Newman"/>
    <x v="1"/>
    <x v="1"/>
    <s v="Cologne"/>
    <x v="1"/>
    <s v="Consumer"/>
    <s v="Economy"/>
    <x v="1"/>
    <x v="4"/>
    <s v="Epson Inkjet, Durable"/>
    <n v="0"/>
    <n v="920"/>
    <n v="303"/>
    <n v="3"/>
    <b v="1"/>
  </r>
  <r>
    <s v="AZ-2012-9607544"/>
    <x v="189"/>
    <n v="2"/>
    <n v="9"/>
    <n v="2012"/>
    <x v="189"/>
    <s v="Claire Harrington"/>
    <x v="3"/>
    <x v="14"/>
    <s v="Castres"/>
    <x v="1"/>
    <s v="Home Office"/>
    <s v="Economy"/>
    <x v="0"/>
    <x v="2"/>
    <s v="Sanford Markers, Blue"/>
    <n v="0"/>
    <n v="23"/>
    <n v="4"/>
    <n v="1"/>
    <b v="1"/>
  </r>
  <r>
    <s v="AZ-2012-9607544"/>
    <x v="189"/>
    <n v="2"/>
    <n v="9"/>
    <n v="2012"/>
    <x v="189"/>
    <s v="Claire Harrington"/>
    <x v="3"/>
    <x v="14"/>
    <s v="Castres"/>
    <x v="1"/>
    <s v="Home Office"/>
    <s v="Economy"/>
    <x v="0"/>
    <x v="14"/>
    <s v="Harbour Creations Color Coded Labels, Alphabetical"/>
    <n v="0"/>
    <n v="38"/>
    <n v="19"/>
    <n v="3"/>
    <b v="1"/>
  </r>
  <r>
    <s v="AZ-2012-9607544"/>
    <x v="189"/>
    <n v="2"/>
    <n v="9"/>
    <n v="2012"/>
    <x v="189"/>
    <s v="Claire Harrington"/>
    <x v="3"/>
    <x v="14"/>
    <s v="Castres"/>
    <x v="1"/>
    <s v="Home Office"/>
    <s v="Economy"/>
    <x v="0"/>
    <x v="3"/>
    <s v="Fellowes Trays, Wire Frame"/>
    <n v="0"/>
    <n v="559"/>
    <n v="93"/>
    <n v="11"/>
    <b v="1"/>
  </r>
  <r>
    <s v="AZ-2012-9607544"/>
    <x v="189"/>
    <n v="2"/>
    <n v="9"/>
    <n v="2012"/>
    <x v="189"/>
    <s v="Claire Harrington"/>
    <x v="3"/>
    <x v="14"/>
    <s v="Castres"/>
    <x v="1"/>
    <s v="Home Office"/>
    <s v="Economy"/>
    <x v="0"/>
    <x v="3"/>
    <s v="Tenex Shelving, Blue"/>
    <n v="0"/>
    <n v="246"/>
    <n v="-14"/>
    <n v="5"/>
    <b v="1"/>
  </r>
  <r>
    <s v="AZ-2012-9607544"/>
    <x v="189"/>
    <n v="2"/>
    <n v="9"/>
    <n v="2012"/>
    <x v="189"/>
    <s v="Claire Harrington"/>
    <x v="3"/>
    <x v="14"/>
    <s v="Castres"/>
    <x v="1"/>
    <s v="Home Office"/>
    <s v="Economy"/>
    <x v="1"/>
    <x v="13"/>
    <s v="Canon Copy Machine, Digital"/>
    <n v="0"/>
    <n v="668"/>
    <n v="-31"/>
    <n v="3"/>
    <b v="1"/>
  </r>
  <r>
    <s v="AZ-2012-9607544"/>
    <x v="189"/>
    <n v="2"/>
    <n v="9"/>
    <n v="2012"/>
    <x v="189"/>
    <s v="Claire Harrington"/>
    <x v="3"/>
    <x v="14"/>
    <s v="Castres"/>
    <x v="1"/>
    <s v="Home Office"/>
    <s v="Economy"/>
    <x v="1"/>
    <x v="4"/>
    <s v="Epson Card Printer, Red"/>
    <n v="0"/>
    <n v="284"/>
    <n v="100"/>
    <n v="2"/>
    <b v="1"/>
  </r>
  <r>
    <s v="AZ-2012-5924516"/>
    <x v="189"/>
    <n v="2"/>
    <n v="9"/>
    <n v="2012"/>
    <x v="189"/>
    <s v="Eric Anderson"/>
    <x v="4"/>
    <x v="4"/>
    <s v="Runcorn"/>
    <x v="0"/>
    <s v="Home Office"/>
    <s v="Economy"/>
    <x v="0"/>
    <x v="10"/>
    <s v="Cameo Clasp Envelope, Recycled"/>
    <n v="0"/>
    <n v="42"/>
    <n v="3"/>
    <n v="5"/>
    <b v="1"/>
  </r>
  <r>
    <s v="AZ-2012-3958452"/>
    <x v="189"/>
    <n v="2"/>
    <n v="9"/>
    <n v="2012"/>
    <x v="189"/>
    <s v="Kimberly Jones"/>
    <x v="1"/>
    <x v="23"/>
    <s v="Aschaffenburg"/>
    <x v="1"/>
    <s v="Corporate"/>
    <s v="Economy"/>
    <x v="1"/>
    <x v="4"/>
    <s v="Panasonic Receipt Printer, Red"/>
    <n v="0"/>
    <n v="236"/>
    <n v="116"/>
    <n v="2"/>
    <b v="1"/>
  </r>
  <r>
    <s v="AZ-2012-3931920"/>
    <x v="190"/>
    <n v="3"/>
    <n v="9"/>
    <n v="2012"/>
    <x v="190"/>
    <s v="Dominic Jordan"/>
    <x v="13"/>
    <x v="87"/>
    <s v="Turku"/>
    <x v="0"/>
    <s v="Consumer"/>
    <s v="Economy"/>
    <x v="1"/>
    <x v="13"/>
    <s v="Sharp Ink, Laser"/>
    <n v="0"/>
    <n v="249"/>
    <n v="40"/>
    <n v="2"/>
    <b v="1"/>
  </r>
  <r>
    <s v="AZ-2012-1089029"/>
    <x v="190"/>
    <n v="3"/>
    <n v="9"/>
    <n v="2012"/>
    <x v="190"/>
    <s v="Phoebe Lindsay"/>
    <x v="4"/>
    <x v="88"/>
    <s v="Barry"/>
    <x v="0"/>
    <s v="Consumer"/>
    <s v="Economy Plus"/>
    <x v="0"/>
    <x v="1"/>
    <s v="Ibico 3-Hole Punch, Durable"/>
    <n v="0"/>
    <n v="64"/>
    <n v="24"/>
    <n v="2"/>
    <b v="0"/>
  </r>
  <r>
    <s v="BN-2012-1777533"/>
    <x v="190"/>
    <n v="3"/>
    <n v="9"/>
    <n v="2012"/>
    <x v="190"/>
    <s v="Morgan Anderson"/>
    <x v="2"/>
    <x v="6"/>
    <s v="Rome"/>
    <x v="2"/>
    <s v="Corporate"/>
    <s v="Economy Plus"/>
    <x v="2"/>
    <x v="6"/>
    <s v="Hon Swivel Stool, Set of Two"/>
    <n v="1"/>
    <n v="133"/>
    <n v="-119"/>
    <n v="2"/>
    <b v="1"/>
  </r>
  <r>
    <s v="AZ-2012-9921309"/>
    <x v="191"/>
    <n v="4"/>
    <n v="9"/>
    <n v="2012"/>
    <x v="191"/>
    <s v="Leo Bannister"/>
    <x v="1"/>
    <x v="5"/>
    <s v="Berlin"/>
    <x v="1"/>
    <s v="Home Office"/>
    <s v="Economy"/>
    <x v="1"/>
    <x v="9"/>
    <s v="Motorola Headset, Full Size"/>
    <n v="0"/>
    <n v="948"/>
    <n v="126"/>
    <n v="13"/>
    <b v="0"/>
  </r>
  <r>
    <s v="AZ-2012-4512200"/>
    <x v="191"/>
    <n v="4"/>
    <n v="9"/>
    <n v="2012"/>
    <x v="191"/>
    <s v="Leroy Dudley"/>
    <x v="2"/>
    <x v="24"/>
    <s v="Milan"/>
    <x v="2"/>
    <s v="Consumer"/>
    <s v="Economy"/>
    <x v="0"/>
    <x v="10"/>
    <s v="Ames Manila Envelope, Set of 50"/>
    <n v="0"/>
    <n v="99"/>
    <n v="8"/>
    <n v="4"/>
    <b v="1"/>
  </r>
  <r>
    <s v="AZ-2012-4512200"/>
    <x v="191"/>
    <n v="4"/>
    <n v="9"/>
    <n v="2012"/>
    <x v="191"/>
    <s v="Leroy Dudley"/>
    <x v="2"/>
    <x v="24"/>
    <s v="Milan"/>
    <x v="2"/>
    <s v="Consumer"/>
    <s v="Economy"/>
    <x v="1"/>
    <x v="13"/>
    <s v="Sharp Ink, High-Speed"/>
    <n v="0"/>
    <n v="368"/>
    <n v="29"/>
    <n v="3"/>
    <b v="1"/>
  </r>
  <r>
    <s v="AZ-2012-327072"/>
    <x v="191"/>
    <n v="4"/>
    <n v="9"/>
    <n v="2012"/>
    <x v="191"/>
    <s v="Blake Lymburner"/>
    <x v="14"/>
    <x v="84"/>
    <s v="Frederiksberg"/>
    <x v="0"/>
    <s v="Consumer"/>
    <s v="Economy"/>
    <x v="0"/>
    <x v="1"/>
    <s v="Cardinal Binder, Recycled"/>
    <n v="1"/>
    <n v="21"/>
    <n v="-12"/>
    <n v="3"/>
    <b v="1"/>
  </r>
  <r>
    <s v="AZ-2012-8884167"/>
    <x v="192"/>
    <n v="5"/>
    <n v="9"/>
    <n v="2012"/>
    <x v="192"/>
    <s v="Angie Massengill"/>
    <x v="3"/>
    <x v="8"/>
    <s v="Tremblay-en-France"/>
    <x v="1"/>
    <s v="Consumer"/>
    <s v="Immediate"/>
    <x v="0"/>
    <x v="11"/>
    <s v="Stockwell Thumb Tacks, Metal"/>
    <n v="0"/>
    <n v="55"/>
    <n v="17"/>
    <n v="4"/>
    <b v="0"/>
  </r>
  <r>
    <s v="AZ-2012-2675559"/>
    <x v="192"/>
    <n v="5"/>
    <n v="9"/>
    <n v="2012"/>
    <x v="192"/>
    <s v="Kristen Holland"/>
    <x v="3"/>
    <x v="27"/>
    <s v="La Teste-de-Buch"/>
    <x v="1"/>
    <s v="Consumer"/>
    <s v="Economy"/>
    <x v="0"/>
    <x v="3"/>
    <s v="Fellowes Folders, Single Width"/>
    <n v="0"/>
    <n v="71"/>
    <n v="25"/>
    <n v="3"/>
    <b v="1"/>
  </r>
  <r>
    <s v="BN-2012-9606343"/>
    <x v="192"/>
    <n v="5"/>
    <n v="9"/>
    <n v="2012"/>
    <x v="192"/>
    <s v="Alice Black"/>
    <x v="9"/>
    <x v="51"/>
    <s v="Amsterdam"/>
    <x v="1"/>
    <s v="Home Office"/>
    <s v="Economy Plus"/>
    <x v="0"/>
    <x v="11"/>
    <s v="Accos Staples, Bulk Pack"/>
    <n v="1"/>
    <n v="11"/>
    <n v="-7"/>
    <n v="2"/>
    <b v="1"/>
  </r>
  <r>
    <s v="AZ-2012-7344517"/>
    <x v="193"/>
    <n v="6"/>
    <n v="9"/>
    <n v="2012"/>
    <x v="193"/>
    <s v="Rose Heap"/>
    <x v="5"/>
    <x v="54"/>
    <s v="Madrid"/>
    <x v="2"/>
    <s v="Consumer"/>
    <s v="Economy"/>
    <x v="0"/>
    <x v="12"/>
    <s v="Fiskars Letter Opener, High Speed"/>
    <n v="0"/>
    <n v="55"/>
    <n v="2"/>
    <n v="2"/>
    <b v="1"/>
  </r>
  <r>
    <s v="BN-2012-26008"/>
    <x v="193"/>
    <n v="6"/>
    <n v="9"/>
    <n v="2012"/>
    <x v="193"/>
    <s v="Mike Obrien"/>
    <x v="0"/>
    <x v="33"/>
    <s v="Uppsala"/>
    <x v="0"/>
    <s v="Consumer"/>
    <s v="Economy"/>
    <x v="2"/>
    <x v="6"/>
    <s v="Office Star Bag Chairs, Black"/>
    <n v="1"/>
    <n v="159"/>
    <n v="-29"/>
    <n v="6"/>
    <b v="0"/>
  </r>
  <r>
    <s v="BN-2012-26008"/>
    <x v="193"/>
    <n v="6"/>
    <n v="9"/>
    <n v="2012"/>
    <x v="193"/>
    <s v="Mike Obrien"/>
    <x v="0"/>
    <x v="33"/>
    <s v="Uppsala"/>
    <x v="0"/>
    <s v="Consumer"/>
    <s v="Economy"/>
    <x v="0"/>
    <x v="11"/>
    <s v="OIC Paper Clips, Assorted Sizes"/>
    <n v="1"/>
    <n v="12"/>
    <n v="-6"/>
    <n v="2"/>
    <b v="1"/>
  </r>
  <r>
    <s v="BN-2012-26008"/>
    <x v="193"/>
    <n v="6"/>
    <n v="9"/>
    <n v="2012"/>
    <x v="193"/>
    <s v="Mike Obrien"/>
    <x v="0"/>
    <x v="33"/>
    <s v="Uppsala"/>
    <x v="0"/>
    <s v="Consumer"/>
    <s v="Economy"/>
    <x v="0"/>
    <x v="0"/>
    <s v="Enermax Memo Slips, Recycled"/>
    <n v="1"/>
    <n v="8"/>
    <n v="-5"/>
    <n v="1"/>
    <b v="1"/>
  </r>
  <r>
    <s v="BN-2012-26008"/>
    <x v="193"/>
    <n v="6"/>
    <n v="9"/>
    <n v="2012"/>
    <x v="193"/>
    <s v="Mike Obrien"/>
    <x v="0"/>
    <x v="33"/>
    <s v="Uppsala"/>
    <x v="0"/>
    <s v="Consumer"/>
    <s v="Economy"/>
    <x v="0"/>
    <x v="0"/>
    <s v="Enermax Note Cards, Premium"/>
    <n v="1"/>
    <n v="60"/>
    <n v="-35"/>
    <n v="4"/>
    <b v="0"/>
  </r>
  <r>
    <s v="BN-2012-26008"/>
    <x v="193"/>
    <n v="6"/>
    <n v="9"/>
    <n v="2012"/>
    <x v="193"/>
    <s v="Mike Obrien"/>
    <x v="0"/>
    <x v="33"/>
    <s v="Uppsala"/>
    <x v="0"/>
    <s v="Consumer"/>
    <s v="Economy"/>
    <x v="1"/>
    <x v="9"/>
    <s v="Nokia Speaker Phone, Full Size"/>
    <n v="1"/>
    <n v="249"/>
    <n v="-149"/>
    <n v="4"/>
    <b v="1"/>
  </r>
  <r>
    <s v="AZ-2012-5646456"/>
    <x v="194"/>
    <n v="8"/>
    <n v="9"/>
    <n v="2012"/>
    <x v="194"/>
    <s v="Imogen Symon"/>
    <x v="2"/>
    <x v="2"/>
    <s v="Rimini"/>
    <x v="2"/>
    <s v="Consumer"/>
    <s v="Economy"/>
    <x v="0"/>
    <x v="0"/>
    <s v="Enermax Message Books, 8.5 x 11"/>
    <n v="0"/>
    <n v="53"/>
    <n v="12"/>
    <n v="2"/>
    <b v="1"/>
  </r>
  <r>
    <s v="AZ-2012-5646456"/>
    <x v="194"/>
    <n v="8"/>
    <n v="9"/>
    <n v="2012"/>
    <x v="194"/>
    <s v="Imogen Symon"/>
    <x v="2"/>
    <x v="2"/>
    <s v="Rimini"/>
    <x v="2"/>
    <s v="Consumer"/>
    <s v="Economy"/>
    <x v="0"/>
    <x v="12"/>
    <s v="Acme Letter Opener, Steel"/>
    <n v="0"/>
    <n v="89"/>
    <n v="36"/>
    <n v="3"/>
    <b v="1"/>
  </r>
  <r>
    <s v="AZ-2012-7045480"/>
    <x v="194"/>
    <n v="8"/>
    <n v="9"/>
    <n v="2012"/>
    <x v="194"/>
    <s v="Eloise Sykes"/>
    <x v="4"/>
    <x v="42"/>
    <s v="Edinburgh"/>
    <x v="0"/>
    <s v="Consumer"/>
    <s v="Economy"/>
    <x v="0"/>
    <x v="14"/>
    <s v="Harbour Creations Shipping Labels, 5000 Label Set"/>
    <n v="0"/>
    <n v="107"/>
    <n v="23"/>
    <n v="9"/>
    <b v="1"/>
  </r>
  <r>
    <s v="AZ-2012-8524723"/>
    <x v="194"/>
    <n v="8"/>
    <n v="9"/>
    <n v="2012"/>
    <x v="194"/>
    <s v="Daniel Lucas"/>
    <x v="3"/>
    <x v="27"/>
    <s v="La Teste-de-Buch"/>
    <x v="1"/>
    <s v="Home Office"/>
    <s v="Economy"/>
    <x v="0"/>
    <x v="2"/>
    <s v="Boston Sketch Pad, Blue"/>
    <n v="0"/>
    <n v="292"/>
    <n v="125"/>
    <n v="6"/>
    <b v="0"/>
  </r>
  <r>
    <s v="AZ-2012-8524723"/>
    <x v="194"/>
    <n v="8"/>
    <n v="9"/>
    <n v="2012"/>
    <x v="194"/>
    <s v="Daniel Lucas"/>
    <x v="3"/>
    <x v="27"/>
    <s v="La Teste-de-Buch"/>
    <x v="1"/>
    <s v="Home Office"/>
    <s v="Economy"/>
    <x v="0"/>
    <x v="2"/>
    <s v="Stanley Pens, Fluorescent"/>
    <n v="0"/>
    <n v="34"/>
    <n v="3"/>
    <n v="3"/>
    <b v="0"/>
  </r>
  <r>
    <s v="AZ-2012-8524723"/>
    <x v="194"/>
    <n v="8"/>
    <n v="9"/>
    <n v="2012"/>
    <x v="194"/>
    <s v="Daniel Lucas"/>
    <x v="3"/>
    <x v="27"/>
    <s v="La Teste-de-Buch"/>
    <x v="1"/>
    <s v="Home Office"/>
    <s v="Economy"/>
    <x v="0"/>
    <x v="3"/>
    <s v="Fellowes Trays, Blue"/>
    <n v="0"/>
    <n v="52"/>
    <n v="-2"/>
    <n v="1"/>
    <b v="1"/>
  </r>
  <r>
    <s v="AZ-2012-8524723"/>
    <x v="194"/>
    <n v="8"/>
    <n v="9"/>
    <n v="2012"/>
    <x v="194"/>
    <s v="Daniel Lucas"/>
    <x v="3"/>
    <x v="27"/>
    <s v="La Teste-de-Buch"/>
    <x v="1"/>
    <s v="Home Office"/>
    <s v="Economy"/>
    <x v="1"/>
    <x v="7"/>
    <s v="SanDisk Keyboard, USB"/>
    <n v="0"/>
    <n v="245"/>
    <n v="20"/>
    <n v="3"/>
    <b v="0"/>
  </r>
  <r>
    <s v="AZ-2012-8524723"/>
    <x v="194"/>
    <n v="8"/>
    <n v="9"/>
    <n v="2012"/>
    <x v="194"/>
    <s v="Daniel Lucas"/>
    <x v="3"/>
    <x v="27"/>
    <s v="La Teste-de-Buch"/>
    <x v="1"/>
    <s v="Home Office"/>
    <s v="Economy"/>
    <x v="1"/>
    <x v="13"/>
    <s v="Canon Fax and Copier, High-Speed"/>
    <n v="0"/>
    <n v="644"/>
    <n v="-61"/>
    <n v="4"/>
    <b v="0"/>
  </r>
  <r>
    <s v="AZ-2012-5782432"/>
    <x v="194"/>
    <n v="8"/>
    <n v="9"/>
    <n v="2012"/>
    <x v="194"/>
    <s v="Harry Marion"/>
    <x v="1"/>
    <x v="1"/>
    <s v="Duisburg"/>
    <x v="1"/>
    <s v="Consumer"/>
    <s v="Economy"/>
    <x v="1"/>
    <x v="13"/>
    <s v="HP Wireless Fax, Laser"/>
    <n v="0"/>
    <n v="1081"/>
    <n v="65"/>
    <n v="3"/>
    <b v="1"/>
  </r>
  <r>
    <s v="BN-2012-7755774"/>
    <x v="195"/>
    <n v="9"/>
    <n v="9"/>
    <n v="2012"/>
    <x v="195"/>
    <s v="Max Craig"/>
    <x v="3"/>
    <x v="30"/>
    <s v="Coudekerque-Branche"/>
    <x v="1"/>
    <s v="Corporate"/>
    <s v="Economy"/>
    <x v="2"/>
    <x v="16"/>
    <s v="Bevis Conference Table, with Bottom Storage"/>
    <n v="0"/>
    <n v="1201"/>
    <n v="-148"/>
    <n v="2"/>
    <b v="0"/>
  </r>
  <r>
    <s v="BN-2012-7755774"/>
    <x v="195"/>
    <n v="9"/>
    <n v="9"/>
    <n v="2012"/>
    <x v="195"/>
    <s v="Max Craig"/>
    <x v="3"/>
    <x v="30"/>
    <s v="Coudekerque-Branche"/>
    <x v="1"/>
    <s v="Corporate"/>
    <s v="Economy"/>
    <x v="0"/>
    <x v="8"/>
    <s v="Breville Stove, Red"/>
    <n v="0"/>
    <n v="505"/>
    <n v="45"/>
    <n v="1"/>
    <b v="1"/>
  </r>
  <r>
    <s v="AZ-2012-6007479"/>
    <x v="196"/>
    <n v="10"/>
    <n v="9"/>
    <n v="2012"/>
    <x v="196"/>
    <s v="Nicole Howard"/>
    <x v="4"/>
    <x v="4"/>
    <s v="Chelmsford"/>
    <x v="0"/>
    <s v="Consumer"/>
    <s v="Economy Plus"/>
    <x v="0"/>
    <x v="2"/>
    <s v="Boston Highlighters, Water Color"/>
    <n v="0"/>
    <n v="22"/>
    <n v="4"/>
    <n v="1"/>
    <b v="0"/>
  </r>
  <r>
    <s v="AZ-2012-6007479"/>
    <x v="196"/>
    <n v="10"/>
    <n v="9"/>
    <n v="2012"/>
    <x v="196"/>
    <s v="Nicole Howard"/>
    <x v="4"/>
    <x v="4"/>
    <s v="Chelmsford"/>
    <x v="0"/>
    <s v="Consumer"/>
    <s v="Economy Plus"/>
    <x v="0"/>
    <x v="2"/>
    <s v="Stanley Highlighters, Blue"/>
    <n v="0"/>
    <n v="29"/>
    <n v="6"/>
    <n v="2"/>
    <b v="0"/>
  </r>
  <r>
    <s v="AZ-2012-1952755"/>
    <x v="197"/>
    <n v="11"/>
    <n v="9"/>
    <n v="2012"/>
    <x v="197"/>
    <s v="Mary Parker"/>
    <x v="1"/>
    <x v="1"/>
    <s v="Dortmund"/>
    <x v="1"/>
    <s v="Corporate"/>
    <s v="Economy"/>
    <x v="2"/>
    <x v="6"/>
    <s v="Harbour Creations Chairmat, Red"/>
    <n v="0"/>
    <n v="194"/>
    <n v="24"/>
    <n v="3"/>
    <b v="0"/>
  </r>
  <r>
    <s v="AZ-2012-1952755"/>
    <x v="197"/>
    <n v="11"/>
    <n v="9"/>
    <n v="2012"/>
    <x v="197"/>
    <s v="Mary Parker"/>
    <x v="1"/>
    <x v="1"/>
    <s v="Dortmund"/>
    <x v="1"/>
    <s v="Corporate"/>
    <s v="Economy"/>
    <x v="0"/>
    <x v="2"/>
    <s v="Stanley Markers, Water Color"/>
    <n v="0"/>
    <n v="178"/>
    <n v="59"/>
    <n v="7"/>
    <b v="0"/>
  </r>
  <r>
    <s v="AZ-2012-1952755"/>
    <x v="197"/>
    <n v="11"/>
    <n v="9"/>
    <n v="2012"/>
    <x v="197"/>
    <s v="Mary Parker"/>
    <x v="1"/>
    <x v="1"/>
    <s v="Dortmund"/>
    <x v="1"/>
    <s v="Corporate"/>
    <s v="Economy"/>
    <x v="1"/>
    <x v="7"/>
    <s v="Memorex Keyboard, USB"/>
    <n v="0"/>
    <n v="143"/>
    <n v="6"/>
    <n v="2"/>
    <b v="1"/>
  </r>
  <r>
    <s v="AZ-2012-1952755"/>
    <x v="197"/>
    <n v="11"/>
    <n v="9"/>
    <n v="2012"/>
    <x v="197"/>
    <s v="Mary Parker"/>
    <x v="1"/>
    <x v="1"/>
    <s v="Dortmund"/>
    <x v="1"/>
    <s v="Corporate"/>
    <s v="Economy"/>
    <x v="1"/>
    <x v="13"/>
    <s v="Canon Personal Copier, Color"/>
    <n v="0"/>
    <n v="1298"/>
    <n v="65"/>
    <n v="9"/>
    <b v="0"/>
  </r>
  <r>
    <s v="AZ-2012-6376256"/>
    <x v="197"/>
    <n v="11"/>
    <n v="9"/>
    <n v="2012"/>
    <x v="197"/>
    <s v="Rory Gunson"/>
    <x v="5"/>
    <x v="22"/>
    <s v="Huelva"/>
    <x v="2"/>
    <s v="Consumer"/>
    <s v="Economy"/>
    <x v="0"/>
    <x v="2"/>
    <s v="Boston Pens, Easy-Erase"/>
    <n v="0"/>
    <n v="87"/>
    <n v="29"/>
    <n v="6"/>
    <b v="1"/>
  </r>
  <r>
    <s v="AZ-2012-6376256"/>
    <x v="197"/>
    <n v="11"/>
    <n v="9"/>
    <n v="2012"/>
    <x v="197"/>
    <s v="Rory Gunson"/>
    <x v="5"/>
    <x v="22"/>
    <s v="Huelva"/>
    <x v="2"/>
    <s v="Consumer"/>
    <s v="Economy"/>
    <x v="0"/>
    <x v="1"/>
    <s v="Avery Hole Reinforcements, Durable"/>
    <n v="0"/>
    <n v="12"/>
    <n v="4"/>
    <n v="2"/>
    <b v="0"/>
  </r>
  <r>
    <s v="AZ-2012-6376256"/>
    <x v="197"/>
    <n v="11"/>
    <n v="9"/>
    <n v="2012"/>
    <x v="197"/>
    <s v="Rory Gunson"/>
    <x v="5"/>
    <x v="22"/>
    <s v="Huelva"/>
    <x v="2"/>
    <s v="Consumer"/>
    <s v="Economy"/>
    <x v="0"/>
    <x v="11"/>
    <s v="Advantus Push Pins, Assorted Sizes"/>
    <n v="0"/>
    <n v="24"/>
    <n v="5"/>
    <n v="2"/>
    <b v="1"/>
  </r>
  <r>
    <s v="AZ-2012-2667819"/>
    <x v="197"/>
    <n v="11"/>
    <n v="9"/>
    <n v="2012"/>
    <x v="197"/>
    <s v="Ralph Holmes"/>
    <x v="2"/>
    <x v="53"/>
    <s v="Taranto"/>
    <x v="2"/>
    <s v="Consumer"/>
    <s v="Economy"/>
    <x v="0"/>
    <x v="10"/>
    <s v="Cameo Manila Envelope, Security-Tint"/>
    <n v="0"/>
    <n v="147"/>
    <n v="72"/>
    <n v="5"/>
    <b v="0"/>
  </r>
  <r>
    <s v="AZ-2012-1710081"/>
    <x v="198"/>
    <n v="1"/>
    <n v="10"/>
    <n v="2012"/>
    <x v="198"/>
    <s v="Jammie Gibbs"/>
    <x v="1"/>
    <x v="47"/>
    <s v="Neubrandenburg"/>
    <x v="1"/>
    <s v="Consumer"/>
    <s v="Economy"/>
    <x v="0"/>
    <x v="2"/>
    <s v="BIC Markers, Blue"/>
    <n v="0"/>
    <n v="79"/>
    <n v="2"/>
    <n v="3"/>
    <b v="1"/>
  </r>
  <r>
    <s v="AZ-2012-5999614"/>
    <x v="198"/>
    <n v="1"/>
    <n v="10"/>
    <n v="2012"/>
    <x v="198"/>
    <s v="Isabelle Gould"/>
    <x v="0"/>
    <x v="0"/>
    <s v="Haninge"/>
    <x v="0"/>
    <s v="Consumer"/>
    <s v="Priority"/>
    <x v="0"/>
    <x v="8"/>
    <s v="Breville Refrigerator, White"/>
    <n v="1"/>
    <n v="1294"/>
    <n v="-776"/>
    <n v="5"/>
    <b v="0"/>
  </r>
  <r>
    <s v="AZ-2012-5999614"/>
    <x v="198"/>
    <n v="1"/>
    <n v="10"/>
    <n v="2012"/>
    <x v="198"/>
    <s v="Isabelle Gould"/>
    <x v="0"/>
    <x v="0"/>
    <s v="Haninge"/>
    <x v="0"/>
    <s v="Consumer"/>
    <s v="Priority"/>
    <x v="0"/>
    <x v="2"/>
    <s v="Binney &amp; Smith Canvas, Water Color"/>
    <n v="1"/>
    <n v="164"/>
    <n v="-7"/>
    <n v="6"/>
    <b v="1"/>
  </r>
  <r>
    <s v="AZ-2012-7471811"/>
    <x v="199"/>
    <n v="2"/>
    <n v="10"/>
    <n v="2012"/>
    <x v="199"/>
    <s v="Debbie Fisk"/>
    <x v="7"/>
    <x v="89"/>
    <s v="Sandnes"/>
    <x v="0"/>
    <s v="Corporate"/>
    <s v="Economy Plus"/>
    <x v="0"/>
    <x v="12"/>
    <s v="Kleencut Ruler, High Speed"/>
    <n v="0"/>
    <n v="54"/>
    <n v="12"/>
    <n v="4"/>
    <b v="0"/>
  </r>
  <r>
    <s v="AZ-2012-6113257"/>
    <x v="200"/>
    <n v="4"/>
    <n v="10"/>
    <n v="2012"/>
    <x v="200"/>
    <s v="Kerry Dorsey"/>
    <x v="1"/>
    <x v="23"/>
    <s v="Augsburg"/>
    <x v="1"/>
    <s v="Consumer"/>
    <s v="Economy"/>
    <x v="0"/>
    <x v="1"/>
    <s v="Acco Index Tab, Durable"/>
    <n v="0"/>
    <n v="27"/>
    <n v="6"/>
    <n v="3"/>
    <b v="1"/>
  </r>
  <r>
    <s v="AZ-2012-6113257"/>
    <x v="200"/>
    <n v="4"/>
    <n v="10"/>
    <n v="2012"/>
    <x v="200"/>
    <s v="Kerry Dorsey"/>
    <x v="1"/>
    <x v="23"/>
    <s v="Augsburg"/>
    <x v="1"/>
    <s v="Consumer"/>
    <s v="Economy"/>
    <x v="0"/>
    <x v="11"/>
    <s v="OIC Paper Clips, Assorted Sizes"/>
    <n v="0"/>
    <n v="36"/>
    <n v="9"/>
    <n v="3"/>
    <b v="0"/>
  </r>
  <r>
    <s v="AZ-2012-8035281"/>
    <x v="200"/>
    <n v="4"/>
    <n v="10"/>
    <n v="2012"/>
    <x v="200"/>
    <s v="Julian Mack"/>
    <x v="1"/>
    <x v="1"/>
    <s v="Dormagen"/>
    <x v="1"/>
    <s v="Consumer"/>
    <s v="Immediate"/>
    <x v="0"/>
    <x v="1"/>
    <s v="Wilson Jones Index Tab, Clear"/>
    <n v="0"/>
    <n v="24"/>
    <n v="2"/>
    <n v="4"/>
    <b v="1"/>
  </r>
  <r>
    <s v="AZ-2012-8589004"/>
    <x v="200"/>
    <n v="4"/>
    <n v="10"/>
    <n v="2012"/>
    <x v="200"/>
    <s v="Lisa Watkins"/>
    <x v="5"/>
    <x v="54"/>
    <s v="Parla"/>
    <x v="2"/>
    <s v="Consumer"/>
    <s v="Economy Plus"/>
    <x v="0"/>
    <x v="1"/>
    <s v="Avery Hole Reinforcements, Recycled"/>
    <n v="0"/>
    <n v="24"/>
    <n v="10"/>
    <n v="5"/>
    <b v="1"/>
  </r>
  <r>
    <s v="BN-2012-8726185"/>
    <x v="200"/>
    <n v="4"/>
    <n v="10"/>
    <n v="2012"/>
    <x v="200"/>
    <s v="David Lowe"/>
    <x v="9"/>
    <x v="46"/>
    <s v="Capelle aan den IJssel"/>
    <x v="1"/>
    <s v="Consumer"/>
    <s v="Economy"/>
    <x v="2"/>
    <x v="5"/>
    <s v="Bush Library with Doors, Pine"/>
    <n v="1"/>
    <n v="549"/>
    <n v="-428"/>
    <n v="3"/>
    <b v="1"/>
  </r>
  <r>
    <s v="BN-2012-8726185"/>
    <x v="200"/>
    <n v="4"/>
    <n v="10"/>
    <n v="2012"/>
    <x v="200"/>
    <s v="David Lowe"/>
    <x v="9"/>
    <x v="46"/>
    <s v="Capelle aan den IJssel"/>
    <x v="1"/>
    <s v="Consumer"/>
    <s v="Economy"/>
    <x v="0"/>
    <x v="2"/>
    <s v="Sanford Pens, Blue"/>
    <n v="1"/>
    <n v="33"/>
    <n v="-17"/>
    <n v="6"/>
    <b v="0"/>
  </r>
  <r>
    <s v="BN-2012-8726185"/>
    <x v="200"/>
    <n v="4"/>
    <n v="10"/>
    <n v="2012"/>
    <x v="200"/>
    <s v="David Lowe"/>
    <x v="9"/>
    <x v="46"/>
    <s v="Capelle aan den IJssel"/>
    <x v="1"/>
    <s v="Consumer"/>
    <s v="Economy"/>
    <x v="0"/>
    <x v="0"/>
    <s v="Green Bar Memo Slips, Multicolor"/>
    <n v="1"/>
    <n v="28"/>
    <n v="-8"/>
    <n v="3"/>
    <b v="0"/>
  </r>
  <r>
    <s v="BN-2012-3187159"/>
    <x v="201"/>
    <n v="7"/>
    <n v="10"/>
    <n v="2012"/>
    <x v="201"/>
    <s v="Leroy Samson"/>
    <x v="6"/>
    <x v="26"/>
    <s v="Tallaght"/>
    <x v="0"/>
    <s v="Home Office"/>
    <s v="Economy"/>
    <x v="0"/>
    <x v="2"/>
    <s v="Sanford Canvas, Blue"/>
    <n v="1"/>
    <n v="51"/>
    <n v="-21"/>
    <n v="2"/>
    <b v="0"/>
  </r>
  <r>
    <s v="AZ-2012-8652338"/>
    <x v="202"/>
    <n v="8"/>
    <n v="10"/>
    <n v="2012"/>
    <x v="202"/>
    <s v="Christopher Goold"/>
    <x v="3"/>
    <x v="49"/>
    <s v="MÃ¢con"/>
    <x v="1"/>
    <s v="Corporate"/>
    <s v="Economy"/>
    <x v="0"/>
    <x v="0"/>
    <s v="Xerox Cards &amp; Envelopes, Recycled"/>
    <n v="0"/>
    <n v="224"/>
    <n v="72"/>
    <n v="5"/>
    <b v="1"/>
  </r>
  <r>
    <s v="AZ-2012-7235775"/>
    <x v="202"/>
    <n v="8"/>
    <n v="10"/>
    <n v="2012"/>
    <x v="202"/>
    <s v="David Harney"/>
    <x v="3"/>
    <x v="39"/>
    <s v="Cannes"/>
    <x v="1"/>
    <s v="Corporate"/>
    <s v="Economy Plus"/>
    <x v="1"/>
    <x v="9"/>
    <s v="Apple Signal Booster, Cordless"/>
    <n v="0"/>
    <n v="119"/>
    <n v="14"/>
    <n v="1"/>
    <b v="1"/>
  </r>
  <r>
    <s v="AZ-2012-4249351"/>
    <x v="202"/>
    <n v="8"/>
    <n v="10"/>
    <n v="2012"/>
    <x v="202"/>
    <s v="Niki Peirce"/>
    <x v="3"/>
    <x v="39"/>
    <s v="Sorgues"/>
    <x v="1"/>
    <s v="Consumer"/>
    <s v="Economy"/>
    <x v="0"/>
    <x v="1"/>
    <s v="Cardinal Hole Reinforcements, Durable"/>
    <n v="0"/>
    <n v="14"/>
    <n v="3"/>
    <n v="2"/>
    <b v="1"/>
  </r>
  <r>
    <s v="AZ-2012-5539647"/>
    <x v="202"/>
    <n v="8"/>
    <n v="10"/>
    <n v="2012"/>
    <x v="202"/>
    <s v="Sophia Owen"/>
    <x v="4"/>
    <x v="4"/>
    <s v="Bedford"/>
    <x v="0"/>
    <s v="Corporate"/>
    <s v="Economy"/>
    <x v="0"/>
    <x v="11"/>
    <s v="OIC Staples, Bulk Pack"/>
    <n v="0"/>
    <n v="34"/>
    <n v="16"/>
    <n v="3"/>
    <b v="1"/>
  </r>
  <r>
    <s v="AZ-2012-5539647"/>
    <x v="202"/>
    <n v="8"/>
    <n v="10"/>
    <n v="2012"/>
    <x v="202"/>
    <s v="Sophia Owen"/>
    <x v="4"/>
    <x v="4"/>
    <s v="Bedford"/>
    <x v="0"/>
    <s v="Corporate"/>
    <s v="Economy"/>
    <x v="0"/>
    <x v="14"/>
    <s v="Avery Color Coded Labels, 5000 Label Set"/>
    <n v="0"/>
    <n v="96"/>
    <n v="33"/>
    <n v="7"/>
    <b v="1"/>
  </r>
  <r>
    <s v="AZ-2012-5539647"/>
    <x v="202"/>
    <n v="8"/>
    <n v="10"/>
    <n v="2012"/>
    <x v="202"/>
    <s v="Sophia Owen"/>
    <x v="4"/>
    <x v="4"/>
    <s v="Bedford"/>
    <x v="0"/>
    <s v="Corporate"/>
    <s v="Economy"/>
    <x v="1"/>
    <x v="13"/>
    <s v="Sharp Fax and Copier, Laser"/>
    <n v="0"/>
    <n v="674"/>
    <n v="303"/>
    <n v="4"/>
    <b v="0"/>
  </r>
  <r>
    <s v="AZ-2012-943322"/>
    <x v="202"/>
    <n v="8"/>
    <n v="10"/>
    <n v="2012"/>
    <x v="202"/>
    <s v="Samuel Thomas"/>
    <x v="1"/>
    <x v="1"/>
    <s v="Cologne"/>
    <x v="1"/>
    <s v="Consumer"/>
    <s v="Priority"/>
    <x v="0"/>
    <x v="2"/>
    <s v="Sanford Markers, Fluorescent"/>
    <n v="0"/>
    <n v="74"/>
    <n v="29"/>
    <n v="3"/>
    <b v="1"/>
  </r>
  <r>
    <s v="AZ-2012-7429996"/>
    <x v="202"/>
    <n v="8"/>
    <n v="10"/>
    <n v="2012"/>
    <x v="202"/>
    <s v="Edward Martinez"/>
    <x v="1"/>
    <x v="34"/>
    <s v="Bremen"/>
    <x v="1"/>
    <s v="Corporate"/>
    <s v="Economy"/>
    <x v="0"/>
    <x v="2"/>
    <s v="Boston Canvas, Water Color"/>
    <n v="0"/>
    <n v="170"/>
    <n v="26"/>
    <n v="3"/>
    <b v="1"/>
  </r>
  <r>
    <s v="AZ-2012-7429996"/>
    <x v="202"/>
    <n v="8"/>
    <n v="10"/>
    <n v="2012"/>
    <x v="202"/>
    <s v="Edward Martinez"/>
    <x v="1"/>
    <x v="34"/>
    <s v="Bremen"/>
    <x v="1"/>
    <s v="Corporate"/>
    <s v="Economy"/>
    <x v="1"/>
    <x v="7"/>
    <s v="SanDisk Router, Bluetooth"/>
    <n v="0"/>
    <n v="1282"/>
    <n v="500"/>
    <n v="5"/>
    <b v="1"/>
  </r>
  <r>
    <s v="AZ-2012-7971631"/>
    <x v="202"/>
    <n v="8"/>
    <n v="10"/>
    <n v="2012"/>
    <x v="202"/>
    <s v="Freddie Kaur"/>
    <x v="3"/>
    <x v="8"/>
    <s v="Domont"/>
    <x v="1"/>
    <s v="Consumer"/>
    <s v="Economy"/>
    <x v="0"/>
    <x v="2"/>
    <s v="Boston Sketch Pad, Easy-Erase"/>
    <n v="0"/>
    <n v="244"/>
    <n v="71"/>
    <n v="5"/>
    <b v="0"/>
  </r>
  <r>
    <s v="AZ-2012-9071666"/>
    <x v="203"/>
    <n v="9"/>
    <n v="10"/>
    <n v="2012"/>
    <x v="203"/>
    <s v="Ryan Price"/>
    <x v="5"/>
    <x v="54"/>
    <s v="Madrid"/>
    <x v="2"/>
    <s v="Consumer"/>
    <s v="Economy"/>
    <x v="0"/>
    <x v="1"/>
    <s v="Ibico 3-Hole Punch, Economy"/>
    <n v="0"/>
    <n v="152"/>
    <n v="76"/>
    <n v="5"/>
    <b v="0"/>
  </r>
  <r>
    <s v="AZ-2012-9453588"/>
    <x v="203"/>
    <n v="9"/>
    <n v="10"/>
    <n v="2012"/>
    <x v="203"/>
    <s v="Ethan Cover"/>
    <x v="1"/>
    <x v="23"/>
    <s v="Munich"/>
    <x v="1"/>
    <s v="Home Office"/>
    <s v="Economy"/>
    <x v="0"/>
    <x v="1"/>
    <s v="Acco Index Tab, Economy"/>
    <n v="0"/>
    <n v="10"/>
    <n v="5"/>
    <n v="1"/>
    <b v="1"/>
  </r>
  <r>
    <s v="AZ-2012-9453588"/>
    <x v="203"/>
    <n v="9"/>
    <n v="10"/>
    <n v="2012"/>
    <x v="203"/>
    <s v="Ethan Cover"/>
    <x v="1"/>
    <x v="23"/>
    <s v="Munich"/>
    <x v="1"/>
    <s v="Home Office"/>
    <s v="Economy"/>
    <x v="0"/>
    <x v="1"/>
    <s v="Wilson Jones Hole Reinforcements, Durable"/>
    <n v="0"/>
    <n v="12"/>
    <n v="4"/>
    <n v="2"/>
    <b v="1"/>
  </r>
  <r>
    <s v="AZ-2012-9453588"/>
    <x v="203"/>
    <n v="9"/>
    <n v="10"/>
    <n v="2012"/>
    <x v="203"/>
    <s v="Ethan Cover"/>
    <x v="1"/>
    <x v="23"/>
    <s v="Munich"/>
    <x v="1"/>
    <s v="Home Office"/>
    <s v="Economy"/>
    <x v="0"/>
    <x v="3"/>
    <s v="Tenex Box, Industrial"/>
    <n v="0"/>
    <n v="107"/>
    <n v="44"/>
    <n v="7"/>
    <b v="1"/>
  </r>
  <r>
    <s v="AZ-2012-9453588"/>
    <x v="203"/>
    <n v="9"/>
    <n v="10"/>
    <n v="2012"/>
    <x v="203"/>
    <s v="Ethan Cover"/>
    <x v="1"/>
    <x v="23"/>
    <s v="Munich"/>
    <x v="1"/>
    <s v="Home Office"/>
    <s v="Economy"/>
    <x v="0"/>
    <x v="3"/>
    <s v="Tenex Lockers, Single Width"/>
    <n v="0"/>
    <n v="735"/>
    <n v="-33"/>
    <n v="4"/>
    <b v="0"/>
  </r>
  <r>
    <s v="AZ-2012-4300696"/>
    <x v="203"/>
    <n v="9"/>
    <n v="10"/>
    <n v="2012"/>
    <x v="203"/>
    <s v="Kai Leonard"/>
    <x v="1"/>
    <x v="23"/>
    <s v="Erlangen"/>
    <x v="1"/>
    <s v="Corporate"/>
    <s v="Economy Plus"/>
    <x v="0"/>
    <x v="1"/>
    <s v="Cardinal Binding Machine, Clear"/>
    <n v="0"/>
    <n v="492"/>
    <n v="197"/>
    <n v="10"/>
    <b v="0"/>
  </r>
  <r>
    <s v="AZ-2012-4300696"/>
    <x v="203"/>
    <n v="9"/>
    <n v="10"/>
    <n v="2012"/>
    <x v="203"/>
    <s v="Kai Leonard"/>
    <x v="1"/>
    <x v="23"/>
    <s v="Erlangen"/>
    <x v="1"/>
    <s v="Corporate"/>
    <s v="Economy Plus"/>
    <x v="1"/>
    <x v="9"/>
    <s v="Nokia Audio Dock, VoIP"/>
    <n v="0"/>
    <n v="1001"/>
    <n v="280"/>
    <n v="6"/>
    <b v="0"/>
  </r>
  <r>
    <s v="AZ-2012-2814232"/>
    <x v="203"/>
    <n v="9"/>
    <n v="10"/>
    <n v="2012"/>
    <x v="203"/>
    <s v="Callum Hagai"/>
    <x v="3"/>
    <x v="41"/>
    <s v="Caen"/>
    <x v="1"/>
    <s v="Home Office"/>
    <s v="Priority"/>
    <x v="0"/>
    <x v="2"/>
    <s v="BIC Pens, Water Color"/>
    <n v="0"/>
    <n v="70"/>
    <n v="29"/>
    <n v="4"/>
    <b v="1"/>
  </r>
  <r>
    <s v="AZ-2012-2814232"/>
    <x v="203"/>
    <n v="9"/>
    <n v="10"/>
    <n v="2012"/>
    <x v="203"/>
    <s v="Callum Hagai"/>
    <x v="3"/>
    <x v="41"/>
    <s v="Caen"/>
    <x v="1"/>
    <s v="Home Office"/>
    <s v="Priority"/>
    <x v="0"/>
    <x v="1"/>
    <s v="Acco Hole Reinforcements, Recycled"/>
    <n v="0"/>
    <n v="35"/>
    <n v="18"/>
    <n v="5"/>
    <b v="1"/>
  </r>
  <r>
    <s v="AZ-2012-2814232"/>
    <x v="203"/>
    <n v="9"/>
    <n v="10"/>
    <n v="2012"/>
    <x v="203"/>
    <s v="Callum Hagai"/>
    <x v="3"/>
    <x v="41"/>
    <s v="Caen"/>
    <x v="1"/>
    <s v="Home Office"/>
    <s v="Priority"/>
    <x v="0"/>
    <x v="11"/>
    <s v="Accos Staples, 12 Pack"/>
    <n v="0"/>
    <n v="52"/>
    <n v="11"/>
    <n v="5"/>
    <b v="0"/>
  </r>
  <r>
    <s v="AZ-2012-4005436"/>
    <x v="203"/>
    <n v="9"/>
    <n v="10"/>
    <n v="2012"/>
    <x v="203"/>
    <s v="Thomas McCallum"/>
    <x v="4"/>
    <x v="42"/>
    <s v="Glasgow"/>
    <x v="0"/>
    <s v="Consumer"/>
    <s v="Economy"/>
    <x v="1"/>
    <x v="9"/>
    <s v="Nokia Signal Booster, with Caller ID"/>
    <n v="0"/>
    <n v="683"/>
    <n v="198"/>
    <n v="5"/>
    <b v="1"/>
  </r>
  <r>
    <s v="BN-2012-1029771"/>
    <x v="203"/>
    <n v="9"/>
    <n v="10"/>
    <n v="2012"/>
    <x v="203"/>
    <s v="Lucas Breillat"/>
    <x v="9"/>
    <x v="59"/>
    <s v="Deventer"/>
    <x v="1"/>
    <s v="Home Office"/>
    <s v="Economy Plus"/>
    <x v="2"/>
    <x v="5"/>
    <s v="Dania Library with Doors, Metal"/>
    <n v="1"/>
    <n v="724"/>
    <n v="-217"/>
    <n v="4"/>
    <b v="1"/>
  </r>
  <r>
    <s v="BN-2012-1029771"/>
    <x v="203"/>
    <n v="9"/>
    <n v="10"/>
    <n v="2012"/>
    <x v="203"/>
    <s v="Lucas Breillat"/>
    <x v="9"/>
    <x v="59"/>
    <s v="Deventer"/>
    <x v="1"/>
    <s v="Home Office"/>
    <s v="Economy Plus"/>
    <x v="2"/>
    <x v="6"/>
    <s v="Harbour Creations Swivel Stool, Red"/>
    <n v="1"/>
    <n v="180"/>
    <n v="-54"/>
    <n v="2"/>
    <b v="1"/>
  </r>
  <r>
    <s v="AZ-2012-5171390"/>
    <x v="204"/>
    <n v="10"/>
    <n v="10"/>
    <n v="2012"/>
    <x v="204"/>
    <s v="Eloise Mahmood"/>
    <x v="4"/>
    <x v="4"/>
    <s v="Ferndown"/>
    <x v="0"/>
    <s v="Corporate"/>
    <s v="Economy"/>
    <x v="0"/>
    <x v="0"/>
    <s v="Eaton Computer Printout Paper, 8.5 x 11"/>
    <n v="0"/>
    <n v="123"/>
    <n v="56"/>
    <n v="4"/>
    <b v="1"/>
  </r>
  <r>
    <s v="AZ-2012-5171390"/>
    <x v="204"/>
    <n v="10"/>
    <n v="10"/>
    <n v="2012"/>
    <x v="204"/>
    <s v="Eloise Mahmood"/>
    <x v="4"/>
    <x v="4"/>
    <s v="Ferndown"/>
    <x v="0"/>
    <s v="Corporate"/>
    <s v="Economy"/>
    <x v="0"/>
    <x v="3"/>
    <s v="Smead Box, Industrial"/>
    <n v="0"/>
    <n v="45"/>
    <n v="4"/>
    <n v="4"/>
    <b v="1"/>
  </r>
  <r>
    <s v="AZ-2012-2450675"/>
    <x v="204"/>
    <n v="10"/>
    <n v="10"/>
    <n v="2012"/>
    <x v="204"/>
    <s v="Sam Wood"/>
    <x v="4"/>
    <x v="4"/>
    <s v="Bolton"/>
    <x v="0"/>
    <s v="Home Office"/>
    <s v="Economy"/>
    <x v="1"/>
    <x v="9"/>
    <s v="Apple Audio Dock, VoIP"/>
    <n v="0"/>
    <n v="334"/>
    <n v="107"/>
    <n v="2"/>
    <b v="1"/>
  </r>
  <r>
    <s v="BN-2012-6728317"/>
    <x v="204"/>
    <n v="10"/>
    <n v="10"/>
    <n v="2012"/>
    <x v="204"/>
    <s v="Jason Calhoun"/>
    <x v="3"/>
    <x v="8"/>
    <s v="Saint-Cloud"/>
    <x v="1"/>
    <s v="Consumer"/>
    <s v="Economy"/>
    <x v="1"/>
    <x v="13"/>
    <s v="Brother Copy Machine, Laser"/>
    <n v="0"/>
    <n v="668"/>
    <n v="-110"/>
    <n v="3"/>
    <b v="0"/>
  </r>
  <r>
    <s v="AZ-2012-6580812"/>
    <x v="205"/>
    <n v="11"/>
    <n v="10"/>
    <n v="2012"/>
    <x v="205"/>
    <s v="Michael Flores"/>
    <x v="3"/>
    <x v="41"/>
    <s v="Caen"/>
    <x v="1"/>
    <s v="Corporate"/>
    <s v="Economy"/>
    <x v="0"/>
    <x v="2"/>
    <s v="Stanley Pencil Sharpener, Easy-Erase"/>
    <n v="0"/>
    <n v="78"/>
    <n v="27"/>
    <n v="3"/>
    <b v="1"/>
  </r>
  <r>
    <s v="AZ-2012-1381532"/>
    <x v="205"/>
    <n v="11"/>
    <n v="10"/>
    <n v="2012"/>
    <x v="205"/>
    <s v="Zachary Warner"/>
    <x v="3"/>
    <x v="39"/>
    <s v="Marseille"/>
    <x v="1"/>
    <s v="Consumer"/>
    <s v="Economy Plus"/>
    <x v="0"/>
    <x v="2"/>
    <s v="Sanford Highlighters, Easy-Erase"/>
    <n v="0"/>
    <n v="96"/>
    <n v="4"/>
    <n v="6"/>
    <b v="0"/>
  </r>
  <r>
    <s v="AZ-2012-2408041"/>
    <x v="205"/>
    <n v="11"/>
    <n v="10"/>
    <n v="2012"/>
    <x v="205"/>
    <s v="Louis Dominguez"/>
    <x v="1"/>
    <x v="21"/>
    <s v="Leipzig"/>
    <x v="1"/>
    <s v="Corporate"/>
    <s v="Economy"/>
    <x v="0"/>
    <x v="10"/>
    <s v="Cameo Clasp Envelope, Security-Tint"/>
    <n v="0"/>
    <n v="36"/>
    <n v="9"/>
    <n v="3"/>
    <b v="1"/>
  </r>
  <r>
    <s v="AZ-2012-4238116"/>
    <x v="205"/>
    <n v="11"/>
    <n v="10"/>
    <n v="2012"/>
    <x v="205"/>
    <s v="Richard Harvey"/>
    <x v="4"/>
    <x v="4"/>
    <s v="Kingswood"/>
    <x v="0"/>
    <s v="Corporate"/>
    <s v="Economy"/>
    <x v="0"/>
    <x v="2"/>
    <s v="Boston Pens, Fluorescent"/>
    <n v="0"/>
    <n v="31"/>
    <n v="5"/>
    <n v="2"/>
    <b v="1"/>
  </r>
  <r>
    <s v="AZ-2012-4238116"/>
    <x v="205"/>
    <n v="11"/>
    <n v="10"/>
    <n v="2012"/>
    <x v="205"/>
    <s v="Richard Harvey"/>
    <x v="4"/>
    <x v="4"/>
    <s v="Kingswood"/>
    <x v="0"/>
    <s v="Corporate"/>
    <s v="Economy"/>
    <x v="0"/>
    <x v="11"/>
    <s v="Accos Paper Clips, Assorted Sizes"/>
    <n v="0"/>
    <n v="80"/>
    <n v="1"/>
    <n v="7"/>
    <b v="0"/>
  </r>
  <r>
    <s v="AZ-2012-4238116"/>
    <x v="205"/>
    <n v="11"/>
    <n v="10"/>
    <n v="2012"/>
    <x v="205"/>
    <s v="Richard Harvey"/>
    <x v="4"/>
    <x v="4"/>
    <s v="Kingswood"/>
    <x v="0"/>
    <s v="Corporate"/>
    <s v="Economy"/>
    <x v="0"/>
    <x v="3"/>
    <s v="Fellowes Trays, Blue"/>
    <n v="0"/>
    <n v="172"/>
    <n v="12"/>
    <n v="3"/>
    <b v="0"/>
  </r>
  <r>
    <s v="AZ-2012-8875162"/>
    <x v="205"/>
    <n v="11"/>
    <n v="10"/>
    <n v="2012"/>
    <x v="205"/>
    <s v="Lori Miller"/>
    <x v="4"/>
    <x v="4"/>
    <s v="Oldham"/>
    <x v="0"/>
    <s v="Consumer"/>
    <s v="Economy"/>
    <x v="2"/>
    <x v="5"/>
    <s v="Sauder Corner Shelving, Metal"/>
    <n v="0"/>
    <n v="440"/>
    <n v="128"/>
    <n v="3"/>
    <b v="1"/>
  </r>
  <r>
    <s v="AZ-2012-2744098"/>
    <x v="205"/>
    <n v="11"/>
    <n v="10"/>
    <n v="2012"/>
    <x v="205"/>
    <s v="Casey Forte"/>
    <x v="3"/>
    <x v="30"/>
    <s v="Wattrelos"/>
    <x v="1"/>
    <s v="Consumer"/>
    <s v="Economy"/>
    <x v="0"/>
    <x v="1"/>
    <s v="Wilson Jones Binder, Durable"/>
    <n v="0"/>
    <n v="73"/>
    <n v="3"/>
    <n v="5"/>
    <b v="1"/>
  </r>
  <r>
    <s v="AZ-2012-2744098"/>
    <x v="205"/>
    <n v="11"/>
    <n v="10"/>
    <n v="2012"/>
    <x v="205"/>
    <s v="Casey Forte"/>
    <x v="3"/>
    <x v="30"/>
    <s v="Wattrelos"/>
    <x v="1"/>
    <s v="Consumer"/>
    <s v="Economy"/>
    <x v="0"/>
    <x v="0"/>
    <s v="Eaton Note Cards, Premium"/>
    <n v="0"/>
    <n v="186"/>
    <n v="0"/>
    <n v="7"/>
    <b v="1"/>
  </r>
  <r>
    <s v="AZ-2012-3581207"/>
    <x v="205"/>
    <n v="11"/>
    <n v="10"/>
    <n v="2012"/>
    <x v="205"/>
    <s v="Walter Coley"/>
    <x v="5"/>
    <x v="10"/>
    <s v="Barcelona"/>
    <x v="2"/>
    <s v="Consumer"/>
    <s v="Economy"/>
    <x v="1"/>
    <x v="4"/>
    <s v="Epson Inkjet, Wireless"/>
    <n v="0"/>
    <n v="2219"/>
    <n v="25"/>
    <n v="8"/>
    <b v="0"/>
  </r>
  <r>
    <s v="AZ-2012-3293299"/>
    <x v="205"/>
    <n v="11"/>
    <n v="10"/>
    <n v="2012"/>
    <x v="205"/>
    <s v="Bonnie Wilson"/>
    <x v="3"/>
    <x v="8"/>
    <s v="Saint-Denis"/>
    <x v="1"/>
    <s v="Corporate"/>
    <s v="Priority"/>
    <x v="2"/>
    <x v="15"/>
    <s v="Advantus Clock, Duo Pack"/>
    <n v="0"/>
    <n v="103"/>
    <n v="12"/>
    <n v="2"/>
    <b v="0"/>
  </r>
  <r>
    <s v="AZ-2012-3293299"/>
    <x v="205"/>
    <n v="11"/>
    <n v="10"/>
    <n v="2012"/>
    <x v="205"/>
    <s v="Bonnie Wilson"/>
    <x v="3"/>
    <x v="8"/>
    <s v="Saint-Denis"/>
    <x v="1"/>
    <s v="Corporate"/>
    <s v="Priority"/>
    <x v="2"/>
    <x v="16"/>
    <s v="Hon Round Table, with Bottom Storage"/>
    <n v="0"/>
    <n v="2012"/>
    <n v="-1022"/>
    <n v="6"/>
    <b v="0"/>
  </r>
  <r>
    <s v="AZ-2012-3293299"/>
    <x v="205"/>
    <n v="11"/>
    <n v="10"/>
    <n v="2012"/>
    <x v="205"/>
    <s v="Bonnie Wilson"/>
    <x v="3"/>
    <x v="8"/>
    <s v="Saint-Denis"/>
    <x v="1"/>
    <s v="Corporate"/>
    <s v="Priority"/>
    <x v="1"/>
    <x v="13"/>
    <s v="HP Ink, Laser"/>
    <n v="0"/>
    <n v="328"/>
    <n v="19"/>
    <n v="3"/>
    <b v="1"/>
  </r>
  <r>
    <s v="AZ-2012-5345819"/>
    <x v="206"/>
    <n v="12"/>
    <n v="10"/>
    <n v="2012"/>
    <x v="206"/>
    <s v="Samuel Thomas"/>
    <x v="2"/>
    <x v="7"/>
    <s v="Venice"/>
    <x v="2"/>
    <s v="Consumer"/>
    <s v="Economy"/>
    <x v="2"/>
    <x v="5"/>
    <s v="Dania Library with Doors, Metal"/>
    <n v="0"/>
    <n v="1086"/>
    <n v="380"/>
    <n v="3"/>
    <b v="1"/>
  </r>
  <r>
    <s v="AZ-2012-5345819"/>
    <x v="206"/>
    <n v="12"/>
    <n v="10"/>
    <n v="2012"/>
    <x v="206"/>
    <s v="Samuel Thomas"/>
    <x v="2"/>
    <x v="7"/>
    <s v="Venice"/>
    <x v="2"/>
    <s v="Consumer"/>
    <s v="Economy"/>
    <x v="0"/>
    <x v="0"/>
    <s v="Enermax Note Cards, Premium"/>
    <n v="0"/>
    <n v="90"/>
    <n v="19"/>
    <n v="3"/>
    <b v="0"/>
  </r>
  <r>
    <s v="AZ-2012-9695680"/>
    <x v="206"/>
    <n v="12"/>
    <n v="10"/>
    <n v="2012"/>
    <x v="206"/>
    <s v="Dakota Green"/>
    <x v="4"/>
    <x v="4"/>
    <s v="Eastbourne"/>
    <x v="0"/>
    <s v="Consumer"/>
    <s v="Economy"/>
    <x v="0"/>
    <x v="11"/>
    <s v="OIC Push Pins, Metal"/>
    <n v="0"/>
    <n v="60"/>
    <n v="24"/>
    <n v="4"/>
    <b v="0"/>
  </r>
  <r>
    <s v="AZ-2012-4295512"/>
    <x v="206"/>
    <n v="12"/>
    <n v="10"/>
    <n v="2012"/>
    <x v="206"/>
    <s v="Ryan Price"/>
    <x v="5"/>
    <x v="75"/>
    <s v="Albacete"/>
    <x v="2"/>
    <s v="Consumer"/>
    <s v="Economy Plus"/>
    <x v="0"/>
    <x v="1"/>
    <s v="Ibico Binder, Economy"/>
    <n v="0"/>
    <n v="77"/>
    <n v="22"/>
    <n v="5"/>
    <b v="1"/>
  </r>
  <r>
    <s v="AZ-2012-4295512"/>
    <x v="206"/>
    <n v="12"/>
    <n v="10"/>
    <n v="2012"/>
    <x v="206"/>
    <s v="Ryan Price"/>
    <x v="5"/>
    <x v="75"/>
    <s v="Albacete"/>
    <x v="2"/>
    <s v="Consumer"/>
    <s v="Economy Plus"/>
    <x v="0"/>
    <x v="14"/>
    <s v="Smead Legal Exhibit Labels, Adjustable"/>
    <n v="0"/>
    <n v="18"/>
    <n v="3"/>
    <n v="2"/>
    <b v="0"/>
  </r>
  <r>
    <s v="AZ-2012-4295512"/>
    <x v="206"/>
    <n v="12"/>
    <n v="10"/>
    <n v="2012"/>
    <x v="206"/>
    <s v="Ryan Price"/>
    <x v="5"/>
    <x v="75"/>
    <s v="Albacete"/>
    <x v="2"/>
    <s v="Consumer"/>
    <s v="Economy Plus"/>
    <x v="1"/>
    <x v="7"/>
    <s v="Logitech Flash Drive, USB"/>
    <n v="0"/>
    <n v="92"/>
    <n v="28"/>
    <n v="3"/>
    <b v="0"/>
  </r>
  <r>
    <s v="BN-2012-5235774"/>
    <x v="206"/>
    <n v="12"/>
    <n v="10"/>
    <n v="2012"/>
    <x v="206"/>
    <s v="Adam Walpole"/>
    <x v="4"/>
    <x v="88"/>
    <s v="Rhondda"/>
    <x v="0"/>
    <s v="Corporate"/>
    <s v="Economy"/>
    <x v="2"/>
    <x v="15"/>
    <s v="Tenex Photo Frame, Erganomic"/>
    <n v="0"/>
    <n v="141"/>
    <n v="-57"/>
    <n v="4"/>
    <b v="0"/>
  </r>
  <r>
    <s v="BN-2012-5235774"/>
    <x v="206"/>
    <n v="12"/>
    <n v="10"/>
    <n v="2012"/>
    <x v="206"/>
    <s v="Adam Walpole"/>
    <x v="4"/>
    <x v="88"/>
    <s v="Rhondda"/>
    <x v="0"/>
    <s v="Corporate"/>
    <s v="Economy"/>
    <x v="0"/>
    <x v="2"/>
    <s v="Stanley Markers, Blue"/>
    <n v="0"/>
    <n v="67"/>
    <n v="6"/>
    <n v="3"/>
    <b v="1"/>
  </r>
  <r>
    <s v="AZ-2012-3272403"/>
    <x v="207"/>
    <n v="1"/>
    <n v="11"/>
    <n v="2012"/>
    <x v="207"/>
    <s v="Katie Thom"/>
    <x v="5"/>
    <x v="18"/>
    <s v="Elx"/>
    <x v="2"/>
    <s v="Corporate"/>
    <s v="Priority"/>
    <x v="0"/>
    <x v="2"/>
    <s v="BIC Canvas, Water Color"/>
    <n v="0"/>
    <n v="114"/>
    <n v="1"/>
    <n v="2"/>
    <b v="1"/>
  </r>
  <r>
    <s v="BN-2012-6903920"/>
    <x v="208"/>
    <n v="2"/>
    <n v="11"/>
    <n v="2012"/>
    <x v="208"/>
    <s v="Michael Kim"/>
    <x v="1"/>
    <x v="1"/>
    <s v="Arnsberg"/>
    <x v="1"/>
    <s v="Consumer"/>
    <s v="Economy Plus"/>
    <x v="0"/>
    <x v="3"/>
    <s v="Rogers Box, Blue"/>
    <n v="0"/>
    <n v="65"/>
    <n v="-6"/>
    <n v="3"/>
    <b v="0"/>
  </r>
  <r>
    <s v="AZ-2012-7832440"/>
    <x v="209"/>
    <n v="4"/>
    <n v="11"/>
    <n v="2012"/>
    <x v="209"/>
    <s v="Georgina Storey"/>
    <x v="10"/>
    <x v="29"/>
    <s v="Vienna"/>
    <x v="1"/>
    <s v="Consumer"/>
    <s v="Economy"/>
    <x v="2"/>
    <x v="5"/>
    <s v="Safco Floating Shelf Set, Mobile"/>
    <n v="0"/>
    <n v="399"/>
    <n v="48"/>
    <n v="2"/>
    <b v="1"/>
  </r>
  <r>
    <s v="AZ-2012-7832440"/>
    <x v="209"/>
    <n v="4"/>
    <n v="11"/>
    <n v="2012"/>
    <x v="209"/>
    <s v="Georgina Storey"/>
    <x v="10"/>
    <x v="29"/>
    <s v="Vienna"/>
    <x v="1"/>
    <s v="Consumer"/>
    <s v="Economy"/>
    <x v="0"/>
    <x v="2"/>
    <s v="BIC Markers, Water Color"/>
    <n v="0"/>
    <n v="89"/>
    <n v="31"/>
    <n v="3"/>
    <b v="0"/>
  </r>
  <r>
    <s v="AZ-2012-7832440"/>
    <x v="209"/>
    <n v="4"/>
    <n v="11"/>
    <n v="2012"/>
    <x v="209"/>
    <s v="Georgina Storey"/>
    <x v="10"/>
    <x v="29"/>
    <s v="Vienna"/>
    <x v="1"/>
    <s v="Consumer"/>
    <s v="Economy"/>
    <x v="0"/>
    <x v="14"/>
    <s v="Hon Round Labels, Adjustable"/>
    <n v="0"/>
    <n v="23"/>
    <n v="8"/>
    <n v="5"/>
    <b v="0"/>
  </r>
  <r>
    <s v="AZ-2012-7832440"/>
    <x v="209"/>
    <n v="4"/>
    <n v="11"/>
    <n v="2012"/>
    <x v="209"/>
    <s v="Georgina Storey"/>
    <x v="10"/>
    <x v="29"/>
    <s v="Vienna"/>
    <x v="1"/>
    <s v="Consumer"/>
    <s v="Economy"/>
    <x v="0"/>
    <x v="3"/>
    <s v="Smead File Cart, Blue"/>
    <n v="0"/>
    <n v="1147"/>
    <n v="11"/>
    <n v="9"/>
    <b v="0"/>
  </r>
  <r>
    <s v="AZ-2012-9764957"/>
    <x v="210"/>
    <n v="5"/>
    <n v="11"/>
    <n v="2012"/>
    <x v="210"/>
    <s v="Abbie Perry"/>
    <x v="1"/>
    <x v="31"/>
    <s v="Hamburg"/>
    <x v="1"/>
    <s v="Consumer"/>
    <s v="Economy"/>
    <x v="2"/>
    <x v="5"/>
    <s v="Sauder Stackable Bookrack, Pine"/>
    <n v="0"/>
    <n v="269"/>
    <n v="84"/>
    <n v="2"/>
    <b v="0"/>
  </r>
  <r>
    <s v="AZ-2012-9764957"/>
    <x v="210"/>
    <n v="5"/>
    <n v="11"/>
    <n v="2012"/>
    <x v="210"/>
    <s v="Abbie Perry"/>
    <x v="1"/>
    <x v="31"/>
    <s v="Hamburg"/>
    <x v="1"/>
    <s v="Consumer"/>
    <s v="Economy"/>
    <x v="2"/>
    <x v="6"/>
    <s v="Harbour Creations Steel Folding Chair, Black"/>
    <n v="0"/>
    <n v="344"/>
    <n v="23"/>
    <n v="4"/>
    <b v="0"/>
  </r>
  <r>
    <s v="AZ-2012-9764957"/>
    <x v="210"/>
    <n v="5"/>
    <n v="11"/>
    <n v="2012"/>
    <x v="210"/>
    <s v="Abbie Perry"/>
    <x v="1"/>
    <x v="31"/>
    <s v="Hamburg"/>
    <x v="1"/>
    <s v="Consumer"/>
    <s v="Economy"/>
    <x v="0"/>
    <x v="2"/>
    <s v="Boston Sketch Pad, Water Color"/>
    <n v="0"/>
    <n v="104"/>
    <n v="3"/>
    <n v="2"/>
    <b v="1"/>
  </r>
  <r>
    <s v="AZ-2012-9764957"/>
    <x v="210"/>
    <n v="5"/>
    <n v="11"/>
    <n v="2012"/>
    <x v="210"/>
    <s v="Abbie Perry"/>
    <x v="1"/>
    <x v="31"/>
    <s v="Hamburg"/>
    <x v="1"/>
    <s v="Consumer"/>
    <s v="Economy"/>
    <x v="0"/>
    <x v="11"/>
    <s v="Accos Thumb Tacks, 12 Pack"/>
    <n v="0"/>
    <n v="26"/>
    <n v="9"/>
    <n v="2"/>
    <b v="1"/>
  </r>
  <r>
    <s v="AZ-2012-9764957"/>
    <x v="210"/>
    <n v="5"/>
    <n v="11"/>
    <n v="2012"/>
    <x v="210"/>
    <s v="Abbie Perry"/>
    <x v="1"/>
    <x v="31"/>
    <s v="Hamburg"/>
    <x v="1"/>
    <s v="Consumer"/>
    <s v="Economy"/>
    <x v="0"/>
    <x v="11"/>
    <s v="Stockwell Clamps, Assorted Sizes"/>
    <n v="0"/>
    <n v="49"/>
    <n v="17"/>
    <n v="3"/>
    <b v="1"/>
  </r>
  <r>
    <s v="AZ-2012-9764957"/>
    <x v="210"/>
    <n v="5"/>
    <n v="11"/>
    <n v="2012"/>
    <x v="210"/>
    <s v="Abbie Perry"/>
    <x v="1"/>
    <x v="31"/>
    <s v="Hamburg"/>
    <x v="1"/>
    <s v="Consumer"/>
    <s v="Economy"/>
    <x v="0"/>
    <x v="3"/>
    <s v="Smead Trays, Wire Frame"/>
    <n v="0"/>
    <n v="171"/>
    <n v="6"/>
    <n v="4"/>
    <b v="1"/>
  </r>
  <r>
    <s v="AZ-2012-5631186"/>
    <x v="210"/>
    <n v="5"/>
    <n v="11"/>
    <n v="2012"/>
    <x v="210"/>
    <s v="Darcy St George"/>
    <x v="2"/>
    <x v="6"/>
    <s v="Velletri"/>
    <x v="2"/>
    <s v="Corporate"/>
    <s v="Economy"/>
    <x v="0"/>
    <x v="8"/>
    <s v="Hoover Refrigerator, Silver"/>
    <n v="0"/>
    <n v="1054"/>
    <n v="337"/>
    <n v="2"/>
    <b v="1"/>
  </r>
  <r>
    <s v="AZ-2012-5631186"/>
    <x v="210"/>
    <n v="5"/>
    <n v="11"/>
    <n v="2012"/>
    <x v="210"/>
    <s v="Darcy St George"/>
    <x v="2"/>
    <x v="6"/>
    <s v="Velletri"/>
    <x v="2"/>
    <s v="Corporate"/>
    <s v="Economy"/>
    <x v="0"/>
    <x v="1"/>
    <s v="Acco Binding Machine, Economy"/>
    <n v="0"/>
    <n v="153"/>
    <n v="44"/>
    <n v="3"/>
    <b v="0"/>
  </r>
  <r>
    <s v="AZ-2012-5631186"/>
    <x v="210"/>
    <n v="5"/>
    <n v="11"/>
    <n v="2012"/>
    <x v="210"/>
    <s v="Darcy St George"/>
    <x v="2"/>
    <x v="6"/>
    <s v="Velletri"/>
    <x v="2"/>
    <s v="Corporate"/>
    <s v="Economy"/>
    <x v="0"/>
    <x v="14"/>
    <s v="Novimex File Folder Labels, Alphabetical"/>
    <n v="0"/>
    <n v="56"/>
    <n v="8"/>
    <n v="7"/>
    <b v="1"/>
  </r>
  <r>
    <s v="AZ-2012-4923020"/>
    <x v="210"/>
    <n v="5"/>
    <n v="11"/>
    <n v="2012"/>
    <x v="210"/>
    <s v="Ewan O'Neill"/>
    <x v="5"/>
    <x v="54"/>
    <s v="Las Rozas de Madrid"/>
    <x v="2"/>
    <s v="Corporate"/>
    <s v="Economy Plus"/>
    <x v="2"/>
    <x v="5"/>
    <s v="Bush Floating Shelf Set, Metal"/>
    <n v="0"/>
    <n v="341"/>
    <n v="31"/>
    <n v="2"/>
    <b v="1"/>
  </r>
  <r>
    <s v="AZ-2012-4923020"/>
    <x v="210"/>
    <n v="5"/>
    <n v="11"/>
    <n v="2012"/>
    <x v="210"/>
    <s v="Ewan O'Neill"/>
    <x v="5"/>
    <x v="54"/>
    <s v="Las Rozas de Madrid"/>
    <x v="2"/>
    <s v="Corporate"/>
    <s v="Economy Plus"/>
    <x v="0"/>
    <x v="14"/>
    <s v="Avery Shipping Labels, 5000 Label Set"/>
    <n v="0"/>
    <n v="110"/>
    <n v="42"/>
    <n v="9"/>
    <b v="1"/>
  </r>
  <r>
    <s v="AZ-2012-7800585"/>
    <x v="211"/>
    <n v="6"/>
    <n v="11"/>
    <n v="2012"/>
    <x v="211"/>
    <s v="Charles Carey"/>
    <x v="3"/>
    <x v="9"/>
    <s v="Lyon"/>
    <x v="1"/>
    <s v="Consumer"/>
    <s v="Economy"/>
    <x v="2"/>
    <x v="5"/>
    <s v="Safco Floating Shelf Set, Pine"/>
    <n v="0"/>
    <n v="357"/>
    <n v="20"/>
    <n v="2"/>
    <b v="1"/>
  </r>
  <r>
    <s v="AZ-2012-7094138"/>
    <x v="211"/>
    <n v="6"/>
    <n v="11"/>
    <n v="2012"/>
    <x v="211"/>
    <s v="Daniel Lucas"/>
    <x v="1"/>
    <x v="1"/>
    <s v="Marl"/>
    <x v="1"/>
    <s v="Home Office"/>
    <s v="Economy"/>
    <x v="0"/>
    <x v="3"/>
    <s v="Eldon Shelving, Blue"/>
    <n v="0"/>
    <n v="87"/>
    <n v="16"/>
    <n v="2"/>
    <b v="0"/>
  </r>
  <r>
    <s v="AZ-2012-5071313"/>
    <x v="211"/>
    <n v="6"/>
    <n v="11"/>
    <n v="2012"/>
    <x v="211"/>
    <s v="Corey Browne"/>
    <x v="1"/>
    <x v="23"/>
    <s v="Munich"/>
    <x v="1"/>
    <s v="Consumer"/>
    <s v="Economy"/>
    <x v="0"/>
    <x v="2"/>
    <s v="Stanley Pens, Water Color"/>
    <n v="0"/>
    <n v="53"/>
    <n v="17"/>
    <n v="4"/>
    <b v="0"/>
  </r>
  <r>
    <s v="AZ-2012-6341558"/>
    <x v="211"/>
    <n v="6"/>
    <n v="11"/>
    <n v="2012"/>
    <x v="211"/>
    <s v="Bryce Efird"/>
    <x v="10"/>
    <x v="29"/>
    <s v="Vienna"/>
    <x v="1"/>
    <s v="Corporate"/>
    <s v="Economy"/>
    <x v="0"/>
    <x v="2"/>
    <s v="Binney &amp; Smith Pens, Water Color"/>
    <n v="0"/>
    <n v="30"/>
    <n v="11"/>
    <n v="2"/>
    <b v="1"/>
  </r>
  <r>
    <s v="AZ-2012-6341558"/>
    <x v="211"/>
    <n v="6"/>
    <n v="11"/>
    <n v="2012"/>
    <x v="211"/>
    <s v="Bryce Efird"/>
    <x v="10"/>
    <x v="29"/>
    <s v="Vienna"/>
    <x v="1"/>
    <s v="Corporate"/>
    <s v="Economy"/>
    <x v="0"/>
    <x v="3"/>
    <s v="Tenex File Cart, Industrial"/>
    <n v="0"/>
    <n v="402"/>
    <n v="76"/>
    <n v="3"/>
    <b v="0"/>
  </r>
  <r>
    <s v="BN-2012-8691355"/>
    <x v="211"/>
    <n v="6"/>
    <n v="11"/>
    <n v="2012"/>
    <x v="211"/>
    <s v="Edward Dolling"/>
    <x v="12"/>
    <x v="90"/>
    <s v="Feira"/>
    <x v="2"/>
    <s v="Consumer"/>
    <s v="Economy"/>
    <x v="1"/>
    <x v="9"/>
    <s v="Samsung Signal Booster, with Caller ID"/>
    <n v="1"/>
    <n v="341"/>
    <n v="-341"/>
    <n v="5"/>
    <b v="0"/>
  </r>
  <r>
    <s v="BN-2012-6248125"/>
    <x v="211"/>
    <n v="6"/>
    <n v="11"/>
    <n v="2012"/>
    <x v="211"/>
    <s v="Aidan Rowe"/>
    <x v="9"/>
    <x v="46"/>
    <s v="Rotterdam"/>
    <x v="1"/>
    <s v="Consumer"/>
    <s v="Economy"/>
    <x v="2"/>
    <x v="6"/>
    <s v="Office Star Steel Folding Chair, Red"/>
    <n v="1"/>
    <n v="183"/>
    <n v="-140"/>
    <n v="4"/>
    <b v="0"/>
  </r>
  <r>
    <s v="BN-2012-6248125"/>
    <x v="211"/>
    <n v="6"/>
    <n v="11"/>
    <n v="2012"/>
    <x v="211"/>
    <s v="Aidan Rowe"/>
    <x v="9"/>
    <x v="46"/>
    <s v="Rotterdam"/>
    <x v="1"/>
    <s v="Consumer"/>
    <s v="Economy"/>
    <x v="0"/>
    <x v="1"/>
    <s v="Wilson Jones Binder, Recycled"/>
    <n v="1"/>
    <n v="47"/>
    <n v="-11"/>
    <n v="7"/>
    <b v="0"/>
  </r>
  <r>
    <s v="BN-2012-4716466"/>
    <x v="211"/>
    <n v="6"/>
    <n v="11"/>
    <n v="2012"/>
    <x v="211"/>
    <s v="Robert Barnes"/>
    <x v="4"/>
    <x v="4"/>
    <s v="Blackburn"/>
    <x v="0"/>
    <s v="Consumer"/>
    <s v="Economy"/>
    <x v="0"/>
    <x v="3"/>
    <s v="Eldon Box, Single Width"/>
    <n v="0"/>
    <n v="21"/>
    <n v="6"/>
    <n v="2"/>
    <b v="0"/>
  </r>
  <r>
    <s v="AZ-2012-2363041"/>
    <x v="212"/>
    <n v="7"/>
    <n v="11"/>
    <n v="2012"/>
    <x v="212"/>
    <s v="Patricia Smith"/>
    <x v="9"/>
    <x v="70"/>
    <s v="Amersfoort"/>
    <x v="1"/>
    <s v="Corporate"/>
    <s v="Priority"/>
    <x v="0"/>
    <x v="11"/>
    <s v="Stockwell Paper Clips, Bulk Pack"/>
    <n v="1"/>
    <n v="14"/>
    <n v="-1"/>
    <n v="2"/>
    <b v="1"/>
  </r>
  <r>
    <s v="AZ-2012-3913480"/>
    <x v="212"/>
    <n v="7"/>
    <n v="11"/>
    <n v="2012"/>
    <x v="212"/>
    <s v="William Jolly"/>
    <x v="1"/>
    <x v="71"/>
    <s v="Cottbus"/>
    <x v="1"/>
    <s v="Consumer"/>
    <s v="Economy"/>
    <x v="2"/>
    <x v="15"/>
    <s v="Eldon Frame, Durable"/>
    <n v="0"/>
    <n v="906"/>
    <n v="235"/>
    <n v="8"/>
    <b v="0"/>
  </r>
  <r>
    <s v="AZ-2012-3913480"/>
    <x v="212"/>
    <n v="7"/>
    <n v="11"/>
    <n v="2012"/>
    <x v="212"/>
    <s v="William Jolly"/>
    <x v="1"/>
    <x v="71"/>
    <s v="Cottbus"/>
    <x v="1"/>
    <s v="Consumer"/>
    <s v="Economy"/>
    <x v="0"/>
    <x v="2"/>
    <s v="Boston Canvas, Water Color"/>
    <n v="0"/>
    <n v="398"/>
    <n v="60"/>
    <n v="7"/>
    <b v="1"/>
  </r>
  <r>
    <s v="AZ-2012-3913480"/>
    <x v="212"/>
    <n v="7"/>
    <n v="11"/>
    <n v="2012"/>
    <x v="212"/>
    <s v="William Jolly"/>
    <x v="1"/>
    <x v="71"/>
    <s v="Cottbus"/>
    <x v="1"/>
    <s v="Consumer"/>
    <s v="Economy"/>
    <x v="0"/>
    <x v="1"/>
    <s v="Cardinal Binding Machine, Clear"/>
    <n v="0"/>
    <n v="345"/>
    <n v="138"/>
    <n v="7"/>
    <b v="1"/>
  </r>
  <r>
    <s v="AZ-2012-8819621"/>
    <x v="212"/>
    <n v="7"/>
    <n v="11"/>
    <n v="2012"/>
    <x v="212"/>
    <s v="Alpha Ross"/>
    <x v="4"/>
    <x v="4"/>
    <s v="London"/>
    <x v="0"/>
    <s v="Corporate"/>
    <s v="Priority"/>
    <x v="1"/>
    <x v="9"/>
    <s v="Samsung Signal Booster, VoIP"/>
    <n v="0"/>
    <n v="246"/>
    <n v="66"/>
    <n v="2"/>
    <b v="1"/>
  </r>
  <r>
    <s v="AZ-2012-9314178"/>
    <x v="212"/>
    <n v="7"/>
    <n v="11"/>
    <n v="2012"/>
    <x v="212"/>
    <s v="Darcy St George"/>
    <x v="1"/>
    <x v="1"/>
    <s v="Castrop-Rauxel"/>
    <x v="1"/>
    <s v="Corporate"/>
    <s v="Priority"/>
    <x v="0"/>
    <x v="1"/>
    <s v="Cardinal Index Tab, Durable"/>
    <n v="0"/>
    <n v="15"/>
    <n v="7"/>
    <n v="2"/>
    <b v="0"/>
  </r>
  <r>
    <s v="AZ-2012-3365059"/>
    <x v="213"/>
    <n v="8"/>
    <n v="11"/>
    <n v="2012"/>
    <x v="213"/>
    <s v="Brian Garcia"/>
    <x v="1"/>
    <x v="5"/>
    <s v="Berlin"/>
    <x v="1"/>
    <s v="Consumer"/>
    <s v="Economy"/>
    <x v="0"/>
    <x v="14"/>
    <s v="Smead Round Labels, Alphabetical"/>
    <n v="0"/>
    <n v="42"/>
    <n v="7"/>
    <n v="7"/>
    <b v="1"/>
  </r>
  <r>
    <s v="AZ-2012-7489217"/>
    <x v="214"/>
    <n v="9"/>
    <n v="11"/>
    <n v="2012"/>
    <x v="214"/>
    <s v="Edward Martinez"/>
    <x v="3"/>
    <x v="52"/>
    <s v="Saint-Nazaire"/>
    <x v="1"/>
    <s v="Corporate"/>
    <s v="Economy"/>
    <x v="1"/>
    <x v="7"/>
    <s v="Logitech Memory Card, USB"/>
    <n v="0"/>
    <n v="207"/>
    <n v="33"/>
    <n v="2"/>
    <b v="0"/>
  </r>
  <r>
    <s v="AZ-2012-3104391"/>
    <x v="214"/>
    <n v="9"/>
    <n v="11"/>
    <n v="2012"/>
    <x v="214"/>
    <s v="Thomas McCallum"/>
    <x v="4"/>
    <x v="4"/>
    <s v="Leicester"/>
    <x v="0"/>
    <s v="Consumer"/>
    <s v="Economy"/>
    <x v="0"/>
    <x v="1"/>
    <s v="Avery Hole Reinforcements, Recycled"/>
    <n v="0"/>
    <n v="14"/>
    <n v="6"/>
    <n v="3"/>
    <b v="0"/>
  </r>
  <r>
    <s v="AZ-2012-3104391"/>
    <x v="214"/>
    <n v="9"/>
    <n v="11"/>
    <n v="2012"/>
    <x v="214"/>
    <s v="Thomas McCallum"/>
    <x v="4"/>
    <x v="4"/>
    <s v="Leicester"/>
    <x v="0"/>
    <s v="Consumer"/>
    <s v="Economy"/>
    <x v="0"/>
    <x v="0"/>
    <s v="SanDisk Cards &amp; Envelopes, Premium"/>
    <n v="0"/>
    <n v="339"/>
    <n v="129"/>
    <n v="7"/>
    <b v="0"/>
  </r>
  <r>
    <s v="AZ-2012-3337220"/>
    <x v="215"/>
    <n v="10"/>
    <n v="11"/>
    <n v="2012"/>
    <x v="215"/>
    <s v="Tahlia Coughlan"/>
    <x v="1"/>
    <x v="28"/>
    <s v="Heilbronn"/>
    <x v="1"/>
    <s v="Corporate"/>
    <s v="Priority"/>
    <x v="0"/>
    <x v="0"/>
    <s v="Green Bar Parchment Paper, Premium"/>
    <n v="0"/>
    <n v="50"/>
    <n v="1"/>
    <n v="3"/>
    <b v="0"/>
  </r>
  <r>
    <s v="AZ-2012-3337220"/>
    <x v="215"/>
    <n v="10"/>
    <n v="11"/>
    <n v="2012"/>
    <x v="215"/>
    <s v="Tahlia Coughlan"/>
    <x v="1"/>
    <x v="28"/>
    <s v="Heilbronn"/>
    <x v="1"/>
    <s v="Corporate"/>
    <s v="Priority"/>
    <x v="0"/>
    <x v="3"/>
    <s v="Eldon Box, Blue"/>
    <n v="0"/>
    <n v="28"/>
    <n v="5"/>
    <n v="3"/>
    <b v="0"/>
  </r>
  <r>
    <s v="AZ-2012-3337220"/>
    <x v="215"/>
    <n v="10"/>
    <n v="11"/>
    <n v="2012"/>
    <x v="215"/>
    <s v="Tahlia Coughlan"/>
    <x v="1"/>
    <x v="28"/>
    <s v="Heilbronn"/>
    <x v="1"/>
    <s v="Corporate"/>
    <s v="Priority"/>
    <x v="1"/>
    <x v="9"/>
    <s v="Samsung Speaker Phone, VoIP"/>
    <n v="0"/>
    <n v="863"/>
    <n v="242"/>
    <n v="7"/>
    <b v="0"/>
  </r>
  <r>
    <s v="AZ-2012-1605480"/>
    <x v="216"/>
    <n v="12"/>
    <n v="11"/>
    <n v="2012"/>
    <x v="216"/>
    <s v="Spencer Wallis"/>
    <x v="1"/>
    <x v="23"/>
    <s v="Munich"/>
    <x v="1"/>
    <s v="Consumer"/>
    <s v="Priority"/>
    <x v="2"/>
    <x v="5"/>
    <s v="Ikea 3-Shelf Cabinet, Traditional"/>
    <n v="0"/>
    <n v="769"/>
    <n v="299"/>
    <n v="6"/>
    <b v="1"/>
  </r>
  <r>
    <s v="AZ-2012-1605480"/>
    <x v="216"/>
    <n v="12"/>
    <n v="11"/>
    <n v="2012"/>
    <x v="216"/>
    <s v="Spencer Wallis"/>
    <x v="1"/>
    <x v="23"/>
    <s v="Munich"/>
    <x v="1"/>
    <s v="Consumer"/>
    <s v="Priority"/>
    <x v="0"/>
    <x v="14"/>
    <s v="Smead Round Labels, 5000 Label Set"/>
    <n v="0"/>
    <n v="15"/>
    <n v="1"/>
    <n v="2"/>
    <b v="0"/>
  </r>
  <r>
    <s v="AZ-2012-9819217"/>
    <x v="216"/>
    <n v="12"/>
    <n v="11"/>
    <n v="2012"/>
    <x v="216"/>
    <s v="Eva Hargraves"/>
    <x v="1"/>
    <x v="1"/>
    <s v="Viersen"/>
    <x v="1"/>
    <s v="Consumer"/>
    <s v="Economy"/>
    <x v="0"/>
    <x v="11"/>
    <s v="Accos Rubber Bands, Metal"/>
    <n v="0"/>
    <n v="34"/>
    <n v="12"/>
    <n v="2"/>
    <b v="0"/>
  </r>
  <r>
    <s v="AZ-2012-8319286"/>
    <x v="217"/>
    <n v="1"/>
    <n v="12"/>
    <n v="2012"/>
    <x v="217"/>
    <s v="Daniel Howells"/>
    <x v="10"/>
    <x v="29"/>
    <s v="Vienna"/>
    <x v="1"/>
    <s v="Corporate"/>
    <s v="Economy"/>
    <x v="0"/>
    <x v="1"/>
    <s v="Acco Index Tab, Clear"/>
    <n v="0"/>
    <n v="17"/>
    <n v="3"/>
    <n v="2"/>
    <b v="0"/>
  </r>
  <r>
    <s v="AZ-2012-8319286"/>
    <x v="217"/>
    <n v="1"/>
    <n v="12"/>
    <n v="2012"/>
    <x v="217"/>
    <s v="Daniel Howells"/>
    <x v="10"/>
    <x v="29"/>
    <s v="Vienna"/>
    <x v="1"/>
    <s v="Corporate"/>
    <s v="Economy"/>
    <x v="0"/>
    <x v="14"/>
    <s v="Hon Legal Exhibit Labels, Alphabetical"/>
    <n v="0"/>
    <n v="53"/>
    <n v="2"/>
    <n v="5"/>
    <b v="1"/>
  </r>
  <r>
    <s v="AZ-2012-8319286"/>
    <x v="217"/>
    <n v="1"/>
    <n v="12"/>
    <n v="2012"/>
    <x v="217"/>
    <s v="Daniel Howells"/>
    <x v="10"/>
    <x v="29"/>
    <s v="Vienna"/>
    <x v="1"/>
    <s v="Corporate"/>
    <s v="Economy"/>
    <x v="0"/>
    <x v="0"/>
    <s v="Green Bar Memo Slips, 8.5 x 11"/>
    <n v="0"/>
    <n v="63"/>
    <n v="31"/>
    <n v="3"/>
    <b v="1"/>
  </r>
  <r>
    <s v="AZ-2012-8319286"/>
    <x v="217"/>
    <n v="1"/>
    <n v="12"/>
    <n v="2012"/>
    <x v="217"/>
    <s v="Daniel Howells"/>
    <x v="10"/>
    <x v="29"/>
    <s v="Vienna"/>
    <x v="1"/>
    <s v="Corporate"/>
    <s v="Economy"/>
    <x v="0"/>
    <x v="3"/>
    <s v="Fellowes Box, Single Width"/>
    <n v="0"/>
    <n v="79"/>
    <n v="5"/>
    <n v="4"/>
    <b v="0"/>
  </r>
  <r>
    <s v="AZ-2012-8319286"/>
    <x v="217"/>
    <n v="1"/>
    <n v="12"/>
    <n v="2012"/>
    <x v="217"/>
    <s v="Daniel Howells"/>
    <x v="10"/>
    <x v="29"/>
    <s v="Vienna"/>
    <x v="1"/>
    <s v="Corporate"/>
    <s v="Economy"/>
    <x v="1"/>
    <x v="13"/>
    <s v="Sharp Copy Machine, Laser"/>
    <n v="0"/>
    <n v="1195"/>
    <n v="155"/>
    <n v="5"/>
    <b v="1"/>
  </r>
  <r>
    <s v="AZ-2012-8319286"/>
    <x v="217"/>
    <n v="1"/>
    <n v="12"/>
    <n v="2012"/>
    <x v="217"/>
    <s v="Daniel Howells"/>
    <x v="10"/>
    <x v="29"/>
    <s v="Vienna"/>
    <x v="1"/>
    <s v="Corporate"/>
    <s v="Economy"/>
    <x v="1"/>
    <x v="9"/>
    <s v="Apple Signal Booster, Cordless"/>
    <n v="0"/>
    <n v="558"/>
    <n v="139"/>
    <n v="4"/>
    <b v="0"/>
  </r>
  <r>
    <s v="AZ-2012-9926323"/>
    <x v="217"/>
    <n v="1"/>
    <n v="12"/>
    <n v="2012"/>
    <x v="217"/>
    <s v="Julie Ochoa"/>
    <x v="2"/>
    <x v="91"/>
    <s v="Pescara"/>
    <x v="2"/>
    <s v="Corporate"/>
    <s v="Economy"/>
    <x v="2"/>
    <x v="15"/>
    <s v="Rubbermaid Clock, Durable"/>
    <n v="0"/>
    <n v="94"/>
    <n v="34"/>
    <n v="2"/>
    <b v="0"/>
  </r>
  <r>
    <s v="AZ-2012-9926323"/>
    <x v="217"/>
    <n v="1"/>
    <n v="12"/>
    <n v="2012"/>
    <x v="217"/>
    <s v="Julie Ochoa"/>
    <x v="2"/>
    <x v="91"/>
    <s v="Pescara"/>
    <x v="2"/>
    <s v="Corporate"/>
    <s v="Economy"/>
    <x v="0"/>
    <x v="8"/>
    <s v="Breville Refrigerator, Silver"/>
    <n v="0"/>
    <n v="1560"/>
    <n v="421"/>
    <n v="3"/>
    <b v="0"/>
  </r>
  <r>
    <s v="AZ-2012-9926323"/>
    <x v="217"/>
    <n v="1"/>
    <n v="12"/>
    <n v="2012"/>
    <x v="217"/>
    <s v="Julie Ochoa"/>
    <x v="2"/>
    <x v="91"/>
    <s v="Pescara"/>
    <x v="2"/>
    <s v="Corporate"/>
    <s v="Economy"/>
    <x v="0"/>
    <x v="1"/>
    <s v="Ibico Index Tab, Durable"/>
    <n v="0"/>
    <n v="37"/>
    <n v="16"/>
    <n v="4"/>
    <b v="1"/>
  </r>
  <r>
    <s v="AZ-2012-9926323"/>
    <x v="217"/>
    <n v="1"/>
    <n v="12"/>
    <n v="2012"/>
    <x v="217"/>
    <s v="Julie Ochoa"/>
    <x v="2"/>
    <x v="91"/>
    <s v="Pescara"/>
    <x v="2"/>
    <s v="Corporate"/>
    <s v="Economy"/>
    <x v="0"/>
    <x v="12"/>
    <s v="Fiskars Box Cutter, High Speed"/>
    <n v="0"/>
    <n v="36"/>
    <n v="12"/>
    <n v="1"/>
    <b v="1"/>
  </r>
  <r>
    <s v="AZ-2012-9056595"/>
    <x v="218"/>
    <n v="3"/>
    <n v="12"/>
    <n v="2012"/>
    <x v="218"/>
    <s v="Aaron Bootman"/>
    <x v="1"/>
    <x v="1"/>
    <s v="Viersen"/>
    <x v="1"/>
    <s v="Consumer"/>
    <s v="Economy"/>
    <x v="2"/>
    <x v="6"/>
    <s v="Office Star Bag Chairs, Black"/>
    <n v="0"/>
    <n v="95"/>
    <n v="33"/>
    <n v="2"/>
    <b v="1"/>
  </r>
  <r>
    <s v="AZ-2012-9056595"/>
    <x v="218"/>
    <n v="3"/>
    <n v="12"/>
    <n v="2012"/>
    <x v="218"/>
    <s v="Aaron Bootman"/>
    <x v="1"/>
    <x v="1"/>
    <s v="Viersen"/>
    <x v="1"/>
    <s v="Consumer"/>
    <s v="Economy"/>
    <x v="0"/>
    <x v="11"/>
    <s v="Stockwell Clamps, Bulk Pack"/>
    <n v="0"/>
    <n v="115"/>
    <n v="25"/>
    <n v="6"/>
    <b v="0"/>
  </r>
  <r>
    <s v="AZ-2012-9056595"/>
    <x v="218"/>
    <n v="3"/>
    <n v="12"/>
    <n v="2012"/>
    <x v="218"/>
    <s v="Aaron Bootman"/>
    <x v="1"/>
    <x v="1"/>
    <s v="Viersen"/>
    <x v="1"/>
    <s v="Consumer"/>
    <s v="Economy"/>
    <x v="0"/>
    <x v="3"/>
    <s v="Tenex File Cart, Blue"/>
    <n v="0"/>
    <n v="240"/>
    <n v="21"/>
    <n v="2"/>
    <b v="1"/>
  </r>
  <r>
    <s v="AZ-2012-9056595"/>
    <x v="218"/>
    <n v="3"/>
    <n v="12"/>
    <n v="2012"/>
    <x v="218"/>
    <s v="Aaron Bootman"/>
    <x v="1"/>
    <x v="1"/>
    <s v="Viersen"/>
    <x v="1"/>
    <s v="Consumer"/>
    <s v="Economy"/>
    <x v="1"/>
    <x v="4"/>
    <s v="Okidata Calculator, Durable"/>
    <n v="0"/>
    <n v="157"/>
    <n v="11"/>
    <n v="3"/>
    <b v="0"/>
  </r>
  <r>
    <s v="BN-2012-1276704"/>
    <x v="219"/>
    <n v="4"/>
    <n v="12"/>
    <n v="2012"/>
    <x v="219"/>
    <s v="Dominic Scott"/>
    <x v="1"/>
    <x v="5"/>
    <s v="Berlin"/>
    <x v="1"/>
    <s v="Consumer"/>
    <s v="Economy"/>
    <x v="0"/>
    <x v="2"/>
    <s v="Boston Pens, Blue"/>
    <n v="0"/>
    <n v="26"/>
    <n v="-2"/>
    <n v="2"/>
    <b v="0"/>
  </r>
  <r>
    <s v="BN-2012-1276704"/>
    <x v="219"/>
    <n v="4"/>
    <n v="12"/>
    <n v="2012"/>
    <x v="219"/>
    <s v="Dominic Scott"/>
    <x v="1"/>
    <x v="5"/>
    <s v="Berlin"/>
    <x v="1"/>
    <s v="Consumer"/>
    <s v="Economy"/>
    <x v="1"/>
    <x v="13"/>
    <s v="Hewlett Personal Copier, Digital"/>
    <n v="0"/>
    <n v="648"/>
    <n v="57"/>
    <n v="5"/>
    <b v="1"/>
  </r>
  <r>
    <s v="AZ-2012-2417161"/>
    <x v="220"/>
    <n v="5"/>
    <n v="12"/>
    <n v="2012"/>
    <x v="220"/>
    <s v="Nate Dacey"/>
    <x v="5"/>
    <x v="54"/>
    <s v="Las Rozas de Madrid"/>
    <x v="2"/>
    <s v="Consumer"/>
    <s v="Priority"/>
    <x v="2"/>
    <x v="15"/>
    <s v="Advantus Frame, Durable"/>
    <n v="0"/>
    <n v="108"/>
    <n v="12"/>
    <n v="1"/>
    <b v="1"/>
  </r>
  <r>
    <s v="AZ-2012-2417161"/>
    <x v="220"/>
    <n v="5"/>
    <n v="12"/>
    <n v="2012"/>
    <x v="220"/>
    <s v="Nate Dacey"/>
    <x v="5"/>
    <x v="54"/>
    <s v="Las Rozas de Madrid"/>
    <x v="2"/>
    <s v="Consumer"/>
    <s v="Priority"/>
    <x v="2"/>
    <x v="15"/>
    <s v="Tenex Door Stop, Erganomic"/>
    <n v="0"/>
    <n v="170"/>
    <n v="27"/>
    <n v="4"/>
    <b v="1"/>
  </r>
  <r>
    <s v="AZ-2012-2417161"/>
    <x v="220"/>
    <n v="5"/>
    <n v="12"/>
    <n v="2012"/>
    <x v="220"/>
    <s v="Nate Dacey"/>
    <x v="5"/>
    <x v="54"/>
    <s v="Las Rozas de Madrid"/>
    <x v="2"/>
    <s v="Consumer"/>
    <s v="Priority"/>
    <x v="0"/>
    <x v="2"/>
    <s v="Binney &amp; Smith Pens, Blue"/>
    <n v="0"/>
    <n v="24"/>
    <n v="10"/>
    <n v="2"/>
    <b v="0"/>
  </r>
  <r>
    <s v="AZ-2012-2417161"/>
    <x v="220"/>
    <n v="5"/>
    <n v="12"/>
    <n v="2012"/>
    <x v="220"/>
    <s v="Nate Dacey"/>
    <x v="5"/>
    <x v="54"/>
    <s v="Las Rozas de Madrid"/>
    <x v="2"/>
    <s v="Consumer"/>
    <s v="Priority"/>
    <x v="0"/>
    <x v="2"/>
    <s v="Sanford Highlighters, Easy-Erase"/>
    <n v="0"/>
    <n v="32"/>
    <n v="1"/>
    <n v="2"/>
    <b v="1"/>
  </r>
  <r>
    <s v="AZ-2012-2417161"/>
    <x v="220"/>
    <n v="5"/>
    <n v="12"/>
    <n v="2012"/>
    <x v="220"/>
    <s v="Nate Dacey"/>
    <x v="5"/>
    <x v="54"/>
    <s v="Las Rozas de Madrid"/>
    <x v="2"/>
    <s v="Consumer"/>
    <s v="Priority"/>
    <x v="0"/>
    <x v="0"/>
    <s v="Green Bar Cards &amp; Envelopes, 8.5 x 11"/>
    <n v="0"/>
    <n v="315"/>
    <n v="57"/>
    <n v="6"/>
    <b v="1"/>
  </r>
  <r>
    <s v="AZ-2012-2417161"/>
    <x v="220"/>
    <n v="5"/>
    <n v="12"/>
    <n v="2012"/>
    <x v="220"/>
    <s v="Nate Dacey"/>
    <x v="5"/>
    <x v="54"/>
    <s v="Las Rozas de Madrid"/>
    <x v="2"/>
    <s v="Consumer"/>
    <s v="Priority"/>
    <x v="0"/>
    <x v="3"/>
    <s v="Eldon Shelving, Wire Frame"/>
    <n v="0"/>
    <n v="171"/>
    <n v="-4"/>
    <n v="4"/>
    <b v="0"/>
  </r>
  <r>
    <s v="AZ-2012-2417161"/>
    <x v="220"/>
    <n v="5"/>
    <n v="12"/>
    <n v="2012"/>
    <x v="220"/>
    <s v="Nate Dacey"/>
    <x v="5"/>
    <x v="54"/>
    <s v="Las Rozas de Madrid"/>
    <x v="2"/>
    <s v="Consumer"/>
    <s v="Priority"/>
    <x v="1"/>
    <x v="7"/>
    <s v="SanDisk Router, Erganomic"/>
    <n v="0"/>
    <n v="508"/>
    <n v="203"/>
    <n v="2"/>
    <b v="1"/>
  </r>
  <r>
    <s v="AZ-2012-7754388"/>
    <x v="221"/>
    <n v="6"/>
    <n v="12"/>
    <n v="2012"/>
    <x v="221"/>
    <s v="Mark Briggs"/>
    <x v="1"/>
    <x v="43"/>
    <s v="Munster"/>
    <x v="1"/>
    <s v="Consumer"/>
    <s v="Economy"/>
    <x v="0"/>
    <x v="3"/>
    <s v="Eldon Lockers, Industrial"/>
    <n v="0"/>
    <n v="714"/>
    <n v="309"/>
    <n v="4"/>
    <b v="1"/>
  </r>
  <r>
    <s v="AZ-2012-7754388"/>
    <x v="221"/>
    <n v="6"/>
    <n v="12"/>
    <n v="2012"/>
    <x v="221"/>
    <s v="Mark Briggs"/>
    <x v="1"/>
    <x v="43"/>
    <s v="Munster"/>
    <x v="1"/>
    <s v="Consumer"/>
    <s v="Economy"/>
    <x v="1"/>
    <x v="13"/>
    <s v="Hewlett Fax Machine, Laser"/>
    <n v="0"/>
    <n v="320"/>
    <n v="16"/>
    <n v="1"/>
    <b v="0"/>
  </r>
  <r>
    <s v="BN-2012-3975378"/>
    <x v="221"/>
    <n v="6"/>
    <n v="12"/>
    <n v="2012"/>
    <x v="221"/>
    <s v="Bryce Efird"/>
    <x v="2"/>
    <x v="2"/>
    <s v="Reggio nell'Emilia"/>
    <x v="2"/>
    <s v="Corporate"/>
    <s v="Economy"/>
    <x v="2"/>
    <x v="6"/>
    <s v="Novimex Bag Chairs, Set of Two"/>
    <n v="1"/>
    <n v="96"/>
    <n v="-87"/>
    <n v="5"/>
    <b v="0"/>
  </r>
  <r>
    <s v="BN-2012-3975378"/>
    <x v="221"/>
    <n v="6"/>
    <n v="12"/>
    <n v="2012"/>
    <x v="221"/>
    <s v="Bryce Efird"/>
    <x v="2"/>
    <x v="2"/>
    <s v="Reggio nell'Emilia"/>
    <x v="2"/>
    <s v="Corporate"/>
    <s v="Economy"/>
    <x v="0"/>
    <x v="3"/>
    <s v="Eldon File Cart, Single Width"/>
    <n v="0"/>
    <n v="154"/>
    <n v="8"/>
    <n v="2"/>
    <b v="0"/>
  </r>
  <r>
    <s v="BN-2012-3975378"/>
    <x v="221"/>
    <n v="6"/>
    <n v="12"/>
    <n v="2012"/>
    <x v="221"/>
    <s v="Bryce Efird"/>
    <x v="2"/>
    <x v="2"/>
    <s v="Reggio nell'Emilia"/>
    <x v="2"/>
    <s v="Corporate"/>
    <s v="Economy"/>
    <x v="0"/>
    <x v="3"/>
    <s v="Rogers Trays, Blue"/>
    <n v="0"/>
    <n v="37"/>
    <n v="-6"/>
    <n v="1"/>
    <b v="0"/>
  </r>
  <r>
    <s v="AZ-2012-2425717"/>
    <x v="222"/>
    <n v="7"/>
    <n v="12"/>
    <n v="2012"/>
    <x v="222"/>
    <s v="Isabelle Gould"/>
    <x v="1"/>
    <x v="28"/>
    <s v="Freiburg"/>
    <x v="1"/>
    <s v="Consumer"/>
    <s v="Priority"/>
    <x v="0"/>
    <x v="1"/>
    <s v="Ibico Binder Covers, Durable"/>
    <n v="0"/>
    <n v="30"/>
    <n v="4"/>
    <n v="2"/>
    <b v="1"/>
  </r>
  <r>
    <s v="AZ-2012-2425717"/>
    <x v="222"/>
    <n v="7"/>
    <n v="12"/>
    <n v="2012"/>
    <x v="222"/>
    <s v="Isabelle Gould"/>
    <x v="1"/>
    <x v="28"/>
    <s v="Freiburg"/>
    <x v="1"/>
    <s v="Consumer"/>
    <s v="Priority"/>
    <x v="0"/>
    <x v="12"/>
    <s v="Acme Scissors, Serrated"/>
    <n v="0"/>
    <n v="66"/>
    <n v="4"/>
    <n v="3"/>
    <b v="0"/>
  </r>
  <r>
    <s v="AZ-2012-2938834"/>
    <x v="223"/>
    <n v="8"/>
    <n v="12"/>
    <n v="2012"/>
    <x v="223"/>
    <s v="Gail Thompson"/>
    <x v="10"/>
    <x v="85"/>
    <s v="Graz"/>
    <x v="1"/>
    <s v="Consumer"/>
    <s v="Economy Plus"/>
    <x v="0"/>
    <x v="12"/>
    <s v="Fiskars Scissors, Serrated"/>
    <n v="0"/>
    <n v="60"/>
    <n v="27"/>
    <n v="3"/>
    <b v="0"/>
  </r>
  <r>
    <s v="AZ-2012-873456"/>
    <x v="224"/>
    <n v="9"/>
    <n v="12"/>
    <n v="2012"/>
    <x v="224"/>
    <s v="James Fleming"/>
    <x v="9"/>
    <x v="70"/>
    <s v="Utrecht"/>
    <x v="1"/>
    <s v="Corporate"/>
    <s v="Economy Plus"/>
    <x v="2"/>
    <x v="15"/>
    <s v="Deflect-O Door Stop, Erganomic"/>
    <n v="0"/>
    <n v="170"/>
    <n v="-4"/>
    <n v="5"/>
    <b v="1"/>
  </r>
  <r>
    <s v="AZ-2012-171194"/>
    <x v="224"/>
    <n v="9"/>
    <n v="12"/>
    <n v="2012"/>
    <x v="224"/>
    <s v="Nathan Noble"/>
    <x v="3"/>
    <x v="30"/>
    <s v="Calais"/>
    <x v="1"/>
    <s v="Corporate"/>
    <s v="Economy Plus"/>
    <x v="0"/>
    <x v="2"/>
    <s v="Sanford Canvas, Blue"/>
    <n v="0"/>
    <n v="51"/>
    <n v="15"/>
    <n v="1"/>
    <b v="0"/>
  </r>
  <r>
    <s v="AZ-2012-9553455"/>
    <x v="224"/>
    <n v="9"/>
    <n v="12"/>
    <n v="2012"/>
    <x v="224"/>
    <s v="Thomas Thompson"/>
    <x v="5"/>
    <x v="10"/>
    <s v="Sant Boi de Llobregat"/>
    <x v="2"/>
    <s v="Corporate"/>
    <s v="Economy"/>
    <x v="0"/>
    <x v="2"/>
    <s v="Stanley Pens, Blue"/>
    <n v="0"/>
    <n v="30"/>
    <n v="15"/>
    <n v="3"/>
    <b v="0"/>
  </r>
  <r>
    <s v="AZ-2012-9553455"/>
    <x v="224"/>
    <n v="9"/>
    <n v="12"/>
    <n v="2012"/>
    <x v="224"/>
    <s v="Thomas Thompson"/>
    <x v="5"/>
    <x v="10"/>
    <s v="Sant Boi de Llobregat"/>
    <x v="2"/>
    <s v="Corporate"/>
    <s v="Economy"/>
    <x v="1"/>
    <x v="9"/>
    <s v="Apple Signal Booster, Full Size"/>
    <n v="0"/>
    <n v="497"/>
    <n v="-28"/>
    <n v="4"/>
    <b v="1"/>
  </r>
  <r>
    <s v="AZ-2012-7671653"/>
    <x v="224"/>
    <n v="9"/>
    <n v="12"/>
    <n v="2012"/>
    <x v="224"/>
    <s v="Eve Spencer"/>
    <x v="1"/>
    <x v="1"/>
    <s v="Wuppertal"/>
    <x v="1"/>
    <s v="Consumer"/>
    <s v="Economy"/>
    <x v="2"/>
    <x v="5"/>
    <s v="Ikea Floating Shelf Set, Traditional"/>
    <n v="0"/>
    <n v="460"/>
    <n v="-21"/>
    <n v="3"/>
    <b v="1"/>
  </r>
  <r>
    <s v="AZ-2012-7671653"/>
    <x v="224"/>
    <n v="9"/>
    <n v="12"/>
    <n v="2012"/>
    <x v="224"/>
    <s v="Eve Spencer"/>
    <x v="1"/>
    <x v="1"/>
    <s v="Wuppertal"/>
    <x v="1"/>
    <s v="Consumer"/>
    <s v="Economy"/>
    <x v="2"/>
    <x v="6"/>
    <s v="Novimex Bag Chairs, Black"/>
    <n v="0"/>
    <n v="78"/>
    <n v="30"/>
    <n v="2"/>
    <b v="0"/>
  </r>
  <r>
    <s v="AZ-2012-7671653"/>
    <x v="224"/>
    <n v="9"/>
    <n v="12"/>
    <n v="2012"/>
    <x v="224"/>
    <s v="Eve Spencer"/>
    <x v="1"/>
    <x v="1"/>
    <s v="Wuppertal"/>
    <x v="1"/>
    <s v="Consumer"/>
    <s v="Economy"/>
    <x v="0"/>
    <x v="3"/>
    <s v="Fellowes File Cart, Industrial"/>
    <n v="0"/>
    <n v="620"/>
    <n v="21"/>
    <n v="5"/>
    <b v="1"/>
  </r>
  <r>
    <s v="BN-2012-1365055"/>
    <x v="224"/>
    <n v="9"/>
    <n v="12"/>
    <n v="2012"/>
    <x v="224"/>
    <s v="Richard Harvey"/>
    <x v="2"/>
    <x v="53"/>
    <s v="Bari"/>
    <x v="2"/>
    <s v="Corporate"/>
    <s v="Economy Plus"/>
    <x v="0"/>
    <x v="3"/>
    <s v="Smead Shelving, Industrial"/>
    <n v="0"/>
    <n v="59"/>
    <n v="-16"/>
    <n v="2"/>
    <b v="0"/>
  </r>
  <r>
    <s v="BN-2012-1365055"/>
    <x v="224"/>
    <n v="9"/>
    <n v="12"/>
    <n v="2012"/>
    <x v="224"/>
    <s v="Richard Harvey"/>
    <x v="2"/>
    <x v="53"/>
    <s v="Bari"/>
    <x v="2"/>
    <s v="Corporate"/>
    <s v="Economy Plus"/>
    <x v="1"/>
    <x v="13"/>
    <s v="Brother Fax Machine, Laser"/>
    <n v="0"/>
    <n v="637"/>
    <n v="261"/>
    <n v="2"/>
    <b v="0"/>
  </r>
  <r>
    <s v="AZ-2012-2434811"/>
    <x v="225"/>
    <n v="10"/>
    <n v="12"/>
    <n v="2012"/>
    <x v="225"/>
    <s v="Mark Washington"/>
    <x v="1"/>
    <x v="28"/>
    <s v="Waiblingen"/>
    <x v="1"/>
    <s v="Home Office"/>
    <s v="Economy Plus"/>
    <x v="0"/>
    <x v="12"/>
    <s v="Kleencut Letter Opener, Easy Grip"/>
    <n v="0"/>
    <n v="54"/>
    <n v="15"/>
    <n v="2"/>
    <b v="0"/>
  </r>
  <r>
    <s v="AZ-2012-7403782"/>
    <x v="226"/>
    <n v="11"/>
    <n v="12"/>
    <n v="2012"/>
    <x v="226"/>
    <s v="Koby Tompson"/>
    <x v="5"/>
    <x v="54"/>
    <s v="Madrid"/>
    <x v="2"/>
    <s v="Consumer"/>
    <s v="Economy"/>
    <x v="2"/>
    <x v="5"/>
    <s v="Bush Floating Shelf Set, Traditional"/>
    <n v="0"/>
    <n v="856"/>
    <n v="154"/>
    <n v="5"/>
    <b v="0"/>
  </r>
  <r>
    <s v="AZ-2012-7403782"/>
    <x v="226"/>
    <n v="11"/>
    <n v="12"/>
    <n v="2012"/>
    <x v="226"/>
    <s v="Koby Tompson"/>
    <x v="5"/>
    <x v="54"/>
    <s v="Madrid"/>
    <x v="2"/>
    <s v="Consumer"/>
    <s v="Economy"/>
    <x v="0"/>
    <x v="2"/>
    <s v="BIC Pencil Sharpener, Easy-Erase"/>
    <n v="0"/>
    <n v="88"/>
    <n v="4"/>
    <n v="3"/>
    <b v="1"/>
  </r>
  <r>
    <s v="AZ-2012-7403782"/>
    <x v="226"/>
    <n v="11"/>
    <n v="12"/>
    <n v="2012"/>
    <x v="226"/>
    <s v="Koby Tompson"/>
    <x v="5"/>
    <x v="54"/>
    <s v="Madrid"/>
    <x v="2"/>
    <s v="Consumer"/>
    <s v="Economy"/>
    <x v="0"/>
    <x v="10"/>
    <s v="GlobeWeis Clasp Envelope, Set of 50"/>
    <n v="0"/>
    <n v="20"/>
    <n v="8"/>
    <n v="2"/>
    <b v="1"/>
  </r>
  <r>
    <s v="AZ-2012-7403782"/>
    <x v="226"/>
    <n v="11"/>
    <n v="12"/>
    <n v="2012"/>
    <x v="226"/>
    <s v="Koby Tompson"/>
    <x v="5"/>
    <x v="54"/>
    <s v="Madrid"/>
    <x v="2"/>
    <s v="Consumer"/>
    <s v="Economy"/>
    <x v="0"/>
    <x v="11"/>
    <s v="OIC Push Pins, Metal"/>
    <n v="0"/>
    <n v="30"/>
    <n v="12"/>
    <n v="2"/>
    <b v="0"/>
  </r>
  <r>
    <s v="AZ-2012-7403782"/>
    <x v="226"/>
    <n v="11"/>
    <n v="12"/>
    <n v="2012"/>
    <x v="226"/>
    <s v="Koby Tompson"/>
    <x v="5"/>
    <x v="54"/>
    <s v="Madrid"/>
    <x v="2"/>
    <s v="Consumer"/>
    <s v="Economy"/>
    <x v="1"/>
    <x v="4"/>
    <s v="StarTech Receipt Printer, Wireless"/>
    <n v="0"/>
    <n v="697"/>
    <n v="-23"/>
    <n v="7"/>
    <b v="1"/>
  </r>
  <r>
    <s v="AZ-2012-6409303"/>
    <x v="226"/>
    <n v="11"/>
    <n v="12"/>
    <n v="2012"/>
    <x v="226"/>
    <s v="Britney Basaldua"/>
    <x v="4"/>
    <x v="4"/>
    <s v="Liverpool"/>
    <x v="0"/>
    <s v="Corporate"/>
    <s v="Economy"/>
    <x v="2"/>
    <x v="5"/>
    <s v="Ikea Classic Bookcase, Metal"/>
    <n v="0"/>
    <n v="822"/>
    <n v="156"/>
    <n v="2"/>
    <b v="1"/>
  </r>
  <r>
    <s v="AZ-2012-6409303"/>
    <x v="226"/>
    <n v="11"/>
    <n v="12"/>
    <n v="2012"/>
    <x v="226"/>
    <s v="Britney Basaldua"/>
    <x v="4"/>
    <x v="4"/>
    <s v="Liverpool"/>
    <x v="0"/>
    <s v="Corporate"/>
    <s v="Economy"/>
    <x v="0"/>
    <x v="2"/>
    <s v="Boston Sketch Pad, Blue"/>
    <n v="0"/>
    <n v="97"/>
    <n v="42"/>
    <n v="2"/>
    <b v="1"/>
  </r>
  <r>
    <s v="AZ-2012-9037690"/>
    <x v="226"/>
    <n v="11"/>
    <n v="12"/>
    <n v="2012"/>
    <x v="226"/>
    <s v="Hayley Swanston"/>
    <x v="2"/>
    <x v="2"/>
    <s v="Ravenna"/>
    <x v="2"/>
    <s v="Home Office"/>
    <s v="Economy"/>
    <x v="2"/>
    <x v="6"/>
    <s v="Novimex Bag Chairs, Black"/>
    <n v="1"/>
    <n v="87"/>
    <n v="-35"/>
    <n v="5"/>
    <b v="1"/>
  </r>
  <r>
    <s v="AZ-2012-9037690"/>
    <x v="226"/>
    <n v="11"/>
    <n v="12"/>
    <n v="2012"/>
    <x v="226"/>
    <s v="Hayley Swanston"/>
    <x v="2"/>
    <x v="2"/>
    <s v="Ravenna"/>
    <x v="2"/>
    <s v="Home Office"/>
    <s v="Economy"/>
    <x v="0"/>
    <x v="2"/>
    <s v="Stanley Pencil Sharpener, Water Color"/>
    <n v="0"/>
    <n v="175"/>
    <n v="11"/>
    <n v="7"/>
    <b v="1"/>
  </r>
  <r>
    <s v="AZ-2012-9037690"/>
    <x v="226"/>
    <n v="11"/>
    <n v="12"/>
    <n v="2012"/>
    <x v="226"/>
    <s v="Hayley Swanston"/>
    <x v="2"/>
    <x v="2"/>
    <s v="Ravenna"/>
    <x v="2"/>
    <s v="Home Office"/>
    <s v="Economy"/>
    <x v="0"/>
    <x v="1"/>
    <s v="Cardinal 3-Hole Punch, Durable"/>
    <n v="0"/>
    <n v="30"/>
    <n v="14"/>
    <n v="1"/>
    <b v="0"/>
  </r>
  <r>
    <s v="AZ-2012-5626763"/>
    <x v="226"/>
    <n v="11"/>
    <n v="12"/>
    <n v="2012"/>
    <x v="226"/>
    <s v="Leroy Dudley"/>
    <x v="5"/>
    <x v="10"/>
    <s v="Sabadell"/>
    <x v="2"/>
    <s v="Consumer"/>
    <s v="Economy"/>
    <x v="0"/>
    <x v="2"/>
    <s v="Boston Pens, Fluorescent"/>
    <n v="0"/>
    <n v="77"/>
    <n v="13"/>
    <n v="5"/>
    <b v="0"/>
  </r>
  <r>
    <s v="AZ-2012-5626763"/>
    <x v="226"/>
    <n v="11"/>
    <n v="12"/>
    <n v="2012"/>
    <x v="226"/>
    <s v="Leroy Dudley"/>
    <x v="5"/>
    <x v="10"/>
    <s v="Sabadell"/>
    <x v="2"/>
    <s v="Consumer"/>
    <s v="Economy"/>
    <x v="0"/>
    <x v="14"/>
    <s v="Hon Color Coded Labels, 5000 Label Set"/>
    <n v="0"/>
    <n v="40"/>
    <n v="0"/>
    <n v="3"/>
    <b v="1"/>
  </r>
  <r>
    <s v="BN-2012-9766110"/>
    <x v="226"/>
    <n v="11"/>
    <n v="12"/>
    <n v="2012"/>
    <x v="226"/>
    <s v="Richard Poole"/>
    <x v="3"/>
    <x v="14"/>
    <s v="Toulouse"/>
    <x v="1"/>
    <s v="Home Office"/>
    <s v="Economy"/>
    <x v="2"/>
    <x v="5"/>
    <s v="Bush Library with Doors, Mobile"/>
    <n v="1"/>
    <n v="1027"/>
    <n v="-719"/>
    <n v="7"/>
    <b v="0"/>
  </r>
  <r>
    <s v="BN-2012-9766110"/>
    <x v="226"/>
    <n v="11"/>
    <n v="12"/>
    <n v="2012"/>
    <x v="226"/>
    <s v="Richard Poole"/>
    <x v="3"/>
    <x v="14"/>
    <s v="Toulouse"/>
    <x v="1"/>
    <s v="Home Office"/>
    <s v="Economy"/>
    <x v="0"/>
    <x v="1"/>
    <s v="Acco Binder Covers, Recycled"/>
    <n v="1"/>
    <n v="34"/>
    <n v="-14"/>
    <n v="5"/>
    <b v="1"/>
  </r>
  <r>
    <s v="BN-2012-9766110"/>
    <x v="226"/>
    <n v="11"/>
    <n v="12"/>
    <n v="2012"/>
    <x v="226"/>
    <s v="Richard Poole"/>
    <x v="3"/>
    <x v="14"/>
    <s v="Toulouse"/>
    <x v="1"/>
    <s v="Home Office"/>
    <s v="Economy"/>
    <x v="0"/>
    <x v="11"/>
    <s v="OIC Paper Clips, 12 Pack"/>
    <n v="1"/>
    <n v="7"/>
    <n v="-4"/>
    <n v="1"/>
    <b v="1"/>
  </r>
  <r>
    <s v="BN-2012-9766110"/>
    <x v="226"/>
    <n v="11"/>
    <n v="12"/>
    <n v="2012"/>
    <x v="226"/>
    <s v="Richard Poole"/>
    <x v="3"/>
    <x v="14"/>
    <s v="Toulouse"/>
    <x v="1"/>
    <s v="Home Office"/>
    <s v="Economy"/>
    <x v="0"/>
    <x v="3"/>
    <s v="Smead Box, Wire Frame"/>
    <n v="1"/>
    <n v="8"/>
    <n v="-9"/>
    <n v="2"/>
    <b v="0"/>
  </r>
  <r>
    <s v="BN-2012-9766110"/>
    <x v="226"/>
    <n v="11"/>
    <n v="12"/>
    <n v="2012"/>
    <x v="226"/>
    <s v="Richard Poole"/>
    <x v="3"/>
    <x v="14"/>
    <s v="Toulouse"/>
    <x v="1"/>
    <s v="Home Office"/>
    <s v="Economy"/>
    <x v="1"/>
    <x v="4"/>
    <s v="Konica Receipt Printer, White"/>
    <n v="1"/>
    <n v="84"/>
    <n v="-75"/>
    <n v="2"/>
    <b v="0"/>
  </r>
  <r>
    <s v="AZ-2012-9222896"/>
    <x v="227"/>
    <n v="12"/>
    <n v="12"/>
    <n v="2012"/>
    <x v="227"/>
    <s v="Angus De Groot"/>
    <x v="3"/>
    <x v="8"/>
    <s v="Paris"/>
    <x v="1"/>
    <s v="Corporate"/>
    <s v="Priority"/>
    <x v="2"/>
    <x v="15"/>
    <s v="Rubbermaid Clock, Black"/>
    <n v="0"/>
    <n v="201"/>
    <n v="98"/>
    <n v="4"/>
    <b v="1"/>
  </r>
  <r>
    <s v="AZ-2012-4561991"/>
    <x v="227"/>
    <n v="12"/>
    <n v="12"/>
    <n v="2012"/>
    <x v="227"/>
    <s v="Maya Pamphlett"/>
    <x v="3"/>
    <x v="39"/>
    <s v="Marseille"/>
    <x v="1"/>
    <s v="Consumer"/>
    <s v="Priority"/>
    <x v="0"/>
    <x v="14"/>
    <s v="Smead Legal Exhibit Labels, 5000 Label Set"/>
    <n v="0"/>
    <n v="46"/>
    <n v="9"/>
    <n v="4"/>
    <b v="1"/>
  </r>
  <r>
    <s v="AZ-2012-1411846"/>
    <x v="227"/>
    <n v="12"/>
    <n v="12"/>
    <n v="2012"/>
    <x v="227"/>
    <s v="Mary Parker"/>
    <x v="3"/>
    <x v="39"/>
    <s v="Marseille"/>
    <x v="1"/>
    <s v="Corporate"/>
    <s v="Priority"/>
    <x v="0"/>
    <x v="11"/>
    <s v="OIC Staples, Metal"/>
    <n v="0"/>
    <n v="57"/>
    <n v="23"/>
    <n v="5"/>
    <b v="1"/>
  </r>
  <r>
    <s v="AZ-2012-1411846"/>
    <x v="227"/>
    <n v="12"/>
    <n v="12"/>
    <n v="2012"/>
    <x v="227"/>
    <s v="Mary Parker"/>
    <x v="3"/>
    <x v="39"/>
    <s v="Marseille"/>
    <x v="1"/>
    <s v="Corporate"/>
    <s v="Priority"/>
    <x v="0"/>
    <x v="14"/>
    <s v="Harbour Creations Shipping Labels, Adjustable"/>
    <n v="0"/>
    <n v="28"/>
    <n v="0"/>
    <n v="3"/>
    <b v="1"/>
  </r>
  <r>
    <s v="AZ-2012-6696550"/>
    <x v="227"/>
    <n v="12"/>
    <n v="12"/>
    <n v="2012"/>
    <x v="227"/>
    <s v="Bailey Morris"/>
    <x v="1"/>
    <x v="1"/>
    <s v="Hilden"/>
    <x v="1"/>
    <s v="Consumer"/>
    <s v="Priority"/>
    <x v="2"/>
    <x v="5"/>
    <s v="Safco 3-Shelf Cabinet, Mobile"/>
    <n v="0"/>
    <n v="154"/>
    <n v="5"/>
    <n v="1"/>
    <b v="1"/>
  </r>
  <r>
    <s v="BN-2012-4383026"/>
    <x v="227"/>
    <n v="12"/>
    <n v="12"/>
    <n v="2012"/>
    <x v="227"/>
    <s v="Eva Hargraves"/>
    <x v="7"/>
    <x v="92"/>
    <s v="Hamar"/>
    <x v="0"/>
    <s v="Consumer"/>
    <s v="Economy"/>
    <x v="0"/>
    <x v="0"/>
    <s v="SanDisk Parchment Paper, Premium"/>
    <n v="0"/>
    <n v="134"/>
    <n v="25"/>
    <n v="8"/>
    <b v="1"/>
  </r>
  <r>
    <s v="BN-2012-4383026"/>
    <x v="227"/>
    <n v="12"/>
    <n v="12"/>
    <n v="2012"/>
    <x v="227"/>
    <s v="Eva Hargraves"/>
    <x v="7"/>
    <x v="92"/>
    <s v="Hamar"/>
    <x v="0"/>
    <s v="Consumer"/>
    <s v="Economy"/>
    <x v="1"/>
    <x v="7"/>
    <s v="Memorex Numeric Keypad, Bluetooth"/>
    <n v="0"/>
    <n v="136"/>
    <n v="41"/>
    <n v="3"/>
    <b v="1"/>
  </r>
  <r>
    <s v="BN-2012-4385280"/>
    <x v="227"/>
    <n v="12"/>
    <n v="12"/>
    <n v="2012"/>
    <x v="227"/>
    <s v="Melissa Bean"/>
    <x v="2"/>
    <x v="24"/>
    <s v="Milan"/>
    <x v="2"/>
    <s v="Home Office"/>
    <s v="Economy"/>
    <x v="0"/>
    <x v="3"/>
    <s v="Eldon Shelving, Industrial"/>
    <n v="0"/>
    <n v="117"/>
    <n v="-72"/>
    <n v="4"/>
    <b v="0"/>
  </r>
  <r>
    <s v="BN-2012-4936189"/>
    <x v="227"/>
    <n v="12"/>
    <n v="12"/>
    <n v="2012"/>
    <x v="227"/>
    <s v="Kazuko Mason"/>
    <x v="0"/>
    <x v="0"/>
    <s v="Nacka"/>
    <x v="0"/>
    <s v="Home Office"/>
    <s v="Priority"/>
    <x v="0"/>
    <x v="2"/>
    <s v="BIC Pens, Fluorescent"/>
    <n v="1"/>
    <n v="23"/>
    <n v="-8"/>
    <n v="3"/>
    <b v="1"/>
  </r>
  <r>
    <s v="AZ-2013-503783"/>
    <x v="228"/>
    <n v="1"/>
    <n v="1"/>
    <n v="2013"/>
    <x v="228"/>
    <s v="Freddie Kaur"/>
    <x v="3"/>
    <x v="27"/>
    <s v="Pau"/>
    <x v="1"/>
    <s v="Consumer"/>
    <s v="Immediate"/>
    <x v="0"/>
    <x v="8"/>
    <s v="Hoover Toaster, Black"/>
    <n v="0"/>
    <n v="299"/>
    <n v="116"/>
    <n v="4"/>
    <b v="1"/>
  </r>
  <r>
    <s v="AZ-2013-7367497"/>
    <x v="228"/>
    <n v="1"/>
    <n v="1"/>
    <n v="2013"/>
    <x v="228"/>
    <s v="Lilian Rodgers"/>
    <x v="4"/>
    <x v="4"/>
    <s v="London"/>
    <x v="0"/>
    <s v="Consumer"/>
    <s v="Economy"/>
    <x v="0"/>
    <x v="3"/>
    <s v="Fellowes Trays, Single Width"/>
    <n v="0"/>
    <n v="155"/>
    <n v="69"/>
    <n v="3"/>
    <b v="1"/>
  </r>
  <r>
    <s v="AZ-2013-6051551"/>
    <x v="228"/>
    <n v="1"/>
    <n v="1"/>
    <n v="2013"/>
    <x v="228"/>
    <s v="Millie Arnold"/>
    <x v="5"/>
    <x v="93"/>
    <s v="Melilla"/>
    <x v="2"/>
    <s v="Consumer"/>
    <s v="Economy"/>
    <x v="0"/>
    <x v="2"/>
    <s v="Stanley Canvas, Easy-Erase"/>
    <n v="0"/>
    <n v="99"/>
    <n v="24"/>
    <n v="2"/>
    <b v="0"/>
  </r>
  <r>
    <s v="AZ-2013-6051551"/>
    <x v="228"/>
    <n v="1"/>
    <n v="1"/>
    <n v="2013"/>
    <x v="228"/>
    <s v="Millie Arnold"/>
    <x v="5"/>
    <x v="93"/>
    <s v="Melilla"/>
    <x v="2"/>
    <s v="Consumer"/>
    <s v="Economy"/>
    <x v="0"/>
    <x v="14"/>
    <s v="Smead Legal Exhibit Labels, 5000 Label Set"/>
    <n v="0"/>
    <n v="46"/>
    <n v="9"/>
    <n v="4"/>
    <b v="1"/>
  </r>
  <r>
    <s v="AZ-2013-8886888"/>
    <x v="229"/>
    <n v="2"/>
    <n v="1"/>
    <n v="2013"/>
    <x v="229"/>
    <s v="Koby Phillip"/>
    <x v="2"/>
    <x v="53"/>
    <s v="Bari"/>
    <x v="2"/>
    <s v="Consumer"/>
    <s v="Economy Plus"/>
    <x v="0"/>
    <x v="2"/>
    <s v="BIC Markers, Water Color"/>
    <n v="0"/>
    <n v="89"/>
    <n v="31"/>
    <n v="3"/>
    <b v="0"/>
  </r>
  <r>
    <s v="AZ-2013-3615405"/>
    <x v="229"/>
    <n v="2"/>
    <n v="1"/>
    <n v="2013"/>
    <x v="229"/>
    <s v="David Lowe"/>
    <x v="3"/>
    <x v="30"/>
    <s v="Lomme"/>
    <x v="1"/>
    <s v="Consumer"/>
    <s v="Economy"/>
    <x v="0"/>
    <x v="2"/>
    <s v="BIC Highlighters, Water Color"/>
    <n v="0"/>
    <n v="22"/>
    <n v="4"/>
    <n v="1"/>
    <b v="0"/>
  </r>
  <r>
    <s v="AZ-2013-3615405"/>
    <x v="229"/>
    <n v="2"/>
    <n v="1"/>
    <n v="2013"/>
    <x v="229"/>
    <s v="David Lowe"/>
    <x v="3"/>
    <x v="30"/>
    <s v="Lomme"/>
    <x v="1"/>
    <s v="Consumer"/>
    <s v="Economy"/>
    <x v="0"/>
    <x v="1"/>
    <s v="Cardinal Hole Reinforcements, Recycled"/>
    <n v="0"/>
    <n v="17"/>
    <n v="7"/>
    <n v="3"/>
    <b v="1"/>
  </r>
  <r>
    <s v="AZ-2013-2326728"/>
    <x v="229"/>
    <n v="2"/>
    <n v="1"/>
    <n v="2013"/>
    <x v="229"/>
    <s v="Nate Wilder-Neligan"/>
    <x v="3"/>
    <x v="27"/>
    <s v="Bordeaux"/>
    <x v="1"/>
    <s v="Consumer"/>
    <s v="Economy"/>
    <x v="2"/>
    <x v="5"/>
    <s v="Dania Floating Shelf Set, Metal"/>
    <n v="0"/>
    <n v="304"/>
    <n v="95"/>
    <n v="2"/>
    <b v="1"/>
  </r>
  <r>
    <s v="AZ-2013-6487412"/>
    <x v="230"/>
    <n v="3"/>
    <n v="1"/>
    <n v="2013"/>
    <x v="230"/>
    <s v="Andy Henderson"/>
    <x v="1"/>
    <x v="28"/>
    <s v="Karlsruhe"/>
    <x v="1"/>
    <s v="Home Office"/>
    <s v="Priority"/>
    <x v="2"/>
    <x v="5"/>
    <s v="Ikea Classic Bookcase, Traditional"/>
    <n v="0"/>
    <n v="371"/>
    <n v="115"/>
    <n v="1"/>
    <b v="1"/>
  </r>
  <r>
    <s v="AZ-2013-1611944"/>
    <x v="230"/>
    <n v="3"/>
    <n v="1"/>
    <n v="2013"/>
    <x v="230"/>
    <s v="Ngoc Orozco"/>
    <x v="2"/>
    <x v="94"/>
    <s v="Fano"/>
    <x v="2"/>
    <s v="Home Office"/>
    <s v="Economy"/>
    <x v="0"/>
    <x v="8"/>
    <s v="Cuisinart Toaster, Silver"/>
    <n v="0"/>
    <n v="325"/>
    <n v="75"/>
    <n v="6"/>
    <b v="0"/>
  </r>
  <r>
    <s v="AZ-2013-1611944"/>
    <x v="230"/>
    <n v="3"/>
    <n v="1"/>
    <n v="2013"/>
    <x v="230"/>
    <s v="Ngoc Orozco"/>
    <x v="2"/>
    <x v="94"/>
    <s v="Fano"/>
    <x v="2"/>
    <s v="Home Office"/>
    <s v="Economy"/>
    <x v="0"/>
    <x v="0"/>
    <s v="Eaton Message Books, Premium"/>
    <n v="0"/>
    <n v="62"/>
    <n v="29"/>
    <n v="3"/>
    <b v="0"/>
  </r>
  <r>
    <s v="AZ-2013-1069052"/>
    <x v="230"/>
    <n v="3"/>
    <n v="1"/>
    <n v="2013"/>
    <x v="230"/>
    <s v="Katherine Grant"/>
    <x v="3"/>
    <x v="14"/>
    <s v="Auch"/>
    <x v="1"/>
    <s v="Consumer"/>
    <s v="Economy"/>
    <x v="0"/>
    <x v="1"/>
    <s v="Acco Index Tab, Economy"/>
    <n v="0"/>
    <n v="121"/>
    <n v="55"/>
    <n v="12"/>
    <b v="0"/>
  </r>
  <r>
    <s v="AZ-2013-1069052"/>
    <x v="230"/>
    <n v="3"/>
    <n v="1"/>
    <n v="2013"/>
    <x v="230"/>
    <s v="Katherine Grant"/>
    <x v="3"/>
    <x v="14"/>
    <s v="Auch"/>
    <x v="1"/>
    <s v="Consumer"/>
    <s v="Economy"/>
    <x v="0"/>
    <x v="12"/>
    <s v="Acme Letter Opener, Steel"/>
    <n v="0"/>
    <n v="59"/>
    <n v="24"/>
    <n v="2"/>
    <b v="1"/>
  </r>
  <r>
    <s v="AZ-2013-1069052"/>
    <x v="230"/>
    <n v="3"/>
    <n v="1"/>
    <n v="2013"/>
    <x v="230"/>
    <s v="Katherine Grant"/>
    <x v="3"/>
    <x v="14"/>
    <s v="Auch"/>
    <x v="1"/>
    <s v="Consumer"/>
    <s v="Economy"/>
    <x v="1"/>
    <x v="9"/>
    <s v="Motorola Headset, with Caller ID"/>
    <n v="0"/>
    <n v="136"/>
    <n v="29"/>
    <n v="2"/>
    <b v="1"/>
  </r>
  <r>
    <s v="BN-2013-3817334"/>
    <x v="230"/>
    <n v="3"/>
    <n v="1"/>
    <n v="2013"/>
    <x v="230"/>
    <s v="Angus Reading"/>
    <x v="0"/>
    <x v="0"/>
    <s v="Stockholm"/>
    <x v="0"/>
    <s v="Corporate"/>
    <s v="Economy"/>
    <x v="2"/>
    <x v="15"/>
    <s v="Eldon Photo Frame, Duo Pack"/>
    <n v="1"/>
    <n v="116"/>
    <n v="-157"/>
    <n v="5"/>
    <b v="1"/>
  </r>
  <r>
    <s v="AZ-2013-9151069"/>
    <x v="231"/>
    <n v="5"/>
    <n v="1"/>
    <n v="2013"/>
    <x v="231"/>
    <s v="John Basser"/>
    <x v="4"/>
    <x v="4"/>
    <s v="York"/>
    <x v="0"/>
    <s v="Corporate"/>
    <s v="Economy"/>
    <x v="0"/>
    <x v="1"/>
    <s v="Ibico Index Tab, Clear"/>
    <n v="0"/>
    <n v="25"/>
    <n v="9"/>
    <n v="3"/>
    <b v="0"/>
  </r>
  <r>
    <s v="AZ-2013-8445790"/>
    <x v="231"/>
    <n v="5"/>
    <n v="1"/>
    <n v="2013"/>
    <x v="231"/>
    <s v="Samuel Thomas"/>
    <x v="2"/>
    <x v="55"/>
    <s v="Marina di Carrara"/>
    <x v="2"/>
    <s v="Consumer"/>
    <s v="Economy"/>
    <x v="0"/>
    <x v="2"/>
    <s v="Binney &amp; Smith Canvas, Water Color"/>
    <n v="0"/>
    <n v="164"/>
    <n v="78"/>
    <n v="3"/>
    <b v="0"/>
  </r>
  <r>
    <s v="AZ-2013-8445790"/>
    <x v="231"/>
    <n v="5"/>
    <n v="1"/>
    <n v="2013"/>
    <x v="231"/>
    <s v="Samuel Thomas"/>
    <x v="2"/>
    <x v="55"/>
    <s v="Marina di Carrara"/>
    <x v="2"/>
    <s v="Consumer"/>
    <s v="Economy"/>
    <x v="0"/>
    <x v="0"/>
    <s v="Eaton Message Books, Premium"/>
    <n v="0"/>
    <n v="206"/>
    <n v="97"/>
    <n v="10"/>
    <b v="0"/>
  </r>
  <r>
    <s v="BN-2013-1977946"/>
    <x v="231"/>
    <n v="5"/>
    <n v="1"/>
    <n v="2013"/>
    <x v="231"/>
    <s v="Angus Ibsch"/>
    <x v="9"/>
    <x v="51"/>
    <s v="Amsterdam"/>
    <x v="1"/>
    <s v="Consumer"/>
    <s v="Economy Plus"/>
    <x v="0"/>
    <x v="8"/>
    <s v="Hamilton Beach Stove, Silver"/>
    <n v="1"/>
    <n v="543"/>
    <n v="-130"/>
    <n v="2"/>
    <b v="1"/>
  </r>
  <r>
    <s v="BN-2013-1977946"/>
    <x v="231"/>
    <n v="5"/>
    <n v="1"/>
    <n v="2013"/>
    <x v="231"/>
    <s v="Angus Ibsch"/>
    <x v="9"/>
    <x v="51"/>
    <s v="Amsterdam"/>
    <x v="1"/>
    <s v="Consumer"/>
    <s v="Economy Plus"/>
    <x v="0"/>
    <x v="3"/>
    <s v="Rogers Lockers, Industrial"/>
    <n v="1"/>
    <n v="636"/>
    <n v="-153"/>
    <n v="6"/>
    <b v="1"/>
  </r>
  <r>
    <s v="AZ-2013-6362222"/>
    <x v="232"/>
    <n v="6"/>
    <n v="1"/>
    <n v="2013"/>
    <x v="232"/>
    <s v="Leah Norman"/>
    <x v="4"/>
    <x v="4"/>
    <s v="London"/>
    <x v="0"/>
    <s v="Corporate"/>
    <s v="Economy"/>
    <x v="0"/>
    <x v="1"/>
    <s v="Cardinal Binding Machine, Economy"/>
    <n v="0"/>
    <n v="179"/>
    <n v="36"/>
    <n v="4"/>
    <b v="0"/>
  </r>
  <r>
    <s v="AZ-2013-6362222"/>
    <x v="232"/>
    <n v="6"/>
    <n v="1"/>
    <n v="2013"/>
    <x v="232"/>
    <s v="Leah Norman"/>
    <x v="4"/>
    <x v="4"/>
    <s v="London"/>
    <x v="0"/>
    <s v="Corporate"/>
    <s v="Economy"/>
    <x v="0"/>
    <x v="1"/>
    <s v="Ibico 3-Hole Punch, Recycled"/>
    <n v="0"/>
    <n v="55"/>
    <n v="11"/>
    <n v="2"/>
    <b v="1"/>
  </r>
  <r>
    <s v="AZ-2013-6362222"/>
    <x v="232"/>
    <n v="6"/>
    <n v="1"/>
    <n v="2013"/>
    <x v="232"/>
    <s v="Leah Norman"/>
    <x v="4"/>
    <x v="4"/>
    <s v="London"/>
    <x v="0"/>
    <s v="Corporate"/>
    <s v="Economy"/>
    <x v="0"/>
    <x v="3"/>
    <s v="Eldon Folders, Industrial"/>
    <n v="0"/>
    <n v="79"/>
    <n v="-6"/>
    <n v="5"/>
    <b v="1"/>
  </r>
  <r>
    <s v="AZ-2013-6362222"/>
    <x v="232"/>
    <n v="6"/>
    <n v="1"/>
    <n v="2013"/>
    <x v="232"/>
    <s v="Leah Norman"/>
    <x v="4"/>
    <x v="4"/>
    <s v="London"/>
    <x v="0"/>
    <s v="Corporate"/>
    <s v="Economy"/>
    <x v="1"/>
    <x v="9"/>
    <s v="Nokia Signal Booster, VoIP"/>
    <n v="0"/>
    <n v="738"/>
    <n v="147"/>
    <n v="6"/>
    <b v="1"/>
  </r>
  <r>
    <s v="BN-2013-804810"/>
    <x v="232"/>
    <n v="6"/>
    <n v="1"/>
    <n v="2013"/>
    <x v="232"/>
    <s v="William Horton"/>
    <x v="12"/>
    <x v="61"/>
    <s v="Porto"/>
    <x v="2"/>
    <s v="Consumer"/>
    <s v="Economy"/>
    <x v="0"/>
    <x v="0"/>
    <s v="SanDisk Parchment Paper, Multicolor"/>
    <n v="1"/>
    <n v="54"/>
    <n v="-33"/>
    <n v="6"/>
    <b v="0"/>
  </r>
  <r>
    <s v="BN-2013-804810"/>
    <x v="232"/>
    <n v="6"/>
    <n v="1"/>
    <n v="2013"/>
    <x v="232"/>
    <s v="William Horton"/>
    <x v="12"/>
    <x v="61"/>
    <s v="Porto"/>
    <x v="2"/>
    <s v="Consumer"/>
    <s v="Economy"/>
    <x v="0"/>
    <x v="12"/>
    <s v="Fiskars Scissors, Easy Grip"/>
    <n v="1"/>
    <n v="74"/>
    <n v="-57"/>
    <n v="6"/>
    <b v="1"/>
  </r>
  <r>
    <s v="AZ-2013-8493783"/>
    <x v="233"/>
    <n v="7"/>
    <n v="1"/>
    <n v="2013"/>
    <x v="233"/>
    <s v="Maya Pamphlett"/>
    <x v="1"/>
    <x v="66"/>
    <s v="Ludwigshafen am Rhein"/>
    <x v="1"/>
    <s v="Consumer"/>
    <s v="Economy"/>
    <x v="0"/>
    <x v="1"/>
    <s v="Acco Binding Machine, Economy"/>
    <n v="0"/>
    <n v="255"/>
    <n v="74"/>
    <n v="5"/>
    <b v="1"/>
  </r>
  <r>
    <s v="AZ-2013-8493783"/>
    <x v="233"/>
    <n v="7"/>
    <n v="1"/>
    <n v="2013"/>
    <x v="233"/>
    <s v="Maya Pamphlett"/>
    <x v="1"/>
    <x v="66"/>
    <s v="Ludwigshafen am Rhein"/>
    <x v="1"/>
    <s v="Consumer"/>
    <s v="Economy"/>
    <x v="1"/>
    <x v="13"/>
    <s v="Canon Fax and Copier, Color"/>
    <n v="0"/>
    <n v="964"/>
    <n v="231"/>
    <n v="5"/>
    <b v="1"/>
  </r>
  <r>
    <s v="AZ-2013-8287659"/>
    <x v="234"/>
    <n v="8"/>
    <n v="1"/>
    <n v="2013"/>
    <x v="234"/>
    <s v="Noah Chamberlain"/>
    <x v="3"/>
    <x v="8"/>
    <s v="Le Blanc-Mesnil"/>
    <x v="1"/>
    <s v="Consumer"/>
    <s v="Priority"/>
    <x v="0"/>
    <x v="14"/>
    <s v="Novimex Color Coded Labels, Laser Printer Compatible"/>
    <n v="0"/>
    <n v="37"/>
    <n v="9"/>
    <n v="3"/>
    <b v="0"/>
  </r>
  <r>
    <s v="AZ-2013-8287659"/>
    <x v="234"/>
    <n v="8"/>
    <n v="1"/>
    <n v="2013"/>
    <x v="234"/>
    <s v="Noah Chamberlain"/>
    <x v="3"/>
    <x v="8"/>
    <s v="Le Blanc-Mesnil"/>
    <x v="1"/>
    <s v="Consumer"/>
    <s v="Priority"/>
    <x v="0"/>
    <x v="0"/>
    <s v="SanDisk Computer Printout Paper, 8.5 x 11"/>
    <n v="0"/>
    <n v="68"/>
    <n v="7"/>
    <n v="2"/>
    <b v="1"/>
  </r>
  <r>
    <s v="AZ-2013-3620842"/>
    <x v="234"/>
    <n v="8"/>
    <n v="1"/>
    <n v="2013"/>
    <x v="234"/>
    <s v="Mark Washington"/>
    <x v="3"/>
    <x v="14"/>
    <s v="Carcassonne"/>
    <x v="1"/>
    <s v="Home Office"/>
    <s v="Economy Plus"/>
    <x v="1"/>
    <x v="13"/>
    <s v="Brother Wireless Fax, Laser"/>
    <n v="0"/>
    <n v="644"/>
    <n v="167"/>
    <n v="2"/>
    <b v="1"/>
  </r>
  <r>
    <s v="AZ-2013-8443460"/>
    <x v="234"/>
    <n v="8"/>
    <n v="1"/>
    <n v="2013"/>
    <x v="234"/>
    <s v="Ronald Everson"/>
    <x v="2"/>
    <x v="24"/>
    <s v="Brescia"/>
    <x v="2"/>
    <s v="Corporate"/>
    <s v="Economy Plus"/>
    <x v="0"/>
    <x v="2"/>
    <s v="Sanford Highlighters, Fluorescent"/>
    <n v="0"/>
    <n v="68"/>
    <n v="29"/>
    <n v="4"/>
    <b v="0"/>
  </r>
  <r>
    <s v="AZ-2013-5656522"/>
    <x v="234"/>
    <n v="8"/>
    <n v="1"/>
    <n v="2013"/>
    <x v="234"/>
    <s v="Makayla Elphinstone"/>
    <x v="4"/>
    <x v="4"/>
    <s v="Cambridge"/>
    <x v="0"/>
    <s v="Consumer"/>
    <s v="Economy"/>
    <x v="2"/>
    <x v="5"/>
    <s v="Sauder Corner Shelving, Traditional"/>
    <n v="0"/>
    <n v="442"/>
    <n v="31"/>
    <n v="3"/>
    <b v="0"/>
  </r>
  <r>
    <s v="AZ-2013-3485300"/>
    <x v="234"/>
    <n v="8"/>
    <n v="1"/>
    <n v="2013"/>
    <x v="234"/>
    <s v="Kayleigh Farmer"/>
    <x v="3"/>
    <x v="8"/>
    <s v="Choisy-le-Roi"/>
    <x v="1"/>
    <s v="Consumer"/>
    <s v="Economy"/>
    <x v="0"/>
    <x v="14"/>
    <s v="Hon Legal Exhibit Labels, Laser Printer Compatible"/>
    <n v="0"/>
    <n v="33"/>
    <n v="6"/>
    <n v="3"/>
    <b v="0"/>
  </r>
  <r>
    <s v="AZ-2013-5656522"/>
    <x v="234"/>
    <n v="8"/>
    <n v="1"/>
    <n v="2013"/>
    <x v="234"/>
    <s v="Makayla Elphinstone"/>
    <x v="4"/>
    <x v="4"/>
    <s v="Cambridge"/>
    <x v="0"/>
    <s v="Consumer"/>
    <s v="Economy"/>
    <x v="0"/>
    <x v="1"/>
    <s v="Cardinal Binder Covers, Clear"/>
    <n v="0"/>
    <n v="57"/>
    <n v="15"/>
    <n v="5"/>
    <b v="0"/>
  </r>
  <r>
    <s v="AZ-2013-5656522"/>
    <x v="234"/>
    <n v="8"/>
    <n v="1"/>
    <n v="2013"/>
    <x v="234"/>
    <s v="Makayla Elphinstone"/>
    <x v="4"/>
    <x v="4"/>
    <s v="Cambridge"/>
    <x v="0"/>
    <s v="Consumer"/>
    <s v="Economy"/>
    <x v="1"/>
    <x v="7"/>
    <s v="Belkin Numeric Keypad, USB"/>
    <n v="0"/>
    <n v="389"/>
    <n v="58"/>
    <n v="7"/>
    <b v="0"/>
  </r>
  <r>
    <s v="AZ-2013-5656522"/>
    <x v="234"/>
    <n v="8"/>
    <n v="1"/>
    <n v="2013"/>
    <x v="234"/>
    <s v="Makayla Elphinstone"/>
    <x v="4"/>
    <x v="4"/>
    <s v="Cambridge"/>
    <x v="0"/>
    <s v="Consumer"/>
    <s v="Economy"/>
    <x v="1"/>
    <x v="4"/>
    <s v="Epson Card Printer, Red"/>
    <n v="0"/>
    <n v="1003"/>
    <n v="451"/>
    <n v="6"/>
    <b v="1"/>
  </r>
  <r>
    <s v="AZ-2013-2267940"/>
    <x v="235"/>
    <n v="10"/>
    <n v="1"/>
    <n v="2013"/>
    <x v="235"/>
    <s v="Robert Zapata"/>
    <x v="0"/>
    <x v="0"/>
    <s v="Haninge"/>
    <x v="0"/>
    <s v="Consumer"/>
    <s v="Economy"/>
    <x v="0"/>
    <x v="10"/>
    <s v="Kraft Manila Envelope, Set of 50"/>
    <n v="1"/>
    <n v="40"/>
    <n v="-31"/>
    <n v="3"/>
    <b v="0"/>
  </r>
  <r>
    <s v="AZ-2013-1894900"/>
    <x v="235"/>
    <n v="10"/>
    <n v="1"/>
    <n v="2013"/>
    <x v="235"/>
    <s v="Richard Poole"/>
    <x v="1"/>
    <x v="1"/>
    <s v="Siegen"/>
    <x v="1"/>
    <s v="Home Office"/>
    <s v="Economy"/>
    <x v="0"/>
    <x v="0"/>
    <s v="Eaton Cards &amp; Envelopes, Recycled"/>
    <n v="0"/>
    <n v="90"/>
    <n v="45"/>
    <n v="2"/>
    <b v="0"/>
  </r>
  <r>
    <s v="BN-2013-3917752"/>
    <x v="236"/>
    <n v="11"/>
    <n v="1"/>
    <n v="2013"/>
    <x v="236"/>
    <s v="Lisa Casey"/>
    <x v="0"/>
    <x v="0"/>
    <s v="Stockholm"/>
    <x v="0"/>
    <s v="Corporate"/>
    <s v="Priority"/>
    <x v="0"/>
    <x v="8"/>
    <s v="Breville Toaster, Red"/>
    <n v="1"/>
    <n v="153"/>
    <n v="-52"/>
    <n v="4"/>
    <b v="0"/>
  </r>
  <r>
    <s v="BN-2013-3917752"/>
    <x v="236"/>
    <n v="11"/>
    <n v="1"/>
    <n v="2013"/>
    <x v="236"/>
    <s v="Lisa Casey"/>
    <x v="0"/>
    <x v="0"/>
    <s v="Stockholm"/>
    <x v="0"/>
    <s v="Corporate"/>
    <s v="Priority"/>
    <x v="0"/>
    <x v="2"/>
    <s v="Binney &amp; Smith Canvas, Easy-Erase"/>
    <n v="1"/>
    <n v="77"/>
    <n v="-51"/>
    <n v="3"/>
    <b v="1"/>
  </r>
  <r>
    <s v="BN-2013-3917752"/>
    <x v="236"/>
    <n v="11"/>
    <n v="1"/>
    <n v="2013"/>
    <x v="236"/>
    <s v="Lisa Casey"/>
    <x v="0"/>
    <x v="0"/>
    <s v="Stockholm"/>
    <x v="0"/>
    <s v="Corporate"/>
    <s v="Priority"/>
    <x v="0"/>
    <x v="1"/>
    <s v="Cardinal Binding Machine, Recycled"/>
    <n v="1"/>
    <n v="75"/>
    <n v="-44"/>
    <n v="3"/>
    <b v="0"/>
  </r>
  <r>
    <s v="AZ-2013-686956"/>
    <x v="236"/>
    <n v="11"/>
    <n v="1"/>
    <n v="2013"/>
    <x v="236"/>
    <s v="Sophie Watson"/>
    <x v="3"/>
    <x v="52"/>
    <s v="Cholet"/>
    <x v="1"/>
    <s v="Corporate"/>
    <s v="Economy"/>
    <x v="0"/>
    <x v="10"/>
    <s v="GlobeWeis Peel and Seal, Recycled"/>
    <n v="0"/>
    <n v="61"/>
    <n v="29"/>
    <n v="3"/>
    <b v="0"/>
  </r>
  <r>
    <s v="AZ-2013-6371048"/>
    <x v="236"/>
    <n v="11"/>
    <n v="1"/>
    <n v="2013"/>
    <x v="236"/>
    <s v="Sophie Franklin"/>
    <x v="3"/>
    <x v="52"/>
    <s v="Nantes"/>
    <x v="1"/>
    <s v="Corporate"/>
    <s v="Economy Plus"/>
    <x v="1"/>
    <x v="4"/>
    <s v="Okidata Printer, Durable"/>
    <n v="0"/>
    <n v="457"/>
    <n v="102"/>
    <n v="2"/>
    <b v="0"/>
  </r>
  <r>
    <s v="AZ-2013-61597"/>
    <x v="236"/>
    <n v="11"/>
    <n v="1"/>
    <n v="2013"/>
    <x v="236"/>
    <s v="Ricky Cullen"/>
    <x v="3"/>
    <x v="73"/>
    <s v="Quimper"/>
    <x v="1"/>
    <s v="Consumer"/>
    <s v="Economy"/>
    <x v="2"/>
    <x v="5"/>
    <s v="Ikea Stackable Bookrack, Traditional"/>
    <n v="0"/>
    <n v="552"/>
    <n v="165"/>
    <n v="5"/>
    <b v="0"/>
  </r>
  <r>
    <s v="AZ-2013-6552361"/>
    <x v="236"/>
    <n v="11"/>
    <n v="1"/>
    <n v="2013"/>
    <x v="236"/>
    <s v="Jamie Le Grand"/>
    <x v="13"/>
    <x v="69"/>
    <s v="Espoo"/>
    <x v="0"/>
    <s v="Home Office"/>
    <s v="Economy"/>
    <x v="2"/>
    <x v="5"/>
    <s v="Dania 3-Shelf Cabinet, Traditional"/>
    <n v="0"/>
    <n v="990"/>
    <n v="475"/>
    <n v="7"/>
    <b v="1"/>
  </r>
  <r>
    <s v="AZ-2013-6552361"/>
    <x v="236"/>
    <n v="11"/>
    <n v="1"/>
    <n v="2013"/>
    <x v="236"/>
    <s v="Jamie Le Grand"/>
    <x v="13"/>
    <x v="69"/>
    <s v="Espoo"/>
    <x v="0"/>
    <s v="Home Office"/>
    <s v="Economy"/>
    <x v="2"/>
    <x v="5"/>
    <s v="Sauder Corner Shelving, Metal"/>
    <n v="0"/>
    <n v="294"/>
    <n v="85"/>
    <n v="2"/>
    <b v="0"/>
  </r>
  <r>
    <s v="AZ-2013-5970660"/>
    <x v="236"/>
    <n v="11"/>
    <n v="1"/>
    <n v="2013"/>
    <x v="236"/>
    <s v="Jasmine Slater"/>
    <x v="1"/>
    <x v="32"/>
    <s v="Darmstadt"/>
    <x v="1"/>
    <s v="Corporate"/>
    <s v="Economy Plus"/>
    <x v="0"/>
    <x v="12"/>
    <s v="Stiletto Shears, High Speed"/>
    <n v="0"/>
    <n v="48"/>
    <n v="4"/>
    <n v="1"/>
    <b v="0"/>
  </r>
  <r>
    <s v="AZ-2013-5007894"/>
    <x v="236"/>
    <n v="11"/>
    <n v="1"/>
    <n v="2013"/>
    <x v="236"/>
    <s v="Jacob Varley"/>
    <x v="1"/>
    <x v="16"/>
    <s v="Magdeburg"/>
    <x v="1"/>
    <s v="Corporate"/>
    <s v="Economy"/>
    <x v="0"/>
    <x v="0"/>
    <s v="Green Bar Cards &amp; Envelopes, 8.5 x 11"/>
    <n v="0"/>
    <n v="158"/>
    <n v="28"/>
    <n v="3"/>
    <b v="0"/>
  </r>
  <r>
    <s v="AZ-2013-5007894"/>
    <x v="236"/>
    <n v="11"/>
    <n v="1"/>
    <n v="2013"/>
    <x v="236"/>
    <s v="Jacob Varley"/>
    <x v="1"/>
    <x v="16"/>
    <s v="Magdeburg"/>
    <x v="1"/>
    <s v="Corporate"/>
    <s v="Economy"/>
    <x v="0"/>
    <x v="3"/>
    <s v="Rogers Folders, Single Width"/>
    <n v="0"/>
    <n v="55"/>
    <n v="-1"/>
    <n v="2"/>
    <b v="1"/>
  </r>
  <r>
    <s v="AZ-2013-6552361"/>
    <x v="236"/>
    <n v="11"/>
    <n v="1"/>
    <n v="2013"/>
    <x v="236"/>
    <s v="Jamie Le Grand"/>
    <x v="13"/>
    <x v="69"/>
    <s v="Espoo"/>
    <x v="0"/>
    <s v="Home Office"/>
    <s v="Economy"/>
    <x v="0"/>
    <x v="1"/>
    <s v="Ibico Binder Covers, Clear"/>
    <n v="0"/>
    <n v="52"/>
    <n v="4"/>
    <n v="4"/>
    <b v="0"/>
  </r>
  <r>
    <s v="AZ-2013-6552361"/>
    <x v="236"/>
    <n v="11"/>
    <n v="1"/>
    <n v="2013"/>
    <x v="236"/>
    <s v="Jamie Le Grand"/>
    <x v="13"/>
    <x v="69"/>
    <s v="Espoo"/>
    <x v="0"/>
    <s v="Home Office"/>
    <s v="Economy"/>
    <x v="0"/>
    <x v="0"/>
    <s v="Eaton Memo Slips, Multicolor"/>
    <n v="0"/>
    <n v="30"/>
    <n v="5"/>
    <n v="2"/>
    <b v="0"/>
  </r>
  <r>
    <s v="AZ-2013-6552361"/>
    <x v="236"/>
    <n v="11"/>
    <n v="1"/>
    <n v="2013"/>
    <x v="236"/>
    <s v="Jamie Le Grand"/>
    <x v="13"/>
    <x v="69"/>
    <s v="Espoo"/>
    <x v="0"/>
    <s v="Home Office"/>
    <s v="Economy"/>
    <x v="0"/>
    <x v="3"/>
    <s v="Smead Box, Wire Frame"/>
    <n v="0"/>
    <n v="30"/>
    <n v="5"/>
    <n v="3"/>
    <b v="0"/>
  </r>
  <r>
    <s v="AZ-2013-6313494"/>
    <x v="236"/>
    <n v="11"/>
    <n v="1"/>
    <n v="2013"/>
    <x v="236"/>
    <s v="James Casados"/>
    <x v="3"/>
    <x v="8"/>
    <s v="Les Pavillons-sous-Bois"/>
    <x v="1"/>
    <s v="Consumer"/>
    <s v="Economy"/>
    <x v="0"/>
    <x v="2"/>
    <s v="BIC Pencil Sharpener, Easy-Erase"/>
    <n v="0"/>
    <n v="88"/>
    <n v="4"/>
    <n v="3"/>
    <b v="0"/>
  </r>
  <r>
    <s v="AZ-2013-6313494"/>
    <x v="236"/>
    <n v="11"/>
    <n v="1"/>
    <n v="2013"/>
    <x v="236"/>
    <s v="James Casados"/>
    <x v="3"/>
    <x v="8"/>
    <s v="Les Pavillons-sous-Bois"/>
    <x v="1"/>
    <s v="Consumer"/>
    <s v="Economy"/>
    <x v="0"/>
    <x v="2"/>
    <s v="Sanford Pencil Sharpener, Water Color"/>
    <n v="0"/>
    <n v="87"/>
    <n v="10"/>
    <n v="3"/>
    <b v="1"/>
  </r>
  <r>
    <s v="AZ-2013-8629529"/>
    <x v="237"/>
    <n v="1"/>
    <n v="2"/>
    <n v="2013"/>
    <x v="237"/>
    <s v="Nate Dacey"/>
    <x v="3"/>
    <x v="8"/>
    <s v="Livry-Gargan"/>
    <x v="1"/>
    <s v="Consumer"/>
    <s v="Economy"/>
    <x v="0"/>
    <x v="8"/>
    <s v="Hoover Stove, Black"/>
    <n v="0"/>
    <n v="1533"/>
    <n v="-34"/>
    <n v="3"/>
    <b v="0"/>
  </r>
  <r>
    <s v="AZ-2013-8629529"/>
    <x v="237"/>
    <n v="1"/>
    <n v="2"/>
    <n v="2013"/>
    <x v="237"/>
    <s v="Nate Dacey"/>
    <x v="3"/>
    <x v="8"/>
    <s v="Livry-Gargan"/>
    <x v="1"/>
    <s v="Consumer"/>
    <s v="Economy"/>
    <x v="0"/>
    <x v="3"/>
    <s v="Smead Shelving, Wire Frame"/>
    <n v="0"/>
    <n v="130"/>
    <n v="52"/>
    <n v="3"/>
    <b v="1"/>
  </r>
  <r>
    <s v="AZ-2013-5548101"/>
    <x v="237"/>
    <n v="1"/>
    <n v="2"/>
    <n v="2013"/>
    <x v="237"/>
    <s v="Jasper Neighbour"/>
    <x v="3"/>
    <x v="39"/>
    <s v="Grasse"/>
    <x v="1"/>
    <s v="Corporate"/>
    <s v="Priority"/>
    <x v="0"/>
    <x v="2"/>
    <s v="Stanley Sketch Pad, Fluorescent"/>
    <n v="0"/>
    <n v="137"/>
    <n v="22"/>
    <n v="3"/>
    <b v="0"/>
  </r>
  <r>
    <s v="AZ-2013-2868494"/>
    <x v="237"/>
    <n v="1"/>
    <n v="2"/>
    <n v="2013"/>
    <x v="237"/>
    <s v="Kenneth Gonzales"/>
    <x v="3"/>
    <x v="8"/>
    <s v="Maisons-Laffitte"/>
    <x v="1"/>
    <s v="Consumer"/>
    <s v="Priority"/>
    <x v="0"/>
    <x v="1"/>
    <s v="Ibico Binder, Economy"/>
    <n v="0"/>
    <n v="46"/>
    <n v="13"/>
    <n v="3"/>
    <b v="1"/>
  </r>
  <r>
    <s v="AZ-2013-2868494"/>
    <x v="237"/>
    <n v="1"/>
    <n v="2"/>
    <n v="2013"/>
    <x v="237"/>
    <s v="Kenneth Gonzales"/>
    <x v="3"/>
    <x v="8"/>
    <s v="Maisons-Laffitte"/>
    <x v="1"/>
    <s v="Consumer"/>
    <s v="Priority"/>
    <x v="0"/>
    <x v="0"/>
    <s v="SanDisk Message Books, 8.5 x 11"/>
    <n v="0"/>
    <n v="112"/>
    <n v="55"/>
    <n v="4"/>
    <b v="0"/>
  </r>
  <r>
    <s v="AZ-2013-8665589"/>
    <x v="237"/>
    <n v="1"/>
    <n v="2"/>
    <n v="2013"/>
    <x v="237"/>
    <s v="Alannah Langridge"/>
    <x v="4"/>
    <x v="4"/>
    <s v="Derby"/>
    <x v="0"/>
    <s v="Consumer"/>
    <s v="Economy"/>
    <x v="2"/>
    <x v="5"/>
    <s v="Sauder Floating Shelf Set, Pine"/>
    <n v="0"/>
    <n v="1567"/>
    <n v="360"/>
    <n v="8"/>
    <b v="0"/>
  </r>
  <r>
    <s v="AZ-2013-7684337"/>
    <x v="237"/>
    <n v="1"/>
    <n v="2"/>
    <n v="2013"/>
    <x v="237"/>
    <s v="Kayla Tearle"/>
    <x v="4"/>
    <x v="4"/>
    <s v="Chester"/>
    <x v="0"/>
    <s v="Corporate"/>
    <s v="Economy"/>
    <x v="0"/>
    <x v="10"/>
    <s v="GlobeWeis Manila Envelope, Set of 50"/>
    <n v="0"/>
    <n v="164"/>
    <n v="54"/>
    <n v="6"/>
    <b v="1"/>
  </r>
  <r>
    <s v="AZ-2013-5414394"/>
    <x v="238"/>
    <n v="2"/>
    <n v="2"/>
    <n v="2013"/>
    <x v="238"/>
    <s v="Tahlia Murnin"/>
    <x v="3"/>
    <x v="27"/>
    <s v="Bordeaux"/>
    <x v="1"/>
    <s v="Consumer"/>
    <s v="Economy"/>
    <x v="0"/>
    <x v="14"/>
    <s v="Novimex Shipping Labels, 5000 Label Set"/>
    <n v="0"/>
    <n v="34"/>
    <n v="12"/>
    <n v="3"/>
    <b v="1"/>
  </r>
  <r>
    <s v="AZ-2013-5414394"/>
    <x v="238"/>
    <n v="2"/>
    <n v="2"/>
    <n v="2013"/>
    <x v="238"/>
    <s v="Tahlia Murnin"/>
    <x v="3"/>
    <x v="27"/>
    <s v="Bordeaux"/>
    <x v="1"/>
    <s v="Consumer"/>
    <s v="Economy"/>
    <x v="0"/>
    <x v="12"/>
    <s v="Kleencut Box Cutter, Serrated"/>
    <n v="0"/>
    <n v="251"/>
    <n v="55"/>
    <n v="8"/>
    <b v="0"/>
  </r>
  <r>
    <s v="AZ-2013-5105869"/>
    <x v="239"/>
    <n v="3"/>
    <n v="2"/>
    <n v="2013"/>
    <x v="239"/>
    <s v="Abby Mei"/>
    <x v="3"/>
    <x v="3"/>
    <s v="Colmar"/>
    <x v="1"/>
    <s v="Corporate"/>
    <s v="Economy"/>
    <x v="2"/>
    <x v="5"/>
    <s v="Bush Library with Doors, Pine"/>
    <n v="0"/>
    <n v="329"/>
    <n v="4"/>
    <n v="1"/>
    <b v="1"/>
  </r>
  <r>
    <s v="AZ-2013-5105869"/>
    <x v="239"/>
    <n v="3"/>
    <n v="2"/>
    <n v="2013"/>
    <x v="239"/>
    <s v="Abby Mei"/>
    <x v="3"/>
    <x v="3"/>
    <s v="Colmar"/>
    <x v="1"/>
    <s v="Corporate"/>
    <s v="Economy"/>
    <x v="0"/>
    <x v="1"/>
    <s v="Cardinal Index Tab, Economy"/>
    <n v="0"/>
    <n v="44"/>
    <n v="20"/>
    <n v="5"/>
    <b v="1"/>
  </r>
  <r>
    <s v="AZ-2013-5105869"/>
    <x v="239"/>
    <n v="3"/>
    <n v="2"/>
    <n v="2013"/>
    <x v="239"/>
    <s v="Abby Mei"/>
    <x v="3"/>
    <x v="3"/>
    <s v="Colmar"/>
    <x v="1"/>
    <s v="Corporate"/>
    <s v="Economy"/>
    <x v="0"/>
    <x v="14"/>
    <s v="Hon Round Labels, Adjustable"/>
    <n v="0"/>
    <n v="9"/>
    <n v="3"/>
    <n v="2"/>
    <b v="0"/>
  </r>
  <r>
    <s v="AZ-2013-5316268"/>
    <x v="240"/>
    <n v="4"/>
    <n v="2"/>
    <n v="2013"/>
    <x v="240"/>
    <s v="Isaac David"/>
    <x v="5"/>
    <x v="10"/>
    <s v="Castelldefels"/>
    <x v="2"/>
    <s v="Corporate"/>
    <s v="Priority"/>
    <x v="2"/>
    <x v="5"/>
    <s v="Bush Stackable Bookrack, Mobile"/>
    <n v="0"/>
    <n v="371"/>
    <n v="41"/>
    <n v="3"/>
    <b v="0"/>
  </r>
  <r>
    <s v="AZ-2013-5316268"/>
    <x v="240"/>
    <n v="4"/>
    <n v="2"/>
    <n v="2013"/>
    <x v="240"/>
    <s v="Isaac David"/>
    <x v="5"/>
    <x v="10"/>
    <s v="Castelldefels"/>
    <x v="2"/>
    <s v="Corporate"/>
    <s v="Priority"/>
    <x v="0"/>
    <x v="8"/>
    <s v="KitchenAid Refrigerator, Black"/>
    <n v="0"/>
    <n v="2637"/>
    <n v="949"/>
    <n v="5"/>
    <b v="0"/>
  </r>
  <r>
    <s v="AZ-2013-5316268"/>
    <x v="240"/>
    <n v="4"/>
    <n v="2"/>
    <n v="2013"/>
    <x v="240"/>
    <s v="Isaac David"/>
    <x v="5"/>
    <x v="10"/>
    <s v="Castelldefels"/>
    <x v="2"/>
    <s v="Corporate"/>
    <s v="Priority"/>
    <x v="0"/>
    <x v="2"/>
    <s v="Stanley Pens, Water Color"/>
    <n v="0"/>
    <n v="26"/>
    <n v="8"/>
    <n v="2"/>
    <b v="1"/>
  </r>
  <r>
    <s v="AZ-2013-5316268"/>
    <x v="240"/>
    <n v="4"/>
    <n v="2"/>
    <n v="2013"/>
    <x v="240"/>
    <s v="Isaac David"/>
    <x v="5"/>
    <x v="10"/>
    <s v="Castelldefels"/>
    <x v="2"/>
    <s v="Corporate"/>
    <s v="Priority"/>
    <x v="0"/>
    <x v="0"/>
    <s v="Enermax Note Cards, 8.5 x 11"/>
    <n v="0"/>
    <n v="227"/>
    <n v="95"/>
    <n v="8"/>
    <b v="1"/>
  </r>
  <r>
    <s v="AZ-2013-5316268"/>
    <x v="240"/>
    <n v="4"/>
    <n v="2"/>
    <n v="2013"/>
    <x v="240"/>
    <s v="Isaac David"/>
    <x v="5"/>
    <x v="10"/>
    <s v="Castelldefels"/>
    <x v="2"/>
    <s v="Corporate"/>
    <s v="Priority"/>
    <x v="0"/>
    <x v="0"/>
    <s v="SanDisk Computer Printout Paper, 8.5 x 11"/>
    <n v="0"/>
    <n v="136"/>
    <n v="15"/>
    <n v="4"/>
    <b v="1"/>
  </r>
  <r>
    <s v="AZ-2013-1437860"/>
    <x v="240"/>
    <n v="4"/>
    <n v="2"/>
    <n v="2013"/>
    <x v="240"/>
    <s v="Ella Harrhy"/>
    <x v="3"/>
    <x v="8"/>
    <s v="Ermont"/>
    <x v="1"/>
    <s v="Corporate"/>
    <s v="Economy"/>
    <x v="0"/>
    <x v="8"/>
    <s v="Cuisinart Refrigerator, Red"/>
    <n v="0"/>
    <n v="1339"/>
    <n v="223"/>
    <n v="3"/>
    <b v="0"/>
  </r>
  <r>
    <s v="AZ-2013-2184439"/>
    <x v="240"/>
    <n v="4"/>
    <n v="2"/>
    <n v="2013"/>
    <x v="240"/>
    <s v="Kayla Tearle"/>
    <x v="3"/>
    <x v="3"/>
    <s v="Nancy"/>
    <x v="1"/>
    <s v="Corporate"/>
    <s v="Priority"/>
    <x v="0"/>
    <x v="3"/>
    <s v="Smead Shelving, Wire Frame"/>
    <n v="0"/>
    <n v="302"/>
    <n v="121"/>
    <n v="7"/>
    <b v="0"/>
  </r>
  <r>
    <s v="AZ-2013-8362803"/>
    <x v="240"/>
    <n v="4"/>
    <n v="2"/>
    <n v="2013"/>
    <x v="240"/>
    <s v="Ryan Greenwood"/>
    <x v="5"/>
    <x v="10"/>
    <s v="Barcelona"/>
    <x v="2"/>
    <s v="Consumer"/>
    <s v="Economy"/>
    <x v="0"/>
    <x v="1"/>
    <s v="Avery Hole Reinforcements, Durable"/>
    <n v="0"/>
    <n v="24"/>
    <n v="8"/>
    <n v="4"/>
    <b v="0"/>
  </r>
  <r>
    <s v="AZ-2013-487438"/>
    <x v="240"/>
    <n v="4"/>
    <n v="2"/>
    <n v="2013"/>
    <x v="240"/>
    <s v="Mason Adams"/>
    <x v="2"/>
    <x v="24"/>
    <s v="Monza"/>
    <x v="2"/>
    <s v="Consumer"/>
    <s v="Economy"/>
    <x v="2"/>
    <x v="15"/>
    <s v="Advantus Frame, Duo Pack"/>
    <n v="0"/>
    <n v="445"/>
    <n v="209"/>
    <n v="4"/>
    <b v="1"/>
  </r>
  <r>
    <s v="AZ-2013-487438"/>
    <x v="240"/>
    <n v="4"/>
    <n v="2"/>
    <n v="2013"/>
    <x v="240"/>
    <s v="Mason Adams"/>
    <x v="2"/>
    <x v="24"/>
    <s v="Monza"/>
    <x v="2"/>
    <s v="Consumer"/>
    <s v="Economy"/>
    <x v="0"/>
    <x v="11"/>
    <s v="Stockwell Staples, Bulk Pack"/>
    <n v="0"/>
    <n v="32"/>
    <n v="5"/>
    <n v="3"/>
    <b v="1"/>
  </r>
  <r>
    <s v="AZ-2013-487438"/>
    <x v="240"/>
    <n v="4"/>
    <n v="2"/>
    <n v="2013"/>
    <x v="240"/>
    <s v="Mason Adams"/>
    <x v="2"/>
    <x v="24"/>
    <s v="Monza"/>
    <x v="2"/>
    <s v="Consumer"/>
    <s v="Economy"/>
    <x v="1"/>
    <x v="9"/>
    <s v="Apple Audio Dock, with Caller ID"/>
    <n v="0"/>
    <n v="300"/>
    <n v="-125"/>
    <n v="3"/>
    <b v="1"/>
  </r>
  <r>
    <s v="AZ-2013-7283471"/>
    <x v="240"/>
    <n v="4"/>
    <n v="2"/>
    <n v="2013"/>
    <x v="240"/>
    <s v="Ali Mander-Jones"/>
    <x v="10"/>
    <x v="95"/>
    <s v="Salzburg"/>
    <x v="1"/>
    <s v="Home Office"/>
    <s v="Economy"/>
    <x v="0"/>
    <x v="2"/>
    <s v="BIC Canvas, Blue"/>
    <n v="0"/>
    <n v="107"/>
    <n v="9"/>
    <n v="2"/>
    <b v="1"/>
  </r>
  <r>
    <s v="BN-2013-4615508"/>
    <x v="240"/>
    <n v="4"/>
    <n v="2"/>
    <n v="2013"/>
    <x v="240"/>
    <s v="Lola Hughes"/>
    <x v="3"/>
    <x v="27"/>
    <s v="Gradignan"/>
    <x v="1"/>
    <s v="Consumer"/>
    <s v="Economy Plus"/>
    <x v="1"/>
    <x v="13"/>
    <s v="Sharp Copy Machine, Laser"/>
    <n v="0"/>
    <n v="406"/>
    <n v="-10"/>
    <n v="2"/>
    <b v="1"/>
  </r>
  <r>
    <s v="BN-2013-4615508"/>
    <x v="240"/>
    <n v="4"/>
    <n v="2"/>
    <n v="2013"/>
    <x v="240"/>
    <s v="Lola Hughes"/>
    <x v="3"/>
    <x v="27"/>
    <s v="Gradignan"/>
    <x v="1"/>
    <s v="Consumer"/>
    <s v="Economy Plus"/>
    <x v="1"/>
    <x v="9"/>
    <s v="Cisco Headset, Full Size"/>
    <n v="0"/>
    <n v="534"/>
    <n v="119"/>
    <n v="7"/>
    <b v="1"/>
  </r>
  <r>
    <s v="BN-2013-6927088"/>
    <x v="241"/>
    <n v="5"/>
    <n v="2"/>
    <n v="2013"/>
    <x v="241"/>
    <s v="Jasmine Hanson"/>
    <x v="3"/>
    <x v="8"/>
    <s v="Gennevilliers"/>
    <x v="1"/>
    <s v="Consumer"/>
    <s v="Economy"/>
    <x v="0"/>
    <x v="10"/>
    <s v="GlobeWeis Manila Envelope, Set of 50"/>
    <n v="0"/>
    <n v="137"/>
    <n v="45"/>
    <n v="5"/>
    <b v="1"/>
  </r>
  <r>
    <s v="BN-2013-6927088"/>
    <x v="241"/>
    <n v="5"/>
    <n v="2"/>
    <n v="2013"/>
    <x v="241"/>
    <s v="Jasmine Hanson"/>
    <x v="3"/>
    <x v="8"/>
    <s v="Gennevilliers"/>
    <x v="1"/>
    <s v="Consumer"/>
    <s v="Economy"/>
    <x v="1"/>
    <x v="13"/>
    <s v="Sharp Ink, High-Speed"/>
    <n v="0"/>
    <n v="313"/>
    <n v="-26"/>
    <n v="3"/>
    <b v="0"/>
  </r>
  <r>
    <s v="BN-2013-3731561"/>
    <x v="241"/>
    <n v="5"/>
    <n v="2"/>
    <n v="2013"/>
    <x v="241"/>
    <s v="Amelie North"/>
    <x v="4"/>
    <x v="4"/>
    <s v="London"/>
    <x v="0"/>
    <s v="Corporate"/>
    <s v="Priority"/>
    <x v="2"/>
    <x v="15"/>
    <s v="Rubbermaid Stacking Tray, Erganomic"/>
    <n v="0"/>
    <n v="93"/>
    <n v="-62"/>
    <n v="7"/>
    <b v="1"/>
  </r>
  <r>
    <s v="BN-2013-3731561"/>
    <x v="241"/>
    <n v="5"/>
    <n v="2"/>
    <n v="2013"/>
    <x v="241"/>
    <s v="Amelie North"/>
    <x v="4"/>
    <x v="4"/>
    <s v="London"/>
    <x v="0"/>
    <s v="Corporate"/>
    <s v="Priority"/>
    <x v="0"/>
    <x v="12"/>
    <s v="Acme Letter Opener, Easy Grip"/>
    <n v="0"/>
    <n v="172"/>
    <n v="34"/>
    <n v="6"/>
    <b v="0"/>
  </r>
  <r>
    <s v="AZ-2013-5013285"/>
    <x v="242"/>
    <n v="6"/>
    <n v="2"/>
    <n v="2013"/>
    <x v="242"/>
    <s v="Logan Tilley"/>
    <x v="1"/>
    <x v="31"/>
    <s v="Hamburg"/>
    <x v="1"/>
    <s v="Consumer"/>
    <s v="Economy"/>
    <x v="0"/>
    <x v="10"/>
    <s v="GlobeWeis Peel and Seal, with clear poly window"/>
    <n v="0"/>
    <n v="75"/>
    <n v="4"/>
    <n v="3"/>
    <b v="1"/>
  </r>
  <r>
    <s v="AZ-2013-5013285"/>
    <x v="242"/>
    <n v="6"/>
    <n v="2"/>
    <n v="2013"/>
    <x v="242"/>
    <s v="Logan Tilley"/>
    <x v="1"/>
    <x v="31"/>
    <s v="Hamburg"/>
    <x v="1"/>
    <s v="Consumer"/>
    <s v="Economy"/>
    <x v="1"/>
    <x v="9"/>
    <s v="Cisco Office Telephone, Full Size"/>
    <n v="0"/>
    <n v="409"/>
    <n v="78"/>
    <n v="5"/>
    <b v="1"/>
  </r>
  <r>
    <s v="AZ-2013-8108569"/>
    <x v="242"/>
    <n v="6"/>
    <n v="2"/>
    <n v="2013"/>
    <x v="242"/>
    <s v="Josh Wilkinson"/>
    <x v="3"/>
    <x v="9"/>
    <s v="Echirolles"/>
    <x v="1"/>
    <s v="Corporate"/>
    <s v="Economy"/>
    <x v="0"/>
    <x v="2"/>
    <s v="Binney &amp; Smith Pencil Sharpener, Water Color"/>
    <n v="0"/>
    <n v="135"/>
    <n v="62"/>
    <n v="5"/>
    <b v="1"/>
  </r>
  <r>
    <s v="AZ-2013-5098610"/>
    <x v="242"/>
    <n v="6"/>
    <n v="2"/>
    <n v="2013"/>
    <x v="242"/>
    <s v="Michael Kim"/>
    <x v="1"/>
    <x v="1"/>
    <s v="Dortmund"/>
    <x v="1"/>
    <s v="Consumer"/>
    <s v="Economy"/>
    <x v="0"/>
    <x v="10"/>
    <s v="Ames Peel and Seal, Recycled"/>
    <n v="0"/>
    <n v="52"/>
    <n v="18"/>
    <n v="3"/>
    <b v="1"/>
  </r>
  <r>
    <s v="AZ-2013-5098610"/>
    <x v="242"/>
    <n v="6"/>
    <n v="2"/>
    <n v="2013"/>
    <x v="242"/>
    <s v="Michael Kim"/>
    <x v="1"/>
    <x v="1"/>
    <s v="Dortmund"/>
    <x v="1"/>
    <s v="Consumer"/>
    <s v="Economy"/>
    <x v="1"/>
    <x v="13"/>
    <s v="Canon Fax Machine, Digital"/>
    <n v="0"/>
    <n v="636"/>
    <n v="146"/>
    <n v="2"/>
    <b v="0"/>
  </r>
  <r>
    <s v="AZ-2013-4345897"/>
    <x v="242"/>
    <n v="6"/>
    <n v="2"/>
    <n v="2013"/>
    <x v="242"/>
    <s v="Cerys Edwards"/>
    <x v="1"/>
    <x v="5"/>
    <s v="Berlin"/>
    <x v="1"/>
    <s v="Consumer"/>
    <s v="Economy Plus"/>
    <x v="0"/>
    <x v="11"/>
    <s v="Accos Rubber Bands, Metal"/>
    <n v="0"/>
    <n v="15"/>
    <n v="5"/>
    <n v="1"/>
    <b v="1"/>
  </r>
  <r>
    <s v="AZ-2013-4345897"/>
    <x v="242"/>
    <n v="6"/>
    <n v="2"/>
    <n v="2013"/>
    <x v="242"/>
    <s v="Cerys Edwards"/>
    <x v="1"/>
    <x v="5"/>
    <s v="Berlin"/>
    <x v="1"/>
    <s v="Consumer"/>
    <s v="Economy Plus"/>
    <x v="0"/>
    <x v="3"/>
    <s v="Eldon Trays, Single Width"/>
    <n v="0"/>
    <n v="77"/>
    <n v="12"/>
    <n v="2"/>
    <b v="0"/>
  </r>
  <r>
    <s v="AZ-2013-2914891"/>
    <x v="243"/>
    <n v="7"/>
    <n v="2"/>
    <n v="2013"/>
    <x v="243"/>
    <s v="John Basser"/>
    <x v="2"/>
    <x v="55"/>
    <s v="Florence"/>
    <x v="2"/>
    <s v="Corporate"/>
    <s v="Priority"/>
    <x v="2"/>
    <x v="5"/>
    <s v="Ikea Classic Bookcase, Traditional"/>
    <n v="0"/>
    <n v="1235"/>
    <n v="469"/>
    <n v="3"/>
    <b v="0"/>
  </r>
  <r>
    <s v="AZ-2013-2914891"/>
    <x v="243"/>
    <n v="7"/>
    <n v="2"/>
    <n v="2013"/>
    <x v="243"/>
    <s v="John Basser"/>
    <x v="2"/>
    <x v="55"/>
    <s v="Florence"/>
    <x v="2"/>
    <s v="Corporate"/>
    <s v="Priority"/>
    <x v="0"/>
    <x v="10"/>
    <s v="Cameo Clasp Envelope, Security-Tint"/>
    <n v="0"/>
    <n v="83"/>
    <n v="20"/>
    <n v="7"/>
    <b v="0"/>
  </r>
  <r>
    <s v="AZ-2013-2914891"/>
    <x v="243"/>
    <n v="7"/>
    <n v="2"/>
    <n v="2013"/>
    <x v="243"/>
    <s v="John Basser"/>
    <x v="2"/>
    <x v="55"/>
    <s v="Florence"/>
    <x v="2"/>
    <s v="Corporate"/>
    <s v="Priority"/>
    <x v="0"/>
    <x v="11"/>
    <s v="Advantus Staples, Metal"/>
    <n v="0"/>
    <n v="22"/>
    <n v="9"/>
    <n v="2"/>
    <b v="0"/>
  </r>
  <r>
    <s v="AZ-2013-2914891"/>
    <x v="243"/>
    <n v="7"/>
    <n v="2"/>
    <n v="2013"/>
    <x v="243"/>
    <s v="John Basser"/>
    <x v="2"/>
    <x v="55"/>
    <s v="Florence"/>
    <x v="2"/>
    <s v="Corporate"/>
    <s v="Priority"/>
    <x v="0"/>
    <x v="3"/>
    <s v="Eldon Lockers, Blue"/>
    <n v="0"/>
    <n v="475"/>
    <n v="-238"/>
    <n v="4"/>
    <b v="1"/>
  </r>
  <r>
    <s v="AZ-2013-2914891"/>
    <x v="243"/>
    <n v="7"/>
    <n v="2"/>
    <n v="2013"/>
    <x v="243"/>
    <s v="John Basser"/>
    <x v="2"/>
    <x v="55"/>
    <s v="Florence"/>
    <x v="2"/>
    <s v="Corporate"/>
    <s v="Priority"/>
    <x v="1"/>
    <x v="9"/>
    <s v="Nokia Smart Phone, Full Size"/>
    <n v="0"/>
    <n v="765"/>
    <n v="-370"/>
    <n v="2"/>
    <b v="0"/>
  </r>
  <r>
    <s v="AZ-2013-7137093"/>
    <x v="243"/>
    <n v="7"/>
    <n v="2"/>
    <n v="2013"/>
    <x v="243"/>
    <s v="Daisy Summers"/>
    <x v="4"/>
    <x v="4"/>
    <s v="London"/>
    <x v="0"/>
    <s v="Corporate"/>
    <s v="Economy"/>
    <x v="0"/>
    <x v="2"/>
    <s v="Binney &amp; Smith Pens, Blue"/>
    <n v="0"/>
    <n v="86"/>
    <n v="31"/>
    <n v="8"/>
    <b v="0"/>
  </r>
  <r>
    <s v="AZ-2013-7137093"/>
    <x v="243"/>
    <n v="7"/>
    <n v="2"/>
    <n v="2013"/>
    <x v="243"/>
    <s v="Daisy Summers"/>
    <x v="4"/>
    <x v="4"/>
    <s v="London"/>
    <x v="0"/>
    <s v="Corporate"/>
    <s v="Economy"/>
    <x v="1"/>
    <x v="7"/>
    <s v="Logitech Router, Programmable"/>
    <n v="0"/>
    <n v="672"/>
    <n v="194"/>
    <n v="3"/>
    <b v="1"/>
  </r>
  <r>
    <s v="AZ-2013-9746580"/>
    <x v="243"/>
    <n v="7"/>
    <n v="2"/>
    <n v="2013"/>
    <x v="243"/>
    <s v="Julian Mack"/>
    <x v="1"/>
    <x v="21"/>
    <s v="Leipzig"/>
    <x v="1"/>
    <s v="Consumer"/>
    <s v="Economy"/>
    <x v="2"/>
    <x v="5"/>
    <s v="Safco Corner Shelving, Traditional"/>
    <n v="0"/>
    <n v="135"/>
    <n v="12"/>
    <n v="1"/>
    <b v="1"/>
  </r>
  <r>
    <s v="AZ-2013-9746580"/>
    <x v="243"/>
    <n v="7"/>
    <n v="2"/>
    <n v="2013"/>
    <x v="243"/>
    <s v="Julian Mack"/>
    <x v="1"/>
    <x v="21"/>
    <s v="Leipzig"/>
    <x v="1"/>
    <s v="Consumer"/>
    <s v="Economy"/>
    <x v="2"/>
    <x v="6"/>
    <s v="Hon Steel Folding Chair, Adjustable"/>
    <n v="0"/>
    <n v="680"/>
    <n v="60"/>
    <n v="9"/>
    <b v="0"/>
  </r>
  <r>
    <s v="AZ-2013-8568485"/>
    <x v="244"/>
    <n v="8"/>
    <n v="2"/>
    <n v="2013"/>
    <x v="244"/>
    <s v="Imogen Symon"/>
    <x v="3"/>
    <x v="9"/>
    <s v="Montbrison"/>
    <x v="1"/>
    <s v="Consumer"/>
    <s v="Economy"/>
    <x v="0"/>
    <x v="1"/>
    <s v="Ibico Binder Covers, Durable"/>
    <n v="0"/>
    <n v="45"/>
    <n v="5"/>
    <n v="3"/>
    <b v="0"/>
  </r>
  <r>
    <s v="AZ-2013-8568485"/>
    <x v="244"/>
    <n v="8"/>
    <n v="2"/>
    <n v="2013"/>
    <x v="244"/>
    <s v="Imogen Symon"/>
    <x v="3"/>
    <x v="9"/>
    <s v="Montbrison"/>
    <x v="1"/>
    <s v="Consumer"/>
    <s v="Economy"/>
    <x v="1"/>
    <x v="9"/>
    <s v="Nokia Speaker Phone, VoIP"/>
    <n v="0"/>
    <n v="210"/>
    <n v="-30"/>
    <n v="2"/>
    <b v="0"/>
  </r>
  <r>
    <s v="AZ-2013-2436002"/>
    <x v="244"/>
    <n v="8"/>
    <n v="2"/>
    <n v="2013"/>
    <x v="244"/>
    <s v="Jake Barry"/>
    <x v="3"/>
    <x v="41"/>
    <s v="Caen"/>
    <x v="1"/>
    <s v="Home Office"/>
    <s v="Economy"/>
    <x v="0"/>
    <x v="3"/>
    <s v="Tenex Box, Industrial"/>
    <n v="0"/>
    <n v="46"/>
    <n v="19"/>
    <n v="3"/>
    <b v="0"/>
  </r>
  <r>
    <s v="BN-2013-8203726"/>
    <x v="244"/>
    <n v="8"/>
    <n v="2"/>
    <n v="2013"/>
    <x v="244"/>
    <s v="Jordan Peacock"/>
    <x v="4"/>
    <x v="4"/>
    <s v="Birmingham"/>
    <x v="0"/>
    <s v="Corporate"/>
    <s v="Economy"/>
    <x v="0"/>
    <x v="12"/>
    <s v="Kleencut Box Cutter, Serrated"/>
    <n v="1"/>
    <n v="31"/>
    <n v="-18"/>
    <n v="2"/>
    <b v="0"/>
  </r>
  <r>
    <s v="AZ-2013-1978378"/>
    <x v="245"/>
    <n v="9"/>
    <n v="2"/>
    <n v="2013"/>
    <x v="245"/>
    <s v="Dominic Scott"/>
    <x v="5"/>
    <x v="18"/>
    <s v="Alicante"/>
    <x v="2"/>
    <s v="Consumer"/>
    <s v="Priority"/>
    <x v="2"/>
    <x v="15"/>
    <s v="Advantus Photo Frame, Erganomic"/>
    <n v="0"/>
    <n v="103"/>
    <n v="50"/>
    <n v="2"/>
    <b v="1"/>
  </r>
  <r>
    <s v="AZ-2013-9012669"/>
    <x v="245"/>
    <n v="9"/>
    <n v="2"/>
    <n v="2013"/>
    <x v="245"/>
    <s v="Charlie Horrocks"/>
    <x v="1"/>
    <x v="1"/>
    <s v="Siegen"/>
    <x v="1"/>
    <s v="Consumer"/>
    <s v="Priority"/>
    <x v="2"/>
    <x v="6"/>
    <s v="Novimex Steel Folding Chair, Black"/>
    <n v="0"/>
    <n v="215"/>
    <n v="17"/>
    <n v="3"/>
    <b v="1"/>
  </r>
  <r>
    <s v="AZ-2013-9012669"/>
    <x v="245"/>
    <n v="9"/>
    <n v="2"/>
    <n v="2013"/>
    <x v="245"/>
    <s v="Charlie Horrocks"/>
    <x v="1"/>
    <x v="1"/>
    <s v="Siegen"/>
    <x v="1"/>
    <s v="Consumer"/>
    <s v="Priority"/>
    <x v="0"/>
    <x v="12"/>
    <s v="Fiskars Letter Opener, Easy Grip"/>
    <n v="0"/>
    <n v="28"/>
    <n v="11"/>
    <n v="1"/>
    <b v="1"/>
  </r>
  <r>
    <s v="AZ-2013-2435925"/>
    <x v="245"/>
    <n v="9"/>
    <n v="2"/>
    <n v="2013"/>
    <x v="245"/>
    <s v="Georgia Blackburn"/>
    <x v="5"/>
    <x v="20"/>
    <s v="Valladolid"/>
    <x v="2"/>
    <s v="Corporate"/>
    <s v="Economy"/>
    <x v="0"/>
    <x v="11"/>
    <s v="Accos Clamps, Bulk Pack"/>
    <n v="0"/>
    <n v="39"/>
    <n v="18"/>
    <n v="2"/>
    <b v="0"/>
  </r>
  <r>
    <s v="AZ-2013-3751921"/>
    <x v="245"/>
    <n v="9"/>
    <n v="2"/>
    <n v="2013"/>
    <x v="245"/>
    <s v="Declan Dundas"/>
    <x v="4"/>
    <x v="4"/>
    <s v="Burnley"/>
    <x v="0"/>
    <s v="Corporate"/>
    <s v="Economy"/>
    <x v="1"/>
    <x v="13"/>
    <s v="Canon Ink, Color"/>
    <n v="0"/>
    <n v="594"/>
    <n v="113"/>
    <n v="4"/>
    <b v="0"/>
  </r>
  <r>
    <s v="AZ-2013-7290380"/>
    <x v="246"/>
    <n v="11"/>
    <n v="2"/>
    <n v="2013"/>
    <x v="246"/>
    <s v="Stella Hellyer"/>
    <x v="1"/>
    <x v="5"/>
    <s v="Berlin"/>
    <x v="1"/>
    <s v="Consumer"/>
    <s v="Economy Plus"/>
    <x v="0"/>
    <x v="3"/>
    <s v="Eldon Box, Single Width"/>
    <n v="0"/>
    <n v="25"/>
    <n v="3"/>
    <n v="3"/>
    <b v="1"/>
  </r>
  <r>
    <s v="BN-2013-9926490"/>
    <x v="246"/>
    <n v="11"/>
    <n v="2"/>
    <n v="2013"/>
    <x v="246"/>
    <s v="Rhonda Ford"/>
    <x v="14"/>
    <x v="84"/>
    <s v="Copenhagen"/>
    <x v="0"/>
    <s v="Consumer"/>
    <s v="Economy Plus"/>
    <x v="0"/>
    <x v="8"/>
    <s v="Hoover Toaster, Red"/>
    <n v="1"/>
    <n v="125"/>
    <n v="-105"/>
    <n v="3"/>
    <b v="1"/>
  </r>
  <r>
    <s v="BN-2013-9926490"/>
    <x v="246"/>
    <n v="11"/>
    <n v="2"/>
    <n v="2013"/>
    <x v="246"/>
    <s v="Rhonda Ford"/>
    <x v="14"/>
    <x v="84"/>
    <s v="Copenhagen"/>
    <x v="0"/>
    <s v="Consumer"/>
    <s v="Economy Plus"/>
    <x v="0"/>
    <x v="3"/>
    <s v="Tenex File Cart, Blue"/>
    <n v="1"/>
    <n v="400"/>
    <n v="-256"/>
    <n v="6"/>
    <b v="1"/>
  </r>
  <r>
    <s v="AZ-2013-5999783"/>
    <x v="246"/>
    <n v="11"/>
    <n v="2"/>
    <n v="2013"/>
    <x v="246"/>
    <s v="Elise Ali"/>
    <x v="1"/>
    <x v="28"/>
    <s v="Stuttgart"/>
    <x v="1"/>
    <s v="Home Office"/>
    <s v="Economy"/>
    <x v="1"/>
    <x v="7"/>
    <s v="SanDisk Keyboard, Erganomic"/>
    <n v="0"/>
    <n v="159"/>
    <n v="21"/>
    <n v="2"/>
    <b v="1"/>
  </r>
  <r>
    <s v="AZ-2013-9571579"/>
    <x v="246"/>
    <n v="11"/>
    <n v="2"/>
    <n v="2013"/>
    <x v="246"/>
    <s v="Kyle Beard"/>
    <x v="4"/>
    <x v="4"/>
    <s v="Dudley"/>
    <x v="0"/>
    <s v="Consumer"/>
    <s v="Economy"/>
    <x v="0"/>
    <x v="1"/>
    <s v="Wilson Jones 3-Hole Punch, Recycled"/>
    <n v="0"/>
    <n v="57"/>
    <n v="17"/>
    <n v="2"/>
    <b v="1"/>
  </r>
  <r>
    <s v="AZ-2013-9571579"/>
    <x v="246"/>
    <n v="11"/>
    <n v="2"/>
    <n v="2013"/>
    <x v="246"/>
    <s v="Kyle Beard"/>
    <x v="4"/>
    <x v="4"/>
    <s v="Dudley"/>
    <x v="0"/>
    <s v="Consumer"/>
    <s v="Economy"/>
    <x v="0"/>
    <x v="10"/>
    <s v="Jiffy Interoffice Envelope, Set of 50"/>
    <n v="0"/>
    <n v="232"/>
    <n v="23"/>
    <n v="5"/>
    <b v="1"/>
  </r>
  <r>
    <s v="AZ-2013-6220959"/>
    <x v="247"/>
    <n v="12"/>
    <n v="2"/>
    <n v="2013"/>
    <x v="247"/>
    <s v="Archie Whittaker"/>
    <x v="3"/>
    <x v="8"/>
    <s v="Paris"/>
    <x v="1"/>
    <s v="Home Office"/>
    <s v="Immediate"/>
    <x v="0"/>
    <x v="8"/>
    <s v="Hamilton Beach Stove, White"/>
    <n v="0"/>
    <n v="2432"/>
    <n v="513"/>
    <n v="5"/>
    <b v="1"/>
  </r>
  <r>
    <s v="AZ-2013-6220959"/>
    <x v="247"/>
    <n v="12"/>
    <n v="2"/>
    <n v="2013"/>
    <x v="247"/>
    <s v="Archie Whittaker"/>
    <x v="3"/>
    <x v="8"/>
    <s v="Paris"/>
    <x v="1"/>
    <s v="Home Office"/>
    <s v="Immediate"/>
    <x v="0"/>
    <x v="1"/>
    <s v="Wilson Jones Hole Reinforcements, Durable"/>
    <n v="0"/>
    <n v="24"/>
    <n v="7"/>
    <n v="4"/>
    <b v="0"/>
  </r>
  <r>
    <s v="AZ-2013-6220959"/>
    <x v="247"/>
    <n v="12"/>
    <n v="2"/>
    <n v="2013"/>
    <x v="247"/>
    <s v="Archie Whittaker"/>
    <x v="3"/>
    <x v="8"/>
    <s v="Paris"/>
    <x v="1"/>
    <s v="Home Office"/>
    <s v="Immediate"/>
    <x v="0"/>
    <x v="10"/>
    <s v="Kraft Interoffice Envelope, Security-Tint"/>
    <n v="0"/>
    <n v="99"/>
    <n v="10"/>
    <n v="2"/>
    <b v="0"/>
  </r>
  <r>
    <s v="AZ-2013-6220959"/>
    <x v="247"/>
    <n v="12"/>
    <n v="2"/>
    <n v="2013"/>
    <x v="247"/>
    <s v="Archie Whittaker"/>
    <x v="3"/>
    <x v="8"/>
    <s v="Paris"/>
    <x v="1"/>
    <s v="Home Office"/>
    <s v="Immediate"/>
    <x v="0"/>
    <x v="10"/>
    <s v="Kraft Manila Envelope, with clear poly window"/>
    <n v="0"/>
    <n v="180"/>
    <n v="88"/>
    <n v="6"/>
    <b v="1"/>
  </r>
  <r>
    <s v="AZ-2013-6220959"/>
    <x v="247"/>
    <n v="12"/>
    <n v="2"/>
    <n v="2013"/>
    <x v="247"/>
    <s v="Archie Whittaker"/>
    <x v="3"/>
    <x v="8"/>
    <s v="Paris"/>
    <x v="1"/>
    <s v="Home Office"/>
    <s v="Immediate"/>
    <x v="0"/>
    <x v="0"/>
    <s v="Enermax Message Books, Recycled"/>
    <n v="0"/>
    <n v="112"/>
    <n v="49"/>
    <n v="5"/>
    <b v="0"/>
  </r>
  <r>
    <s v="AZ-2013-6220959"/>
    <x v="247"/>
    <n v="12"/>
    <n v="2"/>
    <n v="2013"/>
    <x v="247"/>
    <s v="Archie Whittaker"/>
    <x v="3"/>
    <x v="8"/>
    <s v="Paris"/>
    <x v="1"/>
    <s v="Home Office"/>
    <s v="Immediate"/>
    <x v="0"/>
    <x v="0"/>
    <s v="Xerox Note Cards, Premium"/>
    <n v="0"/>
    <n v="105"/>
    <n v="21"/>
    <n v="4"/>
    <b v="0"/>
  </r>
  <r>
    <s v="BN-2013-1315378"/>
    <x v="247"/>
    <n v="12"/>
    <n v="2"/>
    <n v="2013"/>
    <x v="247"/>
    <s v="Katherine Grant"/>
    <x v="9"/>
    <x v="72"/>
    <s v="Tilburg"/>
    <x v="1"/>
    <s v="Consumer"/>
    <s v="Economy"/>
    <x v="1"/>
    <x v="4"/>
    <s v="Okidata Inkjet, Wireless"/>
    <n v="1"/>
    <n v="471"/>
    <n v="-462"/>
    <n v="3"/>
    <b v="0"/>
  </r>
  <r>
    <s v="AZ-2013-4847875"/>
    <x v="248"/>
    <n v="1"/>
    <n v="3"/>
    <n v="2013"/>
    <x v="248"/>
    <s v="Jason Roger"/>
    <x v="1"/>
    <x v="1"/>
    <s v="Leverkusen"/>
    <x v="1"/>
    <s v="Corporate"/>
    <s v="Economy"/>
    <x v="0"/>
    <x v="1"/>
    <s v="Cardinal Hole Reinforcements, Durable"/>
    <n v="0"/>
    <n v="27"/>
    <n v="6"/>
    <n v="4"/>
    <b v="0"/>
  </r>
  <r>
    <s v="AZ-2013-4847875"/>
    <x v="248"/>
    <n v="1"/>
    <n v="3"/>
    <n v="2013"/>
    <x v="248"/>
    <s v="Jason Roger"/>
    <x v="1"/>
    <x v="1"/>
    <s v="Leverkusen"/>
    <x v="1"/>
    <s v="Corporate"/>
    <s v="Economy"/>
    <x v="1"/>
    <x v="9"/>
    <s v="Cisco Headset, with Caller ID"/>
    <n v="0"/>
    <n v="177"/>
    <n v="71"/>
    <n v="2"/>
    <b v="0"/>
  </r>
  <r>
    <s v="AZ-2013-5755463"/>
    <x v="248"/>
    <n v="1"/>
    <n v="3"/>
    <n v="2013"/>
    <x v="248"/>
    <s v="Terence Welch"/>
    <x v="4"/>
    <x v="4"/>
    <s v="London"/>
    <x v="0"/>
    <s v="Consumer"/>
    <s v="Economy"/>
    <x v="0"/>
    <x v="3"/>
    <s v="Fellowes File Cart, Blue"/>
    <n v="0"/>
    <n v="618"/>
    <n v="206"/>
    <n v="5"/>
    <b v="0"/>
  </r>
  <r>
    <s v="AZ-2013-3735155"/>
    <x v="248"/>
    <n v="1"/>
    <n v="3"/>
    <n v="2013"/>
    <x v="248"/>
    <s v="Kian Sykes"/>
    <x v="1"/>
    <x v="1"/>
    <s v="Krefeld"/>
    <x v="1"/>
    <s v="Consumer"/>
    <s v="Economy Plus"/>
    <x v="0"/>
    <x v="14"/>
    <s v="Avery Removable Labels, Alphabetical"/>
    <n v="0"/>
    <n v="32"/>
    <n v="6"/>
    <n v="3"/>
    <b v="1"/>
  </r>
  <r>
    <s v="AZ-2013-3735155"/>
    <x v="248"/>
    <n v="1"/>
    <n v="3"/>
    <n v="2013"/>
    <x v="248"/>
    <s v="Kian Sykes"/>
    <x v="1"/>
    <x v="1"/>
    <s v="Krefeld"/>
    <x v="1"/>
    <s v="Consumer"/>
    <s v="Economy Plus"/>
    <x v="0"/>
    <x v="0"/>
    <s v="Green Bar Parchment Paper, Premium"/>
    <n v="0"/>
    <n v="83"/>
    <n v="2"/>
    <n v="5"/>
    <b v="0"/>
  </r>
  <r>
    <s v="AZ-2013-5279450"/>
    <x v="248"/>
    <n v="1"/>
    <n v="3"/>
    <n v="2013"/>
    <x v="248"/>
    <s v="Peggy Hua"/>
    <x v="1"/>
    <x v="16"/>
    <s v="Halle"/>
    <x v="1"/>
    <s v="Corporate"/>
    <s v="Economy Plus"/>
    <x v="0"/>
    <x v="8"/>
    <s v="Cuisinart Stove, Silver"/>
    <n v="0"/>
    <n v="970"/>
    <n v="216"/>
    <n v="2"/>
    <b v="1"/>
  </r>
  <r>
    <s v="BN-2013-9867098"/>
    <x v="248"/>
    <n v="1"/>
    <n v="3"/>
    <n v="2013"/>
    <x v="248"/>
    <s v="Summer Hayward"/>
    <x v="9"/>
    <x v="46"/>
    <s v="Rotterdam"/>
    <x v="1"/>
    <s v="Consumer"/>
    <s v="Economy"/>
    <x v="0"/>
    <x v="3"/>
    <s v="Eldon Folders, Wire Frame"/>
    <n v="1"/>
    <n v="8"/>
    <n v="-6"/>
    <n v="1"/>
    <b v="0"/>
  </r>
  <r>
    <s v="BN-2013-9407100"/>
    <x v="248"/>
    <n v="1"/>
    <n v="3"/>
    <n v="2013"/>
    <x v="248"/>
    <s v="Noah Hart"/>
    <x v="1"/>
    <x v="32"/>
    <s v="Frankfurt"/>
    <x v="1"/>
    <s v="Consumer"/>
    <s v="Economy"/>
    <x v="2"/>
    <x v="6"/>
    <s v="Harbour Creations Bag Chairs, Black"/>
    <n v="0"/>
    <n v="373"/>
    <n v="-4"/>
    <n v="7"/>
    <b v="1"/>
  </r>
  <r>
    <s v="BN-2013-9407100"/>
    <x v="248"/>
    <n v="1"/>
    <n v="3"/>
    <n v="2013"/>
    <x v="248"/>
    <s v="Noah Hart"/>
    <x v="1"/>
    <x v="32"/>
    <s v="Frankfurt"/>
    <x v="1"/>
    <s v="Consumer"/>
    <s v="Economy"/>
    <x v="0"/>
    <x v="2"/>
    <s v="Sanford Sketch Pad, Water Color"/>
    <n v="0"/>
    <n v="49"/>
    <n v="23"/>
    <n v="1"/>
    <b v="1"/>
  </r>
  <r>
    <s v="BN-2013-9407100"/>
    <x v="248"/>
    <n v="1"/>
    <n v="3"/>
    <n v="2013"/>
    <x v="248"/>
    <s v="Noah Hart"/>
    <x v="1"/>
    <x v="32"/>
    <s v="Frankfurt"/>
    <x v="1"/>
    <s v="Consumer"/>
    <s v="Economy"/>
    <x v="0"/>
    <x v="14"/>
    <s v="Harbour Creations Removable Labels, 5000 Label Set"/>
    <n v="0"/>
    <n v="72"/>
    <n v="26"/>
    <n v="7"/>
    <b v="0"/>
  </r>
  <r>
    <s v="BN-2013-9407100"/>
    <x v="248"/>
    <n v="1"/>
    <n v="3"/>
    <n v="2013"/>
    <x v="248"/>
    <s v="Noah Hart"/>
    <x v="1"/>
    <x v="32"/>
    <s v="Frankfurt"/>
    <x v="1"/>
    <s v="Consumer"/>
    <s v="Economy"/>
    <x v="0"/>
    <x v="14"/>
    <s v="Novimex Shipping Labels, Laser Printer Compatible"/>
    <n v="0"/>
    <n v="44"/>
    <n v="19"/>
    <n v="4"/>
    <b v="0"/>
  </r>
  <r>
    <s v="BN-2013-9407100"/>
    <x v="248"/>
    <n v="1"/>
    <n v="3"/>
    <n v="2013"/>
    <x v="248"/>
    <s v="Noah Hart"/>
    <x v="1"/>
    <x v="32"/>
    <s v="Frankfurt"/>
    <x v="1"/>
    <s v="Consumer"/>
    <s v="Economy"/>
    <x v="1"/>
    <x v="9"/>
    <s v="Samsung Audio Dock, VoIP"/>
    <n v="0"/>
    <n v="334"/>
    <n v="87"/>
    <n v="2"/>
    <b v="0"/>
  </r>
  <r>
    <s v="AZ-2013-7432125"/>
    <x v="249"/>
    <n v="2"/>
    <n v="3"/>
    <n v="2013"/>
    <x v="249"/>
    <s v="Andrew Shah"/>
    <x v="3"/>
    <x v="8"/>
    <s v="Alfortville"/>
    <x v="1"/>
    <s v="Home Office"/>
    <s v="Immediate"/>
    <x v="0"/>
    <x v="0"/>
    <s v="SanDisk Cards &amp; Envelopes, Recycled"/>
    <n v="0"/>
    <n v="338"/>
    <n v="13"/>
    <n v="7"/>
    <b v="0"/>
  </r>
  <r>
    <s v="AZ-2013-3893107"/>
    <x v="250"/>
    <n v="3"/>
    <n v="3"/>
    <n v="2013"/>
    <x v="250"/>
    <s v="Jose Gambino"/>
    <x v="10"/>
    <x v="29"/>
    <s v="Vienna"/>
    <x v="1"/>
    <s v="Corporate"/>
    <s v="Economy Plus"/>
    <x v="0"/>
    <x v="1"/>
    <s v="Avery Binder Covers, Clear"/>
    <n v="0"/>
    <n v="21"/>
    <n v="5"/>
    <n v="2"/>
    <b v="1"/>
  </r>
  <r>
    <s v="AZ-2013-3893107"/>
    <x v="250"/>
    <n v="3"/>
    <n v="3"/>
    <n v="2013"/>
    <x v="250"/>
    <s v="Jose Gambino"/>
    <x v="10"/>
    <x v="29"/>
    <s v="Vienna"/>
    <x v="1"/>
    <s v="Corporate"/>
    <s v="Economy Plus"/>
    <x v="1"/>
    <x v="7"/>
    <s v="Belkin Flash Drive, Programmable"/>
    <n v="0"/>
    <n v="130"/>
    <n v="13"/>
    <n v="3"/>
    <b v="1"/>
  </r>
  <r>
    <s v="AZ-2013-6246292"/>
    <x v="251"/>
    <n v="4"/>
    <n v="3"/>
    <n v="2013"/>
    <x v="251"/>
    <s v="Carol Evans"/>
    <x v="5"/>
    <x v="10"/>
    <s v="Girona"/>
    <x v="2"/>
    <s v="Consumer"/>
    <s v="Economy Plus"/>
    <x v="0"/>
    <x v="1"/>
    <s v="Acco 3-Hole Punch, Economy"/>
    <n v="0"/>
    <n v="120"/>
    <n v="23"/>
    <n v="4"/>
    <b v="1"/>
  </r>
  <r>
    <s v="AZ-2013-2162225"/>
    <x v="251"/>
    <n v="4"/>
    <n v="3"/>
    <n v="2013"/>
    <x v="251"/>
    <s v="Walter Aguilar"/>
    <x v="1"/>
    <x v="23"/>
    <s v="Ingolstadt"/>
    <x v="1"/>
    <s v="Consumer"/>
    <s v="Immediate"/>
    <x v="0"/>
    <x v="10"/>
    <s v="GlobeWeis Manila Envelope, Recycled"/>
    <n v="0"/>
    <n v="79"/>
    <n v="39"/>
    <n v="3"/>
    <b v="1"/>
  </r>
  <r>
    <s v="AZ-2013-8712003"/>
    <x v="252"/>
    <n v="5"/>
    <n v="3"/>
    <n v="2013"/>
    <x v="252"/>
    <s v="Angus Blacklock"/>
    <x v="4"/>
    <x v="4"/>
    <s v="Plymouth"/>
    <x v="0"/>
    <s v="Home Office"/>
    <s v="Economy"/>
    <x v="0"/>
    <x v="0"/>
    <s v="Eaton Parchment Paper, Multicolor"/>
    <n v="0"/>
    <n v="89"/>
    <n v="20"/>
    <n v="6"/>
    <b v="1"/>
  </r>
  <r>
    <s v="AZ-2013-8712003"/>
    <x v="252"/>
    <n v="5"/>
    <n v="3"/>
    <n v="2013"/>
    <x v="252"/>
    <s v="Angus Blacklock"/>
    <x v="4"/>
    <x v="4"/>
    <s v="Plymouth"/>
    <x v="0"/>
    <s v="Home Office"/>
    <s v="Economy"/>
    <x v="0"/>
    <x v="0"/>
    <s v="Green Bar Parchment Paper, 8.5 x 11"/>
    <n v="0"/>
    <n v="83"/>
    <n v="34"/>
    <n v="4"/>
    <b v="0"/>
  </r>
  <r>
    <s v="AZ-2013-6302764"/>
    <x v="252"/>
    <n v="5"/>
    <n v="3"/>
    <n v="2013"/>
    <x v="252"/>
    <s v="Ronald Everson"/>
    <x v="1"/>
    <x v="66"/>
    <s v="Mainz"/>
    <x v="1"/>
    <s v="Corporate"/>
    <s v="Economy"/>
    <x v="0"/>
    <x v="10"/>
    <s v="Cameo Business Envelopes, Set of 50"/>
    <n v="0"/>
    <n v="41"/>
    <n v="16"/>
    <n v="2"/>
    <b v="0"/>
  </r>
  <r>
    <s v="AZ-2013-6302764"/>
    <x v="252"/>
    <n v="5"/>
    <n v="3"/>
    <n v="2013"/>
    <x v="252"/>
    <s v="Ronald Everson"/>
    <x v="1"/>
    <x v="66"/>
    <s v="Mainz"/>
    <x v="1"/>
    <s v="Corporate"/>
    <s v="Economy"/>
    <x v="0"/>
    <x v="14"/>
    <s v="Avery Removable Labels, Adjustable"/>
    <n v="0"/>
    <n v="26"/>
    <n v="12"/>
    <n v="3"/>
    <b v="1"/>
  </r>
  <r>
    <s v="AZ-2013-6302764"/>
    <x v="252"/>
    <n v="5"/>
    <n v="3"/>
    <n v="2013"/>
    <x v="252"/>
    <s v="Ronald Everson"/>
    <x v="1"/>
    <x v="66"/>
    <s v="Mainz"/>
    <x v="1"/>
    <s v="Corporate"/>
    <s v="Economy"/>
    <x v="0"/>
    <x v="12"/>
    <s v="Fiskars Shears, Serrated"/>
    <n v="0"/>
    <n v="89"/>
    <n v="26"/>
    <n v="2"/>
    <b v="1"/>
  </r>
  <r>
    <s v="AZ-2013-587420"/>
    <x v="252"/>
    <n v="5"/>
    <n v="3"/>
    <n v="2013"/>
    <x v="252"/>
    <s v="Hollie Norris"/>
    <x v="1"/>
    <x v="1"/>
    <s v="Hagen"/>
    <x v="1"/>
    <s v="Consumer"/>
    <s v="Immediate"/>
    <x v="0"/>
    <x v="1"/>
    <s v="Acco Index Tab, Durable"/>
    <n v="0"/>
    <n v="9"/>
    <n v="2"/>
    <n v="1"/>
    <b v="0"/>
  </r>
  <r>
    <s v="AZ-2013-5944136"/>
    <x v="253"/>
    <n v="6"/>
    <n v="3"/>
    <n v="2013"/>
    <x v="253"/>
    <s v="Lori Miller"/>
    <x v="5"/>
    <x v="38"/>
    <s v="Cartagena"/>
    <x v="2"/>
    <s v="Consumer"/>
    <s v="Priority"/>
    <x v="2"/>
    <x v="15"/>
    <s v="Eldon Photo Frame, Duo Pack"/>
    <n v="0"/>
    <n v="116"/>
    <n v="7"/>
    <n v="2"/>
    <b v="0"/>
  </r>
  <r>
    <s v="AZ-2013-1203814"/>
    <x v="253"/>
    <n v="6"/>
    <n v="3"/>
    <n v="2013"/>
    <x v="253"/>
    <s v="Christopher Goold"/>
    <x v="4"/>
    <x v="4"/>
    <s v="London"/>
    <x v="0"/>
    <s v="Corporate"/>
    <s v="Economy"/>
    <x v="1"/>
    <x v="4"/>
    <s v="StarTech Card Printer, White"/>
    <n v="0"/>
    <n v="437"/>
    <n v="29"/>
    <n v="3"/>
    <b v="0"/>
  </r>
  <r>
    <s v="AZ-2013-8122695"/>
    <x v="253"/>
    <n v="6"/>
    <n v="3"/>
    <n v="2013"/>
    <x v="253"/>
    <s v="Michael Flores"/>
    <x v="2"/>
    <x v="24"/>
    <s v="Milan"/>
    <x v="2"/>
    <s v="Corporate"/>
    <s v="Economy Plus"/>
    <x v="0"/>
    <x v="8"/>
    <s v="Breville Refrigerator, Black"/>
    <n v="0"/>
    <n v="2594"/>
    <n v="1141"/>
    <n v="5"/>
    <b v="0"/>
  </r>
  <r>
    <s v="AZ-2013-8122695"/>
    <x v="253"/>
    <n v="6"/>
    <n v="3"/>
    <n v="2013"/>
    <x v="253"/>
    <s v="Michael Flores"/>
    <x v="2"/>
    <x v="24"/>
    <s v="Milan"/>
    <x v="2"/>
    <s v="Corporate"/>
    <s v="Economy Plus"/>
    <x v="0"/>
    <x v="1"/>
    <s v="Avery Binding Machine, Economy"/>
    <n v="0"/>
    <n v="342"/>
    <n v="41"/>
    <n v="7"/>
    <b v="1"/>
  </r>
  <r>
    <s v="AZ-2013-6301171"/>
    <x v="253"/>
    <n v="6"/>
    <n v="3"/>
    <n v="2013"/>
    <x v="253"/>
    <s v="Judith Franke"/>
    <x v="2"/>
    <x v="53"/>
    <s v="Altamura"/>
    <x v="2"/>
    <s v="Home Office"/>
    <s v="Economy"/>
    <x v="0"/>
    <x v="10"/>
    <s v="Cameo Mailers, Recycled"/>
    <n v="0"/>
    <n v="259"/>
    <n v="59"/>
    <n v="7"/>
    <b v="0"/>
  </r>
  <r>
    <s v="AZ-2013-9080857"/>
    <x v="253"/>
    <n v="6"/>
    <n v="3"/>
    <n v="2013"/>
    <x v="253"/>
    <s v="Hannah Conyers"/>
    <x v="4"/>
    <x v="4"/>
    <s v="Waterlooville"/>
    <x v="0"/>
    <s v="Home Office"/>
    <s v="Economy"/>
    <x v="0"/>
    <x v="0"/>
    <s v="Eaton Memo Slips, Multicolor"/>
    <n v="0"/>
    <n v="106"/>
    <n v="18"/>
    <n v="7"/>
    <b v="0"/>
  </r>
  <r>
    <s v="AZ-2013-1483452"/>
    <x v="254"/>
    <n v="7"/>
    <n v="3"/>
    <n v="2013"/>
    <x v="254"/>
    <s v="Ethan Williams"/>
    <x v="10"/>
    <x v="29"/>
    <s v="Vienna"/>
    <x v="1"/>
    <s v="Corporate"/>
    <s v="Priority"/>
    <x v="0"/>
    <x v="8"/>
    <s v="Hoover Microwave, White"/>
    <n v="0"/>
    <n v="2147"/>
    <n v="580"/>
    <n v="7"/>
    <b v="1"/>
  </r>
  <r>
    <s v="AZ-2013-2857120"/>
    <x v="254"/>
    <n v="7"/>
    <n v="3"/>
    <n v="2013"/>
    <x v="254"/>
    <s v="Kimberly Boyd"/>
    <x v="3"/>
    <x v="27"/>
    <s v="Bayonne"/>
    <x v="1"/>
    <s v="Corporate"/>
    <s v="Economy"/>
    <x v="0"/>
    <x v="11"/>
    <s v="Stockwell Rubber Bands, Metal"/>
    <n v="0"/>
    <n v="49"/>
    <n v="24"/>
    <n v="3"/>
    <b v="0"/>
  </r>
  <r>
    <s v="AZ-2013-2857120"/>
    <x v="254"/>
    <n v="7"/>
    <n v="3"/>
    <n v="2013"/>
    <x v="254"/>
    <s v="Kimberly Boyd"/>
    <x v="3"/>
    <x v="27"/>
    <s v="Bayonne"/>
    <x v="1"/>
    <s v="Corporate"/>
    <s v="Economy"/>
    <x v="1"/>
    <x v="4"/>
    <s v="Panasonic Receipt Printer, White"/>
    <n v="0"/>
    <n v="304"/>
    <n v="72"/>
    <n v="3"/>
    <b v="1"/>
  </r>
  <r>
    <s v="AZ-2013-6875037"/>
    <x v="254"/>
    <n v="7"/>
    <n v="3"/>
    <n v="2013"/>
    <x v="254"/>
    <s v="Karon Shah"/>
    <x v="5"/>
    <x v="54"/>
    <s v="Madrid"/>
    <x v="2"/>
    <s v="Corporate"/>
    <s v="Economy"/>
    <x v="0"/>
    <x v="2"/>
    <s v="BIC Pencil Sharpener, Easy-Erase"/>
    <n v="0"/>
    <n v="88"/>
    <n v="4"/>
    <n v="3"/>
    <b v="0"/>
  </r>
  <r>
    <s v="AZ-2013-6875037"/>
    <x v="254"/>
    <n v="7"/>
    <n v="3"/>
    <n v="2013"/>
    <x v="254"/>
    <s v="Karon Shah"/>
    <x v="5"/>
    <x v="54"/>
    <s v="Madrid"/>
    <x v="2"/>
    <s v="Corporate"/>
    <s v="Economy"/>
    <x v="0"/>
    <x v="0"/>
    <s v="Eaton Memo Slips, 8.5 x 11"/>
    <n v="0"/>
    <n v="18"/>
    <n v="5"/>
    <n v="1"/>
    <b v="0"/>
  </r>
  <r>
    <s v="AZ-2013-2848176"/>
    <x v="255"/>
    <n v="8"/>
    <n v="3"/>
    <n v="2013"/>
    <x v="255"/>
    <s v="Chelsea Parkinson"/>
    <x v="3"/>
    <x v="8"/>
    <s v="Melun"/>
    <x v="1"/>
    <s v="Corporate"/>
    <s v="Immediate"/>
    <x v="1"/>
    <x v="13"/>
    <s v="Sharp Copy Machine, High-Speed"/>
    <n v="0"/>
    <n v="1221"/>
    <n v="417"/>
    <n v="6"/>
    <b v="1"/>
  </r>
  <r>
    <s v="AZ-2013-1388656"/>
    <x v="256"/>
    <n v="9"/>
    <n v="3"/>
    <n v="2013"/>
    <x v="256"/>
    <s v="Bianca Monsoor"/>
    <x v="3"/>
    <x v="8"/>
    <s v="Montreuil"/>
    <x v="1"/>
    <s v="Consumer"/>
    <s v="Economy Plus"/>
    <x v="0"/>
    <x v="14"/>
    <s v="Smead Shipping Labels, Alphabetical"/>
    <n v="0"/>
    <n v="34"/>
    <n v="8"/>
    <n v="3"/>
    <b v="1"/>
  </r>
  <r>
    <s v="AZ-2013-1414174"/>
    <x v="256"/>
    <n v="9"/>
    <n v="3"/>
    <n v="2013"/>
    <x v="256"/>
    <s v="Sue Castaneda"/>
    <x v="3"/>
    <x v="8"/>
    <s v="Malakoff"/>
    <x v="1"/>
    <s v="Home Office"/>
    <s v="Economy Plus"/>
    <x v="0"/>
    <x v="8"/>
    <s v="Hamilton Beach Refrigerator, Silver"/>
    <n v="0"/>
    <n v="3156"/>
    <n v="35"/>
    <n v="7"/>
    <b v="0"/>
  </r>
  <r>
    <s v="AZ-2013-1414174"/>
    <x v="256"/>
    <n v="9"/>
    <n v="3"/>
    <n v="2013"/>
    <x v="256"/>
    <s v="Sue Castaneda"/>
    <x v="3"/>
    <x v="8"/>
    <s v="Malakoff"/>
    <x v="1"/>
    <s v="Home Office"/>
    <s v="Economy Plus"/>
    <x v="0"/>
    <x v="11"/>
    <s v="OIC Clamps, 12 Pack"/>
    <n v="0"/>
    <n v="38"/>
    <n v="19"/>
    <n v="2"/>
    <b v="0"/>
  </r>
  <r>
    <s v="BN-2013-4388015"/>
    <x v="256"/>
    <n v="9"/>
    <n v="3"/>
    <n v="2013"/>
    <x v="256"/>
    <s v="Lisa Watkins"/>
    <x v="4"/>
    <x v="4"/>
    <s v="Birmingham"/>
    <x v="0"/>
    <s v="Consumer"/>
    <s v="Economy Plus"/>
    <x v="0"/>
    <x v="1"/>
    <s v="Avery Index Tab, Clear"/>
    <n v="1"/>
    <n v="9"/>
    <n v="-9"/>
    <n v="3"/>
    <b v="0"/>
  </r>
  <r>
    <s v="BN-2013-4388015"/>
    <x v="256"/>
    <n v="9"/>
    <n v="3"/>
    <n v="2013"/>
    <x v="256"/>
    <s v="Lisa Watkins"/>
    <x v="4"/>
    <x v="4"/>
    <s v="Birmingham"/>
    <x v="0"/>
    <s v="Consumer"/>
    <s v="Economy Plus"/>
    <x v="1"/>
    <x v="9"/>
    <s v="Samsung Headset, VoIP"/>
    <n v="1"/>
    <n v="110"/>
    <n v="-18"/>
    <n v="3"/>
    <b v="1"/>
  </r>
  <r>
    <s v="AZ-2013-8748241"/>
    <x v="256"/>
    <n v="9"/>
    <n v="3"/>
    <n v="2013"/>
    <x v="256"/>
    <s v="Jack Brier"/>
    <x v="1"/>
    <x v="21"/>
    <s v="Dresden"/>
    <x v="1"/>
    <s v="Consumer"/>
    <s v="Economy Plus"/>
    <x v="0"/>
    <x v="1"/>
    <s v="Avery Binder Covers, Recycled"/>
    <n v="1"/>
    <n v="23"/>
    <n v="-6"/>
    <n v="4"/>
    <b v="0"/>
  </r>
  <r>
    <s v="AZ-2013-2690702"/>
    <x v="256"/>
    <n v="9"/>
    <n v="3"/>
    <n v="2013"/>
    <x v="256"/>
    <s v="Gabriel Sanders"/>
    <x v="1"/>
    <x v="66"/>
    <s v="Ludwigshafen am Rhein"/>
    <x v="1"/>
    <s v="Consumer"/>
    <s v="Economy"/>
    <x v="0"/>
    <x v="2"/>
    <s v="Binney &amp; Smith Sketch Pad, Blue"/>
    <n v="0"/>
    <n v="232"/>
    <n v="60"/>
    <n v="5"/>
    <b v="1"/>
  </r>
  <r>
    <s v="AZ-2013-2014135"/>
    <x v="257"/>
    <n v="10"/>
    <n v="3"/>
    <n v="2013"/>
    <x v="257"/>
    <s v="Jack Brier"/>
    <x v="1"/>
    <x v="1"/>
    <s v="Erftstadt"/>
    <x v="1"/>
    <s v="Consumer"/>
    <s v="Economy"/>
    <x v="0"/>
    <x v="11"/>
    <s v="Stockwell Rubber Bands, Metal"/>
    <n v="0"/>
    <n v="49"/>
    <n v="24"/>
    <n v="3"/>
    <b v="1"/>
  </r>
  <r>
    <s v="AZ-2013-5416676"/>
    <x v="257"/>
    <n v="10"/>
    <n v="3"/>
    <n v="2013"/>
    <x v="257"/>
    <s v="John Kemp"/>
    <x v="4"/>
    <x v="4"/>
    <s v="Stoke-on-Trent"/>
    <x v="0"/>
    <s v="Home Office"/>
    <s v="Economy"/>
    <x v="0"/>
    <x v="2"/>
    <s v="BIC Markers, Fluorescent"/>
    <n v="0"/>
    <n v="111"/>
    <n v="9"/>
    <n v="4"/>
    <b v="1"/>
  </r>
  <r>
    <s v="AZ-2013-5416676"/>
    <x v="257"/>
    <n v="10"/>
    <n v="3"/>
    <n v="2013"/>
    <x v="257"/>
    <s v="John Kemp"/>
    <x v="4"/>
    <x v="4"/>
    <s v="Stoke-on-Trent"/>
    <x v="0"/>
    <s v="Home Office"/>
    <s v="Economy"/>
    <x v="0"/>
    <x v="2"/>
    <s v="BIC Pens, Easy-Erase"/>
    <n v="0"/>
    <n v="15"/>
    <n v="3"/>
    <n v="1"/>
    <b v="1"/>
  </r>
  <r>
    <s v="AZ-2013-4505050"/>
    <x v="257"/>
    <n v="10"/>
    <n v="3"/>
    <n v="2013"/>
    <x v="257"/>
    <s v="Natasha Sykes"/>
    <x v="2"/>
    <x v="67"/>
    <s v="Genoa"/>
    <x v="2"/>
    <s v="Consumer"/>
    <s v="Economy"/>
    <x v="0"/>
    <x v="2"/>
    <s v="BIC Highlighters, Easy-Erase"/>
    <n v="0"/>
    <n v="154"/>
    <n v="35"/>
    <n v="8"/>
    <b v="0"/>
  </r>
  <r>
    <s v="AZ-2013-4505050"/>
    <x v="257"/>
    <n v="10"/>
    <n v="3"/>
    <n v="2013"/>
    <x v="257"/>
    <s v="Natasha Sykes"/>
    <x v="2"/>
    <x v="67"/>
    <s v="Genoa"/>
    <x v="2"/>
    <s v="Consumer"/>
    <s v="Economy"/>
    <x v="0"/>
    <x v="14"/>
    <s v="Harbour Creations Color Coded Labels, Adjustable"/>
    <n v="0"/>
    <n v="76"/>
    <n v="11"/>
    <n v="7"/>
    <b v="1"/>
  </r>
  <r>
    <s v="AZ-2013-3220222"/>
    <x v="258"/>
    <n v="12"/>
    <n v="3"/>
    <n v="2013"/>
    <x v="258"/>
    <s v="Toby Conway"/>
    <x v="2"/>
    <x v="37"/>
    <s v="Moncalieri"/>
    <x v="2"/>
    <s v="Consumer"/>
    <s v="Immediate"/>
    <x v="0"/>
    <x v="10"/>
    <s v="Cameo Peel and Seal, with clear poly window"/>
    <n v="0"/>
    <n v="49"/>
    <n v="22"/>
    <n v="2"/>
    <b v="0"/>
  </r>
  <r>
    <s v="AZ-2013-1741876"/>
    <x v="258"/>
    <n v="12"/>
    <n v="3"/>
    <n v="2013"/>
    <x v="258"/>
    <s v="Matilda Jackson"/>
    <x v="5"/>
    <x v="77"/>
    <s v="Vitoria"/>
    <x v="2"/>
    <s v="Corporate"/>
    <s v="Priority"/>
    <x v="2"/>
    <x v="5"/>
    <s v="Ikea 3-Shelf Cabinet, Pine"/>
    <n v="0"/>
    <n v="575"/>
    <n v="17"/>
    <n v="4"/>
    <b v="1"/>
  </r>
  <r>
    <s v="AZ-2013-1741876"/>
    <x v="258"/>
    <n v="12"/>
    <n v="3"/>
    <n v="2013"/>
    <x v="258"/>
    <s v="Matilda Jackson"/>
    <x v="5"/>
    <x v="77"/>
    <s v="Vitoria"/>
    <x v="2"/>
    <s v="Corporate"/>
    <s v="Priority"/>
    <x v="2"/>
    <x v="5"/>
    <s v="Ikea Floating Shelf Set, Traditional"/>
    <n v="0"/>
    <n v="170"/>
    <n v="10"/>
    <n v="1"/>
    <b v="0"/>
  </r>
  <r>
    <s v="AZ-2013-6121627"/>
    <x v="258"/>
    <n v="12"/>
    <n v="3"/>
    <n v="2013"/>
    <x v="258"/>
    <s v="Chloe Landale"/>
    <x v="4"/>
    <x v="4"/>
    <s v="Plymouth"/>
    <x v="0"/>
    <s v="Home Office"/>
    <s v="Economy"/>
    <x v="0"/>
    <x v="3"/>
    <s v="Eldon Folders, Single Width"/>
    <n v="0"/>
    <n v="51"/>
    <n v="24"/>
    <n v="3"/>
    <b v="1"/>
  </r>
  <r>
    <s v="AZ-2013-6440318"/>
    <x v="258"/>
    <n v="12"/>
    <n v="3"/>
    <n v="2013"/>
    <x v="258"/>
    <s v="Ronald Everson"/>
    <x v="3"/>
    <x v="30"/>
    <s v="Cambrai"/>
    <x v="1"/>
    <s v="Corporate"/>
    <s v="Economy Plus"/>
    <x v="1"/>
    <x v="9"/>
    <s v="Nokia Headset, VoIP"/>
    <n v="0"/>
    <n v="249"/>
    <n v="79"/>
    <n v="4"/>
    <b v="0"/>
  </r>
  <r>
    <s v="AZ-2013-6121627"/>
    <x v="258"/>
    <n v="12"/>
    <n v="3"/>
    <n v="2013"/>
    <x v="258"/>
    <s v="Chloe Landale"/>
    <x v="4"/>
    <x v="4"/>
    <s v="Plymouth"/>
    <x v="0"/>
    <s v="Home Office"/>
    <s v="Economy"/>
    <x v="1"/>
    <x v="13"/>
    <s v="Sharp Fax and Copier, Color"/>
    <n v="0"/>
    <n v="510"/>
    <n v="250"/>
    <n v="3"/>
    <b v="0"/>
  </r>
  <r>
    <s v="AZ-2013-4386533"/>
    <x v="258"/>
    <n v="12"/>
    <n v="3"/>
    <n v="2013"/>
    <x v="258"/>
    <s v="Isabelle Macghey"/>
    <x v="1"/>
    <x v="28"/>
    <s v="Heidelberg"/>
    <x v="1"/>
    <s v="Consumer"/>
    <s v="Economy"/>
    <x v="2"/>
    <x v="15"/>
    <s v="Deflect-O Frame, Durable"/>
    <n v="0"/>
    <n v="964"/>
    <n v="395"/>
    <n v="9"/>
    <b v="0"/>
  </r>
  <r>
    <s v="AZ-2013-6334025"/>
    <x v="258"/>
    <n v="12"/>
    <n v="3"/>
    <n v="2013"/>
    <x v="258"/>
    <s v="Craig Rayner"/>
    <x v="1"/>
    <x v="32"/>
    <s v="Wiesbaden"/>
    <x v="1"/>
    <s v="Consumer"/>
    <s v="Economy"/>
    <x v="0"/>
    <x v="2"/>
    <s v="Stanley Sketch Pad, Blue"/>
    <n v="0"/>
    <n v="133"/>
    <n v="44"/>
    <n v="3"/>
    <b v="0"/>
  </r>
  <r>
    <s v="AZ-2013-7662993"/>
    <x v="258"/>
    <n v="12"/>
    <n v="3"/>
    <n v="2013"/>
    <x v="258"/>
    <s v="Spencer Wallis"/>
    <x v="4"/>
    <x v="4"/>
    <s v="Nottingham"/>
    <x v="0"/>
    <s v="Consumer"/>
    <s v="Economy"/>
    <x v="1"/>
    <x v="13"/>
    <s v="Hewlett Copy Machine, Color"/>
    <n v="0"/>
    <n v="795"/>
    <n v="270"/>
    <n v="3"/>
    <b v="0"/>
  </r>
  <r>
    <s v="AZ-2013-8044431"/>
    <x v="258"/>
    <n v="12"/>
    <n v="3"/>
    <n v="2013"/>
    <x v="258"/>
    <s v="Lucas Northcott"/>
    <x v="4"/>
    <x v="42"/>
    <s v="Glasgow"/>
    <x v="0"/>
    <s v="Consumer"/>
    <s v="Economy"/>
    <x v="2"/>
    <x v="15"/>
    <s v="Eldon Clock, Duo Pack"/>
    <n v="0"/>
    <n v="79"/>
    <n v="16"/>
    <n v="2"/>
    <b v="0"/>
  </r>
  <r>
    <s v="AZ-2013-3328876"/>
    <x v="259"/>
    <n v="1"/>
    <n v="4"/>
    <n v="2013"/>
    <x v="259"/>
    <s v="Daryl Claypool"/>
    <x v="3"/>
    <x v="39"/>
    <s v="Gap"/>
    <x v="1"/>
    <s v="Corporate"/>
    <s v="Economy"/>
    <x v="0"/>
    <x v="8"/>
    <s v="KitchenAid Stove, Silver"/>
    <n v="0"/>
    <n v="1028"/>
    <n v="297"/>
    <n v="2"/>
    <b v="0"/>
  </r>
  <r>
    <s v="AZ-2013-2015802"/>
    <x v="259"/>
    <n v="1"/>
    <n v="4"/>
    <n v="2013"/>
    <x v="259"/>
    <s v="Louis Scott"/>
    <x v="2"/>
    <x v="15"/>
    <s v="Catania"/>
    <x v="2"/>
    <s v="Corporate"/>
    <s v="Economy"/>
    <x v="0"/>
    <x v="0"/>
    <s v="Eaton Message Books, Recycled"/>
    <n v="0"/>
    <n v="102"/>
    <n v="14"/>
    <n v="5"/>
    <b v="0"/>
  </r>
  <r>
    <s v="AZ-2013-7017402"/>
    <x v="259"/>
    <n v="1"/>
    <n v="4"/>
    <n v="2013"/>
    <x v="259"/>
    <s v="Benjamin Knaggs"/>
    <x v="2"/>
    <x v="37"/>
    <s v="Turin"/>
    <x v="2"/>
    <s v="Home Office"/>
    <s v="Economy Plus"/>
    <x v="2"/>
    <x v="6"/>
    <s v="Hon Rocking Chair, Black"/>
    <n v="1"/>
    <n v="205"/>
    <n v="-113"/>
    <n v="4"/>
    <b v="0"/>
  </r>
  <r>
    <s v="AZ-2013-7017402"/>
    <x v="259"/>
    <n v="1"/>
    <n v="4"/>
    <n v="2013"/>
    <x v="259"/>
    <s v="Benjamin Knaggs"/>
    <x v="2"/>
    <x v="37"/>
    <s v="Turin"/>
    <x v="2"/>
    <s v="Home Office"/>
    <s v="Economy Plus"/>
    <x v="2"/>
    <x v="15"/>
    <s v="Tenex Frame, Duo Pack"/>
    <n v="0"/>
    <n v="220"/>
    <n v="18"/>
    <n v="2"/>
    <b v="0"/>
  </r>
  <r>
    <s v="AZ-2013-7017402"/>
    <x v="259"/>
    <n v="1"/>
    <n v="4"/>
    <n v="2013"/>
    <x v="259"/>
    <s v="Benjamin Knaggs"/>
    <x v="2"/>
    <x v="37"/>
    <s v="Turin"/>
    <x v="2"/>
    <s v="Home Office"/>
    <s v="Economy Plus"/>
    <x v="0"/>
    <x v="8"/>
    <s v="Breville Refrigerator, White"/>
    <n v="0"/>
    <n v="2070"/>
    <n v="414"/>
    <n v="4"/>
    <b v="1"/>
  </r>
  <r>
    <s v="AZ-2013-7017402"/>
    <x v="259"/>
    <n v="1"/>
    <n v="4"/>
    <n v="2013"/>
    <x v="259"/>
    <s v="Benjamin Knaggs"/>
    <x v="2"/>
    <x v="37"/>
    <s v="Turin"/>
    <x v="2"/>
    <s v="Home Office"/>
    <s v="Economy Plus"/>
    <x v="0"/>
    <x v="3"/>
    <s v="Tenex Trays, Single Width"/>
    <n v="0"/>
    <n v="98"/>
    <n v="-3"/>
    <n v="3"/>
    <b v="0"/>
  </r>
  <r>
    <s v="AZ-2013-7017402"/>
    <x v="259"/>
    <n v="1"/>
    <n v="4"/>
    <n v="2013"/>
    <x v="259"/>
    <s v="Benjamin Knaggs"/>
    <x v="2"/>
    <x v="37"/>
    <s v="Turin"/>
    <x v="2"/>
    <s v="Home Office"/>
    <s v="Economy Plus"/>
    <x v="1"/>
    <x v="7"/>
    <s v="Belkin Numeric Keypad, USB"/>
    <n v="0"/>
    <n v="278"/>
    <n v="42"/>
    <n v="5"/>
    <b v="1"/>
  </r>
  <r>
    <s v="AZ-2013-7897530"/>
    <x v="259"/>
    <n v="1"/>
    <n v="4"/>
    <n v="2013"/>
    <x v="259"/>
    <s v="Tara Hines"/>
    <x v="3"/>
    <x v="9"/>
    <s v="Lyon"/>
    <x v="1"/>
    <s v="Consumer"/>
    <s v="Economy"/>
    <x v="0"/>
    <x v="0"/>
    <s v="Enermax Computer Printout Paper, 8.5 x 11"/>
    <n v="0"/>
    <n v="65"/>
    <n v="17"/>
    <n v="2"/>
    <b v="1"/>
  </r>
  <r>
    <s v="AZ-2013-7897530"/>
    <x v="259"/>
    <n v="1"/>
    <n v="4"/>
    <n v="2013"/>
    <x v="259"/>
    <s v="Tara Hines"/>
    <x v="3"/>
    <x v="9"/>
    <s v="Lyon"/>
    <x v="1"/>
    <s v="Consumer"/>
    <s v="Economy"/>
    <x v="0"/>
    <x v="3"/>
    <s v="Rogers Lockers, Blue"/>
    <n v="0"/>
    <n v="1524"/>
    <n v="-51"/>
    <n v="8"/>
    <b v="0"/>
  </r>
  <r>
    <s v="BN-2013-6770556"/>
    <x v="259"/>
    <n v="1"/>
    <n v="4"/>
    <n v="2013"/>
    <x v="259"/>
    <s v="Angie Massengill"/>
    <x v="11"/>
    <x v="79"/>
    <s v="Zurich"/>
    <x v="1"/>
    <s v="Consumer"/>
    <s v="Economy"/>
    <x v="2"/>
    <x v="6"/>
    <s v="SAFCO Swivel Stool, Adjustable"/>
    <n v="0"/>
    <n v="682"/>
    <n v="327"/>
    <n v="4"/>
    <b v="1"/>
  </r>
  <r>
    <s v="BN-2013-4341327"/>
    <x v="259"/>
    <n v="1"/>
    <n v="4"/>
    <n v="2013"/>
    <x v="259"/>
    <s v="Phoebe Lindsay"/>
    <x v="9"/>
    <x v="72"/>
    <s v="Bergen op Zoom"/>
    <x v="1"/>
    <s v="Consumer"/>
    <s v="Economy Plus"/>
    <x v="0"/>
    <x v="11"/>
    <s v="Stockwell Clamps, 12 Pack"/>
    <n v="1"/>
    <n v="19"/>
    <n v="-1"/>
    <n v="2"/>
    <b v="1"/>
  </r>
  <r>
    <s v="AZ-2013-3240279"/>
    <x v="260"/>
    <n v="2"/>
    <n v="4"/>
    <n v="2013"/>
    <x v="260"/>
    <s v="Leon Barnes"/>
    <x v="3"/>
    <x v="30"/>
    <s v="Lens"/>
    <x v="1"/>
    <s v="Consumer"/>
    <s v="Economy Plus"/>
    <x v="2"/>
    <x v="5"/>
    <s v="Bush Floating Shelf Set, Traditional"/>
    <n v="0"/>
    <n v="154"/>
    <n v="14"/>
    <n v="1"/>
    <b v="1"/>
  </r>
  <r>
    <s v="AZ-2013-4821824"/>
    <x v="261"/>
    <n v="3"/>
    <n v="4"/>
    <n v="2013"/>
    <x v="261"/>
    <s v="Jasmine Slater"/>
    <x v="1"/>
    <x v="1"/>
    <s v="Essen"/>
    <x v="1"/>
    <s v="Corporate"/>
    <s v="Economy Plus"/>
    <x v="0"/>
    <x v="14"/>
    <s v="Avery Removable Labels, Adjustable"/>
    <n v="0"/>
    <n v="17"/>
    <n v="8"/>
    <n v="2"/>
    <b v="1"/>
  </r>
  <r>
    <s v="AZ-2013-4821824"/>
    <x v="261"/>
    <n v="3"/>
    <n v="4"/>
    <n v="2013"/>
    <x v="261"/>
    <s v="Jasmine Slater"/>
    <x v="1"/>
    <x v="1"/>
    <s v="Essen"/>
    <x v="1"/>
    <s v="Corporate"/>
    <s v="Economy Plus"/>
    <x v="0"/>
    <x v="12"/>
    <s v="Elite Letter Opener, Easy Grip"/>
    <n v="0"/>
    <n v="145"/>
    <n v="7"/>
    <n v="5"/>
    <b v="1"/>
  </r>
  <r>
    <s v="AZ-2013-3863359"/>
    <x v="261"/>
    <n v="3"/>
    <n v="4"/>
    <n v="2013"/>
    <x v="261"/>
    <s v="Adam Peacock"/>
    <x v="1"/>
    <x v="1"/>
    <s v="Aachen"/>
    <x v="1"/>
    <s v="Corporate"/>
    <s v="Economy"/>
    <x v="0"/>
    <x v="2"/>
    <s v="Binney &amp; Smith Highlighters, Fluorescent"/>
    <n v="0"/>
    <n v="54"/>
    <n v="4"/>
    <n v="3"/>
    <b v="1"/>
  </r>
  <r>
    <s v="AZ-2013-755831"/>
    <x v="262"/>
    <n v="4"/>
    <n v="4"/>
    <n v="2013"/>
    <x v="262"/>
    <s v="Luca Varley"/>
    <x v="3"/>
    <x v="3"/>
    <s v="Thionville"/>
    <x v="1"/>
    <s v="Corporate"/>
    <s v="Priority"/>
    <x v="0"/>
    <x v="0"/>
    <s v="Xerox Parchment Paper, Premium"/>
    <n v="0"/>
    <n v="40"/>
    <n v="13"/>
    <n v="3"/>
    <b v="1"/>
  </r>
  <r>
    <s v="AZ-2013-755831"/>
    <x v="262"/>
    <n v="4"/>
    <n v="4"/>
    <n v="2013"/>
    <x v="262"/>
    <s v="Luca Varley"/>
    <x v="3"/>
    <x v="3"/>
    <s v="Thionville"/>
    <x v="1"/>
    <s v="Corporate"/>
    <s v="Priority"/>
    <x v="1"/>
    <x v="4"/>
    <s v="Epson Card Printer, White"/>
    <n v="0"/>
    <n v="716"/>
    <n v="101"/>
    <n v="5"/>
    <b v="1"/>
  </r>
  <r>
    <s v="AZ-2013-7074618"/>
    <x v="262"/>
    <n v="4"/>
    <n v="4"/>
    <n v="2013"/>
    <x v="262"/>
    <s v="Aaron Davey"/>
    <x v="1"/>
    <x v="5"/>
    <s v="Berlin"/>
    <x v="1"/>
    <s v="Consumer"/>
    <s v="Economy"/>
    <x v="1"/>
    <x v="13"/>
    <s v="Canon Ink, Digital"/>
    <n v="0"/>
    <n v="264"/>
    <n v="3"/>
    <n v="2"/>
    <b v="0"/>
  </r>
  <r>
    <s v="BN-2013-1199196"/>
    <x v="262"/>
    <n v="4"/>
    <n v="4"/>
    <n v="2013"/>
    <x v="262"/>
    <s v="Georgia Bermingham"/>
    <x v="6"/>
    <x v="26"/>
    <s v="Dublin"/>
    <x v="0"/>
    <s v="Home Office"/>
    <s v="Priority"/>
    <x v="0"/>
    <x v="1"/>
    <s v="Acco Binder Covers, Economy"/>
    <n v="1"/>
    <n v="20"/>
    <n v="-4"/>
    <n v="3"/>
    <b v="0"/>
  </r>
  <r>
    <s v="BN-2013-1199196"/>
    <x v="262"/>
    <n v="4"/>
    <n v="4"/>
    <n v="2013"/>
    <x v="262"/>
    <s v="Georgia Bermingham"/>
    <x v="6"/>
    <x v="26"/>
    <s v="Dublin"/>
    <x v="0"/>
    <s v="Home Office"/>
    <s v="Priority"/>
    <x v="0"/>
    <x v="10"/>
    <s v="Ames Mailers, Recycled"/>
    <n v="1"/>
    <n v="35"/>
    <n v="-33"/>
    <n v="2"/>
    <b v="0"/>
  </r>
  <r>
    <s v="BN-2013-1199196"/>
    <x v="262"/>
    <n v="4"/>
    <n v="4"/>
    <n v="2013"/>
    <x v="262"/>
    <s v="Georgia Bermingham"/>
    <x v="6"/>
    <x v="26"/>
    <s v="Dublin"/>
    <x v="0"/>
    <s v="Home Office"/>
    <s v="Priority"/>
    <x v="1"/>
    <x v="13"/>
    <s v="Hewlett Fax Machine, Color"/>
    <n v="1"/>
    <n v="482"/>
    <n v="-145"/>
    <n v="3"/>
    <b v="1"/>
  </r>
  <r>
    <s v="AZ-2013-9283365"/>
    <x v="263"/>
    <n v="6"/>
    <n v="4"/>
    <n v="2013"/>
    <x v="263"/>
    <s v="Max Ludwig"/>
    <x v="3"/>
    <x v="8"/>
    <s v="Clichy-sous-Bois"/>
    <x v="1"/>
    <s v="Home Office"/>
    <s v="Economy"/>
    <x v="1"/>
    <x v="13"/>
    <s v="HP Wireless Fax, Digital"/>
    <n v="0"/>
    <n v="2753"/>
    <n v="842"/>
    <n v="9"/>
    <b v="1"/>
  </r>
  <r>
    <s v="AZ-2013-588025"/>
    <x v="263"/>
    <n v="6"/>
    <n v="4"/>
    <n v="2013"/>
    <x v="263"/>
    <s v="Georgia Bermingham"/>
    <x v="1"/>
    <x v="1"/>
    <s v="Dorsten"/>
    <x v="1"/>
    <s v="Home Office"/>
    <s v="Economy Plus"/>
    <x v="2"/>
    <x v="15"/>
    <s v="Deflect-O Door Stop, Durable"/>
    <n v="0"/>
    <n v="123"/>
    <n v="17"/>
    <n v="3"/>
    <b v="0"/>
  </r>
  <r>
    <s v="AZ-2013-588025"/>
    <x v="263"/>
    <n v="6"/>
    <n v="4"/>
    <n v="2013"/>
    <x v="263"/>
    <s v="Georgia Bermingham"/>
    <x v="1"/>
    <x v="1"/>
    <s v="Dorsten"/>
    <x v="1"/>
    <s v="Home Office"/>
    <s v="Economy Plus"/>
    <x v="0"/>
    <x v="2"/>
    <s v="Boston Pencil Sharpener, Water Color"/>
    <n v="0"/>
    <n v="193"/>
    <n v="96"/>
    <n v="6"/>
    <b v="0"/>
  </r>
  <r>
    <s v="AZ-2013-5864378"/>
    <x v="263"/>
    <n v="6"/>
    <n v="4"/>
    <n v="2013"/>
    <x v="263"/>
    <s v="Jason Martinez"/>
    <x v="1"/>
    <x v="16"/>
    <s v="Magdeburg"/>
    <x v="1"/>
    <s v="Corporate"/>
    <s v="Priority"/>
    <x v="0"/>
    <x v="2"/>
    <s v="BIC Markers, Fluorescent"/>
    <n v="0"/>
    <n v="166"/>
    <n v="13"/>
    <n v="6"/>
    <b v="1"/>
  </r>
  <r>
    <s v="AZ-2013-5864378"/>
    <x v="263"/>
    <n v="6"/>
    <n v="4"/>
    <n v="2013"/>
    <x v="263"/>
    <s v="Jason Martinez"/>
    <x v="1"/>
    <x v="16"/>
    <s v="Magdeburg"/>
    <x v="1"/>
    <s v="Corporate"/>
    <s v="Priority"/>
    <x v="0"/>
    <x v="2"/>
    <s v="BIC Pens, Easy-Erase"/>
    <n v="0"/>
    <n v="15"/>
    <n v="3"/>
    <n v="1"/>
    <b v="1"/>
  </r>
  <r>
    <s v="BN-2013-6003171"/>
    <x v="263"/>
    <n v="6"/>
    <n v="4"/>
    <n v="2013"/>
    <x v="263"/>
    <s v="Kaitlyn Dorsch"/>
    <x v="0"/>
    <x v="36"/>
    <s v="Gothenburg"/>
    <x v="0"/>
    <s v="Corporate"/>
    <s v="Economy"/>
    <x v="2"/>
    <x v="6"/>
    <s v="Harbour Creations Bag Chairs, Adjustable"/>
    <n v="1"/>
    <n v="96"/>
    <n v="-8"/>
    <n v="3"/>
    <b v="1"/>
  </r>
  <r>
    <s v="BN-2013-6003171"/>
    <x v="263"/>
    <n v="6"/>
    <n v="4"/>
    <n v="2013"/>
    <x v="263"/>
    <s v="Kaitlyn Dorsch"/>
    <x v="0"/>
    <x v="36"/>
    <s v="Gothenburg"/>
    <x v="0"/>
    <s v="Corporate"/>
    <s v="Economy"/>
    <x v="2"/>
    <x v="15"/>
    <s v="Advantus Light Bulb, Black"/>
    <n v="1"/>
    <n v="24"/>
    <n v="-8"/>
    <n v="3"/>
    <b v="0"/>
  </r>
  <r>
    <s v="BN-2013-6003171"/>
    <x v="263"/>
    <n v="6"/>
    <n v="4"/>
    <n v="2013"/>
    <x v="263"/>
    <s v="Kaitlyn Dorsch"/>
    <x v="0"/>
    <x v="36"/>
    <s v="Gothenburg"/>
    <x v="0"/>
    <s v="Corporate"/>
    <s v="Economy"/>
    <x v="0"/>
    <x v="1"/>
    <s v="Avery Binding Machine, Durable"/>
    <n v="1"/>
    <n v="101"/>
    <n v="-89"/>
    <n v="4"/>
    <b v="0"/>
  </r>
  <r>
    <s v="BN-2013-6003171"/>
    <x v="263"/>
    <n v="6"/>
    <n v="4"/>
    <n v="2013"/>
    <x v="263"/>
    <s v="Kaitlyn Dorsch"/>
    <x v="0"/>
    <x v="36"/>
    <s v="Gothenburg"/>
    <x v="0"/>
    <s v="Corporate"/>
    <s v="Economy"/>
    <x v="0"/>
    <x v="10"/>
    <s v="Cameo Peel and Seal, Recycled"/>
    <n v="1"/>
    <n v="30"/>
    <n v="-16"/>
    <n v="3"/>
    <b v="1"/>
  </r>
  <r>
    <s v="BN-2013-6003171"/>
    <x v="263"/>
    <n v="6"/>
    <n v="4"/>
    <n v="2013"/>
    <x v="263"/>
    <s v="Kaitlyn Dorsch"/>
    <x v="0"/>
    <x v="36"/>
    <s v="Gothenburg"/>
    <x v="0"/>
    <s v="Corporate"/>
    <s v="Economy"/>
    <x v="1"/>
    <x v="7"/>
    <s v="Enermax Memory Card, Erganomic"/>
    <n v="1"/>
    <n v="224"/>
    <n v="-14"/>
    <n v="4"/>
    <b v="0"/>
  </r>
  <r>
    <s v="BN-2013-6003171"/>
    <x v="263"/>
    <n v="6"/>
    <n v="4"/>
    <n v="2013"/>
    <x v="263"/>
    <s v="Kaitlyn Dorsch"/>
    <x v="0"/>
    <x v="36"/>
    <s v="Gothenburg"/>
    <x v="0"/>
    <s v="Corporate"/>
    <s v="Economy"/>
    <x v="1"/>
    <x v="9"/>
    <s v="Motorola Office Telephone, VoIP"/>
    <n v="1"/>
    <n v="108"/>
    <n v="-13"/>
    <n v="3"/>
    <b v="1"/>
  </r>
  <r>
    <s v="BN-2013-397330"/>
    <x v="263"/>
    <n v="6"/>
    <n v="4"/>
    <n v="2013"/>
    <x v="263"/>
    <s v="Isla Vogel"/>
    <x v="3"/>
    <x v="8"/>
    <s v="Paris"/>
    <x v="1"/>
    <s v="Home Office"/>
    <s v="Economy"/>
    <x v="1"/>
    <x v="4"/>
    <s v="Okidata Card Printer, Durable"/>
    <n v="0"/>
    <n v="598"/>
    <n v="-49"/>
    <n v="4"/>
    <b v="1"/>
  </r>
  <r>
    <s v="BN-2013-8437019"/>
    <x v="263"/>
    <n v="6"/>
    <n v="4"/>
    <n v="2013"/>
    <x v="263"/>
    <s v="Joan Douglas"/>
    <x v="7"/>
    <x v="96"/>
    <s v="Bergen"/>
    <x v="0"/>
    <s v="Corporate"/>
    <s v="Economy"/>
    <x v="0"/>
    <x v="10"/>
    <s v="Kraft Peel and Seal, Security-Tint"/>
    <n v="0"/>
    <n v="69"/>
    <n v="11"/>
    <n v="3"/>
    <b v="1"/>
  </r>
  <r>
    <s v="BN-2013-8437019"/>
    <x v="263"/>
    <n v="6"/>
    <n v="4"/>
    <n v="2013"/>
    <x v="263"/>
    <s v="Joan Douglas"/>
    <x v="7"/>
    <x v="96"/>
    <s v="Bergen"/>
    <x v="0"/>
    <s v="Corporate"/>
    <s v="Economy"/>
    <x v="1"/>
    <x v="7"/>
    <s v="Enermax Memory Card, Programmable"/>
    <n v="0"/>
    <n v="348"/>
    <n v="66"/>
    <n v="3"/>
    <b v="1"/>
  </r>
  <r>
    <s v="BN-2013-8437019"/>
    <x v="263"/>
    <n v="6"/>
    <n v="4"/>
    <n v="2013"/>
    <x v="263"/>
    <s v="Joan Douglas"/>
    <x v="7"/>
    <x v="96"/>
    <s v="Bergen"/>
    <x v="0"/>
    <s v="Corporate"/>
    <s v="Economy"/>
    <x v="1"/>
    <x v="4"/>
    <s v="Epson Inkjet, Durable"/>
    <n v="0"/>
    <n v="1533"/>
    <n v="506"/>
    <n v="5"/>
    <b v="1"/>
  </r>
  <r>
    <s v="BN-2013-2755077"/>
    <x v="263"/>
    <n v="6"/>
    <n v="4"/>
    <n v="2013"/>
    <x v="263"/>
    <s v="George To Rot"/>
    <x v="5"/>
    <x v="20"/>
    <s v="Valladolid"/>
    <x v="2"/>
    <s v="Corporate"/>
    <s v="Economy Plus"/>
    <x v="0"/>
    <x v="1"/>
    <s v="Wilson Jones Binding Machine, Durable"/>
    <n v="0"/>
    <n v="50"/>
    <n v="1"/>
    <n v="1"/>
    <b v="1"/>
  </r>
  <r>
    <s v="BN-2013-2755077"/>
    <x v="263"/>
    <n v="6"/>
    <n v="4"/>
    <n v="2013"/>
    <x v="263"/>
    <s v="George To Rot"/>
    <x v="5"/>
    <x v="20"/>
    <s v="Valladolid"/>
    <x v="2"/>
    <s v="Corporate"/>
    <s v="Economy Plus"/>
    <x v="0"/>
    <x v="0"/>
    <s v="Xerox Note Cards, Multicolor"/>
    <n v="0"/>
    <n v="83"/>
    <n v="21"/>
    <n v="3"/>
    <b v="1"/>
  </r>
  <r>
    <s v="BN-2013-2755077"/>
    <x v="263"/>
    <n v="6"/>
    <n v="4"/>
    <n v="2013"/>
    <x v="263"/>
    <s v="George To Rot"/>
    <x v="5"/>
    <x v="20"/>
    <s v="Valladolid"/>
    <x v="2"/>
    <s v="Corporate"/>
    <s v="Economy Plus"/>
    <x v="0"/>
    <x v="3"/>
    <s v="Rogers Shelving, Single Width"/>
    <n v="0"/>
    <n v="448"/>
    <n v="-10"/>
    <n v="8"/>
    <b v="1"/>
  </r>
  <r>
    <s v="BN-2013-2755077"/>
    <x v="263"/>
    <n v="6"/>
    <n v="4"/>
    <n v="2013"/>
    <x v="263"/>
    <s v="George To Rot"/>
    <x v="5"/>
    <x v="20"/>
    <s v="Valladolid"/>
    <x v="2"/>
    <s v="Corporate"/>
    <s v="Economy Plus"/>
    <x v="1"/>
    <x v="9"/>
    <s v="Samsung Smart Phone, VoIP"/>
    <n v="0"/>
    <n v="5726"/>
    <n v="-445"/>
    <n v="10"/>
    <b v="1"/>
  </r>
  <r>
    <s v="BN-2013-5868311"/>
    <x v="263"/>
    <n v="6"/>
    <n v="4"/>
    <n v="2013"/>
    <x v="263"/>
    <s v="Bianca Crisp"/>
    <x v="9"/>
    <x v="72"/>
    <s v="Tilburg"/>
    <x v="1"/>
    <s v="Home Office"/>
    <s v="Economy"/>
    <x v="2"/>
    <x v="15"/>
    <s v="Advantus Light Bulb, Erganomic"/>
    <n v="0"/>
    <n v="45"/>
    <n v="-6"/>
    <n v="3"/>
    <b v="1"/>
  </r>
  <r>
    <s v="BN-2013-5868311"/>
    <x v="263"/>
    <n v="6"/>
    <n v="4"/>
    <n v="2013"/>
    <x v="263"/>
    <s v="Bianca Crisp"/>
    <x v="9"/>
    <x v="72"/>
    <s v="Tilburg"/>
    <x v="1"/>
    <s v="Home Office"/>
    <s v="Economy"/>
    <x v="2"/>
    <x v="15"/>
    <s v="Tenex Light Bulb, Black"/>
    <n v="0"/>
    <n v="30"/>
    <n v="4"/>
    <n v="2"/>
    <b v="1"/>
  </r>
  <r>
    <s v="BN-2013-5868311"/>
    <x v="263"/>
    <n v="6"/>
    <n v="4"/>
    <n v="2013"/>
    <x v="263"/>
    <s v="Bianca Crisp"/>
    <x v="9"/>
    <x v="72"/>
    <s v="Tilburg"/>
    <x v="1"/>
    <s v="Home Office"/>
    <s v="Economy"/>
    <x v="0"/>
    <x v="1"/>
    <s v="Ibico Binding Machine, Recycled"/>
    <n v="1"/>
    <n v="259"/>
    <n v="-166"/>
    <n v="10"/>
    <b v="0"/>
  </r>
  <r>
    <s v="AZ-2013-2185600"/>
    <x v="264"/>
    <n v="7"/>
    <n v="4"/>
    <n v="2013"/>
    <x v="264"/>
    <s v="Robert Duffy"/>
    <x v="5"/>
    <x v="10"/>
    <s v="Barcelona"/>
    <x v="2"/>
    <s v="Home Office"/>
    <s v="Economy Plus"/>
    <x v="1"/>
    <x v="13"/>
    <s v="Sharp Fax Machine, Laser"/>
    <n v="0"/>
    <n v="2070"/>
    <n v="186"/>
    <n v="7"/>
    <b v="1"/>
  </r>
  <r>
    <s v="AZ-2013-8277414"/>
    <x v="264"/>
    <n v="7"/>
    <n v="4"/>
    <n v="2013"/>
    <x v="264"/>
    <s v="Debbie Fisk"/>
    <x v="2"/>
    <x v="55"/>
    <s v="Carrara"/>
    <x v="2"/>
    <s v="Corporate"/>
    <s v="Economy"/>
    <x v="2"/>
    <x v="15"/>
    <s v="Advantus Stacking Tray, Black"/>
    <n v="0"/>
    <n v="106"/>
    <n v="30"/>
    <n v="4"/>
    <b v="0"/>
  </r>
  <r>
    <s v="AZ-2013-8277414"/>
    <x v="264"/>
    <n v="7"/>
    <n v="4"/>
    <n v="2013"/>
    <x v="264"/>
    <s v="Debbie Fisk"/>
    <x v="2"/>
    <x v="55"/>
    <s v="Carrara"/>
    <x v="2"/>
    <s v="Corporate"/>
    <s v="Economy"/>
    <x v="0"/>
    <x v="2"/>
    <s v="Binney &amp; Smith Highlighters, Fluorescent"/>
    <n v="0"/>
    <n v="71"/>
    <n v="6"/>
    <n v="4"/>
    <b v="0"/>
  </r>
  <r>
    <s v="AZ-2013-5358584"/>
    <x v="265"/>
    <n v="8"/>
    <n v="4"/>
    <n v="2013"/>
    <x v="265"/>
    <s v="Robert Duffy"/>
    <x v="3"/>
    <x v="9"/>
    <s v="Bourg-en-Bresse"/>
    <x v="1"/>
    <s v="Home Office"/>
    <s v="Economy Plus"/>
    <x v="2"/>
    <x v="15"/>
    <s v="Deflect-O Stacking Tray, Erganomic"/>
    <n v="0"/>
    <n v="45"/>
    <n v="2"/>
    <n v="2"/>
    <b v="0"/>
  </r>
  <r>
    <s v="AZ-2013-2182228"/>
    <x v="266"/>
    <n v="9"/>
    <n v="4"/>
    <n v="2013"/>
    <x v="266"/>
    <s v="Ngoc Orozco"/>
    <x v="8"/>
    <x v="97"/>
    <s v="Antwerp"/>
    <x v="1"/>
    <s v="Home Office"/>
    <s v="Economy Plus"/>
    <x v="0"/>
    <x v="1"/>
    <s v="Cardinal Binder Covers, Durable"/>
    <n v="0"/>
    <n v="27"/>
    <n v="9"/>
    <n v="2"/>
    <b v="1"/>
  </r>
  <r>
    <s v="AZ-2013-2182228"/>
    <x v="266"/>
    <n v="9"/>
    <n v="4"/>
    <n v="2013"/>
    <x v="266"/>
    <s v="Ngoc Orozco"/>
    <x v="8"/>
    <x v="97"/>
    <s v="Antwerp"/>
    <x v="1"/>
    <s v="Home Office"/>
    <s v="Economy Plus"/>
    <x v="0"/>
    <x v="12"/>
    <s v="Elite Ruler, Easy Grip"/>
    <n v="0"/>
    <n v="31"/>
    <n v="2"/>
    <n v="2"/>
    <b v="1"/>
  </r>
  <r>
    <s v="AZ-2013-3926345"/>
    <x v="266"/>
    <n v="9"/>
    <n v="4"/>
    <n v="2013"/>
    <x v="266"/>
    <s v="Frances Matthias"/>
    <x v="3"/>
    <x v="27"/>
    <s v="Niort"/>
    <x v="1"/>
    <s v="Corporate"/>
    <s v="Economy Plus"/>
    <x v="0"/>
    <x v="8"/>
    <s v="KitchenAid Microwave, Red"/>
    <n v="0"/>
    <n v="559"/>
    <n v="-19"/>
    <n v="2"/>
    <b v="1"/>
  </r>
  <r>
    <s v="AZ-2013-3926345"/>
    <x v="266"/>
    <n v="9"/>
    <n v="4"/>
    <n v="2013"/>
    <x v="266"/>
    <s v="Frances Matthias"/>
    <x v="3"/>
    <x v="27"/>
    <s v="Niort"/>
    <x v="1"/>
    <s v="Corporate"/>
    <s v="Economy Plus"/>
    <x v="0"/>
    <x v="11"/>
    <s v="Stockwell Clamps, Bulk Pack"/>
    <n v="0"/>
    <n v="132"/>
    <n v="11"/>
    <n v="7"/>
    <b v="1"/>
  </r>
  <r>
    <s v="AZ-2013-9992531"/>
    <x v="266"/>
    <n v="9"/>
    <n v="4"/>
    <n v="2013"/>
    <x v="266"/>
    <s v="Kristen Holland"/>
    <x v="1"/>
    <x v="5"/>
    <s v="Berlin"/>
    <x v="1"/>
    <s v="Consumer"/>
    <s v="Economy"/>
    <x v="2"/>
    <x v="6"/>
    <s v="SAFCO Steel Folding Chair, Red"/>
    <n v="0"/>
    <n v="137"/>
    <n v="46"/>
    <n v="2"/>
    <b v="1"/>
  </r>
  <r>
    <s v="AZ-2013-1036545"/>
    <x v="266"/>
    <n v="9"/>
    <n v="4"/>
    <n v="2013"/>
    <x v="266"/>
    <s v="Max Ludwig"/>
    <x v="5"/>
    <x v="77"/>
    <s v="Bilbao"/>
    <x v="2"/>
    <s v="Home Office"/>
    <s v="Economy"/>
    <x v="2"/>
    <x v="5"/>
    <s v="Safco Classic Bookcase, Mobile"/>
    <n v="0"/>
    <n v="881"/>
    <n v="335"/>
    <n v="2"/>
    <b v="1"/>
  </r>
  <r>
    <s v="AZ-2013-9992531"/>
    <x v="266"/>
    <n v="9"/>
    <n v="4"/>
    <n v="2013"/>
    <x v="266"/>
    <s v="Kristen Holland"/>
    <x v="1"/>
    <x v="5"/>
    <s v="Berlin"/>
    <x v="1"/>
    <s v="Consumer"/>
    <s v="Economy"/>
    <x v="1"/>
    <x v="7"/>
    <s v="Memorex Keyboard, USB"/>
    <n v="0"/>
    <n v="386"/>
    <n v="-26"/>
    <n v="6"/>
    <b v="1"/>
  </r>
  <r>
    <s v="BN-2013-7517889"/>
    <x v="266"/>
    <n v="9"/>
    <n v="4"/>
    <n v="2013"/>
    <x v="266"/>
    <s v="Lillian Davis"/>
    <x v="2"/>
    <x v="7"/>
    <s v="Venice"/>
    <x v="2"/>
    <s v="Consumer"/>
    <s v="Economy"/>
    <x v="0"/>
    <x v="3"/>
    <s v="Eldon Box, Blue"/>
    <n v="0"/>
    <n v="37"/>
    <n v="-9"/>
    <n v="6"/>
    <b v="0"/>
  </r>
  <r>
    <s v="AZ-2013-9649532"/>
    <x v="266"/>
    <n v="9"/>
    <n v="4"/>
    <n v="2013"/>
    <x v="266"/>
    <s v="Hayden Perkins"/>
    <x v="3"/>
    <x v="39"/>
    <s v="Cannes"/>
    <x v="1"/>
    <s v="Consumer"/>
    <s v="Economy"/>
    <x v="2"/>
    <x v="5"/>
    <s v="Sauder Library with Doors, Metal"/>
    <n v="0"/>
    <n v="697"/>
    <n v="178"/>
    <n v="2"/>
    <b v="0"/>
  </r>
  <r>
    <s v="AZ-2013-9649532"/>
    <x v="266"/>
    <n v="9"/>
    <n v="4"/>
    <n v="2013"/>
    <x v="266"/>
    <s v="Hayden Perkins"/>
    <x v="3"/>
    <x v="39"/>
    <s v="Cannes"/>
    <x v="1"/>
    <s v="Consumer"/>
    <s v="Economy"/>
    <x v="0"/>
    <x v="2"/>
    <s v="BIC Pencil Sharpener, Water Color"/>
    <n v="0"/>
    <n v="64"/>
    <n v="24"/>
    <n v="2"/>
    <b v="1"/>
  </r>
  <r>
    <s v="AZ-2013-9649532"/>
    <x v="266"/>
    <n v="9"/>
    <n v="4"/>
    <n v="2013"/>
    <x v="266"/>
    <s v="Hayden Perkins"/>
    <x v="3"/>
    <x v="39"/>
    <s v="Cannes"/>
    <x v="1"/>
    <s v="Consumer"/>
    <s v="Economy"/>
    <x v="1"/>
    <x v="13"/>
    <s v="Brother Fax and Copier, Digital"/>
    <n v="0"/>
    <n v="325"/>
    <n v="-4"/>
    <n v="2"/>
    <b v="1"/>
  </r>
  <r>
    <s v="AZ-2013-7546171"/>
    <x v="267"/>
    <n v="10"/>
    <n v="4"/>
    <n v="2013"/>
    <x v="267"/>
    <s v="Sophia Owen"/>
    <x v="1"/>
    <x v="1"/>
    <s v="Velbert"/>
    <x v="1"/>
    <s v="Corporate"/>
    <s v="Priority"/>
    <x v="2"/>
    <x v="15"/>
    <s v="Rubbermaid Stacking Tray, Erganomic"/>
    <n v="0"/>
    <n v="95"/>
    <n v="30"/>
    <n v="4"/>
    <b v="0"/>
  </r>
  <r>
    <s v="AZ-2013-1255477"/>
    <x v="267"/>
    <n v="10"/>
    <n v="4"/>
    <n v="2013"/>
    <x v="267"/>
    <s v="Sebastian Barber"/>
    <x v="1"/>
    <x v="1"/>
    <s v="Ratingen"/>
    <x v="1"/>
    <s v="Home Office"/>
    <s v="Economy Plus"/>
    <x v="2"/>
    <x v="5"/>
    <s v="Sauder Floating Shelf Set, Metal"/>
    <n v="0"/>
    <n v="524"/>
    <n v="81"/>
    <n v="3"/>
    <b v="0"/>
  </r>
  <r>
    <s v="AZ-2013-6657478"/>
    <x v="267"/>
    <n v="10"/>
    <n v="4"/>
    <n v="2013"/>
    <x v="267"/>
    <s v="Eden Gooseberry"/>
    <x v="10"/>
    <x v="62"/>
    <s v="Linz"/>
    <x v="1"/>
    <s v="Corporate"/>
    <s v="Economy"/>
    <x v="2"/>
    <x v="5"/>
    <s v="Bush 3-Shelf Cabinet, Mobile"/>
    <n v="0"/>
    <n v="438"/>
    <n v="66"/>
    <n v="3"/>
    <b v="0"/>
  </r>
  <r>
    <s v="AZ-2013-7691747"/>
    <x v="268"/>
    <n v="11"/>
    <n v="4"/>
    <n v="2013"/>
    <x v="268"/>
    <s v="Amy Pritchard"/>
    <x v="2"/>
    <x v="6"/>
    <s v="Rome"/>
    <x v="2"/>
    <s v="Consumer"/>
    <s v="Economy Plus"/>
    <x v="0"/>
    <x v="8"/>
    <s v="Hoover Microwave, Silver"/>
    <n v="0"/>
    <n v="1856"/>
    <n v="910"/>
    <n v="6"/>
    <b v="1"/>
  </r>
  <r>
    <s v="AZ-2013-7691747"/>
    <x v="268"/>
    <n v="11"/>
    <n v="4"/>
    <n v="2013"/>
    <x v="268"/>
    <s v="Amy Pritchard"/>
    <x v="2"/>
    <x v="6"/>
    <s v="Rome"/>
    <x v="2"/>
    <s v="Consumer"/>
    <s v="Economy Plus"/>
    <x v="0"/>
    <x v="10"/>
    <s v="GlobeWeis Mailers, Set of 50"/>
    <n v="0"/>
    <n v="77"/>
    <n v="1"/>
    <n v="2"/>
    <b v="0"/>
  </r>
  <r>
    <s v="BN-2013-2606069"/>
    <x v="268"/>
    <n v="11"/>
    <n v="4"/>
    <n v="2013"/>
    <x v="268"/>
    <s v="Maynard Moorman"/>
    <x v="5"/>
    <x v="10"/>
    <s v="Castelldefels"/>
    <x v="2"/>
    <s v="Consumer"/>
    <s v="Priority"/>
    <x v="1"/>
    <x v="9"/>
    <s v="Nokia Headset, Full Size"/>
    <n v="0"/>
    <n v="335"/>
    <n v="-30"/>
    <n v="5"/>
    <b v="1"/>
  </r>
  <r>
    <s v="AZ-2013-6062232"/>
    <x v="268"/>
    <n v="11"/>
    <n v="4"/>
    <n v="2013"/>
    <x v="268"/>
    <s v="Madeline Crooks"/>
    <x v="1"/>
    <x v="21"/>
    <s v="Dresden"/>
    <x v="1"/>
    <s v="Consumer"/>
    <s v="Economy"/>
    <x v="2"/>
    <x v="15"/>
    <s v="Deflect-O Clock, Durable"/>
    <n v="1"/>
    <n v="47"/>
    <n v="-17"/>
    <n v="2"/>
    <b v="1"/>
  </r>
  <r>
    <s v="BN-2013-236928"/>
    <x v="269"/>
    <n v="12"/>
    <n v="4"/>
    <n v="2013"/>
    <x v="269"/>
    <s v="Joel Peters"/>
    <x v="1"/>
    <x v="66"/>
    <s v="Trier"/>
    <x v="1"/>
    <s v="Home Office"/>
    <s v="Priority"/>
    <x v="2"/>
    <x v="5"/>
    <s v="Sauder Corner Shelving, Pine"/>
    <n v="0"/>
    <n v="401"/>
    <n v="45"/>
    <n v="3"/>
    <b v="0"/>
  </r>
  <r>
    <s v="BN-2013-236928"/>
    <x v="269"/>
    <n v="12"/>
    <n v="4"/>
    <n v="2013"/>
    <x v="269"/>
    <s v="Joel Peters"/>
    <x v="1"/>
    <x v="66"/>
    <s v="Trier"/>
    <x v="1"/>
    <s v="Home Office"/>
    <s v="Priority"/>
    <x v="0"/>
    <x v="10"/>
    <s v="Kraft Interoffice Envelope, Security-Tint"/>
    <n v="0"/>
    <n v="49"/>
    <n v="5"/>
    <n v="1"/>
    <b v="0"/>
  </r>
  <r>
    <s v="AZ-2013-514830"/>
    <x v="269"/>
    <n v="12"/>
    <n v="4"/>
    <n v="2013"/>
    <x v="269"/>
    <s v="Holly Black"/>
    <x v="2"/>
    <x v="24"/>
    <s v="Milan"/>
    <x v="2"/>
    <s v="Home Office"/>
    <s v="Priority"/>
    <x v="0"/>
    <x v="14"/>
    <s v="Novimex Color Coded Labels, Laser Printer Compatible"/>
    <n v="0"/>
    <n v="62"/>
    <n v="15"/>
    <n v="5"/>
    <b v="0"/>
  </r>
  <r>
    <s v="BN-2013-333027"/>
    <x v="269"/>
    <n v="12"/>
    <n v="4"/>
    <n v="2013"/>
    <x v="269"/>
    <s v="Anna Macdonald"/>
    <x v="2"/>
    <x v="40"/>
    <s v="Avellino"/>
    <x v="2"/>
    <s v="Consumer"/>
    <s v="Economy"/>
    <x v="2"/>
    <x v="6"/>
    <s v="Harbour Creations Swivel Stool, Black"/>
    <n v="1"/>
    <n v="213"/>
    <n v="-144"/>
    <n v="3"/>
    <b v="0"/>
  </r>
  <r>
    <s v="AZ-2013-7453439"/>
    <x v="269"/>
    <n v="12"/>
    <n v="4"/>
    <n v="2013"/>
    <x v="269"/>
    <s v="Poppy Gunn"/>
    <x v="10"/>
    <x v="29"/>
    <s v="Vienna"/>
    <x v="1"/>
    <s v="Consumer"/>
    <s v="Economy"/>
    <x v="2"/>
    <x v="6"/>
    <s v="SAFCO Chairmat, Black"/>
    <n v="0"/>
    <n v="115"/>
    <n v="6"/>
    <n v="2"/>
    <b v="1"/>
  </r>
  <r>
    <s v="AZ-2013-7453439"/>
    <x v="269"/>
    <n v="12"/>
    <n v="4"/>
    <n v="2013"/>
    <x v="269"/>
    <s v="Poppy Gunn"/>
    <x v="10"/>
    <x v="29"/>
    <s v="Vienna"/>
    <x v="1"/>
    <s v="Consumer"/>
    <s v="Economy"/>
    <x v="0"/>
    <x v="2"/>
    <s v="BIC Sketch Pad, Blue"/>
    <n v="0"/>
    <n v="292"/>
    <n v="52"/>
    <n v="6"/>
    <b v="1"/>
  </r>
  <r>
    <s v="AZ-2013-7453439"/>
    <x v="269"/>
    <n v="12"/>
    <n v="4"/>
    <n v="2013"/>
    <x v="269"/>
    <s v="Poppy Gunn"/>
    <x v="10"/>
    <x v="29"/>
    <s v="Vienna"/>
    <x v="1"/>
    <s v="Consumer"/>
    <s v="Economy"/>
    <x v="0"/>
    <x v="2"/>
    <s v="Boston Sketch Pad, Blue"/>
    <n v="0"/>
    <n v="97"/>
    <n v="42"/>
    <n v="2"/>
    <b v="0"/>
  </r>
  <r>
    <s v="AZ-2013-7453439"/>
    <x v="269"/>
    <n v="12"/>
    <n v="4"/>
    <n v="2013"/>
    <x v="269"/>
    <s v="Poppy Gunn"/>
    <x v="10"/>
    <x v="29"/>
    <s v="Vienna"/>
    <x v="1"/>
    <s v="Consumer"/>
    <s v="Economy"/>
    <x v="0"/>
    <x v="2"/>
    <s v="Sanford Highlighters, Water Color"/>
    <n v="0"/>
    <n v="38"/>
    <n v="14"/>
    <n v="2"/>
    <b v="1"/>
  </r>
  <r>
    <s v="AZ-2013-7453439"/>
    <x v="269"/>
    <n v="12"/>
    <n v="4"/>
    <n v="2013"/>
    <x v="269"/>
    <s v="Poppy Gunn"/>
    <x v="10"/>
    <x v="29"/>
    <s v="Vienna"/>
    <x v="1"/>
    <s v="Consumer"/>
    <s v="Economy"/>
    <x v="0"/>
    <x v="11"/>
    <s v="Stockwell Rubber Bands, Assorted Sizes"/>
    <n v="0"/>
    <n v="41"/>
    <n v="20"/>
    <n v="3"/>
    <b v="0"/>
  </r>
  <r>
    <s v="AZ-2013-467128"/>
    <x v="269"/>
    <n v="12"/>
    <n v="4"/>
    <n v="2013"/>
    <x v="269"/>
    <s v="John Basser"/>
    <x v="1"/>
    <x v="31"/>
    <s v="Hamburg"/>
    <x v="1"/>
    <s v="Corporate"/>
    <s v="Economy"/>
    <x v="0"/>
    <x v="10"/>
    <s v="Kraft Peel and Seal, Security-Tint"/>
    <n v="0"/>
    <n v="206"/>
    <n v="33"/>
    <n v="9"/>
    <b v="0"/>
  </r>
  <r>
    <s v="BN-2013-5879462"/>
    <x v="269"/>
    <n v="12"/>
    <n v="4"/>
    <n v="2013"/>
    <x v="269"/>
    <s v="Enrique Friedman"/>
    <x v="4"/>
    <x v="4"/>
    <s v="Shrewsbury"/>
    <x v="0"/>
    <s v="Consumer"/>
    <s v="Economy"/>
    <x v="0"/>
    <x v="2"/>
    <s v="Binney &amp; Smith Sketch Pad, Easy-Erase"/>
    <n v="0"/>
    <n v="233"/>
    <n v="35"/>
    <n v="5"/>
    <b v="1"/>
  </r>
  <r>
    <s v="BN-2013-5879462"/>
    <x v="269"/>
    <n v="12"/>
    <n v="4"/>
    <n v="2013"/>
    <x v="269"/>
    <s v="Enrique Friedman"/>
    <x v="4"/>
    <x v="4"/>
    <s v="Shrewsbury"/>
    <x v="0"/>
    <s v="Consumer"/>
    <s v="Economy"/>
    <x v="0"/>
    <x v="1"/>
    <s v="Acco Binder, Economy"/>
    <n v="0"/>
    <n v="45"/>
    <n v="6"/>
    <n v="3"/>
    <b v="1"/>
  </r>
  <r>
    <s v="AZ-2013-3564823"/>
    <x v="270"/>
    <n v="1"/>
    <n v="5"/>
    <n v="2013"/>
    <x v="270"/>
    <s v="Robert Neil"/>
    <x v="3"/>
    <x v="8"/>
    <s v="Puteaux"/>
    <x v="1"/>
    <s v="Consumer"/>
    <s v="Economy"/>
    <x v="2"/>
    <x v="5"/>
    <s v="Safco Classic Bookcase, Metal"/>
    <n v="0"/>
    <n v="2757"/>
    <n v="1164"/>
    <n v="7"/>
    <b v="0"/>
  </r>
  <r>
    <s v="AZ-2013-3564823"/>
    <x v="270"/>
    <n v="1"/>
    <n v="5"/>
    <n v="2013"/>
    <x v="270"/>
    <s v="Robert Neil"/>
    <x v="3"/>
    <x v="8"/>
    <s v="Puteaux"/>
    <x v="1"/>
    <s v="Consumer"/>
    <s v="Economy"/>
    <x v="0"/>
    <x v="12"/>
    <s v="Fiskars Scissors, Serrated"/>
    <n v="0"/>
    <n v="40"/>
    <n v="18"/>
    <n v="2"/>
    <b v="0"/>
  </r>
  <r>
    <s v="AZ-2013-8073030"/>
    <x v="271"/>
    <n v="2"/>
    <n v="5"/>
    <n v="2013"/>
    <x v="271"/>
    <s v="Edward Davidson"/>
    <x v="10"/>
    <x v="62"/>
    <s v="Linz"/>
    <x v="1"/>
    <s v="Home Office"/>
    <s v="Economy"/>
    <x v="0"/>
    <x v="1"/>
    <s v="Ibico Index Tab, Clear"/>
    <n v="0"/>
    <n v="45"/>
    <n v="8"/>
    <n v="5"/>
    <b v="1"/>
  </r>
  <r>
    <s v="AZ-2013-2176321"/>
    <x v="271"/>
    <n v="2"/>
    <n v="5"/>
    <n v="2013"/>
    <x v="271"/>
    <s v="Alexander Bennett"/>
    <x v="5"/>
    <x v="57"/>
    <s v="Ceuta"/>
    <x v="2"/>
    <s v="Corporate"/>
    <s v="Economy"/>
    <x v="0"/>
    <x v="0"/>
    <s v="Enermax Parchment Paper, Premium"/>
    <n v="0"/>
    <n v="46"/>
    <n v="0"/>
    <n v="3"/>
    <b v="0"/>
  </r>
  <r>
    <s v="AZ-2013-6727815"/>
    <x v="271"/>
    <n v="2"/>
    <n v="5"/>
    <n v="2013"/>
    <x v="271"/>
    <s v="Lucas Northcott"/>
    <x v="4"/>
    <x v="4"/>
    <s v="Chester"/>
    <x v="0"/>
    <s v="Consumer"/>
    <s v="Economy Plus"/>
    <x v="2"/>
    <x v="5"/>
    <s v="Safco Classic Bookcase, Traditional"/>
    <n v="0"/>
    <n v="876"/>
    <n v="228"/>
    <n v="2"/>
    <b v="0"/>
  </r>
  <r>
    <s v="AZ-2013-6727815"/>
    <x v="271"/>
    <n v="2"/>
    <n v="5"/>
    <n v="2013"/>
    <x v="271"/>
    <s v="Lucas Northcott"/>
    <x v="4"/>
    <x v="4"/>
    <s v="Chester"/>
    <x v="0"/>
    <s v="Consumer"/>
    <s v="Economy Plus"/>
    <x v="2"/>
    <x v="16"/>
    <s v="Barricks Training Table, Rectangular"/>
    <n v="0"/>
    <n v="2843"/>
    <n v="256"/>
    <n v="9"/>
    <b v="0"/>
  </r>
  <r>
    <s v="AZ-2013-6727815"/>
    <x v="271"/>
    <n v="2"/>
    <n v="5"/>
    <n v="2013"/>
    <x v="271"/>
    <s v="Lucas Northcott"/>
    <x v="4"/>
    <x v="4"/>
    <s v="Chester"/>
    <x v="0"/>
    <s v="Consumer"/>
    <s v="Economy Plus"/>
    <x v="0"/>
    <x v="10"/>
    <s v="Jiffy Peel and Seal, Recycled"/>
    <n v="0"/>
    <n v="56"/>
    <n v="10"/>
    <n v="3"/>
    <b v="0"/>
  </r>
  <r>
    <s v="AZ-2013-6727815"/>
    <x v="271"/>
    <n v="2"/>
    <n v="5"/>
    <n v="2013"/>
    <x v="271"/>
    <s v="Lucas Northcott"/>
    <x v="4"/>
    <x v="4"/>
    <s v="Chester"/>
    <x v="0"/>
    <s v="Consumer"/>
    <s v="Economy Plus"/>
    <x v="1"/>
    <x v="4"/>
    <s v="Epson Receipt Printer, Wireless"/>
    <n v="0"/>
    <n v="234"/>
    <n v="56"/>
    <n v="2"/>
    <b v="0"/>
  </r>
  <r>
    <s v="BN-2013-4799461"/>
    <x v="271"/>
    <n v="2"/>
    <n v="5"/>
    <n v="2013"/>
    <x v="271"/>
    <s v="Jennifer Mattingly"/>
    <x v="0"/>
    <x v="0"/>
    <s v="Stockholm"/>
    <x v="0"/>
    <s v="Home Office"/>
    <s v="Immediate"/>
    <x v="2"/>
    <x v="5"/>
    <s v="Ikea 3-Shelf Cabinet, Mobile"/>
    <n v="1"/>
    <n v="72"/>
    <n v="-38"/>
    <n v="1"/>
    <b v="1"/>
  </r>
  <r>
    <s v="BN-2013-4799461"/>
    <x v="271"/>
    <n v="2"/>
    <n v="5"/>
    <n v="2013"/>
    <x v="271"/>
    <s v="Jennifer Mattingly"/>
    <x v="0"/>
    <x v="0"/>
    <s v="Stockholm"/>
    <x v="0"/>
    <s v="Home Office"/>
    <s v="Immediate"/>
    <x v="2"/>
    <x v="5"/>
    <s v="Safco Stackable Bookrack, Pine"/>
    <n v="1"/>
    <n v="225"/>
    <n v="-63"/>
    <n v="3"/>
    <b v="1"/>
  </r>
  <r>
    <s v="BN-2013-4799461"/>
    <x v="271"/>
    <n v="2"/>
    <n v="5"/>
    <n v="2013"/>
    <x v="271"/>
    <s v="Jennifer Mattingly"/>
    <x v="0"/>
    <x v="0"/>
    <s v="Stockholm"/>
    <x v="0"/>
    <s v="Home Office"/>
    <s v="Immediate"/>
    <x v="0"/>
    <x v="8"/>
    <s v="Cuisinart Refrigerator, Silver"/>
    <n v="1"/>
    <n v="994"/>
    <n v="-656"/>
    <n v="4"/>
    <b v="1"/>
  </r>
  <r>
    <s v="BN-2013-4799461"/>
    <x v="271"/>
    <n v="2"/>
    <n v="5"/>
    <n v="2013"/>
    <x v="271"/>
    <s v="Jennifer Mattingly"/>
    <x v="0"/>
    <x v="0"/>
    <s v="Stockholm"/>
    <x v="0"/>
    <s v="Home Office"/>
    <s v="Immediate"/>
    <x v="0"/>
    <x v="2"/>
    <s v="Boston Highlighters, Blue"/>
    <n v="1"/>
    <n v="19"/>
    <n v="-9"/>
    <n v="2"/>
    <b v="0"/>
  </r>
  <r>
    <s v="BN-2013-4799461"/>
    <x v="271"/>
    <n v="2"/>
    <n v="5"/>
    <n v="2013"/>
    <x v="271"/>
    <s v="Jennifer Mattingly"/>
    <x v="0"/>
    <x v="0"/>
    <s v="Stockholm"/>
    <x v="0"/>
    <s v="Home Office"/>
    <s v="Immediate"/>
    <x v="0"/>
    <x v="11"/>
    <s v="Accos Push Pins, Metal"/>
    <n v="1"/>
    <n v="22"/>
    <n v="-15"/>
    <n v="3"/>
    <b v="1"/>
  </r>
  <r>
    <s v="BN-2013-4799461"/>
    <x v="271"/>
    <n v="2"/>
    <n v="5"/>
    <n v="2013"/>
    <x v="271"/>
    <s v="Jennifer Mattingly"/>
    <x v="0"/>
    <x v="0"/>
    <s v="Stockholm"/>
    <x v="0"/>
    <s v="Home Office"/>
    <s v="Immediate"/>
    <x v="0"/>
    <x v="11"/>
    <s v="Advantus Clamps, Assorted Sizes"/>
    <n v="1"/>
    <n v="33"/>
    <n v="-25"/>
    <n v="4"/>
    <b v="1"/>
  </r>
  <r>
    <s v="BN-2013-4799461"/>
    <x v="271"/>
    <n v="2"/>
    <n v="5"/>
    <n v="2013"/>
    <x v="271"/>
    <s v="Jennifer Mattingly"/>
    <x v="0"/>
    <x v="0"/>
    <s v="Stockholm"/>
    <x v="0"/>
    <s v="Home Office"/>
    <s v="Immediate"/>
    <x v="0"/>
    <x v="0"/>
    <s v="Enermax Parchment Paper, Premium"/>
    <n v="1"/>
    <n v="31"/>
    <n v="-31"/>
    <n v="4"/>
    <b v="1"/>
  </r>
  <r>
    <s v="BN-2013-4799461"/>
    <x v="271"/>
    <n v="2"/>
    <n v="5"/>
    <n v="2013"/>
    <x v="271"/>
    <s v="Jennifer Mattingly"/>
    <x v="0"/>
    <x v="0"/>
    <s v="Stockholm"/>
    <x v="0"/>
    <s v="Home Office"/>
    <s v="Immediate"/>
    <x v="0"/>
    <x v="0"/>
    <s v="SanDisk Message Books, 8.5 x 11"/>
    <n v="1"/>
    <n v="28"/>
    <n v="-1"/>
    <n v="2"/>
    <b v="0"/>
  </r>
  <r>
    <s v="AZ-2013-5608850"/>
    <x v="272"/>
    <n v="3"/>
    <n v="5"/>
    <n v="2013"/>
    <x v="272"/>
    <s v="Edward Dolling"/>
    <x v="13"/>
    <x v="69"/>
    <s v="Helsinki"/>
    <x v="0"/>
    <s v="Consumer"/>
    <s v="Priority"/>
    <x v="2"/>
    <x v="5"/>
    <s v="Dania Classic Bookcase, Pine"/>
    <n v="0"/>
    <n v="1236"/>
    <n v="383"/>
    <n v="3"/>
    <b v="1"/>
  </r>
  <r>
    <s v="AZ-2013-5608850"/>
    <x v="272"/>
    <n v="3"/>
    <n v="5"/>
    <n v="2013"/>
    <x v="272"/>
    <s v="Edward Dolling"/>
    <x v="13"/>
    <x v="69"/>
    <s v="Helsinki"/>
    <x v="0"/>
    <s v="Consumer"/>
    <s v="Priority"/>
    <x v="0"/>
    <x v="2"/>
    <s v="Stanley Pencil Sharpener, Water Color"/>
    <n v="0"/>
    <n v="75"/>
    <n v="5"/>
    <n v="3"/>
    <b v="0"/>
  </r>
  <r>
    <s v="AZ-2013-5608850"/>
    <x v="272"/>
    <n v="3"/>
    <n v="5"/>
    <n v="2013"/>
    <x v="272"/>
    <s v="Edward Dolling"/>
    <x v="13"/>
    <x v="69"/>
    <s v="Helsinki"/>
    <x v="0"/>
    <s v="Consumer"/>
    <s v="Priority"/>
    <x v="0"/>
    <x v="11"/>
    <s v="Advantus Rubber Bands, Bulk Pack"/>
    <n v="0"/>
    <n v="33"/>
    <n v="11"/>
    <n v="2"/>
    <b v="1"/>
  </r>
  <r>
    <s v="AZ-2013-5608850"/>
    <x v="272"/>
    <n v="3"/>
    <n v="5"/>
    <n v="2013"/>
    <x v="272"/>
    <s v="Edward Dolling"/>
    <x v="13"/>
    <x v="69"/>
    <s v="Helsinki"/>
    <x v="0"/>
    <s v="Consumer"/>
    <s v="Priority"/>
    <x v="0"/>
    <x v="3"/>
    <s v="Rogers File Cart, Single Width"/>
    <n v="0"/>
    <n v="426"/>
    <n v="68"/>
    <n v="3"/>
    <b v="0"/>
  </r>
  <r>
    <s v="AZ-2013-5608850"/>
    <x v="272"/>
    <n v="3"/>
    <n v="5"/>
    <n v="2013"/>
    <x v="272"/>
    <s v="Edward Dolling"/>
    <x v="13"/>
    <x v="69"/>
    <s v="Helsinki"/>
    <x v="0"/>
    <s v="Consumer"/>
    <s v="Priority"/>
    <x v="1"/>
    <x v="9"/>
    <s v="Motorola Speaker Phone, Full Size"/>
    <n v="0"/>
    <n v="262"/>
    <n v="29"/>
    <n v="2"/>
    <b v="0"/>
  </r>
  <r>
    <s v="AZ-2013-8360642"/>
    <x v="273"/>
    <n v="4"/>
    <n v="5"/>
    <n v="2013"/>
    <x v="273"/>
    <s v="Kyle Nash"/>
    <x v="3"/>
    <x v="8"/>
    <s v="Clamart"/>
    <x v="1"/>
    <s v="Consumer"/>
    <s v="Priority"/>
    <x v="2"/>
    <x v="15"/>
    <s v="Rubbermaid Light Bulb, Duo Pack"/>
    <n v="0"/>
    <n v="38"/>
    <n v="6"/>
    <n v="2"/>
    <b v="1"/>
  </r>
  <r>
    <s v="AZ-2013-8360642"/>
    <x v="273"/>
    <n v="4"/>
    <n v="5"/>
    <n v="2013"/>
    <x v="273"/>
    <s v="Kyle Nash"/>
    <x v="3"/>
    <x v="8"/>
    <s v="Clamart"/>
    <x v="1"/>
    <s v="Consumer"/>
    <s v="Priority"/>
    <x v="1"/>
    <x v="4"/>
    <s v="StarTech Card Printer, Red"/>
    <n v="0"/>
    <n v="137"/>
    <n v="-6"/>
    <n v="1"/>
    <b v="1"/>
  </r>
  <r>
    <s v="AZ-2013-8360642"/>
    <x v="273"/>
    <n v="4"/>
    <n v="5"/>
    <n v="2013"/>
    <x v="273"/>
    <s v="Kyle Nash"/>
    <x v="3"/>
    <x v="8"/>
    <s v="Clamart"/>
    <x v="1"/>
    <s v="Consumer"/>
    <s v="Priority"/>
    <x v="1"/>
    <x v="9"/>
    <s v="Apple Smart Phone, Cordless"/>
    <n v="0"/>
    <n v="1623"/>
    <n v="134"/>
    <n v="3"/>
    <b v="1"/>
  </r>
  <r>
    <s v="AZ-2013-6948264"/>
    <x v="273"/>
    <n v="4"/>
    <n v="5"/>
    <n v="2013"/>
    <x v="273"/>
    <s v="Madelyn Anderson"/>
    <x v="2"/>
    <x v="53"/>
    <s v="Bari"/>
    <x v="2"/>
    <s v="Corporate"/>
    <s v="Economy"/>
    <x v="2"/>
    <x v="15"/>
    <s v="Tenex Frame, Black"/>
    <n v="0"/>
    <n v="330"/>
    <n v="16"/>
    <n v="3"/>
    <b v="0"/>
  </r>
  <r>
    <s v="AZ-2013-6948264"/>
    <x v="273"/>
    <n v="4"/>
    <n v="5"/>
    <n v="2013"/>
    <x v="273"/>
    <s v="Madelyn Anderson"/>
    <x v="2"/>
    <x v="53"/>
    <s v="Bari"/>
    <x v="2"/>
    <s v="Corporate"/>
    <s v="Economy"/>
    <x v="0"/>
    <x v="2"/>
    <s v="Binney &amp; Smith Highlighters, Water Color"/>
    <n v="0"/>
    <n v="79"/>
    <n v="33"/>
    <n v="4"/>
    <b v="1"/>
  </r>
  <r>
    <s v="AZ-2013-6948264"/>
    <x v="273"/>
    <n v="4"/>
    <n v="5"/>
    <n v="2013"/>
    <x v="273"/>
    <s v="Madelyn Anderson"/>
    <x v="2"/>
    <x v="53"/>
    <s v="Bari"/>
    <x v="2"/>
    <s v="Corporate"/>
    <s v="Economy"/>
    <x v="1"/>
    <x v="13"/>
    <s v="HP Copy Machine, Color"/>
    <n v="0"/>
    <n v="1226"/>
    <n v="417"/>
    <n v="5"/>
    <b v="0"/>
  </r>
  <r>
    <s v="BN-2013-889802"/>
    <x v="273"/>
    <n v="4"/>
    <n v="5"/>
    <n v="2013"/>
    <x v="273"/>
    <s v="Francesca Bowen"/>
    <x v="0"/>
    <x v="0"/>
    <s v="Stockholm"/>
    <x v="0"/>
    <s v="Consumer"/>
    <s v="Economy"/>
    <x v="0"/>
    <x v="10"/>
    <s v="Jiffy Manila Envelope, Security-Tint"/>
    <n v="1"/>
    <n v="43"/>
    <n v="-1"/>
    <n v="3"/>
    <b v="1"/>
  </r>
  <r>
    <s v="AZ-2013-971860"/>
    <x v="274"/>
    <n v="6"/>
    <n v="5"/>
    <n v="2013"/>
    <x v="274"/>
    <s v="Holly Black"/>
    <x v="1"/>
    <x v="31"/>
    <s v="Hamburg"/>
    <x v="1"/>
    <s v="Home Office"/>
    <s v="Economy"/>
    <x v="0"/>
    <x v="2"/>
    <s v="Sanford Markers, Fluorescent"/>
    <n v="0"/>
    <n v="98"/>
    <n v="39"/>
    <n v="4"/>
    <b v="0"/>
  </r>
  <r>
    <s v="AZ-2013-3923092"/>
    <x v="274"/>
    <n v="6"/>
    <n v="5"/>
    <n v="2013"/>
    <x v="274"/>
    <s v="Christopher Goold"/>
    <x v="2"/>
    <x v="94"/>
    <s v="Fano"/>
    <x v="2"/>
    <s v="Corporate"/>
    <s v="Economy"/>
    <x v="0"/>
    <x v="2"/>
    <s v="Boston Pens, Water Color"/>
    <n v="0"/>
    <n v="52"/>
    <n v="5"/>
    <n v="3"/>
    <b v="1"/>
  </r>
  <r>
    <s v="AZ-2013-9453292"/>
    <x v="274"/>
    <n v="6"/>
    <n v="5"/>
    <n v="2013"/>
    <x v="274"/>
    <s v="Poppy McWilliams"/>
    <x v="10"/>
    <x v="29"/>
    <s v="Vienna"/>
    <x v="1"/>
    <s v="Corporate"/>
    <s v="Economy"/>
    <x v="0"/>
    <x v="8"/>
    <s v="Cuisinart Blender, White"/>
    <n v="0"/>
    <n v="261"/>
    <n v="99"/>
    <n v="4"/>
    <b v="1"/>
  </r>
  <r>
    <s v="AZ-2013-9453292"/>
    <x v="274"/>
    <n v="6"/>
    <n v="5"/>
    <n v="2013"/>
    <x v="274"/>
    <s v="Poppy McWilliams"/>
    <x v="10"/>
    <x v="29"/>
    <s v="Vienna"/>
    <x v="1"/>
    <s v="Corporate"/>
    <s v="Economy"/>
    <x v="1"/>
    <x v="4"/>
    <s v="Okidata Receipt Printer, Durable"/>
    <n v="0"/>
    <n v="615"/>
    <n v="25"/>
    <n v="5"/>
    <b v="1"/>
  </r>
  <r>
    <s v="BN-2013-9125930"/>
    <x v="274"/>
    <n v="6"/>
    <n v="5"/>
    <n v="2013"/>
    <x v="274"/>
    <s v="Brodie Hart"/>
    <x v="9"/>
    <x v="19"/>
    <s v="Heerlen"/>
    <x v="1"/>
    <s v="Home Office"/>
    <s v="Economy Plus"/>
    <x v="2"/>
    <x v="5"/>
    <s v="Dania 3-Shelf Cabinet, Pine"/>
    <n v="1"/>
    <n v="71"/>
    <n v="-59"/>
    <n v="1"/>
    <b v="0"/>
  </r>
  <r>
    <s v="BN-2013-9125930"/>
    <x v="274"/>
    <n v="6"/>
    <n v="5"/>
    <n v="2013"/>
    <x v="274"/>
    <s v="Brodie Hart"/>
    <x v="9"/>
    <x v="19"/>
    <s v="Heerlen"/>
    <x v="1"/>
    <s v="Home Office"/>
    <s v="Economy Plus"/>
    <x v="0"/>
    <x v="0"/>
    <s v="Xerox Note Cards, Recycled"/>
    <n v="1"/>
    <n v="39"/>
    <n v="-24"/>
    <n v="3"/>
    <b v="0"/>
  </r>
  <r>
    <s v="AZ-2013-8622401"/>
    <x v="275"/>
    <n v="8"/>
    <n v="5"/>
    <n v="2013"/>
    <x v="275"/>
    <s v="Elijah Sodeman"/>
    <x v="1"/>
    <x v="1"/>
    <s v="Bielefeld"/>
    <x v="1"/>
    <s v="Consumer"/>
    <s v="Priority"/>
    <x v="0"/>
    <x v="8"/>
    <s v="Hoover Blender, Black"/>
    <n v="0"/>
    <n v="172"/>
    <n v="48"/>
    <n v="2"/>
    <b v="0"/>
  </r>
  <r>
    <s v="AZ-2013-4950789"/>
    <x v="275"/>
    <n v="8"/>
    <n v="5"/>
    <n v="2013"/>
    <x v="275"/>
    <s v="Melissa Bean"/>
    <x v="3"/>
    <x v="9"/>
    <s v="Lyon"/>
    <x v="1"/>
    <s v="Home Office"/>
    <s v="Priority"/>
    <x v="0"/>
    <x v="2"/>
    <s v="Boston Pens, Water Color"/>
    <n v="0"/>
    <n v="70"/>
    <n v="6"/>
    <n v="4"/>
    <b v="0"/>
  </r>
  <r>
    <s v="AZ-2013-5670267"/>
    <x v="275"/>
    <n v="8"/>
    <n v="5"/>
    <n v="2013"/>
    <x v="275"/>
    <s v="Charles Builder"/>
    <x v="5"/>
    <x v="22"/>
    <s v="Seville"/>
    <x v="2"/>
    <s v="Consumer"/>
    <s v="Priority"/>
    <x v="0"/>
    <x v="10"/>
    <s v="Cameo Manila Envelope, Recycled"/>
    <n v="0"/>
    <n v="129"/>
    <n v="55"/>
    <n v="5"/>
    <b v="1"/>
  </r>
  <r>
    <s v="BN-2013-8115911"/>
    <x v="275"/>
    <n v="8"/>
    <n v="5"/>
    <n v="2013"/>
    <x v="275"/>
    <s v="Stella Hellyer"/>
    <x v="5"/>
    <x v="22"/>
    <s v="Jerez de la Frontera"/>
    <x v="2"/>
    <s v="Consumer"/>
    <s v="Economy"/>
    <x v="2"/>
    <x v="6"/>
    <s v="SAFCO Executive Leather Armchair, Adjustable"/>
    <n v="0"/>
    <n v="1485"/>
    <n v="-241"/>
    <n v="4"/>
    <b v="1"/>
  </r>
  <r>
    <s v="AZ-2013-3557634"/>
    <x v="275"/>
    <n v="8"/>
    <n v="5"/>
    <n v="2013"/>
    <x v="275"/>
    <s v="Kyle Nash"/>
    <x v="8"/>
    <x v="98"/>
    <s v="Verviers"/>
    <x v="1"/>
    <s v="Consumer"/>
    <s v="Economy"/>
    <x v="0"/>
    <x v="2"/>
    <s v="Boston Canvas, Water Color"/>
    <n v="0"/>
    <n v="398"/>
    <n v="60"/>
    <n v="7"/>
    <b v="1"/>
  </r>
  <r>
    <s v="BN-2013-2697575"/>
    <x v="275"/>
    <n v="8"/>
    <n v="5"/>
    <n v="2013"/>
    <x v="275"/>
    <s v="Ashton Charles"/>
    <x v="9"/>
    <x v="51"/>
    <s v="Velsen"/>
    <x v="1"/>
    <s v="Consumer"/>
    <s v="Economy"/>
    <x v="0"/>
    <x v="11"/>
    <s v="Stockwell Clamps, 12 Pack"/>
    <n v="1"/>
    <n v="19"/>
    <n v="-1"/>
    <n v="2"/>
    <b v="0"/>
  </r>
  <r>
    <s v="AZ-2013-9398521"/>
    <x v="275"/>
    <n v="8"/>
    <n v="5"/>
    <n v="2013"/>
    <x v="275"/>
    <s v="Sam Rees"/>
    <x v="3"/>
    <x v="8"/>
    <s v="Bry-sur-Marne"/>
    <x v="1"/>
    <s v="Home Office"/>
    <s v="Economy"/>
    <x v="0"/>
    <x v="2"/>
    <s v="Sanford Markers, Easy-Erase"/>
    <n v="0"/>
    <n v="71"/>
    <n v="1"/>
    <n v="3"/>
    <b v="0"/>
  </r>
  <r>
    <s v="AZ-2013-9398521"/>
    <x v="275"/>
    <n v="8"/>
    <n v="5"/>
    <n v="2013"/>
    <x v="275"/>
    <s v="Sam Rees"/>
    <x v="3"/>
    <x v="8"/>
    <s v="Bry-sur-Marne"/>
    <x v="1"/>
    <s v="Home Office"/>
    <s v="Economy"/>
    <x v="0"/>
    <x v="1"/>
    <s v="Ibico Binder, Economy"/>
    <n v="0"/>
    <n v="108"/>
    <n v="30"/>
    <n v="7"/>
    <b v="1"/>
  </r>
  <r>
    <s v="BN-2013-7296416"/>
    <x v="275"/>
    <n v="8"/>
    <n v="5"/>
    <n v="2013"/>
    <x v="275"/>
    <s v="Archie Springfield"/>
    <x v="4"/>
    <x v="4"/>
    <s v="Sheffield"/>
    <x v="0"/>
    <s v="Home Office"/>
    <s v="Economy"/>
    <x v="0"/>
    <x v="2"/>
    <s v="Boston Canvas, Fluorescent"/>
    <n v="1"/>
    <n v="220"/>
    <n v="-141"/>
    <n v="8"/>
    <b v="1"/>
  </r>
  <r>
    <s v="BN-2013-7296416"/>
    <x v="275"/>
    <n v="8"/>
    <n v="5"/>
    <n v="2013"/>
    <x v="275"/>
    <s v="Archie Springfield"/>
    <x v="4"/>
    <x v="4"/>
    <s v="Sheffield"/>
    <x v="0"/>
    <s v="Home Office"/>
    <s v="Economy"/>
    <x v="0"/>
    <x v="11"/>
    <s v="OIC Thumb Tacks, Assorted Sizes"/>
    <n v="1"/>
    <n v="40"/>
    <n v="-8"/>
    <n v="7"/>
    <b v="0"/>
  </r>
  <r>
    <s v="BN-2013-7296416"/>
    <x v="275"/>
    <n v="8"/>
    <n v="5"/>
    <n v="2013"/>
    <x v="275"/>
    <s v="Archie Springfield"/>
    <x v="4"/>
    <x v="4"/>
    <s v="Sheffield"/>
    <x v="0"/>
    <s v="Home Office"/>
    <s v="Economy"/>
    <x v="0"/>
    <x v="3"/>
    <s v="Smead Box, Industrial"/>
    <n v="1"/>
    <n v="11"/>
    <n v="-9"/>
    <n v="2"/>
    <b v="0"/>
  </r>
  <r>
    <s v="AZ-2013-6748917"/>
    <x v="275"/>
    <n v="8"/>
    <n v="5"/>
    <n v="2013"/>
    <x v="275"/>
    <s v="Kai Wicks"/>
    <x v="5"/>
    <x v="20"/>
    <s v="Valladolid"/>
    <x v="2"/>
    <s v="Corporate"/>
    <s v="Economy"/>
    <x v="0"/>
    <x v="1"/>
    <s v="Avery Binder, Clear"/>
    <n v="0"/>
    <n v="12"/>
    <n v="1"/>
    <n v="1"/>
    <b v="0"/>
  </r>
  <r>
    <s v="AZ-2013-6748917"/>
    <x v="275"/>
    <n v="8"/>
    <n v="5"/>
    <n v="2013"/>
    <x v="275"/>
    <s v="Kai Wicks"/>
    <x v="5"/>
    <x v="20"/>
    <s v="Valladolid"/>
    <x v="2"/>
    <s v="Corporate"/>
    <s v="Economy"/>
    <x v="0"/>
    <x v="11"/>
    <s v="Advantus Paper Clips, Assorted Sizes"/>
    <n v="0"/>
    <n v="114"/>
    <n v="17"/>
    <n v="10"/>
    <b v="0"/>
  </r>
  <r>
    <s v="BN-2013-7296416"/>
    <x v="275"/>
    <n v="8"/>
    <n v="5"/>
    <n v="2013"/>
    <x v="275"/>
    <s v="Archie Springfield"/>
    <x v="4"/>
    <x v="4"/>
    <s v="Sheffield"/>
    <x v="0"/>
    <s v="Home Office"/>
    <s v="Economy"/>
    <x v="1"/>
    <x v="7"/>
    <s v="Belkin Mouse, Programmable"/>
    <n v="1"/>
    <n v="21"/>
    <n v="-14"/>
    <n v="1"/>
    <b v="0"/>
  </r>
  <r>
    <s v="AZ-2013-2573361"/>
    <x v="276"/>
    <n v="9"/>
    <n v="5"/>
    <n v="2013"/>
    <x v="276"/>
    <s v="Tia Metcalfe"/>
    <x v="3"/>
    <x v="39"/>
    <s v="Martigues"/>
    <x v="1"/>
    <s v="Consumer"/>
    <s v="Priority"/>
    <x v="0"/>
    <x v="2"/>
    <s v="Boston Canvas, Fluorescent"/>
    <n v="0"/>
    <n v="494"/>
    <n v="89"/>
    <n v="9"/>
    <b v="0"/>
  </r>
  <r>
    <s v="AZ-2013-2573361"/>
    <x v="276"/>
    <n v="9"/>
    <n v="5"/>
    <n v="2013"/>
    <x v="276"/>
    <s v="Tia Metcalfe"/>
    <x v="3"/>
    <x v="39"/>
    <s v="Martigues"/>
    <x v="1"/>
    <s v="Consumer"/>
    <s v="Priority"/>
    <x v="0"/>
    <x v="2"/>
    <s v="Boston Sketch Pad, Fluorescent"/>
    <n v="0"/>
    <n v="150"/>
    <n v="0"/>
    <n v="3"/>
    <b v="1"/>
  </r>
  <r>
    <s v="AZ-2013-2573361"/>
    <x v="276"/>
    <n v="9"/>
    <n v="5"/>
    <n v="2013"/>
    <x v="276"/>
    <s v="Tia Metcalfe"/>
    <x v="3"/>
    <x v="39"/>
    <s v="Martigues"/>
    <x v="1"/>
    <s v="Consumer"/>
    <s v="Priority"/>
    <x v="0"/>
    <x v="11"/>
    <s v="OIC Thumb Tacks, Metal"/>
    <n v="0"/>
    <n v="71"/>
    <n v="14"/>
    <n v="5"/>
    <b v="1"/>
  </r>
  <r>
    <s v="AZ-2013-2573361"/>
    <x v="276"/>
    <n v="9"/>
    <n v="5"/>
    <n v="2013"/>
    <x v="276"/>
    <s v="Tia Metcalfe"/>
    <x v="3"/>
    <x v="39"/>
    <s v="Martigues"/>
    <x v="1"/>
    <s v="Consumer"/>
    <s v="Priority"/>
    <x v="0"/>
    <x v="3"/>
    <s v="Eldon Trays, Industrial"/>
    <n v="0"/>
    <n v="218"/>
    <n v="90"/>
    <n v="5"/>
    <b v="0"/>
  </r>
  <r>
    <s v="AZ-2013-1229971"/>
    <x v="276"/>
    <n v="9"/>
    <n v="5"/>
    <n v="2013"/>
    <x v="276"/>
    <s v="Chelsea Parkinson"/>
    <x v="3"/>
    <x v="8"/>
    <s v="Le Plessis-Robinson"/>
    <x v="1"/>
    <s v="Corporate"/>
    <s v="Economy Plus"/>
    <x v="0"/>
    <x v="1"/>
    <s v="Ibico Binding Machine, Economy"/>
    <n v="0"/>
    <n v="154"/>
    <n v="14"/>
    <n v="3"/>
    <b v="0"/>
  </r>
  <r>
    <s v="BN-2013-8861319"/>
    <x v="276"/>
    <n v="9"/>
    <n v="5"/>
    <n v="2013"/>
    <x v="276"/>
    <s v="Louie Bryant"/>
    <x v="2"/>
    <x v="7"/>
    <s v="Treviso"/>
    <x v="2"/>
    <s v="Corporate"/>
    <s v="Economy Plus"/>
    <x v="0"/>
    <x v="3"/>
    <s v="Fellowes Shelving, Single Width"/>
    <n v="0"/>
    <n v="69"/>
    <n v="-16"/>
    <n v="2"/>
    <b v="0"/>
  </r>
  <r>
    <s v="BN-2013-8861319"/>
    <x v="276"/>
    <n v="9"/>
    <n v="5"/>
    <n v="2013"/>
    <x v="276"/>
    <s v="Louie Bryant"/>
    <x v="2"/>
    <x v="7"/>
    <s v="Treviso"/>
    <x v="2"/>
    <s v="Corporate"/>
    <s v="Economy Plus"/>
    <x v="1"/>
    <x v="13"/>
    <s v="Hewlett Wireless Fax, Color"/>
    <n v="0"/>
    <n v="2671"/>
    <n v="534"/>
    <n v="7"/>
    <b v="0"/>
  </r>
  <r>
    <s v="AZ-2013-3688598"/>
    <x v="276"/>
    <n v="9"/>
    <n v="5"/>
    <n v="2013"/>
    <x v="276"/>
    <s v="Madison Rowley"/>
    <x v="6"/>
    <x v="11"/>
    <s v="Cork"/>
    <x v="0"/>
    <s v="Consumer"/>
    <s v="Priority"/>
    <x v="0"/>
    <x v="3"/>
    <s v="Tenex Box, Wire Frame"/>
    <n v="1"/>
    <n v="23"/>
    <n v="-2"/>
    <n v="3"/>
    <b v="0"/>
  </r>
  <r>
    <s v="BN-2013-7723216"/>
    <x v="276"/>
    <n v="9"/>
    <n v="5"/>
    <n v="2013"/>
    <x v="276"/>
    <s v="Freya Daniels"/>
    <x v="4"/>
    <x v="4"/>
    <s v="Oxford"/>
    <x v="0"/>
    <s v="Consumer"/>
    <s v="Economy"/>
    <x v="2"/>
    <x v="15"/>
    <s v="Advantus Clock, Durable"/>
    <n v="0"/>
    <n v="68"/>
    <n v="-23"/>
    <n v="2"/>
    <b v="0"/>
  </r>
  <r>
    <s v="AZ-2013-8751225"/>
    <x v="276"/>
    <n v="9"/>
    <n v="5"/>
    <n v="2013"/>
    <x v="276"/>
    <s v="Bettie Lang"/>
    <x v="3"/>
    <x v="41"/>
    <s v="Le Havre"/>
    <x v="1"/>
    <s v="Consumer"/>
    <s v="Economy"/>
    <x v="2"/>
    <x v="6"/>
    <s v="Office Star Chairmat, Adjustable"/>
    <n v="0"/>
    <n v="184"/>
    <n v="59"/>
    <n v="3"/>
    <b v="1"/>
  </r>
  <r>
    <s v="AZ-2013-8751225"/>
    <x v="276"/>
    <n v="9"/>
    <n v="5"/>
    <n v="2013"/>
    <x v="276"/>
    <s v="Bettie Lang"/>
    <x v="3"/>
    <x v="41"/>
    <s v="Le Havre"/>
    <x v="1"/>
    <s v="Consumer"/>
    <s v="Economy"/>
    <x v="0"/>
    <x v="14"/>
    <s v="Smead Legal Exhibit Labels, 5000 Label Set"/>
    <n v="0"/>
    <n v="46"/>
    <n v="9"/>
    <n v="4"/>
    <b v="1"/>
  </r>
  <r>
    <s v="AZ-2013-8751225"/>
    <x v="276"/>
    <n v="9"/>
    <n v="5"/>
    <n v="2013"/>
    <x v="276"/>
    <s v="Bettie Lang"/>
    <x v="3"/>
    <x v="41"/>
    <s v="Le Havre"/>
    <x v="1"/>
    <s v="Consumer"/>
    <s v="Economy"/>
    <x v="0"/>
    <x v="0"/>
    <s v="Green Bar Parchment Paper, 8.5 x 11"/>
    <n v="0"/>
    <n v="187"/>
    <n v="77"/>
    <n v="9"/>
    <b v="1"/>
  </r>
  <r>
    <s v="AZ-2013-8751225"/>
    <x v="276"/>
    <n v="9"/>
    <n v="5"/>
    <n v="2013"/>
    <x v="276"/>
    <s v="Bettie Lang"/>
    <x v="3"/>
    <x v="41"/>
    <s v="Le Havre"/>
    <x v="1"/>
    <s v="Consumer"/>
    <s v="Economy"/>
    <x v="0"/>
    <x v="12"/>
    <s v="Acme Scissors, High Speed"/>
    <n v="0"/>
    <n v="76"/>
    <n v="7"/>
    <n v="3"/>
    <b v="0"/>
  </r>
  <r>
    <s v="AZ-2013-8751225"/>
    <x v="276"/>
    <n v="9"/>
    <n v="5"/>
    <n v="2013"/>
    <x v="276"/>
    <s v="Bettie Lang"/>
    <x v="3"/>
    <x v="41"/>
    <s v="Le Havre"/>
    <x v="1"/>
    <s v="Consumer"/>
    <s v="Economy"/>
    <x v="1"/>
    <x v="4"/>
    <s v="Konica Receipt Printer, Durable"/>
    <n v="0"/>
    <n v="312"/>
    <n v="51"/>
    <n v="3"/>
    <b v="0"/>
  </r>
  <r>
    <s v="AZ-2013-8751225"/>
    <x v="276"/>
    <n v="9"/>
    <n v="5"/>
    <n v="2013"/>
    <x v="276"/>
    <s v="Bettie Lang"/>
    <x v="3"/>
    <x v="41"/>
    <s v="Le Havre"/>
    <x v="1"/>
    <s v="Consumer"/>
    <s v="Economy"/>
    <x v="1"/>
    <x v="9"/>
    <s v="Apple Audio Dock, Cordless"/>
    <n v="0"/>
    <n v="721"/>
    <n v="34"/>
    <n v="5"/>
    <b v="0"/>
  </r>
  <r>
    <s v="BN-2013-9076931"/>
    <x v="276"/>
    <n v="9"/>
    <n v="5"/>
    <n v="2013"/>
    <x v="276"/>
    <s v="Harry Josephson"/>
    <x v="1"/>
    <x v="13"/>
    <s v="Erfurt"/>
    <x v="1"/>
    <s v="Consumer"/>
    <s v="Economy"/>
    <x v="1"/>
    <x v="7"/>
    <s v="SanDisk Numeric Keypad, Bluetooth"/>
    <n v="0"/>
    <n v="166"/>
    <n v="27"/>
    <n v="3"/>
    <b v="1"/>
  </r>
  <r>
    <s v="BN-2013-6509529"/>
    <x v="276"/>
    <n v="9"/>
    <n v="5"/>
    <n v="2013"/>
    <x v="276"/>
    <s v="Corey Browne"/>
    <x v="4"/>
    <x v="4"/>
    <s v="Slough"/>
    <x v="0"/>
    <s v="Consumer"/>
    <s v="Economy"/>
    <x v="2"/>
    <x v="5"/>
    <s v="Dania Library with Doors, Mobile"/>
    <n v="0"/>
    <n v="1460"/>
    <n v="336"/>
    <n v="4"/>
    <b v="0"/>
  </r>
  <r>
    <s v="BN-2013-6509529"/>
    <x v="276"/>
    <n v="9"/>
    <n v="5"/>
    <n v="2013"/>
    <x v="276"/>
    <s v="Corey Browne"/>
    <x v="4"/>
    <x v="4"/>
    <s v="Slough"/>
    <x v="0"/>
    <s v="Consumer"/>
    <s v="Economy"/>
    <x v="0"/>
    <x v="8"/>
    <s v="Hoover Toaster, Black"/>
    <n v="0"/>
    <n v="249"/>
    <n v="112"/>
    <n v="3"/>
    <b v="0"/>
  </r>
  <r>
    <s v="BN-2013-6509529"/>
    <x v="276"/>
    <n v="9"/>
    <n v="5"/>
    <n v="2013"/>
    <x v="276"/>
    <s v="Corey Browne"/>
    <x v="4"/>
    <x v="4"/>
    <s v="Slough"/>
    <x v="0"/>
    <s v="Consumer"/>
    <s v="Economy"/>
    <x v="0"/>
    <x v="1"/>
    <s v="Cardinal Index Tab, Clear"/>
    <n v="0"/>
    <n v="22"/>
    <n v="8"/>
    <n v="3"/>
    <b v="0"/>
  </r>
  <r>
    <s v="BN-2013-6509529"/>
    <x v="276"/>
    <n v="9"/>
    <n v="5"/>
    <n v="2013"/>
    <x v="276"/>
    <s v="Corey Browne"/>
    <x v="4"/>
    <x v="4"/>
    <s v="Slough"/>
    <x v="0"/>
    <s v="Consumer"/>
    <s v="Economy"/>
    <x v="0"/>
    <x v="14"/>
    <s v="Smead Shipping Labels, Laser Printer Compatible"/>
    <n v="0"/>
    <n v="46"/>
    <n v="3"/>
    <n v="4"/>
    <b v="0"/>
  </r>
  <r>
    <s v="BN-2013-9455673"/>
    <x v="277"/>
    <n v="10"/>
    <n v="5"/>
    <n v="2013"/>
    <x v="277"/>
    <s v="Charlie Horrocks"/>
    <x v="3"/>
    <x v="3"/>
    <s v="Bar-le-Duc"/>
    <x v="1"/>
    <s v="Consumer"/>
    <s v="Economy"/>
    <x v="2"/>
    <x v="6"/>
    <s v="Office Star Executive Leather Armchair, Black"/>
    <n v="0"/>
    <n v="421"/>
    <n v="-14"/>
    <n v="1"/>
    <b v="0"/>
  </r>
  <r>
    <s v="AZ-2013-5850386"/>
    <x v="277"/>
    <n v="10"/>
    <n v="5"/>
    <n v="2013"/>
    <x v="277"/>
    <s v="Jacob Roemer"/>
    <x v="1"/>
    <x v="21"/>
    <s v="Dresden"/>
    <x v="1"/>
    <s v="Corporate"/>
    <s v="Economy"/>
    <x v="0"/>
    <x v="0"/>
    <s v="Enermax Cards &amp; Envelopes, Premium"/>
    <n v="1"/>
    <n v="24"/>
    <n v="-10"/>
    <n v="1"/>
    <b v="1"/>
  </r>
  <r>
    <s v="AZ-2013-1235765"/>
    <x v="277"/>
    <n v="10"/>
    <n v="5"/>
    <n v="2013"/>
    <x v="277"/>
    <s v="Kristal McCaslin"/>
    <x v="10"/>
    <x v="29"/>
    <s v="Vienna"/>
    <x v="1"/>
    <s v="Corporate"/>
    <s v="Economy"/>
    <x v="1"/>
    <x v="7"/>
    <s v="Enermax Keyboard, Erganomic"/>
    <n v="0"/>
    <n v="488"/>
    <n v="244"/>
    <n v="6"/>
    <b v="0"/>
  </r>
  <r>
    <s v="AZ-2013-5850386"/>
    <x v="277"/>
    <n v="10"/>
    <n v="5"/>
    <n v="2013"/>
    <x v="277"/>
    <s v="Jacob Roemer"/>
    <x v="1"/>
    <x v="21"/>
    <s v="Dresden"/>
    <x v="1"/>
    <s v="Corporate"/>
    <s v="Economy"/>
    <x v="1"/>
    <x v="7"/>
    <s v="Memorex Mouse, Erganomic"/>
    <n v="1"/>
    <n v="78"/>
    <n v="-72"/>
    <n v="6"/>
    <b v="1"/>
  </r>
  <r>
    <s v="AZ-2013-8159608"/>
    <x v="278"/>
    <n v="11"/>
    <n v="5"/>
    <n v="2013"/>
    <x v="278"/>
    <s v="Kevin Madigan"/>
    <x v="4"/>
    <x v="4"/>
    <s v="Basildon"/>
    <x v="0"/>
    <s v="Consumer"/>
    <s v="Economy Plus"/>
    <x v="0"/>
    <x v="8"/>
    <s v="Hoover Coffee Grinder, Red"/>
    <n v="0"/>
    <n v="344"/>
    <n v="10"/>
    <n v="5"/>
    <b v="0"/>
  </r>
  <r>
    <s v="AZ-2013-8159608"/>
    <x v="278"/>
    <n v="11"/>
    <n v="5"/>
    <n v="2013"/>
    <x v="278"/>
    <s v="Kevin Madigan"/>
    <x v="4"/>
    <x v="4"/>
    <s v="Basildon"/>
    <x v="0"/>
    <s v="Consumer"/>
    <s v="Economy Plus"/>
    <x v="0"/>
    <x v="2"/>
    <s v="BIC Pencil Sharpener, Easy-Erase"/>
    <n v="0"/>
    <n v="29"/>
    <n v="1"/>
    <n v="1"/>
    <b v="1"/>
  </r>
  <r>
    <s v="AZ-2013-8159608"/>
    <x v="278"/>
    <n v="11"/>
    <n v="5"/>
    <n v="2013"/>
    <x v="278"/>
    <s v="Kevin Madigan"/>
    <x v="4"/>
    <x v="4"/>
    <s v="Basildon"/>
    <x v="0"/>
    <s v="Consumer"/>
    <s v="Economy Plus"/>
    <x v="0"/>
    <x v="1"/>
    <s v="Cardinal Binder, Recycled"/>
    <n v="0"/>
    <n v="14"/>
    <n v="3"/>
    <n v="1"/>
    <b v="0"/>
  </r>
  <r>
    <s v="AZ-2013-8159608"/>
    <x v="278"/>
    <n v="11"/>
    <n v="5"/>
    <n v="2013"/>
    <x v="278"/>
    <s v="Kevin Madigan"/>
    <x v="4"/>
    <x v="4"/>
    <s v="Basildon"/>
    <x v="0"/>
    <s v="Consumer"/>
    <s v="Economy Plus"/>
    <x v="1"/>
    <x v="7"/>
    <s v="Logitech Mouse, USB"/>
    <n v="0"/>
    <n v="206"/>
    <n v="27"/>
    <n v="7"/>
    <b v="1"/>
  </r>
  <r>
    <s v="AZ-2013-7146719"/>
    <x v="278"/>
    <n v="11"/>
    <n v="5"/>
    <n v="2013"/>
    <x v="278"/>
    <s v="Peggy Hua"/>
    <x v="3"/>
    <x v="9"/>
    <s v="Vichy"/>
    <x v="1"/>
    <s v="Corporate"/>
    <s v="Economy Plus"/>
    <x v="2"/>
    <x v="6"/>
    <s v="Office Star Executive Leather Armchair, Adjustable"/>
    <n v="0"/>
    <n v="1269"/>
    <n v="14"/>
    <n v="3"/>
    <b v="1"/>
  </r>
  <r>
    <s v="BN-2013-7226862"/>
    <x v="278"/>
    <n v="11"/>
    <n v="5"/>
    <n v="2013"/>
    <x v="278"/>
    <s v="Daisy Summers"/>
    <x v="9"/>
    <x v="25"/>
    <s v="Groningen"/>
    <x v="1"/>
    <s v="Corporate"/>
    <s v="Economy Plus"/>
    <x v="0"/>
    <x v="2"/>
    <s v="Binney &amp; Smith Sketch Pad, Water Color"/>
    <n v="1"/>
    <n v="124"/>
    <n v="-42"/>
    <n v="5"/>
    <b v="0"/>
  </r>
  <r>
    <s v="AZ-2013-405028"/>
    <x v="278"/>
    <n v="11"/>
    <n v="5"/>
    <n v="2013"/>
    <x v="278"/>
    <s v="Sophie Franklin"/>
    <x v="1"/>
    <x v="5"/>
    <s v="Berlin"/>
    <x v="1"/>
    <s v="Corporate"/>
    <s v="Economy"/>
    <x v="0"/>
    <x v="3"/>
    <s v="Rogers Trays, Blue"/>
    <n v="0"/>
    <n v="247"/>
    <n v="31"/>
    <n v="5"/>
    <b v="1"/>
  </r>
  <r>
    <s v="AZ-2013-1510568"/>
    <x v="279"/>
    <n v="12"/>
    <n v="5"/>
    <n v="2013"/>
    <x v="279"/>
    <s v="David To"/>
    <x v="1"/>
    <x v="1"/>
    <s v="Remscheid"/>
    <x v="1"/>
    <s v="Home Office"/>
    <s v="Immediate"/>
    <x v="0"/>
    <x v="2"/>
    <s v="BIC Sketch Pad, Easy-Erase"/>
    <n v="0"/>
    <n v="245"/>
    <n v="122"/>
    <n v="5"/>
    <b v="1"/>
  </r>
  <r>
    <s v="AZ-2013-9057742"/>
    <x v="279"/>
    <n v="12"/>
    <n v="5"/>
    <n v="2013"/>
    <x v="279"/>
    <s v="Lily Tyler"/>
    <x v="4"/>
    <x v="42"/>
    <s v="Glasgow"/>
    <x v="0"/>
    <s v="Home Office"/>
    <s v="Priority"/>
    <x v="0"/>
    <x v="1"/>
    <s v="Wilson Jones 3-Hole Punch, Clear"/>
    <n v="0"/>
    <n v="82"/>
    <n v="23"/>
    <n v="3"/>
    <b v="1"/>
  </r>
  <r>
    <s v="AZ-2013-6085124"/>
    <x v="279"/>
    <n v="12"/>
    <n v="5"/>
    <n v="2013"/>
    <x v="279"/>
    <s v="Ebony Northcott"/>
    <x v="3"/>
    <x v="39"/>
    <s v="Nice"/>
    <x v="1"/>
    <s v="Consumer"/>
    <s v="Economy"/>
    <x v="0"/>
    <x v="2"/>
    <s v="Sanford Markers, Fluorescent"/>
    <n v="0"/>
    <n v="49"/>
    <n v="20"/>
    <n v="2"/>
    <b v="1"/>
  </r>
  <r>
    <s v="AZ-2013-1673831"/>
    <x v="279"/>
    <n v="12"/>
    <n v="5"/>
    <n v="2013"/>
    <x v="279"/>
    <s v="Elijah Ruatoka"/>
    <x v="1"/>
    <x v="17"/>
    <s v="Flensburg"/>
    <x v="1"/>
    <s v="Home Office"/>
    <s v="Economy"/>
    <x v="0"/>
    <x v="10"/>
    <s v="Ames Interoffice Envelope, Security-Tint"/>
    <n v="0"/>
    <n v="143"/>
    <n v="70"/>
    <n v="3"/>
    <b v="1"/>
  </r>
  <r>
    <s v="AZ-2013-1673831"/>
    <x v="279"/>
    <n v="12"/>
    <n v="5"/>
    <n v="2013"/>
    <x v="279"/>
    <s v="Elijah Ruatoka"/>
    <x v="1"/>
    <x v="17"/>
    <s v="Flensburg"/>
    <x v="1"/>
    <s v="Home Office"/>
    <s v="Economy"/>
    <x v="0"/>
    <x v="11"/>
    <s v="Stockwell Push Pins, Assorted Sizes"/>
    <n v="0"/>
    <n v="34"/>
    <n v="15"/>
    <n v="3"/>
    <b v="1"/>
  </r>
  <r>
    <s v="AZ-2013-6085124"/>
    <x v="279"/>
    <n v="12"/>
    <n v="5"/>
    <n v="2013"/>
    <x v="279"/>
    <s v="Ebony Northcott"/>
    <x v="3"/>
    <x v="39"/>
    <s v="Nice"/>
    <x v="1"/>
    <s v="Consumer"/>
    <s v="Economy"/>
    <x v="1"/>
    <x v="4"/>
    <s v="Epson Calculator, Red"/>
    <n v="0"/>
    <n v="37"/>
    <n v="9"/>
    <n v="1"/>
    <b v="1"/>
  </r>
  <r>
    <s v="AZ-2013-2377815"/>
    <x v="279"/>
    <n v="12"/>
    <n v="5"/>
    <n v="2013"/>
    <x v="279"/>
    <s v="Freya Briggs"/>
    <x v="3"/>
    <x v="3"/>
    <s v="Saint-Avold"/>
    <x v="1"/>
    <s v="Corporate"/>
    <s v="Economy"/>
    <x v="2"/>
    <x v="15"/>
    <s v="Eldon Frame, Duo Pack"/>
    <n v="0"/>
    <n v="116"/>
    <n v="52"/>
    <n v="1"/>
    <b v="1"/>
  </r>
  <r>
    <s v="AZ-2013-2543728"/>
    <x v="280"/>
    <n v="2"/>
    <n v="6"/>
    <n v="2013"/>
    <x v="280"/>
    <s v="Elise Godfrey"/>
    <x v="3"/>
    <x v="52"/>
    <s v="Nantes"/>
    <x v="1"/>
    <s v="Consumer"/>
    <s v="Economy Plus"/>
    <x v="0"/>
    <x v="10"/>
    <s v="GlobeWeis Business Envelopes, with clear poly window"/>
    <n v="0"/>
    <n v="63"/>
    <n v="19"/>
    <n v="3"/>
    <b v="1"/>
  </r>
  <r>
    <s v="AZ-2013-2543728"/>
    <x v="280"/>
    <n v="2"/>
    <n v="6"/>
    <n v="2013"/>
    <x v="280"/>
    <s v="Elise Godfrey"/>
    <x v="3"/>
    <x v="52"/>
    <s v="Nantes"/>
    <x v="1"/>
    <s v="Consumer"/>
    <s v="Economy Plus"/>
    <x v="1"/>
    <x v="13"/>
    <s v="Brother Wireless Fax, Digital"/>
    <n v="0"/>
    <n v="965"/>
    <n v="-68"/>
    <n v="3"/>
    <b v="1"/>
  </r>
  <r>
    <s v="AZ-2013-5618909"/>
    <x v="280"/>
    <n v="2"/>
    <n v="6"/>
    <n v="2013"/>
    <x v="280"/>
    <s v="Shannon Howe"/>
    <x v="3"/>
    <x v="73"/>
    <s v="Vannes"/>
    <x v="1"/>
    <s v="Consumer"/>
    <s v="Priority"/>
    <x v="2"/>
    <x v="5"/>
    <s v="Dania Floating Shelf Set, Pine"/>
    <n v="0"/>
    <n v="154"/>
    <n v="41"/>
    <n v="1"/>
    <b v="0"/>
  </r>
  <r>
    <s v="BN-2013-5031652"/>
    <x v="280"/>
    <n v="2"/>
    <n v="6"/>
    <n v="2013"/>
    <x v="280"/>
    <s v="Hayley Swanston"/>
    <x v="2"/>
    <x v="2"/>
    <s v="Reggio nell'Emilia"/>
    <x v="2"/>
    <s v="Home Office"/>
    <s v="Economy Plus"/>
    <x v="1"/>
    <x v="4"/>
    <s v="Okidata Inkjet, Wireless"/>
    <n v="0"/>
    <n v="1508"/>
    <n v="-981"/>
    <n v="8"/>
    <b v="1"/>
  </r>
  <r>
    <s v="AZ-2013-2208942"/>
    <x v="281"/>
    <n v="3"/>
    <n v="6"/>
    <n v="2013"/>
    <x v="281"/>
    <s v="Darcy Farnell"/>
    <x v="4"/>
    <x v="4"/>
    <s v="Harrow"/>
    <x v="0"/>
    <s v="Consumer"/>
    <s v="Priority"/>
    <x v="0"/>
    <x v="0"/>
    <s v="Eaton Cards &amp; Envelopes, Recycled"/>
    <n v="0"/>
    <n v="45"/>
    <n v="23"/>
    <n v="1"/>
    <b v="0"/>
  </r>
  <r>
    <s v="AZ-2013-2208942"/>
    <x v="281"/>
    <n v="3"/>
    <n v="6"/>
    <n v="2013"/>
    <x v="281"/>
    <s v="Darcy Farnell"/>
    <x v="4"/>
    <x v="4"/>
    <s v="Harrow"/>
    <x v="0"/>
    <s v="Consumer"/>
    <s v="Priority"/>
    <x v="1"/>
    <x v="4"/>
    <s v="Konica Inkjet, White"/>
    <n v="0"/>
    <n v="621"/>
    <n v="236"/>
    <n v="2"/>
    <b v="1"/>
  </r>
  <r>
    <s v="AZ-2013-8383284"/>
    <x v="282"/>
    <n v="4"/>
    <n v="6"/>
    <n v="2013"/>
    <x v="282"/>
    <s v="Robert Duffy"/>
    <x v="3"/>
    <x v="9"/>
    <s v="Grenoble"/>
    <x v="1"/>
    <s v="Home Office"/>
    <s v="Immediate"/>
    <x v="2"/>
    <x v="15"/>
    <s v="Deflect-O Photo Frame, Black"/>
    <n v="0"/>
    <n v="260"/>
    <n v="57"/>
    <n v="5"/>
    <b v="1"/>
  </r>
  <r>
    <s v="AZ-2013-7342591"/>
    <x v="283"/>
    <n v="5"/>
    <n v="6"/>
    <n v="2013"/>
    <x v="283"/>
    <s v="Rebecca Chamberlain"/>
    <x v="2"/>
    <x v="94"/>
    <s v="Ancona"/>
    <x v="2"/>
    <s v="Home Office"/>
    <s v="Priority"/>
    <x v="0"/>
    <x v="8"/>
    <s v="Hamilton Beach Toaster, Silver"/>
    <n v="0"/>
    <n v="117"/>
    <n v="51"/>
    <n v="2"/>
    <b v="1"/>
  </r>
  <r>
    <s v="AZ-2013-7342591"/>
    <x v="283"/>
    <n v="5"/>
    <n v="6"/>
    <n v="2013"/>
    <x v="283"/>
    <s v="Rebecca Chamberlain"/>
    <x v="2"/>
    <x v="94"/>
    <s v="Ancona"/>
    <x v="2"/>
    <s v="Home Office"/>
    <s v="Priority"/>
    <x v="0"/>
    <x v="1"/>
    <s v="Cardinal Binder, Durable"/>
    <n v="0"/>
    <n v="31"/>
    <n v="2"/>
    <n v="2"/>
    <b v="1"/>
  </r>
  <r>
    <s v="AZ-2013-7342591"/>
    <x v="283"/>
    <n v="5"/>
    <n v="6"/>
    <n v="2013"/>
    <x v="283"/>
    <s v="Rebecca Chamberlain"/>
    <x v="2"/>
    <x v="94"/>
    <s v="Ancona"/>
    <x v="2"/>
    <s v="Home Office"/>
    <s v="Priority"/>
    <x v="0"/>
    <x v="12"/>
    <s v="Kleencut Shears, Serrated"/>
    <n v="0"/>
    <n v="87"/>
    <n v="4"/>
    <n v="2"/>
    <b v="0"/>
  </r>
  <r>
    <s v="AZ-2013-7342591"/>
    <x v="283"/>
    <n v="5"/>
    <n v="6"/>
    <n v="2013"/>
    <x v="283"/>
    <s v="Rebecca Chamberlain"/>
    <x v="2"/>
    <x v="94"/>
    <s v="Ancona"/>
    <x v="2"/>
    <s v="Home Office"/>
    <s v="Priority"/>
    <x v="1"/>
    <x v="13"/>
    <s v="HP Fax and Copier, Digital"/>
    <n v="0"/>
    <n v="173"/>
    <n v="86"/>
    <n v="1"/>
    <b v="1"/>
  </r>
  <r>
    <s v="AZ-2013-9502186"/>
    <x v="283"/>
    <n v="5"/>
    <n v="6"/>
    <n v="2013"/>
    <x v="283"/>
    <s v="Logan Allan"/>
    <x v="3"/>
    <x v="9"/>
    <s v="Cluses"/>
    <x v="1"/>
    <s v="Corporate"/>
    <s v="Economy Plus"/>
    <x v="0"/>
    <x v="1"/>
    <s v="Ibico Hole Reinforcements, Economy"/>
    <n v="0"/>
    <n v="28"/>
    <n v="14"/>
    <n v="4"/>
    <b v="0"/>
  </r>
  <r>
    <s v="AZ-2013-7903596"/>
    <x v="283"/>
    <n v="5"/>
    <n v="6"/>
    <n v="2013"/>
    <x v="283"/>
    <s v="Lisa Watkins"/>
    <x v="5"/>
    <x v="22"/>
    <s v="Huelva"/>
    <x v="2"/>
    <s v="Consumer"/>
    <s v="Priority"/>
    <x v="0"/>
    <x v="3"/>
    <s v="Eldon Lockers, Industrial"/>
    <n v="0"/>
    <n v="536"/>
    <n v="232"/>
    <n v="3"/>
    <b v="0"/>
  </r>
  <r>
    <s v="AZ-2013-9717790"/>
    <x v="283"/>
    <n v="5"/>
    <n v="6"/>
    <n v="2013"/>
    <x v="283"/>
    <s v="Isabella Cleary"/>
    <x v="10"/>
    <x v="29"/>
    <s v="Vienna"/>
    <x v="1"/>
    <s v="Home Office"/>
    <s v="Economy"/>
    <x v="1"/>
    <x v="7"/>
    <s v="Logitech Keyboard, Programmable"/>
    <n v="0"/>
    <n v="148"/>
    <n v="15"/>
    <n v="2"/>
    <b v="0"/>
  </r>
  <r>
    <s v="AZ-2013-2465655"/>
    <x v="284"/>
    <n v="6"/>
    <n v="6"/>
    <n v="2013"/>
    <x v="284"/>
    <s v="Jonathan Bottrill"/>
    <x v="3"/>
    <x v="50"/>
    <s v="Bourges"/>
    <x v="1"/>
    <s v="Consumer"/>
    <s v="Economy"/>
    <x v="0"/>
    <x v="1"/>
    <s v="Avery 3-Hole Punch, Recycled"/>
    <n v="0"/>
    <n v="85"/>
    <n v="0"/>
    <n v="3"/>
    <b v="1"/>
  </r>
  <r>
    <s v="AZ-2013-706916"/>
    <x v="284"/>
    <n v="6"/>
    <n v="6"/>
    <n v="2013"/>
    <x v="284"/>
    <s v="Scott Higgins"/>
    <x v="2"/>
    <x v="24"/>
    <s v="Monza"/>
    <x v="2"/>
    <s v="Home Office"/>
    <s v="Priority"/>
    <x v="0"/>
    <x v="12"/>
    <s v="Elite Letter Opener, High Speed"/>
    <n v="0"/>
    <n v="53"/>
    <n v="22"/>
    <n v="2"/>
    <b v="1"/>
  </r>
  <r>
    <s v="BN-2013-48132"/>
    <x v="284"/>
    <n v="6"/>
    <n v="6"/>
    <n v="2013"/>
    <x v="284"/>
    <s v="Evan Allen"/>
    <x v="5"/>
    <x v="22"/>
    <s v="Seville"/>
    <x v="2"/>
    <s v="Corporate"/>
    <s v="Economy"/>
    <x v="2"/>
    <x v="6"/>
    <s v="Hon Executive Leather Armchair, Red"/>
    <n v="0"/>
    <n v="735"/>
    <n v="-184"/>
    <n v="2"/>
    <b v="0"/>
  </r>
  <r>
    <s v="AZ-2013-7300382"/>
    <x v="285"/>
    <n v="7"/>
    <n v="6"/>
    <n v="2013"/>
    <x v="285"/>
    <s v="Robert Ramsey"/>
    <x v="2"/>
    <x v="37"/>
    <s v="Turin"/>
    <x v="2"/>
    <s v="Consumer"/>
    <s v="Economy Plus"/>
    <x v="0"/>
    <x v="10"/>
    <s v="Jiffy Business Envelopes, Security-Tint"/>
    <n v="0"/>
    <n v="32"/>
    <n v="2"/>
    <n v="2"/>
    <b v="1"/>
  </r>
  <r>
    <s v="AZ-2013-7300382"/>
    <x v="285"/>
    <n v="7"/>
    <n v="6"/>
    <n v="2013"/>
    <x v="285"/>
    <s v="Robert Ramsey"/>
    <x v="2"/>
    <x v="37"/>
    <s v="Turin"/>
    <x v="2"/>
    <s v="Consumer"/>
    <s v="Economy Plus"/>
    <x v="1"/>
    <x v="13"/>
    <s v="Sharp Ink, High-Speed"/>
    <n v="0"/>
    <n v="490"/>
    <n v="39"/>
    <n v="4"/>
    <b v="1"/>
  </r>
  <r>
    <s v="AZ-2013-9188283"/>
    <x v="285"/>
    <n v="7"/>
    <n v="6"/>
    <n v="2013"/>
    <x v="285"/>
    <s v="Larry Lambert"/>
    <x v="1"/>
    <x v="32"/>
    <s v="Wiesbaden"/>
    <x v="1"/>
    <s v="Consumer"/>
    <s v="Economy"/>
    <x v="0"/>
    <x v="2"/>
    <s v="Sanford Pencil Sharpener, Water Color"/>
    <n v="0"/>
    <n v="131"/>
    <n v="34"/>
    <n v="5"/>
    <b v="0"/>
  </r>
  <r>
    <s v="BN-2013-9881069"/>
    <x v="285"/>
    <n v="7"/>
    <n v="6"/>
    <n v="2013"/>
    <x v="285"/>
    <s v="Christopher Goold"/>
    <x v="1"/>
    <x v="5"/>
    <s v="Berlin"/>
    <x v="1"/>
    <s v="Corporate"/>
    <s v="Economy"/>
    <x v="2"/>
    <x v="6"/>
    <s v="Office Star Bag Chairs, Set of Two"/>
    <n v="0"/>
    <n v="323"/>
    <n v="-61"/>
    <n v="7"/>
    <b v="1"/>
  </r>
  <r>
    <s v="BN-2013-9881069"/>
    <x v="285"/>
    <n v="7"/>
    <n v="6"/>
    <n v="2013"/>
    <x v="285"/>
    <s v="Christopher Goold"/>
    <x v="1"/>
    <x v="5"/>
    <s v="Berlin"/>
    <x v="1"/>
    <s v="Corporate"/>
    <s v="Economy"/>
    <x v="1"/>
    <x v="7"/>
    <s v="Enermax Flash Drive, Programmable"/>
    <n v="0"/>
    <n v="155"/>
    <n v="45"/>
    <n v="4"/>
    <b v="1"/>
  </r>
  <r>
    <s v="BN-2013-9881069"/>
    <x v="285"/>
    <n v="7"/>
    <n v="6"/>
    <n v="2013"/>
    <x v="285"/>
    <s v="Christopher Goold"/>
    <x v="1"/>
    <x v="5"/>
    <s v="Berlin"/>
    <x v="1"/>
    <s v="Corporate"/>
    <s v="Economy"/>
    <x v="1"/>
    <x v="9"/>
    <s v="Nokia Speaker Phone, Full Size"/>
    <n v="0"/>
    <n v="336"/>
    <n v="37"/>
    <n v="3"/>
    <b v="0"/>
  </r>
  <r>
    <s v="AZ-2013-5931523"/>
    <x v="286"/>
    <n v="8"/>
    <n v="6"/>
    <n v="2013"/>
    <x v="286"/>
    <s v="Madison Holloway"/>
    <x v="3"/>
    <x v="3"/>
    <s v="Forbach"/>
    <x v="1"/>
    <s v="Corporate"/>
    <s v="Immediate"/>
    <x v="0"/>
    <x v="2"/>
    <s v="Binney &amp; Smith Canvas, Water Color"/>
    <n v="0"/>
    <n v="164"/>
    <n v="78"/>
    <n v="3"/>
    <b v="1"/>
  </r>
  <r>
    <s v="AZ-2013-2688830"/>
    <x v="286"/>
    <n v="8"/>
    <n v="6"/>
    <n v="2013"/>
    <x v="286"/>
    <s v="Isabella Cleary"/>
    <x v="3"/>
    <x v="8"/>
    <s v="Paris"/>
    <x v="1"/>
    <s v="Home Office"/>
    <s v="Economy Plus"/>
    <x v="1"/>
    <x v="7"/>
    <s v="Logitech Keyboard, Programmable"/>
    <n v="0"/>
    <n v="222"/>
    <n v="22"/>
    <n v="3"/>
    <b v="1"/>
  </r>
  <r>
    <s v="AZ-2013-5998072"/>
    <x v="286"/>
    <n v="8"/>
    <n v="6"/>
    <n v="2013"/>
    <x v="286"/>
    <s v="Eva Arnold"/>
    <x v="4"/>
    <x v="4"/>
    <s v="Sheffield"/>
    <x v="0"/>
    <s v="Consumer"/>
    <s v="Priority"/>
    <x v="2"/>
    <x v="15"/>
    <s v="Eldon Light Bulb, Durable"/>
    <n v="1"/>
    <n v="22"/>
    <n v="-41"/>
    <n v="5"/>
    <b v="0"/>
  </r>
  <r>
    <s v="AZ-2013-8949269"/>
    <x v="286"/>
    <n v="8"/>
    <n v="6"/>
    <n v="2013"/>
    <x v="286"/>
    <s v="Gracie Hicks"/>
    <x v="3"/>
    <x v="8"/>
    <s v="Sevran"/>
    <x v="1"/>
    <s v="Consumer"/>
    <s v="Priority"/>
    <x v="0"/>
    <x v="1"/>
    <s v="Avery Binder Covers, Clear"/>
    <n v="0"/>
    <n v="21"/>
    <n v="5"/>
    <n v="2"/>
    <b v="0"/>
  </r>
  <r>
    <s v="AZ-2013-5998072"/>
    <x v="286"/>
    <n v="8"/>
    <n v="6"/>
    <n v="2013"/>
    <x v="286"/>
    <s v="Eva Arnold"/>
    <x v="4"/>
    <x v="4"/>
    <s v="Sheffield"/>
    <x v="0"/>
    <s v="Consumer"/>
    <s v="Priority"/>
    <x v="0"/>
    <x v="1"/>
    <s v="Avery Binder, Durable"/>
    <n v="1"/>
    <n v="14"/>
    <n v="-13"/>
    <n v="2"/>
    <b v="1"/>
  </r>
  <r>
    <s v="AZ-2013-8620974"/>
    <x v="286"/>
    <n v="8"/>
    <n v="6"/>
    <n v="2013"/>
    <x v="286"/>
    <s v="Stacy Cummings"/>
    <x v="13"/>
    <x v="69"/>
    <s v="Helsinki"/>
    <x v="0"/>
    <s v="Consumer"/>
    <s v="Economy"/>
    <x v="0"/>
    <x v="3"/>
    <s v="Tenex Lockers, Blue"/>
    <n v="0"/>
    <n v="204"/>
    <n v="53"/>
    <n v="1"/>
    <b v="1"/>
  </r>
  <r>
    <s v="AZ-2013-1699821"/>
    <x v="286"/>
    <n v="8"/>
    <n v="6"/>
    <n v="2013"/>
    <x v="286"/>
    <s v="Eloise Mahmood"/>
    <x v="2"/>
    <x v="53"/>
    <s v="Bari"/>
    <x v="2"/>
    <s v="Corporate"/>
    <s v="Economy"/>
    <x v="0"/>
    <x v="1"/>
    <s v="Wilson Jones Binder, Durable"/>
    <n v="0"/>
    <n v="73"/>
    <n v="3"/>
    <n v="5"/>
    <b v="1"/>
  </r>
  <r>
    <s v="AZ-2013-1699821"/>
    <x v="286"/>
    <n v="8"/>
    <n v="6"/>
    <n v="2013"/>
    <x v="286"/>
    <s v="Eloise Mahmood"/>
    <x v="2"/>
    <x v="53"/>
    <s v="Bari"/>
    <x v="2"/>
    <s v="Corporate"/>
    <s v="Economy"/>
    <x v="0"/>
    <x v="10"/>
    <s v="Kraft Mailers, Security-Tint"/>
    <n v="0"/>
    <n v="80"/>
    <n v="4"/>
    <n v="2"/>
    <b v="0"/>
  </r>
  <r>
    <s v="AZ-2013-3148222"/>
    <x v="286"/>
    <n v="8"/>
    <n v="6"/>
    <n v="2013"/>
    <x v="286"/>
    <s v="Michael Watkins"/>
    <x v="5"/>
    <x v="10"/>
    <s v="Barcelona"/>
    <x v="2"/>
    <s v="Home Office"/>
    <s v="Economy"/>
    <x v="0"/>
    <x v="10"/>
    <s v="Ames Clasp Envelope, with clear poly window"/>
    <n v="0"/>
    <n v="32"/>
    <n v="4"/>
    <n v="3"/>
    <b v="0"/>
  </r>
  <r>
    <s v="AZ-2013-3148222"/>
    <x v="286"/>
    <n v="8"/>
    <n v="6"/>
    <n v="2013"/>
    <x v="286"/>
    <s v="Michael Watkins"/>
    <x v="5"/>
    <x v="10"/>
    <s v="Barcelona"/>
    <x v="2"/>
    <s v="Home Office"/>
    <s v="Economy"/>
    <x v="0"/>
    <x v="11"/>
    <s v="Accos Push Pins, Assorted Sizes"/>
    <n v="0"/>
    <n v="36"/>
    <n v="1"/>
    <n v="3"/>
    <b v="0"/>
  </r>
  <r>
    <s v="AZ-2013-3148222"/>
    <x v="286"/>
    <n v="8"/>
    <n v="6"/>
    <n v="2013"/>
    <x v="286"/>
    <s v="Michael Watkins"/>
    <x v="5"/>
    <x v="10"/>
    <s v="Barcelona"/>
    <x v="2"/>
    <s v="Home Office"/>
    <s v="Economy"/>
    <x v="0"/>
    <x v="3"/>
    <s v="Rogers Folders, Single Width"/>
    <n v="0"/>
    <n v="111"/>
    <n v="-3"/>
    <n v="4"/>
    <b v="0"/>
  </r>
  <r>
    <s v="BN-2013-5896563"/>
    <x v="286"/>
    <n v="8"/>
    <n v="6"/>
    <n v="2013"/>
    <x v="286"/>
    <s v="Melissa Bean"/>
    <x v="1"/>
    <x v="43"/>
    <s v="Delmenhorst"/>
    <x v="1"/>
    <s v="Home Office"/>
    <s v="Economy"/>
    <x v="1"/>
    <x v="7"/>
    <s v="SanDisk Router, USB"/>
    <n v="0"/>
    <n v="1026"/>
    <n v="431"/>
    <n v="4"/>
    <b v="1"/>
  </r>
  <r>
    <s v="AZ-2013-6337474"/>
    <x v="287"/>
    <n v="9"/>
    <n v="6"/>
    <n v="2013"/>
    <x v="287"/>
    <s v="Julian Mack"/>
    <x v="4"/>
    <x v="4"/>
    <s v="Middlesbrough"/>
    <x v="0"/>
    <s v="Consumer"/>
    <s v="Economy"/>
    <x v="1"/>
    <x v="7"/>
    <s v="Belkin Memory Card, Bluetooth"/>
    <n v="0"/>
    <n v="459"/>
    <n v="101"/>
    <n v="4"/>
    <b v="0"/>
  </r>
  <r>
    <s v="AZ-2013-6337474"/>
    <x v="287"/>
    <n v="9"/>
    <n v="6"/>
    <n v="2013"/>
    <x v="287"/>
    <s v="Julian Mack"/>
    <x v="4"/>
    <x v="4"/>
    <s v="Middlesbrough"/>
    <x v="0"/>
    <s v="Consumer"/>
    <s v="Economy"/>
    <x v="1"/>
    <x v="13"/>
    <s v="HP Fax and Copier, Laser"/>
    <n v="0"/>
    <n v="692"/>
    <n v="290"/>
    <n v="4"/>
    <b v="0"/>
  </r>
  <r>
    <s v="AZ-2013-1738409"/>
    <x v="287"/>
    <n v="9"/>
    <n v="6"/>
    <n v="2013"/>
    <x v="287"/>
    <s v="Hudson Ordell"/>
    <x v="4"/>
    <x v="4"/>
    <s v="Ipswich"/>
    <x v="0"/>
    <s v="Corporate"/>
    <s v="Economy Plus"/>
    <x v="0"/>
    <x v="10"/>
    <s v="Cameo Manila Envelope, Security-Tint"/>
    <n v="0"/>
    <n v="147"/>
    <n v="72"/>
    <n v="5"/>
    <b v="1"/>
  </r>
  <r>
    <s v="AZ-2013-8207350"/>
    <x v="288"/>
    <n v="11"/>
    <n v="6"/>
    <n v="2013"/>
    <x v="288"/>
    <s v="Matthew Gill"/>
    <x v="4"/>
    <x v="4"/>
    <s v="Maidenhead"/>
    <x v="0"/>
    <s v="Home Office"/>
    <s v="Economy Plus"/>
    <x v="2"/>
    <x v="6"/>
    <s v="Novimex Rocking Chair, Set of Two"/>
    <n v="0"/>
    <n v="936"/>
    <n v="103"/>
    <n v="7"/>
    <b v="1"/>
  </r>
  <r>
    <s v="AZ-2013-8207350"/>
    <x v="288"/>
    <n v="11"/>
    <n v="6"/>
    <n v="2013"/>
    <x v="288"/>
    <s v="Matthew Gill"/>
    <x v="4"/>
    <x v="4"/>
    <s v="Maidenhead"/>
    <x v="0"/>
    <s v="Home Office"/>
    <s v="Economy Plus"/>
    <x v="0"/>
    <x v="0"/>
    <s v="Xerox Parchment Paper, Recycled"/>
    <n v="0"/>
    <n v="40"/>
    <n v="18"/>
    <n v="3"/>
    <b v="0"/>
  </r>
  <r>
    <s v="AZ-2013-8301856"/>
    <x v="288"/>
    <n v="11"/>
    <n v="6"/>
    <n v="2013"/>
    <x v="288"/>
    <s v="Tristan Glassey"/>
    <x v="4"/>
    <x v="4"/>
    <s v="London"/>
    <x v="0"/>
    <s v="Consumer"/>
    <s v="Priority"/>
    <x v="1"/>
    <x v="13"/>
    <s v="Hewlett Ink, Color"/>
    <n v="0"/>
    <n v="676"/>
    <n v="30"/>
    <n v="5"/>
    <b v="0"/>
  </r>
  <r>
    <s v="AZ-2013-4266706"/>
    <x v="288"/>
    <n v="11"/>
    <n v="6"/>
    <n v="2013"/>
    <x v="288"/>
    <s v="Wanda Wingert"/>
    <x v="4"/>
    <x v="4"/>
    <s v="Gateshead"/>
    <x v="0"/>
    <s v="Consumer"/>
    <s v="Economy"/>
    <x v="2"/>
    <x v="6"/>
    <s v="Harbour Creations Bag Chairs, Adjustable"/>
    <n v="0"/>
    <n v="128"/>
    <n v="59"/>
    <n v="2"/>
    <b v="1"/>
  </r>
  <r>
    <s v="AZ-2013-8213331"/>
    <x v="288"/>
    <n v="11"/>
    <n v="6"/>
    <n v="2013"/>
    <x v="288"/>
    <s v="Alice Currie"/>
    <x v="3"/>
    <x v="41"/>
    <s v="Le Havre"/>
    <x v="1"/>
    <s v="Consumer"/>
    <s v="Economy"/>
    <x v="0"/>
    <x v="2"/>
    <s v="Sanford Pencil Sharpener, Easy-Erase"/>
    <n v="0"/>
    <n v="108"/>
    <n v="54"/>
    <n v="4"/>
    <b v="1"/>
  </r>
  <r>
    <s v="AZ-2013-8213331"/>
    <x v="288"/>
    <n v="11"/>
    <n v="6"/>
    <n v="2013"/>
    <x v="288"/>
    <s v="Alice Currie"/>
    <x v="3"/>
    <x v="41"/>
    <s v="Le Havre"/>
    <x v="1"/>
    <s v="Consumer"/>
    <s v="Economy"/>
    <x v="0"/>
    <x v="14"/>
    <s v="Smead Round Labels, Adjustable"/>
    <n v="0"/>
    <n v="10"/>
    <n v="3"/>
    <n v="2"/>
    <b v="0"/>
  </r>
  <r>
    <s v="AZ-2013-8213331"/>
    <x v="288"/>
    <n v="11"/>
    <n v="6"/>
    <n v="2013"/>
    <x v="288"/>
    <s v="Alice Currie"/>
    <x v="3"/>
    <x v="41"/>
    <s v="Le Havre"/>
    <x v="1"/>
    <s v="Consumer"/>
    <s v="Economy"/>
    <x v="0"/>
    <x v="3"/>
    <s v="Eldon Shelving, Blue"/>
    <n v="0"/>
    <n v="174"/>
    <n v="33"/>
    <n v="4"/>
    <b v="0"/>
  </r>
  <r>
    <s v="AZ-2013-4092169"/>
    <x v="288"/>
    <n v="11"/>
    <n v="6"/>
    <n v="2013"/>
    <x v="288"/>
    <s v="Lucas Warren"/>
    <x v="1"/>
    <x v="1"/>
    <s v="Cologne"/>
    <x v="1"/>
    <s v="Consumer"/>
    <s v="Economy"/>
    <x v="0"/>
    <x v="14"/>
    <s v="Avery Shipping Labels, Laser Printer Compatible"/>
    <n v="0"/>
    <n v="12"/>
    <n v="2"/>
    <n v="1"/>
    <b v="0"/>
  </r>
  <r>
    <s v="AZ-2013-7322131"/>
    <x v="288"/>
    <n v="11"/>
    <n v="6"/>
    <n v="2013"/>
    <x v="288"/>
    <s v="Charlie Power"/>
    <x v="10"/>
    <x v="29"/>
    <s v="Vienna"/>
    <x v="1"/>
    <s v="Home Office"/>
    <s v="Economy"/>
    <x v="0"/>
    <x v="1"/>
    <s v="Wilson Jones Index Tab, Durable"/>
    <n v="0"/>
    <n v="16"/>
    <n v="0"/>
    <n v="2"/>
    <b v="0"/>
  </r>
  <r>
    <s v="AZ-2013-7322131"/>
    <x v="288"/>
    <n v="11"/>
    <n v="6"/>
    <n v="2013"/>
    <x v="288"/>
    <s v="Charlie Power"/>
    <x v="10"/>
    <x v="29"/>
    <s v="Vienna"/>
    <x v="1"/>
    <s v="Home Office"/>
    <s v="Economy"/>
    <x v="0"/>
    <x v="3"/>
    <s v="Smead Folders, Blue"/>
    <n v="0"/>
    <n v="122"/>
    <n v="14"/>
    <n v="7"/>
    <b v="0"/>
  </r>
  <r>
    <s v="AZ-2013-4266706"/>
    <x v="288"/>
    <n v="11"/>
    <n v="6"/>
    <n v="2013"/>
    <x v="288"/>
    <s v="Wanda Wingert"/>
    <x v="4"/>
    <x v="4"/>
    <s v="Gateshead"/>
    <x v="0"/>
    <s v="Consumer"/>
    <s v="Economy"/>
    <x v="0"/>
    <x v="11"/>
    <s v="Stockwell Clamps, Assorted Sizes"/>
    <n v="0"/>
    <n v="167"/>
    <n v="63"/>
    <n v="10"/>
    <b v="1"/>
  </r>
  <r>
    <s v="AZ-2013-4092169"/>
    <x v="288"/>
    <n v="11"/>
    <n v="6"/>
    <n v="2013"/>
    <x v="288"/>
    <s v="Lucas Warren"/>
    <x v="1"/>
    <x v="1"/>
    <s v="Cologne"/>
    <x v="1"/>
    <s v="Consumer"/>
    <s v="Economy"/>
    <x v="1"/>
    <x v="4"/>
    <s v="Okidata Inkjet, Durable"/>
    <n v="0"/>
    <n v="625"/>
    <n v="6"/>
    <n v="2"/>
    <b v="1"/>
  </r>
  <r>
    <s v="AZ-2013-4266706"/>
    <x v="288"/>
    <n v="11"/>
    <n v="6"/>
    <n v="2013"/>
    <x v="288"/>
    <s v="Wanda Wingert"/>
    <x v="4"/>
    <x v="4"/>
    <s v="Gateshead"/>
    <x v="0"/>
    <s v="Consumer"/>
    <s v="Economy"/>
    <x v="1"/>
    <x v="13"/>
    <s v="Canon Fax and Copier, Laser"/>
    <n v="0"/>
    <n v="383"/>
    <n v="180"/>
    <n v="2"/>
    <b v="1"/>
  </r>
  <r>
    <s v="AZ-2013-4134876"/>
    <x v="288"/>
    <n v="11"/>
    <n v="6"/>
    <n v="2013"/>
    <x v="288"/>
    <s v="Harry Josephson"/>
    <x v="1"/>
    <x v="1"/>
    <s v="Halle"/>
    <x v="1"/>
    <s v="Consumer"/>
    <s v="Economy"/>
    <x v="0"/>
    <x v="3"/>
    <s v="Fellowes File Cart, Blue"/>
    <n v="0"/>
    <n v="618"/>
    <n v="206"/>
    <n v="5"/>
    <b v="0"/>
  </r>
  <r>
    <s v="AZ-2013-6411622"/>
    <x v="289"/>
    <n v="12"/>
    <n v="6"/>
    <n v="2013"/>
    <x v="289"/>
    <s v="Tricia Bustamante"/>
    <x v="5"/>
    <x v="54"/>
    <s v="Madrid"/>
    <x v="2"/>
    <s v="Corporate"/>
    <s v="Economy"/>
    <x v="0"/>
    <x v="1"/>
    <s v="Acco Binder Covers, Economy"/>
    <n v="0"/>
    <n v="40"/>
    <n v="16"/>
    <n v="3"/>
    <b v="1"/>
  </r>
  <r>
    <s v="AZ-2013-6438316"/>
    <x v="289"/>
    <n v="12"/>
    <n v="6"/>
    <n v="2013"/>
    <x v="289"/>
    <s v="Sue Castaneda"/>
    <x v="3"/>
    <x v="30"/>
    <s v="Mons-en-Baroeul"/>
    <x v="1"/>
    <s v="Home Office"/>
    <s v="Economy"/>
    <x v="0"/>
    <x v="1"/>
    <s v="Avery Binder, Durable"/>
    <n v="0"/>
    <n v="72"/>
    <n v="4"/>
    <n v="5"/>
    <b v="0"/>
  </r>
  <r>
    <s v="AZ-2013-6623035"/>
    <x v="290"/>
    <n v="1"/>
    <n v="7"/>
    <n v="2013"/>
    <x v="290"/>
    <s v="Niamh Mann"/>
    <x v="4"/>
    <x v="4"/>
    <s v="Hereford"/>
    <x v="0"/>
    <s v="Consumer"/>
    <s v="Economy Plus"/>
    <x v="0"/>
    <x v="2"/>
    <s v="BIC Canvas, Fluorescent"/>
    <n v="0"/>
    <n v="165"/>
    <n v="58"/>
    <n v="3"/>
    <b v="0"/>
  </r>
  <r>
    <s v="AZ-2013-6623035"/>
    <x v="290"/>
    <n v="1"/>
    <n v="7"/>
    <n v="2013"/>
    <x v="290"/>
    <s v="Niamh Mann"/>
    <x v="4"/>
    <x v="4"/>
    <s v="Hereford"/>
    <x v="0"/>
    <s v="Consumer"/>
    <s v="Economy Plus"/>
    <x v="0"/>
    <x v="3"/>
    <s v="Rogers Trays, Blue"/>
    <n v="0"/>
    <n v="247"/>
    <n v="74"/>
    <n v="4"/>
    <b v="1"/>
  </r>
  <r>
    <s v="BN-2013-2401973"/>
    <x v="290"/>
    <n v="1"/>
    <n v="7"/>
    <n v="2013"/>
    <x v="290"/>
    <s v="Rachel Tyler"/>
    <x v="4"/>
    <x v="4"/>
    <s v="London"/>
    <x v="0"/>
    <s v="Corporate"/>
    <s v="Economy"/>
    <x v="0"/>
    <x v="2"/>
    <s v="Binney &amp; Smith Pens, Fluorescent"/>
    <n v="0"/>
    <n v="36"/>
    <n v="-3"/>
    <n v="3"/>
    <b v="0"/>
  </r>
  <r>
    <s v="BN-2013-2401973"/>
    <x v="290"/>
    <n v="1"/>
    <n v="7"/>
    <n v="2013"/>
    <x v="290"/>
    <s v="Rachel Tyler"/>
    <x v="4"/>
    <x v="4"/>
    <s v="London"/>
    <x v="0"/>
    <s v="Corporate"/>
    <s v="Economy"/>
    <x v="0"/>
    <x v="1"/>
    <s v="Avery Index Tab, Clear"/>
    <n v="0"/>
    <n v="31"/>
    <n v="6"/>
    <n v="6"/>
    <b v="0"/>
  </r>
  <r>
    <s v="BN-2013-2401973"/>
    <x v="290"/>
    <n v="1"/>
    <n v="7"/>
    <n v="2013"/>
    <x v="290"/>
    <s v="Rachel Tyler"/>
    <x v="4"/>
    <x v="4"/>
    <s v="London"/>
    <x v="0"/>
    <s v="Corporate"/>
    <s v="Economy"/>
    <x v="0"/>
    <x v="10"/>
    <s v="Cameo Clasp Envelope, Recycled"/>
    <n v="0"/>
    <n v="7"/>
    <n v="0"/>
    <n v="1"/>
    <b v="1"/>
  </r>
  <r>
    <s v="BN-2013-2401973"/>
    <x v="290"/>
    <n v="1"/>
    <n v="7"/>
    <n v="2013"/>
    <x v="290"/>
    <s v="Rachel Tyler"/>
    <x v="4"/>
    <x v="4"/>
    <s v="London"/>
    <x v="0"/>
    <s v="Corporate"/>
    <s v="Economy"/>
    <x v="0"/>
    <x v="3"/>
    <s v="Smead Lockers, Blue"/>
    <n v="0"/>
    <n v="1607"/>
    <n v="125"/>
    <n v="9"/>
    <b v="1"/>
  </r>
  <r>
    <s v="BN-2013-2401973"/>
    <x v="290"/>
    <n v="1"/>
    <n v="7"/>
    <n v="2013"/>
    <x v="290"/>
    <s v="Rachel Tyler"/>
    <x v="4"/>
    <x v="4"/>
    <s v="London"/>
    <x v="0"/>
    <s v="Corporate"/>
    <s v="Economy"/>
    <x v="1"/>
    <x v="7"/>
    <s v="Memorex Numeric Keypad, USB"/>
    <n v="0"/>
    <n v="39"/>
    <n v="10"/>
    <n v="1"/>
    <b v="0"/>
  </r>
  <r>
    <s v="BN-2013-7266864"/>
    <x v="290"/>
    <n v="1"/>
    <n v="7"/>
    <n v="2013"/>
    <x v="290"/>
    <s v="Victor Kron"/>
    <x v="2"/>
    <x v="40"/>
    <s v="Battipaglia"/>
    <x v="2"/>
    <s v="Consumer"/>
    <s v="Priority"/>
    <x v="2"/>
    <x v="6"/>
    <s v="Novimex Chairmat, Black"/>
    <n v="1"/>
    <n v="22"/>
    <n v="-20"/>
    <n v="1"/>
    <b v="1"/>
  </r>
  <r>
    <s v="AZ-2013-5956200"/>
    <x v="291"/>
    <n v="2"/>
    <n v="7"/>
    <n v="2013"/>
    <x v="291"/>
    <s v="Everett Dunbar"/>
    <x v="5"/>
    <x v="38"/>
    <s v="Lorca"/>
    <x v="2"/>
    <s v="Corporate"/>
    <s v="Economy"/>
    <x v="0"/>
    <x v="3"/>
    <s v="Tenex Trays, Blue"/>
    <n v="0"/>
    <n v="293"/>
    <n v="36"/>
    <n v="6"/>
    <b v="0"/>
  </r>
  <r>
    <s v="AZ-2013-5956200"/>
    <x v="291"/>
    <n v="2"/>
    <n v="7"/>
    <n v="2013"/>
    <x v="291"/>
    <s v="Everett Dunbar"/>
    <x v="5"/>
    <x v="38"/>
    <s v="Lorca"/>
    <x v="2"/>
    <s v="Corporate"/>
    <s v="Economy"/>
    <x v="0"/>
    <x v="12"/>
    <s v="Acme Scissors, Steel"/>
    <n v="0"/>
    <n v="50"/>
    <n v="23"/>
    <n v="2"/>
    <b v="0"/>
  </r>
  <r>
    <s v="AZ-2013-8717132"/>
    <x v="291"/>
    <n v="2"/>
    <n v="7"/>
    <n v="2013"/>
    <x v="291"/>
    <s v="Zachary Warner"/>
    <x v="3"/>
    <x v="9"/>
    <s v="Bron"/>
    <x v="1"/>
    <s v="Consumer"/>
    <s v="Economy"/>
    <x v="0"/>
    <x v="8"/>
    <s v="KitchenAid Toaster, Black"/>
    <n v="0"/>
    <n v="229"/>
    <n v="51"/>
    <n v="3"/>
    <b v="0"/>
  </r>
  <r>
    <s v="BN-2013-1667330"/>
    <x v="292"/>
    <n v="3"/>
    <n v="7"/>
    <n v="2013"/>
    <x v="292"/>
    <s v="Christy Wiley"/>
    <x v="9"/>
    <x v="72"/>
    <s v="Eindhoven"/>
    <x v="1"/>
    <s v="Consumer"/>
    <s v="Economy"/>
    <x v="2"/>
    <x v="16"/>
    <s v="Barricks Wood Table, Adjustable Height"/>
    <n v="1"/>
    <n v="311"/>
    <n v="-644"/>
    <n v="2"/>
    <b v="0"/>
  </r>
  <r>
    <s v="AZ-2013-4737507"/>
    <x v="293"/>
    <n v="4"/>
    <n v="7"/>
    <n v="2013"/>
    <x v="293"/>
    <s v="Jade Howe"/>
    <x v="2"/>
    <x v="2"/>
    <s v="Reggio nell'Emilia"/>
    <x v="2"/>
    <s v="Corporate"/>
    <s v="Economy Plus"/>
    <x v="0"/>
    <x v="1"/>
    <s v="Avery Hole Reinforcements, Recycled"/>
    <n v="0"/>
    <n v="19"/>
    <n v="8"/>
    <n v="4"/>
    <b v="1"/>
  </r>
  <r>
    <s v="AZ-2013-4737507"/>
    <x v="293"/>
    <n v="4"/>
    <n v="7"/>
    <n v="2013"/>
    <x v="293"/>
    <s v="Jade Howe"/>
    <x v="2"/>
    <x v="2"/>
    <s v="Reggio nell'Emilia"/>
    <x v="2"/>
    <s v="Corporate"/>
    <s v="Economy Plus"/>
    <x v="0"/>
    <x v="1"/>
    <s v="Wilson Jones Binder Covers, Recycled"/>
    <n v="0"/>
    <n v="12"/>
    <n v="3"/>
    <n v="1"/>
    <b v="0"/>
  </r>
  <r>
    <s v="AZ-2013-4737507"/>
    <x v="293"/>
    <n v="4"/>
    <n v="7"/>
    <n v="2013"/>
    <x v="293"/>
    <s v="Jade Howe"/>
    <x v="2"/>
    <x v="2"/>
    <s v="Reggio nell'Emilia"/>
    <x v="2"/>
    <s v="Corporate"/>
    <s v="Economy Plus"/>
    <x v="0"/>
    <x v="3"/>
    <s v="Eldon Lockers, Blue"/>
    <n v="0"/>
    <n v="594"/>
    <n v="-297"/>
    <n v="5"/>
    <b v="1"/>
  </r>
  <r>
    <s v="AZ-2013-989352"/>
    <x v="294"/>
    <n v="5"/>
    <n v="7"/>
    <n v="2013"/>
    <x v="294"/>
    <s v="Elise Ali"/>
    <x v="1"/>
    <x v="1"/>
    <s v="Hagen"/>
    <x v="1"/>
    <s v="Home Office"/>
    <s v="Immediate"/>
    <x v="0"/>
    <x v="2"/>
    <s v="Stanley Markers, Easy-Erase"/>
    <n v="0"/>
    <n v="22"/>
    <n v="0"/>
    <n v="1"/>
    <b v="1"/>
  </r>
  <r>
    <s v="AZ-2013-5833673"/>
    <x v="294"/>
    <n v="5"/>
    <n v="7"/>
    <n v="2013"/>
    <x v="294"/>
    <s v="Andy Henderson"/>
    <x v="1"/>
    <x v="1"/>
    <s v="Arnsberg"/>
    <x v="1"/>
    <s v="Home Office"/>
    <s v="Economy"/>
    <x v="0"/>
    <x v="2"/>
    <s v="Binney &amp; Smith Pencil Sharpener, Fluorescent"/>
    <n v="0"/>
    <n v="80"/>
    <n v="3"/>
    <n v="3"/>
    <b v="1"/>
  </r>
  <r>
    <s v="AZ-2013-5833673"/>
    <x v="294"/>
    <n v="5"/>
    <n v="7"/>
    <n v="2013"/>
    <x v="294"/>
    <s v="Andy Henderson"/>
    <x v="1"/>
    <x v="1"/>
    <s v="Arnsberg"/>
    <x v="1"/>
    <s v="Home Office"/>
    <s v="Economy"/>
    <x v="0"/>
    <x v="1"/>
    <s v="Avery Binder, Durable"/>
    <n v="0"/>
    <n v="43"/>
    <n v="2"/>
    <n v="3"/>
    <b v="0"/>
  </r>
  <r>
    <s v="AZ-2013-5833673"/>
    <x v="294"/>
    <n v="5"/>
    <n v="7"/>
    <n v="2013"/>
    <x v="294"/>
    <s v="Andy Henderson"/>
    <x v="1"/>
    <x v="1"/>
    <s v="Arnsberg"/>
    <x v="1"/>
    <s v="Home Office"/>
    <s v="Economy"/>
    <x v="0"/>
    <x v="11"/>
    <s v="Accos Thumb Tacks, Metal"/>
    <n v="0"/>
    <n v="41"/>
    <n v="8"/>
    <n v="3"/>
    <b v="0"/>
  </r>
  <r>
    <s v="AZ-2013-3807660"/>
    <x v="295"/>
    <n v="6"/>
    <n v="7"/>
    <n v="2013"/>
    <x v="295"/>
    <s v="Holly Noble"/>
    <x v="2"/>
    <x v="37"/>
    <s v="Turin"/>
    <x v="2"/>
    <s v="Consumer"/>
    <s v="Economy"/>
    <x v="0"/>
    <x v="12"/>
    <s v="Elite Scissors, Easy Grip"/>
    <n v="0"/>
    <n v="24"/>
    <n v="11"/>
    <n v="1"/>
    <b v="1"/>
  </r>
  <r>
    <s v="AZ-2013-9231004"/>
    <x v="295"/>
    <n v="6"/>
    <n v="7"/>
    <n v="2013"/>
    <x v="295"/>
    <s v="Timothy Jimenez"/>
    <x v="4"/>
    <x v="4"/>
    <s v="Norwich"/>
    <x v="0"/>
    <s v="Consumer"/>
    <s v="Economy Plus"/>
    <x v="0"/>
    <x v="1"/>
    <s v="Ibico Binder, Clear"/>
    <n v="0"/>
    <n v="45"/>
    <n v="4"/>
    <n v="3"/>
    <b v="0"/>
  </r>
  <r>
    <s v="AZ-2013-4775573"/>
    <x v="295"/>
    <n v="6"/>
    <n v="7"/>
    <n v="2013"/>
    <x v="295"/>
    <s v="Indiana Wekey"/>
    <x v="3"/>
    <x v="14"/>
    <s v="Montauban"/>
    <x v="1"/>
    <s v="Corporate"/>
    <s v="Priority"/>
    <x v="0"/>
    <x v="2"/>
    <s v="Stanley Markers, Easy-Erase"/>
    <n v="0"/>
    <n v="45"/>
    <n v="0"/>
    <n v="2"/>
    <b v="0"/>
  </r>
  <r>
    <s v="AZ-2013-4775573"/>
    <x v="295"/>
    <n v="6"/>
    <n v="7"/>
    <n v="2013"/>
    <x v="295"/>
    <s v="Indiana Wekey"/>
    <x v="3"/>
    <x v="14"/>
    <s v="Montauban"/>
    <x v="1"/>
    <s v="Corporate"/>
    <s v="Priority"/>
    <x v="0"/>
    <x v="10"/>
    <s v="GlobeWeis Clasp Envelope, with clear poly window"/>
    <n v="0"/>
    <n v="13"/>
    <n v="5"/>
    <n v="1"/>
    <b v="1"/>
  </r>
  <r>
    <s v="AZ-2013-4775573"/>
    <x v="295"/>
    <n v="6"/>
    <n v="7"/>
    <n v="2013"/>
    <x v="295"/>
    <s v="Indiana Wekey"/>
    <x v="3"/>
    <x v="14"/>
    <s v="Montauban"/>
    <x v="1"/>
    <s v="Corporate"/>
    <s v="Priority"/>
    <x v="0"/>
    <x v="12"/>
    <s v="Fiskars Ruler, High Speed"/>
    <n v="0"/>
    <n v="29"/>
    <n v="0"/>
    <n v="2"/>
    <b v="0"/>
  </r>
  <r>
    <s v="AZ-2013-5022500"/>
    <x v="295"/>
    <n v="6"/>
    <n v="7"/>
    <n v="2013"/>
    <x v="295"/>
    <s v="Louise Walsh"/>
    <x v="3"/>
    <x v="9"/>
    <s v="Roanne"/>
    <x v="1"/>
    <s v="Consumer"/>
    <s v="Economy"/>
    <x v="0"/>
    <x v="2"/>
    <s v="BIC Pencil Sharpener, Fluorescent"/>
    <n v="0"/>
    <n v="212"/>
    <n v="72"/>
    <n v="7"/>
    <b v="1"/>
  </r>
  <r>
    <s v="AZ-2013-5022500"/>
    <x v="295"/>
    <n v="6"/>
    <n v="7"/>
    <n v="2013"/>
    <x v="295"/>
    <s v="Louise Walsh"/>
    <x v="3"/>
    <x v="9"/>
    <s v="Roanne"/>
    <x v="1"/>
    <s v="Consumer"/>
    <s v="Economy"/>
    <x v="0"/>
    <x v="2"/>
    <s v="Binney &amp; Smith Markers, Fluorescent"/>
    <n v="0"/>
    <n v="76"/>
    <n v="21"/>
    <n v="3"/>
    <b v="0"/>
  </r>
  <r>
    <s v="AZ-2013-5022500"/>
    <x v="295"/>
    <n v="6"/>
    <n v="7"/>
    <n v="2013"/>
    <x v="295"/>
    <s v="Louise Walsh"/>
    <x v="3"/>
    <x v="9"/>
    <s v="Roanne"/>
    <x v="1"/>
    <s v="Consumer"/>
    <s v="Economy"/>
    <x v="1"/>
    <x v="7"/>
    <s v="Logitech Numeric Keypad, Bluetooth"/>
    <n v="0"/>
    <n v="278"/>
    <n v="42"/>
    <n v="6"/>
    <b v="0"/>
  </r>
  <r>
    <s v="AZ-2013-6415803"/>
    <x v="295"/>
    <n v="6"/>
    <n v="7"/>
    <n v="2013"/>
    <x v="295"/>
    <s v="Erin Gill"/>
    <x v="3"/>
    <x v="27"/>
    <s v="Bordeaux"/>
    <x v="1"/>
    <s v="Home Office"/>
    <s v="Economy"/>
    <x v="0"/>
    <x v="3"/>
    <s v="Eldon Trays, Blue"/>
    <n v="0"/>
    <n v="173"/>
    <n v="15"/>
    <n v="4"/>
    <b v="0"/>
  </r>
  <r>
    <s v="AZ-2013-7749449"/>
    <x v="295"/>
    <n v="6"/>
    <n v="7"/>
    <n v="2013"/>
    <x v="295"/>
    <s v="Anna Moreton"/>
    <x v="5"/>
    <x v="75"/>
    <s v="Toledo"/>
    <x v="2"/>
    <s v="Corporate"/>
    <s v="Economy"/>
    <x v="0"/>
    <x v="0"/>
    <s v="Enermax Note Cards, Multicolor"/>
    <n v="0"/>
    <n v="98"/>
    <n v="21"/>
    <n v="3"/>
    <b v="0"/>
  </r>
  <r>
    <s v="AZ-2013-1947609"/>
    <x v="296"/>
    <n v="8"/>
    <n v="7"/>
    <n v="2013"/>
    <x v="296"/>
    <s v="Lydia Webster"/>
    <x v="8"/>
    <x v="19"/>
    <s v="Hasselt"/>
    <x v="1"/>
    <s v="Consumer"/>
    <s v="Economy"/>
    <x v="0"/>
    <x v="1"/>
    <s v="Avery Index Tab, Clear"/>
    <n v="0"/>
    <n v="29"/>
    <n v="8"/>
    <n v="5"/>
    <b v="1"/>
  </r>
  <r>
    <s v="AZ-2013-3569377"/>
    <x v="296"/>
    <n v="8"/>
    <n v="7"/>
    <n v="2013"/>
    <x v="296"/>
    <s v="Luca Varley"/>
    <x v="3"/>
    <x v="8"/>
    <s v="Saint-Germain-en-Laye"/>
    <x v="1"/>
    <s v="Corporate"/>
    <s v="Economy"/>
    <x v="0"/>
    <x v="2"/>
    <s v="Boston Markers, Blue"/>
    <n v="0"/>
    <n v="79"/>
    <n v="32"/>
    <n v="3"/>
    <b v="0"/>
  </r>
  <r>
    <s v="AZ-2013-3569377"/>
    <x v="296"/>
    <n v="8"/>
    <n v="7"/>
    <n v="2013"/>
    <x v="296"/>
    <s v="Luca Varley"/>
    <x v="3"/>
    <x v="8"/>
    <s v="Saint-Germain-en-Laye"/>
    <x v="1"/>
    <s v="Corporate"/>
    <s v="Economy"/>
    <x v="0"/>
    <x v="1"/>
    <s v="Avery Hole Reinforcements, Recycled"/>
    <n v="0"/>
    <n v="14"/>
    <n v="6"/>
    <n v="3"/>
    <b v="0"/>
  </r>
  <r>
    <s v="AZ-2013-3569377"/>
    <x v="296"/>
    <n v="8"/>
    <n v="7"/>
    <n v="2013"/>
    <x v="296"/>
    <s v="Luca Varley"/>
    <x v="3"/>
    <x v="8"/>
    <s v="Saint-Germain-en-Laye"/>
    <x v="1"/>
    <s v="Corporate"/>
    <s v="Economy"/>
    <x v="0"/>
    <x v="3"/>
    <s v="Smead Lockers, Blue"/>
    <n v="0"/>
    <n v="1607"/>
    <n v="125"/>
    <n v="9"/>
    <b v="1"/>
  </r>
  <r>
    <s v="BN-2013-1210001"/>
    <x v="296"/>
    <n v="8"/>
    <n v="7"/>
    <n v="2013"/>
    <x v="296"/>
    <s v="Michael Myers"/>
    <x v="9"/>
    <x v="72"/>
    <s v="Roosendaal"/>
    <x v="1"/>
    <s v="Home Office"/>
    <s v="Economy"/>
    <x v="0"/>
    <x v="8"/>
    <s v="Breville Coffee Grinder, Silver"/>
    <n v="1"/>
    <n v="94"/>
    <n v="-19"/>
    <n v="3"/>
    <b v="0"/>
  </r>
  <r>
    <s v="AZ-2013-627487"/>
    <x v="296"/>
    <n v="8"/>
    <n v="7"/>
    <n v="2013"/>
    <x v="296"/>
    <s v="Robert James"/>
    <x v="2"/>
    <x v="40"/>
    <s v="Marano di Napoli"/>
    <x v="2"/>
    <s v="Home Office"/>
    <s v="Economy Plus"/>
    <x v="0"/>
    <x v="1"/>
    <s v="Wilson Jones Hole Reinforcements, Economy"/>
    <n v="0"/>
    <n v="18"/>
    <n v="9"/>
    <n v="4"/>
    <b v="0"/>
  </r>
  <r>
    <s v="AZ-2013-627487"/>
    <x v="296"/>
    <n v="8"/>
    <n v="7"/>
    <n v="2013"/>
    <x v="296"/>
    <s v="Robert James"/>
    <x v="2"/>
    <x v="40"/>
    <s v="Marano di Napoli"/>
    <x v="2"/>
    <s v="Home Office"/>
    <s v="Economy Plus"/>
    <x v="0"/>
    <x v="10"/>
    <s v="Ames Peel and Seal, Recycled"/>
    <n v="0"/>
    <n v="52"/>
    <n v="18"/>
    <n v="3"/>
    <b v="1"/>
  </r>
  <r>
    <s v="AZ-2013-3569377"/>
    <x v="296"/>
    <n v="8"/>
    <n v="7"/>
    <n v="2013"/>
    <x v="296"/>
    <s v="Luca Varley"/>
    <x v="3"/>
    <x v="8"/>
    <s v="Saint-Germain-en-Laye"/>
    <x v="1"/>
    <s v="Corporate"/>
    <s v="Economy"/>
    <x v="1"/>
    <x v="7"/>
    <s v="SanDisk Numeric Keypad, Erganomic"/>
    <n v="0"/>
    <n v="171"/>
    <n v="29"/>
    <n v="3"/>
    <b v="0"/>
  </r>
  <r>
    <s v="AZ-2013-4270780"/>
    <x v="296"/>
    <n v="8"/>
    <n v="7"/>
    <n v="2013"/>
    <x v="296"/>
    <s v="Kai Wicks"/>
    <x v="1"/>
    <x v="47"/>
    <s v="Rostock"/>
    <x v="1"/>
    <s v="Corporate"/>
    <s v="Economy"/>
    <x v="1"/>
    <x v="7"/>
    <s v="Memorex Numeric Keypad, Bluetooth"/>
    <n v="0"/>
    <n v="90"/>
    <n v="27"/>
    <n v="2"/>
    <b v="0"/>
  </r>
  <r>
    <s v="AZ-2013-9330718"/>
    <x v="296"/>
    <n v="8"/>
    <n v="7"/>
    <n v="2013"/>
    <x v="296"/>
    <s v="Holly Black"/>
    <x v="4"/>
    <x v="4"/>
    <s v="Liverpool"/>
    <x v="0"/>
    <s v="Home Office"/>
    <s v="Economy"/>
    <x v="1"/>
    <x v="9"/>
    <s v="Cisco Speaker Phone, with Caller ID"/>
    <n v="0"/>
    <n v="415"/>
    <n v="17"/>
    <n v="3"/>
    <b v="1"/>
  </r>
  <r>
    <s v="AZ-2013-5325504"/>
    <x v="296"/>
    <n v="8"/>
    <n v="7"/>
    <n v="2013"/>
    <x v="296"/>
    <s v="Sofia Goddard"/>
    <x v="3"/>
    <x v="50"/>
    <s v="Bourges"/>
    <x v="1"/>
    <s v="Corporate"/>
    <s v="Economy"/>
    <x v="2"/>
    <x v="15"/>
    <s v="Rubbermaid Light Bulb, Durable"/>
    <n v="0"/>
    <n v="95"/>
    <n v="38"/>
    <n v="6"/>
    <b v="0"/>
  </r>
  <r>
    <s v="AZ-2013-5325504"/>
    <x v="296"/>
    <n v="8"/>
    <n v="7"/>
    <n v="2013"/>
    <x v="296"/>
    <s v="Sofia Goddard"/>
    <x v="3"/>
    <x v="50"/>
    <s v="Bourges"/>
    <x v="1"/>
    <s v="Corporate"/>
    <s v="Economy"/>
    <x v="0"/>
    <x v="2"/>
    <s v="BIC Pencil Sharpener, Blue"/>
    <n v="0"/>
    <n v="116"/>
    <n v="48"/>
    <n v="4"/>
    <b v="1"/>
  </r>
  <r>
    <s v="AZ-2013-5325504"/>
    <x v="296"/>
    <n v="8"/>
    <n v="7"/>
    <n v="2013"/>
    <x v="296"/>
    <s v="Sofia Goddard"/>
    <x v="3"/>
    <x v="50"/>
    <s v="Bourges"/>
    <x v="1"/>
    <s v="Corporate"/>
    <s v="Economy"/>
    <x v="0"/>
    <x v="1"/>
    <s v="Wilson Jones Binder Covers, Clear"/>
    <n v="0"/>
    <n v="32"/>
    <n v="8"/>
    <n v="3"/>
    <b v="0"/>
  </r>
  <r>
    <s v="AZ-2013-5325504"/>
    <x v="296"/>
    <n v="8"/>
    <n v="7"/>
    <n v="2013"/>
    <x v="296"/>
    <s v="Sofia Goddard"/>
    <x v="3"/>
    <x v="50"/>
    <s v="Bourges"/>
    <x v="1"/>
    <s v="Corporate"/>
    <s v="Economy"/>
    <x v="0"/>
    <x v="3"/>
    <s v="Tenex Box, Industrial"/>
    <n v="0"/>
    <n v="15"/>
    <n v="6"/>
    <n v="1"/>
    <b v="1"/>
  </r>
  <r>
    <s v="AZ-2013-4327909"/>
    <x v="297"/>
    <n v="9"/>
    <n v="7"/>
    <n v="2013"/>
    <x v="297"/>
    <s v="Gilbert Montgomery"/>
    <x v="14"/>
    <x v="84"/>
    <s v="Frederiksberg"/>
    <x v="0"/>
    <s v="Consumer"/>
    <s v="Economy Plus"/>
    <x v="2"/>
    <x v="15"/>
    <s v="Advantus Door Stop, Duo Pack"/>
    <n v="1"/>
    <n v="36"/>
    <n v="-49"/>
    <n v="2"/>
    <b v="1"/>
  </r>
  <r>
    <s v="AZ-2013-4327909"/>
    <x v="297"/>
    <n v="9"/>
    <n v="7"/>
    <n v="2013"/>
    <x v="297"/>
    <s v="Gilbert Montgomery"/>
    <x v="14"/>
    <x v="84"/>
    <s v="Frederiksberg"/>
    <x v="0"/>
    <s v="Consumer"/>
    <s v="Economy Plus"/>
    <x v="0"/>
    <x v="2"/>
    <s v="Binney &amp; Smith Highlighters, Water Color"/>
    <n v="1"/>
    <n v="20"/>
    <n v="-3"/>
    <n v="2"/>
    <b v="0"/>
  </r>
  <r>
    <s v="AZ-2013-4327909"/>
    <x v="297"/>
    <n v="9"/>
    <n v="7"/>
    <n v="2013"/>
    <x v="297"/>
    <s v="Gilbert Montgomery"/>
    <x v="14"/>
    <x v="84"/>
    <s v="Frederiksberg"/>
    <x v="0"/>
    <s v="Consumer"/>
    <s v="Economy Plus"/>
    <x v="0"/>
    <x v="11"/>
    <s v="Stockwell Push Pins, Bulk Pack"/>
    <n v="1"/>
    <n v="14"/>
    <n v="-4"/>
    <n v="2"/>
    <b v="0"/>
  </r>
  <r>
    <s v="AZ-2013-8676684"/>
    <x v="297"/>
    <n v="9"/>
    <n v="7"/>
    <n v="2013"/>
    <x v="297"/>
    <s v="Michael Bradshaw"/>
    <x v="4"/>
    <x v="4"/>
    <s v="Plymouth"/>
    <x v="0"/>
    <s v="Consumer"/>
    <s v="Economy"/>
    <x v="1"/>
    <x v="7"/>
    <s v="Logitech Mouse, Erganomic"/>
    <n v="0"/>
    <n v="163"/>
    <n v="37"/>
    <n v="6"/>
    <b v="1"/>
  </r>
  <r>
    <s v="AZ-2013-6379416"/>
    <x v="297"/>
    <n v="9"/>
    <n v="7"/>
    <n v="2013"/>
    <x v="297"/>
    <s v="Millie Franklin"/>
    <x v="1"/>
    <x v="1"/>
    <s v="Bonn"/>
    <x v="1"/>
    <s v="Consumer"/>
    <s v="Economy"/>
    <x v="0"/>
    <x v="3"/>
    <s v="Smead Lockers, Single Width"/>
    <n v="0"/>
    <n v="179"/>
    <n v="69"/>
    <n v="1"/>
    <b v="1"/>
  </r>
  <r>
    <s v="BN-2013-7314107"/>
    <x v="298"/>
    <n v="10"/>
    <n v="7"/>
    <n v="2013"/>
    <x v="298"/>
    <s v="Stacy Cummings"/>
    <x v="2"/>
    <x v="2"/>
    <s v="Cesena"/>
    <x v="2"/>
    <s v="Consumer"/>
    <s v="Economy"/>
    <x v="1"/>
    <x v="9"/>
    <s v="Cisco Speaker Phone, with Caller ID"/>
    <n v="0"/>
    <n v="166"/>
    <n v="-100"/>
    <n v="2"/>
    <b v="0"/>
  </r>
  <r>
    <s v="BN-2013-3803426"/>
    <x v="299"/>
    <n v="11"/>
    <n v="7"/>
    <n v="2013"/>
    <x v="299"/>
    <s v="Tyson Jonathan"/>
    <x v="4"/>
    <x v="42"/>
    <s v="Edinburgh"/>
    <x v="0"/>
    <s v="Consumer"/>
    <s v="Priority"/>
    <x v="2"/>
    <x v="15"/>
    <s v="Deflect-O Clock, Black"/>
    <n v="0"/>
    <n v="70"/>
    <n v="-27"/>
    <n v="2"/>
    <b v="1"/>
  </r>
  <r>
    <s v="BN-2013-3803426"/>
    <x v="299"/>
    <n v="11"/>
    <n v="7"/>
    <n v="2013"/>
    <x v="299"/>
    <s v="Tyson Jonathan"/>
    <x v="4"/>
    <x v="42"/>
    <s v="Edinburgh"/>
    <x v="0"/>
    <s v="Consumer"/>
    <s v="Priority"/>
    <x v="0"/>
    <x v="2"/>
    <s v="Binney &amp; Smith Pencil Sharpener, Water Color"/>
    <n v="0"/>
    <n v="81"/>
    <n v="37"/>
    <n v="3"/>
    <b v="0"/>
  </r>
  <r>
    <s v="AZ-2013-5696844"/>
    <x v="299"/>
    <n v="11"/>
    <n v="7"/>
    <n v="2013"/>
    <x v="299"/>
    <s v="Isabelle Norton"/>
    <x v="5"/>
    <x v="20"/>
    <s v="Salamanca"/>
    <x v="2"/>
    <s v="Consumer"/>
    <s v="Economy"/>
    <x v="2"/>
    <x v="15"/>
    <s v="Tenex Light Bulb, Black"/>
    <n v="0"/>
    <n v="38"/>
    <n v="11"/>
    <n v="2"/>
    <b v="0"/>
  </r>
  <r>
    <s v="BN-2013-407737"/>
    <x v="299"/>
    <n v="11"/>
    <n v="7"/>
    <n v="2013"/>
    <x v="299"/>
    <s v="Thomas McCallum"/>
    <x v="9"/>
    <x v="51"/>
    <s v="Amsterdam"/>
    <x v="1"/>
    <s v="Consumer"/>
    <s v="Economy"/>
    <x v="0"/>
    <x v="2"/>
    <s v="BIC Pencil Sharpener, Blue"/>
    <n v="1"/>
    <n v="87"/>
    <n v="-16"/>
    <n v="6"/>
    <b v="1"/>
  </r>
  <r>
    <s v="BN-2013-407737"/>
    <x v="299"/>
    <n v="11"/>
    <n v="7"/>
    <n v="2013"/>
    <x v="299"/>
    <s v="Thomas McCallum"/>
    <x v="9"/>
    <x v="51"/>
    <s v="Amsterdam"/>
    <x v="1"/>
    <s v="Consumer"/>
    <s v="Economy"/>
    <x v="1"/>
    <x v="9"/>
    <s v="Samsung Office Telephone, with Caller ID"/>
    <n v="1"/>
    <n v="163"/>
    <n v="-88"/>
    <n v="5"/>
    <b v="0"/>
  </r>
  <r>
    <s v="AZ-2013-9345713"/>
    <x v="300"/>
    <n v="12"/>
    <n v="7"/>
    <n v="2013"/>
    <x v="300"/>
    <s v="Philip Newsom"/>
    <x v="1"/>
    <x v="1"/>
    <s v="Halle"/>
    <x v="1"/>
    <s v="Corporate"/>
    <s v="Priority"/>
    <x v="0"/>
    <x v="1"/>
    <s v="Avery Binding Machine, Economy"/>
    <n v="0"/>
    <n v="244"/>
    <n v="29"/>
    <n v="5"/>
    <b v="0"/>
  </r>
  <r>
    <s v="AZ-2013-9345713"/>
    <x v="300"/>
    <n v="12"/>
    <n v="7"/>
    <n v="2013"/>
    <x v="300"/>
    <s v="Philip Newsom"/>
    <x v="1"/>
    <x v="1"/>
    <s v="Halle"/>
    <x v="1"/>
    <s v="Corporate"/>
    <s v="Priority"/>
    <x v="0"/>
    <x v="1"/>
    <s v="Wilson Jones Binding Machine, Durable"/>
    <n v="0"/>
    <n v="151"/>
    <n v="3"/>
    <n v="3"/>
    <b v="0"/>
  </r>
  <r>
    <s v="AZ-2013-9345713"/>
    <x v="300"/>
    <n v="12"/>
    <n v="7"/>
    <n v="2013"/>
    <x v="300"/>
    <s v="Philip Newsom"/>
    <x v="1"/>
    <x v="1"/>
    <s v="Halle"/>
    <x v="1"/>
    <s v="Corporate"/>
    <s v="Priority"/>
    <x v="0"/>
    <x v="3"/>
    <s v="Rogers Shelving, Wire Frame"/>
    <n v="0"/>
    <n v="165"/>
    <n v="39"/>
    <n v="3"/>
    <b v="1"/>
  </r>
  <r>
    <s v="AZ-2013-5764612"/>
    <x v="300"/>
    <n v="12"/>
    <n v="7"/>
    <n v="2013"/>
    <x v="300"/>
    <s v="Claire Dilke"/>
    <x v="3"/>
    <x v="8"/>
    <s v="Meudon"/>
    <x v="1"/>
    <s v="Consumer"/>
    <s v="Priority"/>
    <x v="0"/>
    <x v="2"/>
    <s v="Binney &amp; Smith Canvas, Fluorescent"/>
    <n v="0"/>
    <n v="158"/>
    <n v="30"/>
    <n v="3"/>
    <b v="0"/>
  </r>
  <r>
    <s v="AZ-2013-5764612"/>
    <x v="300"/>
    <n v="12"/>
    <n v="7"/>
    <n v="2013"/>
    <x v="300"/>
    <s v="Claire Dilke"/>
    <x v="3"/>
    <x v="8"/>
    <s v="Meudon"/>
    <x v="1"/>
    <s v="Consumer"/>
    <s v="Priority"/>
    <x v="0"/>
    <x v="3"/>
    <s v="Eldon Trays, Wire Frame"/>
    <n v="0"/>
    <n v="127"/>
    <n v="41"/>
    <n v="3"/>
    <b v="1"/>
  </r>
  <r>
    <s v="AZ-2013-5764612"/>
    <x v="300"/>
    <n v="12"/>
    <n v="7"/>
    <n v="2013"/>
    <x v="300"/>
    <s v="Claire Dilke"/>
    <x v="3"/>
    <x v="8"/>
    <s v="Meudon"/>
    <x v="1"/>
    <s v="Consumer"/>
    <s v="Priority"/>
    <x v="0"/>
    <x v="3"/>
    <s v="Tenex Shelving, Wire Frame"/>
    <n v="0"/>
    <n v="145"/>
    <n v="3"/>
    <n v="3"/>
    <b v="0"/>
  </r>
  <r>
    <s v="AZ-2013-5764612"/>
    <x v="300"/>
    <n v="12"/>
    <n v="7"/>
    <n v="2013"/>
    <x v="300"/>
    <s v="Claire Dilke"/>
    <x v="3"/>
    <x v="8"/>
    <s v="Meudon"/>
    <x v="1"/>
    <s v="Consumer"/>
    <s v="Priority"/>
    <x v="1"/>
    <x v="4"/>
    <s v="Okidata Phone, Red"/>
    <n v="0"/>
    <n v="214"/>
    <n v="18"/>
    <n v="3"/>
    <b v="0"/>
  </r>
  <r>
    <s v="AZ-2013-4450786"/>
    <x v="300"/>
    <n v="12"/>
    <n v="7"/>
    <n v="2013"/>
    <x v="300"/>
    <s v="Nathan Clayton"/>
    <x v="1"/>
    <x v="34"/>
    <s v="Bremen"/>
    <x v="1"/>
    <s v="Consumer"/>
    <s v="Economy"/>
    <x v="0"/>
    <x v="3"/>
    <s v="Smead Folders, Single Width"/>
    <n v="0"/>
    <n v="173"/>
    <n v="40"/>
    <n v="11"/>
    <b v="1"/>
  </r>
  <r>
    <s v="AZ-2013-7868925"/>
    <x v="300"/>
    <n v="12"/>
    <n v="7"/>
    <n v="2013"/>
    <x v="300"/>
    <s v="Joel Ortega"/>
    <x v="4"/>
    <x v="4"/>
    <s v="Kettering"/>
    <x v="0"/>
    <s v="Corporate"/>
    <s v="Economy"/>
    <x v="0"/>
    <x v="0"/>
    <s v="Enermax Parchment Paper, 8.5 x 11"/>
    <n v="0"/>
    <n v="39"/>
    <n v="11"/>
    <n v="2"/>
    <b v="1"/>
  </r>
  <r>
    <s v="AZ-2013-7868925"/>
    <x v="300"/>
    <n v="12"/>
    <n v="7"/>
    <n v="2013"/>
    <x v="300"/>
    <s v="Joel Ortega"/>
    <x v="4"/>
    <x v="4"/>
    <s v="Kettering"/>
    <x v="0"/>
    <s v="Corporate"/>
    <s v="Economy"/>
    <x v="1"/>
    <x v="13"/>
    <s v="HP Personal Copier, High-Speed"/>
    <n v="0"/>
    <n v="122"/>
    <n v="32"/>
    <n v="1"/>
    <b v="0"/>
  </r>
  <r>
    <s v="AZ-2013-1777709"/>
    <x v="301"/>
    <n v="1"/>
    <n v="8"/>
    <n v="2013"/>
    <x v="301"/>
    <s v="Sebastian Barber"/>
    <x v="2"/>
    <x v="53"/>
    <s v="Bari"/>
    <x v="2"/>
    <s v="Home Office"/>
    <s v="Priority"/>
    <x v="0"/>
    <x v="0"/>
    <s v="Enermax Computer Printout Paper, Recycled"/>
    <n v="0"/>
    <n v="57"/>
    <n v="3"/>
    <n v="2"/>
    <b v="0"/>
  </r>
  <r>
    <s v="BN-2013-8880167"/>
    <x v="301"/>
    <n v="1"/>
    <n v="8"/>
    <n v="2013"/>
    <x v="301"/>
    <s v="Lincoln Want"/>
    <x v="4"/>
    <x v="4"/>
    <s v="Birmingham"/>
    <x v="0"/>
    <s v="Consumer"/>
    <s v="Economy"/>
    <x v="2"/>
    <x v="5"/>
    <s v="Sauder Classic Bookcase, Mobile"/>
    <n v="1"/>
    <n v="658"/>
    <n v="-66"/>
    <n v="3"/>
    <b v="0"/>
  </r>
  <r>
    <s v="AZ-2013-5973839"/>
    <x v="302"/>
    <n v="2"/>
    <n v="8"/>
    <n v="2013"/>
    <x v="302"/>
    <s v="Rory Jess"/>
    <x v="2"/>
    <x v="24"/>
    <s v="Bergamo"/>
    <x v="2"/>
    <s v="Home Office"/>
    <s v="Economy"/>
    <x v="2"/>
    <x v="15"/>
    <s v="Eldon Clock, Durable"/>
    <n v="0"/>
    <n v="107"/>
    <n v="32"/>
    <n v="2"/>
    <b v="0"/>
  </r>
  <r>
    <s v="AZ-2013-5973839"/>
    <x v="302"/>
    <n v="2"/>
    <n v="8"/>
    <n v="2013"/>
    <x v="302"/>
    <s v="Rory Jess"/>
    <x v="2"/>
    <x v="24"/>
    <s v="Bergamo"/>
    <x v="2"/>
    <s v="Home Office"/>
    <s v="Economy"/>
    <x v="0"/>
    <x v="1"/>
    <s v="Cardinal Binding Machine, Economy"/>
    <n v="0"/>
    <n v="100"/>
    <n v="28"/>
    <n v="2"/>
    <b v="0"/>
  </r>
  <r>
    <s v="AZ-2013-5973839"/>
    <x v="302"/>
    <n v="2"/>
    <n v="8"/>
    <n v="2013"/>
    <x v="302"/>
    <s v="Rory Jess"/>
    <x v="2"/>
    <x v="24"/>
    <s v="Bergamo"/>
    <x v="2"/>
    <s v="Home Office"/>
    <s v="Economy"/>
    <x v="0"/>
    <x v="12"/>
    <s v="Acme Trimmer, High Speed"/>
    <n v="0"/>
    <n v="178"/>
    <n v="52"/>
    <n v="4"/>
    <b v="1"/>
  </r>
  <r>
    <s v="AZ-2013-253234"/>
    <x v="302"/>
    <n v="2"/>
    <n v="8"/>
    <n v="2013"/>
    <x v="302"/>
    <s v="Beverly Brooks"/>
    <x v="1"/>
    <x v="1"/>
    <s v="Euskirchen"/>
    <x v="1"/>
    <s v="Consumer"/>
    <s v="Economy"/>
    <x v="0"/>
    <x v="10"/>
    <s v="GlobeWeis Manila Envelope, Security-Tint"/>
    <n v="0"/>
    <n v="209"/>
    <n v="2"/>
    <n v="7"/>
    <b v="1"/>
  </r>
  <r>
    <s v="BN-2013-8439557"/>
    <x v="302"/>
    <n v="2"/>
    <n v="8"/>
    <n v="2013"/>
    <x v="302"/>
    <s v="Justin Armit"/>
    <x v="9"/>
    <x v="25"/>
    <s v="Groningen"/>
    <x v="1"/>
    <s v="Consumer"/>
    <s v="Economy"/>
    <x v="0"/>
    <x v="14"/>
    <s v="Hon Color Coded Labels, Laser Printer Compatible"/>
    <n v="1"/>
    <n v="32"/>
    <n v="-10"/>
    <n v="5"/>
    <b v="0"/>
  </r>
  <r>
    <s v="BN-2013-8439557"/>
    <x v="302"/>
    <n v="2"/>
    <n v="8"/>
    <n v="2013"/>
    <x v="302"/>
    <s v="Justin Armit"/>
    <x v="9"/>
    <x v="25"/>
    <s v="Groningen"/>
    <x v="1"/>
    <s v="Consumer"/>
    <s v="Economy"/>
    <x v="1"/>
    <x v="7"/>
    <s v="Belkin Memory Card, Programmable"/>
    <n v="1"/>
    <n v="291"/>
    <n v="-116"/>
    <n v="5"/>
    <b v="1"/>
  </r>
  <r>
    <s v="AZ-2013-6996461"/>
    <x v="303"/>
    <n v="3"/>
    <n v="8"/>
    <n v="2013"/>
    <x v="303"/>
    <s v="Ben Hogben"/>
    <x v="3"/>
    <x v="52"/>
    <s v="Saint-Herblain"/>
    <x v="1"/>
    <s v="Corporate"/>
    <s v="Economy"/>
    <x v="2"/>
    <x v="15"/>
    <s v="Rubbermaid Light Bulb, Erganomic"/>
    <n v="0"/>
    <n v="52"/>
    <n v="25"/>
    <n v="3"/>
    <b v="0"/>
  </r>
  <r>
    <s v="AZ-2013-6996461"/>
    <x v="303"/>
    <n v="3"/>
    <n v="8"/>
    <n v="2013"/>
    <x v="303"/>
    <s v="Ben Hogben"/>
    <x v="3"/>
    <x v="52"/>
    <s v="Saint-Herblain"/>
    <x v="1"/>
    <s v="Corporate"/>
    <s v="Economy"/>
    <x v="0"/>
    <x v="8"/>
    <s v="Cuisinart Coffee Grinder, White"/>
    <n v="0"/>
    <n v="232"/>
    <n v="80"/>
    <n v="7"/>
    <b v="0"/>
  </r>
  <r>
    <s v="AZ-2013-6996461"/>
    <x v="303"/>
    <n v="3"/>
    <n v="8"/>
    <n v="2013"/>
    <x v="303"/>
    <s v="Ben Hogben"/>
    <x v="3"/>
    <x v="52"/>
    <s v="Saint-Herblain"/>
    <x v="1"/>
    <s v="Corporate"/>
    <s v="Economy"/>
    <x v="0"/>
    <x v="2"/>
    <s v="Binney &amp; Smith Highlighters, Water Color"/>
    <n v="0"/>
    <n v="99"/>
    <n v="41"/>
    <n v="5"/>
    <b v="1"/>
  </r>
  <r>
    <s v="AZ-2013-2183455"/>
    <x v="303"/>
    <n v="3"/>
    <n v="8"/>
    <n v="2013"/>
    <x v="303"/>
    <s v="Patrick Townson"/>
    <x v="1"/>
    <x v="1"/>
    <s v="Gronau"/>
    <x v="1"/>
    <s v="Home Office"/>
    <s v="Economy Plus"/>
    <x v="0"/>
    <x v="10"/>
    <s v="GlobeWeis Peel and Seal, with clear poly window"/>
    <n v="0"/>
    <n v="125"/>
    <n v="6"/>
    <n v="5"/>
    <b v="0"/>
  </r>
  <r>
    <s v="AZ-2013-2183455"/>
    <x v="303"/>
    <n v="3"/>
    <n v="8"/>
    <n v="2013"/>
    <x v="303"/>
    <s v="Patrick Townson"/>
    <x v="1"/>
    <x v="1"/>
    <s v="Gronau"/>
    <x v="1"/>
    <s v="Home Office"/>
    <s v="Economy Plus"/>
    <x v="0"/>
    <x v="14"/>
    <s v="Novimex Round Labels, Laser Printer Compatible"/>
    <n v="0"/>
    <n v="19"/>
    <n v="9"/>
    <n v="3"/>
    <b v="0"/>
  </r>
  <r>
    <s v="AZ-2013-2183455"/>
    <x v="303"/>
    <n v="3"/>
    <n v="8"/>
    <n v="2013"/>
    <x v="303"/>
    <s v="Patrick Townson"/>
    <x v="1"/>
    <x v="1"/>
    <s v="Gronau"/>
    <x v="1"/>
    <s v="Home Office"/>
    <s v="Economy Plus"/>
    <x v="1"/>
    <x v="4"/>
    <s v="Konica Card Printer, Red"/>
    <n v="0"/>
    <n v="862"/>
    <n v="198"/>
    <n v="5"/>
    <b v="1"/>
  </r>
  <r>
    <s v="AZ-2013-6397384"/>
    <x v="303"/>
    <n v="3"/>
    <n v="8"/>
    <n v="2013"/>
    <x v="303"/>
    <s v="Andy Henderson"/>
    <x v="10"/>
    <x v="29"/>
    <s v="Vienna"/>
    <x v="1"/>
    <s v="Home Office"/>
    <s v="Immediate"/>
    <x v="0"/>
    <x v="14"/>
    <s v="Harbour Creations Legal Exhibit Labels, 5000 Label Set"/>
    <n v="0"/>
    <n v="23"/>
    <n v="4"/>
    <n v="2"/>
    <b v="0"/>
  </r>
  <r>
    <s v="AZ-2013-6940271"/>
    <x v="303"/>
    <n v="3"/>
    <n v="8"/>
    <n v="2013"/>
    <x v="303"/>
    <s v="Madeleine Nixon"/>
    <x v="1"/>
    <x v="1"/>
    <s v="Essen"/>
    <x v="1"/>
    <s v="Home Office"/>
    <s v="Economy"/>
    <x v="0"/>
    <x v="2"/>
    <s v="BIC Highlighters, Blue"/>
    <n v="0"/>
    <n v="114"/>
    <n v="45"/>
    <n v="6"/>
    <b v="0"/>
  </r>
  <r>
    <s v="BN-2013-6076814"/>
    <x v="303"/>
    <n v="3"/>
    <n v="8"/>
    <n v="2013"/>
    <x v="303"/>
    <s v="Sandra Cook"/>
    <x v="1"/>
    <x v="5"/>
    <s v="Berlin"/>
    <x v="1"/>
    <s v="Consumer"/>
    <s v="Economy"/>
    <x v="0"/>
    <x v="2"/>
    <s v="Boston Pens, Water Color"/>
    <n v="0"/>
    <n v="63"/>
    <n v="-1"/>
    <n v="4"/>
    <b v="1"/>
  </r>
  <r>
    <s v="AZ-2013-2474005"/>
    <x v="304"/>
    <n v="4"/>
    <n v="8"/>
    <n v="2013"/>
    <x v="304"/>
    <s v="Kayla Ronald"/>
    <x v="2"/>
    <x v="53"/>
    <s v="Taranto"/>
    <x v="2"/>
    <s v="Corporate"/>
    <s v="Economy"/>
    <x v="0"/>
    <x v="14"/>
    <s v="Novimex Legal Exhibit Labels, Adjustable"/>
    <n v="0"/>
    <n v="25"/>
    <n v="2"/>
    <n v="3"/>
    <b v="1"/>
  </r>
  <r>
    <s v="AZ-2013-2474005"/>
    <x v="304"/>
    <n v="4"/>
    <n v="8"/>
    <n v="2013"/>
    <x v="304"/>
    <s v="Kayla Ronald"/>
    <x v="2"/>
    <x v="53"/>
    <s v="Taranto"/>
    <x v="2"/>
    <s v="Corporate"/>
    <s v="Economy"/>
    <x v="1"/>
    <x v="7"/>
    <s v="Enermax Router, Erganomic"/>
    <n v="0"/>
    <n v="512"/>
    <n v="205"/>
    <n v="2"/>
    <b v="1"/>
  </r>
  <r>
    <s v="AZ-2013-4689502"/>
    <x v="304"/>
    <n v="4"/>
    <n v="8"/>
    <n v="2013"/>
    <x v="304"/>
    <s v="Tyson Jonathan"/>
    <x v="1"/>
    <x v="23"/>
    <s v="Munich"/>
    <x v="1"/>
    <s v="Consumer"/>
    <s v="Economy"/>
    <x v="2"/>
    <x v="6"/>
    <s v="Office Star Rocking Chair, Red"/>
    <n v="0"/>
    <n v="507"/>
    <n v="175"/>
    <n v="4"/>
    <b v="0"/>
  </r>
  <r>
    <s v="AZ-2013-3142223"/>
    <x v="304"/>
    <n v="4"/>
    <n v="8"/>
    <n v="2013"/>
    <x v="304"/>
    <s v="Leah Derham"/>
    <x v="10"/>
    <x v="29"/>
    <s v="Vienna"/>
    <x v="1"/>
    <s v="Consumer"/>
    <s v="Economy"/>
    <x v="2"/>
    <x v="15"/>
    <s v="Deflect-O Photo Frame, Durable"/>
    <n v="0"/>
    <n v="147"/>
    <n v="21"/>
    <n v="3"/>
    <b v="1"/>
  </r>
  <r>
    <s v="AZ-2013-8139243"/>
    <x v="304"/>
    <n v="4"/>
    <n v="8"/>
    <n v="2013"/>
    <x v="304"/>
    <s v="Casey Beckett"/>
    <x v="8"/>
    <x v="99"/>
    <s v="Charleroi"/>
    <x v="1"/>
    <s v="Home Office"/>
    <s v="Economy Plus"/>
    <x v="0"/>
    <x v="1"/>
    <s v="Ibico Binding Machine, Recycled"/>
    <n v="0"/>
    <n v="104"/>
    <n v="19"/>
    <n v="2"/>
    <b v="1"/>
  </r>
  <r>
    <s v="AZ-2013-8139243"/>
    <x v="304"/>
    <n v="4"/>
    <n v="8"/>
    <n v="2013"/>
    <x v="304"/>
    <s v="Casey Beckett"/>
    <x v="8"/>
    <x v="99"/>
    <s v="Charleroi"/>
    <x v="1"/>
    <s v="Home Office"/>
    <s v="Economy Plus"/>
    <x v="0"/>
    <x v="12"/>
    <s v="Stiletto Letter Opener, Easy Grip"/>
    <n v="0"/>
    <n v="57"/>
    <n v="27"/>
    <n v="2"/>
    <b v="1"/>
  </r>
  <r>
    <s v="AZ-2013-5306742"/>
    <x v="305"/>
    <n v="5"/>
    <n v="8"/>
    <n v="2013"/>
    <x v="305"/>
    <s v="Katie Evenden"/>
    <x v="3"/>
    <x v="39"/>
    <s v="Le Pontet"/>
    <x v="1"/>
    <s v="Corporate"/>
    <s v="Economy"/>
    <x v="0"/>
    <x v="3"/>
    <s v="Rogers File Cart, Single Width"/>
    <n v="0"/>
    <n v="256"/>
    <n v="17"/>
    <n v="2"/>
    <b v="0"/>
  </r>
  <r>
    <s v="AZ-2013-5306742"/>
    <x v="305"/>
    <n v="5"/>
    <n v="8"/>
    <n v="2013"/>
    <x v="305"/>
    <s v="Katie Evenden"/>
    <x v="3"/>
    <x v="39"/>
    <s v="Le Pontet"/>
    <x v="1"/>
    <s v="Corporate"/>
    <s v="Economy"/>
    <x v="1"/>
    <x v="13"/>
    <s v="Brother Copy Machine, Laser"/>
    <n v="0"/>
    <n v="445"/>
    <n v="-73"/>
    <n v="2"/>
    <b v="0"/>
  </r>
  <r>
    <s v="AZ-2013-7317179"/>
    <x v="305"/>
    <n v="5"/>
    <n v="8"/>
    <n v="2013"/>
    <x v="305"/>
    <s v="Benjamin Humphries"/>
    <x v="11"/>
    <x v="100"/>
    <s v="Lucerne"/>
    <x v="1"/>
    <s v="Consumer"/>
    <s v="Economy"/>
    <x v="2"/>
    <x v="6"/>
    <s v="Novimex Swivel Stool, Black"/>
    <n v="0"/>
    <n v="324"/>
    <n v="10"/>
    <n v="2"/>
    <b v="1"/>
  </r>
  <r>
    <s v="AZ-2013-7317179"/>
    <x v="305"/>
    <n v="5"/>
    <n v="8"/>
    <n v="2013"/>
    <x v="305"/>
    <s v="Benjamin Humphries"/>
    <x v="11"/>
    <x v="100"/>
    <s v="Lucerne"/>
    <x v="1"/>
    <s v="Consumer"/>
    <s v="Economy"/>
    <x v="0"/>
    <x v="10"/>
    <s v="Cameo Business Envelopes, Set of 50"/>
    <n v="0"/>
    <n v="123"/>
    <n v="49"/>
    <n v="6"/>
    <b v="0"/>
  </r>
  <r>
    <s v="AZ-2013-4637331"/>
    <x v="306"/>
    <n v="6"/>
    <n v="8"/>
    <n v="2013"/>
    <x v="306"/>
    <s v="Nathan Allwood"/>
    <x v="3"/>
    <x v="39"/>
    <s v="Nice"/>
    <x v="1"/>
    <s v="Home Office"/>
    <s v="Economy"/>
    <x v="0"/>
    <x v="0"/>
    <s v="Green Bar Note Cards, Multicolor"/>
    <n v="0"/>
    <n v="34"/>
    <n v="14"/>
    <n v="1"/>
    <b v="1"/>
  </r>
  <r>
    <s v="AZ-2013-7626927"/>
    <x v="306"/>
    <n v="6"/>
    <n v="8"/>
    <n v="2013"/>
    <x v="306"/>
    <s v="Dustin Thomas"/>
    <x v="3"/>
    <x v="27"/>
    <s v="Bayonne"/>
    <x v="1"/>
    <s v="Consumer"/>
    <s v="Economy"/>
    <x v="2"/>
    <x v="15"/>
    <s v="Eldon Door Stop, Black"/>
    <n v="0"/>
    <n v="602"/>
    <n v="114"/>
    <n v="12"/>
    <b v="1"/>
  </r>
  <r>
    <s v="AZ-2013-7626927"/>
    <x v="306"/>
    <n v="6"/>
    <n v="8"/>
    <n v="2013"/>
    <x v="306"/>
    <s v="Dustin Thomas"/>
    <x v="3"/>
    <x v="27"/>
    <s v="Bayonne"/>
    <x v="1"/>
    <s v="Consumer"/>
    <s v="Economy"/>
    <x v="0"/>
    <x v="2"/>
    <s v="Boston Sketch Pad, Fluorescent"/>
    <n v="0"/>
    <n v="648"/>
    <n v="0"/>
    <n v="13"/>
    <b v="1"/>
  </r>
  <r>
    <s v="AZ-2013-7626927"/>
    <x v="306"/>
    <n v="6"/>
    <n v="8"/>
    <n v="2013"/>
    <x v="306"/>
    <s v="Dustin Thomas"/>
    <x v="3"/>
    <x v="27"/>
    <s v="Bayonne"/>
    <x v="1"/>
    <s v="Consumer"/>
    <s v="Economy"/>
    <x v="0"/>
    <x v="1"/>
    <s v="Cardinal Binder Covers, Clear"/>
    <n v="0"/>
    <n v="34"/>
    <n v="9"/>
    <n v="3"/>
    <b v="1"/>
  </r>
  <r>
    <s v="AZ-2013-7626927"/>
    <x v="306"/>
    <n v="6"/>
    <n v="8"/>
    <n v="2013"/>
    <x v="306"/>
    <s v="Dustin Thomas"/>
    <x v="3"/>
    <x v="27"/>
    <s v="Bayonne"/>
    <x v="1"/>
    <s v="Consumer"/>
    <s v="Economy"/>
    <x v="1"/>
    <x v="9"/>
    <s v="Apple Speaker Phone, with Caller ID"/>
    <n v="0"/>
    <n v="734"/>
    <n v="86"/>
    <n v="7"/>
    <b v="0"/>
  </r>
  <r>
    <s v="BN-2013-583958"/>
    <x v="306"/>
    <n v="6"/>
    <n v="8"/>
    <n v="2013"/>
    <x v="306"/>
    <s v="Madison Chadwick"/>
    <x v="3"/>
    <x v="39"/>
    <s v="Marseille"/>
    <x v="1"/>
    <s v="Consumer"/>
    <s v="Priority"/>
    <x v="2"/>
    <x v="16"/>
    <s v="Bevis Training Table, Adjustable Height"/>
    <n v="0"/>
    <n v="1096"/>
    <n v="-422"/>
    <n v="5"/>
    <b v="0"/>
  </r>
  <r>
    <s v="AZ-2013-8689698"/>
    <x v="307"/>
    <n v="7"/>
    <n v="8"/>
    <n v="2013"/>
    <x v="307"/>
    <s v="Charlie Wells"/>
    <x v="3"/>
    <x v="39"/>
    <s v="Marseille"/>
    <x v="1"/>
    <s v="Home Office"/>
    <s v="Economy Plus"/>
    <x v="0"/>
    <x v="12"/>
    <s v="Stiletto Shears, High Speed"/>
    <n v="0"/>
    <n v="385"/>
    <n v="35"/>
    <n v="8"/>
    <b v="1"/>
  </r>
  <r>
    <s v="AZ-2013-9221465"/>
    <x v="307"/>
    <n v="7"/>
    <n v="8"/>
    <n v="2013"/>
    <x v="307"/>
    <s v="Audrey Knowles"/>
    <x v="2"/>
    <x v="6"/>
    <s v="Rome"/>
    <x v="2"/>
    <s v="Consumer"/>
    <s v="Economy Plus"/>
    <x v="0"/>
    <x v="2"/>
    <s v="BIC Canvas, Blue"/>
    <n v="0"/>
    <n v="269"/>
    <n v="21"/>
    <n v="5"/>
    <b v="0"/>
  </r>
  <r>
    <s v="AZ-2013-9221465"/>
    <x v="307"/>
    <n v="7"/>
    <n v="8"/>
    <n v="2013"/>
    <x v="307"/>
    <s v="Audrey Knowles"/>
    <x v="2"/>
    <x v="6"/>
    <s v="Rome"/>
    <x v="2"/>
    <s v="Consumer"/>
    <s v="Economy Plus"/>
    <x v="0"/>
    <x v="3"/>
    <s v="Tenex Folders, Wire Frame"/>
    <n v="0"/>
    <n v="53"/>
    <n v="7"/>
    <n v="4"/>
    <b v="1"/>
  </r>
  <r>
    <s v="AZ-2013-9221465"/>
    <x v="307"/>
    <n v="7"/>
    <n v="8"/>
    <n v="2013"/>
    <x v="307"/>
    <s v="Audrey Knowles"/>
    <x v="2"/>
    <x v="6"/>
    <s v="Rome"/>
    <x v="2"/>
    <s v="Consumer"/>
    <s v="Economy Plus"/>
    <x v="1"/>
    <x v="7"/>
    <s v="Logitech Flash Drive, Bluetooth"/>
    <n v="0"/>
    <n v="92"/>
    <n v="39"/>
    <n v="3"/>
    <b v="1"/>
  </r>
  <r>
    <s v="AZ-2013-9221465"/>
    <x v="307"/>
    <n v="7"/>
    <n v="8"/>
    <n v="2013"/>
    <x v="307"/>
    <s v="Audrey Knowles"/>
    <x v="2"/>
    <x v="6"/>
    <s v="Rome"/>
    <x v="2"/>
    <s v="Consumer"/>
    <s v="Economy Plus"/>
    <x v="1"/>
    <x v="13"/>
    <s v="Canon Fax Machine, High-Speed"/>
    <n v="0"/>
    <n v="950"/>
    <n v="114"/>
    <n v="3"/>
    <b v="0"/>
  </r>
  <r>
    <s v="AZ-2013-9221465"/>
    <x v="307"/>
    <n v="7"/>
    <n v="8"/>
    <n v="2013"/>
    <x v="307"/>
    <s v="Audrey Knowles"/>
    <x v="2"/>
    <x v="6"/>
    <s v="Rome"/>
    <x v="2"/>
    <s v="Consumer"/>
    <s v="Economy Plus"/>
    <x v="1"/>
    <x v="9"/>
    <s v="Samsung Smart Phone, Cordless"/>
    <n v="0"/>
    <n v="2684"/>
    <n v="-1476"/>
    <n v="7"/>
    <b v="1"/>
  </r>
  <r>
    <s v="AZ-2013-8064261"/>
    <x v="307"/>
    <n v="7"/>
    <n v="8"/>
    <n v="2013"/>
    <x v="307"/>
    <s v="Angie Massengill"/>
    <x v="2"/>
    <x v="2"/>
    <s v="Bologna"/>
    <x v="2"/>
    <s v="Consumer"/>
    <s v="Priority"/>
    <x v="2"/>
    <x v="15"/>
    <s v="Eldon Door Stop, Durable"/>
    <n v="0"/>
    <n v="189"/>
    <n v="40"/>
    <n v="4"/>
    <b v="1"/>
  </r>
  <r>
    <s v="AZ-2013-8064261"/>
    <x v="307"/>
    <n v="7"/>
    <n v="8"/>
    <n v="2013"/>
    <x v="307"/>
    <s v="Angie Massengill"/>
    <x v="2"/>
    <x v="2"/>
    <s v="Bologna"/>
    <x v="2"/>
    <s v="Consumer"/>
    <s v="Priority"/>
    <x v="0"/>
    <x v="8"/>
    <s v="Hoover Stove, Red"/>
    <n v="0"/>
    <n v="3979"/>
    <n v="1990"/>
    <n v="7"/>
    <b v="0"/>
  </r>
  <r>
    <s v="AZ-2013-4640958"/>
    <x v="308"/>
    <n v="8"/>
    <n v="8"/>
    <n v="2013"/>
    <x v="308"/>
    <s v="Walter Coley"/>
    <x v="4"/>
    <x v="4"/>
    <s v="Eastbourne"/>
    <x v="0"/>
    <s v="Consumer"/>
    <s v="Economy Plus"/>
    <x v="0"/>
    <x v="14"/>
    <s v="Harbour Creations File Folder Labels, 5000 Label Set"/>
    <n v="0"/>
    <n v="36"/>
    <n v="8"/>
    <n v="4"/>
    <b v="1"/>
  </r>
  <r>
    <s v="AZ-2013-4640958"/>
    <x v="308"/>
    <n v="8"/>
    <n v="8"/>
    <n v="2013"/>
    <x v="308"/>
    <s v="Walter Coley"/>
    <x v="4"/>
    <x v="4"/>
    <s v="Eastbourne"/>
    <x v="0"/>
    <s v="Consumer"/>
    <s v="Economy Plus"/>
    <x v="0"/>
    <x v="3"/>
    <s v="Eldon Shelving, Blue"/>
    <n v="0"/>
    <n v="291"/>
    <n v="78"/>
    <n v="6"/>
    <b v="0"/>
  </r>
  <r>
    <s v="AZ-2013-9067941"/>
    <x v="308"/>
    <n v="8"/>
    <n v="8"/>
    <n v="2013"/>
    <x v="308"/>
    <s v="Adam Harte"/>
    <x v="8"/>
    <x v="101"/>
    <s v="Roeselare"/>
    <x v="1"/>
    <s v="Corporate"/>
    <s v="Economy"/>
    <x v="2"/>
    <x v="6"/>
    <s v="Novimex Rocking Chair, Red"/>
    <n v="0"/>
    <n v="657"/>
    <n v="118"/>
    <n v="5"/>
    <b v="1"/>
  </r>
  <r>
    <s v="AZ-2013-4421845"/>
    <x v="308"/>
    <n v="8"/>
    <n v="8"/>
    <n v="2013"/>
    <x v="308"/>
    <s v="Judy Rodriquez"/>
    <x v="3"/>
    <x v="3"/>
    <s v="Metz"/>
    <x v="1"/>
    <s v="Consumer"/>
    <s v="Economy"/>
    <x v="0"/>
    <x v="1"/>
    <s v="Acco Binding Machine, Clear"/>
    <n v="0"/>
    <n v="202"/>
    <n v="22"/>
    <n v="4"/>
    <b v="1"/>
  </r>
  <r>
    <s v="AZ-2013-9067941"/>
    <x v="308"/>
    <n v="8"/>
    <n v="8"/>
    <n v="2013"/>
    <x v="308"/>
    <s v="Adam Harte"/>
    <x v="8"/>
    <x v="101"/>
    <s v="Roeselare"/>
    <x v="1"/>
    <s v="Corporate"/>
    <s v="Economy"/>
    <x v="0"/>
    <x v="1"/>
    <s v="Acco Hole Reinforcements, Economy"/>
    <n v="0"/>
    <n v="27"/>
    <n v="2"/>
    <n v="4"/>
    <b v="1"/>
  </r>
  <r>
    <s v="AZ-2013-9067941"/>
    <x v="308"/>
    <n v="8"/>
    <n v="8"/>
    <n v="2013"/>
    <x v="308"/>
    <s v="Adam Harte"/>
    <x v="8"/>
    <x v="101"/>
    <s v="Roeselare"/>
    <x v="1"/>
    <s v="Corporate"/>
    <s v="Economy"/>
    <x v="0"/>
    <x v="1"/>
    <s v="Avery 3-Hole Punch, Economy"/>
    <n v="0"/>
    <n v="56"/>
    <n v="28"/>
    <n v="2"/>
    <b v="0"/>
  </r>
  <r>
    <s v="AZ-2013-9067941"/>
    <x v="308"/>
    <n v="8"/>
    <n v="8"/>
    <n v="2013"/>
    <x v="308"/>
    <s v="Adam Harte"/>
    <x v="8"/>
    <x v="101"/>
    <s v="Roeselare"/>
    <x v="1"/>
    <s v="Corporate"/>
    <s v="Economy"/>
    <x v="0"/>
    <x v="14"/>
    <s v="Smead Round Labels, 5000 Label Set"/>
    <n v="0"/>
    <n v="66"/>
    <n v="3"/>
    <n v="9"/>
    <b v="1"/>
  </r>
  <r>
    <s v="AZ-2013-7420821"/>
    <x v="308"/>
    <n v="8"/>
    <n v="8"/>
    <n v="2013"/>
    <x v="308"/>
    <s v="Aubrey Shedd"/>
    <x v="3"/>
    <x v="41"/>
    <s v="Caen"/>
    <x v="1"/>
    <s v="Corporate"/>
    <s v="Economy"/>
    <x v="0"/>
    <x v="1"/>
    <s v="Acco Binder, Clear"/>
    <n v="0"/>
    <n v="29"/>
    <n v="10"/>
    <n v="2"/>
    <b v="0"/>
  </r>
  <r>
    <s v="AZ-2013-7420821"/>
    <x v="308"/>
    <n v="8"/>
    <n v="8"/>
    <n v="2013"/>
    <x v="308"/>
    <s v="Aubrey Shedd"/>
    <x v="3"/>
    <x v="41"/>
    <s v="Caen"/>
    <x v="1"/>
    <s v="Corporate"/>
    <s v="Economy"/>
    <x v="0"/>
    <x v="1"/>
    <s v="Ibico Binder Covers, Recycled"/>
    <n v="0"/>
    <n v="28"/>
    <n v="10"/>
    <n v="2"/>
    <b v="1"/>
  </r>
  <r>
    <s v="AZ-2013-5523180"/>
    <x v="308"/>
    <n v="8"/>
    <n v="8"/>
    <n v="2013"/>
    <x v="308"/>
    <s v="Joel Ortega"/>
    <x v="1"/>
    <x v="32"/>
    <s v="Wetzlar"/>
    <x v="1"/>
    <s v="Corporate"/>
    <s v="Economy"/>
    <x v="2"/>
    <x v="6"/>
    <s v="Hon Swivel Stool, Red"/>
    <n v="0"/>
    <n v="442"/>
    <n v="25"/>
    <n v="3"/>
    <b v="1"/>
  </r>
  <r>
    <s v="AZ-2013-5523180"/>
    <x v="308"/>
    <n v="8"/>
    <n v="8"/>
    <n v="2013"/>
    <x v="308"/>
    <s v="Joel Ortega"/>
    <x v="1"/>
    <x v="32"/>
    <s v="Wetzlar"/>
    <x v="1"/>
    <s v="Corporate"/>
    <s v="Economy"/>
    <x v="2"/>
    <x v="15"/>
    <s v="Advantus Frame, Duo Pack"/>
    <n v="0"/>
    <n v="334"/>
    <n v="157"/>
    <n v="3"/>
    <b v="1"/>
  </r>
  <r>
    <s v="AZ-2013-5523180"/>
    <x v="308"/>
    <n v="8"/>
    <n v="8"/>
    <n v="2013"/>
    <x v="308"/>
    <s v="Joel Ortega"/>
    <x v="1"/>
    <x v="32"/>
    <s v="Wetzlar"/>
    <x v="1"/>
    <s v="Corporate"/>
    <s v="Economy"/>
    <x v="0"/>
    <x v="3"/>
    <s v="Rogers Box, Wire Frame"/>
    <n v="0"/>
    <n v="104"/>
    <n v="2"/>
    <n v="5"/>
    <b v="0"/>
  </r>
  <r>
    <s v="AZ-2013-2566015"/>
    <x v="309"/>
    <n v="10"/>
    <n v="8"/>
    <n v="2013"/>
    <x v="309"/>
    <s v="Carol Evans"/>
    <x v="5"/>
    <x v="54"/>
    <s v="Madrid"/>
    <x v="2"/>
    <s v="Consumer"/>
    <s v="Priority"/>
    <x v="2"/>
    <x v="5"/>
    <s v="Bush 3-Shelf Cabinet, Traditional"/>
    <n v="0"/>
    <n v="573"/>
    <n v="126"/>
    <n v="4"/>
    <b v="1"/>
  </r>
  <r>
    <s v="AZ-2013-2566015"/>
    <x v="309"/>
    <n v="10"/>
    <n v="8"/>
    <n v="2013"/>
    <x v="309"/>
    <s v="Carol Evans"/>
    <x v="5"/>
    <x v="54"/>
    <s v="Madrid"/>
    <x v="2"/>
    <s v="Consumer"/>
    <s v="Priority"/>
    <x v="0"/>
    <x v="1"/>
    <s v="Acco 3-Hole Punch, Clear"/>
    <n v="0"/>
    <n v="59"/>
    <n v="10"/>
    <n v="2"/>
    <b v="0"/>
  </r>
  <r>
    <s v="AZ-2013-2566015"/>
    <x v="309"/>
    <n v="10"/>
    <n v="8"/>
    <n v="2013"/>
    <x v="309"/>
    <s v="Carol Evans"/>
    <x v="5"/>
    <x v="54"/>
    <s v="Madrid"/>
    <x v="2"/>
    <s v="Consumer"/>
    <s v="Priority"/>
    <x v="0"/>
    <x v="1"/>
    <s v="Avery Hole Reinforcements, Clear"/>
    <n v="0"/>
    <n v="12"/>
    <n v="1"/>
    <n v="3"/>
    <b v="0"/>
  </r>
  <r>
    <s v="AZ-2013-2566015"/>
    <x v="309"/>
    <n v="10"/>
    <n v="8"/>
    <n v="2013"/>
    <x v="309"/>
    <s v="Carol Evans"/>
    <x v="5"/>
    <x v="54"/>
    <s v="Madrid"/>
    <x v="2"/>
    <s v="Consumer"/>
    <s v="Priority"/>
    <x v="0"/>
    <x v="0"/>
    <s v="Xerox Note Cards, 8.5 x 11"/>
    <n v="0"/>
    <n v="122"/>
    <n v="1"/>
    <n v="4"/>
    <b v="1"/>
  </r>
  <r>
    <s v="AZ-2013-2566015"/>
    <x v="309"/>
    <n v="10"/>
    <n v="8"/>
    <n v="2013"/>
    <x v="309"/>
    <s v="Carol Evans"/>
    <x v="5"/>
    <x v="54"/>
    <s v="Madrid"/>
    <x v="2"/>
    <s v="Consumer"/>
    <s v="Priority"/>
    <x v="0"/>
    <x v="3"/>
    <s v="Tenex Folders, Single Width"/>
    <n v="0"/>
    <n v="63"/>
    <n v="8"/>
    <n v="3"/>
    <b v="0"/>
  </r>
  <r>
    <s v="AZ-2013-2566015"/>
    <x v="309"/>
    <n v="10"/>
    <n v="8"/>
    <n v="2013"/>
    <x v="309"/>
    <s v="Carol Evans"/>
    <x v="5"/>
    <x v="54"/>
    <s v="Madrid"/>
    <x v="2"/>
    <s v="Consumer"/>
    <s v="Priority"/>
    <x v="1"/>
    <x v="7"/>
    <s v="Belkin Memory Card, Erganomic"/>
    <n v="0"/>
    <n v="450"/>
    <n v="225"/>
    <n v="4"/>
    <b v="0"/>
  </r>
  <r>
    <s v="AZ-2013-1317735"/>
    <x v="309"/>
    <n v="10"/>
    <n v="8"/>
    <n v="2013"/>
    <x v="309"/>
    <s v="Kayla Ronald"/>
    <x v="4"/>
    <x v="4"/>
    <s v="Harrogate"/>
    <x v="0"/>
    <s v="Corporate"/>
    <s v="Economy"/>
    <x v="1"/>
    <x v="13"/>
    <s v="Brother Fax and Copier, High-Speed"/>
    <n v="0"/>
    <n v="1707"/>
    <n v="341"/>
    <n v="9"/>
    <b v="0"/>
  </r>
  <r>
    <s v="AZ-2013-424654"/>
    <x v="309"/>
    <n v="10"/>
    <n v="8"/>
    <n v="2013"/>
    <x v="309"/>
    <s v="Tyson Hanna"/>
    <x v="4"/>
    <x v="4"/>
    <s v="Runcorn"/>
    <x v="0"/>
    <s v="Consumer"/>
    <s v="Economy"/>
    <x v="1"/>
    <x v="9"/>
    <s v="Cisco Office Telephone, Full Size"/>
    <n v="0"/>
    <n v="164"/>
    <n v="31"/>
    <n v="2"/>
    <b v="1"/>
  </r>
  <r>
    <s v="BN-2013-3470282"/>
    <x v="310"/>
    <n v="11"/>
    <n v="8"/>
    <n v="2013"/>
    <x v="310"/>
    <s v="Isaac David"/>
    <x v="9"/>
    <x v="46"/>
    <s v="The Hague"/>
    <x v="1"/>
    <s v="Corporate"/>
    <s v="Priority"/>
    <x v="0"/>
    <x v="2"/>
    <s v="Stanley Pens, Water Color"/>
    <n v="1"/>
    <n v="33"/>
    <n v="-12"/>
    <n v="5"/>
    <b v="0"/>
  </r>
  <r>
    <s v="BN-2013-3470282"/>
    <x v="310"/>
    <n v="11"/>
    <n v="8"/>
    <n v="2013"/>
    <x v="310"/>
    <s v="Isaac David"/>
    <x v="9"/>
    <x v="46"/>
    <s v="The Hague"/>
    <x v="1"/>
    <s v="Corporate"/>
    <s v="Priority"/>
    <x v="0"/>
    <x v="1"/>
    <s v="Acco Hole Reinforcements, Recycled"/>
    <n v="1"/>
    <n v="14"/>
    <n v="0"/>
    <n v="4"/>
    <b v="0"/>
  </r>
  <r>
    <s v="BN-2013-3470282"/>
    <x v="310"/>
    <n v="11"/>
    <n v="8"/>
    <n v="2013"/>
    <x v="310"/>
    <s v="Isaac David"/>
    <x v="9"/>
    <x v="46"/>
    <s v="The Hague"/>
    <x v="1"/>
    <s v="Corporate"/>
    <s v="Priority"/>
    <x v="0"/>
    <x v="12"/>
    <s v="Stiletto Letter Opener, Easy Grip"/>
    <n v="1"/>
    <n v="15"/>
    <n v="-9"/>
    <n v="1"/>
    <b v="0"/>
  </r>
  <r>
    <s v="BN-2013-1505908"/>
    <x v="310"/>
    <n v="11"/>
    <n v="8"/>
    <n v="2013"/>
    <x v="310"/>
    <s v="Mohammed Fox"/>
    <x v="9"/>
    <x v="46"/>
    <s v="Delft"/>
    <x v="1"/>
    <s v="Consumer"/>
    <s v="Economy"/>
    <x v="2"/>
    <x v="5"/>
    <s v="Bush 3-Shelf Cabinet, Traditional"/>
    <n v="1"/>
    <n v="215"/>
    <n v="-120"/>
    <n v="3"/>
    <b v="1"/>
  </r>
  <r>
    <s v="BN-2013-1505908"/>
    <x v="310"/>
    <n v="11"/>
    <n v="8"/>
    <n v="2013"/>
    <x v="310"/>
    <s v="Mohammed Fox"/>
    <x v="9"/>
    <x v="46"/>
    <s v="Delft"/>
    <x v="1"/>
    <s v="Consumer"/>
    <s v="Economy"/>
    <x v="1"/>
    <x v="7"/>
    <s v="Enermax Numeric Keypad, Bluetooth"/>
    <n v="1"/>
    <n v="143"/>
    <n v="-26"/>
    <n v="5"/>
    <b v="0"/>
  </r>
  <r>
    <s v="AZ-2013-281337"/>
    <x v="310"/>
    <n v="11"/>
    <n v="8"/>
    <n v="2013"/>
    <x v="310"/>
    <s v="Joel Ortega"/>
    <x v="5"/>
    <x v="10"/>
    <s v="Tarragona"/>
    <x v="2"/>
    <s v="Corporate"/>
    <s v="Economy"/>
    <x v="2"/>
    <x v="6"/>
    <s v="Harbour Creations Swivel Stool, Black"/>
    <n v="0"/>
    <n v="569"/>
    <n v="92"/>
    <n v="4"/>
    <b v="1"/>
  </r>
  <r>
    <s v="AZ-2013-7722338"/>
    <x v="311"/>
    <n v="1"/>
    <n v="9"/>
    <n v="2013"/>
    <x v="311"/>
    <s v="Molly Hawkins"/>
    <x v="2"/>
    <x v="15"/>
    <s v="Palermo"/>
    <x v="2"/>
    <s v="Home Office"/>
    <s v="Priority"/>
    <x v="0"/>
    <x v="1"/>
    <s v="Avery Index Tab, Clear"/>
    <n v="0"/>
    <n v="19"/>
    <n v="1"/>
    <n v="3"/>
    <b v="0"/>
  </r>
  <r>
    <s v="AZ-2013-1725990"/>
    <x v="312"/>
    <n v="4"/>
    <n v="9"/>
    <n v="2013"/>
    <x v="312"/>
    <s v="Daisy Summers"/>
    <x v="5"/>
    <x v="54"/>
    <s v="Madrid"/>
    <x v="2"/>
    <s v="Corporate"/>
    <s v="Economy"/>
    <x v="0"/>
    <x v="2"/>
    <s v="BIC Highlighters, Water Color"/>
    <n v="0"/>
    <n v="22"/>
    <n v="4"/>
    <n v="1"/>
    <b v="0"/>
  </r>
  <r>
    <s v="AZ-2013-1725990"/>
    <x v="312"/>
    <n v="4"/>
    <n v="9"/>
    <n v="2013"/>
    <x v="312"/>
    <s v="Daisy Summers"/>
    <x v="5"/>
    <x v="54"/>
    <s v="Madrid"/>
    <x v="2"/>
    <s v="Corporate"/>
    <s v="Economy"/>
    <x v="0"/>
    <x v="12"/>
    <s v="Fiskars Letter Opener, Easy Grip"/>
    <n v="0"/>
    <n v="177"/>
    <n v="21"/>
    <n v="6"/>
    <b v="0"/>
  </r>
  <r>
    <s v="BN-2013-9520844"/>
    <x v="312"/>
    <n v="4"/>
    <n v="9"/>
    <n v="2013"/>
    <x v="312"/>
    <s v="Oscar Noble"/>
    <x v="3"/>
    <x v="8"/>
    <s v="Paris"/>
    <x v="1"/>
    <s v="Consumer"/>
    <s v="Economy"/>
    <x v="0"/>
    <x v="14"/>
    <s v="Hon Removable Labels, Adjustable"/>
    <n v="0"/>
    <n v="73"/>
    <n v="10"/>
    <n v="9"/>
    <b v="0"/>
  </r>
  <r>
    <s v="BN-2013-9520844"/>
    <x v="312"/>
    <n v="4"/>
    <n v="9"/>
    <n v="2013"/>
    <x v="312"/>
    <s v="Oscar Noble"/>
    <x v="3"/>
    <x v="8"/>
    <s v="Paris"/>
    <x v="1"/>
    <s v="Consumer"/>
    <s v="Economy"/>
    <x v="1"/>
    <x v="7"/>
    <s v="Belkin Memory Card, Programmable"/>
    <n v="0"/>
    <n v="465"/>
    <n v="140"/>
    <n v="4"/>
    <b v="1"/>
  </r>
  <r>
    <s v="BN-2013-9520844"/>
    <x v="312"/>
    <n v="4"/>
    <n v="9"/>
    <n v="2013"/>
    <x v="312"/>
    <s v="Oscar Noble"/>
    <x v="3"/>
    <x v="8"/>
    <s v="Paris"/>
    <x v="1"/>
    <s v="Consumer"/>
    <s v="Economy"/>
    <x v="1"/>
    <x v="9"/>
    <s v="Cisco Audio Dock, Full Size"/>
    <n v="0"/>
    <n v="468"/>
    <n v="0"/>
    <n v="3"/>
    <b v="1"/>
  </r>
  <r>
    <s v="AZ-2013-7570613"/>
    <x v="313"/>
    <n v="5"/>
    <n v="9"/>
    <n v="2013"/>
    <x v="313"/>
    <s v="Spencer Hull"/>
    <x v="1"/>
    <x v="28"/>
    <s v="Offenburg"/>
    <x v="1"/>
    <s v="Consumer"/>
    <s v="Economy Plus"/>
    <x v="2"/>
    <x v="15"/>
    <s v="Advantus Frame, Duo Pack"/>
    <n v="0"/>
    <n v="222"/>
    <n v="104"/>
    <n v="2"/>
    <b v="1"/>
  </r>
  <r>
    <s v="AZ-2013-7570613"/>
    <x v="313"/>
    <n v="5"/>
    <n v="9"/>
    <n v="2013"/>
    <x v="313"/>
    <s v="Spencer Hull"/>
    <x v="1"/>
    <x v="28"/>
    <s v="Offenburg"/>
    <x v="1"/>
    <s v="Consumer"/>
    <s v="Economy Plus"/>
    <x v="1"/>
    <x v="9"/>
    <s v="Apple Office Telephone, Full Size"/>
    <n v="0"/>
    <n v="67"/>
    <n v="29"/>
    <n v="1"/>
    <b v="0"/>
  </r>
  <r>
    <s v="AZ-2013-5539829"/>
    <x v="313"/>
    <n v="5"/>
    <n v="9"/>
    <n v="2013"/>
    <x v="313"/>
    <s v="Jessica Paramor"/>
    <x v="3"/>
    <x v="8"/>
    <s v="Courbevoie"/>
    <x v="1"/>
    <s v="Corporate"/>
    <s v="Immediate"/>
    <x v="2"/>
    <x v="16"/>
    <s v="Lesro Training Table, Adjustable Height"/>
    <n v="0"/>
    <n v="176"/>
    <n v="8"/>
    <n v="1"/>
    <b v="1"/>
  </r>
  <r>
    <s v="AZ-2013-5539829"/>
    <x v="313"/>
    <n v="5"/>
    <n v="9"/>
    <n v="2013"/>
    <x v="313"/>
    <s v="Jessica Paramor"/>
    <x v="3"/>
    <x v="8"/>
    <s v="Courbevoie"/>
    <x v="1"/>
    <s v="Corporate"/>
    <s v="Immediate"/>
    <x v="0"/>
    <x v="2"/>
    <s v="BIC Highlighters, Water Color"/>
    <n v="0"/>
    <n v="88"/>
    <n v="16"/>
    <n v="4"/>
    <b v="1"/>
  </r>
  <r>
    <s v="AZ-2013-125479"/>
    <x v="314"/>
    <n v="6"/>
    <n v="9"/>
    <n v="2013"/>
    <x v="314"/>
    <s v="Jay Andrews"/>
    <x v="3"/>
    <x v="8"/>
    <s v="Paris"/>
    <x v="1"/>
    <s v="Consumer"/>
    <s v="Economy"/>
    <x v="2"/>
    <x v="6"/>
    <s v="Harbour Creations Steel Folding Chair, Red"/>
    <n v="0"/>
    <n v="264"/>
    <n v="50"/>
    <n v="3"/>
    <b v="1"/>
  </r>
  <r>
    <s v="AZ-2013-125479"/>
    <x v="314"/>
    <n v="6"/>
    <n v="9"/>
    <n v="2013"/>
    <x v="314"/>
    <s v="Jay Andrews"/>
    <x v="3"/>
    <x v="8"/>
    <s v="Paris"/>
    <x v="1"/>
    <s v="Consumer"/>
    <s v="Economy"/>
    <x v="2"/>
    <x v="15"/>
    <s v="Tenex Light Bulb, Erganomic"/>
    <n v="0"/>
    <n v="18"/>
    <n v="1"/>
    <n v="1"/>
    <b v="1"/>
  </r>
  <r>
    <s v="AZ-2013-125479"/>
    <x v="314"/>
    <n v="6"/>
    <n v="9"/>
    <n v="2013"/>
    <x v="314"/>
    <s v="Jay Andrews"/>
    <x v="3"/>
    <x v="8"/>
    <s v="Paris"/>
    <x v="1"/>
    <s v="Consumer"/>
    <s v="Economy"/>
    <x v="0"/>
    <x v="10"/>
    <s v="GlobeWeis Peel and Seal, Set of 50"/>
    <n v="0"/>
    <n v="43"/>
    <n v="0"/>
    <n v="2"/>
    <b v="1"/>
  </r>
  <r>
    <s v="AZ-2013-7036951"/>
    <x v="315"/>
    <n v="7"/>
    <n v="9"/>
    <n v="2013"/>
    <x v="315"/>
    <s v="Anna Church"/>
    <x v="5"/>
    <x v="58"/>
    <s v="Pontevedra"/>
    <x v="2"/>
    <s v="Consumer"/>
    <s v="Economy"/>
    <x v="2"/>
    <x v="15"/>
    <s v="Advantus Door Stop, Duo Pack"/>
    <n v="0"/>
    <n v="180"/>
    <n v="11"/>
    <n v="4"/>
    <b v="0"/>
  </r>
  <r>
    <s v="BN-2013-80695"/>
    <x v="315"/>
    <n v="7"/>
    <n v="9"/>
    <n v="2013"/>
    <x v="315"/>
    <s v="Samantha Reynell"/>
    <x v="1"/>
    <x v="1"/>
    <s v="Grevenbroich"/>
    <x v="1"/>
    <s v="Home Office"/>
    <s v="Economy Plus"/>
    <x v="0"/>
    <x v="3"/>
    <s v="Rogers Folders, Single Width"/>
    <n v="0"/>
    <n v="28"/>
    <n v="-1"/>
    <n v="1"/>
    <b v="0"/>
  </r>
  <r>
    <s v="BN-2013-80695"/>
    <x v="315"/>
    <n v="7"/>
    <n v="9"/>
    <n v="2013"/>
    <x v="315"/>
    <s v="Samantha Reynell"/>
    <x v="1"/>
    <x v="1"/>
    <s v="Grevenbroich"/>
    <x v="1"/>
    <s v="Home Office"/>
    <s v="Economy Plus"/>
    <x v="0"/>
    <x v="12"/>
    <s v="Kleencut Box Cutter, Serrated"/>
    <n v="0"/>
    <n v="94"/>
    <n v="21"/>
    <n v="3"/>
    <b v="0"/>
  </r>
  <r>
    <s v="AZ-2013-6702716"/>
    <x v="316"/>
    <n v="8"/>
    <n v="9"/>
    <n v="2013"/>
    <x v="316"/>
    <s v="Clifford Defreitas"/>
    <x v="4"/>
    <x v="4"/>
    <s v="London"/>
    <x v="0"/>
    <s v="Corporate"/>
    <s v="Priority"/>
    <x v="0"/>
    <x v="1"/>
    <s v="Ibico Hole Reinforcements, Economy"/>
    <n v="0"/>
    <n v="19"/>
    <n v="8"/>
    <n v="3"/>
    <b v="1"/>
  </r>
  <r>
    <s v="AZ-2013-6702716"/>
    <x v="316"/>
    <n v="8"/>
    <n v="9"/>
    <n v="2013"/>
    <x v="316"/>
    <s v="Clifford Defreitas"/>
    <x v="4"/>
    <x v="4"/>
    <s v="London"/>
    <x v="0"/>
    <s v="Corporate"/>
    <s v="Priority"/>
    <x v="0"/>
    <x v="10"/>
    <s v="Ames Business Envelopes, Security-Tint"/>
    <n v="0"/>
    <n v="40"/>
    <n v="10"/>
    <n v="3"/>
    <b v="1"/>
  </r>
  <r>
    <s v="AZ-2013-3873632"/>
    <x v="316"/>
    <n v="8"/>
    <n v="9"/>
    <n v="2013"/>
    <x v="316"/>
    <s v="Edward Davidson"/>
    <x v="3"/>
    <x v="8"/>
    <s v="Champigny-sur-Marne"/>
    <x v="1"/>
    <s v="Home Office"/>
    <s v="Economy Plus"/>
    <x v="0"/>
    <x v="2"/>
    <s v="BIC Pens, Blue"/>
    <n v="0"/>
    <n v="57"/>
    <n v="6"/>
    <n v="4"/>
    <b v="0"/>
  </r>
  <r>
    <s v="AZ-2013-7143819"/>
    <x v="316"/>
    <n v="8"/>
    <n v="9"/>
    <n v="2013"/>
    <x v="316"/>
    <s v="Vaughn Gibbs"/>
    <x v="1"/>
    <x v="31"/>
    <s v="Hamburg"/>
    <x v="1"/>
    <s v="Home Office"/>
    <s v="Economy"/>
    <x v="0"/>
    <x v="8"/>
    <s v="Hoover Blender, Silver"/>
    <n v="0"/>
    <n v="175"/>
    <n v="52"/>
    <n v="2"/>
    <b v="0"/>
  </r>
  <r>
    <s v="AZ-2013-7143819"/>
    <x v="316"/>
    <n v="8"/>
    <n v="9"/>
    <n v="2013"/>
    <x v="316"/>
    <s v="Vaughn Gibbs"/>
    <x v="1"/>
    <x v="31"/>
    <s v="Hamburg"/>
    <x v="1"/>
    <s v="Home Office"/>
    <s v="Economy"/>
    <x v="0"/>
    <x v="11"/>
    <s v="Stockwell Paper Clips, Bulk Pack"/>
    <n v="0"/>
    <n v="41"/>
    <n v="20"/>
    <n v="3"/>
    <b v="0"/>
  </r>
  <r>
    <s v="BN-2013-8819107"/>
    <x v="316"/>
    <n v="8"/>
    <n v="9"/>
    <n v="2013"/>
    <x v="316"/>
    <s v="Christy Wiley"/>
    <x v="3"/>
    <x v="39"/>
    <s v="Six-Fours-les-Plages"/>
    <x v="1"/>
    <s v="Consumer"/>
    <s v="Economy"/>
    <x v="2"/>
    <x v="6"/>
    <s v="SAFCO Chairmat, Red"/>
    <n v="0"/>
    <n v="54"/>
    <n v="7"/>
    <n v="1"/>
    <b v="0"/>
  </r>
  <r>
    <s v="BN-2013-8819107"/>
    <x v="316"/>
    <n v="8"/>
    <n v="9"/>
    <n v="2013"/>
    <x v="316"/>
    <s v="Christy Wiley"/>
    <x v="3"/>
    <x v="39"/>
    <s v="Six-Fours-les-Plages"/>
    <x v="1"/>
    <s v="Consumer"/>
    <s v="Economy"/>
    <x v="0"/>
    <x v="3"/>
    <s v="Rogers Folders, Blue"/>
    <n v="0"/>
    <n v="110"/>
    <n v="-10"/>
    <n v="4"/>
    <b v="0"/>
  </r>
  <r>
    <s v="AZ-2013-28182"/>
    <x v="316"/>
    <n v="8"/>
    <n v="9"/>
    <n v="2013"/>
    <x v="316"/>
    <s v="Kiara Allen"/>
    <x v="5"/>
    <x v="54"/>
    <s v="Coslada"/>
    <x v="2"/>
    <s v="Consumer"/>
    <s v="Economy"/>
    <x v="0"/>
    <x v="2"/>
    <s v="Boston Pencil Sharpener, Easy-Erase"/>
    <n v="0"/>
    <n v="60"/>
    <n v="10"/>
    <n v="2"/>
    <b v="1"/>
  </r>
  <r>
    <s v="BN-2013-8819107"/>
    <x v="316"/>
    <n v="8"/>
    <n v="9"/>
    <n v="2013"/>
    <x v="316"/>
    <s v="Christy Wiley"/>
    <x v="3"/>
    <x v="39"/>
    <s v="Six-Fours-les-Plages"/>
    <x v="1"/>
    <s v="Consumer"/>
    <s v="Economy"/>
    <x v="1"/>
    <x v="7"/>
    <s v="Memorex Flash Drive, Bluetooth"/>
    <n v="0"/>
    <n v="88"/>
    <n v="18"/>
    <n v="3"/>
    <b v="0"/>
  </r>
  <r>
    <s v="BN-2013-8819107"/>
    <x v="316"/>
    <n v="8"/>
    <n v="9"/>
    <n v="2013"/>
    <x v="316"/>
    <s v="Christy Wiley"/>
    <x v="3"/>
    <x v="39"/>
    <s v="Six-Fours-les-Plages"/>
    <x v="1"/>
    <s v="Consumer"/>
    <s v="Economy"/>
    <x v="1"/>
    <x v="7"/>
    <s v="SanDisk Router, Erganomic"/>
    <n v="0"/>
    <n v="762"/>
    <n v="305"/>
    <n v="3"/>
    <b v="0"/>
  </r>
  <r>
    <s v="AZ-2013-28182"/>
    <x v="316"/>
    <n v="8"/>
    <n v="9"/>
    <n v="2013"/>
    <x v="316"/>
    <s v="Kiara Allen"/>
    <x v="5"/>
    <x v="54"/>
    <s v="Coslada"/>
    <x v="2"/>
    <s v="Consumer"/>
    <s v="Economy"/>
    <x v="1"/>
    <x v="4"/>
    <s v="Okidata Card Printer, White"/>
    <n v="0"/>
    <n v="470"/>
    <n v="125"/>
    <n v="3"/>
    <b v="1"/>
  </r>
  <r>
    <s v="AZ-2013-4231059"/>
    <x v="317"/>
    <n v="9"/>
    <n v="9"/>
    <n v="2013"/>
    <x v="317"/>
    <s v="Bryce Efird"/>
    <x v="1"/>
    <x v="23"/>
    <s v="Munich"/>
    <x v="1"/>
    <s v="Corporate"/>
    <s v="Priority"/>
    <x v="0"/>
    <x v="10"/>
    <s v="Kraft Clasp Envelope, Set of 50"/>
    <n v="0"/>
    <n v="45"/>
    <n v="0"/>
    <n v="5"/>
    <b v="0"/>
  </r>
  <r>
    <s v="AZ-2013-4231059"/>
    <x v="317"/>
    <n v="9"/>
    <n v="9"/>
    <n v="2013"/>
    <x v="317"/>
    <s v="Bryce Efird"/>
    <x v="1"/>
    <x v="23"/>
    <s v="Munich"/>
    <x v="1"/>
    <s v="Corporate"/>
    <s v="Priority"/>
    <x v="0"/>
    <x v="3"/>
    <s v="Rogers File Cart, Single Width"/>
    <n v="0"/>
    <n v="1147"/>
    <n v="204"/>
    <n v="9"/>
    <b v="0"/>
  </r>
  <r>
    <s v="AZ-2013-4231059"/>
    <x v="317"/>
    <n v="9"/>
    <n v="9"/>
    <n v="2013"/>
    <x v="317"/>
    <s v="Bryce Efird"/>
    <x v="1"/>
    <x v="23"/>
    <s v="Munich"/>
    <x v="1"/>
    <s v="Corporate"/>
    <s v="Priority"/>
    <x v="0"/>
    <x v="3"/>
    <s v="Rogers Trays, Industrial"/>
    <n v="0"/>
    <n v="280"/>
    <n v="93"/>
    <n v="5"/>
    <b v="0"/>
  </r>
  <r>
    <s v="AZ-2013-4231059"/>
    <x v="317"/>
    <n v="9"/>
    <n v="9"/>
    <n v="2013"/>
    <x v="317"/>
    <s v="Bryce Efird"/>
    <x v="1"/>
    <x v="23"/>
    <s v="Munich"/>
    <x v="1"/>
    <s v="Corporate"/>
    <s v="Priority"/>
    <x v="0"/>
    <x v="12"/>
    <s v="Fiskars Ruler, Easy Grip"/>
    <n v="0"/>
    <n v="32"/>
    <n v="11"/>
    <n v="2"/>
    <b v="0"/>
  </r>
  <r>
    <s v="AZ-2013-6143126"/>
    <x v="317"/>
    <n v="9"/>
    <n v="9"/>
    <n v="2013"/>
    <x v="317"/>
    <s v="Rose Nicolay"/>
    <x v="3"/>
    <x v="73"/>
    <s v="Lanester"/>
    <x v="1"/>
    <s v="Home Office"/>
    <s v="Economy Plus"/>
    <x v="0"/>
    <x v="10"/>
    <s v="Kraft Peel and Seal, with clear poly window"/>
    <n v="0"/>
    <n v="72"/>
    <n v="19"/>
    <n v="3"/>
    <b v="1"/>
  </r>
  <r>
    <s v="AZ-2013-7922182"/>
    <x v="317"/>
    <n v="9"/>
    <n v="9"/>
    <n v="2013"/>
    <x v="317"/>
    <s v="Jade Daniels"/>
    <x v="13"/>
    <x v="69"/>
    <s v="Helsinki"/>
    <x v="0"/>
    <s v="Corporate"/>
    <s v="Economy"/>
    <x v="2"/>
    <x v="5"/>
    <s v="Bush Floating Shelf Set, Metal"/>
    <n v="0"/>
    <n v="341"/>
    <n v="31"/>
    <n v="2"/>
    <b v="0"/>
  </r>
  <r>
    <s v="AZ-2013-8882411"/>
    <x v="317"/>
    <n v="9"/>
    <n v="9"/>
    <n v="2013"/>
    <x v="317"/>
    <s v="Ashton Charles"/>
    <x v="2"/>
    <x v="15"/>
    <s v="Catania"/>
    <x v="2"/>
    <s v="Consumer"/>
    <s v="Economy"/>
    <x v="0"/>
    <x v="8"/>
    <s v="Hamilton Beach Refrigerator, Black"/>
    <n v="0"/>
    <n v="1998"/>
    <n v="360"/>
    <n v="4"/>
    <b v="0"/>
  </r>
  <r>
    <s v="AZ-2013-8882411"/>
    <x v="317"/>
    <n v="9"/>
    <n v="9"/>
    <n v="2013"/>
    <x v="317"/>
    <s v="Ashton Charles"/>
    <x v="2"/>
    <x v="15"/>
    <s v="Catania"/>
    <x v="2"/>
    <s v="Consumer"/>
    <s v="Economy"/>
    <x v="0"/>
    <x v="2"/>
    <s v="BIC Canvas, Fluorescent"/>
    <n v="0"/>
    <n v="110"/>
    <n v="38"/>
    <n v="2"/>
    <b v="1"/>
  </r>
  <r>
    <s v="BN-2013-2505357"/>
    <x v="317"/>
    <n v="9"/>
    <n v="9"/>
    <n v="2013"/>
    <x v="317"/>
    <s v="Jeffrey Laird"/>
    <x v="1"/>
    <x v="13"/>
    <s v="Erfurt"/>
    <x v="1"/>
    <s v="Corporate"/>
    <s v="Economy"/>
    <x v="2"/>
    <x v="6"/>
    <s v="Novimex Steel Folding Chair, Red"/>
    <n v="0"/>
    <n v="148"/>
    <n v="54"/>
    <n v="2"/>
    <b v="1"/>
  </r>
  <r>
    <s v="AZ-2013-5687918"/>
    <x v="317"/>
    <n v="9"/>
    <n v="9"/>
    <n v="2013"/>
    <x v="317"/>
    <s v="Ruby Patel"/>
    <x v="1"/>
    <x v="23"/>
    <s v="Bayreuth"/>
    <x v="1"/>
    <s v="Home Office"/>
    <s v="Economy"/>
    <x v="2"/>
    <x v="6"/>
    <s v="SAFCO Bag Chairs, Black"/>
    <n v="0"/>
    <n v="42"/>
    <n v="3"/>
    <n v="1"/>
    <b v="1"/>
  </r>
  <r>
    <s v="AZ-2013-212873"/>
    <x v="317"/>
    <n v="9"/>
    <n v="9"/>
    <n v="2013"/>
    <x v="317"/>
    <s v="Angelina Hurst"/>
    <x v="1"/>
    <x v="43"/>
    <s v="Lohne"/>
    <x v="1"/>
    <s v="Consumer"/>
    <s v="Economy"/>
    <x v="0"/>
    <x v="12"/>
    <s v="Fiskars Box Cutter, Serrated"/>
    <n v="0"/>
    <n v="226"/>
    <n v="72"/>
    <n v="7"/>
    <b v="0"/>
  </r>
  <r>
    <s v="AZ-2013-5687918"/>
    <x v="317"/>
    <n v="9"/>
    <n v="9"/>
    <n v="2013"/>
    <x v="317"/>
    <s v="Ruby Patel"/>
    <x v="1"/>
    <x v="23"/>
    <s v="Bayreuth"/>
    <x v="1"/>
    <s v="Home Office"/>
    <s v="Economy"/>
    <x v="1"/>
    <x v="9"/>
    <s v="Nokia Office Telephone, Cordless"/>
    <n v="0"/>
    <n v="136"/>
    <n v="12"/>
    <n v="2"/>
    <b v="0"/>
  </r>
  <r>
    <s v="BN-2013-2588194"/>
    <x v="318"/>
    <n v="10"/>
    <n v="9"/>
    <n v="2013"/>
    <x v="318"/>
    <s v="Jared Wurster"/>
    <x v="12"/>
    <x v="61"/>
    <s v="Porto"/>
    <x v="2"/>
    <s v="Consumer"/>
    <s v="Priority"/>
    <x v="0"/>
    <x v="2"/>
    <s v="Binney &amp; Smith Highlighters, Fluorescent"/>
    <n v="1"/>
    <n v="27"/>
    <n v="-23"/>
    <n v="3"/>
    <b v="1"/>
  </r>
  <r>
    <s v="BN-2013-2588194"/>
    <x v="318"/>
    <n v="10"/>
    <n v="9"/>
    <n v="2013"/>
    <x v="318"/>
    <s v="Jared Wurster"/>
    <x v="12"/>
    <x v="61"/>
    <s v="Porto"/>
    <x v="2"/>
    <s v="Consumer"/>
    <s v="Priority"/>
    <x v="0"/>
    <x v="11"/>
    <s v="Stockwell Push Pins, 12 Pack"/>
    <n v="1"/>
    <n v="14"/>
    <n v="-11"/>
    <n v="2"/>
    <b v="0"/>
  </r>
  <r>
    <s v="BN-2013-2588194"/>
    <x v="318"/>
    <n v="10"/>
    <n v="9"/>
    <n v="2013"/>
    <x v="318"/>
    <s v="Jared Wurster"/>
    <x v="12"/>
    <x v="61"/>
    <s v="Porto"/>
    <x v="2"/>
    <s v="Consumer"/>
    <s v="Priority"/>
    <x v="1"/>
    <x v="4"/>
    <s v="Panasonic Inkjet, Durable"/>
    <n v="1"/>
    <n v="468"/>
    <n v="-281"/>
    <n v="3"/>
    <b v="0"/>
  </r>
  <r>
    <s v="AZ-2013-3515290"/>
    <x v="318"/>
    <n v="10"/>
    <n v="9"/>
    <n v="2013"/>
    <x v="318"/>
    <s v="Rory Martindale"/>
    <x v="4"/>
    <x v="4"/>
    <s v="Eastbourne"/>
    <x v="0"/>
    <s v="Consumer"/>
    <s v="Economy"/>
    <x v="2"/>
    <x v="5"/>
    <s v="Sauder Floating Shelf Set, Mobile"/>
    <n v="0"/>
    <n v="394"/>
    <n v="146"/>
    <n v="2"/>
    <b v="0"/>
  </r>
  <r>
    <s v="AZ-2013-3515290"/>
    <x v="318"/>
    <n v="10"/>
    <n v="9"/>
    <n v="2013"/>
    <x v="318"/>
    <s v="Rory Martindale"/>
    <x v="4"/>
    <x v="4"/>
    <s v="Eastbourne"/>
    <x v="0"/>
    <s v="Consumer"/>
    <s v="Economy"/>
    <x v="0"/>
    <x v="2"/>
    <s v="Sanford Sketch Pad, Water Color"/>
    <n v="0"/>
    <n v="292"/>
    <n v="137"/>
    <n v="6"/>
    <b v="0"/>
  </r>
  <r>
    <s v="BN-2013-2678087"/>
    <x v="319"/>
    <n v="11"/>
    <n v="9"/>
    <n v="2013"/>
    <x v="319"/>
    <s v="Larry Lambert"/>
    <x v="12"/>
    <x v="60"/>
    <s v="Coimbra"/>
    <x v="2"/>
    <s v="Consumer"/>
    <s v="Economy"/>
    <x v="0"/>
    <x v="3"/>
    <s v="Eldon Lockers, Blue"/>
    <n v="1"/>
    <n v="396"/>
    <n v="-317"/>
    <n v="4"/>
    <b v="0"/>
  </r>
  <r>
    <s v="BN-2013-2678087"/>
    <x v="319"/>
    <n v="11"/>
    <n v="9"/>
    <n v="2013"/>
    <x v="319"/>
    <s v="Larry Lambert"/>
    <x v="12"/>
    <x v="60"/>
    <s v="Coimbra"/>
    <x v="2"/>
    <s v="Consumer"/>
    <s v="Economy"/>
    <x v="1"/>
    <x v="9"/>
    <s v="Nokia Smart Phone, with Caller ID"/>
    <n v="1"/>
    <n v="1278"/>
    <n v="-358"/>
    <n v="4"/>
    <b v="0"/>
  </r>
  <r>
    <s v="BN-2013-8249195"/>
    <x v="319"/>
    <n v="11"/>
    <n v="9"/>
    <n v="2013"/>
    <x v="319"/>
    <s v="Gracie Hicks"/>
    <x v="4"/>
    <x v="4"/>
    <s v="Birmingham"/>
    <x v="0"/>
    <s v="Consumer"/>
    <s v="Economy"/>
    <x v="2"/>
    <x v="6"/>
    <s v="Harbour Creations Swivel Stool, Red"/>
    <n v="1"/>
    <n v="180"/>
    <n v="-54"/>
    <n v="2"/>
    <b v="0"/>
  </r>
  <r>
    <s v="BN-2013-8249195"/>
    <x v="319"/>
    <n v="11"/>
    <n v="9"/>
    <n v="2013"/>
    <x v="319"/>
    <s v="Gracie Hicks"/>
    <x v="4"/>
    <x v="4"/>
    <s v="Birmingham"/>
    <x v="0"/>
    <s v="Consumer"/>
    <s v="Economy"/>
    <x v="0"/>
    <x v="2"/>
    <s v="Binney &amp; Smith Highlighters, Water Color"/>
    <n v="1"/>
    <n v="10"/>
    <n v="-2"/>
    <n v="1"/>
    <b v="0"/>
  </r>
  <r>
    <s v="BN-2013-8249195"/>
    <x v="319"/>
    <n v="11"/>
    <n v="9"/>
    <n v="2013"/>
    <x v="319"/>
    <s v="Gracie Hicks"/>
    <x v="4"/>
    <x v="4"/>
    <s v="Birmingham"/>
    <x v="0"/>
    <s v="Consumer"/>
    <s v="Economy"/>
    <x v="0"/>
    <x v="1"/>
    <s v="Acco Binding Machine, Recycled"/>
    <n v="1"/>
    <n v="257"/>
    <n v="-129"/>
    <n v="10"/>
    <b v="0"/>
  </r>
  <r>
    <s v="BN-2013-8249195"/>
    <x v="319"/>
    <n v="11"/>
    <n v="9"/>
    <n v="2013"/>
    <x v="319"/>
    <s v="Gracie Hicks"/>
    <x v="4"/>
    <x v="4"/>
    <s v="Birmingham"/>
    <x v="0"/>
    <s v="Consumer"/>
    <s v="Economy"/>
    <x v="0"/>
    <x v="11"/>
    <s v="Advantus Clamps, Assorted Sizes"/>
    <n v="1"/>
    <n v="42"/>
    <n v="-31"/>
    <n v="5"/>
    <b v="1"/>
  </r>
  <r>
    <s v="BN-2013-8249195"/>
    <x v="319"/>
    <n v="11"/>
    <n v="9"/>
    <n v="2013"/>
    <x v="319"/>
    <s v="Gracie Hicks"/>
    <x v="4"/>
    <x v="4"/>
    <s v="Birmingham"/>
    <x v="0"/>
    <s v="Consumer"/>
    <s v="Economy"/>
    <x v="0"/>
    <x v="11"/>
    <s v="OIC Thumb Tacks, Assorted Sizes"/>
    <n v="1"/>
    <n v="23"/>
    <n v="-5"/>
    <n v="4"/>
    <b v="0"/>
  </r>
  <r>
    <s v="BN-2013-8249195"/>
    <x v="319"/>
    <n v="11"/>
    <n v="9"/>
    <n v="2013"/>
    <x v="319"/>
    <s v="Gracie Hicks"/>
    <x v="4"/>
    <x v="4"/>
    <s v="Birmingham"/>
    <x v="0"/>
    <s v="Consumer"/>
    <s v="Economy"/>
    <x v="0"/>
    <x v="14"/>
    <s v="Harbour Creations Removable Labels, Laser Printer Compatible"/>
    <n v="1"/>
    <n v="5"/>
    <n v="-1"/>
    <n v="1"/>
    <b v="0"/>
  </r>
  <r>
    <s v="BN-2013-8249195"/>
    <x v="319"/>
    <n v="11"/>
    <n v="9"/>
    <n v="2013"/>
    <x v="319"/>
    <s v="Gracie Hicks"/>
    <x v="4"/>
    <x v="4"/>
    <s v="Birmingham"/>
    <x v="0"/>
    <s v="Consumer"/>
    <s v="Economy"/>
    <x v="0"/>
    <x v="3"/>
    <s v="Fellowes File Cart, Single Width"/>
    <n v="1"/>
    <n v="481"/>
    <n v="-481"/>
    <n v="7"/>
    <b v="0"/>
  </r>
  <r>
    <s v="BN-2013-8249195"/>
    <x v="319"/>
    <n v="11"/>
    <n v="9"/>
    <n v="2013"/>
    <x v="319"/>
    <s v="Gracie Hicks"/>
    <x v="4"/>
    <x v="4"/>
    <s v="Birmingham"/>
    <x v="0"/>
    <s v="Consumer"/>
    <s v="Economy"/>
    <x v="0"/>
    <x v="3"/>
    <s v="Tenex Lockers, Blue"/>
    <n v="1"/>
    <n v="408"/>
    <n v="-196"/>
    <n v="4"/>
    <b v="1"/>
  </r>
  <r>
    <s v="AZ-2013-5467266"/>
    <x v="320"/>
    <n v="12"/>
    <n v="9"/>
    <n v="2013"/>
    <x v="320"/>
    <s v="Eloise Mahmood"/>
    <x v="4"/>
    <x v="4"/>
    <s v="Farnborough"/>
    <x v="0"/>
    <s v="Corporate"/>
    <s v="Priority"/>
    <x v="0"/>
    <x v="1"/>
    <s v="Ibico Binder, Clear"/>
    <n v="0"/>
    <n v="105"/>
    <n v="9"/>
    <n v="7"/>
    <b v="1"/>
  </r>
  <r>
    <s v="AZ-2013-5467266"/>
    <x v="320"/>
    <n v="12"/>
    <n v="9"/>
    <n v="2013"/>
    <x v="320"/>
    <s v="Eloise Mahmood"/>
    <x v="4"/>
    <x v="4"/>
    <s v="Farnborough"/>
    <x v="0"/>
    <s v="Corporate"/>
    <s v="Priority"/>
    <x v="0"/>
    <x v="1"/>
    <s v="Wilson Jones Binder, Durable"/>
    <n v="0"/>
    <n v="44"/>
    <n v="2"/>
    <n v="3"/>
    <b v="0"/>
  </r>
  <r>
    <s v="AZ-2013-3225863"/>
    <x v="320"/>
    <n v="12"/>
    <n v="9"/>
    <n v="2013"/>
    <x v="320"/>
    <s v="Kyle Beard"/>
    <x v="7"/>
    <x v="35"/>
    <s v="Oslo"/>
    <x v="0"/>
    <s v="Consumer"/>
    <s v="Economy"/>
    <x v="2"/>
    <x v="5"/>
    <s v="Sauder 3-Shelf Cabinet, Mobile"/>
    <n v="0"/>
    <n v="508"/>
    <n v="208"/>
    <n v="3"/>
    <b v="0"/>
  </r>
  <r>
    <s v="AZ-2013-8343669"/>
    <x v="320"/>
    <n v="12"/>
    <n v="9"/>
    <n v="2013"/>
    <x v="320"/>
    <s v="Poppy Gunn"/>
    <x v="3"/>
    <x v="52"/>
    <s v="Nantes"/>
    <x v="1"/>
    <s v="Consumer"/>
    <s v="Economy Plus"/>
    <x v="0"/>
    <x v="3"/>
    <s v="Fellowes Trays, Industrial"/>
    <n v="0"/>
    <n v="156"/>
    <n v="24"/>
    <n v="3"/>
    <b v="1"/>
  </r>
  <r>
    <s v="BN-2013-2815827"/>
    <x v="320"/>
    <n v="12"/>
    <n v="9"/>
    <n v="2013"/>
    <x v="320"/>
    <s v="Hayden Perkins"/>
    <x v="5"/>
    <x v="10"/>
    <s v="Sabadell"/>
    <x v="2"/>
    <s v="Consumer"/>
    <s v="Economy"/>
    <x v="0"/>
    <x v="3"/>
    <s v="Smead File Cart, Single Width"/>
    <n v="0"/>
    <n v="347"/>
    <n v="-35"/>
    <n v="3"/>
    <b v="0"/>
  </r>
  <r>
    <s v="AZ-2013-3733101"/>
    <x v="320"/>
    <n v="12"/>
    <n v="9"/>
    <n v="2013"/>
    <x v="320"/>
    <s v="Louise Winter"/>
    <x v="3"/>
    <x v="8"/>
    <s v="Clamart"/>
    <x v="1"/>
    <s v="Corporate"/>
    <s v="Economy Plus"/>
    <x v="1"/>
    <x v="9"/>
    <s v="Apple Office Telephone, Cordless"/>
    <n v="0"/>
    <n v="232"/>
    <n v="95"/>
    <n v="4"/>
    <b v="1"/>
  </r>
  <r>
    <s v="AZ-2013-9884020"/>
    <x v="320"/>
    <n v="12"/>
    <n v="9"/>
    <n v="2013"/>
    <x v="320"/>
    <s v="Evie Morton"/>
    <x v="4"/>
    <x v="4"/>
    <s v="Peterborough"/>
    <x v="0"/>
    <s v="Consumer"/>
    <s v="Economy"/>
    <x v="0"/>
    <x v="1"/>
    <s v="Cardinal Binding Machine, Durable"/>
    <n v="0"/>
    <n v="256"/>
    <n v="90"/>
    <n v="5"/>
    <b v="0"/>
  </r>
  <r>
    <s v="AZ-2013-7222036"/>
    <x v="320"/>
    <n v="12"/>
    <n v="9"/>
    <n v="2013"/>
    <x v="320"/>
    <s v="Donna Farr"/>
    <x v="10"/>
    <x v="29"/>
    <s v="Vienna"/>
    <x v="1"/>
    <s v="Consumer"/>
    <s v="Economy"/>
    <x v="2"/>
    <x v="6"/>
    <s v="SAFCO Chairmat, Black"/>
    <n v="0"/>
    <n v="115"/>
    <n v="6"/>
    <n v="2"/>
    <b v="1"/>
  </r>
  <r>
    <s v="AZ-2013-7222036"/>
    <x v="320"/>
    <n v="12"/>
    <n v="9"/>
    <n v="2013"/>
    <x v="320"/>
    <s v="Donna Farr"/>
    <x v="10"/>
    <x v="29"/>
    <s v="Vienna"/>
    <x v="1"/>
    <s v="Consumer"/>
    <s v="Economy"/>
    <x v="0"/>
    <x v="2"/>
    <s v="BIC Pens, Fluorescent"/>
    <n v="0"/>
    <n v="31"/>
    <n v="10"/>
    <n v="2"/>
    <b v="1"/>
  </r>
  <r>
    <s v="AZ-2013-7222036"/>
    <x v="320"/>
    <n v="12"/>
    <n v="9"/>
    <n v="2013"/>
    <x v="320"/>
    <s v="Donna Farr"/>
    <x v="10"/>
    <x v="29"/>
    <s v="Vienna"/>
    <x v="1"/>
    <s v="Consumer"/>
    <s v="Economy"/>
    <x v="0"/>
    <x v="2"/>
    <s v="Boston Pens, Water Color"/>
    <n v="0"/>
    <n v="17"/>
    <n v="2"/>
    <n v="1"/>
    <b v="1"/>
  </r>
  <r>
    <s v="AZ-2013-5004800"/>
    <x v="320"/>
    <n v="12"/>
    <n v="9"/>
    <n v="2013"/>
    <x v="320"/>
    <s v="Marie Lawson"/>
    <x v="2"/>
    <x v="40"/>
    <s v="Naples"/>
    <x v="2"/>
    <s v="Corporate"/>
    <s v="Economy"/>
    <x v="0"/>
    <x v="3"/>
    <s v="Tenex Box, Single Width"/>
    <n v="0"/>
    <n v="40"/>
    <n v="3"/>
    <n v="4"/>
    <b v="1"/>
  </r>
  <r>
    <s v="AZ-2013-9033222"/>
    <x v="321"/>
    <n v="4"/>
    <n v="10"/>
    <n v="2013"/>
    <x v="321"/>
    <s v="Jasmine Slater"/>
    <x v="3"/>
    <x v="39"/>
    <s v="Marseille"/>
    <x v="1"/>
    <s v="Corporate"/>
    <s v="Economy"/>
    <x v="0"/>
    <x v="1"/>
    <s v="Ibico Binding Machine, Durable"/>
    <n v="0"/>
    <n v="106"/>
    <n v="49"/>
    <n v="2"/>
    <b v="0"/>
  </r>
  <r>
    <s v="AZ-2013-9033222"/>
    <x v="321"/>
    <n v="4"/>
    <n v="10"/>
    <n v="2013"/>
    <x v="321"/>
    <s v="Jasmine Slater"/>
    <x v="3"/>
    <x v="39"/>
    <s v="Marseille"/>
    <x v="1"/>
    <s v="Corporate"/>
    <s v="Economy"/>
    <x v="0"/>
    <x v="10"/>
    <s v="Kraft Manila Envelope, Set of 50"/>
    <n v="0"/>
    <n v="53"/>
    <n v="6"/>
    <n v="2"/>
    <b v="0"/>
  </r>
  <r>
    <s v="AZ-2013-9033222"/>
    <x v="321"/>
    <n v="4"/>
    <n v="10"/>
    <n v="2013"/>
    <x v="321"/>
    <s v="Jasmine Slater"/>
    <x v="3"/>
    <x v="39"/>
    <s v="Marseille"/>
    <x v="1"/>
    <s v="Corporate"/>
    <s v="Economy"/>
    <x v="0"/>
    <x v="3"/>
    <s v="Eldon Trays, Industrial"/>
    <n v="0"/>
    <n v="131"/>
    <n v="54"/>
    <n v="3"/>
    <b v="1"/>
  </r>
  <r>
    <s v="AZ-2013-5029769"/>
    <x v="322"/>
    <n v="5"/>
    <n v="10"/>
    <n v="2013"/>
    <x v="322"/>
    <s v="Alice Black"/>
    <x v="3"/>
    <x v="9"/>
    <s v="Albertville"/>
    <x v="1"/>
    <s v="Home Office"/>
    <s v="Priority"/>
    <x v="0"/>
    <x v="1"/>
    <s v="Ibico Binding Machine, Durable"/>
    <n v="0"/>
    <n v="159"/>
    <n v="73"/>
    <n v="3"/>
    <b v="0"/>
  </r>
  <r>
    <s v="AZ-2013-9258078"/>
    <x v="323"/>
    <n v="6"/>
    <n v="10"/>
    <n v="2013"/>
    <x v="323"/>
    <s v="Eileen Walker"/>
    <x v="1"/>
    <x v="21"/>
    <s v="Dresden"/>
    <x v="1"/>
    <s v="Consumer"/>
    <s v="Economy Plus"/>
    <x v="0"/>
    <x v="2"/>
    <s v="Binney &amp; Smith Pens, Easy-Erase"/>
    <n v="1"/>
    <n v="24"/>
    <n v="-24"/>
    <n v="4"/>
    <b v="1"/>
  </r>
  <r>
    <s v="AZ-2013-8617478"/>
    <x v="323"/>
    <n v="6"/>
    <n v="10"/>
    <n v="2013"/>
    <x v="323"/>
    <s v="Evie Flockhart"/>
    <x v="4"/>
    <x v="42"/>
    <s v="Edinburgh"/>
    <x v="0"/>
    <s v="Consumer"/>
    <s v="Economy Plus"/>
    <x v="2"/>
    <x v="6"/>
    <s v="Novimex Chairmat, Red"/>
    <n v="0"/>
    <n v="225"/>
    <n v="68"/>
    <n v="4"/>
    <b v="0"/>
  </r>
  <r>
    <s v="AZ-2013-8617478"/>
    <x v="323"/>
    <n v="6"/>
    <n v="10"/>
    <n v="2013"/>
    <x v="323"/>
    <s v="Evie Flockhart"/>
    <x v="4"/>
    <x v="42"/>
    <s v="Edinburgh"/>
    <x v="0"/>
    <s v="Consumer"/>
    <s v="Economy Plus"/>
    <x v="0"/>
    <x v="14"/>
    <s v="Avery Legal Exhibit Labels, Laser Printer Compatible"/>
    <n v="0"/>
    <n v="11"/>
    <n v="2"/>
    <n v="1"/>
    <b v="0"/>
  </r>
  <r>
    <s v="AZ-2013-9673280"/>
    <x v="323"/>
    <n v="6"/>
    <n v="10"/>
    <n v="2013"/>
    <x v="323"/>
    <s v="Jade Hawkins"/>
    <x v="3"/>
    <x v="30"/>
    <s v="Carvin"/>
    <x v="1"/>
    <s v="Consumer"/>
    <s v="Economy"/>
    <x v="0"/>
    <x v="2"/>
    <s v="Binney &amp; Smith Sketch Pad, Easy-Erase"/>
    <n v="0"/>
    <n v="186"/>
    <n v="28"/>
    <n v="4"/>
    <b v="0"/>
  </r>
  <r>
    <s v="AZ-2013-8057502"/>
    <x v="323"/>
    <n v="6"/>
    <n v="10"/>
    <n v="2013"/>
    <x v="323"/>
    <s v="Robert Neil"/>
    <x v="4"/>
    <x v="4"/>
    <s v="Manchester"/>
    <x v="0"/>
    <s v="Consumer"/>
    <s v="Economy"/>
    <x v="1"/>
    <x v="13"/>
    <s v="Hewlett Copy Machine, Laser"/>
    <n v="0"/>
    <n v="1580"/>
    <n v="32"/>
    <n v="6"/>
    <b v="1"/>
  </r>
  <r>
    <s v="AZ-2013-7994697"/>
    <x v="323"/>
    <n v="6"/>
    <n v="10"/>
    <n v="2013"/>
    <x v="323"/>
    <s v="Mike Obrien"/>
    <x v="2"/>
    <x v="6"/>
    <s v="Rome"/>
    <x v="2"/>
    <s v="Consumer"/>
    <s v="Economy"/>
    <x v="0"/>
    <x v="2"/>
    <s v="Boston Pens, Fluorescent"/>
    <n v="0"/>
    <n v="31"/>
    <n v="5"/>
    <n v="2"/>
    <b v="1"/>
  </r>
  <r>
    <s v="AZ-2013-7994697"/>
    <x v="323"/>
    <n v="6"/>
    <n v="10"/>
    <n v="2013"/>
    <x v="323"/>
    <s v="Mike Obrien"/>
    <x v="2"/>
    <x v="6"/>
    <s v="Rome"/>
    <x v="2"/>
    <s v="Consumer"/>
    <s v="Economy"/>
    <x v="1"/>
    <x v="13"/>
    <s v="Canon Fax Machine, Digital"/>
    <n v="0"/>
    <n v="954"/>
    <n v="219"/>
    <n v="3"/>
    <b v="0"/>
  </r>
  <r>
    <s v="AZ-2013-3367178"/>
    <x v="323"/>
    <n v="6"/>
    <n v="10"/>
    <n v="2013"/>
    <x v="323"/>
    <s v="Ramona Hohl"/>
    <x v="5"/>
    <x v="54"/>
    <s v="Madrid"/>
    <x v="2"/>
    <s v="Consumer"/>
    <s v="Priority"/>
    <x v="0"/>
    <x v="2"/>
    <s v="Sanford Markers, Water Color"/>
    <n v="0"/>
    <n v="370"/>
    <n v="33"/>
    <n v="14"/>
    <b v="0"/>
  </r>
  <r>
    <s v="AZ-2013-3627184"/>
    <x v="323"/>
    <n v="6"/>
    <n v="10"/>
    <n v="2013"/>
    <x v="323"/>
    <s v="Ada Dalton"/>
    <x v="1"/>
    <x v="1"/>
    <s v="Unna"/>
    <x v="1"/>
    <s v="Corporate"/>
    <s v="Economy"/>
    <x v="0"/>
    <x v="0"/>
    <s v="Xerox Message Books, Recycled"/>
    <n v="0"/>
    <n v="61"/>
    <n v="19"/>
    <n v="3"/>
    <b v="0"/>
  </r>
  <r>
    <s v="BN-2013-9375572"/>
    <x v="323"/>
    <n v="6"/>
    <n v="10"/>
    <n v="2013"/>
    <x v="323"/>
    <s v="Melody Nelson"/>
    <x v="12"/>
    <x v="83"/>
    <s v="Lisbon"/>
    <x v="2"/>
    <s v="Corporate"/>
    <s v="Economy"/>
    <x v="0"/>
    <x v="8"/>
    <s v="Hoover Stove, White"/>
    <n v="1"/>
    <n v="3400"/>
    <n v="-3060"/>
    <n v="12"/>
    <b v="0"/>
  </r>
  <r>
    <s v="AZ-2013-576501"/>
    <x v="324"/>
    <n v="7"/>
    <n v="10"/>
    <n v="2013"/>
    <x v="324"/>
    <s v="Ashley Baldwinson"/>
    <x v="1"/>
    <x v="34"/>
    <s v="Bremen"/>
    <x v="1"/>
    <s v="Corporate"/>
    <s v="Priority"/>
    <x v="0"/>
    <x v="1"/>
    <s v="Acco Hole Reinforcements, Economy"/>
    <n v="0"/>
    <n v="7"/>
    <n v="1"/>
    <n v="1"/>
    <b v="1"/>
  </r>
  <r>
    <s v="AZ-2013-6987158"/>
    <x v="325"/>
    <n v="8"/>
    <n v="10"/>
    <n v="2013"/>
    <x v="325"/>
    <s v="Richard Harvey"/>
    <x v="3"/>
    <x v="39"/>
    <s v="Miramas"/>
    <x v="1"/>
    <s v="Corporate"/>
    <s v="Economy Plus"/>
    <x v="0"/>
    <x v="10"/>
    <s v="GlobeWeis Interoffice Envelope, Set of 50"/>
    <n v="0"/>
    <n v="239"/>
    <n v="55"/>
    <n v="5"/>
    <b v="0"/>
  </r>
  <r>
    <s v="AZ-2013-6987158"/>
    <x v="325"/>
    <n v="8"/>
    <n v="10"/>
    <n v="2013"/>
    <x v="325"/>
    <s v="Richard Harvey"/>
    <x v="3"/>
    <x v="39"/>
    <s v="Miramas"/>
    <x v="1"/>
    <s v="Corporate"/>
    <s v="Economy Plus"/>
    <x v="1"/>
    <x v="13"/>
    <s v="Brother Wireless Fax, High-Speed"/>
    <n v="0"/>
    <n v="1282"/>
    <n v="105"/>
    <n v="4"/>
    <b v="1"/>
  </r>
  <r>
    <s v="BN-2013-9886336"/>
    <x v="325"/>
    <n v="8"/>
    <n v="10"/>
    <n v="2013"/>
    <x v="325"/>
    <s v="Skye McCaffrey"/>
    <x v="9"/>
    <x v="46"/>
    <s v="Vlaardingen"/>
    <x v="1"/>
    <s v="Consumer"/>
    <s v="Economy Plus"/>
    <x v="2"/>
    <x v="15"/>
    <s v="Tenex Light Bulb, Erganomic"/>
    <n v="0"/>
    <n v="84"/>
    <n v="-16"/>
    <n v="6"/>
    <b v="0"/>
  </r>
  <r>
    <s v="BN-2013-9886336"/>
    <x v="325"/>
    <n v="8"/>
    <n v="10"/>
    <n v="2013"/>
    <x v="325"/>
    <s v="Skye McCaffrey"/>
    <x v="9"/>
    <x v="46"/>
    <s v="Vlaardingen"/>
    <x v="1"/>
    <s v="Consumer"/>
    <s v="Economy Plus"/>
    <x v="0"/>
    <x v="3"/>
    <s v="Rogers Folders, Blue"/>
    <n v="1"/>
    <n v="31"/>
    <n v="-29"/>
    <n v="2"/>
    <b v="0"/>
  </r>
  <r>
    <s v="AZ-2013-4856261"/>
    <x v="325"/>
    <n v="8"/>
    <n v="10"/>
    <n v="2013"/>
    <x v="325"/>
    <s v="Anthony Lawrence"/>
    <x v="1"/>
    <x v="1"/>
    <s v="Hamm"/>
    <x v="1"/>
    <s v="Consumer"/>
    <s v="Economy"/>
    <x v="0"/>
    <x v="1"/>
    <s v="Wilson Jones Hole Reinforcements, Clear"/>
    <n v="0"/>
    <n v="8"/>
    <n v="1"/>
    <n v="2"/>
    <b v="1"/>
  </r>
  <r>
    <s v="BN-2013-1262066"/>
    <x v="326"/>
    <n v="9"/>
    <n v="10"/>
    <n v="2013"/>
    <x v="326"/>
    <s v="Hazel Turner"/>
    <x v="9"/>
    <x v="72"/>
    <s v="Breda"/>
    <x v="1"/>
    <s v="Home Office"/>
    <s v="Economy Plus"/>
    <x v="2"/>
    <x v="5"/>
    <s v="Safco Classic Bookcase, Pine"/>
    <n v="1"/>
    <n v="220"/>
    <n v="-202"/>
    <n v="1"/>
    <b v="1"/>
  </r>
  <r>
    <s v="BN-2013-1262066"/>
    <x v="326"/>
    <n v="9"/>
    <n v="10"/>
    <n v="2013"/>
    <x v="326"/>
    <s v="Hazel Turner"/>
    <x v="9"/>
    <x v="72"/>
    <s v="Breda"/>
    <x v="1"/>
    <s v="Home Office"/>
    <s v="Economy Plus"/>
    <x v="2"/>
    <x v="15"/>
    <s v="Deflect-O Stacking Tray, Black"/>
    <n v="0"/>
    <n v="41"/>
    <n v="13"/>
    <n v="2"/>
    <b v="0"/>
  </r>
  <r>
    <s v="BN-2013-1262066"/>
    <x v="326"/>
    <n v="9"/>
    <n v="10"/>
    <n v="2013"/>
    <x v="326"/>
    <s v="Hazel Turner"/>
    <x v="9"/>
    <x v="72"/>
    <s v="Breda"/>
    <x v="1"/>
    <s v="Home Office"/>
    <s v="Economy Plus"/>
    <x v="0"/>
    <x v="14"/>
    <s v="Novimex Round Labels, Adjustable"/>
    <n v="1"/>
    <n v="19"/>
    <n v="-9"/>
    <n v="9"/>
    <b v="0"/>
  </r>
  <r>
    <s v="AZ-2013-6399452"/>
    <x v="326"/>
    <n v="9"/>
    <n v="10"/>
    <n v="2013"/>
    <x v="326"/>
    <s v="Leslie Wilson"/>
    <x v="5"/>
    <x v="38"/>
    <s v="Murcia"/>
    <x v="2"/>
    <s v="Consumer"/>
    <s v="Economy"/>
    <x v="1"/>
    <x v="7"/>
    <s v="Logitech Keyboard, Erganomic"/>
    <n v="0"/>
    <n v="632"/>
    <n v="57"/>
    <n v="9"/>
    <b v="1"/>
  </r>
  <r>
    <s v="BN-2013-7972681"/>
    <x v="326"/>
    <n v="9"/>
    <n v="10"/>
    <n v="2013"/>
    <x v="326"/>
    <s v="Will Poynton"/>
    <x v="11"/>
    <x v="79"/>
    <s v="Zurich"/>
    <x v="1"/>
    <s v="Consumer"/>
    <s v="Economy Plus"/>
    <x v="2"/>
    <x v="6"/>
    <s v="Harbour Creations Executive Leather Armchair, Adjustable"/>
    <n v="0"/>
    <n v="2381"/>
    <n v="952"/>
    <n v="5"/>
    <b v="0"/>
  </r>
  <r>
    <s v="BN-2013-7972681"/>
    <x v="326"/>
    <n v="9"/>
    <n v="10"/>
    <n v="2013"/>
    <x v="326"/>
    <s v="Will Poynton"/>
    <x v="11"/>
    <x v="79"/>
    <s v="Zurich"/>
    <x v="1"/>
    <s v="Consumer"/>
    <s v="Economy Plus"/>
    <x v="0"/>
    <x v="10"/>
    <s v="GlobeWeis Mailers, Recycled"/>
    <n v="0"/>
    <n v="261"/>
    <n v="31"/>
    <n v="7"/>
    <b v="0"/>
  </r>
  <r>
    <s v="BN-2013-7972681"/>
    <x v="326"/>
    <n v="9"/>
    <n v="10"/>
    <n v="2013"/>
    <x v="326"/>
    <s v="Will Poynton"/>
    <x v="11"/>
    <x v="79"/>
    <s v="Zurich"/>
    <x v="1"/>
    <s v="Consumer"/>
    <s v="Economy Plus"/>
    <x v="0"/>
    <x v="3"/>
    <s v="Smead File Cart, Blue"/>
    <n v="0"/>
    <n v="382"/>
    <n v="4"/>
    <n v="3"/>
    <b v="0"/>
  </r>
  <r>
    <s v="BN-2013-1607455"/>
    <x v="326"/>
    <n v="9"/>
    <n v="10"/>
    <n v="2013"/>
    <x v="326"/>
    <s v="Rhys Murphy"/>
    <x v="12"/>
    <x v="83"/>
    <s v="Lisbon"/>
    <x v="2"/>
    <s v="Consumer"/>
    <s v="Economy"/>
    <x v="0"/>
    <x v="1"/>
    <s v="Acco Hole Reinforcements, Durable"/>
    <n v="1"/>
    <n v="20"/>
    <n v="-1"/>
    <n v="5"/>
    <b v="1"/>
  </r>
  <r>
    <s v="BN-2013-7972681"/>
    <x v="326"/>
    <n v="9"/>
    <n v="10"/>
    <n v="2013"/>
    <x v="326"/>
    <s v="Will Poynton"/>
    <x v="11"/>
    <x v="79"/>
    <s v="Zurich"/>
    <x v="1"/>
    <s v="Consumer"/>
    <s v="Economy Plus"/>
    <x v="1"/>
    <x v="4"/>
    <s v="Panasonic Receipt Printer, Durable"/>
    <n v="0"/>
    <n v="605"/>
    <n v="266"/>
    <n v="5"/>
    <b v="0"/>
  </r>
  <r>
    <s v="BN-2013-7972681"/>
    <x v="326"/>
    <n v="9"/>
    <n v="10"/>
    <n v="2013"/>
    <x v="326"/>
    <s v="Will Poynton"/>
    <x v="11"/>
    <x v="79"/>
    <s v="Zurich"/>
    <x v="1"/>
    <s v="Consumer"/>
    <s v="Economy Plus"/>
    <x v="1"/>
    <x v="9"/>
    <s v="Apple Headset, Cordless"/>
    <n v="0"/>
    <n v="304"/>
    <n v="64"/>
    <n v="4"/>
    <b v="0"/>
  </r>
  <r>
    <s v="AZ-2013-6101031"/>
    <x v="326"/>
    <n v="9"/>
    <n v="10"/>
    <n v="2013"/>
    <x v="326"/>
    <s v="Holly Doyle"/>
    <x v="3"/>
    <x v="8"/>
    <s v="Cergy"/>
    <x v="1"/>
    <s v="Consumer"/>
    <s v="Economy"/>
    <x v="2"/>
    <x v="15"/>
    <s v="Deflect-O Clock, Durable"/>
    <n v="0"/>
    <n v="426"/>
    <n v="136"/>
    <n v="9"/>
    <b v="0"/>
  </r>
  <r>
    <s v="AZ-2013-6101031"/>
    <x v="326"/>
    <n v="9"/>
    <n v="10"/>
    <n v="2013"/>
    <x v="326"/>
    <s v="Holly Doyle"/>
    <x v="3"/>
    <x v="8"/>
    <s v="Cergy"/>
    <x v="1"/>
    <s v="Consumer"/>
    <s v="Economy"/>
    <x v="0"/>
    <x v="2"/>
    <s v="Stanley Highlighters, Blue"/>
    <n v="0"/>
    <n v="44"/>
    <n v="9"/>
    <n v="3"/>
    <b v="0"/>
  </r>
  <r>
    <s v="AZ-2013-6101031"/>
    <x v="326"/>
    <n v="9"/>
    <n v="10"/>
    <n v="2013"/>
    <x v="326"/>
    <s v="Holly Doyle"/>
    <x v="3"/>
    <x v="8"/>
    <s v="Cergy"/>
    <x v="1"/>
    <s v="Consumer"/>
    <s v="Economy"/>
    <x v="0"/>
    <x v="10"/>
    <s v="Ames Clasp Envelope, Security-Tint"/>
    <n v="0"/>
    <n v="29"/>
    <n v="1"/>
    <n v="3"/>
    <b v="0"/>
  </r>
  <r>
    <s v="AZ-2013-6101031"/>
    <x v="326"/>
    <n v="9"/>
    <n v="10"/>
    <n v="2013"/>
    <x v="326"/>
    <s v="Holly Doyle"/>
    <x v="3"/>
    <x v="8"/>
    <s v="Cergy"/>
    <x v="1"/>
    <s v="Consumer"/>
    <s v="Economy"/>
    <x v="1"/>
    <x v="9"/>
    <s v="Apple Speaker Phone, Cordless"/>
    <n v="0"/>
    <n v="107"/>
    <n v="9"/>
    <n v="1"/>
    <b v="0"/>
  </r>
  <r>
    <s v="AZ-2013-5227622"/>
    <x v="327"/>
    <n v="10"/>
    <n v="10"/>
    <n v="2013"/>
    <x v="327"/>
    <s v="Mark Burkett"/>
    <x v="4"/>
    <x v="4"/>
    <s v="Wakefield"/>
    <x v="0"/>
    <s v="Home Office"/>
    <s v="Economy Plus"/>
    <x v="2"/>
    <x v="5"/>
    <s v="Ikea Corner Shelving, Traditional"/>
    <n v="0"/>
    <n v="369"/>
    <n v="140"/>
    <n v="3"/>
    <b v="1"/>
  </r>
  <r>
    <s v="AZ-2013-2203861"/>
    <x v="327"/>
    <n v="10"/>
    <n v="10"/>
    <n v="2013"/>
    <x v="327"/>
    <s v="Alana Zahel"/>
    <x v="3"/>
    <x v="9"/>
    <s v="Annonay"/>
    <x v="1"/>
    <s v="Consumer"/>
    <s v="Economy"/>
    <x v="1"/>
    <x v="13"/>
    <s v="Sharp Fax and Copier, Color"/>
    <n v="0"/>
    <n v="289"/>
    <n v="116"/>
    <n v="2"/>
    <b v="0"/>
  </r>
  <r>
    <s v="BN-2013-6158270"/>
    <x v="327"/>
    <n v="10"/>
    <n v="10"/>
    <n v="2013"/>
    <x v="327"/>
    <s v="Jade Howe"/>
    <x v="2"/>
    <x v="24"/>
    <s v="Milan"/>
    <x v="2"/>
    <s v="Corporate"/>
    <s v="Economy Plus"/>
    <x v="1"/>
    <x v="4"/>
    <s v="Epson Card Printer, Wireless"/>
    <n v="0"/>
    <n v="714"/>
    <n v="-309"/>
    <n v="7"/>
    <b v="0"/>
  </r>
  <r>
    <s v="AZ-2013-4420211"/>
    <x v="328"/>
    <n v="12"/>
    <n v="10"/>
    <n v="2013"/>
    <x v="328"/>
    <s v="Amelie North"/>
    <x v="5"/>
    <x v="22"/>
    <s v="Seville"/>
    <x v="2"/>
    <s v="Corporate"/>
    <s v="Priority"/>
    <x v="1"/>
    <x v="13"/>
    <s v="HP Personal Copier, Digital"/>
    <n v="0"/>
    <n v="1115"/>
    <n v="178"/>
    <n v="9"/>
    <b v="0"/>
  </r>
  <r>
    <s v="AZ-2013-4888729"/>
    <x v="328"/>
    <n v="12"/>
    <n v="10"/>
    <n v="2013"/>
    <x v="328"/>
    <s v="Jonathan Loftus"/>
    <x v="3"/>
    <x v="8"/>
    <s v="Paris"/>
    <x v="1"/>
    <s v="Home Office"/>
    <s v="Economy"/>
    <x v="0"/>
    <x v="2"/>
    <s v="Sanford Pencil Sharpener, Fluorescent"/>
    <n v="0"/>
    <n v="52"/>
    <n v="18"/>
    <n v="2"/>
    <b v="0"/>
  </r>
  <r>
    <s v="AZ-2013-8622120"/>
    <x v="328"/>
    <n v="12"/>
    <n v="10"/>
    <n v="2013"/>
    <x v="328"/>
    <s v="Rachel Morton"/>
    <x v="3"/>
    <x v="8"/>
    <s v="Saint-Michel-sur-Orge"/>
    <x v="1"/>
    <s v="Corporate"/>
    <s v="Economy"/>
    <x v="2"/>
    <x v="6"/>
    <s v="Hon Chairmat, Adjustable"/>
    <n v="0"/>
    <n v="470"/>
    <n v="73"/>
    <n v="9"/>
    <b v="1"/>
  </r>
  <r>
    <s v="AZ-2013-8622120"/>
    <x v="328"/>
    <n v="12"/>
    <n v="10"/>
    <n v="2013"/>
    <x v="328"/>
    <s v="Rachel Morton"/>
    <x v="3"/>
    <x v="8"/>
    <s v="Saint-Michel-sur-Orge"/>
    <x v="1"/>
    <s v="Corporate"/>
    <s v="Economy"/>
    <x v="2"/>
    <x v="16"/>
    <s v="Bevis Round Table, Adjustable Height"/>
    <n v="0"/>
    <n v="1015"/>
    <n v="-500"/>
    <n v="3"/>
    <b v="0"/>
  </r>
  <r>
    <s v="AZ-2013-8622120"/>
    <x v="328"/>
    <n v="12"/>
    <n v="10"/>
    <n v="2013"/>
    <x v="328"/>
    <s v="Rachel Morton"/>
    <x v="3"/>
    <x v="8"/>
    <s v="Saint-Michel-sur-Orge"/>
    <x v="1"/>
    <s v="Corporate"/>
    <s v="Economy"/>
    <x v="0"/>
    <x v="11"/>
    <s v="Stockwell Push Pins, Bulk Pack"/>
    <n v="0"/>
    <n v="43"/>
    <n v="9"/>
    <n v="3"/>
    <b v="1"/>
  </r>
  <r>
    <s v="AZ-2013-8622120"/>
    <x v="328"/>
    <n v="12"/>
    <n v="10"/>
    <n v="2013"/>
    <x v="328"/>
    <s v="Rachel Morton"/>
    <x v="3"/>
    <x v="8"/>
    <s v="Saint-Michel-sur-Orge"/>
    <x v="1"/>
    <s v="Corporate"/>
    <s v="Economy"/>
    <x v="0"/>
    <x v="14"/>
    <s v="Avery Removable Labels, Alphabetical"/>
    <n v="0"/>
    <n v="21"/>
    <n v="4"/>
    <n v="2"/>
    <b v="1"/>
  </r>
  <r>
    <s v="AZ-2013-8670779"/>
    <x v="328"/>
    <n v="12"/>
    <n v="10"/>
    <n v="2013"/>
    <x v="328"/>
    <s v="Jacob Varley"/>
    <x v="2"/>
    <x v="2"/>
    <s v="Reggio nell'Emilia"/>
    <x v="2"/>
    <s v="Corporate"/>
    <s v="Economy"/>
    <x v="0"/>
    <x v="2"/>
    <s v="Binney &amp; Smith Highlighters, Water Color"/>
    <n v="0"/>
    <n v="20"/>
    <n v="8"/>
    <n v="1"/>
    <b v="1"/>
  </r>
  <r>
    <s v="BN-2013-2477715"/>
    <x v="328"/>
    <n v="12"/>
    <n v="10"/>
    <n v="2013"/>
    <x v="328"/>
    <s v="Joan Douglas"/>
    <x v="12"/>
    <x v="83"/>
    <s v="Lisbon"/>
    <x v="2"/>
    <s v="Corporate"/>
    <s v="Economy"/>
    <x v="0"/>
    <x v="8"/>
    <s v="Breville Coffee Grinder, Silver"/>
    <n v="1"/>
    <n v="94"/>
    <n v="-19"/>
    <n v="3"/>
    <b v="0"/>
  </r>
  <r>
    <s v="AZ-2013-4629929"/>
    <x v="329"/>
    <n v="1"/>
    <n v="11"/>
    <n v="2013"/>
    <x v="329"/>
    <s v="Liam Marshall"/>
    <x v="4"/>
    <x v="42"/>
    <s v="Glasgow"/>
    <x v="0"/>
    <s v="Home Office"/>
    <s v="Economy Plus"/>
    <x v="1"/>
    <x v="4"/>
    <s v="Panasonic Printer, Durable"/>
    <n v="0"/>
    <n v="800"/>
    <n v="168"/>
    <n v="3"/>
    <b v="1"/>
  </r>
  <r>
    <s v="BN-2013-5809752"/>
    <x v="329"/>
    <n v="1"/>
    <n v="11"/>
    <n v="2013"/>
    <x v="329"/>
    <s v="Ryan Greenwood"/>
    <x v="4"/>
    <x v="4"/>
    <s v="London"/>
    <x v="0"/>
    <s v="Consumer"/>
    <s v="Economy"/>
    <x v="2"/>
    <x v="16"/>
    <s v="Lesro Round Table, Fully Assembled"/>
    <n v="0"/>
    <n v="816"/>
    <n v="363"/>
    <n v="2"/>
    <b v="1"/>
  </r>
  <r>
    <s v="BN-2013-5809752"/>
    <x v="329"/>
    <n v="1"/>
    <n v="11"/>
    <n v="2013"/>
    <x v="329"/>
    <s v="Ryan Greenwood"/>
    <x v="4"/>
    <x v="4"/>
    <s v="London"/>
    <x v="0"/>
    <s v="Consumer"/>
    <s v="Economy"/>
    <x v="0"/>
    <x v="3"/>
    <s v="Rogers Shelving, Single Width"/>
    <n v="0"/>
    <n v="168"/>
    <n v="-4"/>
    <n v="3"/>
    <b v="1"/>
  </r>
  <r>
    <s v="AZ-2013-4378960"/>
    <x v="330"/>
    <n v="2"/>
    <n v="11"/>
    <n v="2013"/>
    <x v="330"/>
    <s v="Nathan Iqbal"/>
    <x v="10"/>
    <x v="102"/>
    <s v="Villach"/>
    <x v="1"/>
    <s v="Consumer"/>
    <s v="Economy"/>
    <x v="0"/>
    <x v="2"/>
    <s v="BIC Highlighters, Easy-Erase"/>
    <n v="0"/>
    <n v="19"/>
    <n v="4"/>
    <n v="1"/>
    <b v="0"/>
  </r>
  <r>
    <s v="AZ-2013-2192067"/>
    <x v="330"/>
    <n v="2"/>
    <n v="11"/>
    <n v="2013"/>
    <x v="330"/>
    <s v="Robert Barnes"/>
    <x v="3"/>
    <x v="27"/>
    <s v="Cognac"/>
    <x v="1"/>
    <s v="Consumer"/>
    <s v="Economy"/>
    <x v="2"/>
    <x v="6"/>
    <s v="Office Star Swivel Stool, Black"/>
    <n v="0"/>
    <n v="309"/>
    <n v="82"/>
    <n v="2"/>
    <b v="0"/>
  </r>
  <r>
    <s v="AZ-2013-673329"/>
    <x v="330"/>
    <n v="2"/>
    <n v="11"/>
    <n v="2013"/>
    <x v="330"/>
    <s v="Zara Jennings"/>
    <x v="5"/>
    <x v="22"/>
    <s v="Seville"/>
    <x v="2"/>
    <s v="Consumer"/>
    <s v="Economy"/>
    <x v="0"/>
    <x v="1"/>
    <s v="Wilson Jones 3-Hole Punch, Economy"/>
    <n v="0"/>
    <n v="112"/>
    <n v="37"/>
    <n v="4"/>
    <b v="1"/>
  </r>
  <r>
    <s v="AZ-2013-8471021"/>
    <x v="330"/>
    <n v="2"/>
    <n v="11"/>
    <n v="2013"/>
    <x v="330"/>
    <s v="Ewan Hyde"/>
    <x v="5"/>
    <x v="54"/>
    <s v="Parla"/>
    <x v="2"/>
    <s v="Consumer"/>
    <s v="Economy"/>
    <x v="0"/>
    <x v="2"/>
    <s v="Sanford Pencil Sharpener, Easy-Erase"/>
    <n v="0"/>
    <n v="81"/>
    <n v="41"/>
    <n v="3"/>
    <b v="1"/>
  </r>
  <r>
    <s v="AZ-2013-8471021"/>
    <x v="330"/>
    <n v="2"/>
    <n v="11"/>
    <n v="2013"/>
    <x v="330"/>
    <s v="Ewan Hyde"/>
    <x v="5"/>
    <x v="54"/>
    <s v="Parla"/>
    <x v="2"/>
    <s v="Consumer"/>
    <s v="Economy"/>
    <x v="0"/>
    <x v="1"/>
    <s v="Avery Binder Covers, Recycled"/>
    <n v="0"/>
    <n v="11"/>
    <n v="4"/>
    <n v="1"/>
    <b v="0"/>
  </r>
  <r>
    <s v="AZ-2013-3726775"/>
    <x v="330"/>
    <n v="2"/>
    <n v="11"/>
    <n v="2013"/>
    <x v="330"/>
    <s v="Max Ronald"/>
    <x v="1"/>
    <x v="1"/>
    <s v="Wuppertal"/>
    <x v="1"/>
    <s v="Corporate"/>
    <s v="Economy"/>
    <x v="2"/>
    <x v="5"/>
    <s v="Sauder Classic Bookcase, Mobile"/>
    <n v="0"/>
    <n v="1973"/>
    <n v="767"/>
    <n v="5"/>
    <b v="0"/>
  </r>
  <r>
    <s v="AZ-2013-3726775"/>
    <x v="330"/>
    <n v="2"/>
    <n v="11"/>
    <n v="2013"/>
    <x v="330"/>
    <s v="Max Ronald"/>
    <x v="1"/>
    <x v="1"/>
    <s v="Wuppertal"/>
    <x v="1"/>
    <s v="Corporate"/>
    <s v="Economy"/>
    <x v="2"/>
    <x v="15"/>
    <s v="Eldon Clock, Duo Pack"/>
    <n v="0"/>
    <n v="170"/>
    <n v="75"/>
    <n v="3"/>
    <b v="0"/>
  </r>
  <r>
    <s v="AZ-2013-3726775"/>
    <x v="330"/>
    <n v="2"/>
    <n v="11"/>
    <n v="2013"/>
    <x v="330"/>
    <s v="Max Ronald"/>
    <x v="1"/>
    <x v="1"/>
    <s v="Wuppertal"/>
    <x v="1"/>
    <s v="Corporate"/>
    <s v="Economy"/>
    <x v="0"/>
    <x v="1"/>
    <s v="Avery Index Tab, Durable"/>
    <n v="0"/>
    <n v="13"/>
    <n v="3"/>
    <n v="2"/>
    <b v="0"/>
  </r>
  <r>
    <s v="AZ-2013-3726775"/>
    <x v="330"/>
    <n v="2"/>
    <n v="11"/>
    <n v="2013"/>
    <x v="330"/>
    <s v="Max Ronald"/>
    <x v="1"/>
    <x v="1"/>
    <s v="Wuppertal"/>
    <x v="1"/>
    <s v="Corporate"/>
    <s v="Economy"/>
    <x v="0"/>
    <x v="1"/>
    <s v="Wilson Jones Binding Machine, Clear"/>
    <n v="0"/>
    <n v="145"/>
    <n v="44"/>
    <n v="3"/>
    <b v="1"/>
  </r>
  <r>
    <s v="AZ-2013-1201319"/>
    <x v="331"/>
    <n v="3"/>
    <n v="11"/>
    <n v="2013"/>
    <x v="331"/>
    <s v="Nicholas Watkins"/>
    <x v="10"/>
    <x v="29"/>
    <s v="Vienna"/>
    <x v="1"/>
    <s v="Consumer"/>
    <s v="Economy"/>
    <x v="0"/>
    <x v="2"/>
    <s v="Stanley Sketch Pad, Blue"/>
    <n v="0"/>
    <n v="133"/>
    <n v="44"/>
    <n v="3"/>
    <b v="0"/>
  </r>
  <r>
    <s v="AZ-2013-1201319"/>
    <x v="331"/>
    <n v="3"/>
    <n v="11"/>
    <n v="2013"/>
    <x v="331"/>
    <s v="Nicholas Watkins"/>
    <x v="10"/>
    <x v="29"/>
    <s v="Vienna"/>
    <x v="1"/>
    <s v="Consumer"/>
    <s v="Economy"/>
    <x v="0"/>
    <x v="1"/>
    <s v="Acco 3-Hole Punch, Clear"/>
    <n v="0"/>
    <n v="296"/>
    <n v="50"/>
    <n v="10"/>
    <b v="1"/>
  </r>
  <r>
    <s v="AZ-2013-1201319"/>
    <x v="331"/>
    <n v="3"/>
    <n v="11"/>
    <n v="2013"/>
    <x v="331"/>
    <s v="Nicholas Watkins"/>
    <x v="10"/>
    <x v="29"/>
    <s v="Vienna"/>
    <x v="1"/>
    <s v="Consumer"/>
    <s v="Economy"/>
    <x v="1"/>
    <x v="9"/>
    <s v="Cisco Signal Booster, Cordless"/>
    <n v="0"/>
    <n v="464"/>
    <n v="28"/>
    <n v="3"/>
    <b v="1"/>
  </r>
  <r>
    <s v="AZ-2013-2520364"/>
    <x v="331"/>
    <n v="3"/>
    <n v="11"/>
    <n v="2013"/>
    <x v="331"/>
    <s v="Thomas Stephens"/>
    <x v="3"/>
    <x v="39"/>
    <s v="Gap"/>
    <x v="1"/>
    <s v="Corporate"/>
    <s v="Economy Plus"/>
    <x v="0"/>
    <x v="3"/>
    <s v="Smead Folders, Blue"/>
    <n v="0"/>
    <n v="110"/>
    <n v="2"/>
    <n v="7"/>
    <b v="1"/>
  </r>
  <r>
    <s v="AZ-2013-6183713"/>
    <x v="331"/>
    <n v="3"/>
    <n v="11"/>
    <n v="2013"/>
    <x v="331"/>
    <s v="Xavier Martindale"/>
    <x v="4"/>
    <x v="4"/>
    <s v="Derby"/>
    <x v="0"/>
    <s v="Consumer"/>
    <s v="Immediate"/>
    <x v="0"/>
    <x v="1"/>
    <s v="Cardinal 3-Hole Punch, Recycled"/>
    <n v="0"/>
    <n v="233"/>
    <n v="67"/>
    <n v="8"/>
    <b v="0"/>
  </r>
  <r>
    <s v="AZ-2013-3174742"/>
    <x v="331"/>
    <n v="3"/>
    <n v="11"/>
    <n v="2013"/>
    <x v="331"/>
    <s v="Ralph Holmes"/>
    <x v="2"/>
    <x v="15"/>
    <s v="Catania"/>
    <x v="2"/>
    <s v="Consumer"/>
    <s v="Economy"/>
    <x v="0"/>
    <x v="2"/>
    <s v="Boston Markers, Easy-Erase"/>
    <n v="0"/>
    <n v="107"/>
    <n v="9"/>
    <n v="4"/>
    <b v="1"/>
  </r>
  <r>
    <s v="AZ-2013-6528182"/>
    <x v="331"/>
    <n v="3"/>
    <n v="11"/>
    <n v="2013"/>
    <x v="331"/>
    <s v="Dylan O'Halloran"/>
    <x v="4"/>
    <x v="4"/>
    <s v="Bury"/>
    <x v="0"/>
    <s v="Home Office"/>
    <s v="Economy Plus"/>
    <x v="0"/>
    <x v="11"/>
    <s v="Advantus Clamps, 12 Pack"/>
    <n v="0"/>
    <n v="56"/>
    <n v="9"/>
    <n v="3"/>
    <b v="0"/>
  </r>
  <r>
    <s v="AZ-2013-6528182"/>
    <x v="331"/>
    <n v="3"/>
    <n v="11"/>
    <n v="2013"/>
    <x v="331"/>
    <s v="Dylan O'Halloran"/>
    <x v="4"/>
    <x v="4"/>
    <s v="Bury"/>
    <x v="0"/>
    <s v="Home Office"/>
    <s v="Economy Plus"/>
    <x v="0"/>
    <x v="3"/>
    <s v="Eldon Box, Blue"/>
    <n v="0"/>
    <n v="41"/>
    <n v="11"/>
    <n v="4"/>
    <b v="0"/>
  </r>
  <r>
    <s v="AZ-2013-1917836"/>
    <x v="332"/>
    <n v="4"/>
    <n v="11"/>
    <n v="2013"/>
    <x v="332"/>
    <s v="Benjamin Knaggs"/>
    <x v="4"/>
    <x v="4"/>
    <s v="Morley"/>
    <x v="0"/>
    <s v="Home Office"/>
    <s v="Economy"/>
    <x v="0"/>
    <x v="1"/>
    <s v="Acco Index Tab, Durable"/>
    <n v="0"/>
    <n v="27"/>
    <n v="6"/>
    <n v="3"/>
    <b v="1"/>
  </r>
  <r>
    <s v="AZ-2013-5458783"/>
    <x v="332"/>
    <n v="4"/>
    <n v="11"/>
    <n v="2013"/>
    <x v="332"/>
    <s v="Libby Thompson"/>
    <x v="0"/>
    <x v="76"/>
    <s v="Helsingborg"/>
    <x v="0"/>
    <s v="Consumer"/>
    <s v="Economy Plus"/>
    <x v="0"/>
    <x v="1"/>
    <s v="Ibico 3-Hole Punch, Clear"/>
    <n v="1"/>
    <n v="15"/>
    <n v="-3"/>
    <n v="1"/>
    <b v="1"/>
  </r>
  <r>
    <s v="AZ-2013-2927479"/>
    <x v="332"/>
    <n v="4"/>
    <n v="11"/>
    <n v="2013"/>
    <x v="332"/>
    <s v="Hannah Conyers"/>
    <x v="3"/>
    <x v="39"/>
    <s v="Draguignan"/>
    <x v="1"/>
    <s v="Home Office"/>
    <s v="Priority"/>
    <x v="1"/>
    <x v="9"/>
    <s v="Nokia Headset, Cordless"/>
    <n v="0"/>
    <n v="387"/>
    <n v="32"/>
    <n v="6"/>
    <b v="1"/>
  </r>
  <r>
    <s v="BN-2013-7163306"/>
    <x v="332"/>
    <n v="4"/>
    <n v="11"/>
    <n v="2013"/>
    <x v="332"/>
    <s v="Lola Dale"/>
    <x v="7"/>
    <x v="96"/>
    <s v="Bergen"/>
    <x v="0"/>
    <s v="Consumer"/>
    <s v="Priority"/>
    <x v="0"/>
    <x v="14"/>
    <s v="Harbour Creations Shipping Labels, Adjustable"/>
    <n v="0"/>
    <n v="28"/>
    <n v="0"/>
    <n v="3"/>
    <b v="0"/>
  </r>
  <r>
    <s v="BN-2013-1382907"/>
    <x v="333"/>
    <n v="5"/>
    <n v="11"/>
    <n v="2013"/>
    <x v="333"/>
    <s v="Sophie Franklin"/>
    <x v="9"/>
    <x v="46"/>
    <s v="The Hague"/>
    <x v="1"/>
    <s v="Corporate"/>
    <s v="Economy"/>
    <x v="2"/>
    <x v="6"/>
    <s v="Office Star Chairmat, Black"/>
    <n v="1"/>
    <n v="127"/>
    <n v="-56"/>
    <n v="4"/>
    <b v="0"/>
  </r>
  <r>
    <s v="BN-2013-1382907"/>
    <x v="333"/>
    <n v="5"/>
    <n v="11"/>
    <n v="2013"/>
    <x v="333"/>
    <s v="Sophie Franklin"/>
    <x v="9"/>
    <x v="46"/>
    <s v="The Hague"/>
    <x v="1"/>
    <s v="Corporate"/>
    <s v="Economy"/>
    <x v="1"/>
    <x v="9"/>
    <s v="Apple Signal Booster, with Caller ID"/>
    <n v="1"/>
    <n v="273"/>
    <n v="-224"/>
    <n v="4"/>
    <b v="1"/>
  </r>
  <r>
    <s v="AZ-2013-3156209"/>
    <x v="334"/>
    <n v="6"/>
    <n v="11"/>
    <n v="2013"/>
    <x v="334"/>
    <s v="Edward Dolling"/>
    <x v="4"/>
    <x v="4"/>
    <s v="Barnsley"/>
    <x v="0"/>
    <s v="Consumer"/>
    <s v="Economy"/>
    <x v="2"/>
    <x v="15"/>
    <s v="Deflect-O Frame, Black"/>
    <n v="0"/>
    <n v="231"/>
    <n v="46"/>
    <n v="3"/>
    <b v="0"/>
  </r>
  <r>
    <s v="AZ-2013-3156209"/>
    <x v="334"/>
    <n v="6"/>
    <n v="11"/>
    <n v="2013"/>
    <x v="334"/>
    <s v="Edward Dolling"/>
    <x v="4"/>
    <x v="4"/>
    <s v="Barnsley"/>
    <x v="0"/>
    <s v="Consumer"/>
    <s v="Economy"/>
    <x v="0"/>
    <x v="2"/>
    <s v="Binney &amp; Smith Markers, Fluorescent"/>
    <n v="0"/>
    <n v="127"/>
    <n v="34"/>
    <n v="5"/>
    <b v="1"/>
  </r>
  <r>
    <s v="AZ-2013-3156209"/>
    <x v="334"/>
    <n v="6"/>
    <n v="11"/>
    <n v="2013"/>
    <x v="334"/>
    <s v="Edward Dolling"/>
    <x v="4"/>
    <x v="4"/>
    <s v="Barnsley"/>
    <x v="0"/>
    <s v="Consumer"/>
    <s v="Economy"/>
    <x v="0"/>
    <x v="1"/>
    <s v="Acco Hole Reinforcements, Clear"/>
    <n v="0"/>
    <n v="12"/>
    <n v="0"/>
    <n v="2"/>
    <b v="0"/>
  </r>
  <r>
    <s v="AZ-2013-3156209"/>
    <x v="334"/>
    <n v="6"/>
    <n v="11"/>
    <n v="2013"/>
    <x v="334"/>
    <s v="Edward Dolling"/>
    <x v="4"/>
    <x v="4"/>
    <s v="Barnsley"/>
    <x v="0"/>
    <s v="Consumer"/>
    <s v="Economy"/>
    <x v="0"/>
    <x v="0"/>
    <s v="Green Bar Parchment Paper, 8.5 x 11"/>
    <n v="0"/>
    <n v="104"/>
    <n v="43"/>
    <n v="5"/>
    <b v="1"/>
  </r>
  <r>
    <s v="AZ-2013-699098"/>
    <x v="334"/>
    <n v="6"/>
    <n v="11"/>
    <n v="2013"/>
    <x v="334"/>
    <s v="Walter Aguilar"/>
    <x v="3"/>
    <x v="8"/>
    <s v="Villeneuve-Saint-Georges"/>
    <x v="1"/>
    <s v="Consumer"/>
    <s v="Economy"/>
    <x v="1"/>
    <x v="9"/>
    <s v="Nokia Smart Phone, Cordless"/>
    <n v="0"/>
    <n v="1622"/>
    <n v="324"/>
    <n v="3"/>
    <b v="0"/>
  </r>
  <r>
    <s v="AZ-2013-360970"/>
    <x v="334"/>
    <n v="6"/>
    <n v="11"/>
    <n v="2013"/>
    <x v="334"/>
    <s v="Dylan O'Halloran"/>
    <x v="5"/>
    <x v="22"/>
    <s v="Seville"/>
    <x v="2"/>
    <s v="Home Office"/>
    <s v="Priority"/>
    <x v="0"/>
    <x v="14"/>
    <s v="Harbour Creations File Folder Labels, Laser Printer Compatible"/>
    <n v="0"/>
    <n v="70"/>
    <n v="22"/>
    <n v="8"/>
    <b v="0"/>
  </r>
  <r>
    <s v="AZ-2013-4362020"/>
    <x v="334"/>
    <n v="6"/>
    <n v="11"/>
    <n v="2013"/>
    <x v="334"/>
    <s v="Madeleine Nixon"/>
    <x v="3"/>
    <x v="39"/>
    <s v="Toulon"/>
    <x v="1"/>
    <s v="Home Office"/>
    <s v="Economy"/>
    <x v="0"/>
    <x v="1"/>
    <s v="Avery Binder Covers, Clear"/>
    <n v="0"/>
    <n v="63"/>
    <n v="14"/>
    <n v="6"/>
    <b v="0"/>
  </r>
  <r>
    <s v="AZ-2013-7001055"/>
    <x v="335"/>
    <n v="7"/>
    <n v="11"/>
    <n v="2013"/>
    <x v="335"/>
    <s v="Tahlia Coughlan"/>
    <x v="10"/>
    <x v="29"/>
    <s v="Vienna"/>
    <x v="1"/>
    <s v="Corporate"/>
    <s v="Economy Plus"/>
    <x v="0"/>
    <x v="3"/>
    <s v="Smead Lockers, Industrial"/>
    <n v="0"/>
    <n v="597"/>
    <n v="167"/>
    <n v="3"/>
    <b v="0"/>
  </r>
  <r>
    <s v="AZ-2013-6796534"/>
    <x v="335"/>
    <n v="7"/>
    <n v="11"/>
    <n v="2013"/>
    <x v="335"/>
    <s v="Mariam McMeckan"/>
    <x v="4"/>
    <x v="42"/>
    <s v="Edinburgh"/>
    <x v="0"/>
    <s v="Corporate"/>
    <s v="Priority"/>
    <x v="1"/>
    <x v="13"/>
    <s v="Canon Copy Machine, Color"/>
    <n v="0"/>
    <n v="264"/>
    <n v="66"/>
    <n v="1"/>
    <b v="1"/>
  </r>
  <r>
    <s v="BN-2013-6883995"/>
    <x v="335"/>
    <n v="7"/>
    <n v="11"/>
    <n v="2013"/>
    <x v="335"/>
    <s v="Freya Daniels"/>
    <x v="3"/>
    <x v="52"/>
    <s v="Saumur"/>
    <x v="1"/>
    <s v="Consumer"/>
    <s v="Economy"/>
    <x v="2"/>
    <x v="6"/>
    <s v="Office Star Steel Folding Chair, Black"/>
    <n v="0"/>
    <n v="241"/>
    <n v="-27"/>
    <n v="3"/>
    <b v="0"/>
  </r>
  <r>
    <s v="BN-2013-6883995"/>
    <x v="335"/>
    <n v="7"/>
    <n v="11"/>
    <n v="2013"/>
    <x v="335"/>
    <s v="Freya Daniels"/>
    <x v="3"/>
    <x v="52"/>
    <s v="Saumur"/>
    <x v="1"/>
    <s v="Consumer"/>
    <s v="Economy"/>
    <x v="1"/>
    <x v="7"/>
    <s v="Belkin Memory Card, USB"/>
    <n v="0"/>
    <n v="460"/>
    <n v="0"/>
    <n v="4"/>
    <b v="1"/>
  </r>
  <r>
    <s v="BN-2013-6883995"/>
    <x v="335"/>
    <n v="7"/>
    <n v="11"/>
    <n v="2013"/>
    <x v="335"/>
    <s v="Freya Daniels"/>
    <x v="3"/>
    <x v="52"/>
    <s v="Saumur"/>
    <x v="1"/>
    <s v="Consumer"/>
    <s v="Economy"/>
    <x v="1"/>
    <x v="13"/>
    <s v="Sharp Fax Machine, High-Speed"/>
    <n v="0"/>
    <n v="1249"/>
    <n v="88"/>
    <n v="5"/>
    <b v="1"/>
  </r>
  <r>
    <s v="AZ-2013-8090289"/>
    <x v="335"/>
    <n v="7"/>
    <n v="11"/>
    <n v="2013"/>
    <x v="335"/>
    <s v="Kristal McCaslin"/>
    <x v="3"/>
    <x v="8"/>
    <s v="Massy"/>
    <x v="1"/>
    <s v="Corporate"/>
    <s v="Economy"/>
    <x v="2"/>
    <x v="6"/>
    <s v="Novimex Executive Leather Armchair, Red"/>
    <n v="0"/>
    <n v="414"/>
    <n v="115"/>
    <n v="1"/>
    <b v="1"/>
  </r>
  <r>
    <s v="AZ-2013-8019814"/>
    <x v="335"/>
    <n v="7"/>
    <n v="11"/>
    <n v="2013"/>
    <x v="335"/>
    <s v="Holly Black"/>
    <x v="4"/>
    <x v="4"/>
    <s v="Dudley"/>
    <x v="0"/>
    <s v="Home Office"/>
    <s v="Economy"/>
    <x v="1"/>
    <x v="9"/>
    <s v="Motorola Signal Booster, with Caller ID"/>
    <n v="0"/>
    <n v="286"/>
    <n v="114"/>
    <n v="2"/>
    <b v="0"/>
  </r>
  <r>
    <s v="AZ-2013-2011529"/>
    <x v="336"/>
    <n v="8"/>
    <n v="11"/>
    <n v="2013"/>
    <x v="336"/>
    <s v="Patricia Smith"/>
    <x v="5"/>
    <x v="54"/>
    <s v="Alcobendas"/>
    <x v="2"/>
    <s v="Corporate"/>
    <s v="Economy Plus"/>
    <x v="0"/>
    <x v="1"/>
    <s v="Ibico Hole Reinforcements, Economy"/>
    <n v="0"/>
    <n v="21"/>
    <n v="10"/>
    <n v="3"/>
    <b v="0"/>
  </r>
  <r>
    <s v="AZ-2013-2011529"/>
    <x v="336"/>
    <n v="8"/>
    <n v="11"/>
    <n v="2013"/>
    <x v="336"/>
    <s v="Patricia Smith"/>
    <x v="5"/>
    <x v="54"/>
    <s v="Alcobendas"/>
    <x v="2"/>
    <s v="Corporate"/>
    <s v="Economy Plus"/>
    <x v="0"/>
    <x v="1"/>
    <s v="Wilson Jones 3-Hole Punch, Clear"/>
    <n v="0"/>
    <n v="110"/>
    <n v="31"/>
    <n v="4"/>
    <b v="1"/>
  </r>
  <r>
    <s v="AZ-2013-2011529"/>
    <x v="336"/>
    <n v="8"/>
    <n v="11"/>
    <n v="2013"/>
    <x v="336"/>
    <s v="Patricia Smith"/>
    <x v="5"/>
    <x v="54"/>
    <s v="Alcobendas"/>
    <x v="2"/>
    <s v="Corporate"/>
    <s v="Economy Plus"/>
    <x v="0"/>
    <x v="1"/>
    <s v="Wilson Jones Binder Covers, Durable"/>
    <n v="0"/>
    <n v="25"/>
    <n v="12"/>
    <n v="2"/>
    <b v="0"/>
  </r>
  <r>
    <s v="AZ-2013-2011529"/>
    <x v="336"/>
    <n v="8"/>
    <n v="11"/>
    <n v="2013"/>
    <x v="336"/>
    <s v="Patricia Smith"/>
    <x v="5"/>
    <x v="54"/>
    <s v="Alcobendas"/>
    <x v="2"/>
    <s v="Corporate"/>
    <s v="Economy Plus"/>
    <x v="0"/>
    <x v="3"/>
    <s v="Smead Trays, Industrial"/>
    <n v="0"/>
    <n v="88"/>
    <n v="22"/>
    <n v="2"/>
    <b v="1"/>
  </r>
  <r>
    <s v="AZ-2013-1907055"/>
    <x v="336"/>
    <n v="8"/>
    <n v="11"/>
    <n v="2013"/>
    <x v="336"/>
    <s v="Ella Troy"/>
    <x v="1"/>
    <x v="34"/>
    <s v="Bremen"/>
    <x v="1"/>
    <s v="Home Office"/>
    <s v="Economy"/>
    <x v="0"/>
    <x v="2"/>
    <s v="Stanley Canvas, Blue"/>
    <n v="0"/>
    <n v="198"/>
    <n v="32"/>
    <n v="4"/>
    <b v="1"/>
  </r>
  <r>
    <s v="BN-2013-9211723"/>
    <x v="336"/>
    <n v="8"/>
    <n v="11"/>
    <n v="2013"/>
    <x v="336"/>
    <s v="Wynona Janelle"/>
    <x v="2"/>
    <x v="24"/>
    <s v="Milan"/>
    <x v="2"/>
    <s v="Corporate"/>
    <s v="Economy"/>
    <x v="0"/>
    <x v="0"/>
    <s v="Xerox Message Books, Multicolor"/>
    <n v="0"/>
    <n v="22"/>
    <n v="3"/>
    <n v="1"/>
    <b v="0"/>
  </r>
  <r>
    <s v="BN-2013-9211723"/>
    <x v="336"/>
    <n v="8"/>
    <n v="11"/>
    <n v="2013"/>
    <x v="336"/>
    <s v="Wynona Janelle"/>
    <x v="2"/>
    <x v="24"/>
    <s v="Milan"/>
    <x v="2"/>
    <s v="Corporate"/>
    <s v="Economy"/>
    <x v="0"/>
    <x v="3"/>
    <s v="Rogers Shelving, Single Width"/>
    <n v="0"/>
    <n v="112"/>
    <n v="-60"/>
    <n v="3"/>
    <b v="1"/>
  </r>
  <r>
    <s v="AZ-2013-1907055"/>
    <x v="336"/>
    <n v="8"/>
    <n v="11"/>
    <n v="2013"/>
    <x v="336"/>
    <s v="Ella Troy"/>
    <x v="1"/>
    <x v="34"/>
    <s v="Bremen"/>
    <x v="1"/>
    <s v="Home Office"/>
    <s v="Economy"/>
    <x v="1"/>
    <x v="7"/>
    <s v="Belkin Numeric Keypad, Erganomic"/>
    <n v="0"/>
    <n v="356"/>
    <n v="7"/>
    <n v="6"/>
    <b v="1"/>
  </r>
  <r>
    <s v="AZ-2013-1301183"/>
    <x v="337"/>
    <n v="9"/>
    <n v="11"/>
    <n v="2013"/>
    <x v="337"/>
    <s v="Bella Handfield"/>
    <x v="4"/>
    <x v="4"/>
    <s v="London"/>
    <x v="0"/>
    <s v="Corporate"/>
    <s v="Economy Plus"/>
    <x v="2"/>
    <x v="6"/>
    <s v="Harbour Creations Steel Folding Chair, Set of Two"/>
    <n v="0"/>
    <n v="180"/>
    <n v="50"/>
    <n v="2"/>
    <b v="0"/>
  </r>
  <r>
    <s v="AZ-2013-1301183"/>
    <x v="337"/>
    <n v="9"/>
    <n v="11"/>
    <n v="2013"/>
    <x v="337"/>
    <s v="Bella Handfield"/>
    <x v="4"/>
    <x v="4"/>
    <s v="London"/>
    <x v="0"/>
    <s v="Corporate"/>
    <s v="Economy Plus"/>
    <x v="0"/>
    <x v="2"/>
    <s v="Sanford Markers, Water Color"/>
    <n v="0"/>
    <n v="71"/>
    <n v="-1"/>
    <n v="3"/>
    <b v="0"/>
  </r>
  <r>
    <s v="AZ-2013-4304749"/>
    <x v="337"/>
    <n v="9"/>
    <n v="11"/>
    <n v="2013"/>
    <x v="337"/>
    <s v="Patricia Epps"/>
    <x v="2"/>
    <x v="7"/>
    <s v="Vicenza"/>
    <x v="2"/>
    <s v="Corporate"/>
    <s v="Economy Plus"/>
    <x v="0"/>
    <x v="10"/>
    <s v="Cameo Interoffice Envelope, with clear poly window"/>
    <n v="0"/>
    <n v="255"/>
    <n v="13"/>
    <n v="5"/>
    <b v="1"/>
  </r>
  <r>
    <s v="AZ-2013-4304749"/>
    <x v="337"/>
    <n v="9"/>
    <n v="11"/>
    <n v="2013"/>
    <x v="337"/>
    <s v="Patricia Epps"/>
    <x v="2"/>
    <x v="7"/>
    <s v="Vicenza"/>
    <x v="2"/>
    <s v="Corporate"/>
    <s v="Economy Plus"/>
    <x v="0"/>
    <x v="12"/>
    <s v="Stiletto Trimmer, Easy Grip"/>
    <n v="0"/>
    <n v="44"/>
    <n v="10"/>
    <n v="1"/>
    <b v="1"/>
  </r>
  <r>
    <s v="AZ-2013-6408423"/>
    <x v="337"/>
    <n v="9"/>
    <n v="11"/>
    <n v="2013"/>
    <x v="337"/>
    <s v="Amy Pendred"/>
    <x v="2"/>
    <x v="2"/>
    <s v="Faenza"/>
    <x v="2"/>
    <s v="Consumer"/>
    <s v="Priority"/>
    <x v="0"/>
    <x v="1"/>
    <s v="Ibico Binding Machine, Recycled"/>
    <n v="0"/>
    <n v="52"/>
    <n v="9"/>
    <n v="1"/>
    <b v="1"/>
  </r>
  <r>
    <s v="AZ-2013-3075168"/>
    <x v="338"/>
    <n v="10"/>
    <n v="11"/>
    <n v="2013"/>
    <x v="338"/>
    <s v="Zachary Disher"/>
    <x v="4"/>
    <x v="4"/>
    <s v="Great Yarmouth"/>
    <x v="0"/>
    <s v="Consumer"/>
    <s v="Economy Plus"/>
    <x v="2"/>
    <x v="6"/>
    <s v="Harbour Creations Executive Leather Armchair, Black"/>
    <n v="0"/>
    <n v="947"/>
    <n v="275"/>
    <n v="2"/>
    <b v="0"/>
  </r>
  <r>
    <s v="AZ-2013-3075168"/>
    <x v="338"/>
    <n v="10"/>
    <n v="11"/>
    <n v="2013"/>
    <x v="338"/>
    <s v="Zachary Disher"/>
    <x v="4"/>
    <x v="4"/>
    <s v="Great Yarmouth"/>
    <x v="0"/>
    <s v="Consumer"/>
    <s v="Economy Plus"/>
    <x v="0"/>
    <x v="10"/>
    <s v="Cameo Interoffice Envelope, with clear poly window"/>
    <n v="0"/>
    <n v="102"/>
    <n v="5"/>
    <n v="2"/>
    <b v="1"/>
  </r>
  <r>
    <s v="AZ-2013-3075168"/>
    <x v="338"/>
    <n v="10"/>
    <n v="11"/>
    <n v="2013"/>
    <x v="338"/>
    <s v="Zachary Disher"/>
    <x v="4"/>
    <x v="4"/>
    <s v="Great Yarmouth"/>
    <x v="0"/>
    <s v="Consumer"/>
    <s v="Economy Plus"/>
    <x v="0"/>
    <x v="3"/>
    <s v="Eldon Lockers, Single Width"/>
    <n v="0"/>
    <n v="396"/>
    <n v="194"/>
    <n v="2"/>
    <b v="0"/>
  </r>
  <r>
    <s v="AZ-2013-4133988"/>
    <x v="338"/>
    <n v="10"/>
    <n v="11"/>
    <n v="2013"/>
    <x v="338"/>
    <s v="William Somerville"/>
    <x v="1"/>
    <x v="1"/>
    <s v="Dorsten"/>
    <x v="1"/>
    <s v="Corporate"/>
    <s v="Economy"/>
    <x v="2"/>
    <x v="15"/>
    <s v="Rubbermaid Stacking Tray, Erganomic"/>
    <n v="0"/>
    <n v="67"/>
    <n v="0"/>
    <n v="3"/>
    <b v="1"/>
  </r>
  <r>
    <s v="AZ-2013-4133988"/>
    <x v="338"/>
    <n v="10"/>
    <n v="11"/>
    <n v="2013"/>
    <x v="338"/>
    <s v="William Somerville"/>
    <x v="1"/>
    <x v="1"/>
    <s v="Dorsten"/>
    <x v="1"/>
    <s v="Corporate"/>
    <s v="Economy"/>
    <x v="2"/>
    <x v="16"/>
    <s v="Barricks Coffee Table, Adjustable Height"/>
    <n v="0"/>
    <n v="197"/>
    <n v="-30"/>
    <n v="1"/>
    <b v="0"/>
  </r>
  <r>
    <s v="AZ-2013-1448601"/>
    <x v="338"/>
    <n v="10"/>
    <n v="11"/>
    <n v="2013"/>
    <x v="338"/>
    <s v="Mark Harris"/>
    <x v="11"/>
    <x v="103"/>
    <s v="Berne"/>
    <x v="1"/>
    <s v="Consumer"/>
    <s v="Economy"/>
    <x v="0"/>
    <x v="14"/>
    <s v="Hon Removable Labels, Adjustable"/>
    <n v="0"/>
    <n v="32"/>
    <n v="2"/>
    <n v="3"/>
    <b v="1"/>
  </r>
  <r>
    <s v="BN-2013-1094038"/>
    <x v="338"/>
    <n v="10"/>
    <n v="11"/>
    <n v="2013"/>
    <x v="338"/>
    <s v="Isabella Cleary"/>
    <x v="2"/>
    <x v="53"/>
    <s v="Taranto"/>
    <x v="2"/>
    <s v="Home Office"/>
    <s v="Economy"/>
    <x v="0"/>
    <x v="3"/>
    <s v="Rogers Shelving, Wire Frame"/>
    <n v="0"/>
    <n v="37"/>
    <n v="-6"/>
    <n v="1"/>
    <b v="1"/>
  </r>
  <r>
    <s v="BN-2013-3350047"/>
    <x v="338"/>
    <n v="10"/>
    <n v="11"/>
    <n v="2013"/>
    <x v="338"/>
    <s v="Courtney Hancock"/>
    <x v="3"/>
    <x v="8"/>
    <s v="Neuilly-sur-Seine"/>
    <x v="1"/>
    <s v="Consumer"/>
    <s v="Economy"/>
    <x v="1"/>
    <x v="7"/>
    <s v="Belkin Router, USB"/>
    <n v="0"/>
    <n v="1554"/>
    <n v="730"/>
    <n v="6"/>
    <b v="0"/>
  </r>
  <r>
    <s v="BN-2013-3350047"/>
    <x v="338"/>
    <n v="10"/>
    <n v="11"/>
    <n v="2013"/>
    <x v="338"/>
    <s v="Courtney Hancock"/>
    <x v="3"/>
    <x v="8"/>
    <s v="Neuilly-sur-Seine"/>
    <x v="1"/>
    <s v="Consumer"/>
    <s v="Economy"/>
    <x v="1"/>
    <x v="9"/>
    <s v="Apple Office Telephone, Full Size"/>
    <n v="0"/>
    <n v="113"/>
    <n v="39"/>
    <n v="2"/>
    <b v="1"/>
  </r>
  <r>
    <s v="BN-2013-3350047"/>
    <x v="338"/>
    <n v="10"/>
    <n v="11"/>
    <n v="2013"/>
    <x v="338"/>
    <s v="Courtney Hancock"/>
    <x v="3"/>
    <x v="8"/>
    <s v="Neuilly-sur-Seine"/>
    <x v="1"/>
    <s v="Consumer"/>
    <s v="Economy"/>
    <x v="1"/>
    <x v="9"/>
    <s v="Nokia Headset, Full Size"/>
    <n v="0"/>
    <n v="190"/>
    <n v="-29"/>
    <n v="3"/>
    <b v="0"/>
  </r>
  <r>
    <s v="AZ-2013-881740"/>
    <x v="339"/>
    <n v="11"/>
    <n v="11"/>
    <n v="2013"/>
    <x v="339"/>
    <s v="Luz Reilly"/>
    <x v="8"/>
    <x v="99"/>
    <s v="Charleroi"/>
    <x v="1"/>
    <s v="Consumer"/>
    <s v="Immediate"/>
    <x v="0"/>
    <x v="2"/>
    <s v="Boston Sketch Pad, Easy-Erase"/>
    <n v="0"/>
    <n v="98"/>
    <n v="28"/>
    <n v="2"/>
    <b v="1"/>
  </r>
  <r>
    <s v="AZ-2013-881740"/>
    <x v="339"/>
    <n v="11"/>
    <n v="11"/>
    <n v="2013"/>
    <x v="339"/>
    <s v="Luz Reilly"/>
    <x v="8"/>
    <x v="99"/>
    <s v="Charleroi"/>
    <x v="1"/>
    <s v="Consumer"/>
    <s v="Immediate"/>
    <x v="0"/>
    <x v="3"/>
    <s v="Fellowes Trays, Wire Frame"/>
    <n v="0"/>
    <n v="226"/>
    <n v="56"/>
    <n v="4"/>
    <b v="1"/>
  </r>
  <r>
    <s v="AZ-2013-7397368"/>
    <x v="339"/>
    <n v="11"/>
    <n v="11"/>
    <n v="2013"/>
    <x v="339"/>
    <s v="Freddie Kaur"/>
    <x v="5"/>
    <x v="54"/>
    <s v="Las Rozas de Madrid"/>
    <x v="2"/>
    <s v="Consumer"/>
    <s v="Economy Plus"/>
    <x v="2"/>
    <x v="6"/>
    <s v="Harbour Creations Bag Chairs, Adjustable"/>
    <n v="0"/>
    <n v="308"/>
    <n v="100"/>
    <n v="6"/>
    <b v="1"/>
  </r>
  <r>
    <s v="AZ-2013-9091155"/>
    <x v="339"/>
    <n v="11"/>
    <n v="11"/>
    <n v="2013"/>
    <x v="339"/>
    <s v="Dominic Jordan"/>
    <x v="4"/>
    <x v="4"/>
    <s v="Portsmouth"/>
    <x v="0"/>
    <s v="Consumer"/>
    <s v="Economy Plus"/>
    <x v="0"/>
    <x v="2"/>
    <s v="Boston Pens, Fluorescent"/>
    <n v="0"/>
    <n v="46"/>
    <n v="8"/>
    <n v="3"/>
    <b v="0"/>
  </r>
  <r>
    <s v="AZ-2013-9091155"/>
    <x v="339"/>
    <n v="11"/>
    <n v="11"/>
    <n v="2013"/>
    <x v="339"/>
    <s v="Dominic Jordan"/>
    <x v="4"/>
    <x v="4"/>
    <s v="Portsmouth"/>
    <x v="0"/>
    <s v="Consumer"/>
    <s v="Economy Plus"/>
    <x v="0"/>
    <x v="0"/>
    <s v="Eaton Note Cards, Premium"/>
    <n v="0"/>
    <n v="56"/>
    <n v="17"/>
    <n v="2"/>
    <b v="1"/>
  </r>
  <r>
    <s v="BN-2013-2852434"/>
    <x v="339"/>
    <n v="11"/>
    <n v="11"/>
    <n v="2013"/>
    <x v="339"/>
    <s v="Max Craig"/>
    <x v="2"/>
    <x v="40"/>
    <s v="Caserta"/>
    <x v="2"/>
    <s v="Corporate"/>
    <s v="Economy Plus"/>
    <x v="0"/>
    <x v="3"/>
    <s v="Eldon Lockers, Blue"/>
    <n v="0"/>
    <n v="237"/>
    <n v="-119"/>
    <n v="2"/>
    <b v="1"/>
  </r>
  <r>
    <s v="AZ-2013-7397368"/>
    <x v="339"/>
    <n v="11"/>
    <n v="11"/>
    <n v="2013"/>
    <x v="339"/>
    <s v="Freddie Kaur"/>
    <x v="5"/>
    <x v="54"/>
    <s v="Las Rozas de Madrid"/>
    <x v="2"/>
    <s v="Consumer"/>
    <s v="Economy Plus"/>
    <x v="1"/>
    <x v="9"/>
    <s v="Cisco Headset, Full Size"/>
    <n v="0"/>
    <n v="81"/>
    <n v="22"/>
    <n v="1"/>
    <b v="1"/>
  </r>
  <r>
    <s v="AZ-2013-6132734"/>
    <x v="339"/>
    <n v="11"/>
    <n v="11"/>
    <n v="2013"/>
    <x v="339"/>
    <s v="Ewan Hyde"/>
    <x v="3"/>
    <x v="3"/>
    <s v="Strasbourg"/>
    <x v="1"/>
    <s v="Consumer"/>
    <s v="Economy"/>
    <x v="2"/>
    <x v="15"/>
    <s v="Rubbermaid Stacking Tray, Erganomic"/>
    <n v="0"/>
    <n v="44"/>
    <n v="0"/>
    <n v="2"/>
    <b v="0"/>
  </r>
  <r>
    <s v="BN-2013-5807388"/>
    <x v="339"/>
    <n v="11"/>
    <n v="11"/>
    <n v="2013"/>
    <x v="339"/>
    <s v="Alice Black"/>
    <x v="9"/>
    <x v="19"/>
    <s v="Heerlen"/>
    <x v="1"/>
    <s v="Home Office"/>
    <s v="Economy"/>
    <x v="1"/>
    <x v="9"/>
    <s v="Samsung Audio Dock, Cordless"/>
    <n v="1"/>
    <n v="339"/>
    <n v="-217"/>
    <n v="4"/>
    <b v="1"/>
  </r>
  <r>
    <s v="AZ-2013-9006218"/>
    <x v="339"/>
    <n v="11"/>
    <n v="11"/>
    <n v="2013"/>
    <x v="339"/>
    <s v="Summer Hayward"/>
    <x v="1"/>
    <x v="1"/>
    <s v="Essen"/>
    <x v="1"/>
    <s v="Consumer"/>
    <s v="Economy"/>
    <x v="2"/>
    <x v="5"/>
    <s v="Bush 3-Shelf Cabinet, Metal"/>
    <n v="0"/>
    <n v="771"/>
    <n v="163"/>
    <n v="6"/>
    <b v="1"/>
  </r>
  <r>
    <s v="BN-2013-8558415"/>
    <x v="339"/>
    <n v="11"/>
    <n v="11"/>
    <n v="2013"/>
    <x v="339"/>
    <s v="Piper Wilder-Neligan"/>
    <x v="0"/>
    <x v="0"/>
    <s v="Stockholm"/>
    <x v="0"/>
    <s v="Consumer"/>
    <s v="Economy Plus"/>
    <x v="2"/>
    <x v="5"/>
    <s v="Dania Stackable Bookrack, Mobile"/>
    <n v="1"/>
    <n v="182"/>
    <n v="-22"/>
    <n v="3"/>
    <b v="1"/>
  </r>
  <r>
    <s v="BN-2013-8558415"/>
    <x v="339"/>
    <n v="11"/>
    <n v="11"/>
    <n v="2013"/>
    <x v="339"/>
    <s v="Piper Wilder-Neligan"/>
    <x v="0"/>
    <x v="0"/>
    <s v="Stockholm"/>
    <x v="0"/>
    <s v="Consumer"/>
    <s v="Economy Plus"/>
    <x v="2"/>
    <x v="16"/>
    <s v="Lesro Round Table, Adjustable Height"/>
    <n v="1"/>
    <n v="954"/>
    <n v="-1558"/>
    <n v="7"/>
    <b v="0"/>
  </r>
  <r>
    <s v="AZ-2013-9006218"/>
    <x v="339"/>
    <n v="11"/>
    <n v="11"/>
    <n v="2013"/>
    <x v="339"/>
    <s v="Summer Hayward"/>
    <x v="1"/>
    <x v="1"/>
    <s v="Essen"/>
    <x v="1"/>
    <s v="Consumer"/>
    <s v="Economy"/>
    <x v="0"/>
    <x v="3"/>
    <s v="Smead Box, Single Width"/>
    <n v="0"/>
    <n v="49"/>
    <n v="9"/>
    <n v="5"/>
    <b v="1"/>
  </r>
  <r>
    <s v="BN-2013-8558415"/>
    <x v="339"/>
    <n v="11"/>
    <n v="11"/>
    <n v="2013"/>
    <x v="339"/>
    <s v="Piper Wilder-Neligan"/>
    <x v="0"/>
    <x v="0"/>
    <s v="Stockholm"/>
    <x v="0"/>
    <s v="Consumer"/>
    <s v="Economy Plus"/>
    <x v="0"/>
    <x v="8"/>
    <s v="Cuisinart Blender, White"/>
    <n v="1"/>
    <n v="195"/>
    <n v="-47"/>
    <n v="6"/>
    <b v="1"/>
  </r>
  <r>
    <s v="AZ-2013-9006218"/>
    <x v="339"/>
    <n v="11"/>
    <n v="11"/>
    <n v="2013"/>
    <x v="339"/>
    <s v="Summer Hayward"/>
    <x v="1"/>
    <x v="1"/>
    <s v="Essen"/>
    <x v="1"/>
    <s v="Consumer"/>
    <s v="Economy"/>
    <x v="1"/>
    <x v="9"/>
    <s v="Motorola Office Telephone, VoIP"/>
    <n v="0"/>
    <n v="216"/>
    <n v="95"/>
    <n v="3"/>
    <b v="0"/>
  </r>
  <r>
    <s v="AZ-2013-9006218"/>
    <x v="339"/>
    <n v="11"/>
    <n v="11"/>
    <n v="2013"/>
    <x v="339"/>
    <s v="Summer Hayward"/>
    <x v="1"/>
    <x v="1"/>
    <s v="Essen"/>
    <x v="1"/>
    <s v="Consumer"/>
    <s v="Economy"/>
    <x v="1"/>
    <x v="9"/>
    <s v="Motorola Speaker Phone, Cordless"/>
    <n v="0"/>
    <n v="133"/>
    <n v="7"/>
    <n v="1"/>
    <b v="1"/>
  </r>
  <r>
    <s v="AZ-2013-9006218"/>
    <x v="339"/>
    <n v="11"/>
    <n v="11"/>
    <n v="2013"/>
    <x v="339"/>
    <s v="Summer Hayward"/>
    <x v="1"/>
    <x v="1"/>
    <s v="Essen"/>
    <x v="1"/>
    <s v="Consumer"/>
    <s v="Economy"/>
    <x v="1"/>
    <x v="9"/>
    <s v="Motorola Speaker Phone, VoIP"/>
    <n v="0"/>
    <n v="390"/>
    <n v="16"/>
    <n v="3"/>
    <b v="1"/>
  </r>
  <r>
    <s v="AZ-2013-9006218"/>
    <x v="339"/>
    <n v="11"/>
    <n v="11"/>
    <n v="2013"/>
    <x v="339"/>
    <s v="Summer Hayward"/>
    <x v="1"/>
    <x v="1"/>
    <s v="Essen"/>
    <x v="1"/>
    <s v="Consumer"/>
    <s v="Economy"/>
    <x v="1"/>
    <x v="9"/>
    <s v="Samsung Signal Booster, Full Size"/>
    <n v="0"/>
    <n v="1103"/>
    <n v="529"/>
    <n v="8"/>
    <b v="1"/>
  </r>
  <r>
    <s v="BN-2013-4478549"/>
    <x v="340"/>
    <n v="12"/>
    <n v="11"/>
    <n v="2013"/>
    <x v="340"/>
    <s v="Noah Hart"/>
    <x v="0"/>
    <x v="0"/>
    <s v="Stockholm"/>
    <x v="0"/>
    <s v="Consumer"/>
    <s v="Economy"/>
    <x v="0"/>
    <x v="10"/>
    <s v="Jiffy Interoffice Envelope, with clear poly window"/>
    <n v="1"/>
    <n v="75"/>
    <n v="-5"/>
    <n v="3"/>
    <b v="0"/>
  </r>
  <r>
    <s v="AZ-2013-4109586"/>
    <x v="340"/>
    <n v="12"/>
    <n v="11"/>
    <n v="2013"/>
    <x v="340"/>
    <s v="Alannah Langridge"/>
    <x v="5"/>
    <x v="18"/>
    <s v="Torrevieja"/>
    <x v="2"/>
    <s v="Consumer"/>
    <s v="Economy"/>
    <x v="0"/>
    <x v="2"/>
    <s v="Stanley Sketch Pad, Blue"/>
    <n v="0"/>
    <n v="133"/>
    <n v="44"/>
    <n v="3"/>
    <b v="1"/>
  </r>
  <r>
    <s v="AZ-2013-4109586"/>
    <x v="340"/>
    <n v="12"/>
    <n v="11"/>
    <n v="2013"/>
    <x v="340"/>
    <s v="Alannah Langridge"/>
    <x v="5"/>
    <x v="18"/>
    <s v="Torrevieja"/>
    <x v="2"/>
    <s v="Consumer"/>
    <s v="Economy"/>
    <x v="0"/>
    <x v="1"/>
    <s v="Cardinal 3-Hole Punch, Clear"/>
    <n v="0"/>
    <n v="57"/>
    <n v="12"/>
    <n v="2"/>
    <b v="0"/>
  </r>
  <r>
    <s v="AZ-2013-1150864"/>
    <x v="340"/>
    <n v="12"/>
    <n v="11"/>
    <n v="2013"/>
    <x v="340"/>
    <s v="Kristina Moore"/>
    <x v="10"/>
    <x v="95"/>
    <s v="Salzburg"/>
    <x v="1"/>
    <s v="Corporate"/>
    <s v="Economy"/>
    <x v="1"/>
    <x v="7"/>
    <s v="Memorex Keyboard, Programmable"/>
    <n v="0"/>
    <n v="437"/>
    <n v="183"/>
    <n v="6"/>
    <b v="0"/>
  </r>
  <r>
    <s v="AZ-2013-4109586"/>
    <x v="340"/>
    <n v="12"/>
    <n v="11"/>
    <n v="2013"/>
    <x v="340"/>
    <s v="Alannah Langridge"/>
    <x v="5"/>
    <x v="18"/>
    <s v="Torrevieja"/>
    <x v="2"/>
    <s v="Consumer"/>
    <s v="Economy"/>
    <x v="1"/>
    <x v="13"/>
    <s v="Brother Wireless Fax, Digital"/>
    <n v="0"/>
    <n v="378"/>
    <n v="34"/>
    <n v="1"/>
    <b v="1"/>
  </r>
  <r>
    <s v="AZ-2013-1450841"/>
    <x v="340"/>
    <n v="12"/>
    <n v="11"/>
    <n v="2013"/>
    <x v="340"/>
    <s v="Mary Hough"/>
    <x v="4"/>
    <x v="4"/>
    <s v="Southend-on-Sea"/>
    <x v="0"/>
    <s v="Home Office"/>
    <s v="Economy"/>
    <x v="0"/>
    <x v="1"/>
    <s v="Acco Binder Covers, Economy"/>
    <n v="0"/>
    <n v="93"/>
    <n v="38"/>
    <n v="7"/>
    <b v="0"/>
  </r>
  <r>
    <s v="AZ-2013-5584344"/>
    <x v="341"/>
    <n v="1"/>
    <n v="12"/>
    <n v="2013"/>
    <x v="341"/>
    <s v="Devin Huddleston"/>
    <x v="4"/>
    <x v="4"/>
    <s v="Halifax"/>
    <x v="0"/>
    <s v="Consumer"/>
    <s v="Economy"/>
    <x v="0"/>
    <x v="2"/>
    <s v="Sanford Markers, Easy-Erase"/>
    <n v="0"/>
    <n v="118"/>
    <n v="2"/>
    <n v="5"/>
    <b v="0"/>
  </r>
  <r>
    <s v="AZ-2013-351604"/>
    <x v="341"/>
    <n v="1"/>
    <n v="12"/>
    <n v="2013"/>
    <x v="341"/>
    <s v="Catharine Robbins"/>
    <x v="5"/>
    <x v="54"/>
    <s v="Madrid"/>
    <x v="2"/>
    <s v="Corporate"/>
    <s v="Priority"/>
    <x v="0"/>
    <x v="8"/>
    <s v="Hamilton Beach Stove, Silver"/>
    <n v="0"/>
    <n v="3802"/>
    <n v="1445"/>
    <n v="7"/>
    <b v="0"/>
  </r>
  <r>
    <s v="AZ-2013-351604"/>
    <x v="341"/>
    <n v="1"/>
    <n v="12"/>
    <n v="2013"/>
    <x v="341"/>
    <s v="Catharine Robbins"/>
    <x v="5"/>
    <x v="54"/>
    <s v="Madrid"/>
    <x v="2"/>
    <s v="Corporate"/>
    <s v="Priority"/>
    <x v="0"/>
    <x v="10"/>
    <s v="Jiffy Business Envelopes, Recycled"/>
    <n v="0"/>
    <n v="73"/>
    <n v="13"/>
    <n v="4"/>
    <b v="0"/>
  </r>
  <r>
    <s v="AZ-2013-351604"/>
    <x v="341"/>
    <n v="1"/>
    <n v="12"/>
    <n v="2013"/>
    <x v="341"/>
    <s v="Catharine Robbins"/>
    <x v="5"/>
    <x v="54"/>
    <s v="Madrid"/>
    <x v="2"/>
    <s v="Corporate"/>
    <s v="Priority"/>
    <x v="0"/>
    <x v="12"/>
    <s v="Elite Trimmer, High Speed"/>
    <n v="0"/>
    <n v="333"/>
    <n v="17"/>
    <n v="8"/>
    <b v="1"/>
  </r>
  <r>
    <s v="AZ-2013-9809267"/>
    <x v="342"/>
    <n v="2"/>
    <n v="12"/>
    <n v="2013"/>
    <x v="342"/>
    <s v="Jade Farmer"/>
    <x v="1"/>
    <x v="34"/>
    <s v="Bremen"/>
    <x v="1"/>
    <s v="Consumer"/>
    <s v="Economy"/>
    <x v="2"/>
    <x v="15"/>
    <s v="Deflect-O Door Stop, Durable"/>
    <n v="0"/>
    <n v="123"/>
    <n v="17"/>
    <n v="3"/>
    <b v="0"/>
  </r>
  <r>
    <s v="AZ-2013-9809267"/>
    <x v="342"/>
    <n v="2"/>
    <n v="12"/>
    <n v="2013"/>
    <x v="342"/>
    <s v="Jade Farmer"/>
    <x v="1"/>
    <x v="34"/>
    <s v="Bremen"/>
    <x v="1"/>
    <s v="Consumer"/>
    <s v="Economy"/>
    <x v="0"/>
    <x v="2"/>
    <s v="BIC Pens, Easy-Erase"/>
    <n v="0"/>
    <n v="15"/>
    <n v="3"/>
    <n v="1"/>
    <b v="0"/>
  </r>
  <r>
    <s v="AZ-2013-9809267"/>
    <x v="342"/>
    <n v="2"/>
    <n v="12"/>
    <n v="2013"/>
    <x v="342"/>
    <s v="Jade Farmer"/>
    <x v="1"/>
    <x v="34"/>
    <s v="Bremen"/>
    <x v="1"/>
    <s v="Consumer"/>
    <s v="Economy"/>
    <x v="0"/>
    <x v="2"/>
    <s v="Sanford Markers, Easy-Erase"/>
    <n v="0"/>
    <n v="188"/>
    <n v="4"/>
    <n v="8"/>
    <b v="0"/>
  </r>
  <r>
    <s v="AZ-2013-9809267"/>
    <x v="342"/>
    <n v="2"/>
    <n v="12"/>
    <n v="2013"/>
    <x v="342"/>
    <s v="Jade Farmer"/>
    <x v="1"/>
    <x v="34"/>
    <s v="Bremen"/>
    <x v="1"/>
    <s v="Consumer"/>
    <s v="Economy"/>
    <x v="0"/>
    <x v="1"/>
    <s v="Ibico Binder Covers, Economy"/>
    <n v="0"/>
    <n v="123"/>
    <n v="17"/>
    <n v="9"/>
    <b v="0"/>
  </r>
  <r>
    <s v="AZ-2013-9809267"/>
    <x v="342"/>
    <n v="2"/>
    <n v="12"/>
    <n v="2013"/>
    <x v="342"/>
    <s v="Jade Farmer"/>
    <x v="1"/>
    <x v="34"/>
    <s v="Bremen"/>
    <x v="1"/>
    <s v="Consumer"/>
    <s v="Economy"/>
    <x v="0"/>
    <x v="3"/>
    <s v="Tenex Trays, Industrial"/>
    <n v="0"/>
    <n v="246"/>
    <n v="0"/>
    <n v="5"/>
    <b v="0"/>
  </r>
  <r>
    <s v="AZ-2013-4218614"/>
    <x v="342"/>
    <n v="2"/>
    <n v="12"/>
    <n v="2013"/>
    <x v="342"/>
    <s v="Lisa Boyette"/>
    <x v="3"/>
    <x v="39"/>
    <s v="Marseille"/>
    <x v="1"/>
    <s v="Corporate"/>
    <s v="Economy Plus"/>
    <x v="2"/>
    <x v="15"/>
    <s v="Tenex Frame, Durable"/>
    <n v="0"/>
    <n v="535"/>
    <n v="128"/>
    <n v="5"/>
    <b v="0"/>
  </r>
  <r>
    <s v="AZ-2013-4218614"/>
    <x v="342"/>
    <n v="2"/>
    <n v="12"/>
    <n v="2013"/>
    <x v="342"/>
    <s v="Lisa Boyette"/>
    <x v="3"/>
    <x v="39"/>
    <s v="Marseille"/>
    <x v="1"/>
    <s v="Corporate"/>
    <s v="Economy Plus"/>
    <x v="0"/>
    <x v="1"/>
    <s v="Ibico 3-Hole Punch, Clear"/>
    <n v="0"/>
    <n v="209"/>
    <n v="84"/>
    <n v="7"/>
    <b v="1"/>
  </r>
  <r>
    <s v="AZ-2013-308992"/>
    <x v="342"/>
    <n v="2"/>
    <n v="12"/>
    <n v="2013"/>
    <x v="342"/>
    <s v="Lucas Warren"/>
    <x v="3"/>
    <x v="3"/>
    <s v="Haguenau"/>
    <x v="1"/>
    <s v="Consumer"/>
    <s v="Priority"/>
    <x v="1"/>
    <x v="4"/>
    <s v="StarTech Receipt Printer, White"/>
    <n v="0"/>
    <n v="278"/>
    <n v="62"/>
    <n v="3"/>
    <b v="0"/>
  </r>
  <r>
    <s v="BN-2013-931788"/>
    <x v="342"/>
    <n v="2"/>
    <n v="12"/>
    <n v="2013"/>
    <x v="342"/>
    <s v="Liam Mathias"/>
    <x v="4"/>
    <x v="4"/>
    <s v="Birmingham"/>
    <x v="0"/>
    <s v="Corporate"/>
    <s v="Economy"/>
    <x v="0"/>
    <x v="0"/>
    <s v="Eaton Note Cards, Premium"/>
    <n v="1"/>
    <n v="70"/>
    <n v="-28"/>
    <n v="5"/>
    <b v="1"/>
  </r>
  <r>
    <s v="BN-2013-695531"/>
    <x v="342"/>
    <n v="2"/>
    <n v="12"/>
    <n v="2013"/>
    <x v="342"/>
    <s v="Georgina Fuller"/>
    <x v="3"/>
    <x v="9"/>
    <s v="Cournon-d'Auvergne"/>
    <x v="1"/>
    <s v="Consumer"/>
    <s v="Economy"/>
    <x v="2"/>
    <x v="6"/>
    <s v="SAFCO Steel Folding Chair, Adjustable"/>
    <n v="0"/>
    <n v="397"/>
    <n v="-4"/>
    <n v="5"/>
    <b v="1"/>
  </r>
  <r>
    <s v="AZ-2013-7969645"/>
    <x v="343"/>
    <n v="3"/>
    <n v="12"/>
    <n v="2013"/>
    <x v="343"/>
    <s v="Isabel Turnbull"/>
    <x v="4"/>
    <x v="4"/>
    <s v="York"/>
    <x v="0"/>
    <s v="Home Office"/>
    <s v="Economy Plus"/>
    <x v="1"/>
    <x v="7"/>
    <s v="Enermax Flash Drive, Bluetooth"/>
    <n v="0"/>
    <n v="166"/>
    <n v="53"/>
    <n v="4"/>
    <b v="1"/>
  </r>
  <r>
    <s v="AZ-2013-3364544"/>
    <x v="343"/>
    <n v="3"/>
    <n v="12"/>
    <n v="2013"/>
    <x v="343"/>
    <s v="James Bruns"/>
    <x v="1"/>
    <x v="1"/>
    <s v="Essen"/>
    <x v="1"/>
    <s v="Consumer"/>
    <s v="Economy"/>
    <x v="0"/>
    <x v="11"/>
    <s v="Stockwell Thumb Tacks, Metal"/>
    <n v="0"/>
    <n v="13"/>
    <n v="5"/>
    <n v="1"/>
    <b v="0"/>
  </r>
  <r>
    <s v="AZ-2013-8831397"/>
    <x v="343"/>
    <n v="3"/>
    <n v="12"/>
    <n v="2013"/>
    <x v="343"/>
    <s v="Julian Mack"/>
    <x v="1"/>
    <x v="28"/>
    <s v="Freiburg"/>
    <x v="1"/>
    <s v="Consumer"/>
    <s v="Economy"/>
    <x v="2"/>
    <x v="5"/>
    <s v="Safco 3-Shelf Cabinet, Traditional"/>
    <n v="0"/>
    <n v="1064"/>
    <n v="225"/>
    <n v="7"/>
    <b v="1"/>
  </r>
  <r>
    <s v="AZ-2013-8831397"/>
    <x v="343"/>
    <n v="3"/>
    <n v="12"/>
    <n v="2013"/>
    <x v="343"/>
    <s v="Julian Mack"/>
    <x v="1"/>
    <x v="28"/>
    <s v="Freiburg"/>
    <x v="1"/>
    <s v="Consumer"/>
    <s v="Economy"/>
    <x v="2"/>
    <x v="15"/>
    <s v="Deflect-O Door Stop, Durable"/>
    <n v="0"/>
    <n v="246"/>
    <n v="34"/>
    <n v="6"/>
    <b v="1"/>
  </r>
  <r>
    <s v="AZ-2013-8831397"/>
    <x v="343"/>
    <n v="3"/>
    <n v="12"/>
    <n v="2013"/>
    <x v="343"/>
    <s v="Julian Mack"/>
    <x v="1"/>
    <x v="28"/>
    <s v="Freiburg"/>
    <x v="1"/>
    <s v="Consumer"/>
    <s v="Economy"/>
    <x v="0"/>
    <x v="3"/>
    <s v="Rogers Shelving, Blue"/>
    <n v="0"/>
    <n v="224"/>
    <n v="-12"/>
    <n v="4"/>
    <b v="0"/>
  </r>
  <r>
    <s v="AZ-2013-6450064"/>
    <x v="344"/>
    <n v="5"/>
    <n v="12"/>
    <n v="2013"/>
    <x v="344"/>
    <s v="Anna Leal"/>
    <x v="1"/>
    <x v="1"/>
    <s v="Solingen"/>
    <x v="1"/>
    <s v="Consumer"/>
    <s v="Economy"/>
    <x v="0"/>
    <x v="2"/>
    <s v="Stanley Markers, Fluorescent"/>
    <n v="0"/>
    <n v="47"/>
    <n v="16"/>
    <n v="2"/>
    <b v="1"/>
  </r>
  <r>
    <s v="AZ-2013-6450064"/>
    <x v="344"/>
    <n v="5"/>
    <n v="12"/>
    <n v="2013"/>
    <x v="344"/>
    <s v="Anna Leal"/>
    <x v="1"/>
    <x v="1"/>
    <s v="Solingen"/>
    <x v="1"/>
    <s v="Consumer"/>
    <s v="Economy"/>
    <x v="0"/>
    <x v="1"/>
    <s v="Wilson Jones Binder Covers, Durable"/>
    <n v="0"/>
    <n v="38"/>
    <n v="17"/>
    <n v="3"/>
    <b v="0"/>
  </r>
  <r>
    <s v="BN-2013-6544742"/>
    <x v="344"/>
    <n v="5"/>
    <n v="12"/>
    <n v="2013"/>
    <x v="344"/>
    <s v="Callum Hagai"/>
    <x v="9"/>
    <x v="46"/>
    <s v="Dordrecht"/>
    <x v="1"/>
    <s v="Home Office"/>
    <s v="Economy Plus"/>
    <x v="0"/>
    <x v="2"/>
    <s v="Binney &amp; Smith Sketch Pad, Blue"/>
    <n v="1"/>
    <n v="139"/>
    <n v="-67"/>
    <n v="6"/>
    <b v="1"/>
  </r>
  <r>
    <s v="AZ-2013-6711717"/>
    <x v="345"/>
    <n v="6"/>
    <n v="12"/>
    <n v="2013"/>
    <x v="345"/>
    <s v="Zoe Lowin"/>
    <x v="3"/>
    <x v="14"/>
    <s v="Albi"/>
    <x v="1"/>
    <s v="Consumer"/>
    <s v="Economy"/>
    <x v="2"/>
    <x v="15"/>
    <s v="Deflect-O Frame, Durable"/>
    <n v="0"/>
    <n v="214"/>
    <n v="88"/>
    <n v="2"/>
    <b v="1"/>
  </r>
  <r>
    <s v="AZ-2013-6711717"/>
    <x v="345"/>
    <n v="6"/>
    <n v="12"/>
    <n v="2013"/>
    <x v="345"/>
    <s v="Zoe Lowin"/>
    <x v="3"/>
    <x v="14"/>
    <s v="Albi"/>
    <x v="1"/>
    <s v="Consumer"/>
    <s v="Economy"/>
    <x v="0"/>
    <x v="2"/>
    <s v="BIC Markers, Blue"/>
    <n v="0"/>
    <n v="132"/>
    <n v="3"/>
    <n v="5"/>
    <b v="1"/>
  </r>
  <r>
    <s v="AZ-2013-6711717"/>
    <x v="345"/>
    <n v="6"/>
    <n v="12"/>
    <n v="2013"/>
    <x v="345"/>
    <s v="Zoe Lowin"/>
    <x v="3"/>
    <x v="14"/>
    <s v="Albi"/>
    <x v="1"/>
    <s v="Consumer"/>
    <s v="Economy"/>
    <x v="0"/>
    <x v="2"/>
    <s v="Boston Markers, Blue"/>
    <n v="0"/>
    <n v="79"/>
    <n v="32"/>
    <n v="3"/>
    <b v="1"/>
  </r>
  <r>
    <s v="AZ-2013-3983168"/>
    <x v="345"/>
    <n v="6"/>
    <n v="12"/>
    <n v="2013"/>
    <x v="345"/>
    <s v="Corey Browne"/>
    <x v="9"/>
    <x v="70"/>
    <s v="Utrecht"/>
    <x v="1"/>
    <s v="Consumer"/>
    <s v="Priority"/>
    <x v="2"/>
    <x v="6"/>
    <s v="Hon Bag Chairs, Set of Two"/>
    <n v="1"/>
    <n v="71"/>
    <n v="-54"/>
    <n v="3"/>
    <b v="1"/>
  </r>
  <r>
    <s v="AZ-2013-3983168"/>
    <x v="345"/>
    <n v="6"/>
    <n v="12"/>
    <n v="2013"/>
    <x v="345"/>
    <s v="Corey Browne"/>
    <x v="9"/>
    <x v="70"/>
    <s v="Utrecht"/>
    <x v="1"/>
    <s v="Consumer"/>
    <s v="Priority"/>
    <x v="0"/>
    <x v="1"/>
    <s v="Avery 3-Hole Punch, Durable"/>
    <n v="1"/>
    <n v="88"/>
    <n v="-27"/>
    <n v="6"/>
    <b v="0"/>
  </r>
  <r>
    <s v="AZ-2013-3983168"/>
    <x v="345"/>
    <n v="6"/>
    <n v="12"/>
    <n v="2013"/>
    <x v="345"/>
    <s v="Corey Browne"/>
    <x v="9"/>
    <x v="70"/>
    <s v="Utrecht"/>
    <x v="1"/>
    <s v="Consumer"/>
    <s v="Priority"/>
    <x v="0"/>
    <x v="1"/>
    <s v="Wilson Jones Binding Machine, Durable"/>
    <n v="1"/>
    <n v="126"/>
    <n v="-121"/>
    <n v="5"/>
    <b v="0"/>
  </r>
  <r>
    <s v="AZ-2013-3983168"/>
    <x v="345"/>
    <n v="6"/>
    <n v="12"/>
    <n v="2013"/>
    <x v="345"/>
    <s v="Corey Browne"/>
    <x v="9"/>
    <x v="70"/>
    <s v="Utrecht"/>
    <x v="1"/>
    <s v="Consumer"/>
    <s v="Priority"/>
    <x v="0"/>
    <x v="10"/>
    <s v="GlobeWeis Manila Envelope, Set of 50"/>
    <n v="1"/>
    <n v="27"/>
    <n v="-9"/>
    <n v="2"/>
    <b v="1"/>
  </r>
  <r>
    <s v="AZ-2013-3983168"/>
    <x v="345"/>
    <n v="6"/>
    <n v="12"/>
    <n v="2013"/>
    <x v="345"/>
    <s v="Corey Browne"/>
    <x v="9"/>
    <x v="70"/>
    <s v="Utrecht"/>
    <x v="1"/>
    <s v="Consumer"/>
    <s v="Priority"/>
    <x v="1"/>
    <x v="4"/>
    <s v="Konica Card Printer, Wireless"/>
    <n v="1"/>
    <n v="613"/>
    <n v="-343"/>
    <n v="7"/>
    <b v="0"/>
  </r>
  <r>
    <s v="AZ-2013-9907"/>
    <x v="345"/>
    <n v="6"/>
    <n v="12"/>
    <n v="2013"/>
    <x v="345"/>
    <s v="Mark Harris"/>
    <x v="1"/>
    <x v="23"/>
    <s v="Munich"/>
    <x v="1"/>
    <s v="Consumer"/>
    <s v="Economy Plus"/>
    <x v="2"/>
    <x v="15"/>
    <s v="Eldon Light Bulb, Black"/>
    <n v="0"/>
    <n v="50"/>
    <n v="19"/>
    <n v="2"/>
    <b v="1"/>
  </r>
  <r>
    <s v="AZ-2013-9907"/>
    <x v="345"/>
    <n v="6"/>
    <n v="12"/>
    <n v="2013"/>
    <x v="345"/>
    <s v="Mark Harris"/>
    <x v="1"/>
    <x v="23"/>
    <s v="Munich"/>
    <x v="1"/>
    <s v="Consumer"/>
    <s v="Economy Plus"/>
    <x v="0"/>
    <x v="2"/>
    <s v="Sanford Markers, Blue"/>
    <n v="0"/>
    <n v="93"/>
    <n v="18"/>
    <n v="4"/>
    <b v="1"/>
  </r>
  <r>
    <s v="AZ-2013-9907"/>
    <x v="345"/>
    <n v="6"/>
    <n v="12"/>
    <n v="2013"/>
    <x v="345"/>
    <s v="Mark Harris"/>
    <x v="1"/>
    <x v="23"/>
    <s v="Munich"/>
    <x v="1"/>
    <s v="Consumer"/>
    <s v="Economy Plus"/>
    <x v="0"/>
    <x v="10"/>
    <s v="Ames Interoffice Envelope, Recycled"/>
    <n v="0"/>
    <n v="132"/>
    <n v="59"/>
    <n v="3"/>
    <b v="0"/>
  </r>
  <r>
    <s v="AZ-2013-2134224"/>
    <x v="345"/>
    <n v="6"/>
    <n v="12"/>
    <n v="2013"/>
    <x v="345"/>
    <s v="Michael Kim"/>
    <x v="3"/>
    <x v="8"/>
    <s v="Sevran"/>
    <x v="1"/>
    <s v="Consumer"/>
    <s v="Economy"/>
    <x v="2"/>
    <x v="5"/>
    <s v="Dania Floating Shelf Set, Metal"/>
    <n v="0"/>
    <n v="152"/>
    <n v="47"/>
    <n v="1"/>
    <b v="1"/>
  </r>
  <r>
    <s v="AZ-2013-2134224"/>
    <x v="345"/>
    <n v="6"/>
    <n v="12"/>
    <n v="2013"/>
    <x v="345"/>
    <s v="Michael Kim"/>
    <x v="3"/>
    <x v="8"/>
    <s v="Sevran"/>
    <x v="1"/>
    <s v="Consumer"/>
    <s v="Economy"/>
    <x v="0"/>
    <x v="3"/>
    <s v="Fellowes Box, Blue"/>
    <n v="0"/>
    <n v="124"/>
    <n v="8"/>
    <n v="7"/>
    <b v="0"/>
  </r>
  <r>
    <s v="BN-2013-2153787"/>
    <x v="345"/>
    <n v="6"/>
    <n v="12"/>
    <n v="2013"/>
    <x v="345"/>
    <s v="Ruby Nicholls"/>
    <x v="0"/>
    <x v="0"/>
    <s v="Huddinge"/>
    <x v="0"/>
    <s v="Corporate"/>
    <s v="Priority"/>
    <x v="2"/>
    <x v="15"/>
    <s v="Advantus Light Bulb, Black"/>
    <n v="1"/>
    <n v="72"/>
    <n v="-24"/>
    <n v="9"/>
    <b v="1"/>
  </r>
  <r>
    <s v="BN-2013-2153787"/>
    <x v="345"/>
    <n v="6"/>
    <n v="12"/>
    <n v="2013"/>
    <x v="345"/>
    <s v="Ruby Nicholls"/>
    <x v="0"/>
    <x v="0"/>
    <s v="Huddinge"/>
    <x v="0"/>
    <s v="Corporate"/>
    <s v="Priority"/>
    <x v="0"/>
    <x v="14"/>
    <s v="Harbour Creations Color Coded Labels, 5000 Label Set"/>
    <n v="1"/>
    <n v="20"/>
    <n v="-1"/>
    <n v="3"/>
    <b v="1"/>
  </r>
  <r>
    <s v="AZ-2013-8958085"/>
    <x v="346"/>
    <n v="7"/>
    <n v="12"/>
    <n v="2013"/>
    <x v="346"/>
    <s v="Natasha Heane"/>
    <x v="2"/>
    <x v="6"/>
    <s v="Rome"/>
    <x v="2"/>
    <s v="Home Office"/>
    <s v="Economy"/>
    <x v="0"/>
    <x v="2"/>
    <s v="BIC Sketch Pad, Fluorescent"/>
    <n v="0"/>
    <n v="499"/>
    <n v="165"/>
    <n v="10"/>
    <b v="0"/>
  </r>
  <r>
    <s v="AZ-2013-8958085"/>
    <x v="346"/>
    <n v="7"/>
    <n v="12"/>
    <n v="2013"/>
    <x v="346"/>
    <s v="Natasha Heane"/>
    <x v="2"/>
    <x v="6"/>
    <s v="Rome"/>
    <x v="2"/>
    <s v="Home Office"/>
    <s v="Economy"/>
    <x v="0"/>
    <x v="2"/>
    <s v="Binney &amp; Smith Pens, Water Color"/>
    <n v="0"/>
    <n v="30"/>
    <n v="11"/>
    <n v="2"/>
    <b v="0"/>
  </r>
  <r>
    <s v="AZ-2013-8958085"/>
    <x v="346"/>
    <n v="7"/>
    <n v="12"/>
    <n v="2013"/>
    <x v="346"/>
    <s v="Natasha Heane"/>
    <x v="2"/>
    <x v="6"/>
    <s v="Rome"/>
    <x v="2"/>
    <s v="Home Office"/>
    <s v="Economy"/>
    <x v="0"/>
    <x v="1"/>
    <s v="Acco Binder, Durable"/>
    <n v="0"/>
    <n v="133"/>
    <n v="37"/>
    <n v="8"/>
    <b v="0"/>
  </r>
  <r>
    <s v="AZ-2013-8958085"/>
    <x v="346"/>
    <n v="7"/>
    <n v="12"/>
    <n v="2013"/>
    <x v="346"/>
    <s v="Natasha Heane"/>
    <x v="2"/>
    <x v="6"/>
    <s v="Rome"/>
    <x v="2"/>
    <s v="Home Office"/>
    <s v="Economy"/>
    <x v="0"/>
    <x v="14"/>
    <s v="Smead Shipping Labels, Alphabetical"/>
    <n v="0"/>
    <n v="69"/>
    <n v="16"/>
    <n v="6"/>
    <b v="1"/>
  </r>
  <r>
    <s v="AZ-2013-8958085"/>
    <x v="346"/>
    <n v="7"/>
    <n v="12"/>
    <n v="2013"/>
    <x v="346"/>
    <s v="Natasha Heane"/>
    <x v="2"/>
    <x v="6"/>
    <s v="Rome"/>
    <x v="2"/>
    <s v="Home Office"/>
    <s v="Economy"/>
    <x v="0"/>
    <x v="3"/>
    <s v="Tenex Lockers, Wire Frame"/>
    <n v="0"/>
    <n v="488"/>
    <n v="-73"/>
    <n v="4"/>
    <b v="1"/>
  </r>
  <r>
    <s v="AZ-2013-8958085"/>
    <x v="346"/>
    <n v="7"/>
    <n v="12"/>
    <n v="2013"/>
    <x v="346"/>
    <s v="Natasha Heane"/>
    <x v="2"/>
    <x v="6"/>
    <s v="Rome"/>
    <x v="2"/>
    <s v="Home Office"/>
    <s v="Economy"/>
    <x v="0"/>
    <x v="12"/>
    <s v="Acme Scissors, Serrated"/>
    <n v="0"/>
    <n v="89"/>
    <n v="5"/>
    <n v="4"/>
    <b v="1"/>
  </r>
  <r>
    <s v="AZ-2013-8958085"/>
    <x v="346"/>
    <n v="7"/>
    <n v="12"/>
    <n v="2013"/>
    <x v="346"/>
    <s v="Natasha Heane"/>
    <x v="2"/>
    <x v="6"/>
    <s v="Rome"/>
    <x v="2"/>
    <s v="Home Office"/>
    <s v="Economy"/>
    <x v="1"/>
    <x v="13"/>
    <s v="Canon Ink, Color"/>
    <n v="0"/>
    <n v="297"/>
    <n v="56"/>
    <n v="2"/>
    <b v="1"/>
  </r>
  <r>
    <s v="AZ-2013-8958085"/>
    <x v="346"/>
    <n v="7"/>
    <n v="12"/>
    <n v="2013"/>
    <x v="346"/>
    <s v="Natasha Heane"/>
    <x v="2"/>
    <x v="6"/>
    <s v="Rome"/>
    <x v="2"/>
    <s v="Home Office"/>
    <s v="Economy"/>
    <x v="1"/>
    <x v="13"/>
    <s v="HP Wireless Fax, Color"/>
    <n v="0"/>
    <n v="723"/>
    <n v="7"/>
    <n v="2"/>
    <b v="0"/>
  </r>
  <r>
    <s v="AZ-2013-5213862"/>
    <x v="346"/>
    <n v="7"/>
    <n v="12"/>
    <n v="2013"/>
    <x v="346"/>
    <s v="Sam Rees"/>
    <x v="3"/>
    <x v="8"/>
    <s v="Paris"/>
    <x v="1"/>
    <s v="Home Office"/>
    <s v="Economy"/>
    <x v="0"/>
    <x v="10"/>
    <s v="GlobeWeis Manila Envelope, Security-Tint"/>
    <n v="0"/>
    <n v="209"/>
    <n v="2"/>
    <n v="7"/>
    <b v="0"/>
  </r>
  <r>
    <s v="AZ-2013-5213862"/>
    <x v="346"/>
    <n v="7"/>
    <n v="12"/>
    <n v="2013"/>
    <x v="346"/>
    <s v="Sam Rees"/>
    <x v="3"/>
    <x v="8"/>
    <s v="Paris"/>
    <x v="1"/>
    <s v="Home Office"/>
    <s v="Economy"/>
    <x v="0"/>
    <x v="3"/>
    <s v="Rogers Trays, Wire Frame"/>
    <n v="0"/>
    <n v="164"/>
    <n v="71"/>
    <n v="3"/>
    <b v="0"/>
  </r>
  <r>
    <s v="BN-2013-6854769"/>
    <x v="346"/>
    <n v="7"/>
    <n v="12"/>
    <n v="2013"/>
    <x v="346"/>
    <s v="Adam Gibbs"/>
    <x v="6"/>
    <x v="26"/>
    <s v="Tallaght"/>
    <x v="0"/>
    <s v="Corporate"/>
    <s v="Economy"/>
    <x v="2"/>
    <x v="6"/>
    <s v="Hon Steel Folding Chair, Red"/>
    <n v="1"/>
    <n v="122"/>
    <n v="-7"/>
    <n v="3"/>
    <b v="1"/>
  </r>
  <r>
    <s v="AZ-2013-4105375"/>
    <x v="347"/>
    <n v="8"/>
    <n v="12"/>
    <n v="2013"/>
    <x v="347"/>
    <s v="Georgia Blackburn"/>
    <x v="1"/>
    <x v="1"/>
    <s v="Duisburg"/>
    <x v="1"/>
    <s v="Corporate"/>
    <s v="Immediate"/>
    <x v="0"/>
    <x v="3"/>
    <s v="Eldon Box, Wire Frame"/>
    <n v="0"/>
    <n v="17"/>
    <n v="4"/>
    <n v="2"/>
    <b v="1"/>
  </r>
  <r>
    <s v="BN-2013-4445925"/>
    <x v="347"/>
    <n v="8"/>
    <n v="12"/>
    <n v="2013"/>
    <x v="347"/>
    <s v="Yasmin Bradley"/>
    <x v="0"/>
    <x v="0"/>
    <s v="Stockholm"/>
    <x v="0"/>
    <s v="Consumer"/>
    <s v="Immediate"/>
    <x v="0"/>
    <x v="3"/>
    <s v="Rogers Box, Blue"/>
    <n v="1"/>
    <n v="24"/>
    <n v="-23"/>
    <n v="2"/>
    <b v="0"/>
  </r>
  <r>
    <s v="AZ-2013-9134300"/>
    <x v="347"/>
    <n v="8"/>
    <n v="12"/>
    <n v="2013"/>
    <x v="347"/>
    <s v="Joseph Banks"/>
    <x v="2"/>
    <x v="6"/>
    <s v="Rome"/>
    <x v="2"/>
    <s v="Consumer"/>
    <s v="Priority"/>
    <x v="0"/>
    <x v="2"/>
    <s v="BIC Sketch Pad, Water Color"/>
    <n v="0"/>
    <n v="259"/>
    <n v="39"/>
    <n v="5"/>
    <b v="1"/>
  </r>
  <r>
    <s v="AZ-2013-9134300"/>
    <x v="347"/>
    <n v="8"/>
    <n v="12"/>
    <n v="2013"/>
    <x v="347"/>
    <s v="Joseph Banks"/>
    <x v="2"/>
    <x v="6"/>
    <s v="Rome"/>
    <x v="2"/>
    <s v="Consumer"/>
    <s v="Priority"/>
    <x v="0"/>
    <x v="14"/>
    <s v="Smead File Folder Labels, Adjustable"/>
    <n v="0"/>
    <n v="14"/>
    <n v="1"/>
    <n v="2"/>
    <b v="1"/>
  </r>
  <r>
    <s v="AZ-2013-9134300"/>
    <x v="347"/>
    <n v="8"/>
    <n v="12"/>
    <n v="2013"/>
    <x v="347"/>
    <s v="Joseph Banks"/>
    <x v="2"/>
    <x v="6"/>
    <s v="Rome"/>
    <x v="2"/>
    <s v="Consumer"/>
    <s v="Priority"/>
    <x v="0"/>
    <x v="0"/>
    <s v="Eaton Parchment Paper, Recycled"/>
    <n v="0"/>
    <n v="27"/>
    <n v="8"/>
    <n v="2"/>
    <b v="1"/>
  </r>
  <r>
    <s v="AZ-2013-9134300"/>
    <x v="347"/>
    <n v="8"/>
    <n v="12"/>
    <n v="2013"/>
    <x v="347"/>
    <s v="Joseph Banks"/>
    <x v="2"/>
    <x v="6"/>
    <s v="Rome"/>
    <x v="2"/>
    <s v="Consumer"/>
    <s v="Priority"/>
    <x v="0"/>
    <x v="3"/>
    <s v="Rogers Box, Single Width"/>
    <n v="0"/>
    <n v="29"/>
    <n v="-13"/>
    <n v="2"/>
    <b v="1"/>
  </r>
  <r>
    <s v="AZ-2013-9134300"/>
    <x v="347"/>
    <n v="8"/>
    <n v="12"/>
    <n v="2013"/>
    <x v="347"/>
    <s v="Joseph Banks"/>
    <x v="2"/>
    <x v="6"/>
    <s v="Rome"/>
    <x v="2"/>
    <s v="Consumer"/>
    <s v="Priority"/>
    <x v="1"/>
    <x v="4"/>
    <s v="Epson Card Printer, Durable"/>
    <n v="0"/>
    <n v="306"/>
    <n v="-31"/>
    <n v="3"/>
    <b v="0"/>
  </r>
  <r>
    <s v="AZ-2013-5637094"/>
    <x v="347"/>
    <n v="8"/>
    <n v="12"/>
    <n v="2013"/>
    <x v="347"/>
    <s v="Lilly Le Grand"/>
    <x v="4"/>
    <x v="4"/>
    <s v="Burnley"/>
    <x v="0"/>
    <s v="Home Office"/>
    <s v="Economy Plus"/>
    <x v="0"/>
    <x v="2"/>
    <s v="Sanford Sketch Pad, Fluorescent"/>
    <n v="0"/>
    <n v="187"/>
    <n v="88"/>
    <n v="4"/>
    <b v="1"/>
  </r>
  <r>
    <s v="AZ-2013-4147824"/>
    <x v="347"/>
    <n v="8"/>
    <n v="12"/>
    <n v="2013"/>
    <x v="347"/>
    <s v="Rhys Murphy"/>
    <x v="2"/>
    <x v="67"/>
    <s v="Genoa"/>
    <x v="2"/>
    <s v="Consumer"/>
    <s v="Economy"/>
    <x v="2"/>
    <x v="5"/>
    <s v="Safco Corner Shelving, Metal"/>
    <n v="0"/>
    <n v="298"/>
    <n v="74"/>
    <n v="2"/>
    <b v="1"/>
  </r>
  <r>
    <s v="BN-2013-8480413"/>
    <x v="347"/>
    <n v="8"/>
    <n v="12"/>
    <n v="2013"/>
    <x v="347"/>
    <s v="Eva Arnold"/>
    <x v="1"/>
    <x v="71"/>
    <s v="Brandenburg"/>
    <x v="1"/>
    <s v="Consumer"/>
    <s v="Economy"/>
    <x v="0"/>
    <x v="2"/>
    <s v="BIC Pens, Fluorescent"/>
    <n v="0"/>
    <n v="109"/>
    <n v="36"/>
    <n v="7"/>
    <b v="1"/>
  </r>
  <r>
    <s v="BN-2013-8480413"/>
    <x v="347"/>
    <n v="8"/>
    <n v="12"/>
    <n v="2013"/>
    <x v="347"/>
    <s v="Eva Arnold"/>
    <x v="1"/>
    <x v="71"/>
    <s v="Brandenburg"/>
    <x v="1"/>
    <s v="Consumer"/>
    <s v="Economy"/>
    <x v="0"/>
    <x v="3"/>
    <s v="Rogers Shelving, Single Width"/>
    <n v="0"/>
    <n v="280"/>
    <n v="-6"/>
    <n v="5"/>
    <b v="1"/>
  </r>
  <r>
    <s v="AZ-2013-5937615"/>
    <x v="347"/>
    <n v="8"/>
    <n v="12"/>
    <n v="2013"/>
    <x v="347"/>
    <s v="Eleanor Doyle"/>
    <x v="4"/>
    <x v="88"/>
    <s v="Cardiff"/>
    <x v="0"/>
    <s v="Consumer"/>
    <s v="Economy"/>
    <x v="0"/>
    <x v="11"/>
    <s v="Stockwell Clamps, Assorted Sizes"/>
    <n v="0"/>
    <n v="50"/>
    <n v="19"/>
    <n v="3"/>
    <b v="0"/>
  </r>
  <r>
    <s v="AZ-2013-5937615"/>
    <x v="347"/>
    <n v="8"/>
    <n v="12"/>
    <n v="2013"/>
    <x v="347"/>
    <s v="Eleanor Doyle"/>
    <x v="4"/>
    <x v="88"/>
    <s v="Cardiff"/>
    <x v="0"/>
    <s v="Consumer"/>
    <s v="Economy"/>
    <x v="0"/>
    <x v="3"/>
    <s v="Fellowes Folders, Blue"/>
    <n v="0"/>
    <n v="53"/>
    <n v="26"/>
    <n v="2"/>
    <b v="0"/>
  </r>
  <r>
    <s v="AZ-2013-4147824"/>
    <x v="347"/>
    <n v="8"/>
    <n v="12"/>
    <n v="2013"/>
    <x v="347"/>
    <s v="Rhys Murphy"/>
    <x v="2"/>
    <x v="67"/>
    <s v="Genoa"/>
    <x v="2"/>
    <s v="Consumer"/>
    <s v="Economy"/>
    <x v="0"/>
    <x v="2"/>
    <s v="Sanford Markers, Blue"/>
    <n v="0"/>
    <n v="116"/>
    <n v="22"/>
    <n v="5"/>
    <b v="1"/>
  </r>
  <r>
    <s v="AZ-2013-7204222"/>
    <x v="347"/>
    <n v="8"/>
    <n v="12"/>
    <n v="2013"/>
    <x v="347"/>
    <s v="Jade Daniels"/>
    <x v="2"/>
    <x v="2"/>
    <s v="Modena"/>
    <x v="2"/>
    <s v="Corporate"/>
    <s v="Economy Plus"/>
    <x v="0"/>
    <x v="10"/>
    <s v="Ames Manila Envelope, Set of 50"/>
    <n v="0"/>
    <n v="49"/>
    <n v="4"/>
    <n v="2"/>
    <b v="1"/>
  </r>
  <r>
    <s v="AZ-2013-3001151"/>
    <x v="347"/>
    <n v="8"/>
    <n v="12"/>
    <n v="2013"/>
    <x v="347"/>
    <s v="Jake Barry"/>
    <x v="2"/>
    <x v="6"/>
    <s v="Rome"/>
    <x v="2"/>
    <s v="Home Office"/>
    <s v="Economy"/>
    <x v="0"/>
    <x v="3"/>
    <s v="Tenex Box, Wire Frame"/>
    <n v="0"/>
    <n v="9"/>
    <n v="1"/>
    <n v="1"/>
    <b v="0"/>
  </r>
  <r>
    <s v="AZ-2013-8369315"/>
    <x v="347"/>
    <n v="8"/>
    <n v="12"/>
    <n v="2013"/>
    <x v="347"/>
    <s v="Kian Sykes"/>
    <x v="5"/>
    <x v="54"/>
    <s v="Madrid"/>
    <x v="2"/>
    <s v="Consumer"/>
    <s v="Economy"/>
    <x v="0"/>
    <x v="14"/>
    <s v="Hon Color Coded Labels, Alphabetical"/>
    <n v="0"/>
    <n v="38"/>
    <n v="1"/>
    <n v="3"/>
    <b v="0"/>
  </r>
  <r>
    <s v="BN-2013-5550345"/>
    <x v="348"/>
    <n v="9"/>
    <n v="12"/>
    <n v="2013"/>
    <x v="348"/>
    <s v="Lauren Knight"/>
    <x v="4"/>
    <x v="4"/>
    <s v="London"/>
    <x v="0"/>
    <s v="Consumer"/>
    <s v="Immediate"/>
    <x v="2"/>
    <x v="15"/>
    <s v="Rubbermaid Door Stop, Durable"/>
    <n v="0"/>
    <n v="73"/>
    <n v="-33"/>
    <n v="3"/>
    <b v="1"/>
  </r>
  <r>
    <s v="AZ-2013-5834532"/>
    <x v="348"/>
    <n v="9"/>
    <n v="12"/>
    <n v="2013"/>
    <x v="348"/>
    <s v="Britney Basaldua"/>
    <x v="1"/>
    <x v="34"/>
    <s v="Bremen"/>
    <x v="1"/>
    <s v="Corporate"/>
    <s v="Priority"/>
    <x v="2"/>
    <x v="5"/>
    <s v="Ikea Library with Doors, Traditional"/>
    <n v="0"/>
    <n v="654"/>
    <n v="247"/>
    <n v="2"/>
    <b v="0"/>
  </r>
  <r>
    <s v="AZ-2013-5834532"/>
    <x v="348"/>
    <n v="9"/>
    <n v="12"/>
    <n v="2013"/>
    <x v="348"/>
    <s v="Britney Basaldua"/>
    <x v="1"/>
    <x v="34"/>
    <s v="Bremen"/>
    <x v="1"/>
    <s v="Corporate"/>
    <s v="Priority"/>
    <x v="0"/>
    <x v="8"/>
    <s v="Cuisinart Coffee Grinder, Black"/>
    <n v="0"/>
    <n v="137"/>
    <n v="55"/>
    <n v="4"/>
    <b v="1"/>
  </r>
  <r>
    <s v="AZ-2013-5834532"/>
    <x v="348"/>
    <n v="9"/>
    <n v="12"/>
    <n v="2013"/>
    <x v="348"/>
    <s v="Britney Basaldua"/>
    <x v="1"/>
    <x v="34"/>
    <s v="Bremen"/>
    <x v="1"/>
    <s v="Corporate"/>
    <s v="Priority"/>
    <x v="0"/>
    <x v="1"/>
    <s v="Ibico Binder Covers, Recycled"/>
    <n v="0"/>
    <n v="70"/>
    <n v="26"/>
    <n v="5"/>
    <b v="1"/>
  </r>
  <r>
    <s v="AZ-2013-5834532"/>
    <x v="348"/>
    <n v="9"/>
    <n v="12"/>
    <n v="2013"/>
    <x v="348"/>
    <s v="Britney Basaldua"/>
    <x v="1"/>
    <x v="34"/>
    <s v="Bremen"/>
    <x v="1"/>
    <s v="Corporate"/>
    <s v="Priority"/>
    <x v="0"/>
    <x v="1"/>
    <s v="Wilson Jones Binder, Clear"/>
    <n v="0"/>
    <n v="75"/>
    <n v="6"/>
    <n v="6"/>
    <b v="1"/>
  </r>
  <r>
    <s v="BN-2013-3574663"/>
    <x v="348"/>
    <n v="9"/>
    <n v="12"/>
    <n v="2013"/>
    <x v="348"/>
    <s v="Anthony Spooner"/>
    <x v="9"/>
    <x v="72"/>
    <s v="Bergen op Zoom"/>
    <x v="1"/>
    <s v="Corporate"/>
    <s v="Economy Plus"/>
    <x v="0"/>
    <x v="14"/>
    <s v="Smead File Folder Labels, Laser Printer Compatible"/>
    <n v="1"/>
    <n v="18"/>
    <n v="-18"/>
    <n v="4"/>
    <b v="1"/>
  </r>
  <r>
    <s v="BN-2013-3574663"/>
    <x v="348"/>
    <n v="9"/>
    <n v="12"/>
    <n v="2013"/>
    <x v="348"/>
    <s v="Anthony Spooner"/>
    <x v="9"/>
    <x v="72"/>
    <s v="Bergen op Zoom"/>
    <x v="1"/>
    <s v="Corporate"/>
    <s v="Economy Plus"/>
    <x v="0"/>
    <x v="12"/>
    <s v="Kleencut Box Cutter, Steel"/>
    <n v="1"/>
    <n v="136"/>
    <n v="-93"/>
    <n v="8"/>
    <b v="1"/>
  </r>
  <r>
    <s v="AZ-2013-4953096"/>
    <x v="348"/>
    <n v="9"/>
    <n v="12"/>
    <n v="2013"/>
    <x v="348"/>
    <s v="Corey Browne"/>
    <x v="1"/>
    <x v="32"/>
    <s v="Darmstadt"/>
    <x v="1"/>
    <s v="Consumer"/>
    <s v="Priority"/>
    <x v="1"/>
    <x v="9"/>
    <s v="Samsung Headset, with Caller ID"/>
    <n v="0"/>
    <n v="73"/>
    <n v="4"/>
    <n v="1"/>
    <b v="0"/>
  </r>
  <r>
    <s v="AZ-2013-584575"/>
    <x v="348"/>
    <n v="9"/>
    <n v="12"/>
    <n v="2013"/>
    <x v="348"/>
    <s v="Scarlett Truchanas"/>
    <x v="4"/>
    <x v="4"/>
    <s v="Coventry"/>
    <x v="0"/>
    <s v="Corporate"/>
    <s v="Economy"/>
    <x v="0"/>
    <x v="3"/>
    <s v="Eldon Trays, Blue"/>
    <n v="0"/>
    <n v="96"/>
    <n v="17"/>
    <n v="2"/>
    <b v="0"/>
  </r>
  <r>
    <s v="AZ-2013-584575"/>
    <x v="348"/>
    <n v="9"/>
    <n v="12"/>
    <n v="2013"/>
    <x v="348"/>
    <s v="Scarlett Truchanas"/>
    <x v="4"/>
    <x v="4"/>
    <s v="Coventry"/>
    <x v="0"/>
    <s v="Corporate"/>
    <s v="Economy"/>
    <x v="0"/>
    <x v="3"/>
    <s v="Rogers Box, Wire Frame"/>
    <n v="0"/>
    <n v="46"/>
    <n v="6"/>
    <n v="2"/>
    <b v="0"/>
  </r>
  <r>
    <s v="AZ-2013-6776872"/>
    <x v="348"/>
    <n v="9"/>
    <n v="12"/>
    <n v="2013"/>
    <x v="348"/>
    <s v="Declan Dundas"/>
    <x v="5"/>
    <x v="77"/>
    <s v="Bilbao"/>
    <x v="2"/>
    <s v="Corporate"/>
    <s v="Economy"/>
    <x v="0"/>
    <x v="1"/>
    <s v="Cardinal Hole Reinforcements, Durable"/>
    <n v="0"/>
    <n v="21"/>
    <n v="4"/>
    <n v="3"/>
    <b v="1"/>
  </r>
  <r>
    <s v="AZ-2013-6776872"/>
    <x v="348"/>
    <n v="9"/>
    <n v="12"/>
    <n v="2013"/>
    <x v="348"/>
    <s v="Declan Dundas"/>
    <x v="5"/>
    <x v="77"/>
    <s v="Bilbao"/>
    <x v="2"/>
    <s v="Corporate"/>
    <s v="Economy"/>
    <x v="0"/>
    <x v="3"/>
    <s v="Smead Lockers, Single Width"/>
    <n v="0"/>
    <n v="536"/>
    <n v="208"/>
    <n v="3"/>
    <b v="1"/>
  </r>
  <r>
    <s v="AZ-2013-584575"/>
    <x v="348"/>
    <n v="9"/>
    <n v="12"/>
    <n v="2013"/>
    <x v="348"/>
    <s v="Scarlett Truchanas"/>
    <x v="4"/>
    <x v="4"/>
    <s v="Coventry"/>
    <x v="0"/>
    <s v="Corporate"/>
    <s v="Economy"/>
    <x v="1"/>
    <x v="9"/>
    <s v="Cisco Headset, Full Size"/>
    <n v="0"/>
    <n v="269"/>
    <n v="91"/>
    <n v="3"/>
    <b v="0"/>
  </r>
  <r>
    <s v="AZ-2013-6776872"/>
    <x v="348"/>
    <n v="9"/>
    <n v="12"/>
    <n v="2013"/>
    <x v="348"/>
    <s v="Declan Dundas"/>
    <x v="5"/>
    <x v="77"/>
    <s v="Bilbao"/>
    <x v="2"/>
    <s v="Corporate"/>
    <s v="Economy"/>
    <x v="1"/>
    <x v="7"/>
    <s v="Memorex Memory Card, Erganomic"/>
    <n v="0"/>
    <n v="500"/>
    <n v="90"/>
    <n v="5"/>
    <b v="1"/>
  </r>
  <r>
    <s v="BN-2013-6699352"/>
    <x v="348"/>
    <n v="9"/>
    <n v="12"/>
    <n v="2013"/>
    <x v="348"/>
    <s v="Kimberly Jones"/>
    <x v="0"/>
    <x v="33"/>
    <s v="Uppsala"/>
    <x v="0"/>
    <s v="Corporate"/>
    <s v="Economy"/>
    <x v="2"/>
    <x v="5"/>
    <s v="Sauder Classic Bookcase, Metal"/>
    <n v="1"/>
    <n v="653"/>
    <n v="-457"/>
    <n v="3"/>
    <b v="1"/>
  </r>
  <r>
    <s v="BN-2013-6699352"/>
    <x v="348"/>
    <n v="9"/>
    <n v="12"/>
    <n v="2013"/>
    <x v="348"/>
    <s v="Kimberly Jones"/>
    <x v="0"/>
    <x v="33"/>
    <s v="Uppsala"/>
    <x v="0"/>
    <s v="Corporate"/>
    <s v="Economy"/>
    <x v="1"/>
    <x v="7"/>
    <s v="Memorex Keyboard, Programmable"/>
    <n v="1"/>
    <n v="109"/>
    <n v="-18"/>
    <n v="3"/>
    <b v="0"/>
  </r>
  <r>
    <s v="AZ-2013-5776875"/>
    <x v="349"/>
    <n v="10"/>
    <n v="12"/>
    <n v="2013"/>
    <x v="349"/>
    <s v="Kiera Chandler"/>
    <x v="5"/>
    <x v="18"/>
    <s v="Valencia"/>
    <x v="2"/>
    <s v="Consumer"/>
    <s v="Immediate"/>
    <x v="1"/>
    <x v="7"/>
    <s v="Enermax Router, Bluetooth"/>
    <n v="0"/>
    <n v="1550"/>
    <n v="139"/>
    <n v="6"/>
    <b v="0"/>
  </r>
  <r>
    <s v="BN-2013-2633333"/>
    <x v="349"/>
    <n v="10"/>
    <n v="12"/>
    <n v="2013"/>
    <x v="349"/>
    <s v="Toby Starling"/>
    <x v="12"/>
    <x v="61"/>
    <s v="Porto"/>
    <x v="2"/>
    <s v="Consumer"/>
    <s v="Economy"/>
    <x v="0"/>
    <x v="1"/>
    <s v="Ibico Index Tab, Clear"/>
    <n v="1"/>
    <n v="18"/>
    <n v="-11"/>
    <n v="4"/>
    <b v="1"/>
  </r>
  <r>
    <s v="AZ-2013-186027"/>
    <x v="349"/>
    <n v="10"/>
    <n v="12"/>
    <n v="2013"/>
    <x v="349"/>
    <s v="Joel McKean"/>
    <x v="5"/>
    <x v="75"/>
    <s v="Cuenca"/>
    <x v="2"/>
    <s v="Home Office"/>
    <s v="Economy"/>
    <x v="0"/>
    <x v="3"/>
    <s v="Fellowes Box, Wire Frame"/>
    <n v="0"/>
    <n v="51"/>
    <n v="20"/>
    <n v="3"/>
    <b v="0"/>
  </r>
  <r>
    <s v="AZ-2013-1444287"/>
    <x v="350"/>
    <n v="11"/>
    <n v="12"/>
    <n v="2013"/>
    <x v="350"/>
    <s v="Adam Peacock"/>
    <x v="1"/>
    <x v="31"/>
    <s v="Hamburg"/>
    <x v="1"/>
    <s v="Corporate"/>
    <s v="Priority"/>
    <x v="0"/>
    <x v="11"/>
    <s v="Advantus Staples, 12 Pack"/>
    <n v="0"/>
    <n v="21"/>
    <n v="1"/>
    <n v="2"/>
    <b v="0"/>
  </r>
  <r>
    <s v="AZ-2013-1444287"/>
    <x v="350"/>
    <n v="11"/>
    <n v="12"/>
    <n v="2013"/>
    <x v="350"/>
    <s v="Adam Peacock"/>
    <x v="1"/>
    <x v="31"/>
    <s v="Hamburg"/>
    <x v="1"/>
    <s v="Corporate"/>
    <s v="Priority"/>
    <x v="1"/>
    <x v="7"/>
    <s v="SanDisk Mouse, Erganomic"/>
    <n v="0"/>
    <n v="325"/>
    <n v="65"/>
    <n v="9"/>
    <b v="1"/>
  </r>
  <r>
    <s v="AZ-2013-135124"/>
    <x v="350"/>
    <n v="11"/>
    <n v="12"/>
    <n v="2013"/>
    <x v="350"/>
    <s v="Judy Rodriquez"/>
    <x v="3"/>
    <x v="39"/>
    <s v="Mougins"/>
    <x v="1"/>
    <s v="Consumer"/>
    <s v="Priority"/>
    <x v="0"/>
    <x v="14"/>
    <s v="Hon File Folder Labels, 5000 Label Set"/>
    <n v="0"/>
    <n v="18"/>
    <n v="9"/>
    <n v="2"/>
    <b v="1"/>
  </r>
  <r>
    <s v="AZ-2013-9306812"/>
    <x v="350"/>
    <n v="11"/>
    <n v="12"/>
    <n v="2013"/>
    <x v="350"/>
    <s v="Florence Wark"/>
    <x v="3"/>
    <x v="8"/>
    <s v="Rueil-Malmaison"/>
    <x v="1"/>
    <s v="Consumer"/>
    <s v="Economy"/>
    <x v="0"/>
    <x v="11"/>
    <s v="OIC Staples, Bulk Pack"/>
    <n v="0"/>
    <n v="68"/>
    <n v="33"/>
    <n v="6"/>
    <b v="1"/>
  </r>
  <r>
    <s v="BN-2013-2514877"/>
    <x v="350"/>
    <n v="11"/>
    <n v="12"/>
    <n v="2013"/>
    <x v="350"/>
    <s v="Juanita Smalls"/>
    <x v="4"/>
    <x v="4"/>
    <s v="London"/>
    <x v="0"/>
    <s v="Home Office"/>
    <s v="Economy"/>
    <x v="0"/>
    <x v="14"/>
    <s v="Smead File Folder Labels, Adjustable"/>
    <n v="0"/>
    <n v="43"/>
    <n v="-2"/>
    <n v="7"/>
    <b v="1"/>
  </r>
  <r>
    <s v="AZ-2013-1120520"/>
    <x v="350"/>
    <n v="11"/>
    <n v="12"/>
    <n v="2013"/>
    <x v="350"/>
    <s v="Lola Hughes"/>
    <x v="4"/>
    <x v="4"/>
    <s v="London"/>
    <x v="0"/>
    <s v="Consumer"/>
    <s v="Economy"/>
    <x v="0"/>
    <x v="3"/>
    <s v="Eldon Lockers, Industrial"/>
    <n v="0"/>
    <n v="357"/>
    <n v="155"/>
    <n v="2"/>
    <b v="1"/>
  </r>
  <r>
    <s v="AZ-2013-3232333"/>
    <x v="351"/>
    <n v="12"/>
    <n v="12"/>
    <n v="2013"/>
    <x v="351"/>
    <s v="Josh Wilkinson"/>
    <x v="5"/>
    <x v="10"/>
    <s v="Barcelona"/>
    <x v="2"/>
    <s v="Corporate"/>
    <s v="Economy"/>
    <x v="2"/>
    <x v="15"/>
    <s v="Tenex Clock, Erganomic"/>
    <n v="0"/>
    <n v="98"/>
    <n v="44"/>
    <n v="2"/>
    <b v="0"/>
  </r>
  <r>
    <s v="BN-2013-8862051"/>
    <x v="351"/>
    <n v="12"/>
    <n v="12"/>
    <n v="2013"/>
    <x v="351"/>
    <s v="Peggy Hua"/>
    <x v="5"/>
    <x v="54"/>
    <s v="Madrid"/>
    <x v="2"/>
    <s v="Corporate"/>
    <s v="Economy"/>
    <x v="2"/>
    <x v="15"/>
    <s v="Eldon Frame, Durable"/>
    <n v="0"/>
    <n v="1020"/>
    <n v="265"/>
    <n v="9"/>
    <b v="0"/>
  </r>
  <r>
    <s v="AZ-2013-2544170"/>
    <x v="351"/>
    <n v="12"/>
    <n v="12"/>
    <n v="2013"/>
    <x v="351"/>
    <s v="Alana Tyson"/>
    <x v="3"/>
    <x v="14"/>
    <s v="Montpellier"/>
    <x v="1"/>
    <s v="Home Office"/>
    <s v="Economy"/>
    <x v="0"/>
    <x v="8"/>
    <s v="Hamilton Beach Toaster, Black"/>
    <n v="0"/>
    <n v="205"/>
    <n v="46"/>
    <n v="4"/>
    <b v="1"/>
  </r>
  <r>
    <s v="AZ-2013-2544170"/>
    <x v="351"/>
    <n v="12"/>
    <n v="12"/>
    <n v="2013"/>
    <x v="351"/>
    <s v="Alana Tyson"/>
    <x v="3"/>
    <x v="14"/>
    <s v="Montpellier"/>
    <x v="1"/>
    <s v="Home Office"/>
    <s v="Economy"/>
    <x v="0"/>
    <x v="2"/>
    <s v="BIC Highlighters, Water Color"/>
    <n v="0"/>
    <n v="44"/>
    <n v="8"/>
    <n v="2"/>
    <b v="1"/>
  </r>
  <r>
    <s v="AZ-2013-2544170"/>
    <x v="351"/>
    <n v="12"/>
    <n v="12"/>
    <n v="2013"/>
    <x v="351"/>
    <s v="Alana Tyson"/>
    <x v="3"/>
    <x v="14"/>
    <s v="Montpellier"/>
    <x v="1"/>
    <s v="Home Office"/>
    <s v="Economy"/>
    <x v="0"/>
    <x v="3"/>
    <s v="Fellowes Lockers, Blue"/>
    <n v="0"/>
    <n v="373"/>
    <n v="66"/>
    <n v="2"/>
    <b v="1"/>
  </r>
  <r>
    <s v="BN-2013-8862051"/>
    <x v="351"/>
    <n v="12"/>
    <n v="12"/>
    <n v="2013"/>
    <x v="351"/>
    <s v="Peggy Hua"/>
    <x v="5"/>
    <x v="54"/>
    <s v="Madrid"/>
    <x v="2"/>
    <s v="Corporate"/>
    <s v="Economy"/>
    <x v="0"/>
    <x v="3"/>
    <s v="Eldon Shelving, Single Width"/>
    <n v="0"/>
    <n v="87"/>
    <n v="-10"/>
    <n v="2"/>
    <b v="1"/>
  </r>
  <r>
    <s v="BN-2013-8862051"/>
    <x v="351"/>
    <n v="12"/>
    <n v="12"/>
    <n v="2013"/>
    <x v="351"/>
    <s v="Peggy Hua"/>
    <x v="5"/>
    <x v="54"/>
    <s v="Madrid"/>
    <x v="2"/>
    <s v="Corporate"/>
    <s v="Economy"/>
    <x v="0"/>
    <x v="12"/>
    <s v="Elite Shears, High Speed"/>
    <n v="0"/>
    <n v="94"/>
    <n v="18"/>
    <n v="2"/>
    <b v="0"/>
  </r>
  <r>
    <s v="BN-2013-3849014"/>
    <x v="351"/>
    <n v="12"/>
    <n v="12"/>
    <n v="2013"/>
    <x v="351"/>
    <s v="James Lamoureux"/>
    <x v="9"/>
    <x v="46"/>
    <s v="Schiedam"/>
    <x v="1"/>
    <s v="Corporate"/>
    <s v="Economy"/>
    <x v="1"/>
    <x v="4"/>
    <s v="Epson Receipt Printer, Durable"/>
    <n v="1"/>
    <n v="176"/>
    <n v="-151"/>
    <n v="3"/>
    <b v="1"/>
  </r>
  <r>
    <s v="AZ-2014-561709"/>
    <x v="352"/>
    <n v="1"/>
    <n v="1"/>
    <n v="2014"/>
    <x v="352"/>
    <s v="Mary Saterfiel"/>
    <x v="3"/>
    <x v="8"/>
    <s v="Pantin"/>
    <x v="1"/>
    <s v="Consumer"/>
    <s v="Economy Plus"/>
    <x v="0"/>
    <x v="2"/>
    <s v="Boston Markers, Water Color"/>
    <n v="0"/>
    <n v="30"/>
    <n v="0"/>
    <n v="1"/>
    <b v="0"/>
  </r>
  <r>
    <s v="AZ-2014-561709"/>
    <x v="352"/>
    <n v="1"/>
    <n v="1"/>
    <n v="2014"/>
    <x v="352"/>
    <s v="Mary Saterfiel"/>
    <x v="3"/>
    <x v="8"/>
    <s v="Pantin"/>
    <x v="1"/>
    <s v="Consumer"/>
    <s v="Economy Plus"/>
    <x v="0"/>
    <x v="14"/>
    <s v="Smead Round Labels, Laser Printer Compatible"/>
    <n v="0"/>
    <n v="14"/>
    <n v="5"/>
    <n v="2"/>
    <b v="1"/>
  </r>
  <r>
    <s v="AZ-2014-561709"/>
    <x v="352"/>
    <n v="1"/>
    <n v="1"/>
    <n v="2014"/>
    <x v="352"/>
    <s v="Mary Saterfiel"/>
    <x v="3"/>
    <x v="8"/>
    <s v="Pantin"/>
    <x v="1"/>
    <s v="Consumer"/>
    <s v="Economy Plus"/>
    <x v="1"/>
    <x v="4"/>
    <s v="Okidata Printer, Red"/>
    <n v="0"/>
    <n v="677"/>
    <n v="-112"/>
    <n v="3"/>
    <b v="0"/>
  </r>
  <r>
    <s v="BN-2014-6812331"/>
    <x v="352"/>
    <n v="1"/>
    <n v="1"/>
    <n v="2014"/>
    <x v="352"/>
    <s v="Brooke Horton"/>
    <x v="3"/>
    <x v="8"/>
    <s v="Cergy"/>
    <x v="1"/>
    <s v="Consumer"/>
    <s v="Economy Plus"/>
    <x v="1"/>
    <x v="9"/>
    <s v="Nokia Office Telephone, with Caller ID"/>
    <n v="0"/>
    <n v="332"/>
    <n v="-43"/>
    <n v="6"/>
    <b v="1"/>
  </r>
  <r>
    <s v="AZ-2014-1954192"/>
    <x v="352"/>
    <n v="1"/>
    <n v="1"/>
    <n v="2014"/>
    <x v="352"/>
    <s v="Katie Thom"/>
    <x v="3"/>
    <x v="9"/>
    <s v="Vaulx-en-Velin"/>
    <x v="1"/>
    <s v="Corporate"/>
    <s v="Economy Plus"/>
    <x v="0"/>
    <x v="2"/>
    <s v="Stanley Canvas, Fluorescent"/>
    <n v="0"/>
    <n v="152"/>
    <n v="49"/>
    <n v="3"/>
    <b v="0"/>
  </r>
  <r>
    <s v="AZ-2014-1954192"/>
    <x v="352"/>
    <n v="1"/>
    <n v="1"/>
    <n v="2014"/>
    <x v="352"/>
    <s v="Katie Thom"/>
    <x v="3"/>
    <x v="9"/>
    <s v="Vaulx-en-Velin"/>
    <x v="1"/>
    <s v="Corporate"/>
    <s v="Economy Plus"/>
    <x v="0"/>
    <x v="1"/>
    <s v="Ibico Hole Reinforcements, Recycled"/>
    <n v="0"/>
    <n v="51"/>
    <n v="16"/>
    <n v="7"/>
    <b v="1"/>
  </r>
  <r>
    <s v="AZ-2014-3279788"/>
    <x v="352"/>
    <n v="1"/>
    <n v="1"/>
    <n v="2014"/>
    <x v="352"/>
    <s v="Freya Briggs"/>
    <x v="2"/>
    <x v="40"/>
    <s v="Afragola"/>
    <x v="2"/>
    <s v="Corporate"/>
    <s v="Economy"/>
    <x v="0"/>
    <x v="3"/>
    <s v="Fellowes Trays, Single Width"/>
    <n v="0"/>
    <n v="138"/>
    <n v="23"/>
    <n v="4"/>
    <b v="0"/>
  </r>
  <r>
    <s v="AZ-2014-3279788"/>
    <x v="352"/>
    <n v="1"/>
    <n v="1"/>
    <n v="2014"/>
    <x v="352"/>
    <s v="Freya Briggs"/>
    <x v="2"/>
    <x v="40"/>
    <s v="Afragola"/>
    <x v="2"/>
    <s v="Corporate"/>
    <s v="Economy"/>
    <x v="0"/>
    <x v="12"/>
    <s v="Elite Trimmer, Easy Grip"/>
    <n v="0"/>
    <n v="43"/>
    <n v="20"/>
    <n v="1"/>
    <b v="0"/>
  </r>
  <r>
    <s v="AZ-2014-4843798"/>
    <x v="353"/>
    <n v="2"/>
    <n v="1"/>
    <n v="2014"/>
    <x v="353"/>
    <s v="Bethany Child"/>
    <x v="2"/>
    <x v="24"/>
    <s v="Milan"/>
    <x v="2"/>
    <s v="Consumer"/>
    <s v="Economy"/>
    <x v="0"/>
    <x v="1"/>
    <s v="Cardinal 3-Hole Punch, Clear"/>
    <n v="0"/>
    <n v="85"/>
    <n v="18"/>
    <n v="3"/>
    <b v="0"/>
  </r>
  <r>
    <s v="AZ-2014-4843798"/>
    <x v="353"/>
    <n v="2"/>
    <n v="1"/>
    <n v="2014"/>
    <x v="353"/>
    <s v="Bethany Child"/>
    <x v="2"/>
    <x v="24"/>
    <s v="Milan"/>
    <x v="2"/>
    <s v="Consumer"/>
    <s v="Economy"/>
    <x v="0"/>
    <x v="3"/>
    <s v="Tenex File Cart, Single Width"/>
    <n v="0"/>
    <n v="485"/>
    <n v="56"/>
    <n v="6"/>
    <b v="0"/>
  </r>
  <r>
    <s v="AZ-2014-1058907"/>
    <x v="354"/>
    <n v="4"/>
    <n v="1"/>
    <n v="2014"/>
    <x v="354"/>
    <s v="Michelle Barrett"/>
    <x v="1"/>
    <x v="43"/>
    <s v="Hanover"/>
    <x v="1"/>
    <s v="Consumer"/>
    <s v="Priority"/>
    <x v="0"/>
    <x v="2"/>
    <s v="BIC Highlighters, Fluorescent"/>
    <n v="1"/>
    <n v="40"/>
    <n v="-14"/>
    <n v="4"/>
    <b v="0"/>
  </r>
  <r>
    <s v="AZ-2014-1058907"/>
    <x v="354"/>
    <n v="4"/>
    <n v="1"/>
    <n v="2014"/>
    <x v="354"/>
    <s v="Michelle Barrett"/>
    <x v="1"/>
    <x v="43"/>
    <s v="Hanover"/>
    <x v="1"/>
    <s v="Consumer"/>
    <s v="Priority"/>
    <x v="1"/>
    <x v="9"/>
    <s v="Samsung Office Telephone, Full Size"/>
    <n v="1"/>
    <n v="166"/>
    <n v="-70"/>
    <n v="5"/>
    <b v="0"/>
  </r>
  <r>
    <s v="AZ-2014-5969019"/>
    <x v="354"/>
    <n v="4"/>
    <n v="1"/>
    <n v="2014"/>
    <x v="354"/>
    <s v="Gail Thompson"/>
    <x v="1"/>
    <x v="43"/>
    <s v="Wilhelmshaven"/>
    <x v="1"/>
    <s v="Consumer"/>
    <s v="Economy"/>
    <x v="1"/>
    <x v="4"/>
    <s v="Okidata Printer, White"/>
    <n v="0"/>
    <n v="2135"/>
    <n v="21"/>
    <n v="8"/>
    <b v="0"/>
  </r>
  <r>
    <s v="AZ-2014-3540181"/>
    <x v="355"/>
    <n v="5"/>
    <n v="1"/>
    <n v="2014"/>
    <x v="355"/>
    <s v="Rory Jess"/>
    <x v="3"/>
    <x v="8"/>
    <s v="Les Lilas"/>
    <x v="1"/>
    <s v="Home Office"/>
    <s v="Economy Plus"/>
    <x v="2"/>
    <x v="15"/>
    <s v="Rubbermaid Stacking Tray, Erganomic"/>
    <n v="0"/>
    <n v="71"/>
    <n v="23"/>
    <n v="3"/>
    <b v="0"/>
  </r>
  <r>
    <s v="AZ-2014-1568727"/>
    <x v="355"/>
    <n v="5"/>
    <n v="1"/>
    <n v="2014"/>
    <x v="355"/>
    <s v="Lauren Hobbs"/>
    <x v="3"/>
    <x v="39"/>
    <s v="Nice"/>
    <x v="1"/>
    <s v="Consumer"/>
    <s v="Priority"/>
    <x v="0"/>
    <x v="3"/>
    <s v="Smead Shelving, Industrial"/>
    <n v="0"/>
    <n v="89"/>
    <n v="14"/>
    <n v="2"/>
    <b v="0"/>
  </r>
  <r>
    <s v="AZ-2014-3540181"/>
    <x v="355"/>
    <n v="5"/>
    <n v="1"/>
    <n v="2014"/>
    <x v="355"/>
    <s v="Rory Jess"/>
    <x v="3"/>
    <x v="8"/>
    <s v="Les Lilas"/>
    <x v="1"/>
    <s v="Home Office"/>
    <s v="Economy Plus"/>
    <x v="0"/>
    <x v="1"/>
    <s v="Wilson Jones Hole Reinforcements, Clear"/>
    <n v="0"/>
    <n v="16"/>
    <n v="2"/>
    <n v="4"/>
    <b v="0"/>
  </r>
  <r>
    <s v="AZ-2014-4295830"/>
    <x v="355"/>
    <n v="5"/>
    <n v="1"/>
    <n v="2014"/>
    <x v="355"/>
    <s v="Brandon Preston"/>
    <x v="1"/>
    <x v="43"/>
    <s v="Langenhagen"/>
    <x v="1"/>
    <s v="Consumer"/>
    <s v="Priority"/>
    <x v="2"/>
    <x v="6"/>
    <s v="Office Star Rocking Chair, Black"/>
    <n v="0"/>
    <n v="374"/>
    <n v="42"/>
    <n v="3"/>
    <b v="0"/>
  </r>
  <r>
    <s v="AZ-2014-2210419"/>
    <x v="356"/>
    <n v="7"/>
    <n v="1"/>
    <n v="2014"/>
    <x v="356"/>
    <s v="Tyson Hanna"/>
    <x v="9"/>
    <x v="70"/>
    <s v="Zeist"/>
    <x v="1"/>
    <s v="Consumer"/>
    <s v="Economy Plus"/>
    <x v="0"/>
    <x v="1"/>
    <s v="Wilson Jones Hole Reinforcements, Durable"/>
    <n v="1"/>
    <n v="9"/>
    <n v="-3"/>
    <n v="3"/>
    <b v="1"/>
  </r>
  <r>
    <s v="AZ-2014-4726682"/>
    <x v="356"/>
    <n v="7"/>
    <n v="1"/>
    <n v="2014"/>
    <x v="356"/>
    <s v="Ben Summerville"/>
    <x v="10"/>
    <x v="62"/>
    <s v="Wels"/>
    <x v="1"/>
    <s v="Consumer"/>
    <s v="Priority"/>
    <x v="0"/>
    <x v="2"/>
    <s v="BIC Pens, Water Color"/>
    <n v="0"/>
    <n v="17"/>
    <n v="7"/>
    <n v="1"/>
    <b v="1"/>
  </r>
  <r>
    <s v="AZ-2014-4726682"/>
    <x v="356"/>
    <n v="7"/>
    <n v="1"/>
    <n v="2014"/>
    <x v="356"/>
    <s v="Ben Summerville"/>
    <x v="10"/>
    <x v="62"/>
    <s v="Wels"/>
    <x v="1"/>
    <s v="Consumer"/>
    <s v="Priority"/>
    <x v="0"/>
    <x v="2"/>
    <s v="Binney &amp; Smith Highlighters, Fluorescent"/>
    <n v="0"/>
    <n v="54"/>
    <n v="4"/>
    <n v="3"/>
    <b v="1"/>
  </r>
  <r>
    <s v="AZ-2014-4726682"/>
    <x v="356"/>
    <n v="7"/>
    <n v="1"/>
    <n v="2014"/>
    <x v="356"/>
    <s v="Ben Summerville"/>
    <x v="10"/>
    <x v="62"/>
    <s v="Wels"/>
    <x v="1"/>
    <s v="Consumer"/>
    <s v="Priority"/>
    <x v="0"/>
    <x v="10"/>
    <s v="Ames Peel and Seal, Recycled"/>
    <n v="0"/>
    <n v="122"/>
    <n v="43"/>
    <n v="7"/>
    <b v="1"/>
  </r>
  <r>
    <s v="AZ-2014-4726682"/>
    <x v="356"/>
    <n v="7"/>
    <n v="1"/>
    <n v="2014"/>
    <x v="356"/>
    <s v="Ben Summerville"/>
    <x v="10"/>
    <x v="62"/>
    <s v="Wels"/>
    <x v="1"/>
    <s v="Consumer"/>
    <s v="Priority"/>
    <x v="0"/>
    <x v="3"/>
    <s v="Smead Shelving, Blue"/>
    <n v="0"/>
    <n v="294"/>
    <n v="88"/>
    <n v="6"/>
    <b v="0"/>
  </r>
  <r>
    <s v="AZ-2014-4726682"/>
    <x v="356"/>
    <n v="7"/>
    <n v="1"/>
    <n v="2014"/>
    <x v="356"/>
    <s v="Ben Summerville"/>
    <x v="10"/>
    <x v="62"/>
    <s v="Wels"/>
    <x v="1"/>
    <s v="Consumer"/>
    <s v="Priority"/>
    <x v="1"/>
    <x v="7"/>
    <s v="Memorex Flash Drive, USB"/>
    <n v="0"/>
    <n v="59"/>
    <n v="5"/>
    <n v="2"/>
    <b v="0"/>
  </r>
  <r>
    <s v="BN-2014-4460556"/>
    <x v="356"/>
    <n v="7"/>
    <n v="1"/>
    <n v="2014"/>
    <x v="356"/>
    <s v="Skye Hammond"/>
    <x v="2"/>
    <x v="24"/>
    <s v="Treviglio"/>
    <x v="2"/>
    <s v="Corporate"/>
    <s v="Economy Plus"/>
    <x v="1"/>
    <x v="9"/>
    <s v="Motorola Smart Phone, Cordless"/>
    <n v="0"/>
    <n v="771"/>
    <n v="-424"/>
    <n v="2"/>
    <b v="1"/>
  </r>
  <r>
    <s v="AZ-2014-1627847"/>
    <x v="356"/>
    <n v="7"/>
    <n v="1"/>
    <n v="2014"/>
    <x v="356"/>
    <s v="Logan Allan"/>
    <x v="5"/>
    <x v="58"/>
    <s v="Santiago de Compostela"/>
    <x v="2"/>
    <s v="Corporate"/>
    <s v="Economy"/>
    <x v="0"/>
    <x v="0"/>
    <s v="Enermax Note Cards, 8.5 x 11"/>
    <n v="0"/>
    <n v="114"/>
    <n v="48"/>
    <n v="4"/>
    <b v="0"/>
  </r>
  <r>
    <s v="BN-2014-4616231"/>
    <x v="357"/>
    <n v="8"/>
    <n v="1"/>
    <n v="2014"/>
    <x v="357"/>
    <s v="Abby Muramats"/>
    <x v="0"/>
    <x v="0"/>
    <s v="Huddinge"/>
    <x v="0"/>
    <s v="Consumer"/>
    <s v="Immediate"/>
    <x v="0"/>
    <x v="14"/>
    <s v="Novimex File Folder Labels, Laser Printer Compatible"/>
    <n v="1"/>
    <n v="29"/>
    <n v="-18"/>
    <n v="7"/>
    <b v="0"/>
  </r>
  <r>
    <s v="AZ-2014-729084"/>
    <x v="357"/>
    <n v="8"/>
    <n v="1"/>
    <n v="2014"/>
    <x v="357"/>
    <s v="Kiera Chandler"/>
    <x v="4"/>
    <x v="4"/>
    <s v="West Bromwich"/>
    <x v="0"/>
    <s v="Consumer"/>
    <s v="Economy Plus"/>
    <x v="2"/>
    <x v="15"/>
    <s v="Advantus Photo Frame, Duo Pack"/>
    <n v="0"/>
    <n v="149"/>
    <n v="17"/>
    <n v="4"/>
    <b v="1"/>
  </r>
  <r>
    <s v="AZ-2014-4892329"/>
    <x v="357"/>
    <n v="8"/>
    <n v="1"/>
    <n v="2014"/>
    <x v="357"/>
    <s v="Oscar Clayton"/>
    <x v="1"/>
    <x v="1"/>
    <s v="Cologne"/>
    <x v="1"/>
    <s v="Consumer"/>
    <s v="Economy"/>
    <x v="0"/>
    <x v="0"/>
    <s v="Enermax Note Cards, Multicolor"/>
    <n v="0"/>
    <n v="131"/>
    <n v="27"/>
    <n v="4"/>
    <b v="0"/>
  </r>
  <r>
    <s v="AZ-2014-729084"/>
    <x v="357"/>
    <n v="8"/>
    <n v="1"/>
    <n v="2014"/>
    <x v="357"/>
    <s v="Kiera Chandler"/>
    <x v="4"/>
    <x v="4"/>
    <s v="West Bromwich"/>
    <x v="0"/>
    <s v="Consumer"/>
    <s v="Economy Plus"/>
    <x v="0"/>
    <x v="14"/>
    <s v="Novimex Round Labels, Adjustable"/>
    <n v="0"/>
    <n v="8"/>
    <n v="2"/>
    <n v="2"/>
    <b v="0"/>
  </r>
  <r>
    <s v="AZ-2014-1891559"/>
    <x v="358"/>
    <n v="9"/>
    <n v="1"/>
    <n v="2014"/>
    <x v="358"/>
    <s v="Ralph Holmes"/>
    <x v="4"/>
    <x v="4"/>
    <s v="Bath"/>
    <x v="0"/>
    <s v="Consumer"/>
    <s v="Economy Plus"/>
    <x v="0"/>
    <x v="12"/>
    <s v="Fiskars Ruler, Serrated"/>
    <n v="0"/>
    <n v="11"/>
    <n v="4"/>
    <n v="1"/>
    <b v="0"/>
  </r>
  <r>
    <s v="AZ-2014-5155500"/>
    <x v="358"/>
    <n v="9"/>
    <n v="1"/>
    <n v="2014"/>
    <x v="358"/>
    <s v="Don Willie"/>
    <x v="4"/>
    <x v="4"/>
    <s v="Exeter"/>
    <x v="0"/>
    <s v="Corporate"/>
    <s v="Economy Plus"/>
    <x v="0"/>
    <x v="0"/>
    <s v="Eaton Computer Printout Paper, Multicolor"/>
    <n v="0"/>
    <n v="56"/>
    <n v="8"/>
    <n v="2"/>
    <b v="0"/>
  </r>
  <r>
    <s v="AZ-2014-5155500"/>
    <x v="358"/>
    <n v="9"/>
    <n v="1"/>
    <n v="2014"/>
    <x v="358"/>
    <s v="Don Willie"/>
    <x v="4"/>
    <x v="4"/>
    <s v="Exeter"/>
    <x v="0"/>
    <s v="Corporate"/>
    <s v="Economy Plus"/>
    <x v="1"/>
    <x v="9"/>
    <s v="Cisco Speaker Phone, Cordless"/>
    <n v="0"/>
    <n v="565"/>
    <n v="57"/>
    <n v="4"/>
    <b v="0"/>
  </r>
  <r>
    <s v="AZ-2014-870440"/>
    <x v="358"/>
    <n v="9"/>
    <n v="1"/>
    <n v="2014"/>
    <x v="358"/>
    <s v="Xavier Synan"/>
    <x v="4"/>
    <x v="4"/>
    <s v="Manchester"/>
    <x v="0"/>
    <s v="Consumer"/>
    <s v="Economy"/>
    <x v="2"/>
    <x v="15"/>
    <s v="Eldon Clock, Black"/>
    <n v="0"/>
    <n v="79"/>
    <n v="-2"/>
    <n v="2"/>
    <b v="1"/>
  </r>
  <r>
    <s v="AZ-2014-1094147"/>
    <x v="358"/>
    <n v="9"/>
    <n v="1"/>
    <n v="2014"/>
    <x v="358"/>
    <s v="Jonathan Summons"/>
    <x v="1"/>
    <x v="23"/>
    <s v="Munich"/>
    <x v="1"/>
    <s v="Consumer"/>
    <s v="Economy"/>
    <x v="0"/>
    <x v="2"/>
    <s v="Sanford Canvas, Easy-Erase"/>
    <n v="0"/>
    <n v="102"/>
    <n v="13"/>
    <n v="2"/>
    <b v="0"/>
  </r>
  <r>
    <s v="AZ-2014-2013491"/>
    <x v="358"/>
    <n v="9"/>
    <n v="1"/>
    <n v="2014"/>
    <x v="358"/>
    <s v="Angelina Hurst"/>
    <x v="1"/>
    <x v="43"/>
    <s v="Hanover"/>
    <x v="1"/>
    <s v="Consumer"/>
    <s v="Economy"/>
    <x v="0"/>
    <x v="2"/>
    <s v="BIC Sketch Pad, Easy-Erase"/>
    <n v="1"/>
    <n v="122"/>
    <n v="0"/>
    <n v="5"/>
    <b v="1"/>
  </r>
  <r>
    <s v="AZ-2014-2013491"/>
    <x v="358"/>
    <n v="9"/>
    <n v="1"/>
    <n v="2014"/>
    <x v="358"/>
    <s v="Angelina Hurst"/>
    <x v="1"/>
    <x v="43"/>
    <s v="Hanover"/>
    <x v="1"/>
    <s v="Consumer"/>
    <s v="Economy"/>
    <x v="0"/>
    <x v="11"/>
    <s v="Stockwell Paper Clips, Assorted Sizes"/>
    <n v="1"/>
    <n v="40"/>
    <n v="-32"/>
    <n v="7"/>
    <b v="0"/>
  </r>
  <r>
    <s v="AZ-2014-1094147"/>
    <x v="358"/>
    <n v="9"/>
    <n v="1"/>
    <n v="2014"/>
    <x v="358"/>
    <s v="Jonathan Summons"/>
    <x v="1"/>
    <x v="23"/>
    <s v="Munich"/>
    <x v="1"/>
    <s v="Consumer"/>
    <s v="Economy"/>
    <x v="0"/>
    <x v="3"/>
    <s v="Eldon Trays, Blue"/>
    <n v="0"/>
    <n v="130"/>
    <n v="11"/>
    <n v="3"/>
    <b v="1"/>
  </r>
  <r>
    <s v="AZ-2014-870440"/>
    <x v="358"/>
    <n v="9"/>
    <n v="1"/>
    <n v="2014"/>
    <x v="358"/>
    <s v="Xavier Synan"/>
    <x v="4"/>
    <x v="4"/>
    <s v="Manchester"/>
    <x v="0"/>
    <s v="Consumer"/>
    <s v="Economy"/>
    <x v="0"/>
    <x v="2"/>
    <s v="BIC Pens, Blue"/>
    <n v="0"/>
    <n v="43"/>
    <n v="5"/>
    <n v="3"/>
    <b v="1"/>
  </r>
  <r>
    <s v="AZ-2014-870440"/>
    <x v="358"/>
    <n v="9"/>
    <n v="1"/>
    <n v="2014"/>
    <x v="358"/>
    <s v="Xavier Synan"/>
    <x v="4"/>
    <x v="4"/>
    <s v="Manchester"/>
    <x v="0"/>
    <s v="Consumer"/>
    <s v="Economy"/>
    <x v="0"/>
    <x v="1"/>
    <s v="Avery Binder Covers, Economy"/>
    <n v="0"/>
    <n v="33"/>
    <n v="10"/>
    <n v="3"/>
    <b v="1"/>
  </r>
  <r>
    <s v="AZ-2014-870440"/>
    <x v="358"/>
    <n v="9"/>
    <n v="1"/>
    <n v="2014"/>
    <x v="358"/>
    <s v="Xavier Synan"/>
    <x v="4"/>
    <x v="4"/>
    <s v="Manchester"/>
    <x v="0"/>
    <s v="Consumer"/>
    <s v="Economy"/>
    <x v="0"/>
    <x v="1"/>
    <s v="Cardinal Hole Reinforcements, Clear"/>
    <n v="0"/>
    <n v="24"/>
    <n v="11"/>
    <n v="5"/>
    <b v="0"/>
  </r>
  <r>
    <s v="AZ-2014-870440"/>
    <x v="358"/>
    <n v="9"/>
    <n v="1"/>
    <n v="2014"/>
    <x v="358"/>
    <s v="Xavier Synan"/>
    <x v="4"/>
    <x v="4"/>
    <s v="Manchester"/>
    <x v="0"/>
    <s v="Consumer"/>
    <s v="Economy"/>
    <x v="1"/>
    <x v="4"/>
    <s v="Konica Receipt Printer, Durable"/>
    <n v="0"/>
    <n v="734"/>
    <n v="213"/>
    <n v="6"/>
    <b v="1"/>
  </r>
  <r>
    <s v="AZ-2014-139785"/>
    <x v="358"/>
    <n v="9"/>
    <n v="1"/>
    <n v="2014"/>
    <x v="358"/>
    <s v="Daniel Howells"/>
    <x v="4"/>
    <x v="4"/>
    <s v="Leicester"/>
    <x v="0"/>
    <s v="Corporate"/>
    <s v="Economy"/>
    <x v="0"/>
    <x v="14"/>
    <s v="Harbour Creations Color Coded Labels, Alphabetical"/>
    <n v="0"/>
    <n v="38"/>
    <n v="19"/>
    <n v="3"/>
    <b v="0"/>
  </r>
  <r>
    <s v="BN-2014-4587618"/>
    <x v="358"/>
    <n v="9"/>
    <n v="1"/>
    <n v="2014"/>
    <x v="358"/>
    <s v="Nicholas Carey"/>
    <x v="9"/>
    <x v="46"/>
    <s v="Dordrecht"/>
    <x v="1"/>
    <s v="Consumer"/>
    <s v="Economy"/>
    <x v="0"/>
    <x v="2"/>
    <s v="Binney &amp; Smith Pens, Blue"/>
    <n v="1"/>
    <n v="48"/>
    <n v="-8"/>
    <n v="8"/>
    <b v="0"/>
  </r>
  <r>
    <s v="BN-2014-4587618"/>
    <x v="358"/>
    <n v="9"/>
    <n v="1"/>
    <n v="2014"/>
    <x v="358"/>
    <s v="Nicholas Carey"/>
    <x v="9"/>
    <x v="46"/>
    <s v="Dordrecht"/>
    <x v="1"/>
    <s v="Consumer"/>
    <s v="Economy"/>
    <x v="0"/>
    <x v="2"/>
    <s v="Boston Sketch Pad, Water Color"/>
    <n v="1"/>
    <n v="26"/>
    <n v="-24"/>
    <n v="1"/>
    <b v="1"/>
  </r>
  <r>
    <s v="BN-2014-4587618"/>
    <x v="358"/>
    <n v="9"/>
    <n v="1"/>
    <n v="2014"/>
    <x v="358"/>
    <s v="Nicholas Carey"/>
    <x v="9"/>
    <x v="46"/>
    <s v="Dordrecht"/>
    <x v="1"/>
    <s v="Consumer"/>
    <s v="Economy"/>
    <x v="0"/>
    <x v="2"/>
    <s v="Sanford Highlighters, Blue"/>
    <n v="1"/>
    <n v="16"/>
    <n v="-12"/>
    <n v="2"/>
    <b v="0"/>
  </r>
  <r>
    <s v="BN-2014-4587618"/>
    <x v="358"/>
    <n v="9"/>
    <n v="1"/>
    <n v="2014"/>
    <x v="358"/>
    <s v="Nicholas Carey"/>
    <x v="9"/>
    <x v="46"/>
    <s v="Dordrecht"/>
    <x v="1"/>
    <s v="Consumer"/>
    <s v="Economy"/>
    <x v="0"/>
    <x v="11"/>
    <s v="OIC Push Pins, Assorted Sizes"/>
    <n v="1"/>
    <n v="12"/>
    <n v="-7"/>
    <n v="2"/>
    <b v="1"/>
  </r>
  <r>
    <s v="BN-2014-4587618"/>
    <x v="358"/>
    <n v="9"/>
    <n v="1"/>
    <n v="2014"/>
    <x v="358"/>
    <s v="Nicholas Carey"/>
    <x v="9"/>
    <x v="46"/>
    <s v="Dordrecht"/>
    <x v="1"/>
    <s v="Consumer"/>
    <s v="Economy"/>
    <x v="1"/>
    <x v="4"/>
    <s v="Panasonic Calculator, Durable"/>
    <n v="1"/>
    <n v="76"/>
    <n v="-54"/>
    <n v="3"/>
    <b v="1"/>
  </r>
  <r>
    <s v="AZ-2014-9479469"/>
    <x v="359"/>
    <n v="10"/>
    <n v="1"/>
    <n v="2014"/>
    <x v="359"/>
    <s v="Sean Ford"/>
    <x v="10"/>
    <x v="29"/>
    <s v="Vienna"/>
    <x v="1"/>
    <s v="Home Office"/>
    <s v="Priority"/>
    <x v="1"/>
    <x v="13"/>
    <s v="Brother Fax Machine, Color"/>
    <n v="0"/>
    <n v="320"/>
    <n v="144"/>
    <n v="1"/>
    <b v="0"/>
  </r>
  <r>
    <s v="BN-2014-6571686"/>
    <x v="359"/>
    <n v="10"/>
    <n v="1"/>
    <n v="2014"/>
    <x v="359"/>
    <s v="Hayley Baldwinson"/>
    <x v="9"/>
    <x v="51"/>
    <s v="Amsterdam"/>
    <x v="1"/>
    <s v="Consumer"/>
    <s v="Economy"/>
    <x v="2"/>
    <x v="5"/>
    <s v="Sauder 3-Shelf Cabinet, Traditional"/>
    <n v="1"/>
    <n v="83"/>
    <n v="-48"/>
    <n v="1"/>
    <b v="0"/>
  </r>
  <r>
    <s v="BN-2014-8911899"/>
    <x v="359"/>
    <n v="10"/>
    <n v="1"/>
    <n v="2014"/>
    <x v="359"/>
    <s v="Shannon Howe"/>
    <x v="12"/>
    <x v="83"/>
    <s v="Loures"/>
    <x v="2"/>
    <s v="Consumer"/>
    <s v="Economy"/>
    <x v="1"/>
    <x v="9"/>
    <s v="Motorola Signal Booster, VoIP"/>
    <n v="1"/>
    <n v="143"/>
    <n v="-129"/>
    <n v="2"/>
    <b v="0"/>
  </r>
  <r>
    <s v="AZ-2014-5623990"/>
    <x v="360"/>
    <n v="11"/>
    <n v="1"/>
    <n v="2014"/>
    <x v="360"/>
    <s v="Georgina Arnold"/>
    <x v="4"/>
    <x v="4"/>
    <s v="Leicester"/>
    <x v="0"/>
    <s v="Corporate"/>
    <s v="Economy Plus"/>
    <x v="0"/>
    <x v="14"/>
    <s v="Novimex File Folder Labels, Laser Printer Compatible"/>
    <n v="0"/>
    <n v="17"/>
    <n v="3"/>
    <n v="2"/>
    <b v="0"/>
  </r>
  <r>
    <s v="AZ-2014-204778"/>
    <x v="360"/>
    <n v="11"/>
    <n v="1"/>
    <n v="2014"/>
    <x v="360"/>
    <s v="Owen Faulkner"/>
    <x v="5"/>
    <x v="54"/>
    <s v="Parla"/>
    <x v="2"/>
    <s v="Home Office"/>
    <s v="Economy Plus"/>
    <x v="1"/>
    <x v="7"/>
    <s v="Logitech Mouse, USB"/>
    <n v="0"/>
    <n v="59"/>
    <n v="8"/>
    <n v="2"/>
    <b v="0"/>
  </r>
  <r>
    <s v="AZ-2014-6185153"/>
    <x v="361"/>
    <n v="12"/>
    <n v="1"/>
    <n v="2014"/>
    <x v="361"/>
    <s v="Rose Heap"/>
    <x v="3"/>
    <x v="8"/>
    <s v="Montreuil"/>
    <x v="1"/>
    <s v="Consumer"/>
    <s v="Economy"/>
    <x v="0"/>
    <x v="1"/>
    <s v="Ibico Binder, Economy"/>
    <n v="0"/>
    <n v="46"/>
    <n v="13"/>
    <n v="3"/>
    <b v="1"/>
  </r>
  <r>
    <s v="AZ-2014-1732557"/>
    <x v="361"/>
    <n v="12"/>
    <n v="1"/>
    <n v="2014"/>
    <x v="361"/>
    <s v="Adam Harte"/>
    <x v="9"/>
    <x v="70"/>
    <s v="Veenendaal"/>
    <x v="1"/>
    <s v="Corporate"/>
    <s v="Economy"/>
    <x v="0"/>
    <x v="1"/>
    <s v="Ibico Index Tab, Economy"/>
    <n v="1"/>
    <n v="16"/>
    <n v="-5"/>
    <n v="3"/>
    <b v="1"/>
  </r>
  <r>
    <s v="AZ-2014-7955306"/>
    <x v="361"/>
    <n v="12"/>
    <n v="1"/>
    <n v="2014"/>
    <x v="361"/>
    <s v="Tahlia Coughlan"/>
    <x v="3"/>
    <x v="3"/>
    <s v="Schiltigheim"/>
    <x v="1"/>
    <s v="Corporate"/>
    <s v="Economy"/>
    <x v="0"/>
    <x v="2"/>
    <s v="BIC Sketch Pad, Easy-Erase"/>
    <n v="0"/>
    <n v="147"/>
    <n v="73"/>
    <n v="3"/>
    <b v="1"/>
  </r>
  <r>
    <s v="AZ-2014-7955306"/>
    <x v="361"/>
    <n v="12"/>
    <n v="1"/>
    <n v="2014"/>
    <x v="361"/>
    <s v="Tahlia Coughlan"/>
    <x v="3"/>
    <x v="3"/>
    <s v="Schiltigheim"/>
    <x v="1"/>
    <s v="Corporate"/>
    <s v="Economy"/>
    <x v="0"/>
    <x v="3"/>
    <s v="Smead Folders, Industrial"/>
    <n v="0"/>
    <n v="16"/>
    <n v="2"/>
    <n v="1"/>
    <b v="0"/>
  </r>
  <r>
    <s v="AZ-2014-4042743"/>
    <x v="361"/>
    <n v="12"/>
    <n v="1"/>
    <n v="2014"/>
    <x v="361"/>
    <s v="Jasper Neighbour"/>
    <x v="1"/>
    <x v="1"/>
    <s v="Cologne"/>
    <x v="1"/>
    <s v="Corporate"/>
    <s v="Economy"/>
    <x v="0"/>
    <x v="1"/>
    <s v="Avery Binder, Clear"/>
    <n v="0"/>
    <n v="87"/>
    <n v="9"/>
    <n v="7"/>
    <b v="1"/>
  </r>
  <r>
    <s v="AZ-2014-4042743"/>
    <x v="361"/>
    <n v="12"/>
    <n v="1"/>
    <n v="2014"/>
    <x v="361"/>
    <s v="Jasper Neighbour"/>
    <x v="1"/>
    <x v="1"/>
    <s v="Cologne"/>
    <x v="1"/>
    <s v="Corporate"/>
    <s v="Economy"/>
    <x v="0"/>
    <x v="10"/>
    <s v="Kraft Mailers, Set of 50"/>
    <n v="0"/>
    <n v="226"/>
    <n v="61"/>
    <n v="6"/>
    <b v="0"/>
  </r>
  <r>
    <s v="AZ-2014-3079618"/>
    <x v="362"/>
    <n v="1"/>
    <n v="2"/>
    <n v="2014"/>
    <x v="362"/>
    <s v="Kazuko Mason"/>
    <x v="5"/>
    <x v="75"/>
    <s v="Puertollano"/>
    <x v="2"/>
    <s v="Home Office"/>
    <s v="Priority"/>
    <x v="0"/>
    <x v="14"/>
    <s v="Harbour Creations Legal Exhibit Labels, Adjustable"/>
    <n v="0"/>
    <n v="9"/>
    <n v="4"/>
    <n v="1"/>
    <b v="0"/>
  </r>
  <r>
    <s v="AZ-2014-795523"/>
    <x v="363"/>
    <n v="4"/>
    <n v="2"/>
    <n v="2014"/>
    <x v="363"/>
    <s v="Sam Rees"/>
    <x v="1"/>
    <x v="34"/>
    <s v="Bremen"/>
    <x v="1"/>
    <s v="Home Office"/>
    <s v="Economy"/>
    <x v="2"/>
    <x v="5"/>
    <s v="Dania 3-Shelf Cabinet, Pine"/>
    <n v="0"/>
    <n v="1157"/>
    <n v="-13"/>
    <n v="9"/>
    <b v="0"/>
  </r>
  <r>
    <s v="AZ-2014-795523"/>
    <x v="363"/>
    <n v="4"/>
    <n v="2"/>
    <n v="2014"/>
    <x v="363"/>
    <s v="Sam Rees"/>
    <x v="1"/>
    <x v="34"/>
    <s v="Bremen"/>
    <x v="1"/>
    <s v="Home Office"/>
    <s v="Economy"/>
    <x v="0"/>
    <x v="1"/>
    <s v="Acco Binding Machine, Durable"/>
    <n v="0"/>
    <n v="105"/>
    <n v="25"/>
    <n v="2"/>
    <b v="1"/>
  </r>
  <r>
    <s v="AZ-2014-795523"/>
    <x v="363"/>
    <n v="4"/>
    <n v="2"/>
    <n v="2014"/>
    <x v="363"/>
    <s v="Sam Rees"/>
    <x v="1"/>
    <x v="34"/>
    <s v="Bremen"/>
    <x v="1"/>
    <s v="Home Office"/>
    <s v="Economy"/>
    <x v="0"/>
    <x v="3"/>
    <s v="Tenex File Cart, Blue"/>
    <n v="0"/>
    <n v="360"/>
    <n v="32"/>
    <n v="3"/>
    <b v="0"/>
  </r>
  <r>
    <s v="BN-2014-4017957"/>
    <x v="363"/>
    <n v="4"/>
    <n v="2"/>
    <n v="2014"/>
    <x v="363"/>
    <s v="Tyson Brookman"/>
    <x v="0"/>
    <x v="0"/>
    <s v="Nacka"/>
    <x v="0"/>
    <s v="Consumer"/>
    <s v="Economy"/>
    <x v="0"/>
    <x v="3"/>
    <s v="Smead Shelving, Wire Frame"/>
    <n v="1"/>
    <n v="72"/>
    <n v="-6"/>
    <n v="3"/>
    <b v="1"/>
  </r>
  <r>
    <s v="AZ-2014-795523"/>
    <x v="363"/>
    <n v="4"/>
    <n v="2"/>
    <n v="2014"/>
    <x v="363"/>
    <s v="Sam Rees"/>
    <x v="1"/>
    <x v="34"/>
    <s v="Bremen"/>
    <x v="1"/>
    <s v="Home Office"/>
    <s v="Economy"/>
    <x v="1"/>
    <x v="9"/>
    <s v="Apple Speaker Phone, Cordless"/>
    <n v="0"/>
    <n v="252"/>
    <n v="56"/>
    <n v="2"/>
    <b v="0"/>
  </r>
  <r>
    <s v="AZ-2014-6158544"/>
    <x v="364"/>
    <n v="5"/>
    <n v="2"/>
    <n v="2014"/>
    <x v="364"/>
    <s v="Taj Knetes"/>
    <x v="3"/>
    <x v="8"/>
    <s v="Limay"/>
    <x v="1"/>
    <s v="Consumer"/>
    <s v="Priority"/>
    <x v="0"/>
    <x v="2"/>
    <s v="Boston Highlighters, Fluorescent"/>
    <n v="0"/>
    <n v="40"/>
    <n v="10"/>
    <n v="2"/>
    <b v="1"/>
  </r>
  <r>
    <s v="BN-2014-2570912"/>
    <x v="364"/>
    <n v="5"/>
    <n v="2"/>
    <n v="2014"/>
    <x v="364"/>
    <s v="Sam French"/>
    <x v="3"/>
    <x v="27"/>
    <s v="Libourne"/>
    <x v="1"/>
    <s v="Consumer"/>
    <s v="Priority"/>
    <x v="0"/>
    <x v="3"/>
    <s v="Smead Lockers, Wire Frame"/>
    <n v="0"/>
    <n v="355"/>
    <n v="-4"/>
    <n v="2"/>
    <b v="1"/>
  </r>
  <r>
    <s v="AZ-2014-2583309"/>
    <x v="364"/>
    <n v="5"/>
    <n v="2"/>
    <n v="2014"/>
    <x v="364"/>
    <s v="Eden Kern"/>
    <x v="3"/>
    <x v="30"/>
    <s v="Wasquehal"/>
    <x v="1"/>
    <s v="Consumer"/>
    <s v="Economy Plus"/>
    <x v="0"/>
    <x v="3"/>
    <s v="Rogers Folders, Wire Frame"/>
    <n v="0"/>
    <n v="54"/>
    <n v="1"/>
    <n v="2"/>
    <b v="1"/>
  </r>
  <r>
    <s v="AZ-2014-9676120"/>
    <x v="364"/>
    <n v="5"/>
    <n v="2"/>
    <n v="2014"/>
    <x v="364"/>
    <s v="Charli Rose"/>
    <x v="4"/>
    <x v="4"/>
    <s v="Manchester"/>
    <x v="0"/>
    <s v="Consumer"/>
    <s v="Priority"/>
    <x v="0"/>
    <x v="2"/>
    <s v="Binney &amp; Smith Canvas, Easy-Erase"/>
    <n v="0"/>
    <n v="155"/>
    <n v="26"/>
    <n v="3"/>
    <b v="0"/>
  </r>
  <r>
    <s v="BN-2014-1507316"/>
    <x v="364"/>
    <n v="5"/>
    <n v="2"/>
    <n v="2014"/>
    <x v="364"/>
    <s v="George Dawson"/>
    <x v="2"/>
    <x v="24"/>
    <s v="Milan"/>
    <x v="2"/>
    <s v="Home Office"/>
    <s v="Economy Plus"/>
    <x v="0"/>
    <x v="3"/>
    <s v="Rogers Shelving, Wire Frame"/>
    <n v="0"/>
    <n v="37"/>
    <n v="-6"/>
    <n v="1"/>
    <b v="1"/>
  </r>
  <r>
    <s v="BN-2014-1507316"/>
    <x v="364"/>
    <n v="5"/>
    <n v="2"/>
    <n v="2014"/>
    <x v="364"/>
    <s v="George Dawson"/>
    <x v="2"/>
    <x v="24"/>
    <s v="Milan"/>
    <x v="2"/>
    <s v="Home Office"/>
    <s v="Economy Plus"/>
    <x v="1"/>
    <x v="7"/>
    <s v="Memorex Mouse, Bluetooth"/>
    <n v="0"/>
    <n v="28"/>
    <n v="1"/>
    <n v="1"/>
    <b v="0"/>
  </r>
  <r>
    <s v="BN-2014-5698928"/>
    <x v="364"/>
    <n v="5"/>
    <n v="2"/>
    <n v="2014"/>
    <x v="364"/>
    <s v="Charlie Horrocks"/>
    <x v="9"/>
    <x v="72"/>
    <s v="Tilburg"/>
    <x v="1"/>
    <s v="Consumer"/>
    <s v="Economy"/>
    <x v="0"/>
    <x v="0"/>
    <s v="Enermax Computer Printout Paper, 8.5 x 11"/>
    <n v="1"/>
    <n v="82"/>
    <n v="-39"/>
    <n v="5"/>
    <b v="1"/>
  </r>
  <r>
    <s v="AZ-2014-5299088"/>
    <x v="364"/>
    <n v="5"/>
    <n v="2"/>
    <n v="2014"/>
    <x v="364"/>
    <s v="Dylan Disney"/>
    <x v="2"/>
    <x v="15"/>
    <s v="Agrigento"/>
    <x v="2"/>
    <s v="Home Office"/>
    <s v="Economy Plus"/>
    <x v="0"/>
    <x v="0"/>
    <s v="Eaton Parchment Paper, 8.5 x 11"/>
    <n v="0"/>
    <n v="53"/>
    <n v="11"/>
    <n v="3"/>
    <b v="1"/>
  </r>
  <r>
    <s v="BN-2014-5698928"/>
    <x v="364"/>
    <n v="5"/>
    <n v="2"/>
    <n v="2014"/>
    <x v="364"/>
    <s v="Charlie Horrocks"/>
    <x v="9"/>
    <x v="72"/>
    <s v="Tilburg"/>
    <x v="1"/>
    <s v="Consumer"/>
    <s v="Economy"/>
    <x v="1"/>
    <x v="9"/>
    <s v="Motorola Signal Booster, Full Size"/>
    <n v="1"/>
    <n v="72"/>
    <n v="-49"/>
    <n v="1"/>
    <b v="0"/>
  </r>
  <r>
    <s v="AZ-2014-5958487"/>
    <x v="364"/>
    <n v="5"/>
    <n v="2"/>
    <n v="2014"/>
    <x v="364"/>
    <s v="Felicia Cooley"/>
    <x v="4"/>
    <x v="4"/>
    <s v="Poole"/>
    <x v="0"/>
    <s v="Consumer"/>
    <s v="Economy"/>
    <x v="0"/>
    <x v="2"/>
    <s v="BIC Markers, Blue"/>
    <n v="0"/>
    <n v="106"/>
    <n v="2"/>
    <n v="4"/>
    <b v="0"/>
  </r>
  <r>
    <s v="AZ-2014-5335130"/>
    <x v="365"/>
    <n v="6"/>
    <n v="2"/>
    <n v="2014"/>
    <x v="365"/>
    <s v="Jason Roger"/>
    <x v="3"/>
    <x v="8"/>
    <s v="Corbeil-Essonnes"/>
    <x v="1"/>
    <s v="Corporate"/>
    <s v="Economy Plus"/>
    <x v="0"/>
    <x v="11"/>
    <s v="Advantus Paper Clips, Assorted Sizes"/>
    <n v="0"/>
    <n v="80"/>
    <n v="12"/>
    <n v="7"/>
    <b v="1"/>
  </r>
  <r>
    <s v="BN-2014-5799987"/>
    <x v="365"/>
    <n v="6"/>
    <n v="2"/>
    <n v="2014"/>
    <x v="365"/>
    <s v="Caleb Kenyon"/>
    <x v="0"/>
    <x v="104"/>
    <s v="Karlstad"/>
    <x v="0"/>
    <s v="Corporate"/>
    <s v="Economy"/>
    <x v="0"/>
    <x v="2"/>
    <s v="BIC Sketch Pad, Fluorescent"/>
    <n v="1"/>
    <n v="75"/>
    <n v="-25"/>
    <n v="3"/>
    <b v="1"/>
  </r>
  <r>
    <s v="BN-2014-5799987"/>
    <x v="365"/>
    <n v="6"/>
    <n v="2"/>
    <n v="2014"/>
    <x v="365"/>
    <s v="Caleb Kenyon"/>
    <x v="0"/>
    <x v="104"/>
    <s v="Karlstad"/>
    <x v="0"/>
    <s v="Corporate"/>
    <s v="Economy"/>
    <x v="0"/>
    <x v="2"/>
    <s v="Sanford Pens, Blue"/>
    <n v="1"/>
    <n v="17"/>
    <n v="-9"/>
    <n v="3"/>
    <b v="1"/>
  </r>
  <r>
    <s v="AZ-2014-2853843"/>
    <x v="365"/>
    <n v="6"/>
    <n v="2"/>
    <n v="2014"/>
    <x v="365"/>
    <s v="Audry Smith"/>
    <x v="3"/>
    <x v="41"/>
    <s v="Le Havre"/>
    <x v="1"/>
    <s v="Consumer"/>
    <s v="Economy"/>
    <x v="0"/>
    <x v="2"/>
    <s v="Boston Sketch Pad, Blue"/>
    <n v="0"/>
    <n v="194"/>
    <n v="84"/>
    <n v="4"/>
    <b v="0"/>
  </r>
  <r>
    <s v="AZ-2014-8773911"/>
    <x v="366"/>
    <n v="7"/>
    <n v="2"/>
    <n v="2014"/>
    <x v="366"/>
    <s v="Nancy Seay"/>
    <x v="2"/>
    <x v="74"/>
    <s v="Sassari"/>
    <x v="2"/>
    <s v="Consumer"/>
    <s v="Economy"/>
    <x v="0"/>
    <x v="12"/>
    <s v="Acme Letter Opener, Easy Grip"/>
    <n v="0"/>
    <n v="223"/>
    <n v="62"/>
    <n v="7"/>
    <b v="0"/>
  </r>
  <r>
    <s v="AZ-2014-1343992"/>
    <x v="367"/>
    <n v="8"/>
    <n v="2"/>
    <n v="2014"/>
    <x v="367"/>
    <s v="Imogen Symon"/>
    <x v="3"/>
    <x v="41"/>
    <s v="Le Petit-Quevilly"/>
    <x v="1"/>
    <s v="Consumer"/>
    <s v="Priority"/>
    <x v="2"/>
    <x v="5"/>
    <s v="Bush Classic Bookcase, Metal"/>
    <n v="0"/>
    <n v="1113"/>
    <n v="297"/>
    <n v="3"/>
    <b v="0"/>
  </r>
  <r>
    <s v="AZ-2014-7450631"/>
    <x v="367"/>
    <n v="8"/>
    <n v="2"/>
    <n v="2014"/>
    <x v="367"/>
    <s v="Daniel Hamilton"/>
    <x v="3"/>
    <x v="30"/>
    <s v="Lille"/>
    <x v="1"/>
    <s v="Home Office"/>
    <s v="Economy Plus"/>
    <x v="1"/>
    <x v="13"/>
    <s v="Sharp Copy Machine, High-Speed"/>
    <n v="0"/>
    <n v="610"/>
    <n v="208"/>
    <n v="3"/>
    <b v="0"/>
  </r>
  <r>
    <s v="AZ-2014-6271247"/>
    <x v="367"/>
    <n v="8"/>
    <n v="2"/>
    <n v="2014"/>
    <x v="367"/>
    <s v="Blake Lymburner"/>
    <x v="3"/>
    <x v="39"/>
    <s v="Cagnes-sur-Mer"/>
    <x v="1"/>
    <s v="Consumer"/>
    <s v="Priority"/>
    <x v="0"/>
    <x v="2"/>
    <s v="Sanford Sketch Pad, Easy-Erase"/>
    <n v="0"/>
    <n v="137"/>
    <n v="63"/>
    <n v="3"/>
    <b v="0"/>
  </r>
  <r>
    <s v="AZ-2014-6271247"/>
    <x v="367"/>
    <n v="8"/>
    <n v="2"/>
    <n v="2014"/>
    <x v="367"/>
    <s v="Blake Lymburner"/>
    <x v="3"/>
    <x v="39"/>
    <s v="Cagnes-sur-Mer"/>
    <x v="1"/>
    <s v="Consumer"/>
    <s v="Priority"/>
    <x v="0"/>
    <x v="1"/>
    <s v="Ibico Index Tab, Clear"/>
    <n v="0"/>
    <n v="18"/>
    <n v="3"/>
    <n v="2"/>
    <b v="1"/>
  </r>
  <r>
    <s v="AZ-2014-6271247"/>
    <x v="367"/>
    <n v="8"/>
    <n v="2"/>
    <n v="2014"/>
    <x v="367"/>
    <s v="Blake Lymburner"/>
    <x v="3"/>
    <x v="39"/>
    <s v="Cagnes-sur-Mer"/>
    <x v="1"/>
    <s v="Consumer"/>
    <s v="Priority"/>
    <x v="0"/>
    <x v="0"/>
    <s v="Green Bar Parchment Paper, Multicolor"/>
    <n v="0"/>
    <n v="109"/>
    <n v="35"/>
    <n v="6"/>
    <b v="0"/>
  </r>
  <r>
    <s v="AZ-2014-2767190"/>
    <x v="367"/>
    <n v="8"/>
    <n v="2"/>
    <n v="2014"/>
    <x v="367"/>
    <s v="Kayleigh Farmer"/>
    <x v="5"/>
    <x v="80"/>
    <s v="Palma de Mallorca"/>
    <x v="2"/>
    <s v="Consumer"/>
    <s v="Economy Plus"/>
    <x v="0"/>
    <x v="8"/>
    <s v="Breville Microwave, Silver"/>
    <n v="0"/>
    <n v="605"/>
    <n v="218"/>
    <n v="2"/>
    <b v="1"/>
  </r>
  <r>
    <s v="AZ-2014-2767190"/>
    <x v="367"/>
    <n v="8"/>
    <n v="2"/>
    <n v="2014"/>
    <x v="367"/>
    <s v="Kayleigh Farmer"/>
    <x v="5"/>
    <x v="80"/>
    <s v="Palma de Mallorca"/>
    <x v="2"/>
    <s v="Consumer"/>
    <s v="Economy Plus"/>
    <x v="0"/>
    <x v="11"/>
    <s v="Accos Staples, Metal"/>
    <n v="0"/>
    <n v="66"/>
    <n v="13"/>
    <n v="6"/>
    <b v="1"/>
  </r>
  <r>
    <s v="AZ-2014-2767190"/>
    <x v="367"/>
    <n v="8"/>
    <n v="2"/>
    <n v="2014"/>
    <x v="367"/>
    <s v="Kayleigh Farmer"/>
    <x v="5"/>
    <x v="80"/>
    <s v="Palma de Mallorca"/>
    <x v="2"/>
    <s v="Consumer"/>
    <s v="Economy Plus"/>
    <x v="0"/>
    <x v="3"/>
    <s v="Fellowes Box, Wire Frame"/>
    <n v="0"/>
    <n v="68"/>
    <n v="27"/>
    <n v="4"/>
    <b v="1"/>
  </r>
  <r>
    <s v="BN-2014-3864024"/>
    <x v="367"/>
    <n v="8"/>
    <n v="2"/>
    <n v="2014"/>
    <x v="367"/>
    <s v="Benjamin Humphries"/>
    <x v="3"/>
    <x v="14"/>
    <s v="Tarbes"/>
    <x v="1"/>
    <s v="Consumer"/>
    <s v="Economy"/>
    <x v="2"/>
    <x v="5"/>
    <s v="Safco Stackable Bookrack, Mobile"/>
    <n v="0"/>
    <n v="670"/>
    <n v="15"/>
    <n v="5"/>
    <b v="0"/>
  </r>
  <r>
    <s v="AZ-2014-2584189"/>
    <x v="367"/>
    <n v="8"/>
    <n v="2"/>
    <n v="2014"/>
    <x v="367"/>
    <s v="Amber Adams"/>
    <x v="4"/>
    <x v="4"/>
    <s v="Leeds"/>
    <x v="0"/>
    <s v="Corporate"/>
    <s v="Economy"/>
    <x v="0"/>
    <x v="1"/>
    <s v="Ibico Index Tab, Economy"/>
    <n v="0"/>
    <n v="21"/>
    <n v="7"/>
    <n v="2"/>
    <b v="1"/>
  </r>
  <r>
    <s v="AZ-2014-2584189"/>
    <x v="367"/>
    <n v="8"/>
    <n v="2"/>
    <n v="2014"/>
    <x v="367"/>
    <s v="Amber Adams"/>
    <x v="4"/>
    <x v="4"/>
    <s v="Leeds"/>
    <x v="0"/>
    <s v="Corporate"/>
    <s v="Economy"/>
    <x v="0"/>
    <x v="14"/>
    <s v="Avery Legal Exhibit Labels, Adjustable"/>
    <n v="0"/>
    <n v="28"/>
    <n v="9"/>
    <n v="3"/>
    <b v="0"/>
  </r>
  <r>
    <s v="AZ-2014-2584189"/>
    <x v="367"/>
    <n v="8"/>
    <n v="2"/>
    <n v="2014"/>
    <x v="367"/>
    <s v="Amber Adams"/>
    <x v="4"/>
    <x v="4"/>
    <s v="Leeds"/>
    <x v="0"/>
    <s v="Corporate"/>
    <s v="Economy"/>
    <x v="1"/>
    <x v="7"/>
    <s v="Memorex Keyboard, USB"/>
    <n v="0"/>
    <n v="286"/>
    <n v="11"/>
    <n v="4"/>
    <b v="0"/>
  </r>
  <r>
    <s v="AZ-2014-2584189"/>
    <x v="367"/>
    <n v="8"/>
    <n v="2"/>
    <n v="2014"/>
    <x v="367"/>
    <s v="Amber Adams"/>
    <x v="4"/>
    <x v="4"/>
    <s v="Leeds"/>
    <x v="0"/>
    <s v="Corporate"/>
    <s v="Economy"/>
    <x v="1"/>
    <x v="4"/>
    <s v="Konica Inkjet, White"/>
    <n v="0"/>
    <n v="1864"/>
    <n v="708"/>
    <n v="6"/>
    <b v="0"/>
  </r>
  <r>
    <s v="AZ-2014-6660694"/>
    <x v="367"/>
    <n v="8"/>
    <n v="2"/>
    <n v="2014"/>
    <x v="367"/>
    <s v="Joel Peters"/>
    <x v="1"/>
    <x v="1"/>
    <s v="Krefeld"/>
    <x v="1"/>
    <s v="Home Office"/>
    <s v="Economy"/>
    <x v="2"/>
    <x v="5"/>
    <s v="Safco Stackable Bookrack, Pine"/>
    <n v="0"/>
    <n v="676"/>
    <n v="195"/>
    <n v="5"/>
    <b v="0"/>
  </r>
  <r>
    <s v="AZ-2014-6660694"/>
    <x v="367"/>
    <n v="8"/>
    <n v="2"/>
    <n v="2014"/>
    <x v="367"/>
    <s v="Joel Peters"/>
    <x v="1"/>
    <x v="1"/>
    <s v="Krefeld"/>
    <x v="1"/>
    <s v="Home Office"/>
    <s v="Economy"/>
    <x v="2"/>
    <x v="5"/>
    <s v="Sauder Corner Shelving, Pine"/>
    <n v="0"/>
    <n v="669"/>
    <n v="74"/>
    <n v="5"/>
    <b v="1"/>
  </r>
  <r>
    <s v="AZ-2014-4467303"/>
    <x v="367"/>
    <n v="8"/>
    <n v="2"/>
    <n v="2014"/>
    <x v="367"/>
    <s v="Harry Ahmed"/>
    <x v="3"/>
    <x v="27"/>
    <s v="Brive-la-Gaillarde"/>
    <x v="1"/>
    <s v="Consumer"/>
    <s v="Economy"/>
    <x v="0"/>
    <x v="1"/>
    <s v="Wilson Jones Binder, Economy"/>
    <n v="0"/>
    <n v="39"/>
    <n v="12"/>
    <n v="3"/>
    <b v="0"/>
  </r>
  <r>
    <s v="AZ-2014-4467303"/>
    <x v="367"/>
    <n v="8"/>
    <n v="2"/>
    <n v="2014"/>
    <x v="367"/>
    <s v="Harry Ahmed"/>
    <x v="3"/>
    <x v="27"/>
    <s v="Brive-la-Gaillarde"/>
    <x v="1"/>
    <s v="Consumer"/>
    <s v="Economy"/>
    <x v="0"/>
    <x v="3"/>
    <s v="Tenex Folders, Wire Frame"/>
    <n v="0"/>
    <n v="60"/>
    <n v="25"/>
    <n v="3"/>
    <b v="0"/>
  </r>
  <r>
    <s v="AZ-2014-6660694"/>
    <x v="367"/>
    <n v="8"/>
    <n v="2"/>
    <n v="2014"/>
    <x v="367"/>
    <s v="Joel Peters"/>
    <x v="1"/>
    <x v="1"/>
    <s v="Krefeld"/>
    <x v="1"/>
    <s v="Home Office"/>
    <s v="Economy"/>
    <x v="0"/>
    <x v="2"/>
    <s v="BIC Markers, Easy-Erase"/>
    <n v="0"/>
    <n v="80"/>
    <n v="22"/>
    <n v="3"/>
    <b v="0"/>
  </r>
  <r>
    <s v="AZ-2014-6660694"/>
    <x v="367"/>
    <n v="8"/>
    <n v="2"/>
    <n v="2014"/>
    <x v="367"/>
    <s v="Joel Peters"/>
    <x v="1"/>
    <x v="1"/>
    <s v="Krefeld"/>
    <x v="1"/>
    <s v="Home Office"/>
    <s v="Economy"/>
    <x v="0"/>
    <x v="2"/>
    <s v="Boston Canvas, Easy-Erase"/>
    <n v="0"/>
    <n v="216"/>
    <n v="50"/>
    <n v="4"/>
    <b v="1"/>
  </r>
  <r>
    <s v="AZ-2014-6660694"/>
    <x v="367"/>
    <n v="8"/>
    <n v="2"/>
    <n v="2014"/>
    <x v="367"/>
    <s v="Joel Peters"/>
    <x v="1"/>
    <x v="1"/>
    <s v="Krefeld"/>
    <x v="1"/>
    <s v="Home Office"/>
    <s v="Economy"/>
    <x v="0"/>
    <x v="1"/>
    <s v="Ibico Hole Reinforcements, Durable"/>
    <n v="0"/>
    <n v="85"/>
    <n v="24"/>
    <n v="10"/>
    <b v="0"/>
  </r>
  <r>
    <s v="AZ-2014-6660694"/>
    <x v="367"/>
    <n v="8"/>
    <n v="2"/>
    <n v="2014"/>
    <x v="367"/>
    <s v="Joel Peters"/>
    <x v="1"/>
    <x v="1"/>
    <s v="Krefeld"/>
    <x v="1"/>
    <s v="Home Office"/>
    <s v="Economy"/>
    <x v="0"/>
    <x v="3"/>
    <s v="Rogers Lockers, Industrial"/>
    <n v="0"/>
    <n v="382"/>
    <n v="119"/>
    <n v="2"/>
    <b v="1"/>
  </r>
  <r>
    <s v="AZ-2014-2348970"/>
    <x v="367"/>
    <n v="8"/>
    <n v="2"/>
    <n v="2014"/>
    <x v="367"/>
    <s v="Judith Franke"/>
    <x v="4"/>
    <x v="4"/>
    <s v="Bracknell"/>
    <x v="0"/>
    <s v="Home Office"/>
    <s v="Economy"/>
    <x v="0"/>
    <x v="14"/>
    <s v="Hon Color Coded Labels, Laser Printer Compatible"/>
    <n v="0"/>
    <n v="26"/>
    <n v="9"/>
    <n v="2"/>
    <b v="1"/>
  </r>
  <r>
    <s v="AZ-2014-4467303"/>
    <x v="367"/>
    <n v="8"/>
    <n v="2"/>
    <n v="2014"/>
    <x v="367"/>
    <s v="Harry Ahmed"/>
    <x v="3"/>
    <x v="27"/>
    <s v="Brive-la-Gaillarde"/>
    <x v="1"/>
    <s v="Consumer"/>
    <s v="Economy"/>
    <x v="1"/>
    <x v="9"/>
    <s v="Cisco Signal Booster, Cordless"/>
    <n v="0"/>
    <n v="789"/>
    <n v="-84"/>
    <n v="6"/>
    <b v="1"/>
  </r>
  <r>
    <s v="AZ-2014-6660694"/>
    <x v="367"/>
    <n v="8"/>
    <n v="2"/>
    <n v="2014"/>
    <x v="367"/>
    <s v="Joel Peters"/>
    <x v="1"/>
    <x v="1"/>
    <s v="Krefeld"/>
    <x v="1"/>
    <s v="Home Office"/>
    <s v="Economy"/>
    <x v="1"/>
    <x v="7"/>
    <s v="Logitech Router, Erganomic"/>
    <n v="0"/>
    <n v="490"/>
    <n v="88"/>
    <n v="2"/>
    <b v="1"/>
  </r>
  <r>
    <s v="AZ-2014-6660694"/>
    <x v="367"/>
    <n v="8"/>
    <n v="2"/>
    <n v="2014"/>
    <x v="367"/>
    <s v="Joel Peters"/>
    <x v="1"/>
    <x v="1"/>
    <s v="Krefeld"/>
    <x v="1"/>
    <s v="Home Office"/>
    <s v="Economy"/>
    <x v="1"/>
    <x v="13"/>
    <s v="Canon Fax and Copier, Digital"/>
    <n v="0"/>
    <n v="1337"/>
    <n v="147"/>
    <n v="7"/>
    <b v="0"/>
  </r>
  <r>
    <s v="AZ-2014-6660694"/>
    <x v="367"/>
    <n v="8"/>
    <n v="2"/>
    <n v="2014"/>
    <x v="367"/>
    <s v="Joel Peters"/>
    <x v="1"/>
    <x v="1"/>
    <s v="Krefeld"/>
    <x v="1"/>
    <s v="Home Office"/>
    <s v="Economy"/>
    <x v="1"/>
    <x v="4"/>
    <s v="Okidata Receipt Printer, Red"/>
    <n v="0"/>
    <n v="600"/>
    <n v="102"/>
    <n v="5"/>
    <b v="1"/>
  </r>
  <r>
    <s v="BN-2014-6598534"/>
    <x v="367"/>
    <n v="8"/>
    <n v="2"/>
    <n v="2014"/>
    <x v="367"/>
    <s v="Lola Dale"/>
    <x v="2"/>
    <x v="53"/>
    <s v="Bari"/>
    <x v="2"/>
    <s v="Consumer"/>
    <s v="Economy"/>
    <x v="1"/>
    <x v="13"/>
    <s v="Canon Ink, Laser"/>
    <n v="0"/>
    <n v="294"/>
    <n v="138"/>
    <n v="2"/>
    <b v="0"/>
  </r>
  <r>
    <s v="BN-2014-6598534"/>
    <x v="367"/>
    <n v="8"/>
    <n v="2"/>
    <n v="2014"/>
    <x v="367"/>
    <s v="Lola Dale"/>
    <x v="2"/>
    <x v="53"/>
    <s v="Bari"/>
    <x v="2"/>
    <s v="Consumer"/>
    <s v="Economy"/>
    <x v="1"/>
    <x v="9"/>
    <s v="Cisco Audio Dock, Cordless"/>
    <n v="0"/>
    <n v="444"/>
    <n v="-200"/>
    <n v="4"/>
    <b v="1"/>
  </r>
  <r>
    <s v="BN-2014-6598534"/>
    <x v="367"/>
    <n v="8"/>
    <n v="2"/>
    <n v="2014"/>
    <x v="367"/>
    <s v="Lola Dale"/>
    <x v="2"/>
    <x v="53"/>
    <s v="Bari"/>
    <x v="2"/>
    <s v="Consumer"/>
    <s v="Economy"/>
    <x v="1"/>
    <x v="9"/>
    <s v="Cisco Smart Phone, with Caller ID"/>
    <n v="0"/>
    <n v="785"/>
    <n v="52"/>
    <n v="2"/>
    <b v="1"/>
  </r>
  <r>
    <s v="AZ-2014-9066153"/>
    <x v="368"/>
    <n v="9"/>
    <n v="2"/>
    <n v="2014"/>
    <x v="368"/>
    <s v="Imogen Symon"/>
    <x v="1"/>
    <x v="1"/>
    <s v="Bielefeld"/>
    <x v="1"/>
    <s v="Consumer"/>
    <s v="Economy Plus"/>
    <x v="2"/>
    <x v="16"/>
    <s v="Lesro Conference Table, Adjustable Height"/>
    <n v="0"/>
    <n v="1118"/>
    <n v="206"/>
    <n v="2"/>
    <b v="1"/>
  </r>
  <r>
    <s v="BN-2014-3999779"/>
    <x v="368"/>
    <n v="9"/>
    <n v="2"/>
    <n v="2014"/>
    <x v="368"/>
    <s v="Victor Kron"/>
    <x v="3"/>
    <x v="8"/>
    <s v="Paris"/>
    <x v="1"/>
    <s v="Consumer"/>
    <s v="Economy Plus"/>
    <x v="0"/>
    <x v="3"/>
    <s v="Eldon Lockers, Blue"/>
    <n v="0"/>
    <n v="1069"/>
    <n v="0"/>
    <n v="6"/>
    <b v="1"/>
  </r>
  <r>
    <s v="AZ-2014-8286084"/>
    <x v="368"/>
    <n v="9"/>
    <n v="2"/>
    <n v="2014"/>
    <x v="368"/>
    <s v="Kristina Moore"/>
    <x v="3"/>
    <x v="30"/>
    <s v="Saint-Quentin"/>
    <x v="1"/>
    <s v="Corporate"/>
    <s v="Economy"/>
    <x v="0"/>
    <x v="1"/>
    <s v="Wilson Jones 3-Hole Punch, Clear"/>
    <n v="0"/>
    <n v="137"/>
    <n v="38"/>
    <n v="5"/>
    <b v="1"/>
  </r>
  <r>
    <s v="AZ-2014-8286084"/>
    <x v="368"/>
    <n v="9"/>
    <n v="2"/>
    <n v="2014"/>
    <x v="368"/>
    <s v="Kristina Moore"/>
    <x v="3"/>
    <x v="30"/>
    <s v="Saint-Quentin"/>
    <x v="1"/>
    <s v="Corporate"/>
    <s v="Economy"/>
    <x v="0"/>
    <x v="3"/>
    <s v="Rogers Shelving, Industrial"/>
    <n v="0"/>
    <n v="169"/>
    <n v="38"/>
    <n v="3"/>
    <b v="0"/>
  </r>
  <r>
    <s v="AZ-2014-9673217"/>
    <x v="368"/>
    <n v="9"/>
    <n v="2"/>
    <n v="2014"/>
    <x v="368"/>
    <s v="Jammie Gibbs"/>
    <x v="5"/>
    <x v="18"/>
    <s v="Valencia"/>
    <x v="2"/>
    <s v="Consumer"/>
    <s v="Economy"/>
    <x v="1"/>
    <x v="13"/>
    <s v="Canon Personal Copier, Color"/>
    <n v="0"/>
    <n v="1298"/>
    <n v="65"/>
    <n v="9"/>
    <b v="0"/>
  </r>
  <r>
    <s v="AZ-2014-8955026"/>
    <x v="368"/>
    <n v="9"/>
    <n v="2"/>
    <n v="2014"/>
    <x v="368"/>
    <s v="Chelsea Parkinson"/>
    <x v="10"/>
    <x v="62"/>
    <s v="Linz"/>
    <x v="1"/>
    <s v="Corporate"/>
    <s v="Economy"/>
    <x v="0"/>
    <x v="2"/>
    <s v="BIC Canvas, Easy-Erase"/>
    <n v="0"/>
    <n v="108"/>
    <n v="37"/>
    <n v="2"/>
    <b v="1"/>
  </r>
  <r>
    <s v="AZ-2014-8955026"/>
    <x v="368"/>
    <n v="9"/>
    <n v="2"/>
    <n v="2014"/>
    <x v="368"/>
    <s v="Chelsea Parkinson"/>
    <x v="10"/>
    <x v="62"/>
    <s v="Linz"/>
    <x v="1"/>
    <s v="Corporate"/>
    <s v="Economy"/>
    <x v="0"/>
    <x v="1"/>
    <s v="Wilson Jones Binder, Clear"/>
    <n v="0"/>
    <n v="37"/>
    <n v="3"/>
    <n v="3"/>
    <b v="1"/>
  </r>
  <r>
    <s v="AZ-2014-5560441"/>
    <x v="368"/>
    <n v="9"/>
    <n v="2"/>
    <n v="2014"/>
    <x v="368"/>
    <s v="Ewan Lee"/>
    <x v="2"/>
    <x v="24"/>
    <s v="Milan"/>
    <x v="2"/>
    <s v="Consumer"/>
    <s v="Economy"/>
    <x v="0"/>
    <x v="12"/>
    <s v="Elite Scissors, Easy Grip"/>
    <n v="0"/>
    <n v="48"/>
    <n v="22"/>
    <n v="2"/>
    <b v="0"/>
  </r>
  <r>
    <s v="BN-2014-8403814"/>
    <x v="368"/>
    <n v="9"/>
    <n v="2"/>
    <n v="2014"/>
    <x v="368"/>
    <s v="Ava Giles"/>
    <x v="2"/>
    <x v="40"/>
    <s v="Naples"/>
    <x v="2"/>
    <s v="Corporate"/>
    <s v="Economy"/>
    <x v="0"/>
    <x v="3"/>
    <s v="Eldon Folders, Blue"/>
    <n v="0"/>
    <n v="20"/>
    <n v="-8"/>
    <n v="2"/>
    <b v="0"/>
  </r>
  <r>
    <s v="BN-2014-8403814"/>
    <x v="368"/>
    <n v="9"/>
    <n v="2"/>
    <n v="2014"/>
    <x v="368"/>
    <s v="Ava Giles"/>
    <x v="2"/>
    <x v="40"/>
    <s v="Naples"/>
    <x v="2"/>
    <s v="Corporate"/>
    <s v="Economy"/>
    <x v="0"/>
    <x v="3"/>
    <s v="Smead Folders, Single Width"/>
    <n v="0"/>
    <n v="42"/>
    <n v="-6"/>
    <n v="4"/>
    <b v="0"/>
  </r>
  <r>
    <s v="BN-2014-8403814"/>
    <x v="368"/>
    <n v="9"/>
    <n v="2"/>
    <n v="2014"/>
    <x v="368"/>
    <s v="Ava Giles"/>
    <x v="2"/>
    <x v="40"/>
    <s v="Naples"/>
    <x v="2"/>
    <s v="Corporate"/>
    <s v="Economy"/>
    <x v="1"/>
    <x v="9"/>
    <s v="Samsung Audio Dock, VoIP"/>
    <n v="0"/>
    <n v="100"/>
    <n v="-23"/>
    <n v="1"/>
    <b v="1"/>
  </r>
  <r>
    <s v="AZ-2014-7786801"/>
    <x v="368"/>
    <n v="9"/>
    <n v="2"/>
    <n v="2014"/>
    <x v="368"/>
    <s v="Rachel Tyler"/>
    <x v="3"/>
    <x v="9"/>
    <s v="Villeurbanne"/>
    <x v="1"/>
    <s v="Corporate"/>
    <s v="Economy"/>
    <x v="2"/>
    <x v="5"/>
    <s v="Safco Library with Doors, Metal"/>
    <n v="0"/>
    <n v="2452"/>
    <n v="191"/>
    <n v="7"/>
    <b v="0"/>
  </r>
  <r>
    <s v="AZ-2014-7786801"/>
    <x v="368"/>
    <n v="9"/>
    <n v="2"/>
    <n v="2014"/>
    <x v="368"/>
    <s v="Rachel Tyler"/>
    <x v="3"/>
    <x v="9"/>
    <s v="Villeurbanne"/>
    <x v="1"/>
    <s v="Corporate"/>
    <s v="Economy"/>
    <x v="0"/>
    <x v="0"/>
    <s v="Enermax Note Cards, Premium"/>
    <n v="0"/>
    <n v="171"/>
    <n v="17"/>
    <n v="6"/>
    <b v="0"/>
  </r>
  <r>
    <s v="AZ-2014-4241465"/>
    <x v="369"/>
    <n v="10"/>
    <n v="2"/>
    <n v="2014"/>
    <x v="369"/>
    <s v="Ava Corbin"/>
    <x v="5"/>
    <x v="54"/>
    <s v="Madrid"/>
    <x v="2"/>
    <s v="Home Office"/>
    <s v="Economy"/>
    <x v="0"/>
    <x v="1"/>
    <s v="Avery 3-Hole Punch, Clear"/>
    <n v="0"/>
    <n v="301"/>
    <n v="39"/>
    <n v="11"/>
    <b v="1"/>
  </r>
  <r>
    <s v="AZ-2014-4241465"/>
    <x v="369"/>
    <n v="10"/>
    <n v="2"/>
    <n v="2014"/>
    <x v="369"/>
    <s v="Ava Corbin"/>
    <x v="5"/>
    <x v="54"/>
    <s v="Madrid"/>
    <x v="2"/>
    <s v="Home Office"/>
    <s v="Economy"/>
    <x v="0"/>
    <x v="1"/>
    <s v="Cardinal Hole Reinforcements, Clear"/>
    <n v="0"/>
    <n v="10"/>
    <n v="4"/>
    <n v="2"/>
    <b v="0"/>
  </r>
  <r>
    <s v="AZ-2014-4241465"/>
    <x v="369"/>
    <n v="10"/>
    <n v="2"/>
    <n v="2014"/>
    <x v="369"/>
    <s v="Ava Corbin"/>
    <x v="5"/>
    <x v="54"/>
    <s v="Madrid"/>
    <x v="2"/>
    <s v="Home Office"/>
    <s v="Economy"/>
    <x v="0"/>
    <x v="0"/>
    <s v="Green Bar Note Cards, Multicolor"/>
    <n v="0"/>
    <n v="136"/>
    <n v="56"/>
    <n v="4"/>
    <b v="0"/>
  </r>
  <r>
    <s v="AZ-2014-4241465"/>
    <x v="369"/>
    <n v="10"/>
    <n v="2"/>
    <n v="2014"/>
    <x v="369"/>
    <s v="Ava Corbin"/>
    <x v="5"/>
    <x v="54"/>
    <s v="Madrid"/>
    <x v="2"/>
    <s v="Home Office"/>
    <s v="Economy"/>
    <x v="0"/>
    <x v="12"/>
    <s v="Stiletto Ruler, Easy Grip"/>
    <n v="0"/>
    <n v="50"/>
    <n v="20"/>
    <n v="3"/>
    <b v="1"/>
  </r>
  <r>
    <s v="AZ-2014-6214587"/>
    <x v="369"/>
    <n v="10"/>
    <n v="2"/>
    <n v="2014"/>
    <x v="369"/>
    <s v="David Chadwick"/>
    <x v="4"/>
    <x v="4"/>
    <s v="London"/>
    <x v="0"/>
    <s v="Corporate"/>
    <s v="Economy"/>
    <x v="0"/>
    <x v="0"/>
    <s v="SanDisk Message Books, Recycled"/>
    <n v="0"/>
    <n v="43"/>
    <n v="17"/>
    <n v="2"/>
    <b v="0"/>
  </r>
  <r>
    <s v="AZ-2014-6214587"/>
    <x v="369"/>
    <n v="10"/>
    <n v="2"/>
    <n v="2014"/>
    <x v="369"/>
    <s v="David Chadwick"/>
    <x v="4"/>
    <x v="4"/>
    <s v="London"/>
    <x v="0"/>
    <s v="Corporate"/>
    <s v="Economy"/>
    <x v="1"/>
    <x v="13"/>
    <s v="Brother Personal Copier, High-Speed"/>
    <n v="0"/>
    <n v="762"/>
    <n v="101"/>
    <n v="6"/>
    <b v="1"/>
  </r>
  <r>
    <s v="AZ-2014-3163636"/>
    <x v="370"/>
    <n v="11"/>
    <n v="2"/>
    <n v="2014"/>
    <x v="370"/>
    <s v="Lily Dallachy"/>
    <x v="1"/>
    <x v="1"/>
    <s v="Paderborn"/>
    <x v="1"/>
    <s v="Corporate"/>
    <s v="Economy"/>
    <x v="2"/>
    <x v="15"/>
    <s v="Eldon Photo Frame, Duo Pack"/>
    <n v="0"/>
    <n v="291"/>
    <n v="17"/>
    <n v="5"/>
    <b v="1"/>
  </r>
  <r>
    <s v="AZ-2014-3163636"/>
    <x v="370"/>
    <n v="11"/>
    <n v="2"/>
    <n v="2014"/>
    <x v="370"/>
    <s v="Lily Dallachy"/>
    <x v="1"/>
    <x v="1"/>
    <s v="Paderborn"/>
    <x v="1"/>
    <s v="Corporate"/>
    <s v="Economy"/>
    <x v="1"/>
    <x v="13"/>
    <s v="HP Fax Machine, Color"/>
    <n v="0"/>
    <n v="603"/>
    <n v="0"/>
    <n v="2"/>
    <b v="0"/>
  </r>
  <r>
    <s v="AZ-2014-4277955"/>
    <x v="371"/>
    <n v="12"/>
    <n v="2"/>
    <n v="2014"/>
    <x v="371"/>
    <s v="Kian Pollard"/>
    <x v="5"/>
    <x v="77"/>
    <s v="Vitoria"/>
    <x v="2"/>
    <s v="Consumer"/>
    <s v="Economy"/>
    <x v="0"/>
    <x v="2"/>
    <s v="Binney &amp; Smith Markers, Fluorescent"/>
    <n v="0"/>
    <n v="25"/>
    <n v="7"/>
    <n v="1"/>
    <b v="0"/>
  </r>
  <r>
    <s v="AZ-2014-4277955"/>
    <x v="371"/>
    <n v="12"/>
    <n v="2"/>
    <n v="2014"/>
    <x v="371"/>
    <s v="Kian Pollard"/>
    <x v="5"/>
    <x v="77"/>
    <s v="Vitoria"/>
    <x v="2"/>
    <s v="Consumer"/>
    <s v="Economy"/>
    <x v="0"/>
    <x v="2"/>
    <s v="Stanley Highlighters, Water Color"/>
    <n v="0"/>
    <n v="143"/>
    <n v="48"/>
    <n v="8"/>
    <b v="0"/>
  </r>
  <r>
    <s v="AZ-2014-4277955"/>
    <x v="371"/>
    <n v="12"/>
    <n v="2"/>
    <n v="2014"/>
    <x v="371"/>
    <s v="Kian Pollard"/>
    <x v="5"/>
    <x v="77"/>
    <s v="Vitoria"/>
    <x v="2"/>
    <s v="Consumer"/>
    <s v="Economy"/>
    <x v="0"/>
    <x v="0"/>
    <s v="SanDisk Message Books, Recycled"/>
    <n v="0"/>
    <n v="95"/>
    <n v="43"/>
    <n v="4"/>
    <b v="1"/>
  </r>
  <r>
    <s v="BN-2014-5580925"/>
    <x v="371"/>
    <n v="12"/>
    <n v="2"/>
    <n v="2014"/>
    <x v="371"/>
    <s v="Julian Corbin"/>
    <x v="2"/>
    <x v="15"/>
    <s v="Acireale"/>
    <x v="2"/>
    <s v="Home Office"/>
    <s v="Economy"/>
    <x v="0"/>
    <x v="0"/>
    <s v="SanDisk Message Books, Premium"/>
    <n v="0"/>
    <n v="167"/>
    <n v="43"/>
    <n v="7"/>
    <b v="0"/>
  </r>
  <r>
    <s v="BN-2014-5580925"/>
    <x v="371"/>
    <n v="12"/>
    <n v="2"/>
    <n v="2014"/>
    <x v="371"/>
    <s v="Julian Corbin"/>
    <x v="2"/>
    <x v="15"/>
    <s v="Acireale"/>
    <x v="2"/>
    <s v="Home Office"/>
    <s v="Economy"/>
    <x v="0"/>
    <x v="12"/>
    <s v="Kleencut Scissors, Serrated"/>
    <n v="0"/>
    <n v="171"/>
    <n v="14"/>
    <n v="9"/>
    <b v="1"/>
  </r>
  <r>
    <s v="BN-2014-5580925"/>
    <x v="371"/>
    <n v="12"/>
    <n v="2"/>
    <n v="2014"/>
    <x v="371"/>
    <s v="Julian Corbin"/>
    <x v="2"/>
    <x v="15"/>
    <s v="Acireale"/>
    <x v="2"/>
    <s v="Home Office"/>
    <s v="Economy"/>
    <x v="1"/>
    <x v="9"/>
    <s v="Nokia Office Telephone, VoIP"/>
    <n v="0"/>
    <n v="117"/>
    <n v="-6"/>
    <n v="3"/>
    <b v="0"/>
  </r>
  <r>
    <s v="AZ-2014-688313"/>
    <x v="371"/>
    <n v="12"/>
    <n v="2"/>
    <n v="2014"/>
    <x v="371"/>
    <s v="Edward Davidson"/>
    <x v="2"/>
    <x v="40"/>
    <s v="Torre del Greco"/>
    <x v="2"/>
    <s v="Home Office"/>
    <s v="Economy"/>
    <x v="0"/>
    <x v="0"/>
    <s v="Xerox Message Books, Premium"/>
    <n v="0"/>
    <n v="41"/>
    <n v="19"/>
    <n v="2"/>
    <b v="1"/>
  </r>
  <r>
    <s v="BN-2014-1278253"/>
    <x v="371"/>
    <n v="12"/>
    <n v="2"/>
    <n v="2014"/>
    <x v="371"/>
    <s v="Amanda Hutcherson"/>
    <x v="12"/>
    <x v="83"/>
    <s v="Amadora"/>
    <x v="2"/>
    <s v="Corporate"/>
    <s v="Economy"/>
    <x v="2"/>
    <x v="6"/>
    <s v="Hon Bag Chairs, Red"/>
    <n v="1"/>
    <n v="45"/>
    <n v="-15"/>
    <n v="2"/>
    <b v="0"/>
  </r>
  <r>
    <s v="AZ-2014-7187125"/>
    <x v="371"/>
    <n v="12"/>
    <n v="2"/>
    <n v="2014"/>
    <x v="371"/>
    <s v="Juan Smith"/>
    <x v="1"/>
    <x v="1"/>
    <s v="Essen"/>
    <x v="1"/>
    <s v="Consumer"/>
    <s v="Economy"/>
    <x v="0"/>
    <x v="12"/>
    <s v="Kleencut Scissors, Steel"/>
    <n v="0"/>
    <n v="195"/>
    <n v="12"/>
    <n v="9"/>
    <b v="0"/>
  </r>
  <r>
    <s v="AZ-2014-183532"/>
    <x v="371"/>
    <n v="12"/>
    <n v="2"/>
    <n v="2014"/>
    <x v="371"/>
    <s v="Kyle Nash"/>
    <x v="5"/>
    <x v="54"/>
    <s v="Madrid"/>
    <x v="2"/>
    <s v="Consumer"/>
    <s v="Economy"/>
    <x v="0"/>
    <x v="2"/>
    <s v="Stanley Pens, Easy-Erase"/>
    <n v="0"/>
    <n v="21"/>
    <n v="9"/>
    <n v="2"/>
    <b v="1"/>
  </r>
  <r>
    <s v="BN-2014-1278253"/>
    <x v="371"/>
    <n v="12"/>
    <n v="2"/>
    <n v="2014"/>
    <x v="371"/>
    <s v="Amanda Hutcherson"/>
    <x v="12"/>
    <x v="83"/>
    <s v="Amadora"/>
    <x v="2"/>
    <s v="Corporate"/>
    <s v="Economy"/>
    <x v="0"/>
    <x v="2"/>
    <s v="Stanley Pencil Sharpener, Water Color"/>
    <n v="1"/>
    <n v="70"/>
    <n v="-64"/>
    <n v="5"/>
    <b v="1"/>
  </r>
  <r>
    <s v="AZ-2014-7187125"/>
    <x v="371"/>
    <n v="12"/>
    <n v="2"/>
    <n v="2014"/>
    <x v="371"/>
    <s v="Juan Smith"/>
    <x v="1"/>
    <x v="1"/>
    <s v="Essen"/>
    <x v="1"/>
    <s v="Consumer"/>
    <s v="Economy"/>
    <x v="1"/>
    <x v="4"/>
    <s v="Okidata Card Printer, Wireless"/>
    <n v="0"/>
    <n v="527"/>
    <n v="26"/>
    <n v="3"/>
    <b v="1"/>
  </r>
  <r>
    <s v="BN-2014-1278253"/>
    <x v="371"/>
    <n v="12"/>
    <n v="2"/>
    <n v="2014"/>
    <x v="371"/>
    <s v="Amanda Hutcherson"/>
    <x v="12"/>
    <x v="83"/>
    <s v="Amadora"/>
    <x v="2"/>
    <s v="Corporate"/>
    <s v="Economy"/>
    <x v="1"/>
    <x v="7"/>
    <s v="Logitech Mouse, Erganomic"/>
    <n v="1"/>
    <n v="122"/>
    <n v="-66"/>
    <n v="9"/>
    <b v="0"/>
  </r>
  <r>
    <s v="AZ-2014-3853517"/>
    <x v="372"/>
    <n v="1"/>
    <n v="3"/>
    <n v="2014"/>
    <x v="372"/>
    <s v="Lilian Rodgers"/>
    <x v="3"/>
    <x v="8"/>
    <s v="Noisy-le-Grand"/>
    <x v="1"/>
    <s v="Consumer"/>
    <s v="Priority"/>
    <x v="0"/>
    <x v="0"/>
    <s v="SanDisk Cards &amp; Envelopes, Multicolor"/>
    <n v="0"/>
    <n v="249"/>
    <n v="17"/>
    <n v="5"/>
    <b v="1"/>
  </r>
  <r>
    <s v="AZ-2014-4825277"/>
    <x v="372"/>
    <n v="1"/>
    <n v="3"/>
    <n v="2014"/>
    <x v="372"/>
    <s v="Rita McCann"/>
    <x v="5"/>
    <x v="18"/>
    <s v="Torrevieja"/>
    <x v="2"/>
    <s v="Consumer"/>
    <s v="Immediate"/>
    <x v="0"/>
    <x v="1"/>
    <s v="Cardinal Binder Covers, Recycled"/>
    <n v="0"/>
    <n v="25"/>
    <n v="11"/>
    <n v="2"/>
    <b v="1"/>
  </r>
  <r>
    <s v="AZ-2014-4825277"/>
    <x v="372"/>
    <n v="1"/>
    <n v="3"/>
    <n v="2014"/>
    <x v="372"/>
    <s v="Rita McCann"/>
    <x v="5"/>
    <x v="18"/>
    <s v="Torrevieja"/>
    <x v="2"/>
    <s v="Consumer"/>
    <s v="Immediate"/>
    <x v="0"/>
    <x v="1"/>
    <s v="Ibico Binder Covers, Clear"/>
    <n v="0"/>
    <n v="52"/>
    <n v="4"/>
    <n v="4"/>
    <b v="0"/>
  </r>
  <r>
    <s v="AZ-2014-4825277"/>
    <x v="372"/>
    <n v="1"/>
    <n v="3"/>
    <n v="2014"/>
    <x v="372"/>
    <s v="Rita McCann"/>
    <x v="5"/>
    <x v="18"/>
    <s v="Torrevieja"/>
    <x v="2"/>
    <s v="Consumer"/>
    <s v="Immediate"/>
    <x v="0"/>
    <x v="10"/>
    <s v="Kraft Manila Envelope, with clear poly window"/>
    <n v="0"/>
    <n v="30"/>
    <n v="15"/>
    <n v="1"/>
    <b v="1"/>
  </r>
  <r>
    <s v="AZ-2014-4825277"/>
    <x v="372"/>
    <n v="1"/>
    <n v="3"/>
    <n v="2014"/>
    <x v="372"/>
    <s v="Rita McCann"/>
    <x v="5"/>
    <x v="18"/>
    <s v="Torrevieja"/>
    <x v="2"/>
    <s v="Consumer"/>
    <s v="Immediate"/>
    <x v="1"/>
    <x v="13"/>
    <s v="Canon Copy Machine, Laser"/>
    <n v="0"/>
    <n v="2097"/>
    <n v="189"/>
    <n v="8"/>
    <b v="0"/>
  </r>
  <r>
    <s v="AZ-2014-5889242"/>
    <x v="373"/>
    <n v="2"/>
    <n v="3"/>
    <n v="2014"/>
    <x v="373"/>
    <s v="Jessica Paramor"/>
    <x v="8"/>
    <x v="97"/>
    <s v="Antwerp"/>
    <x v="1"/>
    <s v="Corporate"/>
    <s v="Economy Plus"/>
    <x v="0"/>
    <x v="2"/>
    <s v="Stanley Pencil Sharpener, Fluorescent"/>
    <n v="0"/>
    <n v="50"/>
    <n v="16"/>
    <n v="2"/>
    <b v="0"/>
  </r>
  <r>
    <s v="AZ-2014-5889242"/>
    <x v="373"/>
    <n v="2"/>
    <n v="3"/>
    <n v="2014"/>
    <x v="373"/>
    <s v="Jessica Paramor"/>
    <x v="8"/>
    <x v="97"/>
    <s v="Antwerp"/>
    <x v="1"/>
    <s v="Corporate"/>
    <s v="Economy Plus"/>
    <x v="0"/>
    <x v="10"/>
    <s v="Jiffy Clasp Envelope, Recycled"/>
    <n v="0"/>
    <n v="22"/>
    <n v="11"/>
    <n v="3"/>
    <b v="1"/>
  </r>
  <r>
    <s v="AZ-2014-8122105"/>
    <x v="373"/>
    <n v="2"/>
    <n v="3"/>
    <n v="2014"/>
    <x v="373"/>
    <s v="Tyler Miah"/>
    <x v="5"/>
    <x v="22"/>
    <s v="Granada"/>
    <x v="2"/>
    <s v="Home Office"/>
    <s v="Economy"/>
    <x v="0"/>
    <x v="8"/>
    <s v="KitchenAid Toaster, White"/>
    <n v="0"/>
    <n v="250"/>
    <n v="100"/>
    <n v="3"/>
    <b v="1"/>
  </r>
  <r>
    <s v="AZ-2014-8122105"/>
    <x v="373"/>
    <n v="2"/>
    <n v="3"/>
    <n v="2014"/>
    <x v="373"/>
    <s v="Tyler Miah"/>
    <x v="5"/>
    <x v="22"/>
    <s v="Granada"/>
    <x v="2"/>
    <s v="Home Office"/>
    <s v="Economy"/>
    <x v="0"/>
    <x v="2"/>
    <s v="Stanley Sketch Pad, Blue"/>
    <n v="0"/>
    <n v="89"/>
    <n v="29"/>
    <n v="2"/>
    <b v="0"/>
  </r>
  <r>
    <s v="AZ-2014-8122105"/>
    <x v="373"/>
    <n v="2"/>
    <n v="3"/>
    <n v="2014"/>
    <x v="373"/>
    <s v="Tyler Miah"/>
    <x v="5"/>
    <x v="22"/>
    <s v="Granada"/>
    <x v="2"/>
    <s v="Home Office"/>
    <s v="Economy"/>
    <x v="0"/>
    <x v="10"/>
    <s v="Jiffy Business Envelopes, Recycled"/>
    <n v="0"/>
    <n v="30"/>
    <n v="5"/>
    <n v="2"/>
    <b v="1"/>
  </r>
  <r>
    <s v="AZ-2014-8122105"/>
    <x v="373"/>
    <n v="2"/>
    <n v="3"/>
    <n v="2014"/>
    <x v="373"/>
    <s v="Tyler Miah"/>
    <x v="5"/>
    <x v="22"/>
    <s v="Granada"/>
    <x v="2"/>
    <s v="Home Office"/>
    <s v="Economy"/>
    <x v="1"/>
    <x v="9"/>
    <s v="Samsung Signal Booster, Full Size"/>
    <n v="0"/>
    <n v="248"/>
    <n v="105"/>
    <n v="2"/>
    <b v="1"/>
  </r>
  <r>
    <s v="AZ-2014-4015519"/>
    <x v="373"/>
    <n v="2"/>
    <n v="3"/>
    <n v="2014"/>
    <x v="373"/>
    <s v="Carl Proctor"/>
    <x v="3"/>
    <x v="73"/>
    <s v="Lanester"/>
    <x v="1"/>
    <s v="Consumer"/>
    <s v="Economy"/>
    <x v="0"/>
    <x v="8"/>
    <s v="Hamilton Beach Toaster, Silver"/>
    <n v="0"/>
    <n v="157"/>
    <n v="59"/>
    <n v="3"/>
    <b v="1"/>
  </r>
  <r>
    <s v="AZ-2014-4015519"/>
    <x v="373"/>
    <n v="2"/>
    <n v="3"/>
    <n v="2014"/>
    <x v="373"/>
    <s v="Carl Proctor"/>
    <x v="3"/>
    <x v="73"/>
    <s v="Lanester"/>
    <x v="1"/>
    <s v="Consumer"/>
    <s v="Economy"/>
    <x v="1"/>
    <x v="13"/>
    <s v="Sharp Ink, Laser"/>
    <n v="0"/>
    <n v="529"/>
    <n v="6"/>
    <n v="5"/>
    <b v="0"/>
  </r>
  <r>
    <s v="AZ-2014-4015519"/>
    <x v="373"/>
    <n v="2"/>
    <n v="3"/>
    <n v="2014"/>
    <x v="373"/>
    <s v="Carl Proctor"/>
    <x v="3"/>
    <x v="73"/>
    <s v="Lanester"/>
    <x v="1"/>
    <s v="Consumer"/>
    <s v="Economy"/>
    <x v="1"/>
    <x v="9"/>
    <s v="Samsung Speaker Phone, Cordless"/>
    <n v="0"/>
    <n v="429"/>
    <n v="10"/>
    <n v="4"/>
    <b v="1"/>
  </r>
  <r>
    <s v="AZ-2014-7020120"/>
    <x v="374"/>
    <n v="3"/>
    <n v="3"/>
    <n v="2014"/>
    <x v="374"/>
    <s v="Isabella Fowler"/>
    <x v="1"/>
    <x v="1"/>
    <s v="Essen"/>
    <x v="1"/>
    <s v="Consumer"/>
    <s v="Economy Plus"/>
    <x v="0"/>
    <x v="14"/>
    <s v="Hon Shipping Labels, Alphabetical"/>
    <n v="0"/>
    <n v="11"/>
    <n v="5"/>
    <n v="1"/>
    <b v="1"/>
  </r>
  <r>
    <s v="AZ-2014-7020120"/>
    <x v="374"/>
    <n v="3"/>
    <n v="3"/>
    <n v="2014"/>
    <x v="374"/>
    <s v="Isabella Fowler"/>
    <x v="1"/>
    <x v="1"/>
    <s v="Essen"/>
    <x v="1"/>
    <s v="Consumer"/>
    <s v="Economy Plus"/>
    <x v="1"/>
    <x v="7"/>
    <s v="SanDisk Numeric Keypad, Bluetooth"/>
    <n v="0"/>
    <n v="221"/>
    <n v="35"/>
    <n v="4"/>
    <b v="1"/>
  </r>
  <r>
    <s v="AZ-2014-9687341"/>
    <x v="374"/>
    <n v="3"/>
    <n v="3"/>
    <n v="2014"/>
    <x v="374"/>
    <s v="Zachary Warner"/>
    <x v="2"/>
    <x v="53"/>
    <s v="Taranto"/>
    <x v="2"/>
    <s v="Consumer"/>
    <s v="Priority"/>
    <x v="0"/>
    <x v="1"/>
    <s v="Acco Binder Covers, Clear"/>
    <n v="0"/>
    <n v="64"/>
    <n v="27"/>
    <n v="5"/>
    <b v="1"/>
  </r>
  <r>
    <s v="AZ-2014-3387010"/>
    <x v="374"/>
    <n v="3"/>
    <n v="3"/>
    <n v="2014"/>
    <x v="374"/>
    <s v="Madison Holloway"/>
    <x v="1"/>
    <x v="17"/>
    <s v="Norderstedt"/>
    <x v="1"/>
    <s v="Corporate"/>
    <s v="Economy"/>
    <x v="0"/>
    <x v="12"/>
    <s v="Fiskars Trimmer, Steel"/>
    <n v="0"/>
    <n v="125"/>
    <n v="15"/>
    <n v="3"/>
    <b v="1"/>
  </r>
  <r>
    <s v="AZ-2014-4237223"/>
    <x v="374"/>
    <n v="3"/>
    <n v="3"/>
    <n v="2014"/>
    <x v="374"/>
    <s v="Leah Barrett"/>
    <x v="3"/>
    <x v="30"/>
    <s v="Amiens"/>
    <x v="1"/>
    <s v="Consumer"/>
    <s v="Economy Plus"/>
    <x v="0"/>
    <x v="1"/>
    <s v="Ibico Binder Covers, Clear"/>
    <n v="0"/>
    <n v="39"/>
    <n v="3"/>
    <n v="3"/>
    <b v="1"/>
  </r>
  <r>
    <s v="AZ-2014-4237223"/>
    <x v="374"/>
    <n v="3"/>
    <n v="3"/>
    <n v="2014"/>
    <x v="374"/>
    <s v="Leah Barrett"/>
    <x v="3"/>
    <x v="30"/>
    <s v="Amiens"/>
    <x v="1"/>
    <s v="Consumer"/>
    <s v="Economy Plus"/>
    <x v="0"/>
    <x v="1"/>
    <s v="Wilson Jones 3-Hole Punch, Recycled"/>
    <n v="0"/>
    <n v="85"/>
    <n v="25"/>
    <n v="3"/>
    <b v="1"/>
  </r>
  <r>
    <s v="AZ-2014-2604590"/>
    <x v="374"/>
    <n v="3"/>
    <n v="3"/>
    <n v="2014"/>
    <x v="374"/>
    <s v="Spencer Calvert"/>
    <x v="5"/>
    <x v="105"/>
    <s v="Oviedo"/>
    <x v="2"/>
    <s v="Corporate"/>
    <s v="Economy"/>
    <x v="1"/>
    <x v="4"/>
    <s v="Konica Receipt Printer, White"/>
    <n v="0"/>
    <n v="109"/>
    <n v="29"/>
    <n v="1"/>
    <b v="1"/>
  </r>
  <r>
    <s v="BN-2014-4554837"/>
    <x v="375"/>
    <n v="4"/>
    <n v="3"/>
    <n v="2014"/>
    <x v="375"/>
    <s v="Louis Dominguez"/>
    <x v="9"/>
    <x v="51"/>
    <s v="Den Helder"/>
    <x v="1"/>
    <s v="Corporate"/>
    <s v="Priority"/>
    <x v="2"/>
    <x v="5"/>
    <s v="Safco 3-Shelf Cabinet, Metal"/>
    <n v="1"/>
    <n v="168"/>
    <n v="-51"/>
    <n v="2"/>
    <b v="1"/>
  </r>
  <r>
    <s v="AZ-2014-7397204"/>
    <x v="375"/>
    <n v="4"/>
    <n v="3"/>
    <n v="2014"/>
    <x v="375"/>
    <s v="Jessica Paramor"/>
    <x v="4"/>
    <x v="4"/>
    <s v="London"/>
    <x v="0"/>
    <s v="Corporate"/>
    <s v="Priority"/>
    <x v="2"/>
    <x v="5"/>
    <s v="Bush Library with Doors, Metal"/>
    <n v="0"/>
    <n v="2292"/>
    <n v="127"/>
    <n v="7"/>
    <b v="0"/>
  </r>
  <r>
    <s v="BN-2014-4554837"/>
    <x v="375"/>
    <n v="4"/>
    <n v="3"/>
    <n v="2014"/>
    <x v="375"/>
    <s v="Louis Dominguez"/>
    <x v="9"/>
    <x v="51"/>
    <s v="Den Helder"/>
    <x v="1"/>
    <s v="Corporate"/>
    <s v="Priority"/>
    <x v="0"/>
    <x v="1"/>
    <s v="Ibico Hole Reinforcements, Clear"/>
    <n v="1"/>
    <n v="23"/>
    <n v="-5"/>
    <n v="7"/>
    <b v="1"/>
  </r>
  <r>
    <s v="BN-2014-5575990"/>
    <x v="375"/>
    <n v="4"/>
    <n v="3"/>
    <n v="2014"/>
    <x v="375"/>
    <s v="Mike Obrien"/>
    <x v="1"/>
    <x v="28"/>
    <s v="Stuttgart"/>
    <x v="1"/>
    <s v="Consumer"/>
    <s v="Economy"/>
    <x v="0"/>
    <x v="3"/>
    <s v="Smead File Cart, Single Width"/>
    <n v="0"/>
    <n v="116"/>
    <n v="-4"/>
    <n v="1"/>
    <b v="1"/>
  </r>
  <r>
    <s v="AZ-2014-8546369"/>
    <x v="375"/>
    <n v="4"/>
    <n v="3"/>
    <n v="2014"/>
    <x v="375"/>
    <s v="Joel McKean"/>
    <x v="3"/>
    <x v="8"/>
    <s v="Boulogne-Billancourt"/>
    <x v="1"/>
    <s v="Home Office"/>
    <s v="Economy"/>
    <x v="1"/>
    <x v="4"/>
    <s v="Konica Inkjet, Wireless"/>
    <n v="0"/>
    <n v="1599"/>
    <n v="37"/>
    <n v="6"/>
    <b v="1"/>
  </r>
  <r>
    <s v="AZ-2014-7256409"/>
    <x v="375"/>
    <n v="4"/>
    <n v="3"/>
    <n v="2014"/>
    <x v="375"/>
    <s v="Alexander Bond"/>
    <x v="10"/>
    <x v="85"/>
    <s v="Graz"/>
    <x v="1"/>
    <s v="Corporate"/>
    <s v="Economy"/>
    <x v="0"/>
    <x v="3"/>
    <s v="Fellowes Trays, Wire Frame"/>
    <n v="0"/>
    <n v="113"/>
    <n v="28"/>
    <n v="2"/>
    <b v="0"/>
  </r>
  <r>
    <s v="BN-2014-8459769"/>
    <x v="376"/>
    <n v="5"/>
    <n v="3"/>
    <n v="2014"/>
    <x v="376"/>
    <s v="Kerry Dorsey"/>
    <x v="0"/>
    <x v="0"/>
    <s v="Stockholm"/>
    <x v="0"/>
    <s v="Consumer"/>
    <s v="Immediate"/>
    <x v="1"/>
    <x v="13"/>
    <s v="Hewlett Copy Machine, Color"/>
    <n v="1"/>
    <n v="133"/>
    <n v="-42"/>
    <n v="1"/>
    <b v="1"/>
  </r>
  <r>
    <s v="AZ-2014-8562932"/>
    <x v="376"/>
    <n v="5"/>
    <n v="3"/>
    <n v="2014"/>
    <x v="376"/>
    <s v="Abby Mei"/>
    <x v="2"/>
    <x v="55"/>
    <s v="Lucca"/>
    <x v="2"/>
    <s v="Corporate"/>
    <s v="Economy Plus"/>
    <x v="0"/>
    <x v="2"/>
    <s v="Stanley Highlighters, Blue"/>
    <n v="0"/>
    <n v="103"/>
    <n v="21"/>
    <n v="7"/>
    <b v="1"/>
  </r>
  <r>
    <s v="AZ-2014-7679425"/>
    <x v="376"/>
    <n v="5"/>
    <n v="3"/>
    <n v="2014"/>
    <x v="376"/>
    <s v="Francesca Bowen"/>
    <x v="3"/>
    <x v="30"/>
    <s v="Amiens"/>
    <x v="1"/>
    <s v="Consumer"/>
    <s v="Economy"/>
    <x v="0"/>
    <x v="2"/>
    <s v="Sanford Sketch Pad, Water Color"/>
    <n v="0"/>
    <n v="341"/>
    <n v="160"/>
    <n v="7"/>
    <b v="0"/>
  </r>
  <r>
    <s v="AZ-2014-7679425"/>
    <x v="376"/>
    <n v="5"/>
    <n v="3"/>
    <n v="2014"/>
    <x v="376"/>
    <s v="Francesca Bowen"/>
    <x v="3"/>
    <x v="30"/>
    <s v="Amiens"/>
    <x v="1"/>
    <s v="Consumer"/>
    <s v="Economy"/>
    <x v="0"/>
    <x v="3"/>
    <s v="Fellowes Lockers, Single Width"/>
    <n v="0"/>
    <n v="560"/>
    <n v="44"/>
    <n v="3"/>
    <b v="1"/>
  </r>
  <r>
    <s v="AZ-2014-7679425"/>
    <x v="376"/>
    <n v="5"/>
    <n v="3"/>
    <n v="2014"/>
    <x v="376"/>
    <s v="Francesca Bowen"/>
    <x v="3"/>
    <x v="30"/>
    <s v="Amiens"/>
    <x v="1"/>
    <s v="Consumer"/>
    <s v="Economy"/>
    <x v="0"/>
    <x v="12"/>
    <s v="Stiletto Letter Opener, Easy Grip"/>
    <n v="0"/>
    <n v="57"/>
    <n v="27"/>
    <n v="2"/>
    <b v="1"/>
  </r>
  <r>
    <s v="AZ-2014-4524252"/>
    <x v="376"/>
    <n v="5"/>
    <n v="3"/>
    <n v="2014"/>
    <x v="376"/>
    <s v="Juanita Smalls"/>
    <x v="4"/>
    <x v="4"/>
    <s v="Nottingham"/>
    <x v="0"/>
    <s v="Home Office"/>
    <s v="Economy"/>
    <x v="0"/>
    <x v="3"/>
    <s v="Smead Lockers, Wire Frame"/>
    <n v="0"/>
    <n v="987"/>
    <n v="89"/>
    <n v="5"/>
    <b v="1"/>
  </r>
  <r>
    <s v="AZ-2014-1308209"/>
    <x v="377"/>
    <n v="6"/>
    <n v="3"/>
    <n v="2014"/>
    <x v="377"/>
    <s v="Aaron Cunningham"/>
    <x v="3"/>
    <x v="14"/>
    <s v="Carcassonne"/>
    <x v="1"/>
    <s v="Consumer"/>
    <s v="Priority"/>
    <x v="0"/>
    <x v="2"/>
    <s v="Boston Pens, Blue"/>
    <n v="0"/>
    <n v="43"/>
    <n v="1"/>
    <n v="3"/>
    <b v="1"/>
  </r>
  <r>
    <s v="AZ-2014-1308209"/>
    <x v="377"/>
    <n v="6"/>
    <n v="3"/>
    <n v="2014"/>
    <x v="377"/>
    <s v="Aaron Cunningham"/>
    <x v="3"/>
    <x v="14"/>
    <s v="Carcassonne"/>
    <x v="1"/>
    <s v="Consumer"/>
    <s v="Priority"/>
    <x v="0"/>
    <x v="3"/>
    <s v="Eldon File Cart, Single Width"/>
    <n v="0"/>
    <n v="809"/>
    <n v="296"/>
    <n v="7"/>
    <b v="1"/>
  </r>
  <r>
    <s v="AZ-2014-221897"/>
    <x v="377"/>
    <n v="6"/>
    <n v="3"/>
    <n v="2014"/>
    <x v="377"/>
    <s v="Dominic Stephenson"/>
    <x v="8"/>
    <x v="56"/>
    <s v="Ghent"/>
    <x v="1"/>
    <s v="Home Office"/>
    <s v="Priority"/>
    <x v="0"/>
    <x v="11"/>
    <s v="Stockwell Rubber Bands, Metal"/>
    <n v="0"/>
    <n v="50"/>
    <n v="24"/>
    <n v="3"/>
    <b v="1"/>
  </r>
  <r>
    <s v="AZ-2014-6883963"/>
    <x v="377"/>
    <n v="6"/>
    <n v="3"/>
    <n v="2014"/>
    <x v="377"/>
    <s v="Jonathan Bottrill"/>
    <x v="3"/>
    <x v="30"/>
    <s v="Douai"/>
    <x v="1"/>
    <s v="Consumer"/>
    <s v="Economy"/>
    <x v="2"/>
    <x v="15"/>
    <s v="Eldon Door Stop, Erganomic"/>
    <n v="0"/>
    <n v="341"/>
    <n v="44"/>
    <n v="7"/>
    <b v="0"/>
  </r>
  <r>
    <s v="AZ-2014-1043314"/>
    <x v="377"/>
    <n v="6"/>
    <n v="3"/>
    <n v="2014"/>
    <x v="377"/>
    <s v="Kiara Allen"/>
    <x v="1"/>
    <x v="1"/>
    <s v="Cologne"/>
    <x v="1"/>
    <s v="Consumer"/>
    <s v="Economy"/>
    <x v="2"/>
    <x v="15"/>
    <s v="Eldon Light Bulb, Erganomic"/>
    <n v="0"/>
    <n v="48"/>
    <n v="6"/>
    <n v="2"/>
    <b v="0"/>
  </r>
  <r>
    <s v="AZ-2014-6883963"/>
    <x v="377"/>
    <n v="6"/>
    <n v="3"/>
    <n v="2014"/>
    <x v="377"/>
    <s v="Jonathan Bottrill"/>
    <x v="3"/>
    <x v="30"/>
    <s v="Douai"/>
    <x v="1"/>
    <s v="Consumer"/>
    <s v="Economy"/>
    <x v="0"/>
    <x v="2"/>
    <s v="Binney &amp; Smith Markers, Easy-Erase"/>
    <n v="0"/>
    <n v="171"/>
    <n v="68"/>
    <n v="7"/>
    <b v="0"/>
  </r>
  <r>
    <s v="AZ-2014-1043314"/>
    <x v="377"/>
    <n v="6"/>
    <n v="3"/>
    <n v="2014"/>
    <x v="377"/>
    <s v="Kiara Allen"/>
    <x v="1"/>
    <x v="1"/>
    <s v="Cologne"/>
    <x v="1"/>
    <s v="Consumer"/>
    <s v="Economy"/>
    <x v="0"/>
    <x v="1"/>
    <s v="Wilson Jones Binder, Durable"/>
    <n v="0"/>
    <n v="29"/>
    <n v="1"/>
    <n v="2"/>
    <b v="0"/>
  </r>
  <r>
    <s v="AZ-2014-1043314"/>
    <x v="377"/>
    <n v="6"/>
    <n v="3"/>
    <n v="2014"/>
    <x v="377"/>
    <s v="Kiara Allen"/>
    <x v="1"/>
    <x v="1"/>
    <s v="Cologne"/>
    <x v="1"/>
    <s v="Consumer"/>
    <s v="Economy"/>
    <x v="0"/>
    <x v="14"/>
    <s v="Novimex Legal Exhibit Labels, 5000 Label Set"/>
    <n v="0"/>
    <n v="22"/>
    <n v="3"/>
    <n v="2"/>
    <b v="1"/>
  </r>
  <r>
    <s v="AZ-2014-4789346"/>
    <x v="377"/>
    <n v="6"/>
    <n v="3"/>
    <n v="2014"/>
    <x v="377"/>
    <s v="Rory Martindale"/>
    <x v="13"/>
    <x v="87"/>
    <s v="Turku"/>
    <x v="0"/>
    <s v="Consumer"/>
    <s v="Economy"/>
    <x v="2"/>
    <x v="15"/>
    <s v="Rubbermaid Clock, Duo Pack"/>
    <n v="0"/>
    <n v="100"/>
    <n v="16"/>
    <n v="2"/>
    <b v="0"/>
  </r>
  <r>
    <s v="AZ-2014-5829110"/>
    <x v="377"/>
    <n v="6"/>
    <n v="3"/>
    <n v="2014"/>
    <x v="377"/>
    <s v="Nancy Seay"/>
    <x v="3"/>
    <x v="9"/>
    <s v="Lyon"/>
    <x v="1"/>
    <s v="Consumer"/>
    <s v="Economy"/>
    <x v="0"/>
    <x v="3"/>
    <s v="Smead Lockers, Single Width"/>
    <n v="0"/>
    <n v="1429"/>
    <n v="555"/>
    <n v="8"/>
    <b v="1"/>
  </r>
  <r>
    <s v="AZ-2014-5829110"/>
    <x v="377"/>
    <n v="6"/>
    <n v="3"/>
    <n v="2014"/>
    <x v="377"/>
    <s v="Nancy Seay"/>
    <x v="3"/>
    <x v="9"/>
    <s v="Lyon"/>
    <x v="1"/>
    <s v="Consumer"/>
    <s v="Economy"/>
    <x v="0"/>
    <x v="3"/>
    <s v="Smead Shelving, Blue"/>
    <n v="0"/>
    <n v="88"/>
    <n v="20"/>
    <n v="2"/>
    <b v="0"/>
  </r>
  <r>
    <s v="AZ-2014-5688152"/>
    <x v="377"/>
    <n v="6"/>
    <n v="3"/>
    <n v="2014"/>
    <x v="377"/>
    <s v="Henry Winder"/>
    <x v="4"/>
    <x v="4"/>
    <s v="Huddersfield"/>
    <x v="0"/>
    <s v="Corporate"/>
    <s v="Economy"/>
    <x v="0"/>
    <x v="10"/>
    <s v="Jiffy Interoffice Envelope, Recycled"/>
    <n v="0"/>
    <n v="271"/>
    <n v="73"/>
    <n v="6"/>
    <b v="1"/>
  </r>
  <r>
    <s v="AZ-2014-5688152"/>
    <x v="377"/>
    <n v="6"/>
    <n v="3"/>
    <n v="2014"/>
    <x v="377"/>
    <s v="Henry Winder"/>
    <x v="4"/>
    <x v="4"/>
    <s v="Huddersfield"/>
    <x v="0"/>
    <s v="Corporate"/>
    <s v="Economy"/>
    <x v="0"/>
    <x v="3"/>
    <s v="Smead Trays, Single Width"/>
    <n v="0"/>
    <n v="49"/>
    <n v="16"/>
    <n v="1"/>
    <b v="1"/>
  </r>
  <r>
    <s v="BN-2014-8625232"/>
    <x v="378"/>
    <n v="7"/>
    <n v="3"/>
    <n v="2014"/>
    <x v="378"/>
    <s v="Steven Cordoba"/>
    <x v="4"/>
    <x v="4"/>
    <s v="Blackpool"/>
    <x v="0"/>
    <s v="Consumer"/>
    <s v="Economy Plus"/>
    <x v="2"/>
    <x v="15"/>
    <s v="Eldon Stacking Tray, Duo Pack"/>
    <n v="0"/>
    <n v="22"/>
    <n v="-6"/>
    <n v="1"/>
    <b v="0"/>
  </r>
  <r>
    <s v="BN-2014-8625232"/>
    <x v="378"/>
    <n v="7"/>
    <n v="3"/>
    <n v="2014"/>
    <x v="378"/>
    <s v="Steven Cordoba"/>
    <x v="4"/>
    <x v="4"/>
    <s v="Blackpool"/>
    <x v="0"/>
    <s v="Consumer"/>
    <s v="Economy Plus"/>
    <x v="0"/>
    <x v="12"/>
    <s v="Stiletto Trimmer, Serrated"/>
    <n v="0"/>
    <n v="434"/>
    <n v="26"/>
    <n v="11"/>
    <b v="0"/>
  </r>
  <r>
    <s v="AZ-2014-110527"/>
    <x v="378"/>
    <n v="7"/>
    <n v="3"/>
    <n v="2014"/>
    <x v="378"/>
    <s v="Kiara Allen"/>
    <x v="5"/>
    <x v="38"/>
    <s v="Murcia"/>
    <x v="2"/>
    <s v="Consumer"/>
    <s v="Economy"/>
    <x v="2"/>
    <x v="5"/>
    <s v="Ikea Stackable Bookrack, Metal"/>
    <n v="0"/>
    <n v="854"/>
    <n v="196"/>
    <n v="7"/>
    <b v="1"/>
  </r>
  <r>
    <s v="AZ-2014-8438801"/>
    <x v="379"/>
    <n v="8"/>
    <n v="3"/>
    <n v="2014"/>
    <x v="379"/>
    <s v="Mary Parker"/>
    <x v="4"/>
    <x v="42"/>
    <s v="Paisley"/>
    <x v="0"/>
    <s v="Corporate"/>
    <s v="Economy Plus"/>
    <x v="0"/>
    <x v="3"/>
    <s v="Smead Folders, Single Width"/>
    <n v="0"/>
    <n v="105"/>
    <n v="33"/>
    <n v="6"/>
    <b v="0"/>
  </r>
  <r>
    <s v="AZ-2014-9111247"/>
    <x v="379"/>
    <n v="8"/>
    <n v="3"/>
    <n v="2014"/>
    <x v="379"/>
    <s v="Mark Westfall"/>
    <x v="2"/>
    <x v="55"/>
    <s v="Florence"/>
    <x v="2"/>
    <s v="Consumer"/>
    <s v="Priority"/>
    <x v="0"/>
    <x v="1"/>
    <s v="Wilson Jones 3-Hole Punch, Economy"/>
    <n v="0"/>
    <n v="56"/>
    <n v="18"/>
    <n v="2"/>
    <b v="1"/>
  </r>
  <r>
    <s v="AZ-2014-9111247"/>
    <x v="379"/>
    <n v="8"/>
    <n v="3"/>
    <n v="2014"/>
    <x v="379"/>
    <s v="Mark Westfall"/>
    <x v="2"/>
    <x v="55"/>
    <s v="Florence"/>
    <x v="2"/>
    <s v="Consumer"/>
    <s v="Priority"/>
    <x v="1"/>
    <x v="4"/>
    <s v="Okidata Receipt Printer, Red"/>
    <n v="0"/>
    <n v="216"/>
    <n v="-83"/>
    <n v="3"/>
    <b v="1"/>
  </r>
  <r>
    <s v="AZ-2014-1173814"/>
    <x v="380"/>
    <n v="9"/>
    <n v="3"/>
    <n v="2014"/>
    <x v="380"/>
    <s v="Ebony Northcott"/>
    <x v="5"/>
    <x v="22"/>
    <s v="Seville"/>
    <x v="2"/>
    <s v="Consumer"/>
    <s v="Priority"/>
    <x v="0"/>
    <x v="2"/>
    <s v="Sanford Highlighters, Fluorescent"/>
    <n v="0"/>
    <n v="34"/>
    <n v="14"/>
    <n v="2"/>
    <b v="0"/>
  </r>
  <r>
    <s v="AZ-2014-6451890"/>
    <x v="380"/>
    <n v="9"/>
    <n v="3"/>
    <n v="2014"/>
    <x v="380"/>
    <s v="Amy Nixon"/>
    <x v="9"/>
    <x v="70"/>
    <s v="Zeist"/>
    <x v="1"/>
    <s v="Consumer"/>
    <s v="Economy Plus"/>
    <x v="2"/>
    <x v="5"/>
    <s v="Ikea 3-Shelf Cabinet, Metal"/>
    <n v="1"/>
    <n v="213"/>
    <n v="-145"/>
    <n v="3"/>
    <b v="0"/>
  </r>
  <r>
    <s v="BN-2014-2257467"/>
    <x v="380"/>
    <n v="9"/>
    <n v="3"/>
    <n v="2014"/>
    <x v="380"/>
    <s v="Nathan Noble"/>
    <x v="3"/>
    <x v="30"/>
    <s v="Senlis"/>
    <x v="1"/>
    <s v="Corporate"/>
    <s v="Economy"/>
    <x v="2"/>
    <x v="6"/>
    <s v="Hon Chairmat, Black"/>
    <n v="0"/>
    <n v="335"/>
    <n v="-22"/>
    <n v="7"/>
    <b v="0"/>
  </r>
  <r>
    <s v="AZ-2014-6451890"/>
    <x v="380"/>
    <n v="9"/>
    <n v="3"/>
    <n v="2014"/>
    <x v="380"/>
    <s v="Amy Nixon"/>
    <x v="9"/>
    <x v="70"/>
    <s v="Zeist"/>
    <x v="1"/>
    <s v="Consumer"/>
    <s v="Economy Plus"/>
    <x v="0"/>
    <x v="10"/>
    <s v="Ames Clasp Envelope, Security-Tint"/>
    <n v="1"/>
    <n v="19"/>
    <n v="-18"/>
    <n v="4"/>
    <b v="1"/>
  </r>
  <r>
    <s v="AZ-2014-2602647"/>
    <x v="380"/>
    <n v="9"/>
    <n v="3"/>
    <n v="2014"/>
    <x v="380"/>
    <s v="Georgina Storey"/>
    <x v="3"/>
    <x v="8"/>
    <s v="Courbevoie"/>
    <x v="1"/>
    <s v="Consumer"/>
    <s v="Economy"/>
    <x v="0"/>
    <x v="3"/>
    <s v="Smead Trays, Single Width"/>
    <n v="0"/>
    <n v="44"/>
    <n v="11"/>
    <n v="1"/>
    <b v="0"/>
  </r>
  <r>
    <s v="AZ-2014-5956672"/>
    <x v="380"/>
    <n v="9"/>
    <n v="3"/>
    <n v="2014"/>
    <x v="380"/>
    <s v="Gemma Sharp"/>
    <x v="1"/>
    <x v="23"/>
    <s v="Nuremberg"/>
    <x v="1"/>
    <s v="Corporate"/>
    <s v="Economy"/>
    <x v="0"/>
    <x v="10"/>
    <s v="GlobeWeis Clasp Envelope, Security-Tint"/>
    <n v="0"/>
    <n v="49"/>
    <n v="19"/>
    <n v="4"/>
    <b v="0"/>
  </r>
  <r>
    <s v="AZ-2014-3885179"/>
    <x v="380"/>
    <n v="9"/>
    <n v="3"/>
    <n v="2014"/>
    <x v="380"/>
    <s v="James Bruns"/>
    <x v="4"/>
    <x v="4"/>
    <s v="Letchworth"/>
    <x v="0"/>
    <s v="Consumer"/>
    <s v="Economy"/>
    <x v="0"/>
    <x v="2"/>
    <s v="Stanley Canvas, Fluorescent"/>
    <n v="0"/>
    <n v="254"/>
    <n v="81"/>
    <n v="5"/>
    <b v="1"/>
  </r>
  <r>
    <s v="AZ-2014-3885179"/>
    <x v="380"/>
    <n v="9"/>
    <n v="3"/>
    <n v="2014"/>
    <x v="380"/>
    <s v="James Bruns"/>
    <x v="4"/>
    <x v="4"/>
    <s v="Letchworth"/>
    <x v="0"/>
    <s v="Consumer"/>
    <s v="Economy"/>
    <x v="0"/>
    <x v="10"/>
    <s v="Kraft Interoffice Envelope, Set of 50"/>
    <n v="0"/>
    <n v="94"/>
    <n v="21"/>
    <n v="2"/>
    <b v="0"/>
  </r>
  <r>
    <s v="AZ-2014-1111012"/>
    <x v="380"/>
    <n v="9"/>
    <n v="3"/>
    <n v="2014"/>
    <x v="380"/>
    <s v="Lloyd Barnes"/>
    <x v="2"/>
    <x v="91"/>
    <s v="Pescara"/>
    <x v="2"/>
    <s v="Corporate"/>
    <s v="Economy"/>
    <x v="0"/>
    <x v="2"/>
    <s v="Boston Canvas, Fluorescent"/>
    <n v="0"/>
    <n v="275"/>
    <n v="49"/>
    <n v="5"/>
    <b v="1"/>
  </r>
  <r>
    <s v="AZ-2014-1111012"/>
    <x v="380"/>
    <n v="9"/>
    <n v="3"/>
    <n v="2014"/>
    <x v="380"/>
    <s v="Lloyd Barnes"/>
    <x v="2"/>
    <x v="91"/>
    <s v="Pescara"/>
    <x v="2"/>
    <s v="Corporate"/>
    <s v="Economy"/>
    <x v="0"/>
    <x v="11"/>
    <s v="Accos Staples, 12 Pack"/>
    <n v="0"/>
    <n v="52"/>
    <n v="11"/>
    <n v="5"/>
    <b v="0"/>
  </r>
  <r>
    <s v="AZ-2014-5956672"/>
    <x v="380"/>
    <n v="9"/>
    <n v="3"/>
    <n v="2014"/>
    <x v="380"/>
    <s v="Gemma Sharp"/>
    <x v="1"/>
    <x v="23"/>
    <s v="Nuremberg"/>
    <x v="1"/>
    <s v="Corporate"/>
    <s v="Economy"/>
    <x v="1"/>
    <x v="13"/>
    <s v="Brother Copy Machine, Color"/>
    <n v="0"/>
    <n v="527"/>
    <n v="227"/>
    <n v="2"/>
    <b v="1"/>
  </r>
  <r>
    <s v="AZ-2014-3885179"/>
    <x v="380"/>
    <n v="9"/>
    <n v="3"/>
    <n v="2014"/>
    <x v="380"/>
    <s v="James Bruns"/>
    <x v="4"/>
    <x v="4"/>
    <s v="Letchworth"/>
    <x v="0"/>
    <s v="Consumer"/>
    <s v="Economy"/>
    <x v="1"/>
    <x v="9"/>
    <s v="Samsung Audio Dock, with Caller ID"/>
    <n v="0"/>
    <n v="167"/>
    <n v="5"/>
    <n v="1"/>
    <b v="1"/>
  </r>
  <r>
    <s v="AZ-2014-2681934"/>
    <x v="381"/>
    <n v="10"/>
    <n v="3"/>
    <n v="2014"/>
    <x v="381"/>
    <s v="Joel Ortega"/>
    <x v="4"/>
    <x v="4"/>
    <s v="South Shields"/>
    <x v="0"/>
    <s v="Corporate"/>
    <s v="Priority"/>
    <x v="0"/>
    <x v="8"/>
    <s v="KitchenAid Stove, White"/>
    <n v="0"/>
    <n v="1705"/>
    <n v="409"/>
    <n v="3"/>
    <b v="0"/>
  </r>
  <r>
    <s v="BN-2014-6384429"/>
    <x v="381"/>
    <n v="10"/>
    <n v="3"/>
    <n v="2014"/>
    <x v="381"/>
    <s v="Jennifer Douglas"/>
    <x v="1"/>
    <x v="13"/>
    <s v="Erfurt"/>
    <x v="1"/>
    <s v="Corporate"/>
    <s v="Economy Plus"/>
    <x v="0"/>
    <x v="3"/>
    <s v="Eldon Folders, Industrial"/>
    <n v="0"/>
    <n v="16"/>
    <n v="-1"/>
    <n v="1"/>
    <b v="1"/>
  </r>
  <r>
    <s v="AZ-2014-5838029"/>
    <x v="381"/>
    <n v="10"/>
    <n v="3"/>
    <n v="2014"/>
    <x v="381"/>
    <s v="Archer Hort"/>
    <x v="1"/>
    <x v="1"/>
    <s v="Bonn"/>
    <x v="1"/>
    <s v="Consumer"/>
    <s v="Economy"/>
    <x v="0"/>
    <x v="3"/>
    <s v="Rogers Shelving, Wire Frame"/>
    <n v="0"/>
    <n v="441"/>
    <n v="103"/>
    <n v="8"/>
    <b v="0"/>
  </r>
  <r>
    <s v="AZ-2014-5838029"/>
    <x v="381"/>
    <n v="10"/>
    <n v="3"/>
    <n v="2014"/>
    <x v="381"/>
    <s v="Archer Hort"/>
    <x v="1"/>
    <x v="1"/>
    <s v="Bonn"/>
    <x v="1"/>
    <s v="Consumer"/>
    <s v="Economy"/>
    <x v="1"/>
    <x v="13"/>
    <s v="Brother Fax and Copier, Color"/>
    <n v="0"/>
    <n v="772"/>
    <n v="185"/>
    <n v="4"/>
    <b v="1"/>
  </r>
  <r>
    <s v="BN-2014-3622670"/>
    <x v="382"/>
    <n v="11"/>
    <n v="3"/>
    <n v="2014"/>
    <x v="382"/>
    <s v="Kristen Holland"/>
    <x v="9"/>
    <x v="51"/>
    <s v="Amsterdam"/>
    <x v="1"/>
    <s v="Consumer"/>
    <s v="Economy"/>
    <x v="0"/>
    <x v="14"/>
    <s v="Hon Round Labels, 5000 Label Set"/>
    <n v="1"/>
    <n v="42"/>
    <n v="-15"/>
    <n v="12"/>
    <b v="0"/>
  </r>
  <r>
    <s v="BN-2014-2516060"/>
    <x v="382"/>
    <n v="11"/>
    <n v="3"/>
    <n v="2014"/>
    <x v="382"/>
    <s v="Elise Godfrey"/>
    <x v="2"/>
    <x v="6"/>
    <s v="Rome"/>
    <x v="2"/>
    <s v="Consumer"/>
    <s v="Economy"/>
    <x v="0"/>
    <x v="3"/>
    <s v="Fellowes Box, Industrial"/>
    <n v="0"/>
    <n v="24"/>
    <n v="-14"/>
    <n v="2"/>
    <b v="1"/>
  </r>
  <r>
    <s v="AZ-2014-2874251"/>
    <x v="382"/>
    <n v="11"/>
    <n v="3"/>
    <n v="2014"/>
    <x v="382"/>
    <s v="Ben Hogben"/>
    <x v="2"/>
    <x v="55"/>
    <s v="Grosseto"/>
    <x v="2"/>
    <s v="Corporate"/>
    <s v="Economy"/>
    <x v="0"/>
    <x v="10"/>
    <s v="Cameo Clasp Envelope, Set of 50"/>
    <n v="0"/>
    <n v="29"/>
    <n v="2"/>
    <n v="3"/>
    <b v="0"/>
  </r>
  <r>
    <s v="BN-2014-2516060"/>
    <x v="382"/>
    <n v="11"/>
    <n v="3"/>
    <n v="2014"/>
    <x v="382"/>
    <s v="Elise Godfrey"/>
    <x v="2"/>
    <x v="6"/>
    <s v="Rome"/>
    <x v="2"/>
    <s v="Consumer"/>
    <s v="Economy"/>
    <x v="1"/>
    <x v="4"/>
    <s v="Okidata Card Printer, White"/>
    <n v="0"/>
    <n v="209"/>
    <n v="-21"/>
    <n v="2"/>
    <b v="1"/>
  </r>
  <r>
    <s v="BN-2014-6565146"/>
    <x v="382"/>
    <n v="11"/>
    <n v="3"/>
    <n v="2014"/>
    <x v="382"/>
    <s v="Andres Woodruff"/>
    <x v="1"/>
    <x v="43"/>
    <s v="Hanover"/>
    <x v="1"/>
    <s v="Home Office"/>
    <s v="Economy"/>
    <x v="1"/>
    <x v="7"/>
    <s v="SanDisk Keyboard, Programmable"/>
    <n v="1"/>
    <n v="166"/>
    <n v="-113"/>
    <n v="4"/>
    <b v="1"/>
  </r>
  <r>
    <s v="BN-2014-6565146"/>
    <x v="382"/>
    <n v="11"/>
    <n v="3"/>
    <n v="2014"/>
    <x v="382"/>
    <s v="Andres Woodruff"/>
    <x v="1"/>
    <x v="43"/>
    <s v="Hanover"/>
    <x v="1"/>
    <s v="Home Office"/>
    <s v="Economy"/>
    <x v="1"/>
    <x v="4"/>
    <s v="Okidata Printer, White"/>
    <n v="1"/>
    <n v="934"/>
    <n v="-916"/>
    <n v="7"/>
    <b v="0"/>
  </r>
  <r>
    <s v="AZ-2014-8059227"/>
    <x v="383"/>
    <n v="12"/>
    <n v="3"/>
    <n v="2014"/>
    <x v="383"/>
    <s v="Alta Nokes"/>
    <x v="1"/>
    <x v="1"/>
    <s v="Cologne"/>
    <x v="1"/>
    <s v="Home Office"/>
    <s v="Economy"/>
    <x v="0"/>
    <x v="2"/>
    <s v="Sanford Pencil Sharpener, Easy-Erase"/>
    <n v="0"/>
    <n v="81"/>
    <n v="41"/>
    <n v="3"/>
    <b v="0"/>
  </r>
  <r>
    <s v="AZ-2014-8059227"/>
    <x v="383"/>
    <n v="12"/>
    <n v="3"/>
    <n v="2014"/>
    <x v="383"/>
    <s v="Alta Nokes"/>
    <x v="1"/>
    <x v="1"/>
    <s v="Cologne"/>
    <x v="1"/>
    <s v="Home Office"/>
    <s v="Economy"/>
    <x v="0"/>
    <x v="1"/>
    <s v="Wilson Jones Binder, Durable"/>
    <n v="0"/>
    <n v="44"/>
    <n v="2"/>
    <n v="3"/>
    <b v="1"/>
  </r>
  <r>
    <s v="AZ-2014-1598982"/>
    <x v="383"/>
    <n v="12"/>
    <n v="3"/>
    <n v="2014"/>
    <x v="383"/>
    <s v="Lucas Wood"/>
    <x v="8"/>
    <x v="56"/>
    <s v="Ghent"/>
    <x v="1"/>
    <s v="Corporate"/>
    <s v="Economy"/>
    <x v="1"/>
    <x v="13"/>
    <s v="Hewlett Copy Machine, Color"/>
    <n v="0"/>
    <n v="1591"/>
    <n v="541"/>
    <n v="6"/>
    <b v="1"/>
  </r>
  <r>
    <s v="AZ-2014-8059227"/>
    <x v="383"/>
    <n v="12"/>
    <n v="3"/>
    <n v="2014"/>
    <x v="383"/>
    <s v="Alta Nokes"/>
    <x v="1"/>
    <x v="1"/>
    <s v="Cologne"/>
    <x v="1"/>
    <s v="Home Office"/>
    <s v="Economy"/>
    <x v="1"/>
    <x v="7"/>
    <s v="Enermax Memory Card, Programmable"/>
    <n v="0"/>
    <n v="116"/>
    <n v="22"/>
    <n v="1"/>
    <b v="1"/>
  </r>
  <r>
    <s v="AZ-2014-538841"/>
    <x v="383"/>
    <n v="12"/>
    <n v="3"/>
    <n v="2014"/>
    <x v="383"/>
    <s v="Rachel Morton"/>
    <x v="5"/>
    <x v="20"/>
    <s v="Segovia"/>
    <x v="2"/>
    <s v="Corporate"/>
    <s v="Economy"/>
    <x v="0"/>
    <x v="2"/>
    <s v="BIC Pens, Blue"/>
    <n v="0"/>
    <n v="29"/>
    <n v="3"/>
    <n v="2"/>
    <b v="0"/>
  </r>
  <r>
    <s v="AZ-2014-538841"/>
    <x v="383"/>
    <n v="12"/>
    <n v="3"/>
    <n v="2014"/>
    <x v="383"/>
    <s v="Rachel Morton"/>
    <x v="5"/>
    <x v="20"/>
    <s v="Segovia"/>
    <x v="2"/>
    <s v="Corporate"/>
    <s v="Economy"/>
    <x v="0"/>
    <x v="2"/>
    <s v="Sanford Pencil Sharpener, Water Color"/>
    <n v="0"/>
    <n v="78"/>
    <n v="20"/>
    <n v="3"/>
    <b v="1"/>
  </r>
  <r>
    <s v="BN-2014-7098171"/>
    <x v="384"/>
    <n v="2"/>
    <n v="4"/>
    <n v="2014"/>
    <x v="384"/>
    <s v="Niki Peirce"/>
    <x v="9"/>
    <x v="59"/>
    <s v="Zwolle"/>
    <x v="1"/>
    <s v="Consumer"/>
    <s v="Economy"/>
    <x v="0"/>
    <x v="1"/>
    <s v="Wilson Jones Binder Covers, Economy"/>
    <n v="1"/>
    <n v="6"/>
    <n v="-3"/>
    <n v="1"/>
    <b v="0"/>
  </r>
  <r>
    <s v="AZ-2014-3666609"/>
    <x v="385"/>
    <n v="3"/>
    <n v="4"/>
    <n v="2014"/>
    <x v="385"/>
    <s v="Eloise Mahmood"/>
    <x v="2"/>
    <x v="78"/>
    <s v="Trieste"/>
    <x v="2"/>
    <s v="Corporate"/>
    <s v="Economy Plus"/>
    <x v="0"/>
    <x v="8"/>
    <s v="Hoover Toaster, White"/>
    <n v="0"/>
    <n v="164"/>
    <n v="57"/>
    <n v="2"/>
    <b v="0"/>
  </r>
  <r>
    <s v="AZ-2014-3666609"/>
    <x v="385"/>
    <n v="3"/>
    <n v="4"/>
    <n v="2014"/>
    <x v="385"/>
    <s v="Eloise Mahmood"/>
    <x v="2"/>
    <x v="78"/>
    <s v="Trieste"/>
    <x v="2"/>
    <s v="Corporate"/>
    <s v="Economy Plus"/>
    <x v="0"/>
    <x v="1"/>
    <s v="Cardinal Index Tab, Durable"/>
    <n v="0"/>
    <n v="38"/>
    <n v="17"/>
    <n v="5"/>
    <b v="0"/>
  </r>
  <r>
    <s v="AZ-2014-5479576"/>
    <x v="385"/>
    <n v="3"/>
    <n v="4"/>
    <n v="2014"/>
    <x v="385"/>
    <s v="Nancy Seay"/>
    <x v="2"/>
    <x v="24"/>
    <s v="Milan"/>
    <x v="2"/>
    <s v="Consumer"/>
    <s v="Economy"/>
    <x v="0"/>
    <x v="2"/>
    <s v="Boston Sketch Pad, Water Color"/>
    <n v="0"/>
    <n v="155"/>
    <n v="5"/>
    <n v="3"/>
    <b v="1"/>
  </r>
  <r>
    <s v="AZ-2014-2432395"/>
    <x v="385"/>
    <n v="3"/>
    <n v="4"/>
    <n v="2014"/>
    <x v="385"/>
    <s v="Zona Meyer"/>
    <x v="10"/>
    <x v="45"/>
    <s v="Innsbruck"/>
    <x v="1"/>
    <s v="Corporate"/>
    <s v="Economy"/>
    <x v="1"/>
    <x v="13"/>
    <s v="Hewlett Copy Machine, Color"/>
    <n v="0"/>
    <n v="1060"/>
    <n v="360"/>
    <n v="4"/>
    <b v="0"/>
  </r>
  <r>
    <s v="AZ-2014-2432395"/>
    <x v="385"/>
    <n v="3"/>
    <n v="4"/>
    <n v="2014"/>
    <x v="385"/>
    <s v="Zona Meyer"/>
    <x v="10"/>
    <x v="45"/>
    <s v="Innsbruck"/>
    <x v="1"/>
    <s v="Corporate"/>
    <s v="Economy"/>
    <x v="1"/>
    <x v="9"/>
    <s v="Motorola Speaker Phone, Cordless"/>
    <n v="0"/>
    <n v="265"/>
    <n v="13"/>
    <n v="2"/>
    <b v="1"/>
  </r>
  <r>
    <s v="AZ-2014-4803875"/>
    <x v="385"/>
    <n v="3"/>
    <n v="4"/>
    <n v="2014"/>
    <x v="385"/>
    <s v="Hayden Perkins"/>
    <x v="14"/>
    <x v="106"/>
    <s v="Odense"/>
    <x v="0"/>
    <s v="Consumer"/>
    <s v="Economy"/>
    <x v="0"/>
    <x v="8"/>
    <s v="Cuisinart Toaster, Silver"/>
    <n v="1"/>
    <n v="81"/>
    <n v="-44"/>
    <n v="3"/>
    <b v="1"/>
  </r>
  <r>
    <s v="AZ-2014-1282413"/>
    <x v="385"/>
    <n v="3"/>
    <n v="4"/>
    <n v="2014"/>
    <x v="385"/>
    <s v="Libby Allan"/>
    <x v="4"/>
    <x v="4"/>
    <s v="Middlesbrough"/>
    <x v="0"/>
    <s v="Consumer"/>
    <s v="Economy"/>
    <x v="0"/>
    <x v="2"/>
    <s v="Sanford Sketch Pad, Blue"/>
    <n v="0"/>
    <n v="273"/>
    <n v="8"/>
    <n v="6"/>
    <b v="1"/>
  </r>
  <r>
    <s v="AZ-2014-4803875"/>
    <x v="385"/>
    <n v="3"/>
    <n v="4"/>
    <n v="2014"/>
    <x v="385"/>
    <s v="Hayden Perkins"/>
    <x v="14"/>
    <x v="106"/>
    <s v="Odense"/>
    <x v="0"/>
    <s v="Consumer"/>
    <s v="Economy"/>
    <x v="1"/>
    <x v="9"/>
    <s v="Motorola Signal Booster, Cordless"/>
    <n v="1"/>
    <n v="657"/>
    <n v="-66"/>
    <n v="9"/>
    <b v="1"/>
  </r>
  <r>
    <s v="AZ-2014-1661689"/>
    <x v="386"/>
    <n v="4"/>
    <n v="4"/>
    <n v="2014"/>
    <x v="386"/>
    <s v="Hollie Norris"/>
    <x v="3"/>
    <x v="30"/>
    <s v="Tourcoing"/>
    <x v="1"/>
    <s v="Consumer"/>
    <s v="Economy"/>
    <x v="0"/>
    <x v="0"/>
    <s v="Green Bar Cards &amp; Envelopes, Recycled"/>
    <n v="0"/>
    <n v="97"/>
    <n v="11"/>
    <n v="2"/>
    <b v="1"/>
  </r>
  <r>
    <s v="AZ-2014-1661689"/>
    <x v="386"/>
    <n v="4"/>
    <n v="4"/>
    <n v="2014"/>
    <x v="386"/>
    <s v="Hollie Norris"/>
    <x v="3"/>
    <x v="30"/>
    <s v="Tourcoing"/>
    <x v="1"/>
    <s v="Consumer"/>
    <s v="Economy"/>
    <x v="0"/>
    <x v="3"/>
    <s v="Rogers Lockers, Single Width"/>
    <n v="0"/>
    <n v="381"/>
    <n v="144"/>
    <n v="2"/>
    <b v="1"/>
  </r>
  <r>
    <s v="BN-2014-3358594"/>
    <x v="386"/>
    <n v="4"/>
    <n v="4"/>
    <n v="2014"/>
    <x v="386"/>
    <s v="Angelina Beeton"/>
    <x v="9"/>
    <x v="59"/>
    <s v="Enschede"/>
    <x v="1"/>
    <s v="Consumer"/>
    <s v="Economy Plus"/>
    <x v="0"/>
    <x v="10"/>
    <s v="GlobeWeis Peel and Seal, with clear poly window"/>
    <n v="1"/>
    <n v="62"/>
    <n v="-56"/>
    <n v="5"/>
    <b v="1"/>
  </r>
  <r>
    <s v="AZ-2014-6597356"/>
    <x v="387"/>
    <n v="6"/>
    <n v="4"/>
    <n v="2014"/>
    <x v="387"/>
    <s v="Alexandra Whitehouse"/>
    <x v="13"/>
    <x v="69"/>
    <s v="Helsinki"/>
    <x v="0"/>
    <s v="Consumer"/>
    <s v="Immediate"/>
    <x v="2"/>
    <x v="5"/>
    <s v="Safco Floating Shelf Set, Pine"/>
    <n v="0"/>
    <n v="594"/>
    <n v="89"/>
    <n v="3"/>
    <b v="1"/>
  </r>
  <r>
    <s v="AZ-2014-9952627"/>
    <x v="387"/>
    <n v="6"/>
    <n v="4"/>
    <n v="2014"/>
    <x v="387"/>
    <s v="Maya Summers"/>
    <x v="5"/>
    <x v="38"/>
    <s v="Murcia"/>
    <x v="2"/>
    <s v="Home Office"/>
    <s v="Immediate"/>
    <x v="0"/>
    <x v="8"/>
    <s v="Cuisinart Stove, White"/>
    <n v="0"/>
    <n v="536"/>
    <n v="91"/>
    <n v="1"/>
    <b v="0"/>
  </r>
  <r>
    <s v="AZ-2014-9952627"/>
    <x v="387"/>
    <n v="6"/>
    <n v="4"/>
    <n v="2014"/>
    <x v="387"/>
    <s v="Maya Summers"/>
    <x v="5"/>
    <x v="38"/>
    <s v="Murcia"/>
    <x v="2"/>
    <s v="Home Office"/>
    <s v="Immediate"/>
    <x v="0"/>
    <x v="12"/>
    <s v="Elite Letter Opener, Easy Grip"/>
    <n v="0"/>
    <n v="137"/>
    <n v="5"/>
    <n v="5"/>
    <b v="0"/>
  </r>
  <r>
    <s v="AZ-2014-9952627"/>
    <x v="387"/>
    <n v="6"/>
    <n v="4"/>
    <n v="2014"/>
    <x v="387"/>
    <s v="Maya Summers"/>
    <x v="5"/>
    <x v="38"/>
    <s v="Murcia"/>
    <x v="2"/>
    <s v="Home Office"/>
    <s v="Immediate"/>
    <x v="1"/>
    <x v="13"/>
    <s v="Canon Wireless Fax, Laser"/>
    <n v="0"/>
    <n v="757"/>
    <n v="371"/>
    <n v="2"/>
    <b v="0"/>
  </r>
  <r>
    <s v="AZ-2014-7447666"/>
    <x v="387"/>
    <n v="6"/>
    <n v="4"/>
    <n v="2014"/>
    <x v="387"/>
    <s v="Phoebe Moore"/>
    <x v="4"/>
    <x v="4"/>
    <s v="Bradford"/>
    <x v="0"/>
    <s v="Corporate"/>
    <s v="Priority"/>
    <x v="2"/>
    <x v="16"/>
    <s v="Chromcraft Conference Table, with Bottom Storage"/>
    <n v="0"/>
    <n v="4363"/>
    <n v="305"/>
    <n v="5"/>
    <b v="1"/>
  </r>
  <r>
    <s v="AZ-2014-6650288"/>
    <x v="387"/>
    <n v="6"/>
    <n v="4"/>
    <n v="2014"/>
    <x v="387"/>
    <s v="Rhonda Ford"/>
    <x v="3"/>
    <x v="30"/>
    <s v="Calais"/>
    <x v="1"/>
    <s v="Consumer"/>
    <s v="Economy Plus"/>
    <x v="0"/>
    <x v="10"/>
    <s v="Cameo Clasp Envelope, with clear poly window"/>
    <n v="0"/>
    <n v="78"/>
    <n v="28"/>
    <n v="6"/>
    <b v="1"/>
  </r>
  <r>
    <s v="AZ-2014-7447666"/>
    <x v="387"/>
    <n v="6"/>
    <n v="4"/>
    <n v="2014"/>
    <x v="387"/>
    <s v="Phoebe Moore"/>
    <x v="4"/>
    <x v="4"/>
    <s v="Bradford"/>
    <x v="0"/>
    <s v="Corporate"/>
    <s v="Priority"/>
    <x v="1"/>
    <x v="9"/>
    <s v="Samsung Signal Booster, Full Size"/>
    <n v="0"/>
    <n v="414"/>
    <n v="199"/>
    <n v="3"/>
    <b v="1"/>
  </r>
  <r>
    <s v="AZ-2014-9821147"/>
    <x v="387"/>
    <n v="6"/>
    <n v="4"/>
    <n v="2014"/>
    <x v="387"/>
    <s v="Kieran Herbert"/>
    <x v="3"/>
    <x v="9"/>
    <s v="Voiron"/>
    <x v="1"/>
    <s v="Consumer"/>
    <s v="Economy"/>
    <x v="0"/>
    <x v="10"/>
    <s v="Kraft Clasp Envelope, Set of 50"/>
    <n v="0"/>
    <n v="36"/>
    <n v="0"/>
    <n v="4"/>
    <b v="1"/>
  </r>
  <r>
    <s v="AZ-2014-4255691"/>
    <x v="387"/>
    <n v="6"/>
    <n v="4"/>
    <n v="2014"/>
    <x v="387"/>
    <s v="Jason Roger"/>
    <x v="3"/>
    <x v="8"/>
    <s v="Colombes"/>
    <x v="1"/>
    <s v="Corporate"/>
    <s v="Economy"/>
    <x v="0"/>
    <x v="3"/>
    <s v="Rogers Trays, Blue"/>
    <n v="0"/>
    <n v="333"/>
    <n v="74"/>
    <n v="6"/>
    <b v="1"/>
  </r>
  <r>
    <s v="AZ-2014-4255691"/>
    <x v="387"/>
    <n v="6"/>
    <n v="4"/>
    <n v="2014"/>
    <x v="387"/>
    <s v="Jason Roger"/>
    <x v="3"/>
    <x v="8"/>
    <s v="Colombes"/>
    <x v="1"/>
    <s v="Corporate"/>
    <s v="Economy"/>
    <x v="0"/>
    <x v="12"/>
    <s v="Fiskars Shears, High Speed"/>
    <n v="0"/>
    <n v="238"/>
    <n v="117"/>
    <n v="5"/>
    <b v="0"/>
  </r>
  <r>
    <s v="AZ-2014-8916168"/>
    <x v="387"/>
    <n v="6"/>
    <n v="4"/>
    <n v="2014"/>
    <x v="387"/>
    <s v="Sienna Williamson"/>
    <x v="5"/>
    <x v="75"/>
    <s v="Talavera de la Reina"/>
    <x v="2"/>
    <s v="Corporate"/>
    <s v="Economy"/>
    <x v="0"/>
    <x v="11"/>
    <s v="Advantus Push Pins, Assorted Sizes"/>
    <n v="0"/>
    <n v="36"/>
    <n v="7"/>
    <n v="3"/>
    <b v="0"/>
  </r>
  <r>
    <s v="AZ-2014-9538326"/>
    <x v="388"/>
    <n v="7"/>
    <n v="4"/>
    <n v="2014"/>
    <x v="388"/>
    <s v="Katie Thom"/>
    <x v="2"/>
    <x v="6"/>
    <s v="Rome"/>
    <x v="2"/>
    <s v="Corporate"/>
    <s v="Immediate"/>
    <x v="0"/>
    <x v="1"/>
    <s v="Wilson Jones Hole Reinforcements, Recycled"/>
    <n v="0"/>
    <n v="10"/>
    <n v="2"/>
    <n v="2"/>
    <b v="1"/>
  </r>
  <r>
    <s v="BN-2014-5409026"/>
    <x v="388"/>
    <n v="7"/>
    <n v="4"/>
    <n v="2014"/>
    <x v="388"/>
    <s v="Harry Ahmed"/>
    <x v="0"/>
    <x v="36"/>
    <s v="Gothenburg"/>
    <x v="0"/>
    <s v="Consumer"/>
    <s v="Economy"/>
    <x v="0"/>
    <x v="2"/>
    <s v="Stanley Sketch Pad, Easy-Erase"/>
    <n v="1"/>
    <n v="67"/>
    <n v="-42"/>
    <n v="3"/>
    <b v="1"/>
  </r>
  <r>
    <s v="AZ-2014-6246493"/>
    <x v="388"/>
    <n v="7"/>
    <n v="4"/>
    <n v="2014"/>
    <x v="388"/>
    <s v="Eden Kern"/>
    <x v="2"/>
    <x v="15"/>
    <s v="Catania"/>
    <x v="2"/>
    <s v="Consumer"/>
    <s v="Economy"/>
    <x v="0"/>
    <x v="2"/>
    <s v="Binney &amp; Smith Sketch Pad, Fluorescent"/>
    <n v="0"/>
    <n v="95"/>
    <n v="5"/>
    <n v="2"/>
    <b v="1"/>
  </r>
  <r>
    <s v="AZ-2014-6246493"/>
    <x v="388"/>
    <n v="7"/>
    <n v="4"/>
    <n v="2014"/>
    <x v="388"/>
    <s v="Eden Kern"/>
    <x v="2"/>
    <x v="15"/>
    <s v="Catania"/>
    <x v="2"/>
    <s v="Consumer"/>
    <s v="Economy"/>
    <x v="0"/>
    <x v="11"/>
    <s v="OIC Thumb Tacks, Metal"/>
    <n v="0"/>
    <n v="43"/>
    <n v="8"/>
    <n v="3"/>
    <b v="1"/>
  </r>
  <r>
    <s v="AZ-2014-6246493"/>
    <x v="388"/>
    <n v="7"/>
    <n v="4"/>
    <n v="2014"/>
    <x v="388"/>
    <s v="Eden Kern"/>
    <x v="2"/>
    <x v="15"/>
    <s v="Catania"/>
    <x v="2"/>
    <s v="Consumer"/>
    <s v="Economy"/>
    <x v="0"/>
    <x v="0"/>
    <s v="Green Bar Cards &amp; Envelopes, Recycled"/>
    <n v="0"/>
    <n v="145"/>
    <n v="16"/>
    <n v="3"/>
    <b v="0"/>
  </r>
  <r>
    <s v="AZ-2014-6246493"/>
    <x v="388"/>
    <n v="7"/>
    <n v="4"/>
    <n v="2014"/>
    <x v="388"/>
    <s v="Eden Kern"/>
    <x v="2"/>
    <x v="15"/>
    <s v="Catania"/>
    <x v="2"/>
    <s v="Consumer"/>
    <s v="Economy"/>
    <x v="0"/>
    <x v="3"/>
    <s v="Fellowes Box, Wire Frame"/>
    <n v="0"/>
    <n v="34"/>
    <n v="3"/>
    <n v="3"/>
    <b v="1"/>
  </r>
  <r>
    <s v="BN-2014-5409026"/>
    <x v="388"/>
    <n v="7"/>
    <n v="4"/>
    <n v="2014"/>
    <x v="388"/>
    <s v="Harry Ahmed"/>
    <x v="0"/>
    <x v="36"/>
    <s v="Gothenburg"/>
    <x v="0"/>
    <s v="Consumer"/>
    <s v="Economy"/>
    <x v="1"/>
    <x v="13"/>
    <s v="HP Ink, Laser"/>
    <n v="1"/>
    <n v="322"/>
    <n v="-193"/>
    <n v="5"/>
    <b v="0"/>
  </r>
  <r>
    <s v="AZ-2014-6246493"/>
    <x v="388"/>
    <n v="7"/>
    <n v="4"/>
    <n v="2014"/>
    <x v="388"/>
    <s v="Eden Kern"/>
    <x v="2"/>
    <x v="15"/>
    <s v="Catania"/>
    <x v="2"/>
    <s v="Consumer"/>
    <s v="Economy"/>
    <x v="1"/>
    <x v="7"/>
    <s v="Memorex Keyboard, USB"/>
    <n v="0"/>
    <n v="143"/>
    <n v="6"/>
    <n v="2"/>
    <b v="1"/>
  </r>
  <r>
    <s v="AZ-2014-6246493"/>
    <x v="388"/>
    <n v="7"/>
    <n v="4"/>
    <n v="2014"/>
    <x v="388"/>
    <s v="Eden Kern"/>
    <x v="2"/>
    <x v="15"/>
    <s v="Catania"/>
    <x v="2"/>
    <s v="Consumer"/>
    <s v="Economy"/>
    <x v="1"/>
    <x v="7"/>
    <s v="Memorex Numeric Keypad, Bluetooth"/>
    <n v="0"/>
    <n v="45"/>
    <n v="17"/>
    <n v="1"/>
    <b v="0"/>
  </r>
  <r>
    <s v="AZ-2014-6246493"/>
    <x v="388"/>
    <n v="7"/>
    <n v="4"/>
    <n v="2014"/>
    <x v="388"/>
    <s v="Eden Kern"/>
    <x v="2"/>
    <x v="15"/>
    <s v="Catania"/>
    <x v="2"/>
    <s v="Consumer"/>
    <s v="Economy"/>
    <x v="1"/>
    <x v="4"/>
    <s v="Okidata Phone, Durable"/>
    <n v="0"/>
    <n v="209"/>
    <n v="-63"/>
    <n v="4"/>
    <b v="0"/>
  </r>
  <r>
    <s v="AZ-2014-861955"/>
    <x v="389"/>
    <n v="8"/>
    <n v="4"/>
    <n v="2014"/>
    <x v="389"/>
    <s v="Harry Nelson"/>
    <x v="5"/>
    <x v="10"/>
    <s v="Sant Boi de Llobregat"/>
    <x v="2"/>
    <s v="Consumer"/>
    <s v="Economy Plus"/>
    <x v="2"/>
    <x v="6"/>
    <s v="SAFCO Bag Chairs, Set of Two"/>
    <n v="0"/>
    <n v="83"/>
    <n v="12"/>
    <n v="2"/>
    <b v="0"/>
  </r>
  <r>
    <s v="AZ-2014-5584970"/>
    <x v="389"/>
    <n v="8"/>
    <n v="4"/>
    <n v="2014"/>
    <x v="389"/>
    <s v="Lucas Wood"/>
    <x v="3"/>
    <x v="3"/>
    <s v="Strasbourg"/>
    <x v="1"/>
    <s v="Corporate"/>
    <s v="Priority"/>
    <x v="0"/>
    <x v="14"/>
    <s v="Smead Legal Exhibit Labels, Alphabetical"/>
    <n v="0"/>
    <n v="11"/>
    <n v="1"/>
    <n v="1"/>
    <b v="1"/>
  </r>
  <r>
    <s v="BN-2014-6245972"/>
    <x v="389"/>
    <n v="8"/>
    <n v="4"/>
    <n v="2014"/>
    <x v="389"/>
    <s v="Rachel Norton"/>
    <x v="3"/>
    <x v="8"/>
    <s v="Fontenay-sous-Bois"/>
    <x v="1"/>
    <s v="Corporate"/>
    <s v="Economy"/>
    <x v="2"/>
    <x v="16"/>
    <s v="Bevis Round Table, with Bottom Storage"/>
    <n v="0"/>
    <n v="674"/>
    <n v="-187"/>
    <n v="2"/>
    <b v="0"/>
  </r>
  <r>
    <s v="AZ-2014-3504387"/>
    <x v="389"/>
    <n v="8"/>
    <n v="4"/>
    <n v="2014"/>
    <x v="389"/>
    <s v="Kai Ford"/>
    <x v="1"/>
    <x v="1"/>
    <s v="Ratingen"/>
    <x v="1"/>
    <s v="Corporate"/>
    <s v="Economy"/>
    <x v="2"/>
    <x v="5"/>
    <s v="Safco Stackable Bookrack, Traditional"/>
    <n v="0"/>
    <n v="401"/>
    <n v="27"/>
    <n v="3"/>
    <b v="1"/>
  </r>
  <r>
    <s v="AZ-2014-2752390"/>
    <x v="389"/>
    <n v="8"/>
    <n v="4"/>
    <n v="2014"/>
    <x v="389"/>
    <s v="Alexandra Whitehouse"/>
    <x v="1"/>
    <x v="5"/>
    <s v="Berlin"/>
    <x v="1"/>
    <s v="Consumer"/>
    <s v="Economy"/>
    <x v="0"/>
    <x v="12"/>
    <s v="Fiskars Ruler, Serrated"/>
    <n v="0"/>
    <n v="30"/>
    <n v="9"/>
    <n v="3"/>
    <b v="1"/>
  </r>
  <r>
    <s v="BN-2014-6245972"/>
    <x v="389"/>
    <n v="8"/>
    <n v="4"/>
    <n v="2014"/>
    <x v="389"/>
    <s v="Rachel Norton"/>
    <x v="3"/>
    <x v="8"/>
    <s v="Fontenay-sous-Bois"/>
    <x v="1"/>
    <s v="Corporate"/>
    <s v="Economy"/>
    <x v="0"/>
    <x v="12"/>
    <s v="Elite Ruler, Serrated"/>
    <n v="0"/>
    <n v="32"/>
    <n v="6"/>
    <n v="3"/>
    <b v="0"/>
  </r>
  <r>
    <s v="BN-2014-6245972"/>
    <x v="389"/>
    <n v="8"/>
    <n v="4"/>
    <n v="2014"/>
    <x v="389"/>
    <s v="Rachel Norton"/>
    <x v="3"/>
    <x v="8"/>
    <s v="Fontenay-sous-Bois"/>
    <x v="1"/>
    <s v="Corporate"/>
    <s v="Economy"/>
    <x v="0"/>
    <x v="12"/>
    <s v="Fiskars Scissors, Serrated"/>
    <n v="0"/>
    <n v="79"/>
    <n v="36"/>
    <n v="4"/>
    <b v="1"/>
  </r>
  <r>
    <s v="AZ-2014-3504387"/>
    <x v="389"/>
    <n v="8"/>
    <n v="4"/>
    <n v="2014"/>
    <x v="389"/>
    <s v="Kai Ford"/>
    <x v="1"/>
    <x v="1"/>
    <s v="Ratingen"/>
    <x v="1"/>
    <s v="Corporate"/>
    <s v="Economy"/>
    <x v="0"/>
    <x v="1"/>
    <s v="Avery Binder, Recycled"/>
    <n v="0"/>
    <n v="106"/>
    <n v="49"/>
    <n v="8"/>
    <b v="0"/>
  </r>
  <r>
    <s v="AZ-2014-3504387"/>
    <x v="389"/>
    <n v="8"/>
    <n v="4"/>
    <n v="2014"/>
    <x v="389"/>
    <s v="Kai Ford"/>
    <x v="1"/>
    <x v="1"/>
    <s v="Ratingen"/>
    <x v="1"/>
    <s v="Corporate"/>
    <s v="Economy"/>
    <x v="0"/>
    <x v="11"/>
    <s v="Accos Clamps, Bulk Pack"/>
    <n v="0"/>
    <n v="271"/>
    <n v="127"/>
    <n v="14"/>
    <b v="1"/>
  </r>
  <r>
    <s v="AZ-2014-2750080"/>
    <x v="389"/>
    <n v="8"/>
    <n v="4"/>
    <n v="2014"/>
    <x v="389"/>
    <s v="Aidan Rowe"/>
    <x v="2"/>
    <x v="37"/>
    <s v="Turin"/>
    <x v="2"/>
    <s v="Consumer"/>
    <s v="Economy"/>
    <x v="0"/>
    <x v="12"/>
    <s v="Fiskars Box Cutter, Steel"/>
    <n v="0"/>
    <n v="140"/>
    <n v="45"/>
    <n v="4"/>
    <b v="1"/>
  </r>
  <r>
    <s v="AZ-2014-2750080"/>
    <x v="389"/>
    <n v="8"/>
    <n v="4"/>
    <n v="2014"/>
    <x v="389"/>
    <s v="Aidan Rowe"/>
    <x v="2"/>
    <x v="37"/>
    <s v="Turin"/>
    <x v="2"/>
    <s v="Consumer"/>
    <s v="Economy"/>
    <x v="1"/>
    <x v="9"/>
    <s v="Nokia Speaker Phone, with Caller ID"/>
    <n v="0"/>
    <n v="296"/>
    <n v="-158"/>
    <n v="4"/>
    <b v="0"/>
  </r>
  <r>
    <s v="BN-2014-7375739"/>
    <x v="389"/>
    <n v="8"/>
    <n v="4"/>
    <n v="2014"/>
    <x v="389"/>
    <s v="Patricia Smith"/>
    <x v="7"/>
    <x v="96"/>
    <s v="Bergen"/>
    <x v="0"/>
    <s v="Corporate"/>
    <s v="Economy"/>
    <x v="2"/>
    <x v="6"/>
    <s v="Hon Swivel Stool, Set of Two"/>
    <n v="0"/>
    <n v="1327"/>
    <n v="318"/>
    <n v="8"/>
    <b v="0"/>
  </r>
  <r>
    <s v="AZ-2014-4871918"/>
    <x v="389"/>
    <n v="8"/>
    <n v="4"/>
    <n v="2014"/>
    <x v="389"/>
    <s v="David Harney"/>
    <x v="5"/>
    <x v="54"/>
    <s v="Madrid"/>
    <x v="2"/>
    <s v="Corporate"/>
    <s v="Economy"/>
    <x v="2"/>
    <x v="5"/>
    <s v="Bush Stackable Bookrack, Pine"/>
    <n v="0"/>
    <n v="125"/>
    <n v="49"/>
    <n v="1"/>
    <b v="0"/>
  </r>
  <r>
    <s v="AZ-2014-9838410"/>
    <x v="389"/>
    <n v="8"/>
    <n v="4"/>
    <n v="2014"/>
    <x v="389"/>
    <s v="Victor Kron"/>
    <x v="3"/>
    <x v="8"/>
    <s v="Sarcelles"/>
    <x v="1"/>
    <s v="Consumer"/>
    <s v="Economy"/>
    <x v="0"/>
    <x v="1"/>
    <s v="Ibico Index Tab, Clear"/>
    <n v="0"/>
    <n v="75"/>
    <n v="28"/>
    <n v="9"/>
    <b v="0"/>
  </r>
  <r>
    <s v="AZ-2014-2897959"/>
    <x v="389"/>
    <n v="8"/>
    <n v="4"/>
    <n v="2014"/>
    <x v="389"/>
    <s v="Bonnie Wilson"/>
    <x v="5"/>
    <x v="22"/>
    <s v="Mijas"/>
    <x v="2"/>
    <s v="Corporate"/>
    <s v="Economy"/>
    <x v="0"/>
    <x v="8"/>
    <s v="KitchenAid Toaster, Black"/>
    <n v="0"/>
    <n v="170"/>
    <n v="51"/>
    <n v="2"/>
    <b v="1"/>
  </r>
  <r>
    <s v="AZ-2014-4871918"/>
    <x v="389"/>
    <n v="8"/>
    <n v="4"/>
    <n v="2014"/>
    <x v="389"/>
    <s v="David Harney"/>
    <x v="5"/>
    <x v="54"/>
    <s v="Madrid"/>
    <x v="2"/>
    <s v="Corporate"/>
    <s v="Economy"/>
    <x v="0"/>
    <x v="11"/>
    <s v="Stockwell Push Pins, Assorted Sizes"/>
    <n v="0"/>
    <n v="11"/>
    <n v="5"/>
    <n v="1"/>
    <b v="0"/>
  </r>
  <r>
    <s v="AZ-2014-4303771"/>
    <x v="390"/>
    <n v="9"/>
    <n v="4"/>
    <n v="2014"/>
    <x v="390"/>
    <s v="Lane Taylor"/>
    <x v="4"/>
    <x v="4"/>
    <s v="Stourbridge"/>
    <x v="0"/>
    <s v="Corporate"/>
    <s v="Priority"/>
    <x v="0"/>
    <x v="3"/>
    <s v="Eldon Lockers, Wire Frame"/>
    <n v="0"/>
    <n v="591"/>
    <n v="118"/>
    <n v="3"/>
    <b v="1"/>
  </r>
  <r>
    <s v="AZ-2014-4362946"/>
    <x v="390"/>
    <n v="9"/>
    <n v="4"/>
    <n v="2014"/>
    <x v="390"/>
    <s v="Victoria Burke"/>
    <x v="2"/>
    <x v="2"/>
    <s v="Ravenna"/>
    <x v="2"/>
    <s v="Corporate"/>
    <s v="Economy Plus"/>
    <x v="0"/>
    <x v="1"/>
    <s v="Acco 3-Hole Punch, Clear"/>
    <n v="0"/>
    <n v="89"/>
    <n v="15"/>
    <n v="3"/>
    <b v="0"/>
  </r>
  <r>
    <s v="AZ-2014-4362946"/>
    <x v="390"/>
    <n v="9"/>
    <n v="4"/>
    <n v="2014"/>
    <x v="390"/>
    <s v="Victoria Burke"/>
    <x v="2"/>
    <x v="2"/>
    <s v="Ravenna"/>
    <x v="2"/>
    <s v="Corporate"/>
    <s v="Economy Plus"/>
    <x v="0"/>
    <x v="3"/>
    <s v="Eldon Lockers, Blue"/>
    <n v="0"/>
    <n v="237"/>
    <n v="-119"/>
    <n v="2"/>
    <b v="0"/>
  </r>
  <r>
    <s v="AZ-2014-4303771"/>
    <x v="390"/>
    <n v="9"/>
    <n v="4"/>
    <n v="2014"/>
    <x v="390"/>
    <s v="Lane Taylor"/>
    <x v="4"/>
    <x v="4"/>
    <s v="Stourbridge"/>
    <x v="0"/>
    <s v="Corporate"/>
    <s v="Priority"/>
    <x v="1"/>
    <x v="9"/>
    <s v="Nokia Headset, Full Size"/>
    <n v="0"/>
    <n v="521"/>
    <n v="10"/>
    <n v="7"/>
    <b v="0"/>
  </r>
  <r>
    <s v="AZ-2014-3603253"/>
    <x v="390"/>
    <n v="9"/>
    <n v="4"/>
    <n v="2014"/>
    <x v="390"/>
    <s v="Alexandra Mahmood"/>
    <x v="4"/>
    <x v="4"/>
    <s v="Hemel Hempstead"/>
    <x v="0"/>
    <s v="Consumer"/>
    <s v="Priority"/>
    <x v="0"/>
    <x v="2"/>
    <s v="Stanley Markers, Fluorescent"/>
    <n v="0"/>
    <n v="47"/>
    <n v="16"/>
    <n v="2"/>
    <b v="1"/>
  </r>
  <r>
    <s v="AZ-2014-7973944"/>
    <x v="390"/>
    <n v="9"/>
    <n v="4"/>
    <n v="2014"/>
    <x v="390"/>
    <s v="Juan Smith"/>
    <x v="2"/>
    <x v="91"/>
    <s v="Pescara"/>
    <x v="2"/>
    <s v="Consumer"/>
    <s v="Economy"/>
    <x v="2"/>
    <x v="5"/>
    <s v="Ikea Library with Doors, Mobile"/>
    <n v="0"/>
    <n v="2927"/>
    <n v="146"/>
    <n v="8"/>
    <b v="1"/>
  </r>
  <r>
    <s v="AZ-2014-3767753"/>
    <x v="390"/>
    <n v="9"/>
    <n v="4"/>
    <n v="2014"/>
    <x v="390"/>
    <s v="Amy Nixon"/>
    <x v="3"/>
    <x v="27"/>
    <s v="Bordeaux"/>
    <x v="1"/>
    <s v="Consumer"/>
    <s v="Economy"/>
    <x v="0"/>
    <x v="2"/>
    <s v="Sanford Pencil Sharpener, Fluorescent"/>
    <n v="0"/>
    <n v="52"/>
    <n v="18"/>
    <n v="2"/>
    <b v="0"/>
  </r>
  <r>
    <s v="AZ-2014-7973944"/>
    <x v="390"/>
    <n v="9"/>
    <n v="4"/>
    <n v="2014"/>
    <x v="390"/>
    <s v="Juan Smith"/>
    <x v="2"/>
    <x v="91"/>
    <s v="Pescara"/>
    <x v="2"/>
    <s v="Consumer"/>
    <s v="Economy"/>
    <x v="0"/>
    <x v="0"/>
    <s v="Enermax Note Cards, Multicolor"/>
    <n v="0"/>
    <n v="294"/>
    <n v="62"/>
    <n v="9"/>
    <b v="0"/>
  </r>
  <r>
    <s v="AZ-2014-1390032"/>
    <x v="390"/>
    <n v="9"/>
    <n v="4"/>
    <n v="2014"/>
    <x v="390"/>
    <s v="Lucas Wood"/>
    <x v="1"/>
    <x v="1"/>
    <s v="Solingen"/>
    <x v="1"/>
    <s v="Corporate"/>
    <s v="Economy"/>
    <x v="1"/>
    <x v="7"/>
    <s v="Logitech Mouse, Bluetooth"/>
    <n v="0"/>
    <n v="117"/>
    <n v="53"/>
    <n v="4"/>
    <b v="0"/>
  </r>
  <r>
    <s v="AZ-2014-1390032"/>
    <x v="390"/>
    <n v="9"/>
    <n v="4"/>
    <n v="2014"/>
    <x v="390"/>
    <s v="Lucas Wood"/>
    <x v="1"/>
    <x v="1"/>
    <s v="Solingen"/>
    <x v="1"/>
    <s v="Corporate"/>
    <s v="Economy"/>
    <x v="1"/>
    <x v="7"/>
    <s v="SanDisk Numeric Keypad, Bluetooth"/>
    <n v="0"/>
    <n v="166"/>
    <n v="27"/>
    <n v="3"/>
    <b v="0"/>
  </r>
  <r>
    <s v="AZ-2014-7973944"/>
    <x v="390"/>
    <n v="9"/>
    <n v="4"/>
    <n v="2014"/>
    <x v="390"/>
    <s v="Juan Smith"/>
    <x v="2"/>
    <x v="91"/>
    <s v="Pescara"/>
    <x v="2"/>
    <s v="Consumer"/>
    <s v="Economy"/>
    <x v="1"/>
    <x v="9"/>
    <s v="Apple Office Telephone, Full Size"/>
    <n v="0"/>
    <n v="200"/>
    <n v="13"/>
    <n v="5"/>
    <b v="0"/>
  </r>
  <r>
    <s v="AZ-2014-1240658"/>
    <x v="390"/>
    <n v="9"/>
    <n v="4"/>
    <n v="2014"/>
    <x v="390"/>
    <s v="Timothy Pownall"/>
    <x v="3"/>
    <x v="39"/>
    <s v="Toulon"/>
    <x v="1"/>
    <s v="Consumer"/>
    <s v="Economy"/>
    <x v="2"/>
    <x v="5"/>
    <s v="Sauder Stackable Bookrack, Pine"/>
    <n v="0"/>
    <n v="269"/>
    <n v="84"/>
    <n v="2"/>
    <b v="0"/>
  </r>
  <r>
    <s v="AZ-2014-1332889"/>
    <x v="390"/>
    <n v="9"/>
    <n v="4"/>
    <n v="2014"/>
    <x v="390"/>
    <s v="Paul Collazo"/>
    <x v="4"/>
    <x v="4"/>
    <s v="Nottingham"/>
    <x v="0"/>
    <s v="Home Office"/>
    <s v="Economy"/>
    <x v="2"/>
    <x v="5"/>
    <s v="Safco 3-Shelf Cabinet, Metal"/>
    <n v="0"/>
    <n v="2020"/>
    <n v="707"/>
    <n v="12"/>
    <b v="0"/>
  </r>
  <r>
    <s v="AZ-2014-1240658"/>
    <x v="390"/>
    <n v="9"/>
    <n v="4"/>
    <n v="2014"/>
    <x v="390"/>
    <s v="Timothy Pownall"/>
    <x v="3"/>
    <x v="39"/>
    <s v="Toulon"/>
    <x v="1"/>
    <s v="Consumer"/>
    <s v="Economy"/>
    <x v="0"/>
    <x v="2"/>
    <s v="Binney &amp; Smith Markers, Water Color"/>
    <n v="0"/>
    <n v="245"/>
    <n v="42"/>
    <n v="9"/>
    <b v="0"/>
  </r>
  <r>
    <s v="AZ-2014-1240658"/>
    <x v="390"/>
    <n v="9"/>
    <n v="4"/>
    <n v="2014"/>
    <x v="390"/>
    <s v="Timothy Pownall"/>
    <x v="3"/>
    <x v="39"/>
    <s v="Toulon"/>
    <x v="1"/>
    <s v="Consumer"/>
    <s v="Economy"/>
    <x v="0"/>
    <x v="3"/>
    <s v="Fellowes Shelving, Industrial"/>
    <n v="0"/>
    <n v="157"/>
    <n v="59"/>
    <n v="3"/>
    <b v="1"/>
  </r>
  <r>
    <s v="BN-2014-8330750"/>
    <x v="390"/>
    <n v="9"/>
    <n v="4"/>
    <n v="2014"/>
    <x v="390"/>
    <s v="Scarlett Pollard"/>
    <x v="3"/>
    <x v="50"/>
    <s v="Saint-Jean-de-la-Ruelle"/>
    <x v="1"/>
    <s v="Corporate"/>
    <s v="Economy"/>
    <x v="0"/>
    <x v="3"/>
    <s v="Eldon Folders, Industrial"/>
    <n v="0"/>
    <n v="31"/>
    <n v="-2"/>
    <n v="2"/>
    <b v="1"/>
  </r>
  <r>
    <s v="AZ-2014-6207132"/>
    <x v="390"/>
    <n v="9"/>
    <n v="4"/>
    <n v="2014"/>
    <x v="390"/>
    <s v="Alpha Ross"/>
    <x v="3"/>
    <x v="52"/>
    <s v="Saint-Nazaire"/>
    <x v="1"/>
    <s v="Corporate"/>
    <s v="Economy"/>
    <x v="0"/>
    <x v="1"/>
    <s v="Avery Binder, Clear"/>
    <n v="0"/>
    <n v="25"/>
    <n v="2"/>
    <n v="2"/>
    <b v="0"/>
  </r>
  <r>
    <s v="BN-2014-5614620"/>
    <x v="391"/>
    <n v="11"/>
    <n v="4"/>
    <n v="2014"/>
    <x v="391"/>
    <s v="Tina Phelps"/>
    <x v="0"/>
    <x v="0"/>
    <s v="Stockholm"/>
    <x v="0"/>
    <s v="Consumer"/>
    <s v="Priority"/>
    <x v="0"/>
    <x v="14"/>
    <s v="Hon Color Coded Labels, 5000 Label Set"/>
    <n v="1"/>
    <n v="13"/>
    <n v="-13"/>
    <n v="2"/>
    <b v="0"/>
  </r>
  <r>
    <s v="AZ-2014-8257707"/>
    <x v="391"/>
    <n v="11"/>
    <n v="4"/>
    <n v="2014"/>
    <x v="391"/>
    <s v="Sienna Williamson"/>
    <x v="3"/>
    <x v="27"/>
    <s v="Bayonne"/>
    <x v="1"/>
    <s v="Corporate"/>
    <s v="Priority"/>
    <x v="0"/>
    <x v="12"/>
    <s v="Kleencut Box Cutter, Serrated"/>
    <n v="0"/>
    <n v="63"/>
    <n v="14"/>
    <n v="2"/>
    <b v="0"/>
  </r>
  <r>
    <s v="AZ-2014-8257707"/>
    <x v="391"/>
    <n v="11"/>
    <n v="4"/>
    <n v="2014"/>
    <x v="391"/>
    <s v="Sienna Williamson"/>
    <x v="3"/>
    <x v="27"/>
    <s v="Bayonne"/>
    <x v="1"/>
    <s v="Corporate"/>
    <s v="Priority"/>
    <x v="1"/>
    <x v="4"/>
    <s v="StarTech Inkjet, Durable"/>
    <n v="0"/>
    <n v="765"/>
    <n v="-36"/>
    <n v="3"/>
    <b v="1"/>
  </r>
  <r>
    <s v="AZ-2014-6304263"/>
    <x v="391"/>
    <n v="11"/>
    <n v="4"/>
    <n v="2014"/>
    <x v="391"/>
    <s v="Isabella Fowler"/>
    <x v="1"/>
    <x v="1"/>
    <s v="Gelsenkirchen"/>
    <x v="1"/>
    <s v="Consumer"/>
    <s v="Economy Plus"/>
    <x v="0"/>
    <x v="3"/>
    <s v="Eldon Box, Single Width"/>
    <n v="0"/>
    <n v="19"/>
    <n v="4"/>
    <n v="2"/>
    <b v="0"/>
  </r>
  <r>
    <s v="AZ-2014-4403540"/>
    <x v="391"/>
    <n v="11"/>
    <n v="4"/>
    <n v="2014"/>
    <x v="391"/>
    <s v="Gregory Rodriguez"/>
    <x v="3"/>
    <x v="30"/>
    <s v="Valenciennes"/>
    <x v="1"/>
    <s v="Corporate"/>
    <s v="Economy"/>
    <x v="0"/>
    <x v="1"/>
    <s v="Ibico Index Tab, Clear"/>
    <n v="0"/>
    <n v="18"/>
    <n v="3"/>
    <n v="2"/>
    <b v="0"/>
  </r>
  <r>
    <s v="AZ-2014-582693"/>
    <x v="392"/>
    <n v="12"/>
    <n v="4"/>
    <n v="2014"/>
    <x v="392"/>
    <s v="Ava Corbin"/>
    <x v="3"/>
    <x v="39"/>
    <s v="Grasse"/>
    <x v="1"/>
    <s v="Home Office"/>
    <s v="Immediate"/>
    <x v="2"/>
    <x v="6"/>
    <s v="Novimex Swivel Stool, Set of Two"/>
    <n v="0"/>
    <n v="450"/>
    <n v="140"/>
    <n v="3"/>
    <b v="0"/>
  </r>
  <r>
    <s v="AZ-2014-8735182"/>
    <x v="392"/>
    <n v="12"/>
    <n v="4"/>
    <n v="2014"/>
    <x v="392"/>
    <s v="Hannah Conyers"/>
    <x v="2"/>
    <x v="15"/>
    <s v="Palermo"/>
    <x v="2"/>
    <s v="Home Office"/>
    <s v="Immediate"/>
    <x v="0"/>
    <x v="0"/>
    <s v="Green Bar Message Books, Recycled"/>
    <n v="0"/>
    <n v="190"/>
    <n v="68"/>
    <n v="8"/>
    <b v="0"/>
  </r>
  <r>
    <s v="BN-2014-7902691"/>
    <x v="392"/>
    <n v="12"/>
    <n v="4"/>
    <n v="2014"/>
    <x v="392"/>
    <s v="Georgina Garner"/>
    <x v="2"/>
    <x v="2"/>
    <s v="Reggio nell'Emilia"/>
    <x v="2"/>
    <s v="Consumer"/>
    <s v="Economy Plus"/>
    <x v="2"/>
    <x v="6"/>
    <s v="Office Star Rocking Chair, Adjustable"/>
    <n v="1"/>
    <n v="172"/>
    <n v="-103"/>
    <n v="3"/>
    <b v="1"/>
  </r>
  <r>
    <s v="AZ-2014-5419885"/>
    <x v="392"/>
    <n v="12"/>
    <n v="4"/>
    <n v="2014"/>
    <x v="392"/>
    <s v="Kristal McCaslin"/>
    <x v="4"/>
    <x v="4"/>
    <s v="Bolton"/>
    <x v="0"/>
    <s v="Corporate"/>
    <s v="Economy Plus"/>
    <x v="0"/>
    <x v="2"/>
    <s v="BIC Canvas, Blue"/>
    <n v="0"/>
    <n v="54"/>
    <n v="4"/>
    <n v="1"/>
    <b v="1"/>
  </r>
  <r>
    <s v="AZ-2014-5419885"/>
    <x v="392"/>
    <n v="12"/>
    <n v="4"/>
    <n v="2014"/>
    <x v="392"/>
    <s v="Kristal McCaslin"/>
    <x v="4"/>
    <x v="4"/>
    <s v="Bolton"/>
    <x v="0"/>
    <s v="Corporate"/>
    <s v="Economy Plus"/>
    <x v="0"/>
    <x v="1"/>
    <s v="Ibico 3-Hole Punch, Recycled"/>
    <n v="0"/>
    <n v="92"/>
    <n v="26"/>
    <n v="3"/>
    <b v="1"/>
  </r>
  <r>
    <s v="BN-2014-7902691"/>
    <x v="392"/>
    <n v="12"/>
    <n v="4"/>
    <n v="2014"/>
    <x v="392"/>
    <s v="Georgina Garner"/>
    <x v="2"/>
    <x v="2"/>
    <s v="Reggio nell'Emilia"/>
    <x v="2"/>
    <s v="Consumer"/>
    <s v="Economy Plus"/>
    <x v="0"/>
    <x v="12"/>
    <s v="Elite Shears, Easy Grip"/>
    <n v="0"/>
    <n v="49"/>
    <n v="3"/>
    <n v="1"/>
    <b v="1"/>
  </r>
  <r>
    <s v="AZ-2014-4284397"/>
    <x v="392"/>
    <n v="12"/>
    <n v="4"/>
    <n v="2014"/>
    <x v="392"/>
    <s v="Makayla Elphinstone"/>
    <x v="10"/>
    <x v="29"/>
    <s v="Vienna"/>
    <x v="1"/>
    <s v="Consumer"/>
    <s v="Economy"/>
    <x v="0"/>
    <x v="0"/>
    <s v="SanDisk Message Books, Premium"/>
    <n v="0"/>
    <n v="24"/>
    <n v="6"/>
    <n v="1"/>
    <b v="0"/>
  </r>
  <r>
    <s v="BN-2014-3939059"/>
    <x v="392"/>
    <n v="12"/>
    <n v="4"/>
    <n v="2014"/>
    <x v="392"/>
    <s v="Mark Briggs"/>
    <x v="6"/>
    <x v="26"/>
    <s v="Dublin"/>
    <x v="0"/>
    <s v="Consumer"/>
    <s v="Economy"/>
    <x v="0"/>
    <x v="14"/>
    <s v="Harbour Creations Legal Exhibit Labels, 5000 Label Set"/>
    <n v="1"/>
    <n v="11"/>
    <n v="-8"/>
    <n v="2"/>
    <b v="0"/>
  </r>
  <r>
    <s v="BN-2014-3939059"/>
    <x v="392"/>
    <n v="12"/>
    <n v="4"/>
    <n v="2014"/>
    <x v="392"/>
    <s v="Mark Briggs"/>
    <x v="6"/>
    <x v="26"/>
    <s v="Dublin"/>
    <x v="0"/>
    <s v="Consumer"/>
    <s v="Economy"/>
    <x v="0"/>
    <x v="3"/>
    <s v="Fellowes Trays, Blue"/>
    <n v="1"/>
    <n v="143"/>
    <n v="-124"/>
    <n v="5"/>
    <b v="1"/>
  </r>
  <r>
    <s v="BN-2014-3939059"/>
    <x v="392"/>
    <n v="12"/>
    <n v="4"/>
    <n v="2014"/>
    <x v="392"/>
    <s v="Mark Briggs"/>
    <x v="6"/>
    <x v="26"/>
    <s v="Dublin"/>
    <x v="0"/>
    <s v="Consumer"/>
    <s v="Economy"/>
    <x v="0"/>
    <x v="3"/>
    <s v="Smead Folders, Industrial"/>
    <n v="1"/>
    <n v="9"/>
    <n v="-5"/>
    <n v="1"/>
    <b v="1"/>
  </r>
  <r>
    <s v="BN-2014-4509327"/>
    <x v="392"/>
    <n v="12"/>
    <n v="4"/>
    <n v="2014"/>
    <x v="392"/>
    <s v="Anna Macdonald"/>
    <x v="11"/>
    <x v="79"/>
    <s v="Zurich"/>
    <x v="1"/>
    <s v="Consumer"/>
    <s v="Economy"/>
    <x v="1"/>
    <x v="13"/>
    <s v="Hewlett Copy Machine, High-Speed"/>
    <n v="0"/>
    <n v="1055"/>
    <n v="264"/>
    <n v="4"/>
    <b v="1"/>
  </r>
  <r>
    <s v="AZ-2014-3264915"/>
    <x v="393"/>
    <n v="1"/>
    <n v="5"/>
    <n v="2014"/>
    <x v="393"/>
    <s v="Joel McKean"/>
    <x v="3"/>
    <x v="9"/>
    <s v="Clermont-Ferrand"/>
    <x v="1"/>
    <s v="Home Office"/>
    <s v="Economy Plus"/>
    <x v="0"/>
    <x v="12"/>
    <s v="Acme Box Cutter, Easy Grip"/>
    <n v="0"/>
    <n v="276"/>
    <n v="135"/>
    <n v="7"/>
    <b v="1"/>
  </r>
  <r>
    <s v="AZ-2014-1473813"/>
    <x v="394"/>
    <n v="2"/>
    <n v="5"/>
    <n v="2014"/>
    <x v="394"/>
    <s v="Ali Mander-Jones"/>
    <x v="0"/>
    <x v="107"/>
    <s v="Eskilstuna"/>
    <x v="0"/>
    <s v="Home Office"/>
    <s v="Economy"/>
    <x v="0"/>
    <x v="3"/>
    <s v="Rogers File Cart, Single Width"/>
    <n v="1"/>
    <n v="283"/>
    <n v="-136"/>
    <n v="4"/>
    <b v="0"/>
  </r>
  <r>
    <s v="AZ-2014-777252"/>
    <x v="394"/>
    <n v="2"/>
    <n v="5"/>
    <n v="2014"/>
    <x v="394"/>
    <s v="Taj Knetes"/>
    <x v="2"/>
    <x v="6"/>
    <s v="Rome"/>
    <x v="2"/>
    <s v="Consumer"/>
    <s v="Economy"/>
    <x v="2"/>
    <x v="5"/>
    <s v="Dania Corner Shelving, Traditional"/>
    <n v="0"/>
    <n v="244"/>
    <n v="83"/>
    <n v="2"/>
    <b v="0"/>
  </r>
  <r>
    <s v="AZ-2014-8796314"/>
    <x v="395"/>
    <n v="3"/>
    <n v="5"/>
    <n v="2014"/>
    <x v="395"/>
    <s v="Alana Zahel"/>
    <x v="3"/>
    <x v="8"/>
    <s v="Paris"/>
    <x v="1"/>
    <s v="Consumer"/>
    <s v="Immediate"/>
    <x v="0"/>
    <x v="2"/>
    <s v="Stanley Canvas, Fluorescent"/>
    <n v="0"/>
    <n v="355"/>
    <n v="114"/>
    <n v="7"/>
    <b v="0"/>
  </r>
  <r>
    <s v="AZ-2014-8796314"/>
    <x v="395"/>
    <n v="3"/>
    <n v="5"/>
    <n v="2014"/>
    <x v="395"/>
    <s v="Alana Zahel"/>
    <x v="3"/>
    <x v="8"/>
    <s v="Paris"/>
    <x v="1"/>
    <s v="Consumer"/>
    <s v="Immediate"/>
    <x v="0"/>
    <x v="10"/>
    <s v="Kraft Peel and Seal, Set of 50"/>
    <n v="0"/>
    <n v="61"/>
    <n v="11"/>
    <n v="3"/>
    <b v="1"/>
  </r>
  <r>
    <s v="AZ-2014-8796314"/>
    <x v="395"/>
    <n v="3"/>
    <n v="5"/>
    <n v="2014"/>
    <x v="395"/>
    <s v="Alana Zahel"/>
    <x v="3"/>
    <x v="8"/>
    <s v="Paris"/>
    <x v="1"/>
    <s v="Consumer"/>
    <s v="Immediate"/>
    <x v="0"/>
    <x v="3"/>
    <s v="Tenex Shelving, Industrial"/>
    <n v="0"/>
    <n v="149"/>
    <n v="15"/>
    <n v="3"/>
    <b v="0"/>
  </r>
  <r>
    <s v="AZ-2014-8796314"/>
    <x v="395"/>
    <n v="3"/>
    <n v="5"/>
    <n v="2014"/>
    <x v="395"/>
    <s v="Alana Zahel"/>
    <x v="3"/>
    <x v="8"/>
    <s v="Paris"/>
    <x v="1"/>
    <s v="Consumer"/>
    <s v="Immediate"/>
    <x v="1"/>
    <x v="7"/>
    <s v="Enermax Memory Card, USB"/>
    <n v="0"/>
    <n v="688"/>
    <n v="103"/>
    <n v="6"/>
    <b v="0"/>
  </r>
  <r>
    <s v="AZ-2014-139627"/>
    <x v="395"/>
    <n v="3"/>
    <n v="5"/>
    <n v="2014"/>
    <x v="395"/>
    <s v="Julia Martell"/>
    <x v="3"/>
    <x v="52"/>
    <s v="Angers"/>
    <x v="1"/>
    <s v="Home Office"/>
    <s v="Economy"/>
    <x v="0"/>
    <x v="1"/>
    <s v="Cardinal Binding Machine, Economy"/>
    <n v="0"/>
    <n v="348"/>
    <n v="97"/>
    <n v="7"/>
    <b v="0"/>
  </r>
  <r>
    <s v="AZ-2014-139627"/>
    <x v="395"/>
    <n v="3"/>
    <n v="5"/>
    <n v="2014"/>
    <x v="395"/>
    <s v="Julia Martell"/>
    <x v="3"/>
    <x v="52"/>
    <s v="Angers"/>
    <x v="1"/>
    <s v="Home Office"/>
    <s v="Economy"/>
    <x v="0"/>
    <x v="0"/>
    <s v="SanDisk Parchment Paper, 8.5 x 11"/>
    <n v="0"/>
    <n v="146"/>
    <n v="22"/>
    <n v="7"/>
    <b v="0"/>
  </r>
  <r>
    <s v="BN-2014-7281135"/>
    <x v="396"/>
    <n v="4"/>
    <n v="5"/>
    <n v="2014"/>
    <x v="396"/>
    <s v="Joe Gilbert"/>
    <x v="1"/>
    <x v="43"/>
    <s v="Wolfsburg"/>
    <x v="1"/>
    <s v="Home Office"/>
    <s v="Economy"/>
    <x v="0"/>
    <x v="3"/>
    <s v="Fellowes Box, Industrial"/>
    <n v="0"/>
    <n v="54"/>
    <n v="-3"/>
    <n v="3"/>
    <b v="0"/>
  </r>
  <r>
    <s v="AZ-2014-1769606"/>
    <x v="397"/>
    <n v="5"/>
    <n v="5"/>
    <n v="2014"/>
    <x v="397"/>
    <s v="Gracie Powell"/>
    <x v="3"/>
    <x v="30"/>
    <s v="Saint-Pol-sur-Mer"/>
    <x v="1"/>
    <s v="Consumer"/>
    <s v="Economy Plus"/>
    <x v="0"/>
    <x v="2"/>
    <s v="Stanley Pencil Sharpener, Water Color"/>
    <n v="0"/>
    <n v="28"/>
    <n v="1"/>
    <n v="1"/>
    <b v="0"/>
  </r>
  <r>
    <s v="AZ-2014-1769606"/>
    <x v="397"/>
    <n v="5"/>
    <n v="5"/>
    <n v="2014"/>
    <x v="397"/>
    <s v="Gracie Powell"/>
    <x v="3"/>
    <x v="30"/>
    <s v="Saint-Pol-sur-Mer"/>
    <x v="1"/>
    <s v="Consumer"/>
    <s v="Economy Plus"/>
    <x v="0"/>
    <x v="11"/>
    <s v="Accos Rubber Bands, Assorted Sizes"/>
    <n v="0"/>
    <n v="71"/>
    <n v="16"/>
    <n v="5"/>
    <b v="1"/>
  </r>
  <r>
    <s v="AZ-2014-2413956"/>
    <x v="398"/>
    <n v="6"/>
    <n v="5"/>
    <n v="2014"/>
    <x v="398"/>
    <s v="Patrick Cassidy"/>
    <x v="3"/>
    <x v="14"/>
    <s v="Montpellier"/>
    <x v="1"/>
    <s v="Corporate"/>
    <s v="Economy Plus"/>
    <x v="0"/>
    <x v="10"/>
    <s v="Ames Business Envelopes, Recycled"/>
    <n v="0"/>
    <n v="67"/>
    <n v="26"/>
    <n v="5"/>
    <b v="1"/>
  </r>
  <r>
    <s v="AZ-2014-8687924"/>
    <x v="398"/>
    <n v="6"/>
    <n v="5"/>
    <n v="2014"/>
    <x v="398"/>
    <s v="Steven Cordoba"/>
    <x v="4"/>
    <x v="4"/>
    <s v="Bradford"/>
    <x v="0"/>
    <s v="Consumer"/>
    <s v="Economy"/>
    <x v="0"/>
    <x v="2"/>
    <s v="BIC Sketch Pad, Easy-Erase"/>
    <n v="0"/>
    <n v="147"/>
    <n v="73"/>
    <n v="3"/>
    <b v="0"/>
  </r>
  <r>
    <s v="AZ-2014-8687924"/>
    <x v="398"/>
    <n v="6"/>
    <n v="5"/>
    <n v="2014"/>
    <x v="398"/>
    <s v="Steven Cordoba"/>
    <x v="4"/>
    <x v="4"/>
    <s v="Bradford"/>
    <x v="0"/>
    <s v="Consumer"/>
    <s v="Economy"/>
    <x v="0"/>
    <x v="0"/>
    <s v="Xerox Memo Slips, 8.5 x 11"/>
    <n v="0"/>
    <n v="53"/>
    <n v="5"/>
    <n v="3"/>
    <b v="0"/>
  </r>
  <r>
    <s v="AZ-2014-8687924"/>
    <x v="398"/>
    <n v="6"/>
    <n v="5"/>
    <n v="2014"/>
    <x v="398"/>
    <s v="Steven Cordoba"/>
    <x v="4"/>
    <x v="4"/>
    <s v="Bradford"/>
    <x v="0"/>
    <s v="Consumer"/>
    <s v="Economy"/>
    <x v="1"/>
    <x v="4"/>
    <s v="Okidata Phone, White"/>
    <n v="0"/>
    <n v="171"/>
    <n v="2"/>
    <n v="2"/>
    <b v="1"/>
  </r>
  <r>
    <s v="AZ-2014-6714214"/>
    <x v="398"/>
    <n v="6"/>
    <n v="5"/>
    <n v="2014"/>
    <x v="398"/>
    <s v="Esther Henderson"/>
    <x v="2"/>
    <x v="55"/>
    <s v="Pisa"/>
    <x v="2"/>
    <s v="Consumer"/>
    <s v="Economy"/>
    <x v="0"/>
    <x v="12"/>
    <s v="Elite Ruler, Serrated"/>
    <n v="0"/>
    <n v="32"/>
    <n v="6"/>
    <n v="3"/>
    <b v="0"/>
  </r>
  <r>
    <s v="AZ-2014-8536659"/>
    <x v="398"/>
    <n v="6"/>
    <n v="5"/>
    <n v="2014"/>
    <x v="398"/>
    <s v="Amy Pendred"/>
    <x v="1"/>
    <x v="32"/>
    <s v="Frankfurt"/>
    <x v="1"/>
    <s v="Consumer"/>
    <s v="Economy"/>
    <x v="1"/>
    <x v="9"/>
    <s v="Apple Signal Booster, Cordless"/>
    <n v="0"/>
    <n v="977"/>
    <n v="244"/>
    <n v="7"/>
    <b v="1"/>
  </r>
  <r>
    <s v="AZ-2014-2446526"/>
    <x v="398"/>
    <n v="6"/>
    <n v="5"/>
    <n v="2014"/>
    <x v="398"/>
    <s v="Laura Elizabeth"/>
    <x v="4"/>
    <x v="4"/>
    <s v="London"/>
    <x v="0"/>
    <s v="Consumer"/>
    <s v="Economy"/>
    <x v="0"/>
    <x v="3"/>
    <s v="Rogers Shelving, Wire Frame"/>
    <n v="0"/>
    <n v="55"/>
    <n v="13"/>
    <n v="1"/>
    <b v="0"/>
  </r>
  <r>
    <s v="AZ-2014-2446526"/>
    <x v="398"/>
    <n v="6"/>
    <n v="5"/>
    <n v="2014"/>
    <x v="398"/>
    <s v="Laura Elizabeth"/>
    <x v="4"/>
    <x v="4"/>
    <s v="London"/>
    <x v="0"/>
    <s v="Consumer"/>
    <s v="Economy"/>
    <x v="1"/>
    <x v="4"/>
    <s v="Panasonic Calculator, Durable"/>
    <n v="0"/>
    <n v="181"/>
    <n v="8"/>
    <n v="4"/>
    <b v="1"/>
  </r>
  <r>
    <s v="AZ-2014-2427220"/>
    <x v="399"/>
    <n v="7"/>
    <n v="5"/>
    <n v="2014"/>
    <x v="399"/>
    <s v="Rory Jess"/>
    <x v="4"/>
    <x v="42"/>
    <s v="Glasgow"/>
    <x v="0"/>
    <s v="Home Office"/>
    <s v="Priority"/>
    <x v="2"/>
    <x v="6"/>
    <s v="Harbour Creations Chairmat, Red"/>
    <n v="0"/>
    <n v="144"/>
    <n v="30"/>
    <n v="2"/>
    <b v="0"/>
  </r>
  <r>
    <s v="AZ-2014-9743631"/>
    <x v="399"/>
    <n v="7"/>
    <n v="5"/>
    <n v="2014"/>
    <x v="399"/>
    <s v="Nicole Carr"/>
    <x v="5"/>
    <x v="38"/>
    <s v="Molina de Segura"/>
    <x v="2"/>
    <s v="Consumer"/>
    <s v="Economy Plus"/>
    <x v="0"/>
    <x v="11"/>
    <s v="Accos Push Pins, Metal"/>
    <n v="0"/>
    <n v="15"/>
    <n v="2"/>
    <n v="1"/>
    <b v="0"/>
  </r>
  <r>
    <s v="BN-2014-6091035"/>
    <x v="399"/>
    <n v="7"/>
    <n v="5"/>
    <n v="2014"/>
    <x v="399"/>
    <s v="Anna Macdonald"/>
    <x v="4"/>
    <x v="4"/>
    <s v="London"/>
    <x v="0"/>
    <s v="Consumer"/>
    <s v="Economy"/>
    <x v="0"/>
    <x v="8"/>
    <s v="Hoover Toaster, Black"/>
    <n v="0"/>
    <n v="523"/>
    <n v="204"/>
    <n v="7"/>
    <b v="1"/>
  </r>
  <r>
    <s v="BN-2014-6091035"/>
    <x v="399"/>
    <n v="7"/>
    <n v="5"/>
    <n v="2014"/>
    <x v="399"/>
    <s v="Anna Macdonald"/>
    <x v="4"/>
    <x v="4"/>
    <s v="London"/>
    <x v="0"/>
    <s v="Consumer"/>
    <s v="Economy"/>
    <x v="0"/>
    <x v="3"/>
    <s v="Eldon Shelving, Industrial"/>
    <n v="0"/>
    <n v="44"/>
    <n v="-3"/>
    <n v="1"/>
    <b v="0"/>
  </r>
  <r>
    <s v="BN-2014-3518568"/>
    <x v="400"/>
    <n v="8"/>
    <n v="5"/>
    <n v="2014"/>
    <x v="400"/>
    <s v="Kyle Nash"/>
    <x v="0"/>
    <x v="0"/>
    <s v="Upplands VÃ¤sby"/>
    <x v="0"/>
    <s v="Consumer"/>
    <s v="Economy Plus"/>
    <x v="1"/>
    <x v="9"/>
    <s v="Nokia Office Telephone, Cordless"/>
    <n v="1"/>
    <n v="68"/>
    <n v="-56"/>
    <n v="2"/>
    <b v="0"/>
  </r>
  <r>
    <s v="BN-2014-1557149"/>
    <x v="400"/>
    <n v="8"/>
    <n v="5"/>
    <n v="2014"/>
    <x v="400"/>
    <s v="Minnie Cash"/>
    <x v="0"/>
    <x v="0"/>
    <s v="Stockholm"/>
    <x v="0"/>
    <s v="Corporate"/>
    <s v="Economy"/>
    <x v="0"/>
    <x v="1"/>
    <s v="Ibico 3-Hole Punch, Clear"/>
    <n v="1"/>
    <n v="60"/>
    <n v="-12"/>
    <n v="4"/>
    <b v="1"/>
  </r>
  <r>
    <s v="AZ-2014-5904203"/>
    <x v="400"/>
    <n v="8"/>
    <n v="5"/>
    <n v="2014"/>
    <x v="400"/>
    <s v="Joseph Banks"/>
    <x v="3"/>
    <x v="50"/>
    <s v="Chartres"/>
    <x v="1"/>
    <s v="Consumer"/>
    <s v="Economy"/>
    <x v="0"/>
    <x v="14"/>
    <s v="Avery File Folder Labels, Alphabetical"/>
    <n v="0"/>
    <n v="18"/>
    <n v="6"/>
    <n v="2"/>
    <b v="0"/>
  </r>
  <r>
    <s v="AZ-2014-5904203"/>
    <x v="400"/>
    <n v="8"/>
    <n v="5"/>
    <n v="2014"/>
    <x v="400"/>
    <s v="Joseph Banks"/>
    <x v="3"/>
    <x v="50"/>
    <s v="Chartres"/>
    <x v="1"/>
    <s v="Consumer"/>
    <s v="Economy"/>
    <x v="0"/>
    <x v="3"/>
    <s v="Tenex Lockers, Blue"/>
    <n v="0"/>
    <n v="735"/>
    <n v="131"/>
    <n v="4"/>
    <b v="0"/>
  </r>
  <r>
    <s v="BN-2014-6199887"/>
    <x v="401"/>
    <n v="9"/>
    <n v="5"/>
    <n v="2014"/>
    <x v="401"/>
    <s v="Daniel Burke"/>
    <x v="4"/>
    <x v="4"/>
    <s v="Sheffield"/>
    <x v="0"/>
    <s v="Home Office"/>
    <s v="Immediate"/>
    <x v="0"/>
    <x v="14"/>
    <s v="Hon Round Labels, 5000 Label Set"/>
    <n v="1"/>
    <n v="7"/>
    <n v="-3"/>
    <n v="2"/>
    <b v="0"/>
  </r>
  <r>
    <s v="BN-2014-6199887"/>
    <x v="401"/>
    <n v="9"/>
    <n v="5"/>
    <n v="2014"/>
    <x v="401"/>
    <s v="Daniel Burke"/>
    <x v="4"/>
    <x v="4"/>
    <s v="Sheffield"/>
    <x v="0"/>
    <s v="Home Office"/>
    <s v="Immediate"/>
    <x v="1"/>
    <x v="9"/>
    <s v="Cisco Smart Phone, with Caller ID"/>
    <n v="1"/>
    <n v="327"/>
    <n v="-39"/>
    <n v="1"/>
    <b v="1"/>
  </r>
  <r>
    <s v="AZ-2014-7615931"/>
    <x v="401"/>
    <n v="9"/>
    <n v="5"/>
    <n v="2014"/>
    <x v="401"/>
    <s v="Corey Norton"/>
    <x v="3"/>
    <x v="8"/>
    <s v="Saint-Michel-sur-Orge"/>
    <x v="1"/>
    <s v="Consumer"/>
    <s v="Priority"/>
    <x v="0"/>
    <x v="2"/>
    <s v="Sanford Highlighters, Easy-Erase"/>
    <n v="0"/>
    <n v="48"/>
    <n v="2"/>
    <n v="3"/>
    <b v="0"/>
  </r>
  <r>
    <s v="AZ-2014-7615931"/>
    <x v="401"/>
    <n v="9"/>
    <n v="5"/>
    <n v="2014"/>
    <x v="401"/>
    <s v="Corey Norton"/>
    <x v="3"/>
    <x v="8"/>
    <s v="Saint-Michel-sur-Orge"/>
    <x v="1"/>
    <s v="Consumer"/>
    <s v="Priority"/>
    <x v="0"/>
    <x v="11"/>
    <s v="Stockwell Thumb Tacks, Bulk Pack"/>
    <n v="0"/>
    <n v="13"/>
    <n v="3"/>
    <n v="1"/>
    <b v="0"/>
  </r>
  <r>
    <s v="AZ-2014-7615931"/>
    <x v="401"/>
    <n v="9"/>
    <n v="5"/>
    <n v="2014"/>
    <x v="401"/>
    <s v="Corey Norton"/>
    <x v="3"/>
    <x v="8"/>
    <s v="Saint-Michel-sur-Orge"/>
    <x v="1"/>
    <s v="Consumer"/>
    <s v="Priority"/>
    <x v="0"/>
    <x v="3"/>
    <s v="Eldon File Cart, Industrial"/>
    <n v="0"/>
    <n v="230"/>
    <n v="5"/>
    <n v="2"/>
    <b v="0"/>
  </r>
  <r>
    <s v="AZ-2014-1314393"/>
    <x v="401"/>
    <n v="9"/>
    <n v="5"/>
    <n v="2014"/>
    <x v="401"/>
    <s v="Tara Hines"/>
    <x v="1"/>
    <x v="31"/>
    <s v="Hamburg"/>
    <x v="1"/>
    <s v="Consumer"/>
    <s v="Economy"/>
    <x v="0"/>
    <x v="3"/>
    <s v="Rogers Shelving, Wire Frame"/>
    <n v="0"/>
    <n v="386"/>
    <n v="90"/>
    <n v="7"/>
    <b v="0"/>
  </r>
  <r>
    <s v="AZ-2014-181496"/>
    <x v="401"/>
    <n v="9"/>
    <n v="5"/>
    <n v="2014"/>
    <x v="401"/>
    <s v="Lane Taylor"/>
    <x v="1"/>
    <x v="28"/>
    <s v="Stuttgart"/>
    <x v="1"/>
    <s v="Corporate"/>
    <s v="Economy"/>
    <x v="0"/>
    <x v="11"/>
    <s v="OIC Paper Clips, 12 Pack"/>
    <n v="0"/>
    <n v="97"/>
    <n v="23"/>
    <n v="7"/>
    <b v="1"/>
  </r>
  <r>
    <s v="BN-2014-5801390"/>
    <x v="401"/>
    <n v="9"/>
    <n v="5"/>
    <n v="2014"/>
    <x v="401"/>
    <s v="Ashton Charles"/>
    <x v="1"/>
    <x v="43"/>
    <s v="Celle"/>
    <x v="1"/>
    <s v="Consumer"/>
    <s v="Economy"/>
    <x v="0"/>
    <x v="2"/>
    <s v="BIC Sketch Pad, Blue"/>
    <n v="0"/>
    <n v="97"/>
    <n v="17"/>
    <n v="2"/>
    <b v="0"/>
  </r>
  <r>
    <s v="BN-2014-5801390"/>
    <x v="401"/>
    <n v="9"/>
    <n v="5"/>
    <n v="2014"/>
    <x v="401"/>
    <s v="Ashton Charles"/>
    <x v="1"/>
    <x v="43"/>
    <s v="Celle"/>
    <x v="1"/>
    <s v="Consumer"/>
    <s v="Economy"/>
    <x v="0"/>
    <x v="2"/>
    <s v="Stanley Canvas, Easy-Erase"/>
    <n v="0"/>
    <n v="149"/>
    <n v="36"/>
    <n v="3"/>
    <b v="0"/>
  </r>
  <r>
    <s v="BN-2014-5801390"/>
    <x v="401"/>
    <n v="9"/>
    <n v="5"/>
    <n v="2014"/>
    <x v="401"/>
    <s v="Ashton Charles"/>
    <x v="1"/>
    <x v="43"/>
    <s v="Celle"/>
    <x v="1"/>
    <s v="Consumer"/>
    <s v="Economy"/>
    <x v="0"/>
    <x v="14"/>
    <s v="Smead Removable Labels, Laser Printer Compatible"/>
    <n v="0"/>
    <n v="31"/>
    <n v="10"/>
    <n v="3"/>
    <b v="1"/>
  </r>
  <r>
    <s v="BN-2014-5801390"/>
    <x v="401"/>
    <n v="9"/>
    <n v="5"/>
    <n v="2014"/>
    <x v="401"/>
    <s v="Ashton Charles"/>
    <x v="1"/>
    <x v="43"/>
    <s v="Celle"/>
    <x v="1"/>
    <s v="Consumer"/>
    <s v="Economy"/>
    <x v="0"/>
    <x v="3"/>
    <s v="Smead Lockers, Blue"/>
    <n v="0"/>
    <n v="714"/>
    <n v="56"/>
    <n v="4"/>
    <b v="1"/>
  </r>
  <r>
    <s v="AZ-2014-5598265"/>
    <x v="402"/>
    <n v="10"/>
    <n v="5"/>
    <n v="2014"/>
    <x v="402"/>
    <s v="Milla Hollinworth"/>
    <x v="2"/>
    <x v="15"/>
    <s v="Catania"/>
    <x v="2"/>
    <s v="Corporate"/>
    <s v="Economy"/>
    <x v="0"/>
    <x v="10"/>
    <s v="Jiffy Interoffice Envelope, Recycled"/>
    <n v="0"/>
    <n v="45"/>
    <n v="12"/>
    <n v="1"/>
    <b v="1"/>
  </r>
  <r>
    <s v="AZ-2014-1192603"/>
    <x v="403"/>
    <n v="11"/>
    <n v="5"/>
    <n v="2014"/>
    <x v="403"/>
    <s v="Kiera Chandler"/>
    <x v="1"/>
    <x v="5"/>
    <s v="Berlin"/>
    <x v="1"/>
    <s v="Consumer"/>
    <s v="Immediate"/>
    <x v="2"/>
    <x v="15"/>
    <s v="Eldon Light Bulb, Durable"/>
    <n v="0"/>
    <n v="120"/>
    <n v="44"/>
    <n v="6"/>
    <b v="0"/>
  </r>
  <r>
    <s v="AZ-2014-1192603"/>
    <x v="403"/>
    <n v="11"/>
    <n v="5"/>
    <n v="2014"/>
    <x v="403"/>
    <s v="Kiera Chandler"/>
    <x v="1"/>
    <x v="5"/>
    <s v="Berlin"/>
    <x v="1"/>
    <s v="Consumer"/>
    <s v="Immediate"/>
    <x v="0"/>
    <x v="3"/>
    <s v="Smead Box, Blue"/>
    <n v="0"/>
    <n v="52"/>
    <n v="-13"/>
    <n v="6"/>
    <b v="1"/>
  </r>
  <r>
    <s v="AZ-2014-9866663"/>
    <x v="403"/>
    <n v="11"/>
    <n v="5"/>
    <n v="2014"/>
    <x v="403"/>
    <s v="Lincoln Want"/>
    <x v="1"/>
    <x v="66"/>
    <s v="Mainz"/>
    <x v="1"/>
    <s v="Consumer"/>
    <s v="Economy Plus"/>
    <x v="2"/>
    <x v="6"/>
    <s v="Harbour Creations Rocking Chair, Black"/>
    <n v="0"/>
    <n v="911"/>
    <n v="202"/>
    <n v="7"/>
    <b v="0"/>
  </r>
  <r>
    <s v="AZ-2014-7010933"/>
    <x v="403"/>
    <n v="11"/>
    <n v="5"/>
    <n v="2014"/>
    <x v="403"/>
    <s v="Nancy Fike"/>
    <x v="4"/>
    <x v="42"/>
    <s v="Glasgow"/>
    <x v="0"/>
    <s v="Consumer"/>
    <s v="Economy Plus"/>
    <x v="0"/>
    <x v="2"/>
    <s v="Stanley Pens, Blue"/>
    <n v="0"/>
    <n v="50"/>
    <n v="25"/>
    <n v="5"/>
    <b v="0"/>
  </r>
  <r>
    <s v="AZ-2014-3772714"/>
    <x v="403"/>
    <n v="11"/>
    <n v="5"/>
    <n v="2014"/>
    <x v="403"/>
    <s v="Ruby Blomfield"/>
    <x v="1"/>
    <x v="5"/>
    <s v="Berlin"/>
    <x v="1"/>
    <s v="Consumer"/>
    <s v="Economy"/>
    <x v="0"/>
    <x v="2"/>
    <s v="Stanley Pencil Sharpener, Water Color"/>
    <n v="0"/>
    <n v="113"/>
    <n v="-5"/>
    <n v="5"/>
    <b v="0"/>
  </r>
  <r>
    <s v="AZ-2014-3772714"/>
    <x v="403"/>
    <n v="11"/>
    <n v="5"/>
    <n v="2014"/>
    <x v="403"/>
    <s v="Ruby Blomfield"/>
    <x v="1"/>
    <x v="5"/>
    <s v="Berlin"/>
    <x v="1"/>
    <s v="Consumer"/>
    <s v="Economy"/>
    <x v="0"/>
    <x v="2"/>
    <s v="Stanley Sketch Pad, Blue"/>
    <n v="0"/>
    <n v="80"/>
    <n v="20"/>
    <n v="2"/>
    <b v="0"/>
  </r>
  <r>
    <s v="AZ-2014-3772714"/>
    <x v="403"/>
    <n v="11"/>
    <n v="5"/>
    <n v="2014"/>
    <x v="403"/>
    <s v="Ruby Blomfield"/>
    <x v="1"/>
    <x v="5"/>
    <s v="Berlin"/>
    <x v="1"/>
    <s v="Consumer"/>
    <s v="Economy"/>
    <x v="0"/>
    <x v="1"/>
    <s v="Acco Binder Covers, Economy"/>
    <n v="0"/>
    <n v="24"/>
    <n v="8"/>
    <n v="2"/>
    <b v="1"/>
  </r>
  <r>
    <s v="AZ-2014-3772714"/>
    <x v="403"/>
    <n v="11"/>
    <n v="5"/>
    <n v="2014"/>
    <x v="403"/>
    <s v="Ruby Blomfield"/>
    <x v="1"/>
    <x v="5"/>
    <s v="Berlin"/>
    <x v="1"/>
    <s v="Consumer"/>
    <s v="Economy"/>
    <x v="0"/>
    <x v="11"/>
    <s v="Stockwell Staples, Metal"/>
    <n v="0"/>
    <n v="59"/>
    <n v="18"/>
    <n v="6"/>
    <b v="1"/>
  </r>
  <r>
    <s v="AZ-2014-3772714"/>
    <x v="403"/>
    <n v="11"/>
    <n v="5"/>
    <n v="2014"/>
    <x v="403"/>
    <s v="Ruby Blomfield"/>
    <x v="1"/>
    <x v="5"/>
    <s v="Berlin"/>
    <x v="1"/>
    <s v="Consumer"/>
    <s v="Economy"/>
    <x v="0"/>
    <x v="14"/>
    <s v="Avery Round Labels, Laser Printer Compatible"/>
    <n v="0"/>
    <n v="13"/>
    <n v="2"/>
    <n v="2"/>
    <b v="0"/>
  </r>
  <r>
    <s v="AZ-2014-3772714"/>
    <x v="403"/>
    <n v="11"/>
    <n v="5"/>
    <n v="2014"/>
    <x v="403"/>
    <s v="Ruby Blomfield"/>
    <x v="1"/>
    <x v="5"/>
    <s v="Berlin"/>
    <x v="1"/>
    <s v="Consumer"/>
    <s v="Economy"/>
    <x v="0"/>
    <x v="0"/>
    <s v="Green Bar Note Cards, Premium"/>
    <n v="0"/>
    <n v="27"/>
    <n v="8"/>
    <n v="1"/>
    <b v="0"/>
  </r>
  <r>
    <s v="AZ-2014-3772714"/>
    <x v="403"/>
    <n v="11"/>
    <n v="5"/>
    <n v="2014"/>
    <x v="403"/>
    <s v="Ruby Blomfield"/>
    <x v="1"/>
    <x v="5"/>
    <s v="Berlin"/>
    <x v="1"/>
    <s v="Consumer"/>
    <s v="Economy"/>
    <x v="1"/>
    <x v="7"/>
    <s v="Enermax Memory Card, Erganomic"/>
    <n v="0"/>
    <n v="202"/>
    <n v="83"/>
    <n v="2"/>
    <b v="0"/>
  </r>
  <r>
    <s v="AZ-2014-4226060"/>
    <x v="403"/>
    <n v="11"/>
    <n v="5"/>
    <n v="2014"/>
    <x v="403"/>
    <s v="Harry Marion"/>
    <x v="2"/>
    <x v="15"/>
    <s v="Messina"/>
    <x v="2"/>
    <s v="Consumer"/>
    <s v="Economy"/>
    <x v="2"/>
    <x v="5"/>
    <s v="Bush 3-Shelf Cabinet, Traditional"/>
    <n v="0"/>
    <n v="430"/>
    <n v="95"/>
    <n v="3"/>
    <b v="0"/>
  </r>
  <r>
    <s v="AZ-2014-4226060"/>
    <x v="403"/>
    <n v="11"/>
    <n v="5"/>
    <n v="2014"/>
    <x v="403"/>
    <s v="Harry Marion"/>
    <x v="2"/>
    <x v="15"/>
    <s v="Messina"/>
    <x v="2"/>
    <s v="Consumer"/>
    <s v="Economy"/>
    <x v="0"/>
    <x v="1"/>
    <s v="Wilson Jones 3-Hole Punch, Clear"/>
    <n v="0"/>
    <n v="82"/>
    <n v="23"/>
    <n v="3"/>
    <b v="0"/>
  </r>
  <r>
    <s v="BN-2014-6721665"/>
    <x v="404"/>
    <n v="12"/>
    <n v="5"/>
    <n v="2014"/>
    <x v="404"/>
    <s v="David Chadwick"/>
    <x v="2"/>
    <x v="15"/>
    <s v="Agrigento"/>
    <x v="2"/>
    <s v="Corporate"/>
    <s v="Economy Plus"/>
    <x v="0"/>
    <x v="0"/>
    <s v="Eaton Memo Slips, Premium"/>
    <n v="0"/>
    <n v="27"/>
    <n v="9"/>
    <n v="2"/>
    <b v="0"/>
  </r>
  <r>
    <s v="BN-2014-6721665"/>
    <x v="404"/>
    <n v="12"/>
    <n v="5"/>
    <n v="2014"/>
    <x v="404"/>
    <s v="David Chadwick"/>
    <x v="2"/>
    <x v="15"/>
    <s v="Agrigento"/>
    <x v="2"/>
    <s v="Corporate"/>
    <s v="Economy Plus"/>
    <x v="0"/>
    <x v="0"/>
    <s v="Green Bar Memo Slips, 8.5 x 11"/>
    <n v="0"/>
    <n v="148"/>
    <n v="72"/>
    <n v="7"/>
    <b v="0"/>
  </r>
  <r>
    <s v="BN-2014-6721665"/>
    <x v="404"/>
    <n v="12"/>
    <n v="5"/>
    <n v="2014"/>
    <x v="404"/>
    <s v="David Chadwick"/>
    <x v="2"/>
    <x v="15"/>
    <s v="Agrigento"/>
    <x v="2"/>
    <s v="Corporate"/>
    <s v="Economy Plus"/>
    <x v="0"/>
    <x v="3"/>
    <s v="Fellowes File Cart, Wire Frame"/>
    <n v="0"/>
    <n v="245"/>
    <n v="-78"/>
    <n v="3"/>
    <b v="0"/>
  </r>
  <r>
    <s v="BN-2014-4060472"/>
    <x v="404"/>
    <n v="12"/>
    <n v="5"/>
    <n v="2014"/>
    <x v="404"/>
    <s v="Molly Bidmead"/>
    <x v="4"/>
    <x v="4"/>
    <s v="Guildford"/>
    <x v="0"/>
    <s v="Home Office"/>
    <s v="Economy Plus"/>
    <x v="2"/>
    <x v="15"/>
    <s v="Rubbermaid Clock, Duo Pack"/>
    <n v="0"/>
    <n v="70"/>
    <n v="-14"/>
    <n v="2"/>
    <b v="1"/>
  </r>
  <r>
    <s v="BN-2014-2113216"/>
    <x v="404"/>
    <n v="12"/>
    <n v="5"/>
    <n v="2014"/>
    <x v="404"/>
    <s v="Eleanor Pollard"/>
    <x v="9"/>
    <x v="51"/>
    <s v="Velsen"/>
    <x v="1"/>
    <s v="Home Office"/>
    <s v="Economy Plus"/>
    <x v="0"/>
    <x v="3"/>
    <s v="Eldon Folders, Industrial"/>
    <n v="1"/>
    <n v="26"/>
    <n v="-25"/>
    <n v="3"/>
    <b v="1"/>
  </r>
  <r>
    <s v="AZ-2014-2293716"/>
    <x v="404"/>
    <n v="12"/>
    <n v="5"/>
    <n v="2014"/>
    <x v="404"/>
    <s v="Alexis Code"/>
    <x v="4"/>
    <x v="4"/>
    <s v="Stoke-on-Trent"/>
    <x v="0"/>
    <s v="Corporate"/>
    <s v="Economy Plus"/>
    <x v="0"/>
    <x v="3"/>
    <s v="Fellowes File Cart, Single Width"/>
    <n v="0"/>
    <n v="549"/>
    <n v="0"/>
    <n v="4"/>
    <b v="0"/>
  </r>
  <r>
    <s v="AZ-2014-2293716"/>
    <x v="404"/>
    <n v="12"/>
    <n v="5"/>
    <n v="2014"/>
    <x v="404"/>
    <s v="Alexis Code"/>
    <x v="4"/>
    <x v="4"/>
    <s v="Stoke-on-Trent"/>
    <x v="0"/>
    <s v="Corporate"/>
    <s v="Economy Plus"/>
    <x v="0"/>
    <x v="3"/>
    <s v="Rogers Lockers, Industrial"/>
    <n v="0"/>
    <n v="424"/>
    <n v="161"/>
    <n v="2"/>
    <b v="0"/>
  </r>
  <r>
    <s v="AZ-2014-8993401"/>
    <x v="404"/>
    <n v="12"/>
    <n v="5"/>
    <n v="2014"/>
    <x v="404"/>
    <s v="Eloise Sykes"/>
    <x v="3"/>
    <x v="8"/>
    <s v="Pierrefitte-sur-Seine"/>
    <x v="1"/>
    <s v="Consumer"/>
    <s v="Economy"/>
    <x v="0"/>
    <x v="10"/>
    <s v="GlobeWeis Business Envelopes, with clear poly window"/>
    <n v="0"/>
    <n v="42"/>
    <n v="12"/>
    <n v="2"/>
    <b v="0"/>
  </r>
  <r>
    <s v="AZ-2014-8993401"/>
    <x v="404"/>
    <n v="12"/>
    <n v="5"/>
    <n v="2014"/>
    <x v="404"/>
    <s v="Eloise Sykes"/>
    <x v="3"/>
    <x v="8"/>
    <s v="Pierrefitte-sur-Seine"/>
    <x v="1"/>
    <s v="Consumer"/>
    <s v="Economy"/>
    <x v="0"/>
    <x v="0"/>
    <s v="Eaton Message Books, 8.5 x 11"/>
    <n v="0"/>
    <n v="124"/>
    <n v="54"/>
    <n v="5"/>
    <b v="1"/>
  </r>
  <r>
    <s v="AZ-2014-8993401"/>
    <x v="404"/>
    <n v="12"/>
    <n v="5"/>
    <n v="2014"/>
    <x v="404"/>
    <s v="Eloise Sykes"/>
    <x v="3"/>
    <x v="8"/>
    <s v="Pierrefitte-sur-Seine"/>
    <x v="1"/>
    <s v="Consumer"/>
    <s v="Economy"/>
    <x v="0"/>
    <x v="3"/>
    <s v="Fellowes File Cart, Industrial"/>
    <n v="0"/>
    <n v="248"/>
    <n v="8"/>
    <n v="2"/>
    <b v="0"/>
  </r>
  <r>
    <s v="AZ-2014-8665160"/>
    <x v="404"/>
    <n v="12"/>
    <n v="5"/>
    <n v="2014"/>
    <x v="404"/>
    <s v="Sam Rees"/>
    <x v="5"/>
    <x v="10"/>
    <s v="Sant Boi de Llobregat"/>
    <x v="2"/>
    <s v="Home Office"/>
    <s v="Economy"/>
    <x v="0"/>
    <x v="1"/>
    <s v="Acco Binding Machine, Durable"/>
    <n v="0"/>
    <n v="158"/>
    <n v="38"/>
    <n v="3"/>
    <b v="1"/>
  </r>
  <r>
    <s v="AZ-2014-8665160"/>
    <x v="404"/>
    <n v="12"/>
    <n v="5"/>
    <n v="2014"/>
    <x v="404"/>
    <s v="Sam Rees"/>
    <x v="5"/>
    <x v="10"/>
    <s v="Sant Boi de Llobregat"/>
    <x v="2"/>
    <s v="Home Office"/>
    <s v="Economy"/>
    <x v="0"/>
    <x v="0"/>
    <s v="Eaton Cards &amp; Envelopes, Premium"/>
    <n v="0"/>
    <n v="90"/>
    <n v="27"/>
    <n v="2"/>
    <b v="1"/>
  </r>
  <r>
    <s v="BN-2014-6253845"/>
    <x v="404"/>
    <n v="12"/>
    <n v="5"/>
    <n v="2014"/>
    <x v="404"/>
    <s v="David To"/>
    <x v="3"/>
    <x v="27"/>
    <s v="Villeneuve-sur-Lot"/>
    <x v="1"/>
    <s v="Home Office"/>
    <s v="Economy"/>
    <x v="0"/>
    <x v="8"/>
    <s v="Hamilton Beach Microwave, White"/>
    <n v="0"/>
    <n v="1263"/>
    <n v="-56"/>
    <n v="5"/>
    <b v="0"/>
  </r>
  <r>
    <s v="BN-2014-585455"/>
    <x v="405"/>
    <n v="1"/>
    <n v="6"/>
    <n v="2014"/>
    <x v="405"/>
    <s v="Joe Gilbert"/>
    <x v="3"/>
    <x v="8"/>
    <s v="Drancy"/>
    <x v="1"/>
    <s v="Home Office"/>
    <s v="Economy"/>
    <x v="2"/>
    <x v="16"/>
    <s v="Lesro Wood Table, Fully Assembled"/>
    <n v="0"/>
    <n v="1829"/>
    <n v="-56"/>
    <n v="6"/>
    <b v="1"/>
  </r>
  <r>
    <s v="AZ-2014-1517512"/>
    <x v="405"/>
    <n v="1"/>
    <n v="6"/>
    <n v="2014"/>
    <x v="405"/>
    <s v="Bryce Efird"/>
    <x v="3"/>
    <x v="27"/>
    <s v="Pessac"/>
    <x v="1"/>
    <s v="Corporate"/>
    <s v="Economy"/>
    <x v="0"/>
    <x v="14"/>
    <s v="Avery File Folder Labels, Laser Printer Compatible"/>
    <n v="0"/>
    <n v="46"/>
    <n v="20"/>
    <n v="5"/>
    <b v="0"/>
  </r>
  <r>
    <s v="BN-2014-585455"/>
    <x v="405"/>
    <n v="1"/>
    <n v="6"/>
    <n v="2014"/>
    <x v="405"/>
    <s v="Joe Gilbert"/>
    <x v="3"/>
    <x v="8"/>
    <s v="Drancy"/>
    <x v="1"/>
    <s v="Home Office"/>
    <s v="Economy"/>
    <x v="0"/>
    <x v="2"/>
    <s v="Binney &amp; Smith Highlighters, Easy-Erase"/>
    <n v="0"/>
    <n v="17"/>
    <n v="6"/>
    <n v="1"/>
    <b v="1"/>
  </r>
  <r>
    <s v="BN-2014-585455"/>
    <x v="405"/>
    <n v="1"/>
    <n v="6"/>
    <n v="2014"/>
    <x v="405"/>
    <s v="Joe Gilbert"/>
    <x v="3"/>
    <x v="8"/>
    <s v="Drancy"/>
    <x v="1"/>
    <s v="Home Office"/>
    <s v="Economy"/>
    <x v="0"/>
    <x v="3"/>
    <s v="Smead Lockers, Single Width"/>
    <n v="0"/>
    <n v="357"/>
    <n v="139"/>
    <n v="2"/>
    <b v="1"/>
  </r>
  <r>
    <s v="AZ-2014-5722987"/>
    <x v="405"/>
    <n v="1"/>
    <n v="6"/>
    <n v="2014"/>
    <x v="405"/>
    <s v="Adam Harte"/>
    <x v="4"/>
    <x v="4"/>
    <s v="Basildon"/>
    <x v="0"/>
    <s v="Corporate"/>
    <s v="Economy"/>
    <x v="0"/>
    <x v="10"/>
    <s v="GlobeWeis Interoffice Envelope, Set of 50"/>
    <n v="0"/>
    <n v="287"/>
    <n v="66"/>
    <n v="6"/>
    <b v="1"/>
  </r>
  <r>
    <s v="AZ-2014-5722987"/>
    <x v="405"/>
    <n v="1"/>
    <n v="6"/>
    <n v="2014"/>
    <x v="405"/>
    <s v="Adam Harte"/>
    <x v="4"/>
    <x v="4"/>
    <s v="Basildon"/>
    <x v="0"/>
    <s v="Corporate"/>
    <s v="Economy"/>
    <x v="0"/>
    <x v="0"/>
    <s v="Green Bar Message Books, Recycled"/>
    <n v="0"/>
    <n v="71"/>
    <n v="26"/>
    <n v="3"/>
    <b v="0"/>
  </r>
  <r>
    <s v="AZ-2014-6041195"/>
    <x v="406"/>
    <n v="2"/>
    <n v="6"/>
    <n v="2014"/>
    <x v="406"/>
    <s v="David Arnold"/>
    <x v="1"/>
    <x v="1"/>
    <s v="Witten"/>
    <x v="1"/>
    <s v="Consumer"/>
    <s v="Immediate"/>
    <x v="0"/>
    <x v="1"/>
    <s v="Ibico Binding Machine, Recycled"/>
    <n v="0"/>
    <n v="207"/>
    <n v="37"/>
    <n v="4"/>
    <b v="0"/>
  </r>
  <r>
    <s v="AZ-2014-783246"/>
    <x v="406"/>
    <n v="2"/>
    <n v="6"/>
    <n v="2014"/>
    <x v="406"/>
    <s v="Sam Rees"/>
    <x v="3"/>
    <x v="52"/>
    <s v="Cholet"/>
    <x v="1"/>
    <s v="Home Office"/>
    <s v="Priority"/>
    <x v="2"/>
    <x v="6"/>
    <s v="Hon Rocking Chair, Black"/>
    <n v="0"/>
    <n v="346"/>
    <n v="108"/>
    <n v="3"/>
    <b v="1"/>
  </r>
  <r>
    <s v="AZ-2014-783246"/>
    <x v="406"/>
    <n v="2"/>
    <n v="6"/>
    <n v="2014"/>
    <x v="406"/>
    <s v="Sam Rees"/>
    <x v="3"/>
    <x v="52"/>
    <s v="Cholet"/>
    <x v="1"/>
    <s v="Home Office"/>
    <s v="Priority"/>
    <x v="0"/>
    <x v="1"/>
    <s v="Cardinal Hole Reinforcements, Recycled"/>
    <n v="0"/>
    <n v="17"/>
    <n v="7"/>
    <n v="3"/>
    <b v="1"/>
  </r>
  <r>
    <s v="AZ-2014-4679554"/>
    <x v="406"/>
    <n v="2"/>
    <n v="6"/>
    <n v="2014"/>
    <x v="406"/>
    <s v="Oscar Noble"/>
    <x v="8"/>
    <x v="101"/>
    <s v="Kortrijk"/>
    <x v="1"/>
    <s v="Consumer"/>
    <s v="Economy Plus"/>
    <x v="0"/>
    <x v="2"/>
    <s v="Sanford Pencil Sharpener, Water Color"/>
    <n v="0"/>
    <n v="104"/>
    <n v="27"/>
    <n v="4"/>
    <b v="1"/>
  </r>
  <r>
    <s v="AZ-2014-6826926"/>
    <x v="406"/>
    <n v="2"/>
    <n v="6"/>
    <n v="2014"/>
    <x v="406"/>
    <s v="Owen Faulkner"/>
    <x v="1"/>
    <x v="28"/>
    <s v="Stuttgart"/>
    <x v="1"/>
    <s v="Home Office"/>
    <s v="Economy"/>
    <x v="0"/>
    <x v="1"/>
    <s v="Cardinal 3-Hole Punch, Clear"/>
    <n v="0"/>
    <n v="113"/>
    <n v="24"/>
    <n v="4"/>
    <b v="0"/>
  </r>
  <r>
    <s v="AZ-2014-1846606"/>
    <x v="407"/>
    <n v="3"/>
    <n v="6"/>
    <n v="2014"/>
    <x v="407"/>
    <s v="Eva Arnold"/>
    <x v="1"/>
    <x v="32"/>
    <s v="Frankfurt"/>
    <x v="1"/>
    <s v="Consumer"/>
    <s v="Immediate"/>
    <x v="0"/>
    <x v="2"/>
    <s v="Boston Highlighters, Water Color"/>
    <n v="0"/>
    <n v="110"/>
    <n v="20"/>
    <n v="5"/>
    <b v="1"/>
  </r>
  <r>
    <s v="AZ-2014-1846606"/>
    <x v="407"/>
    <n v="3"/>
    <n v="6"/>
    <n v="2014"/>
    <x v="407"/>
    <s v="Eva Arnold"/>
    <x v="1"/>
    <x v="32"/>
    <s v="Frankfurt"/>
    <x v="1"/>
    <s v="Consumer"/>
    <s v="Immediate"/>
    <x v="0"/>
    <x v="10"/>
    <s v="Jiffy Manila Envelope, Set of 50"/>
    <n v="0"/>
    <n v="156"/>
    <n v="62"/>
    <n v="6"/>
    <b v="0"/>
  </r>
  <r>
    <s v="AZ-2014-1846606"/>
    <x v="407"/>
    <n v="3"/>
    <n v="6"/>
    <n v="2014"/>
    <x v="407"/>
    <s v="Eva Arnold"/>
    <x v="1"/>
    <x v="32"/>
    <s v="Frankfurt"/>
    <x v="1"/>
    <s v="Consumer"/>
    <s v="Immediate"/>
    <x v="1"/>
    <x v="9"/>
    <s v="Motorola Audio Dock, Cordless"/>
    <n v="0"/>
    <n v="529"/>
    <n v="137"/>
    <n v="3"/>
    <b v="1"/>
  </r>
  <r>
    <s v="BN-2014-291873"/>
    <x v="407"/>
    <n v="3"/>
    <n v="6"/>
    <n v="2014"/>
    <x v="407"/>
    <s v="Rebecca Heysen"/>
    <x v="2"/>
    <x v="15"/>
    <s v="Palermo"/>
    <x v="2"/>
    <s v="Corporate"/>
    <s v="Priority"/>
    <x v="1"/>
    <x v="4"/>
    <s v="Panasonic Calculator, White"/>
    <n v="0"/>
    <n v="263"/>
    <n v="-31"/>
    <n v="9"/>
    <b v="1"/>
  </r>
  <r>
    <s v="AZ-2014-6408237"/>
    <x v="407"/>
    <n v="3"/>
    <n v="6"/>
    <n v="2014"/>
    <x v="407"/>
    <s v="Adam Walpole"/>
    <x v="1"/>
    <x v="21"/>
    <s v="Dresden"/>
    <x v="1"/>
    <s v="Corporate"/>
    <s v="Economy"/>
    <x v="0"/>
    <x v="2"/>
    <s v="BIC Pencil Sharpener, Easy-Erase"/>
    <n v="1"/>
    <n v="44"/>
    <n v="-40"/>
    <n v="3"/>
    <b v="1"/>
  </r>
  <r>
    <s v="AZ-2014-6408237"/>
    <x v="407"/>
    <n v="3"/>
    <n v="6"/>
    <n v="2014"/>
    <x v="407"/>
    <s v="Adam Walpole"/>
    <x v="1"/>
    <x v="21"/>
    <s v="Dresden"/>
    <x v="1"/>
    <s v="Corporate"/>
    <s v="Economy"/>
    <x v="0"/>
    <x v="2"/>
    <s v="Binney &amp; Smith Sketch Pad, Water Color"/>
    <n v="1"/>
    <n v="50"/>
    <n v="-17"/>
    <n v="2"/>
    <b v="0"/>
  </r>
  <r>
    <s v="AZ-2014-6408237"/>
    <x v="407"/>
    <n v="3"/>
    <n v="6"/>
    <n v="2014"/>
    <x v="407"/>
    <s v="Adam Walpole"/>
    <x v="1"/>
    <x v="21"/>
    <s v="Dresden"/>
    <x v="1"/>
    <s v="Corporate"/>
    <s v="Economy"/>
    <x v="0"/>
    <x v="2"/>
    <s v="Boston Markers, Blue"/>
    <n v="1"/>
    <n v="13"/>
    <n v="-2"/>
    <n v="1"/>
    <b v="0"/>
  </r>
  <r>
    <s v="AZ-2014-6408237"/>
    <x v="407"/>
    <n v="3"/>
    <n v="6"/>
    <n v="2014"/>
    <x v="407"/>
    <s v="Adam Walpole"/>
    <x v="1"/>
    <x v="21"/>
    <s v="Dresden"/>
    <x v="1"/>
    <s v="Corporate"/>
    <s v="Economy"/>
    <x v="1"/>
    <x v="4"/>
    <s v="Konica Receipt Printer, White"/>
    <n v="1"/>
    <n v="241"/>
    <n v="-77"/>
    <n v="4"/>
    <b v="0"/>
  </r>
  <r>
    <s v="AZ-2014-4649759"/>
    <x v="407"/>
    <n v="3"/>
    <n v="6"/>
    <n v="2014"/>
    <x v="407"/>
    <s v="Jose Gambino"/>
    <x v="3"/>
    <x v="14"/>
    <s v="Castres"/>
    <x v="1"/>
    <s v="Corporate"/>
    <s v="Economy"/>
    <x v="0"/>
    <x v="14"/>
    <s v="Hon Removable Labels, Laser Printer Compatible"/>
    <n v="0"/>
    <n v="40"/>
    <n v="13"/>
    <n v="4"/>
    <b v="1"/>
  </r>
  <r>
    <s v="AZ-2014-4649759"/>
    <x v="407"/>
    <n v="3"/>
    <n v="6"/>
    <n v="2014"/>
    <x v="407"/>
    <s v="Jose Gambino"/>
    <x v="3"/>
    <x v="14"/>
    <s v="Castres"/>
    <x v="1"/>
    <s v="Corporate"/>
    <s v="Economy"/>
    <x v="0"/>
    <x v="0"/>
    <s v="Xerox Memo Slips, Premium"/>
    <n v="0"/>
    <n v="27"/>
    <n v="6"/>
    <n v="2"/>
    <b v="1"/>
  </r>
  <r>
    <s v="AZ-2014-2987514"/>
    <x v="408"/>
    <n v="4"/>
    <n v="6"/>
    <n v="2014"/>
    <x v="408"/>
    <s v="Nate Dacey"/>
    <x v="3"/>
    <x v="39"/>
    <s v="Avignon"/>
    <x v="1"/>
    <s v="Consumer"/>
    <s v="Priority"/>
    <x v="0"/>
    <x v="0"/>
    <s v="SanDisk Message Books, Premium"/>
    <n v="0"/>
    <n v="71"/>
    <n v="19"/>
    <n v="3"/>
    <b v="0"/>
  </r>
  <r>
    <s v="AZ-2014-2987514"/>
    <x v="408"/>
    <n v="4"/>
    <n v="6"/>
    <n v="2014"/>
    <x v="408"/>
    <s v="Nate Dacey"/>
    <x v="3"/>
    <x v="39"/>
    <s v="Avignon"/>
    <x v="1"/>
    <s v="Consumer"/>
    <s v="Priority"/>
    <x v="0"/>
    <x v="3"/>
    <s v="Fellowes Folders, Wire Frame"/>
    <n v="0"/>
    <n v="46"/>
    <n v="8"/>
    <n v="2"/>
    <b v="0"/>
  </r>
  <r>
    <s v="AZ-2014-2987514"/>
    <x v="408"/>
    <n v="4"/>
    <n v="6"/>
    <n v="2014"/>
    <x v="408"/>
    <s v="Nate Dacey"/>
    <x v="3"/>
    <x v="39"/>
    <s v="Avignon"/>
    <x v="1"/>
    <s v="Consumer"/>
    <s v="Priority"/>
    <x v="0"/>
    <x v="3"/>
    <s v="Rogers Folders, Blue"/>
    <n v="0"/>
    <n v="110"/>
    <n v="-10"/>
    <n v="4"/>
    <b v="1"/>
  </r>
  <r>
    <s v="AZ-2014-2987514"/>
    <x v="408"/>
    <n v="4"/>
    <n v="6"/>
    <n v="2014"/>
    <x v="408"/>
    <s v="Nate Dacey"/>
    <x v="3"/>
    <x v="39"/>
    <s v="Avignon"/>
    <x v="1"/>
    <s v="Consumer"/>
    <s v="Priority"/>
    <x v="1"/>
    <x v="13"/>
    <s v="Brother Fax and Copier, Color"/>
    <n v="0"/>
    <n v="328"/>
    <n v="35"/>
    <n v="2"/>
    <b v="0"/>
  </r>
  <r>
    <s v="AZ-2014-7189649"/>
    <x v="408"/>
    <n v="4"/>
    <n v="6"/>
    <n v="2014"/>
    <x v="408"/>
    <s v="Bailey Morris"/>
    <x v="3"/>
    <x v="8"/>
    <s v="Clichy"/>
    <x v="1"/>
    <s v="Consumer"/>
    <s v="Economy"/>
    <x v="2"/>
    <x v="5"/>
    <s v="Bush Floating Shelf Set, Pine"/>
    <n v="0"/>
    <n v="311"/>
    <n v="72"/>
    <n v="2"/>
    <b v="0"/>
  </r>
  <r>
    <s v="AZ-2014-7189649"/>
    <x v="408"/>
    <n v="4"/>
    <n v="6"/>
    <n v="2014"/>
    <x v="408"/>
    <s v="Bailey Morris"/>
    <x v="3"/>
    <x v="8"/>
    <s v="Clichy"/>
    <x v="1"/>
    <s v="Consumer"/>
    <s v="Economy"/>
    <x v="0"/>
    <x v="2"/>
    <s v="BIC Highlighters, Water Color"/>
    <n v="0"/>
    <n v="22"/>
    <n v="4"/>
    <n v="1"/>
    <b v="1"/>
  </r>
  <r>
    <s v="AZ-2014-7189649"/>
    <x v="408"/>
    <n v="4"/>
    <n v="6"/>
    <n v="2014"/>
    <x v="408"/>
    <s v="Bailey Morris"/>
    <x v="3"/>
    <x v="8"/>
    <s v="Clichy"/>
    <x v="1"/>
    <s v="Consumer"/>
    <s v="Economy"/>
    <x v="0"/>
    <x v="1"/>
    <s v="Acco Binding Machine, Recycled"/>
    <n v="0"/>
    <n v="206"/>
    <n v="51"/>
    <n v="4"/>
    <b v="0"/>
  </r>
  <r>
    <s v="AZ-2014-7189649"/>
    <x v="408"/>
    <n v="4"/>
    <n v="6"/>
    <n v="2014"/>
    <x v="408"/>
    <s v="Bailey Morris"/>
    <x v="3"/>
    <x v="8"/>
    <s v="Clichy"/>
    <x v="1"/>
    <s v="Consumer"/>
    <s v="Economy"/>
    <x v="0"/>
    <x v="11"/>
    <s v="Stockwell Push Pins, Assorted Sizes"/>
    <n v="0"/>
    <n v="57"/>
    <n v="24"/>
    <n v="5"/>
    <b v="1"/>
  </r>
  <r>
    <s v="AZ-2014-6407661"/>
    <x v="409"/>
    <n v="5"/>
    <n v="6"/>
    <n v="2014"/>
    <x v="409"/>
    <s v="Joshua Romero"/>
    <x v="1"/>
    <x v="5"/>
    <s v="Berlin"/>
    <x v="1"/>
    <s v="Consumer"/>
    <s v="Economy"/>
    <x v="0"/>
    <x v="11"/>
    <s v="Advantus Clamps, Assorted Sizes"/>
    <n v="0"/>
    <n v="75"/>
    <n v="2"/>
    <n v="5"/>
    <b v="1"/>
  </r>
  <r>
    <s v="AZ-2014-2805092"/>
    <x v="410"/>
    <n v="6"/>
    <n v="6"/>
    <n v="2014"/>
    <x v="410"/>
    <s v="Sherron Henegar"/>
    <x v="1"/>
    <x v="47"/>
    <s v="Schwerin"/>
    <x v="1"/>
    <s v="Consumer"/>
    <s v="Economy"/>
    <x v="2"/>
    <x v="6"/>
    <s v="Office Star Executive Leather Armchair, Black"/>
    <n v="0"/>
    <n v="1683"/>
    <n v="-56"/>
    <n v="4"/>
    <b v="1"/>
  </r>
  <r>
    <s v="AZ-2014-2805092"/>
    <x v="410"/>
    <n v="6"/>
    <n v="6"/>
    <n v="2014"/>
    <x v="410"/>
    <s v="Sherron Henegar"/>
    <x v="1"/>
    <x v="47"/>
    <s v="Schwerin"/>
    <x v="1"/>
    <s v="Consumer"/>
    <s v="Economy"/>
    <x v="0"/>
    <x v="3"/>
    <s v="Fellowes Lockers, Wire Frame"/>
    <n v="0"/>
    <n v="557"/>
    <n v="217"/>
    <n v="3"/>
    <b v="0"/>
  </r>
  <r>
    <s v="AZ-2014-522884"/>
    <x v="411"/>
    <n v="8"/>
    <n v="6"/>
    <n v="2014"/>
    <x v="411"/>
    <s v="Leah Marsh"/>
    <x v="7"/>
    <x v="108"/>
    <s v="Kristiansand"/>
    <x v="0"/>
    <s v="Corporate"/>
    <s v="Immediate"/>
    <x v="0"/>
    <x v="10"/>
    <s v="Ames Interoffice Envelope, with clear poly window"/>
    <n v="0"/>
    <n v="195"/>
    <n v="62"/>
    <n v="4"/>
    <b v="1"/>
  </r>
  <r>
    <s v="AZ-2014-522884"/>
    <x v="411"/>
    <n v="8"/>
    <n v="6"/>
    <n v="2014"/>
    <x v="411"/>
    <s v="Leah Marsh"/>
    <x v="7"/>
    <x v="108"/>
    <s v="Kristiansand"/>
    <x v="0"/>
    <s v="Corporate"/>
    <s v="Immediate"/>
    <x v="1"/>
    <x v="13"/>
    <s v="Brother Fax Machine, Digital"/>
    <n v="0"/>
    <n v="1591"/>
    <n v="509"/>
    <n v="5"/>
    <b v="1"/>
  </r>
  <r>
    <s v="AZ-2014-8294649"/>
    <x v="411"/>
    <n v="8"/>
    <n v="6"/>
    <n v="2014"/>
    <x v="411"/>
    <s v="Jude Leonard"/>
    <x v="3"/>
    <x v="8"/>
    <s v="Levallois-Perret"/>
    <x v="1"/>
    <s v="Consumer"/>
    <s v="Priority"/>
    <x v="1"/>
    <x v="7"/>
    <s v="SanDisk Router, Programmable"/>
    <n v="0"/>
    <n v="1547"/>
    <n v="340"/>
    <n v="6"/>
    <b v="1"/>
  </r>
  <r>
    <s v="BN-2014-1328067"/>
    <x v="411"/>
    <n v="8"/>
    <n v="6"/>
    <n v="2014"/>
    <x v="411"/>
    <s v="Jasmine Slater"/>
    <x v="3"/>
    <x v="8"/>
    <s v="Paris"/>
    <x v="1"/>
    <s v="Corporate"/>
    <s v="Economy Plus"/>
    <x v="2"/>
    <x v="16"/>
    <s v="Barricks Round Table, with Bottom Storage"/>
    <n v="0"/>
    <n v="1630"/>
    <n v="-802"/>
    <n v="5"/>
    <b v="1"/>
  </r>
  <r>
    <s v="BN-2014-3915044"/>
    <x v="411"/>
    <n v="8"/>
    <n v="6"/>
    <n v="2014"/>
    <x v="411"/>
    <s v="Anna Leal"/>
    <x v="1"/>
    <x v="1"/>
    <s v="Solingen"/>
    <x v="1"/>
    <s v="Consumer"/>
    <s v="Priority"/>
    <x v="0"/>
    <x v="8"/>
    <s v="Cuisinart Microwave, Silver"/>
    <n v="0"/>
    <n v="503"/>
    <n v="-56"/>
    <n v="2"/>
    <b v="1"/>
  </r>
  <r>
    <s v="BN-2014-1328067"/>
    <x v="411"/>
    <n v="8"/>
    <n v="6"/>
    <n v="2014"/>
    <x v="411"/>
    <s v="Jasmine Slater"/>
    <x v="3"/>
    <x v="8"/>
    <s v="Paris"/>
    <x v="1"/>
    <s v="Corporate"/>
    <s v="Economy Plus"/>
    <x v="0"/>
    <x v="1"/>
    <s v="Acco Binder, Recycled"/>
    <n v="0"/>
    <n v="31"/>
    <n v="1"/>
    <n v="2"/>
    <b v="1"/>
  </r>
  <r>
    <s v="BN-2014-1328067"/>
    <x v="411"/>
    <n v="8"/>
    <n v="6"/>
    <n v="2014"/>
    <x v="411"/>
    <s v="Jasmine Slater"/>
    <x v="3"/>
    <x v="8"/>
    <s v="Paris"/>
    <x v="1"/>
    <s v="Corporate"/>
    <s v="Economy Plus"/>
    <x v="0"/>
    <x v="3"/>
    <s v="Rogers Lockers, Wire Frame"/>
    <n v="0"/>
    <n v="379"/>
    <n v="63"/>
    <n v="2"/>
    <b v="1"/>
  </r>
  <r>
    <s v="BN-2014-1328067"/>
    <x v="411"/>
    <n v="8"/>
    <n v="6"/>
    <n v="2014"/>
    <x v="411"/>
    <s v="Jasmine Slater"/>
    <x v="3"/>
    <x v="8"/>
    <s v="Paris"/>
    <x v="1"/>
    <s v="Corporate"/>
    <s v="Economy Plus"/>
    <x v="1"/>
    <x v="13"/>
    <s v="Brother Copy Machine, Color"/>
    <n v="0"/>
    <n v="448"/>
    <n v="148"/>
    <n v="2"/>
    <b v="1"/>
  </r>
  <r>
    <s v="AZ-2014-4571565"/>
    <x v="411"/>
    <n v="8"/>
    <n v="6"/>
    <n v="2014"/>
    <x v="411"/>
    <s v="Toni Lanz"/>
    <x v="5"/>
    <x v="54"/>
    <s v="Getafe"/>
    <x v="2"/>
    <s v="Consumer"/>
    <s v="Economy"/>
    <x v="1"/>
    <x v="4"/>
    <s v="Epson Printer, Red"/>
    <n v="0"/>
    <n v="468"/>
    <n v="57"/>
    <n v="2"/>
    <b v="0"/>
  </r>
  <r>
    <s v="AZ-2014-5473130"/>
    <x v="411"/>
    <n v="8"/>
    <n v="6"/>
    <n v="2014"/>
    <x v="411"/>
    <s v="Casey Beckett"/>
    <x v="3"/>
    <x v="8"/>
    <s v="Fresnes"/>
    <x v="1"/>
    <s v="Home Office"/>
    <s v="Economy"/>
    <x v="0"/>
    <x v="0"/>
    <s v="Green Bar Message Books, Multicolor"/>
    <n v="0"/>
    <n v="176"/>
    <n v="85"/>
    <n v="7"/>
    <b v="1"/>
  </r>
  <r>
    <s v="AZ-2014-1597164"/>
    <x v="411"/>
    <n v="8"/>
    <n v="6"/>
    <n v="2014"/>
    <x v="411"/>
    <s v="Natasha Heane"/>
    <x v="7"/>
    <x v="89"/>
    <s v="Stavanger"/>
    <x v="0"/>
    <s v="Home Office"/>
    <s v="Economy"/>
    <x v="0"/>
    <x v="2"/>
    <s v="Sanford Canvas, Easy-Erase"/>
    <n v="0"/>
    <n v="102"/>
    <n v="13"/>
    <n v="2"/>
    <b v="1"/>
  </r>
  <r>
    <s v="AZ-2014-1976505"/>
    <x v="411"/>
    <n v="8"/>
    <n v="6"/>
    <n v="2014"/>
    <x v="411"/>
    <s v="Ava Giles"/>
    <x v="4"/>
    <x v="4"/>
    <s v="Stoke-on-Trent"/>
    <x v="0"/>
    <s v="Corporate"/>
    <s v="Economy"/>
    <x v="1"/>
    <x v="7"/>
    <s v="Belkin Router, USB"/>
    <n v="0"/>
    <n v="518"/>
    <n v="243"/>
    <n v="2"/>
    <b v="1"/>
  </r>
  <r>
    <s v="AZ-2014-1976505"/>
    <x v="411"/>
    <n v="8"/>
    <n v="6"/>
    <n v="2014"/>
    <x v="411"/>
    <s v="Ava Giles"/>
    <x v="4"/>
    <x v="4"/>
    <s v="Stoke-on-Trent"/>
    <x v="0"/>
    <s v="Corporate"/>
    <s v="Economy"/>
    <x v="1"/>
    <x v="7"/>
    <s v="Enermax Flash Drive, Erganomic"/>
    <n v="0"/>
    <n v="39"/>
    <n v="17"/>
    <n v="1"/>
    <b v="0"/>
  </r>
  <r>
    <s v="AZ-2014-302639"/>
    <x v="411"/>
    <n v="8"/>
    <n v="6"/>
    <n v="2014"/>
    <x v="411"/>
    <s v="Carrie Boots"/>
    <x v="5"/>
    <x v="10"/>
    <s v="Barcelona"/>
    <x v="2"/>
    <s v="Corporate"/>
    <s v="Economy"/>
    <x v="1"/>
    <x v="13"/>
    <s v="Brother Ink, High-Speed"/>
    <n v="0"/>
    <n v="728"/>
    <n v="44"/>
    <n v="5"/>
    <b v="1"/>
  </r>
  <r>
    <s v="AZ-2014-6819161"/>
    <x v="411"/>
    <n v="8"/>
    <n v="6"/>
    <n v="2014"/>
    <x v="411"/>
    <s v="Jennifer Douglas"/>
    <x v="4"/>
    <x v="4"/>
    <s v="Gloucester"/>
    <x v="0"/>
    <s v="Corporate"/>
    <s v="Economy"/>
    <x v="2"/>
    <x v="15"/>
    <s v="Eldon Door Stop, Black"/>
    <n v="0"/>
    <n v="176"/>
    <n v="-28"/>
    <n v="5"/>
    <b v="1"/>
  </r>
  <r>
    <s v="AZ-2014-6819161"/>
    <x v="411"/>
    <n v="8"/>
    <n v="6"/>
    <n v="2014"/>
    <x v="411"/>
    <s v="Jennifer Douglas"/>
    <x v="4"/>
    <x v="4"/>
    <s v="Gloucester"/>
    <x v="0"/>
    <s v="Corporate"/>
    <s v="Economy"/>
    <x v="0"/>
    <x v="2"/>
    <s v="Binney &amp; Smith Pens, Blue"/>
    <n v="0"/>
    <n v="36"/>
    <n v="15"/>
    <n v="3"/>
    <b v="1"/>
  </r>
  <r>
    <s v="AZ-2014-6819161"/>
    <x v="411"/>
    <n v="8"/>
    <n v="6"/>
    <n v="2014"/>
    <x v="411"/>
    <s v="Jennifer Douglas"/>
    <x v="4"/>
    <x v="4"/>
    <s v="Gloucester"/>
    <x v="0"/>
    <s v="Corporate"/>
    <s v="Economy"/>
    <x v="0"/>
    <x v="2"/>
    <s v="Binney &amp; Smith Sketch Pad, Blue"/>
    <n v="0"/>
    <n v="185"/>
    <n v="48"/>
    <n v="4"/>
    <b v="1"/>
  </r>
  <r>
    <s v="AZ-2014-6819161"/>
    <x v="411"/>
    <n v="8"/>
    <n v="6"/>
    <n v="2014"/>
    <x v="411"/>
    <s v="Jennifer Douglas"/>
    <x v="4"/>
    <x v="4"/>
    <s v="Gloucester"/>
    <x v="0"/>
    <s v="Corporate"/>
    <s v="Economy"/>
    <x v="0"/>
    <x v="1"/>
    <s v="Cardinal Binder Covers, Recycled"/>
    <n v="0"/>
    <n v="62"/>
    <n v="28"/>
    <n v="5"/>
    <b v="0"/>
  </r>
  <r>
    <s v="AZ-2014-6819161"/>
    <x v="411"/>
    <n v="8"/>
    <n v="6"/>
    <n v="2014"/>
    <x v="411"/>
    <s v="Jennifer Douglas"/>
    <x v="4"/>
    <x v="4"/>
    <s v="Gloucester"/>
    <x v="0"/>
    <s v="Corporate"/>
    <s v="Economy"/>
    <x v="0"/>
    <x v="1"/>
    <s v="Ibico Binder Covers, Clear"/>
    <n v="0"/>
    <n v="79"/>
    <n v="5"/>
    <n v="6"/>
    <b v="1"/>
  </r>
  <r>
    <s v="AZ-2014-6819161"/>
    <x v="411"/>
    <n v="8"/>
    <n v="6"/>
    <n v="2014"/>
    <x v="411"/>
    <s v="Jennifer Douglas"/>
    <x v="4"/>
    <x v="4"/>
    <s v="Gloucester"/>
    <x v="0"/>
    <s v="Corporate"/>
    <s v="Economy"/>
    <x v="0"/>
    <x v="14"/>
    <s v="Novimex Removable Labels, 5000 Label Set"/>
    <n v="0"/>
    <n v="30"/>
    <n v="12"/>
    <n v="3"/>
    <b v="1"/>
  </r>
  <r>
    <s v="AZ-2014-8469117"/>
    <x v="412"/>
    <n v="9"/>
    <n v="6"/>
    <n v="2014"/>
    <x v="412"/>
    <s v="Michael Watkins"/>
    <x v="2"/>
    <x v="64"/>
    <s v="Trento"/>
    <x v="2"/>
    <s v="Home Office"/>
    <s v="Immediate"/>
    <x v="2"/>
    <x v="5"/>
    <s v="Sauder Classic Bookcase, Traditional"/>
    <n v="0"/>
    <n v="1308"/>
    <n v="536"/>
    <n v="3"/>
    <b v="1"/>
  </r>
  <r>
    <s v="AZ-2014-8469117"/>
    <x v="412"/>
    <n v="9"/>
    <n v="6"/>
    <n v="2014"/>
    <x v="412"/>
    <s v="Michael Watkins"/>
    <x v="2"/>
    <x v="64"/>
    <s v="Trento"/>
    <x v="2"/>
    <s v="Home Office"/>
    <s v="Immediate"/>
    <x v="2"/>
    <x v="6"/>
    <s v="Harbour Creations Swivel Stool, Red"/>
    <n v="1"/>
    <n v="216"/>
    <n v="-135"/>
    <n v="3"/>
    <b v="1"/>
  </r>
  <r>
    <s v="AZ-2014-8469117"/>
    <x v="412"/>
    <n v="9"/>
    <n v="6"/>
    <n v="2014"/>
    <x v="412"/>
    <s v="Michael Watkins"/>
    <x v="2"/>
    <x v="64"/>
    <s v="Trento"/>
    <x v="2"/>
    <s v="Home Office"/>
    <s v="Immediate"/>
    <x v="2"/>
    <x v="6"/>
    <s v="Hon Rocking Chair, Black"/>
    <n v="1"/>
    <n v="154"/>
    <n v="-85"/>
    <n v="3"/>
    <b v="1"/>
  </r>
  <r>
    <s v="AZ-2014-8469117"/>
    <x v="412"/>
    <n v="9"/>
    <n v="6"/>
    <n v="2014"/>
    <x v="412"/>
    <s v="Michael Watkins"/>
    <x v="2"/>
    <x v="64"/>
    <s v="Trento"/>
    <x v="2"/>
    <s v="Home Office"/>
    <s v="Immediate"/>
    <x v="0"/>
    <x v="0"/>
    <s v="Xerox Parchment Paper, Premium"/>
    <n v="0"/>
    <n v="40"/>
    <n v="13"/>
    <n v="3"/>
    <b v="1"/>
  </r>
  <r>
    <s v="AZ-2014-8469117"/>
    <x v="412"/>
    <n v="9"/>
    <n v="6"/>
    <n v="2014"/>
    <x v="412"/>
    <s v="Michael Watkins"/>
    <x v="2"/>
    <x v="64"/>
    <s v="Trento"/>
    <x v="2"/>
    <s v="Home Office"/>
    <s v="Immediate"/>
    <x v="1"/>
    <x v="4"/>
    <s v="Epson Receipt Printer, Wireless"/>
    <n v="0"/>
    <n v="351"/>
    <n v="-94"/>
    <n v="5"/>
    <b v="1"/>
  </r>
  <r>
    <s v="AZ-2014-5282151"/>
    <x v="412"/>
    <n v="9"/>
    <n v="6"/>
    <n v="2014"/>
    <x v="412"/>
    <s v="Linda Dennis"/>
    <x v="4"/>
    <x v="4"/>
    <s v="Hartlepool"/>
    <x v="0"/>
    <s v="Consumer"/>
    <s v="Economy"/>
    <x v="2"/>
    <x v="5"/>
    <s v="Dania Classic Bookcase, Mobile"/>
    <n v="0"/>
    <n v="1240"/>
    <n v="223"/>
    <n v="3"/>
    <b v="1"/>
  </r>
  <r>
    <s v="AZ-2014-5282151"/>
    <x v="412"/>
    <n v="9"/>
    <n v="6"/>
    <n v="2014"/>
    <x v="412"/>
    <s v="Linda Dennis"/>
    <x v="4"/>
    <x v="4"/>
    <s v="Hartlepool"/>
    <x v="0"/>
    <s v="Consumer"/>
    <s v="Economy"/>
    <x v="0"/>
    <x v="1"/>
    <s v="Cardinal Binding Machine, Economy"/>
    <n v="0"/>
    <n v="100"/>
    <n v="28"/>
    <n v="2"/>
    <b v="1"/>
  </r>
  <r>
    <s v="AZ-2014-5282151"/>
    <x v="412"/>
    <n v="9"/>
    <n v="6"/>
    <n v="2014"/>
    <x v="412"/>
    <s v="Linda Dennis"/>
    <x v="4"/>
    <x v="4"/>
    <s v="Hartlepool"/>
    <x v="0"/>
    <s v="Consumer"/>
    <s v="Economy"/>
    <x v="0"/>
    <x v="10"/>
    <s v="Jiffy Mailers, Set of 50"/>
    <n v="0"/>
    <n v="112"/>
    <n v="24"/>
    <n v="3"/>
    <b v="0"/>
  </r>
  <r>
    <s v="AZ-2014-5282151"/>
    <x v="412"/>
    <n v="9"/>
    <n v="6"/>
    <n v="2014"/>
    <x v="412"/>
    <s v="Linda Dennis"/>
    <x v="4"/>
    <x v="4"/>
    <s v="Hartlepool"/>
    <x v="0"/>
    <s v="Consumer"/>
    <s v="Economy"/>
    <x v="0"/>
    <x v="11"/>
    <s v="OIC Push Pins, Assorted Sizes"/>
    <n v="0"/>
    <n v="62"/>
    <n v="12"/>
    <n v="5"/>
    <b v="1"/>
  </r>
  <r>
    <s v="AZ-2014-5282151"/>
    <x v="412"/>
    <n v="9"/>
    <n v="6"/>
    <n v="2014"/>
    <x v="412"/>
    <s v="Linda Dennis"/>
    <x v="4"/>
    <x v="4"/>
    <s v="Hartlepool"/>
    <x v="0"/>
    <s v="Consumer"/>
    <s v="Economy"/>
    <x v="0"/>
    <x v="14"/>
    <s v="Novimex File Folder Labels, Adjustable"/>
    <n v="0"/>
    <n v="18"/>
    <n v="4"/>
    <n v="3"/>
    <b v="0"/>
  </r>
  <r>
    <s v="AZ-2014-5282151"/>
    <x v="412"/>
    <n v="9"/>
    <n v="6"/>
    <n v="2014"/>
    <x v="412"/>
    <s v="Linda Dennis"/>
    <x v="4"/>
    <x v="4"/>
    <s v="Hartlepool"/>
    <x v="0"/>
    <s v="Consumer"/>
    <s v="Economy"/>
    <x v="0"/>
    <x v="14"/>
    <s v="Novimex Round Labels, Laser Printer Compatible"/>
    <n v="0"/>
    <n v="31"/>
    <n v="15"/>
    <n v="5"/>
    <b v="0"/>
  </r>
  <r>
    <s v="AZ-2014-5282151"/>
    <x v="412"/>
    <n v="9"/>
    <n v="6"/>
    <n v="2014"/>
    <x v="412"/>
    <s v="Linda Dennis"/>
    <x v="4"/>
    <x v="4"/>
    <s v="Hartlepool"/>
    <x v="0"/>
    <s v="Consumer"/>
    <s v="Economy"/>
    <x v="0"/>
    <x v="3"/>
    <s v="Fellowes Shelving, Single Width"/>
    <n v="0"/>
    <n v="405"/>
    <n v="105"/>
    <n v="7"/>
    <b v="0"/>
  </r>
  <r>
    <s v="AZ-2014-855671"/>
    <x v="412"/>
    <n v="9"/>
    <n v="6"/>
    <n v="2014"/>
    <x v="412"/>
    <s v="Tyson Brookman"/>
    <x v="5"/>
    <x v="38"/>
    <s v="Murcia"/>
    <x v="2"/>
    <s v="Consumer"/>
    <s v="Economy"/>
    <x v="0"/>
    <x v="14"/>
    <s v="Avery File Folder Labels, Alphabetical"/>
    <n v="0"/>
    <n v="80"/>
    <n v="26"/>
    <n v="9"/>
    <b v="1"/>
  </r>
  <r>
    <s v="AZ-2014-855671"/>
    <x v="412"/>
    <n v="9"/>
    <n v="6"/>
    <n v="2014"/>
    <x v="412"/>
    <s v="Tyson Brookman"/>
    <x v="5"/>
    <x v="38"/>
    <s v="Murcia"/>
    <x v="2"/>
    <s v="Consumer"/>
    <s v="Economy"/>
    <x v="0"/>
    <x v="0"/>
    <s v="Green Bar Cards &amp; Envelopes, Multicolor"/>
    <n v="0"/>
    <n v="100"/>
    <n v="12"/>
    <n v="2"/>
    <b v="1"/>
  </r>
  <r>
    <s v="AZ-2014-5282151"/>
    <x v="412"/>
    <n v="9"/>
    <n v="6"/>
    <n v="2014"/>
    <x v="412"/>
    <s v="Linda Dennis"/>
    <x v="4"/>
    <x v="4"/>
    <s v="Hartlepool"/>
    <x v="0"/>
    <s v="Consumer"/>
    <s v="Economy"/>
    <x v="1"/>
    <x v="13"/>
    <s v="HP Copy Machine, Laser"/>
    <n v="0"/>
    <n v="730"/>
    <n v="365"/>
    <n v="3"/>
    <b v="0"/>
  </r>
  <r>
    <s v="AZ-2014-5282151"/>
    <x v="412"/>
    <n v="9"/>
    <n v="6"/>
    <n v="2014"/>
    <x v="412"/>
    <s v="Linda Dennis"/>
    <x v="4"/>
    <x v="4"/>
    <s v="Hartlepool"/>
    <x v="0"/>
    <s v="Consumer"/>
    <s v="Economy"/>
    <x v="1"/>
    <x v="4"/>
    <s v="Konica Printer, White"/>
    <n v="0"/>
    <n v="799"/>
    <n v="240"/>
    <n v="3"/>
    <b v="1"/>
  </r>
  <r>
    <s v="AZ-2014-5282151"/>
    <x v="412"/>
    <n v="9"/>
    <n v="6"/>
    <n v="2014"/>
    <x v="412"/>
    <s v="Linda Dennis"/>
    <x v="4"/>
    <x v="4"/>
    <s v="Hartlepool"/>
    <x v="0"/>
    <s v="Consumer"/>
    <s v="Economy"/>
    <x v="1"/>
    <x v="4"/>
    <s v="Okidata Card Printer, Durable"/>
    <n v="0"/>
    <n v="704"/>
    <n v="56"/>
    <n v="4"/>
    <b v="0"/>
  </r>
  <r>
    <s v="AZ-2014-4059237"/>
    <x v="412"/>
    <n v="9"/>
    <n v="6"/>
    <n v="2014"/>
    <x v="412"/>
    <s v="Corey Norton"/>
    <x v="5"/>
    <x v="54"/>
    <s v="Madrid"/>
    <x v="2"/>
    <s v="Consumer"/>
    <s v="Economy"/>
    <x v="0"/>
    <x v="2"/>
    <s v="BIC Highlighters, Easy-Erase"/>
    <n v="0"/>
    <n v="77"/>
    <n v="18"/>
    <n v="4"/>
    <b v="1"/>
  </r>
  <r>
    <s v="AZ-2014-4059237"/>
    <x v="412"/>
    <n v="9"/>
    <n v="6"/>
    <n v="2014"/>
    <x v="412"/>
    <s v="Corey Norton"/>
    <x v="5"/>
    <x v="54"/>
    <s v="Madrid"/>
    <x v="2"/>
    <s v="Consumer"/>
    <s v="Economy"/>
    <x v="0"/>
    <x v="10"/>
    <s v="Jiffy Peel and Seal, Set of 50"/>
    <n v="0"/>
    <n v="40"/>
    <n v="10"/>
    <n v="2"/>
    <b v="0"/>
  </r>
  <r>
    <s v="AZ-2014-4059237"/>
    <x v="412"/>
    <n v="9"/>
    <n v="6"/>
    <n v="2014"/>
    <x v="412"/>
    <s v="Corey Norton"/>
    <x v="5"/>
    <x v="54"/>
    <s v="Madrid"/>
    <x v="2"/>
    <s v="Consumer"/>
    <s v="Economy"/>
    <x v="0"/>
    <x v="3"/>
    <s v="Eldon File Cart, Single Width"/>
    <n v="0"/>
    <n v="578"/>
    <n v="212"/>
    <n v="5"/>
    <b v="1"/>
  </r>
  <r>
    <s v="AZ-2014-9518862"/>
    <x v="412"/>
    <n v="9"/>
    <n v="6"/>
    <n v="2014"/>
    <x v="412"/>
    <s v="Zara Loton"/>
    <x v="5"/>
    <x v="22"/>
    <s v="Seville"/>
    <x v="2"/>
    <s v="Corporate"/>
    <s v="Economy"/>
    <x v="1"/>
    <x v="13"/>
    <s v="Hewlett Ink, Color"/>
    <n v="0"/>
    <n v="300"/>
    <n v="42"/>
    <n v="2"/>
    <b v="1"/>
  </r>
  <r>
    <s v="BN-2014-5015566"/>
    <x v="413"/>
    <n v="10"/>
    <n v="6"/>
    <n v="2014"/>
    <x v="413"/>
    <s v="Mark Westfall"/>
    <x v="0"/>
    <x v="36"/>
    <s v="Gothenburg"/>
    <x v="0"/>
    <s v="Consumer"/>
    <s v="Economy Plus"/>
    <x v="2"/>
    <x v="6"/>
    <s v="Office Star Steel Folding Chair, Adjustable"/>
    <n v="1"/>
    <n v="424"/>
    <n v="-17"/>
    <n v="9"/>
    <b v="0"/>
  </r>
  <r>
    <s v="BN-2014-5015566"/>
    <x v="413"/>
    <n v="10"/>
    <n v="6"/>
    <n v="2014"/>
    <x v="413"/>
    <s v="Mark Westfall"/>
    <x v="0"/>
    <x v="36"/>
    <s v="Gothenburg"/>
    <x v="0"/>
    <s v="Consumer"/>
    <s v="Economy Plus"/>
    <x v="0"/>
    <x v="3"/>
    <s v="Tenex Box, Wire Frame"/>
    <n v="1"/>
    <n v="31"/>
    <n v="-3"/>
    <n v="4"/>
    <b v="1"/>
  </r>
  <r>
    <s v="AZ-2014-9876425"/>
    <x v="413"/>
    <n v="10"/>
    <n v="6"/>
    <n v="2014"/>
    <x v="413"/>
    <s v="Logan Allan"/>
    <x v="1"/>
    <x v="23"/>
    <s v="Munich"/>
    <x v="1"/>
    <s v="Corporate"/>
    <s v="Economy Plus"/>
    <x v="0"/>
    <x v="2"/>
    <s v="Sanford Sketch Pad, Easy-Erase"/>
    <n v="0"/>
    <n v="92"/>
    <n v="42"/>
    <n v="2"/>
    <b v="1"/>
  </r>
  <r>
    <s v="AZ-2014-9876425"/>
    <x v="413"/>
    <n v="10"/>
    <n v="6"/>
    <n v="2014"/>
    <x v="413"/>
    <s v="Logan Allan"/>
    <x v="1"/>
    <x v="23"/>
    <s v="Munich"/>
    <x v="1"/>
    <s v="Corporate"/>
    <s v="Economy Plus"/>
    <x v="0"/>
    <x v="1"/>
    <s v="Avery Index Tab, Clear"/>
    <n v="0"/>
    <n v="29"/>
    <n v="8"/>
    <n v="5"/>
    <b v="1"/>
  </r>
  <r>
    <s v="AZ-2014-7956998"/>
    <x v="413"/>
    <n v="10"/>
    <n v="6"/>
    <n v="2014"/>
    <x v="413"/>
    <s v="Isabelle Grimstone"/>
    <x v="3"/>
    <x v="30"/>
    <s v="Beauvais"/>
    <x v="1"/>
    <s v="Consumer"/>
    <s v="Economy"/>
    <x v="0"/>
    <x v="1"/>
    <s v="Acco 3-Hole Punch, Clear"/>
    <n v="0"/>
    <n v="59"/>
    <n v="10"/>
    <n v="2"/>
    <b v="1"/>
  </r>
  <r>
    <s v="AZ-2014-7956998"/>
    <x v="413"/>
    <n v="10"/>
    <n v="6"/>
    <n v="2014"/>
    <x v="413"/>
    <s v="Isabelle Grimstone"/>
    <x v="3"/>
    <x v="30"/>
    <s v="Beauvais"/>
    <x v="1"/>
    <s v="Consumer"/>
    <s v="Economy"/>
    <x v="0"/>
    <x v="1"/>
    <s v="Avery Binder Covers, Economy"/>
    <n v="0"/>
    <n v="33"/>
    <n v="10"/>
    <n v="3"/>
    <b v="0"/>
  </r>
  <r>
    <s v="AZ-2014-7956998"/>
    <x v="413"/>
    <n v="10"/>
    <n v="6"/>
    <n v="2014"/>
    <x v="413"/>
    <s v="Isabelle Grimstone"/>
    <x v="3"/>
    <x v="30"/>
    <s v="Beauvais"/>
    <x v="1"/>
    <s v="Consumer"/>
    <s v="Economy"/>
    <x v="1"/>
    <x v="9"/>
    <s v="Apple Signal Booster, Cordless"/>
    <n v="0"/>
    <n v="474"/>
    <n v="56"/>
    <n v="4"/>
    <b v="0"/>
  </r>
  <r>
    <s v="AZ-2014-7956998"/>
    <x v="413"/>
    <n v="10"/>
    <n v="6"/>
    <n v="2014"/>
    <x v="413"/>
    <s v="Isabelle Grimstone"/>
    <x v="3"/>
    <x v="30"/>
    <s v="Beauvais"/>
    <x v="1"/>
    <s v="Consumer"/>
    <s v="Economy"/>
    <x v="1"/>
    <x v="9"/>
    <s v="Motorola Headset, Cordless"/>
    <n v="0"/>
    <n v="140"/>
    <n v="28"/>
    <n v="2"/>
    <b v="1"/>
  </r>
  <r>
    <s v="AZ-2014-1914770"/>
    <x v="414"/>
    <n v="11"/>
    <n v="6"/>
    <n v="2014"/>
    <x v="414"/>
    <s v="Cooper Burn"/>
    <x v="4"/>
    <x v="4"/>
    <s v="Hove"/>
    <x v="0"/>
    <s v="Consumer"/>
    <s v="Priority"/>
    <x v="0"/>
    <x v="2"/>
    <s v="Sanford Sketch Pad, Easy-Erase"/>
    <n v="0"/>
    <n v="92"/>
    <n v="42"/>
    <n v="2"/>
    <b v="1"/>
  </r>
  <r>
    <s v="AZ-2014-1058854"/>
    <x v="414"/>
    <n v="11"/>
    <n v="6"/>
    <n v="2014"/>
    <x v="414"/>
    <s v="Aidan Rowe"/>
    <x v="5"/>
    <x v="10"/>
    <s v="Barcelona"/>
    <x v="2"/>
    <s v="Consumer"/>
    <s v="Economy Plus"/>
    <x v="0"/>
    <x v="3"/>
    <s v="Tenex Lockers, Industrial"/>
    <n v="0"/>
    <n v="553"/>
    <n v="110"/>
    <n v="3"/>
    <b v="0"/>
  </r>
  <r>
    <s v="BN-2014-3563498"/>
    <x v="414"/>
    <n v="11"/>
    <n v="6"/>
    <n v="2014"/>
    <x v="414"/>
    <s v="Evie Rees"/>
    <x v="4"/>
    <x v="4"/>
    <s v="Luton"/>
    <x v="0"/>
    <s v="Consumer"/>
    <s v="Economy Plus"/>
    <x v="2"/>
    <x v="15"/>
    <s v="Rubbermaid Frame, Duo Pack"/>
    <n v="0"/>
    <n v="539"/>
    <n v="-146"/>
    <n v="7"/>
    <b v="0"/>
  </r>
  <r>
    <s v="AZ-2014-4622829"/>
    <x v="414"/>
    <n v="11"/>
    <n v="6"/>
    <n v="2014"/>
    <x v="414"/>
    <s v="William Somerville"/>
    <x v="2"/>
    <x v="6"/>
    <s v="Rome"/>
    <x v="2"/>
    <s v="Corporate"/>
    <s v="Economy"/>
    <x v="2"/>
    <x v="15"/>
    <s v="Rubbermaid Frame, Duo Pack"/>
    <n v="0"/>
    <n v="550"/>
    <n v="60"/>
    <n v="5"/>
    <b v="0"/>
  </r>
  <r>
    <s v="AZ-2014-5012484"/>
    <x v="414"/>
    <n v="11"/>
    <n v="6"/>
    <n v="2014"/>
    <x v="414"/>
    <s v="Ewan Walton"/>
    <x v="2"/>
    <x v="53"/>
    <s v="Bari"/>
    <x v="2"/>
    <s v="Consumer"/>
    <s v="Economy"/>
    <x v="0"/>
    <x v="10"/>
    <s v="Ames Interoffice Envelope, with clear poly window"/>
    <n v="0"/>
    <n v="97"/>
    <n v="31"/>
    <n v="2"/>
    <b v="1"/>
  </r>
  <r>
    <s v="AZ-2014-4622829"/>
    <x v="414"/>
    <n v="11"/>
    <n v="6"/>
    <n v="2014"/>
    <x v="414"/>
    <s v="William Somerville"/>
    <x v="2"/>
    <x v="6"/>
    <s v="Rome"/>
    <x v="2"/>
    <s v="Corporate"/>
    <s v="Economy"/>
    <x v="0"/>
    <x v="2"/>
    <s v="Binney &amp; Smith Canvas, Easy-Erase"/>
    <n v="0"/>
    <n v="103"/>
    <n v="18"/>
    <n v="2"/>
    <b v="1"/>
  </r>
  <r>
    <s v="AZ-2014-4622829"/>
    <x v="414"/>
    <n v="11"/>
    <n v="6"/>
    <n v="2014"/>
    <x v="414"/>
    <s v="William Somerville"/>
    <x v="2"/>
    <x v="6"/>
    <s v="Rome"/>
    <x v="2"/>
    <s v="Corporate"/>
    <s v="Economy"/>
    <x v="0"/>
    <x v="10"/>
    <s v="GlobeWeis Business Envelopes, Recycled"/>
    <n v="0"/>
    <n v="81"/>
    <n v="35"/>
    <n v="5"/>
    <b v="0"/>
  </r>
  <r>
    <s v="AZ-2014-4622829"/>
    <x v="414"/>
    <n v="11"/>
    <n v="6"/>
    <n v="2014"/>
    <x v="414"/>
    <s v="William Somerville"/>
    <x v="2"/>
    <x v="6"/>
    <s v="Rome"/>
    <x v="2"/>
    <s v="Corporate"/>
    <s v="Economy"/>
    <x v="0"/>
    <x v="10"/>
    <s v="Jiffy Interoffice Envelope, with clear poly window"/>
    <n v="0"/>
    <n v="200"/>
    <n v="94"/>
    <n v="4"/>
    <b v="0"/>
  </r>
  <r>
    <s v="AZ-2014-4622829"/>
    <x v="414"/>
    <n v="11"/>
    <n v="6"/>
    <n v="2014"/>
    <x v="414"/>
    <s v="William Somerville"/>
    <x v="2"/>
    <x v="6"/>
    <s v="Rome"/>
    <x v="2"/>
    <s v="Corporate"/>
    <s v="Economy"/>
    <x v="0"/>
    <x v="11"/>
    <s v="Stockwell Staples, Assorted Sizes"/>
    <n v="0"/>
    <n v="33"/>
    <n v="14"/>
    <n v="4"/>
    <b v="0"/>
  </r>
  <r>
    <s v="AZ-2014-4622829"/>
    <x v="414"/>
    <n v="11"/>
    <n v="6"/>
    <n v="2014"/>
    <x v="414"/>
    <s v="William Somerville"/>
    <x v="2"/>
    <x v="6"/>
    <s v="Rome"/>
    <x v="2"/>
    <s v="Corporate"/>
    <s v="Economy"/>
    <x v="1"/>
    <x v="9"/>
    <s v="Cisco Audio Dock, with Caller ID"/>
    <n v="0"/>
    <n v="109"/>
    <n v="-33"/>
    <n v="1"/>
    <b v="0"/>
  </r>
  <r>
    <s v="AZ-2014-2804403"/>
    <x v="415"/>
    <n v="12"/>
    <n v="6"/>
    <n v="2014"/>
    <x v="415"/>
    <s v="Rita McCann"/>
    <x v="5"/>
    <x v="75"/>
    <s v="Albacete"/>
    <x v="2"/>
    <s v="Consumer"/>
    <s v="Economy Plus"/>
    <x v="0"/>
    <x v="10"/>
    <s v="Kraft Interoffice Envelope, Security-Tint"/>
    <n v="0"/>
    <n v="197"/>
    <n v="20"/>
    <n v="4"/>
    <b v="1"/>
  </r>
  <r>
    <s v="AZ-2014-2804403"/>
    <x v="415"/>
    <n v="12"/>
    <n v="6"/>
    <n v="2014"/>
    <x v="415"/>
    <s v="Rita McCann"/>
    <x v="5"/>
    <x v="75"/>
    <s v="Albacete"/>
    <x v="2"/>
    <s v="Consumer"/>
    <s v="Economy Plus"/>
    <x v="0"/>
    <x v="14"/>
    <s v="Avery Legal Exhibit Labels, Adjustable"/>
    <n v="0"/>
    <n v="74"/>
    <n v="23"/>
    <n v="8"/>
    <b v="1"/>
  </r>
  <r>
    <s v="AZ-2014-2804403"/>
    <x v="415"/>
    <n v="12"/>
    <n v="6"/>
    <n v="2014"/>
    <x v="415"/>
    <s v="Rita McCann"/>
    <x v="5"/>
    <x v="75"/>
    <s v="Albacete"/>
    <x v="2"/>
    <s v="Consumer"/>
    <s v="Economy Plus"/>
    <x v="0"/>
    <x v="3"/>
    <s v="Fellowes Shelving, Industrial"/>
    <n v="0"/>
    <n v="105"/>
    <n v="40"/>
    <n v="2"/>
    <b v="1"/>
  </r>
  <r>
    <s v="BN-2014-8847537"/>
    <x v="415"/>
    <n v="12"/>
    <n v="6"/>
    <n v="2014"/>
    <x v="415"/>
    <s v="Leroy Samson"/>
    <x v="9"/>
    <x v="109"/>
    <s v="Leeuwarden"/>
    <x v="1"/>
    <s v="Home Office"/>
    <s v="Priority"/>
    <x v="0"/>
    <x v="10"/>
    <s v="GlobeWeis Mailers, with clear poly window"/>
    <n v="1"/>
    <n v="42"/>
    <n v="-26"/>
    <n v="2"/>
    <b v="1"/>
  </r>
  <r>
    <s v="AZ-2014-8132045"/>
    <x v="415"/>
    <n v="12"/>
    <n v="6"/>
    <n v="2014"/>
    <x v="415"/>
    <s v="Will Poynton"/>
    <x v="3"/>
    <x v="73"/>
    <s v="Lorient"/>
    <x v="1"/>
    <s v="Consumer"/>
    <s v="Economy Plus"/>
    <x v="0"/>
    <x v="2"/>
    <s v="Binney &amp; Smith Pencil Sharpener, Fluorescent"/>
    <n v="0"/>
    <n v="133"/>
    <n v="5"/>
    <n v="5"/>
    <b v="1"/>
  </r>
  <r>
    <s v="AZ-2014-5289299"/>
    <x v="416"/>
    <n v="1"/>
    <n v="7"/>
    <n v="2014"/>
    <x v="416"/>
    <s v="Eleanor Pollard"/>
    <x v="4"/>
    <x v="4"/>
    <s v="Kidderminster"/>
    <x v="0"/>
    <s v="Home Office"/>
    <s v="Economy"/>
    <x v="0"/>
    <x v="1"/>
    <s v="Ibico Hole Reinforcements, Economy"/>
    <n v="0"/>
    <n v="21"/>
    <n v="10"/>
    <n v="3"/>
    <b v="1"/>
  </r>
  <r>
    <s v="AZ-2014-5289299"/>
    <x v="416"/>
    <n v="1"/>
    <n v="7"/>
    <n v="2014"/>
    <x v="416"/>
    <s v="Eleanor Pollard"/>
    <x v="4"/>
    <x v="4"/>
    <s v="Kidderminster"/>
    <x v="0"/>
    <s v="Home Office"/>
    <s v="Economy"/>
    <x v="0"/>
    <x v="1"/>
    <s v="Wilson Jones Hole Reinforcements, Clear"/>
    <n v="0"/>
    <n v="16"/>
    <n v="2"/>
    <n v="4"/>
    <b v="0"/>
  </r>
  <r>
    <s v="AZ-2014-5289299"/>
    <x v="416"/>
    <n v="1"/>
    <n v="7"/>
    <n v="2014"/>
    <x v="416"/>
    <s v="Eleanor Pollard"/>
    <x v="4"/>
    <x v="4"/>
    <s v="Kidderminster"/>
    <x v="0"/>
    <s v="Home Office"/>
    <s v="Economy"/>
    <x v="0"/>
    <x v="14"/>
    <s v="Avery File Folder Labels, 5000 Label Set"/>
    <n v="0"/>
    <n v="19"/>
    <n v="1"/>
    <n v="2"/>
    <b v="0"/>
  </r>
  <r>
    <s v="BN-2014-3711552"/>
    <x v="417"/>
    <n v="2"/>
    <n v="7"/>
    <n v="2014"/>
    <x v="417"/>
    <s v="Angus Reading"/>
    <x v="9"/>
    <x v="68"/>
    <s v="Apeldoorn"/>
    <x v="1"/>
    <s v="Corporate"/>
    <s v="Priority"/>
    <x v="1"/>
    <x v="4"/>
    <s v="Epson Calculator, Durable"/>
    <n v="1"/>
    <n v="47"/>
    <n v="-21"/>
    <n v="2"/>
    <b v="0"/>
  </r>
  <r>
    <s v="AZ-2014-7917041"/>
    <x v="417"/>
    <n v="2"/>
    <n v="7"/>
    <n v="2014"/>
    <x v="417"/>
    <s v="Leo Jenkins"/>
    <x v="4"/>
    <x v="4"/>
    <s v="Northampton"/>
    <x v="0"/>
    <s v="Home Office"/>
    <s v="Priority"/>
    <x v="2"/>
    <x v="6"/>
    <s v="Office Star Rocking Chair, Set of Two"/>
    <n v="0"/>
    <n v="429"/>
    <n v="17"/>
    <n v="3"/>
    <b v="0"/>
  </r>
  <r>
    <s v="AZ-2014-7917041"/>
    <x v="417"/>
    <n v="2"/>
    <n v="7"/>
    <n v="2014"/>
    <x v="417"/>
    <s v="Leo Jenkins"/>
    <x v="4"/>
    <x v="4"/>
    <s v="Northampton"/>
    <x v="0"/>
    <s v="Home Office"/>
    <s v="Priority"/>
    <x v="0"/>
    <x v="1"/>
    <s v="Acco Binder Covers, Recycled"/>
    <n v="0"/>
    <n v="82"/>
    <n v="24"/>
    <n v="6"/>
    <b v="1"/>
  </r>
  <r>
    <s v="AZ-2014-7917041"/>
    <x v="417"/>
    <n v="2"/>
    <n v="7"/>
    <n v="2014"/>
    <x v="417"/>
    <s v="Leo Jenkins"/>
    <x v="4"/>
    <x v="4"/>
    <s v="Northampton"/>
    <x v="0"/>
    <s v="Home Office"/>
    <s v="Priority"/>
    <x v="0"/>
    <x v="1"/>
    <s v="Avery Binder Covers, Recycled"/>
    <n v="0"/>
    <n v="23"/>
    <n v="8"/>
    <n v="2"/>
    <b v="1"/>
  </r>
  <r>
    <s v="AZ-2014-6943105"/>
    <x v="417"/>
    <n v="2"/>
    <n v="7"/>
    <n v="2014"/>
    <x v="417"/>
    <s v="Bailey Morris"/>
    <x v="4"/>
    <x v="4"/>
    <s v="Norwich"/>
    <x v="0"/>
    <s v="Consumer"/>
    <s v="Economy"/>
    <x v="0"/>
    <x v="11"/>
    <s v="Advantus Clamps, Assorted Sizes"/>
    <n v="0"/>
    <n v="67"/>
    <n v="9"/>
    <n v="4"/>
    <b v="1"/>
  </r>
  <r>
    <s v="AZ-2014-19192"/>
    <x v="417"/>
    <n v="2"/>
    <n v="7"/>
    <n v="2014"/>
    <x v="417"/>
    <s v="Thomas Shepherd"/>
    <x v="4"/>
    <x v="4"/>
    <s v="Nottingham"/>
    <x v="0"/>
    <s v="Corporate"/>
    <s v="Economy Plus"/>
    <x v="0"/>
    <x v="3"/>
    <s v="Smead Folders, Wire Frame"/>
    <n v="0"/>
    <n v="33"/>
    <n v="2"/>
    <n v="2"/>
    <b v="1"/>
  </r>
  <r>
    <s v="AZ-2014-3004222"/>
    <x v="417"/>
    <n v="2"/>
    <n v="7"/>
    <n v="2014"/>
    <x v="417"/>
    <s v="Kayla Tearle"/>
    <x v="4"/>
    <x v="4"/>
    <s v="Leeds"/>
    <x v="0"/>
    <s v="Corporate"/>
    <s v="Economy"/>
    <x v="0"/>
    <x v="14"/>
    <s v="Avery Legal Exhibit Labels, 5000 Label Set"/>
    <n v="0"/>
    <n v="35"/>
    <n v="16"/>
    <n v="3"/>
    <b v="0"/>
  </r>
  <r>
    <s v="AZ-2014-3004222"/>
    <x v="417"/>
    <n v="2"/>
    <n v="7"/>
    <n v="2014"/>
    <x v="417"/>
    <s v="Kayla Tearle"/>
    <x v="4"/>
    <x v="4"/>
    <s v="Leeds"/>
    <x v="0"/>
    <s v="Corporate"/>
    <s v="Economy"/>
    <x v="0"/>
    <x v="3"/>
    <s v="Fellowes Folders, Blue"/>
    <n v="0"/>
    <n v="79"/>
    <n v="40"/>
    <n v="3"/>
    <b v="0"/>
  </r>
  <r>
    <s v="AZ-2014-3004222"/>
    <x v="417"/>
    <n v="2"/>
    <n v="7"/>
    <n v="2014"/>
    <x v="417"/>
    <s v="Kayla Tearle"/>
    <x v="4"/>
    <x v="4"/>
    <s v="Leeds"/>
    <x v="0"/>
    <s v="Corporate"/>
    <s v="Economy"/>
    <x v="0"/>
    <x v="3"/>
    <s v="Fellowes Folders, Wire Frame"/>
    <n v="0"/>
    <n v="51"/>
    <n v="13"/>
    <n v="2"/>
    <b v="0"/>
  </r>
  <r>
    <s v="AZ-2014-3004222"/>
    <x v="417"/>
    <n v="2"/>
    <n v="7"/>
    <n v="2014"/>
    <x v="417"/>
    <s v="Kayla Tearle"/>
    <x v="4"/>
    <x v="4"/>
    <s v="Leeds"/>
    <x v="0"/>
    <s v="Corporate"/>
    <s v="Economy"/>
    <x v="0"/>
    <x v="3"/>
    <s v="Rogers Shelving, Wire Frame"/>
    <n v="0"/>
    <n v="122"/>
    <n v="38"/>
    <n v="2"/>
    <b v="1"/>
  </r>
  <r>
    <s v="AZ-2014-2131403"/>
    <x v="417"/>
    <n v="2"/>
    <n v="7"/>
    <n v="2014"/>
    <x v="417"/>
    <s v="Cooper Burn"/>
    <x v="5"/>
    <x v="18"/>
    <s v="Valencia"/>
    <x v="2"/>
    <s v="Consumer"/>
    <s v="Economy"/>
    <x v="0"/>
    <x v="2"/>
    <s v="Sanford Pens, Fluorescent"/>
    <n v="0"/>
    <n v="87"/>
    <n v="24"/>
    <n v="7"/>
    <b v="0"/>
  </r>
  <r>
    <s v="AZ-2014-2131403"/>
    <x v="417"/>
    <n v="2"/>
    <n v="7"/>
    <n v="2014"/>
    <x v="417"/>
    <s v="Cooper Burn"/>
    <x v="5"/>
    <x v="18"/>
    <s v="Valencia"/>
    <x v="2"/>
    <s v="Consumer"/>
    <s v="Economy"/>
    <x v="0"/>
    <x v="11"/>
    <s v="Accos Paper Clips, Assorted Sizes"/>
    <n v="0"/>
    <n v="14"/>
    <n v="1"/>
    <n v="1"/>
    <b v="0"/>
  </r>
  <r>
    <s v="AZ-2014-3004222"/>
    <x v="417"/>
    <n v="2"/>
    <n v="7"/>
    <n v="2014"/>
    <x v="417"/>
    <s v="Kayla Tearle"/>
    <x v="4"/>
    <x v="4"/>
    <s v="Leeds"/>
    <x v="0"/>
    <s v="Corporate"/>
    <s v="Economy"/>
    <x v="1"/>
    <x v="7"/>
    <s v="Memorex Memory Card, USB"/>
    <n v="0"/>
    <n v="307"/>
    <n v="74"/>
    <n v="3"/>
    <b v="0"/>
  </r>
  <r>
    <s v="AZ-2014-3004222"/>
    <x v="417"/>
    <n v="2"/>
    <n v="7"/>
    <n v="2014"/>
    <x v="417"/>
    <s v="Kayla Tearle"/>
    <x v="4"/>
    <x v="4"/>
    <s v="Leeds"/>
    <x v="0"/>
    <s v="Corporate"/>
    <s v="Economy"/>
    <x v="1"/>
    <x v="7"/>
    <s v="SanDisk Numeric Keypad, Bluetooth"/>
    <n v="0"/>
    <n v="389"/>
    <n v="0"/>
    <n v="7"/>
    <b v="0"/>
  </r>
  <r>
    <s v="AZ-2014-3004222"/>
    <x v="417"/>
    <n v="2"/>
    <n v="7"/>
    <n v="2014"/>
    <x v="417"/>
    <s v="Kayla Tearle"/>
    <x v="4"/>
    <x v="4"/>
    <s v="Leeds"/>
    <x v="0"/>
    <s v="Corporate"/>
    <s v="Economy"/>
    <x v="1"/>
    <x v="9"/>
    <s v="Apple Signal Booster, Full Size"/>
    <n v="0"/>
    <n v="414"/>
    <n v="21"/>
    <n v="3"/>
    <b v="1"/>
  </r>
  <r>
    <s v="AZ-2014-2131403"/>
    <x v="417"/>
    <n v="2"/>
    <n v="7"/>
    <n v="2014"/>
    <x v="417"/>
    <s v="Cooper Burn"/>
    <x v="5"/>
    <x v="18"/>
    <s v="Valencia"/>
    <x v="2"/>
    <s v="Consumer"/>
    <s v="Economy"/>
    <x v="1"/>
    <x v="4"/>
    <s v="Epson Receipt Printer, White"/>
    <n v="0"/>
    <n v="312"/>
    <n v="114"/>
    <n v="3"/>
    <b v="1"/>
  </r>
  <r>
    <s v="BN-2014-1772108"/>
    <x v="417"/>
    <n v="2"/>
    <n v="7"/>
    <n v="2014"/>
    <x v="417"/>
    <s v="Aaron Bootman"/>
    <x v="4"/>
    <x v="4"/>
    <s v="Bognor Regis"/>
    <x v="0"/>
    <s v="Consumer"/>
    <s v="Economy Plus"/>
    <x v="0"/>
    <x v="3"/>
    <s v="Fellowes Shelving, Industrial"/>
    <n v="0"/>
    <n v="175"/>
    <n v="77"/>
    <n v="3"/>
    <b v="0"/>
  </r>
  <r>
    <s v="BN-2014-1317809"/>
    <x v="417"/>
    <n v="2"/>
    <n v="7"/>
    <n v="2014"/>
    <x v="417"/>
    <s v="Annabelle Heydon"/>
    <x v="0"/>
    <x v="0"/>
    <s v="Stockholm"/>
    <x v="0"/>
    <s v="Home Office"/>
    <s v="Economy"/>
    <x v="2"/>
    <x v="5"/>
    <s v="Sauder Classic Bookcase, Metal"/>
    <n v="1"/>
    <n v="2830"/>
    <n v="-1981"/>
    <n v="13"/>
    <b v="0"/>
  </r>
  <r>
    <s v="BN-2014-1317809"/>
    <x v="417"/>
    <n v="2"/>
    <n v="7"/>
    <n v="2014"/>
    <x v="417"/>
    <s v="Annabelle Heydon"/>
    <x v="0"/>
    <x v="0"/>
    <s v="Stockholm"/>
    <x v="0"/>
    <s v="Home Office"/>
    <s v="Economy"/>
    <x v="0"/>
    <x v="2"/>
    <s v="Sanford Sketch Pad, Fluorescent"/>
    <n v="1"/>
    <n v="47"/>
    <n v="-3"/>
    <n v="2"/>
    <b v="0"/>
  </r>
  <r>
    <s v="BN-2014-1317809"/>
    <x v="417"/>
    <n v="2"/>
    <n v="7"/>
    <n v="2014"/>
    <x v="417"/>
    <s v="Annabelle Heydon"/>
    <x v="0"/>
    <x v="0"/>
    <s v="Stockholm"/>
    <x v="0"/>
    <s v="Home Office"/>
    <s v="Economy"/>
    <x v="0"/>
    <x v="2"/>
    <s v="Stanley Markers, Water Color"/>
    <n v="1"/>
    <n v="38"/>
    <n v="-13"/>
    <n v="3"/>
    <b v="0"/>
  </r>
  <r>
    <s v="BN-2014-1317809"/>
    <x v="417"/>
    <n v="2"/>
    <n v="7"/>
    <n v="2014"/>
    <x v="417"/>
    <s v="Annabelle Heydon"/>
    <x v="0"/>
    <x v="0"/>
    <s v="Stockholm"/>
    <x v="0"/>
    <s v="Home Office"/>
    <s v="Economy"/>
    <x v="0"/>
    <x v="1"/>
    <s v="Acco 3-Hole Punch, Recycled"/>
    <n v="1"/>
    <n v="61"/>
    <n v="-50"/>
    <n v="4"/>
    <b v="1"/>
  </r>
  <r>
    <s v="BN-2014-1317809"/>
    <x v="417"/>
    <n v="2"/>
    <n v="7"/>
    <n v="2014"/>
    <x v="417"/>
    <s v="Annabelle Heydon"/>
    <x v="0"/>
    <x v="0"/>
    <s v="Stockholm"/>
    <x v="0"/>
    <s v="Home Office"/>
    <s v="Economy"/>
    <x v="0"/>
    <x v="3"/>
    <s v="Fellowes File Cart, Wire Frame"/>
    <n v="1"/>
    <n v="205"/>
    <n v="-119"/>
    <n v="3"/>
    <b v="1"/>
  </r>
  <r>
    <s v="BN-2014-1317809"/>
    <x v="417"/>
    <n v="2"/>
    <n v="7"/>
    <n v="2014"/>
    <x v="417"/>
    <s v="Annabelle Heydon"/>
    <x v="0"/>
    <x v="0"/>
    <s v="Stockholm"/>
    <x v="0"/>
    <s v="Home Office"/>
    <s v="Economy"/>
    <x v="0"/>
    <x v="3"/>
    <s v="Tenex Folders, Single Width"/>
    <n v="1"/>
    <n v="47"/>
    <n v="-27"/>
    <n v="4"/>
    <b v="1"/>
  </r>
  <r>
    <s v="AZ-2014-3500808"/>
    <x v="418"/>
    <n v="4"/>
    <n v="7"/>
    <n v="2014"/>
    <x v="418"/>
    <s v="Alannah Langridge"/>
    <x v="1"/>
    <x v="23"/>
    <s v="Nuremberg"/>
    <x v="1"/>
    <s v="Consumer"/>
    <s v="Economy"/>
    <x v="0"/>
    <x v="2"/>
    <s v="Binney &amp; Smith Canvas, Water Color"/>
    <n v="0"/>
    <n v="218"/>
    <n v="105"/>
    <n v="4"/>
    <b v="0"/>
  </r>
  <r>
    <s v="AZ-2014-3500808"/>
    <x v="418"/>
    <n v="4"/>
    <n v="7"/>
    <n v="2014"/>
    <x v="418"/>
    <s v="Alannah Langridge"/>
    <x v="1"/>
    <x v="23"/>
    <s v="Nuremberg"/>
    <x v="1"/>
    <s v="Consumer"/>
    <s v="Economy"/>
    <x v="0"/>
    <x v="1"/>
    <s v="Wilson Jones Index Tab, Recycled"/>
    <n v="0"/>
    <n v="14"/>
    <n v="4"/>
    <n v="2"/>
    <b v="0"/>
  </r>
  <r>
    <s v="AZ-2014-3500808"/>
    <x v="418"/>
    <n v="4"/>
    <n v="7"/>
    <n v="2014"/>
    <x v="418"/>
    <s v="Alannah Langridge"/>
    <x v="1"/>
    <x v="23"/>
    <s v="Nuremberg"/>
    <x v="1"/>
    <s v="Consumer"/>
    <s v="Economy"/>
    <x v="0"/>
    <x v="11"/>
    <s v="Accos Staples, Metal"/>
    <n v="0"/>
    <n v="33"/>
    <n v="7"/>
    <n v="3"/>
    <b v="0"/>
  </r>
  <r>
    <s v="AZ-2014-3500808"/>
    <x v="418"/>
    <n v="4"/>
    <n v="7"/>
    <n v="2014"/>
    <x v="418"/>
    <s v="Alannah Langridge"/>
    <x v="1"/>
    <x v="23"/>
    <s v="Nuremberg"/>
    <x v="1"/>
    <s v="Consumer"/>
    <s v="Economy"/>
    <x v="0"/>
    <x v="14"/>
    <s v="Novimex Round Labels, Adjustable"/>
    <n v="0"/>
    <n v="8"/>
    <n v="2"/>
    <n v="2"/>
    <b v="0"/>
  </r>
  <r>
    <s v="AZ-2014-3500808"/>
    <x v="418"/>
    <n v="4"/>
    <n v="7"/>
    <n v="2014"/>
    <x v="418"/>
    <s v="Alannah Langridge"/>
    <x v="1"/>
    <x v="23"/>
    <s v="Nuremberg"/>
    <x v="1"/>
    <s v="Consumer"/>
    <s v="Economy"/>
    <x v="0"/>
    <x v="3"/>
    <s v="Fellowes Shelving, Blue"/>
    <n v="0"/>
    <n v="260"/>
    <n v="78"/>
    <n v="5"/>
    <b v="1"/>
  </r>
  <r>
    <s v="AZ-2014-9650132"/>
    <x v="418"/>
    <n v="4"/>
    <n v="7"/>
    <n v="2014"/>
    <x v="418"/>
    <s v="Katie Evenden"/>
    <x v="3"/>
    <x v="30"/>
    <s v="Lille"/>
    <x v="1"/>
    <s v="Corporate"/>
    <s v="Economy"/>
    <x v="0"/>
    <x v="2"/>
    <s v="Boston Canvas, Blue"/>
    <n v="0"/>
    <n v="161"/>
    <n v="40"/>
    <n v="3"/>
    <b v="0"/>
  </r>
  <r>
    <s v="AZ-2014-9650132"/>
    <x v="418"/>
    <n v="4"/>
    <n v="7"/>
    <n v="2014"/>
    <x v="418"/>
    <s v="Katie Evenden"/>
    <x v="3"/>
    <x v="30"/>
    <s v="Lille"/>
    <x v="1"/>
    <s v="Corporate"/>
    <s v="Economy"/>
    <x v="0"/>
    <x v="3"/>
    <s v="Smead Lockers, Single Width"/>
    <n v="0"/>
    <n v="1250"/>
    <n v="486"/>
    <n v="7"/>
    <b v="1"/>
  </r>
  <r>
    <s v="AZ-2014-5598677"/>
    <x v="418"/>
    <n v="4"/>
    <n v="7"/>
    <n v="2014"/>
    <x v="418"/>
    <s v="Desiree Hurt"/>
    <x v="5"/>
    <x v="54"/>
    <s v="Madrid"/>
    <x v="2"/>
    <s v="Home Office"/>
    <s v="Economy"/>
    <x v="0"/>
    <x v="10"/>
    <s v="Kraft Peel and Seal, Security-Tint"/>
    <n v="0"/>
    <n v="69"/>
    <n v="11"/>
    <n v="3"/>
    <b v="0"/>
  </r>
  <r>
    <s v="AZ-2014-3500808"/>
    <x v="418"/>
    <n v="4"/>
    <n v="7"/>
    <n v="2014"/>
    <x v="418"/>
    <s v="Alannah Langridge"/>
    <x v="1"/>
    <x v="23"/>
    <s v="Nuremberg"/>
    <x v="1"/>
    <s v="Consumer"/>
    <s v="Economy"/>
    <x v="1"/>
    <x v="9"/>
    <s v="Motorola Audio Dock, with Caller ID"/>
    <n v="0"/>
    <n v="347"/>
    <n v="135"/>
    <n v="2"/>
    <b v="1"/>
  </r>
  <r>
    <s v="AZ-2014-5598677"/>
    <x v="418"/>
    <n v="4"/>
    <n v="7"/>
    <n v="2014"/>
    <x v="418"/>
    <s v="Desiree Hurt"/>
    <x v="5"/>
    <x v="54"/>
    <s v="Madrid"/>
    <x v="2"/>
    <s v="Home Office"/>
    <s v="Economy"/>
    <x v="1"/>
    <x v="4"/>
    <s v="Konica Calculator, Red"/>
    <n v="0"/>
    <n v="176"/>
    <n v="57"/>
    <n v="4"/>
    <b v="0"/>
  </r>
  <r>
    <s v="BN-2014-8509634"/>
    <x v="418"/>
    <n v="4"/>
    <n v="7"/>
    <n v="2014"/>
    <x v="418"/>
    <s v="Tia Metcalfe"/>
    <x v="3"/>
    <x v="39"/>
    <s v="Marseille"/>
    <x v="1"/>
    <s v="Consumer"/>
    <s v="Economy"/>
    <x v="2"/>
    <x v="5"/>
    <s v="Sauder Corner Shelving, Traditional"/>
    <n v="0"/>
    <n v="1061"/>
    <n v="-36"/>
    <n v="8"/>
    <b v="1"/>
  </r>
  <r>
    <s v="AZ-2014-3154737"/>
    <x v="418"/>
    <n v="4"/>
    <n v="7"/>
    <n v="2014"/>
    <x v="418"/>
    <s v="Lilly Le Grand"/>
    <x v="1"/>
    <x v="5"/>
    <s v="Berlin"/>
    <x v="1"/>
    <s v="Home Office"/>
    <s v="Economy"/>
    <x v="0"/>
    <x v="0"/>
    <s v="SanDisk Cards &amp; Envelopes, Premium"/>
    <n v="0"/>
    <n v="349"/>
    <n v="108"/>
    <n v="8"/>
    <b v="1"/>
  </r>
  <r>
    <s v="AZ-2014-3040435"/>
    <x v="419"/>
    <n v="5"/>
    <n v="7"/>
    <n v="2014"/>
    <x v="419"/>
    <s v="Elijah Sodeman"/>
    <x v="2"/>
    <x v="6"/>
    <s v="Velletri"/>
    <x v="2"/>
    <s v="Consumer"/>
    <s v="Immediate"/>
    <x v="0"/>
    <x v="1"/>
    <s v="Acco Binder Covers, Clear"/>
    <n v="0"/>
    <n v="89"/>
    <n v="38"/>
    <n v="7"/>
    <b v="0"/>
  </r>
  <r>
    <s v="AZ-2014-3040435"/>
    <x v="419"/>
    <n v="5"/>
    <n v="7"/>
    <n v="2014"/>
    <x v="419"/>
    <s v="Elijah Sodeman"/>
    <x v="2"/>
    <x v="6"/>
    <s v="Velletri"/>
    <x v="2"/>
    <s v="Consumer"/>
    <s v="Immediate"/>
    <x v="0"/>
    <x v="1"/>
    <s v="Ibico Index Tab, Economy"/>
    <n v="0"/>
    <n v="42"/>
    <n v="14"/>
    <n v="4"/>
    <b v="0"/>
  </r>
  <r>
    <s v="AZ-2014-3040435"/>
    <x v="419"/>
    <n v="5"/>
    <n v="7"/>
    <n v="2014"/>
    <x v="419"/>
    <s v="Elijah Sodeman"/>
    <x v="2"/>
    <x v="6"/>
    <s v="Velletri"/>
    <x v="2"/>
    <s v="Consumer"/>
    <s v="Immediate"/>
    <x v="0"/>
    <x v="10"/>
    <s v="Kraft Interoffice Envelope, Set of 50"/>
    <n v="0"/>
    <n v="188"/>
    <n v="41"/>
    <n v="4"/>
    <b v="0"/>
  </r>
  <r>
    <s v="AZ-2014-3040435"/>
    <x v="419"/>
    <n v="5"/>
    <n v="7"/>
    <n v="2014"/>
    <x v="419"/>
    <s v="Elijah Sodeman"/>
    <x v="2"/>
    <x v="6"/>
    <s v="Velletri"/>
    <x v="2"/>
    <s v="Consumer"/>
    <s v="Immediate"/>
    <x v="0"/>
    <x v="3"/>
    <s v="Eldon Lockers, Industrial"/>
    <n v="0"/>
    <n v="595"/>
    <n v="89"/>
    <n v="5"/>
    <b v="0"/>
  </r>
  <r>
    <s v="AZ-2014-3040435"/>
    <x v="419"/>
    <n v="5"/>
    <n v="7"/>
    <n v="2014"/>
    <x v="419"/>
    <s v="Elijah Sodeman"/>
    <x v="2"/>
    <x v="6"/>
    <s v="Velletri"/>
    <x v="2"/>
    <s v="Consumer"/>
    <s v="Immediate"/>
    <x v="0"/>
    <x v="3"/>
    <s v="Rogers Shelving, Industrial"/>
    <n v="0"/>
    <n v="38"/>
    <n v="-6"/>
    <n v="1"/>
    <b v="0"/>
  </r>
  <r>
    <s v="AZ-2014-1861968"/>
    <x v="419"/>
    <n v="5"/>
    <n v="7"/>
    <n v="2014"/>
    <x v="419"/>
    <s v="Mark Westfall"/>
    <x v="3"/>
    <x v="27"/>
    <s v="Pau"/>
    <x v="1"/>
    <s v="Consumer"/>
    <s v="Economy"/>
    <x v="0"/>
    <x v="8"/>
    <s v="KitchenAid Toaster, Silver"/>
    <n v="0"/>
    <n v="232"/>
    <n v="85"/>
    <n v="3"/>
    <b v="0"/>
  </r>
  <r>
    <s v="AZ-2014-1861968"/>
    <x v="419"/>
    <n v="5"/>
    <n v="7"/>
    <n v="2014"/>
    <x v="419"/>
    <s v="Mark Westfall"/>
    <x v="3"/>
    <x v="27"/>
    <s v="Pau"/>
    <x v="1"/>
    <s v="Consumer"/>
    <s v="Economy"/>
    <x v="0"/>
    <x v="3"/>
    <s v="Eldon Shelving, Single Width"/>
    <n v="0"/>
    <n v="174"/>
    <n v="-19"/>
    <n v="4"/>
    <b v="0"/>
  </r>
  <r>
    <s v="AZ-2014-6630320"/>
    <x v="419"/>
    <n v="5"/>
    <n v="7"/>
    <n v="2014"/>
    <x v="419"/>
    <s v="Isabella Cleary"/>
    <x v="4"/>
    <x v="4"/>
    <s v="Poole"/>
    <x v="0"/>
    <s v="Home Office"/>
    <s v="Economy Plus"/>
    <x v="0"/>
    <x v="12"/>
    <s v="Elite Ruler, Easy Grip"/>
    <n v="0"/>
    <n v="15"/>
    <n v="1"/>
    <n v="1"/>
    <b v="0"/>
  </r>
  <r>
    <s v="AZ-2014-208875"/>
    <x v="420"/>
    <n v="6"/>
    <n v="7"/>
    <n v="2014"/>
    <x v="420"/>
    <s v="Leroy Dudley"/>
    <x v="2"/>
    <x v="64"/>
    <s v="Bolzano"/>
    <x v="2"/>
    <s v="Consumer"/>
    <s v="Economy Plus"/>
    <x v="2"/>
    <x v="5"/>
    <s v="Ikea Stackable Bookrack, Mobile"/>
    <n v="0"/>
    <n v="876"/>
    <n v="420"/>
    <n v="7"/>
    <b v="0"/>
  </r>
  <r>
    <s v="AZ-2014-208875"/>
    <x v="420"/>
    <n v="6"/>
    <n v="7"/>
    <n v="2014"/>
    <x v="420"/>
    <s v="Leroy Dudley"/>
    <x v="2"/>
    <x v="64"/>
    <s v="Bolzano"/>
    <x v="2"/>
    <s v="Consumer"/>
    <s v="Economy Plus"/>
    <x v="2"/>
    <x v="15"/>
    <s v="Tenex Light Bulb, Black"/>
    <n v="0"/>
    <n v="19"/>
    <n v="6"/>
    <n v="1"/>
    <b v="0"/>
  </r>
  <r>
    <s v="AZ-2014-208875"/>
    <x v="420"/>
    <n v="6"/>
    <n v="7"/>
    <n v="2014"/>
    <x v="420"/>
    <s v="Leroy Dudley"/>
    <x v="2"/>
    <x v="64"/>
    <s v="Bolzano"/>
    <x v="2"/>
    <s v="Consumer"/>
    <s v="Economy Plus"/>
    <x v="0"/>
    <x v="2"/>
    <s v="Stanley Sketch Pad, Easy-Erase"/>
    <n v="0"/>
    <n v="134"/>
    <n v="25"/>
    <n v="3"/>
    <b v="0"/>
  </r>
  <r>
    <s v="AZ-2014-208875"/>
    <x v="420"/>
    <n v="6"/>
    <n v="7"/>
    <n v="2014"/>
    <x v="420"/>
    <s v="Leroy Dudley"/>
    <x v="2"/>
    <x v="64"/>
    <s v="Bolzano"/>
    <x v="2"/>
    <s v="Consumer"/>
    <s v="Economy Plus"/>
    <x v="0"/>
    <x v="3"/>
    <s v="Tenex Trays, Single Width"/>
    <n v="0"/>
    <n v="98"/>
    <n v="-3"/>
    <n v="3"/>
    <b v="0"/>
  </r>
  <r>
    <s v="AZ-2014-7540023"/>
    <x v="421"/>
    <n v="7"/>
    <n v="7"/>
    <n v="2014"/>
    <x v="421"/>
    <s v="Catharine Robbins"/>
    <x v="4"/>
    <x v="4"/>
    <s v="London"/>
    <x v="0"/>
    <s v="Corporate"/>
    <s v="Economy Plus"/>
    <x v="1"/>
    <x v="7"/>
    <s v="Logitech Numeric Keypad, USB"/>
    <n v="0"/>
    <n v="42"/>
    <n v="15"/>
    <n v="1"/>
    <b v="1"/>
  </r>
  <r>
    <s v="BN-2014-7867544"/>
    <x v="421"/>
    <n v="7"/>
    <n v="7"/>
    <n v="2014"/>
    <x v="421"/>
    <s v="Ebony Northcott"/>
    <x v="1"/>
    <x v="1"/>
    <s v="Bonn"/>
    <x v="1"/>
    <s v="Consumer"/>
    <s v="Economy"/>
    <x v="2"/>
    <x v="6"/>
    <s v="Hon Rocking Chair, Red"/>
    <n v="0"/>
    <n v="823"/>
    <n v="-18"/>
    <n v="7"/>
    <b v="1"/>
  </r>
  <r>
    <s v="BN-2014-7867544"/>
    <x v="421"/>
    <n v="7"/>
    <n v="7"/>
    <n v="2014"/>
    <x v="421"/>
    <s v="Ebony Northcott"/>
    <x v="1"/>
    <x v="1"/>
    <s v="Bonn"/>
    <x v="1"/>
    <s v="Consumer"/>
    <s v="Economy"/>
    <x v="0"/>
    <x v="3"/>
    <s v="Fellowes Folders, Wire Frame"/>
    <n v="0"/>
    <n v="23"/>
    <n v="4"/>
    <n v="1"/>
    <b v="1"/>
  </r>
  <r>
    <s v="AZ-2014-3370172"/>
    <x v="421"/>
    <n v="7"/>
    <n v="7"/>
    <n v="2014"/>
    <x v="421"/>
    <s v="Lily Skurrie"/>
    <x v="1"/>
    <x v="23"/>
    <s v="Munich"/>
    <x v="1"/>
    <s v="Corporate"/>
    <s v="Economy Plus"/>
    <x v="2"/>
    <x v="15"/>
    <s v="Deflect-O Stacking Tray, Black"/>
    <n v="0"/>
    <n v="51"/>
    <n v="23"/>
    <n v="2"/>
    <b v="0"/>
  </r>
  <r>
    <s v="AZ-2014-2661434"/>
    <x v="421"/>
    <n v="7"/>
    <n v="7"/>
    <n v="2014"/>
    <x v="421"/>
    <s v="Catharine Robbins"/>
    <x v="14"/>
    <x v="106"/>
    <s v="Sonderborg"/>
    <x v="0"/>
    <s v="Corporate"/>
    <s v="Economy"/>
    <x v="2"/>
    <x v="15"/>
    <s v="Deflect-O Door Stop, Duo Pack"/>
    <n v="1"/>
    <n v="70"/>
    <n v="-42"/>
    <n v="4"/>
    <b v="1"/>
  </r>
  <r>
    <s v="AZ-2014-6401061"/>
    <x v="421"/>
    <n v="7"/>
    <n v="7"/>
    <n v="2014"/>
    <x v="421"/>
    <s v="Isabelle Grimstone"/>
    <x v="10"/>
    <x v="29"/>
    <s v="Vienna"/>
    <x v="1"/>
    <s v="Consumer"/>
    <s v="Economy Plus"/>
    <x v="0"/>
    <x v="1"/>
    <s v="Cardinal Binder, Durable"/>
    <n v="0"/>
    <n v="61"/>
    <n v="3"/>
    <n v="4"/>
    <b v="1"/>
  </r>
  <r>
    <s v="AZ-2014-6401061"/>
    <x v="421"/>
    <n v="7"/>
    <n v="7"/>
    <n v="2014"/>
    <x v="421"/>
    <s v="Isabelle Grimstone"/>
    <x v="10"/>
    <x v="29"/>
    <s v="Vienna"/>
    <x v="1"/>
    <s v="Consumer"/>
    <s v="Economy Plus"/>
    <x v="0"/>
    <x v="0"/>
    <s v="Xerox Message Books, Recycled"/>
    <n v="0"/>
    <n v="122"/>
    <n v="38"/>
    <n v="6"/>
    <b v="0"/>
  </r>
  <r>
    <s v="AZ-2014-6401061"/>
    <x v="421"/>
    <n v="7"/>
    <n v="7"/>
    <n v="2014"/>
    <x v="421"/>
    <s v="Isabelle Grimstone"/>
    <x v="10"/>
    <x v="29"/>
    <s v="Vienna"/>
    <x v="1"/>
    <s v="Consumer"/>
    <s v="Economy Plus"/>
    <x v="0"/>
    <x v="3"/>
    <s v="Smead Box, Blue"/>
    <n v="0"/>
    <n v="22"/>
    <n v="0"/>
    <n v="2"/>
    <b v="1"/>
  </r>
  <r>
    <s v="AZ-2014-2661434"/>
    <x v="421"/>
    <n v="7"/>
    <n v="7"/>
    <n v="2014"/>
    <x v="421"/>
    <s v="Catharine Robbins"/>
    <x v="14"/>
    <x v="106"/>
    <s v="Sonderborg"/>
    <x v="0"/>
    <s v="Corporate"/>
    <s v="Economy"/>
    <x v="0"/>
    <x v="11"/>
    <s v="OIC Rubber Bands, Bulk Pack"/>
    <n v="1"/>
    <n v="17"/>
    <n v="-3"/>
    <n v="2"/>
    <b v="1"/>
  </r>
  <r>
    <s v="BN-2014-6086541"/>
    <x v="422"/>
    <n v="8"/>
    <n v="7"/>
    <n v="2014"/>
    <x v="422"/>
    <s v="Ashley Baldwinson"/>
    <x v="3"/>
    <x v="39"/>
    <s v="Menton"/>
    <x v="1"/>
    <s v="Corporate"/>
    <s v="Economy Plus"/>
    <x v="2"/>
    <x v="6"/>
    <s v="SAFCO Rocking Chair, Red"/>
    <n v="0"/>
    <n v="243"/>
    <n v="-14"/>
    <n v="2"/>
    <b v="0"/>
  </r>
  <r>
    <s v="BN-2014-6086541"/>
    <x v="422"/>
    <n v="8"/>
    <n v="7"/>
    <n v="2014"/>
    <x v="422"/>
    <s v="Ashley Baldwinson"/>
    <x v="3"/>
    <x v="39"/>
    <s v="Menton"/>
    <x v="1"/>
    <s v="Corporate"/>
    <s v="Economy Plus"/>
    <x v="1"/>
    <x v="9"/>
    <s v="Nokia Smart Phone, Full Size"/>
    <n v="0"/>
    <n v="1625"/>
    <n v="-77"/>
    <n v="3"/>
    <b v="1"/>
  </r>
  <r>
    <s v="AZ-2014-3374412"/>
    <x v="422"/>
    <n v="8"/>
    <n v="7"/>
    <n v="2014"/>
    <x v="422"/>
    <s v="Elise Godfrey"/>
    <x v="4"/>
    <x v="4"/>
    <s v="Harrow"/>
    <x v="0"/>
    <s v="Consumer"/>
    <s v="Priority"/>
    <x v="0"/>
    <x v="10"/>
    <s v="GlobeWeis Clasp Envelope, Recycled"/>
    <n v="0"/>
    <n v="26"/>
    <n v="7"/>
    <n v="3"/>
    <b v="1"/>
  </r>
  <r>
    <s v="BN-2014-2153442"/>
    <x v="422"/>
    <n v="8"/>
    <n v="7"/>
    <n v="2014"/>
    <x v="422"/>
    <s v="Jean Crowley"/>
    <x v="7"/>
    <x v="12"/>
    <s v="Drammen"/>
    <x v="0"/>
    <s v="Corporate"/>
    <s v="Economy Plus"/>
    <x v="0"/>
    <x v="1"/>
    <s v="Ibico Binder Covers, Clear"/>
    <n v="0"/>
    <n v="26"/>
    <n v="2"/>
    <n v="2"/>
    <b v="1"/>
  </r>
  <r>
    <s v="BN-2014-2153442"/>
    <x v="422"/>
    <n v="8"/>
    <n v="7"/>
    <n v="2014"/>
    <x v="422"/>
    <s v="Jean Crowley"/>
    <x v="7"/>
    <x v="12"/>
    <s v="Drammen"/>
    <x v="0"/>
    <s v="Corporate"/>
    <s v="Economy Plus"/>
    <x v="0"/>
    <x v="1"/>
    <s v="Ibico Binder, Economy"/>
    <n v="0"/>
    <n v="15"/>
    <n v="4"/>
    <n v="1"/>
    <b v="0"/>
  </r>
  <r>
    <s v="BN-2014-2153442"/>
    <x v="422"/>
    <n v="8"/>
    <n v="7"/>
    <n v="2014"/>
    <x v="422"/>
    <s v="Jean Crowley"/>
    <x v="7"/>
    <x v="12"/>
    <s v="Drammen"/>
    <x v="0"/>
    <s v="Corporate"/>
    <s v="Economy Plus"/>
    <x v="0"/>
    <x v="3"/>
    <s v="Eldon Lockers, Industrial"/>
    <n v="0"/>
    <n v="595"/>
    <n v="292"/>
    <n v="3"/>
    <b v="0"/>
  </r>
  <r>
    <s v="BN-2014-3084273"/>
    <x v="422"/>
    <n v="8"/>
    <n v="7"/>
    <n v="2014"/>
    <x v="422"/>
    <s v="Libby McDonald"/>
    <x v="2"/>
    <x v="2"/>
    <s v="Parma"/>
    <x v="2"/>
    <s v="Home Office"/>
    <s v="Economy"/>
    <x v="2"/>
    <x v="5"/>
    <s v="Sauder Stackable Bookrack, Pine"/>
    <n v="0"/>
    <n v="593"/>
    <n v="213"/>
    <n v="4"/>
    <b v="1"/>
  </r>
  <r>
    <s v="BN-2014-3084273"/>
    <x v="422"/>
    <n v="8"/>
    <n v="7"/>
    <n v="2014"/>
    <x v="422"/>
    <s v="Libby McDonald"/>
    <x v="2"/>
    <x v="2"/>
    <s v="Parma"/>
    <x v="2"/>
    <s v="Home Office"/>
    <s v="Economy"/>
    <x v="2"/>
    <x v="6"/>
    <s v="SAFCO Swivel Stool, Red"/>
    <n v="1"/>
    <n v="134"/>
    <n v="-34"/>
    <n v="2"/>
    <b v="1"/>
  </r>
  <r>
    <s v="BN-2014-3084273"/>
    <x v="422"/>
    <n v="8"/>
    <n v="7"/>
    <n v="2014"/>
    <x v="422"/>
    <s v="Libby McDonald"/>
    <x v="2"/>
    <x v="2"/>
    <s v="Parma"/>
    <x v="2"/>
    <s v="Home Office"/>
    <s v="Economy"/>
    <x v="0"/>
    <x v="8"/>
    <s v="KitchenAid Stove, Black"/>
    <n v="0"/>
    <n v="1709"/>
    <n v="564"/>
    <n v="3"/>
    <b v="0"/>
  </r>
  <r>
    <s v="BN-2014-3084273"/>
    <x v="422"/>
    <n v="8"/>
    <n v="7"/>
    <n v="2014"/>
    <x v="422"/>
    <s v="Libby McDonald"/>
    <x v="2"/>
    <x v="2"/>
    <s v="Parma"/>
    <x v="2"/>
    <s v="Home Office"/>
    <s v="Economy"/>
    <x v="0"/>
    <x v="3"/>
    <s v="Tenex Folders, Wire Frame"/>
    <n v="0"/>
    <n v="27"/>
    <n v="4"/>
    <n v="2"/>
    <b v="1"/>
  </r>
  <r>
    <s v="AZ-2014-6685609"/>
    <x v="422"/>
    <n v="8"/>
    <n v="7"/>
    <n v="2014"/>
    <x v="422"/>
    <s v="Mason Adams"/>
    <x v="4"/>
    <x v="4"/>
    <s v="London"/>
    <x v="0"/>
    <s v="Consumer"/>
    <s v="Economy Plus"/>
    <x v="0"/>
    <x v="1"/>
    <s v="Acco Binding Machine, Durable"/>
    <n v="0"/>
    <n v="284"/>
    <n v="44"/>
    <n v="6"/>
    <b v="1"/>
  </r>
  <r>
    <s v="BN-2014-388260"/>
    <x v="422"/>
    <n v="8"/>
    <n v="7"/>
    <n v="2014"/>
    <x v="422"/>
    <s v="Archer Hort"/>
    <x v="6"/>
    <x v="26"/>
    <s v="Dublin"/>
    <x v="0"/>
    <s v="Consumer"/>
    <s v="Economy"/>
    <x v="0"/>
    <x v="2"/>
    <s v="BIC Pencil Sharpener, Blue"/>
    <n v="1"/>
    <n v="44"/>
    <n v="-8"/>
    <n v="3"/>
    <b v="0"/>
  </r>
  <r>
    <s v="BN-2014-388260"/>
    <x v="422"/>
    <n v="8"/>
    <n v="7"/>
    <n v="2014"/>
    <x v="422"/>
    <s v="Archer Hort"/>
    <x v="6"/>
    <x v="26"/>
    <s v="Dublin"/>
    <x v="0"/>
    <s v="Consumer"/>
    <s v="Economy"/>
    <x v="0"/>
    <x v="3"/>
    <s v="Tenex Shelving, Wire Frame"/>
    <n v="1"/>
    <n v="296"/>
    <n v="-225"/>
    <n v="11"/>
    <b v="0"/>
  </r>
  <r>
    <s v="AZ-2014-6155335"/>
    <x v="422"/>
    <n v="8"/>
    <n v="7"/>
    <n v="2014"/>
    <x v="422"/>
    <s v="Elise Godfrey"/>
    <x v="4"/>
    <x v="4"/>
    <s v="Coventry"/>
    <x v="0"/>
    <s v="Consumer"/>
    <s v="Economy"/>
    <x v="0"/>
    <x v="2"/>
    <s v="Stanley Markers, Easy-Erase"/>
    <n v="0"/>
    <n v="180"/>
    <n v="0"/>
    <n v="8"/>
    <b v="0"/>
  </r>
  <r>
    <s v="AZ-2014-6155335"/>
    <x v="422"/>
    <n v="8"/>
    <n v="7"/>
    <n v="2014"/>
    <x v="422"/>
    <s v="Elise Godfrey"/>
    <x v="4"/>
    <x v="4"/>
    <s v="Coventry"/>
    <x v="0"/>
    <s v="Consumer"/>
    <s v="Economy"/>
    <x v="0"/>
    <x v="1"/>
    <s v="Cardinal Hole Reinforcements, Recycled"/>
    <n v="0"/>
    <n v="11"/>
    <n v="5"/>
    <n v="2"/>
    <b v="1"/>
  </r>
  <r>
    <s v="AZ-2014-6155335"/>
    <x v="422"/>
    <n v="8"/>
    <n v="7"/>
    <n v="2014"/>
    <x v="422"/>
    <s v="Elise Godfrey"/>
    <x v="4"/>
    <x v="4"/>
    <s v="Coventry"/>
    <x v="0"/>
    <s v="Consumer"/>
    <s v="Economy"/>
    <x v="0"/>
    <x v="10"/>
    <s v="GlobeWeis Clasp Envelope, Set of 50"/>
    <n v="0"/>
    <n v="59"/>
    <n v="24"/>
    <n v="6"/>
    <b v="0"/>
  </r>
  <r>
    <s v="AZ-2014-4321659"/>
    <x v="422"/>
    <n v="8"/>
    <n v="7"/>
    <n v="2014"/>
    <x v="422"/>
    <s v="Erick Tanner"/>
    <x v="5"/>
    <x v="54"/>
    <s v="Getafe"/>
    <x v="2"/>
    <s v="Corporate"/>
    <s v="Economy"/>
    <x v="0"/>
    <x v="2"/>
    <s v="BIC Markers, Water Color"/>
    <n v="0"/>
    <n v="59"/>
    <n v="21"/>
    <n v="2"/>
    <b v="1"/>
  </r>
  <r>
    <s v="AZ-2014-4321659"/>
    <x v="422"/>
    <n v="8"/>
    <n v="7"/>
    <n v="2014"/>
    <x v="422"/>
    <s v="Erick Tanner"/>
    <x v="5"/>
    <x v="54"/>
    <s v="Getafe"/>
    <x v="2"/>
    <s v="Corporate"/>
    <s v="Economy"/>
    <x v="1"/>
    <x v="7"/>
    <s v="SanDisk Keyboard, USB"/>
    <n v="0"/>
    <n v="163"/>
    <n v="13"/>
    <n v="2"/>
    <b v="0"/>
  </r>
  <r>
    <s v="AZ-2014-651851"/>
    <x v="422"/>
    <n v="8"/>
    <n v="7"/>
    <n v="2014"/>
    <x v="422"/>
    <s v="Jade Howe"/>
    <x v="4"/>
    <x v="4"/>
    <s v="London"/>
    <x v="0"/>
    <s v="Corporate"/>
    <s v="Economy"/>
    <x v="2"/>
    <x v="5"/>
    <s v="Sauder 3-Shelf Cabinet, Mobile"/>
    <n v="0"/>
    <n v="1218"/>
    <n v="420"/>
    <n v="8"/>
    <b v="0"/>
  </r>
  <r>
    <s v="AZ-2014-9211150"/>
    <x v="422"/>
    <n v="8"/>
    <n v="7"/>
    <n v="2014"/>
    <x v="422"/>
    <s v="Brooke Hodgson"/>
    <x v="2"/>
    <x v="6"/>
    <s v="Rome"/>
    <x v="2"/>
    <s v="Consumer"/>
    <s v="Economy"/>
    <x v="0"/>
    <x v="3"/>
    <s v="Fellowes Folders, Single Width"/>
    <n v="0"/>
    <n v="16"/>
    <n v="0"/>
    <n v="1"/>
    <b v="1"/>
  </r>
  <r>
    <s v="AZ-2014-9021616"/>
    <x v="423"/>
    <n v="10"/>
    <n v="7"/>
    <n v="2014"/>
    <x v="423"/>
    <s v="Alice Currie"/>
    <x v="4"/>
    <x v="4"/>
    <s v="Swindon"/>
    <x v="0"/>
    <s v="Consumer"/>
    <s v="Economy Plus"/>
    <x v="0"/>
    <x v="2"/>
    <s v="BIC Highlighters, Water Color"/>
    <n v="0"/>
    <n v="66"/>
    <n v="12"/>
    <n v="3"/>
    <b v="0"/>
  </r>
  <r>
    <s v="AZ-2014-9021616"/>
    <x v="423"/>
    <n v="10"/>
    <n v="7"/>
    <n v="2014"/>
    <x v="423"/>
    <s v="Alice Currie"/>
    <x v="4"/>
    <x v="4"/>
    <s v="Swindon"/>
    <x v="0"/>
    <s v="Consumer"/>
    <s v="Economy Plus"/>
    <x v="1"/>
    <x v="4"/>
    <s v="Konica Receipt Printer, Wireless"/>
    <n v="0"/>
    <n v="367"/>
    <n v="73"/>
    <n v="3"/>
    <b v="1"/>
  </r>
  <r>
    <s v="AZ-2014-9761172"/>
    <x v="423"/>
    <n v="10"/>
    <n v="7"/>
    <n v="2014"/>
    <x v="423"/>
    <s v="Robert Quick"/>
    <x v="10"/>
    <x v="29"/>
    <s v="Vienna"/>
    <x v="1"/>
    <s v="Consumer"/>
    <s v="Economy Plus"/>
    <x v="2"/>
    <x v="15"/>
    <s v="Advantus Photo Frame, Erganomic"/>
    <n v="0"/>
    <n v="103"/>
    <n v="50"/>
    <n v="2"/>
    <b v="1"/>
  </r>
  <r>
    <s v="AZ-2014-9761172"/>
    <x v="423"/>
    <n v="10"/>
    <n v="7"/>
    <n v="2014"/>
    <x v="423"/>
    <s v="Robert Quick"/>
    <x v="10"/>
    <x v="29"/>
    <s v="Vienna"/>
    <x v="1"/>
    <s v="Consumer"/>
    <s v="Economy Plus"/>
    <x v="2"/>
    <x v="15"/>
    <s v="Tenex Clock, Duo Pack"/>
    <n v="0"/>
    <n v="101"/>
    <n v="38"/>
    <n v="2"/>
    <b v="0"/>
  </r>
  <r>
    <s v="AZ-2014-8900102"/>
    <x v="423"/>
    <n v="10"/>
    <n v="7"/>
    <n v="2014"/>
    <x v="423"/>
    <s v="Lillian Davis"/>
    <x v="9"/>
    <x v="46"/>
    <s v="The Hague"/>
    <x v="1"/>
    <s v="Consumer"/>
    <s v="Economy"/>
    <x v="2"/>
    <x v="15"/>
    <s v="Advantus Photo Frame, Duo Pack"/>
    <n v="0"/>
    <n v="127"/>
    <n v="29"/>
    <n v="3"/>
    <b v="1"/>
  </r>
  <r>
    <s v="AZ-2014-8900102"/>
    <x v="423"/>
    <n v="10"/>
    <n v="7"/>
    <n v="2014"/>
    <x v="423"/>
    <s v="Lillian Davis"/>
    <x v="9"/>
    <x v="46"/>
    <s v="The Hague"/>
    <x v="1"/>
    <s v="Consumer"/>
    <s v="Economy"/>
    <x v="0"/>
    <x v="1"/>
    <s v="Wilson Jones Index Tab, Durable"/>
    <n v="1"/>
    <n v="16"/>
    <n v="-15"/>
    <n v="4"/>
    <b v="0"/>
  </r>
  <r>
    <s v="AZ-2014-8900102"/>
    <x v="423"/>
    <n v="10"/>
    <n v="7"/>
    <n v="2014"/>
    <x v="423"/>
    <s v="Lillian Davis"/>
    <x v="9"/>
    <x v="46"/>
    <s v="The Hague"/>
    <x v="1"/>
    <s v="Consumer"/>
    <s v="Economy"/>
    <x v="0"/>
    <x v="11"/>
    <s v="Stockwell Staples, Bulk Pack"/>
    <n v="1"/>
    <n v="10"/>
    <n v="-2"/>
    <n v="2"/>
    <b v="1"/>
  </r>
  <r>
    <s v="AZ-2014-9761172"/>
    <x v="423"/>
    <n v="10"/>
    <n v="7"/>
    <n v="2014"/>
    <x v="423"/>
    <s v="Robert Quick"/>
    <x v="10"/>
    <x v="29"/>
    <s v="Vienna"/>
    <x v="1"/>
    <s v="Consumer"/>
    <s v="Economy Plus"/>
    <x v="1"/>
    <x v="9"/>
    <s v="Cisco Audio Dock, VoIP"/>
    <n v="0"/>
    <n v="911"/>
    <n v="355"/>
    <n v="5"/>
    <b v="0"/>
  </r>
  <r>
    <s v="AZ-2014-3025995"/>
    <x v="424"/>
    <n v="11"/>
    <n v="7"/>
    <n v="2014"/>
    <x v="424"/>
    <s v="Benjamin Humphries"/>
    <x v="3"/>
    <x v="9"/>
    <s v="Clermont-Ferrand"/>
    <x v="1"/>
    <s v="Consumer"/>
    <s v="Priority"/>
    <x v="0"/>
    <x v="2"/>
    <s v="Binney &amp; Smith Highlighters, Water Color"/>
    <n v="0"/>
    <n v="138"/>
    <n v="58"/>
    <n v="7"/>
    <b v="1"/>
  </r>
  <r>
    <s v="AZ-2014-8973958"/>
    <x v="424"/>
    <n v="11"/>
    <n v="7"/>
    <n v="2014"/>
    <x v="424"/>
    <s v="Harvey Daniels"/>
    <x v="3"/>
    <x v="8"/>
    <s v="Cergy"/>
    <x v="1"/>
    <s v="Consumer"/>
    <s v="Priority"/>
    <x v="0"/>
    <x v="0"/>
    <s v="SanDisk Message Books, 8.5 x 11"/>
    <n v="0"/>
    <n v="84"/>
    <n v="41"/>
    <n v="3"/>
    <b v="1"/>
  </r>
  <r>
    <s v="AZ-2014-7108970"/>
    <x v="424"/>
    <n v="11"/>
    <n v="7"/>
    <n v="2014"/>
    <x v="424"/>
    <s v="Paul Cleary"/>
    <x v="4"/>
    <x v="4"/>
    <s v="Reading"/>
    <x v="0"/>
    <s v="Corporate"/>
    <s v="Economy"/>
    <x v="2"/>
    <x v="6"/>
    <s v="Hon Chairmat, Adjustable"/>
    <n v="0"/>
    <n v="406"/>
    <n v="97"/>
    <n v="7"/>
    <b v="0"/>
  </r>
  <r>
    <s v="AZ-2014-7108970"/>
    <x v="424"/>
    <n v="11"/>
    <n v="7"/>
    <n v="2014"/>
    <x v="424"/>
    <s v="Paul Cleary"/>
    <x v="4"/>
    <x v="4"/>
    <s v="Reading"/>
    <x v="0"/>
    <s v="Corporate"/>
    <s v="Economy"/>
    <x v="2"/>
    <x v="6"/>
    <s v="Hon Chairmat, Red"/>
    <n v="0"/>
    <n v="278"/>
    <n v="39"/>
    <n v="5"/>
    <b v="0"/>
  </r>
  <r>
    <s v="AZ-2014-3637939"/>
    <x v="424"/>
    <n v="11"/>
    <n v="7"/>
    <n v="2014"/>
    <x v="424"/>
    <s v="Louis Dominguez"/>
    <x v="1"/>
    <x v="5"/>
    <s v="Berlin"/>
    <x v="1"/>
    <s v="Corporate"/>
    <s v="Economy"/>
    <x v="0"/>
    <x v="2"/>
    <s v="Binney &amp; Smith Canvas, Water Color"/>
    <n v="0"/>
    <n v="98"/>
    <n v="41"/>
    <n v="2"/>
    <b v="1"/>
  </r>
  <r>
    <s v="AZ-2014-3637939"/>
    <x v="424"/>
    <n v="11"/>
    <n v="7"/>
    <n v="2014"/>
    <x v="424"/>
    <s v="Louis Dominguez"/>
    <x v="1"/>
    <x v="5"/>
    <s v="Berlin"/>
    <x v="1"/>
    <s v="Corporate"/>
    <s v="Economy"/>
    <x v="0"/>
    <x v="2"/>
    <s v="Sanford Canvas, Blue"/>
    <n v="0"/>
    <n v="91"/>
    <n v="19"/>
    <n v="2"/>
    <b v="1"/>
  </r>
  <r>
    <s v="AZ-2014-3637939"/>
    <x v="424"/>
    <n v="11"/>
    <n v="7"/>
    <n v="2014"/>
    <x v="424"/>
    <s v="Louis Dominguez"/>
    <x v="1"/>
    <x v="5"/>
    <s v="Berlin"/>
    <x v="1"/>
    <s v="Corporate"/>
    <s v="Economy"/>
    <x v="0"/>
    <x v="1"/>
    <s v="Wilson Jones 3-Hole Punch, Durable"/>
    <n v="0"/>
    <n v="53"/>
    <n v="6"/>
    <n v="2"/>
    <b v="1"/>
  </r>
  <r>
    <s v="AZ-2014-3637939"/>
    <x v="424"/>
    <n v="11"/>
    <n v="7"/>
    <n v="2014"/>
    <x v="424"/>
    <s v="Louis Dominguez"/>
    <x v="1"/>
    <x v="5"/>
    <s v="Berlin"/>
    <x v="1"/>
    <s v="Corporate"/>
    <s v="Economy"/>
    <x v="0"/>
    <x v="3"/>
    <s v="Rogers Lockers, Blue"/>
    <n v="0"/>
    <n v="169"/>
    <n v="-28"/>
    <n v="1"/>
    <b v="0"/>
  </r>
  <r>
    <s v="AZ-2014-3637939"/>
    <x v="424"/>
    <n v="11"/>
    <n v="7"/>
    <n v="2014"/>
    <x v="424"/>
    <s v="Louis Dominguez"/>
    <x v="1"/>
    <x v="5"/>
    <s v="Berlin"/>
    <x v="1"/>
    <s v="Corporate"/>
    <s v="Economy"/>
    <x v="0"/>
    <x v="3"/>
    <s v="Rogers Shelving, Wire Frame"/>
    <n v="0"/>
    <n v="245"/>
    <n v="34"/>
    <n v="5"/>
    <b v="0"/>
  </r>
  <r>
    <s v="AZ-2014-4591984"/>
    <x v="424"/>
    <n v="11"/>
    <n v="7"/>
    <n v="2014"/>
    <x v="424"/>
    <s v="Casey Beckett"/>
    <x v="1"/>
    <x v="1"/>
    <s v="Cologne"/>
    <x v="1"/>
    <s v="Home Office"/>
    <s v="Economy Plus"/>
    <x v="0"/>
    <x v="10"/>
    <s v="Cameo Mailers, Recycled"/>
    <n v="0"/>
    <n v="185"/>
    <n v="42"/>
    <n v="5"/>
    <b v="0"/>
  </r>
  <r>
    <s v="AZ-2014-4591984"/>
    <x v="424"/>
    <n v="11"/>
    <n v="7"/>
    <n v="2014"/>
    <x v="424"/>
    <s v="Casey Beckett"/>
    <x v="1"/>
    <x v="1"/>
    <s v="Cologne"/>
    <x v="1"/>
    <s v="Home Office"/>
    <s v="Economy Plus"/>
    <x v="0"/>
    <x v="3"/>
    <s v="Smead Trays, Blue"/>
    <n v="0"/>
    <n v="349"/>
    <n v="12"/>
    <n v="8"/>
    <b v="1"/>
  </r>
  <r>
    <s v="AZ-2014-5189353"/>
    <x v="424"/>
    <n v="11"/>
    <n v="7"/>
    <n v="2014"/>
    <x v="424"/>
    <s v="Michael Watkins"/>
    <x v="10"/>
    <x v="29"/>
    <s v="Vienna"/>
    <x v="1"/>
    <s v="Home Office"/>
    <s v="Economy"/>
    <x v="0"/>
    <x v="3"/>
    <s v="Smead Lockers, Single Width"/>
    <n v="0"/>
    <n v="397"/>
    <n v="179"/>
    <n v="2"/>
    <b v="0"/>
  </r>
  <r>
    <s v="AZ-2014-7108970"/>
    <x v="424"/>
    <n v="11"/>
    <n v="7"/>
    <n v="2014"/>
    <x v="424"/>
    <s v="Paul Cleary"/>
    <x v="4"/>
    <x v="4"/>
    <s v="Reading"/>
    <x v="0"/>
    <s v="Corporate"/>
    <s v="Economy"/>
    <x v="0"/>
    <x v="3"/>
    <s v="Eldon File Cart, Single Width"/>
    <n v="0"/>
    <n v="128"/>
    <n v="55"/>
    <n v="1"/>
    <b v="0"/>
  </r>
  <r>
    <s v="AZ-2014-7108970"/>
    <x v="424"/>
    <n v="11"/>
    <n v="7"/>
    <n v="2014"/>
    <x v="424"/>
    <s v="Paul Cleary"/>
    <x v="4"/>
    <x v="4"/>
    <s v="Reading"/>
    <x v="0"/>
    <s v="Corporate"/>
    <s v="Economy"/>
    <x v="0"/>
    <x v="12"/>
    <s v="Fiskars Scissors, Easy Grip"/>
    <n v="0"/>
    <n v="74"/>
    <n v="9"/>
    <n v="3"/>
    <b v="0"/>
  </r>
  <r>
    <s v="AZ-2014-8465996"/>
    <x v="424"/>
    <n v="11"/>
    <n v="7"/>
    <n v="2014"/>
    <x v="424"/>
    <s v="Dylan Dry"/>
    <x v="2"/>
    <x v="37"/>
    <s v="Novara"/>
    <x v="2"/>
    <s v="Consumer"/>
    <s v="Economy"/>
    <x v="0"/>
    <x v="0"/>
    <s v="Enermax Message Books, Recycled"/>
    <n v="0"/>
    <n v="202"/>
    <n v="89"/>
    <n v="9"/>
    <b v="0"/>
  </r>
  <r>
    <s v="BN-2014-7351644"/>
    <x v="424"/>
    <n v="11"/>
    <n v="7"/>
    <n v="2014"/>
    <x v="424"/>
    <s v="Carol Evans"/>
    <x v="3"/>
    <x v="14"/>
    <s v="Muret"/>
    <x v="1"/>
    <s v="Consumer"/>
    <s v="Economy"/>
    <x v="1"/>
    <x v="7"/>
    <s v="Logitech Flash Drive, Erganomic"/>
    <n v="0"/>
    <n v="227"/>
    <n v="102"/>
    <n v="8"/>
    <b v="1"/>
  </r>
  <r>
    <s v="AZ-2014-3802828"/>
    <x v="424"/>
    <n v="11"/>
    <n v="7"/>
    <n v="2014"/>
    <x v="424"/>
    <s v="Angelina Hurst"/>
    <x v="1"/>
    <x v="28"/>
    <s v="Ulm"/>
    <x v="1"/>
    <s v="Consumer"/>
    <s v="Economy Plus"/>
    <x v="0"/>
    <x v="2"/>
    <s v="BIC Markers, Easy-Erase"/>
    <n v="0"/>
    <n v="240"/>
    <n v="67"/>
    <n v="9"/>
    <b v="1"/>
  </r>
  <r>
    <s v="AZ-2014-3802828"/>
    <x v="424"/>
    <n v="11"/>
    <n v="7"/>
    <n v="2014"/>
    <x v="424"/>
    <s v="Angelina Hurst"/>
    <x v="1"/>
    <x v="28"/>
    <s v="Ulm"/>
    <x v="1"/>
    <s v="Consumer"/>
    <s v="Economy Plus"/>
    <x v="0"/>
    <x v="2"/>
    <s v="Stanley Markers, Easy-Erase"/>
    <n v="0"/>
    <n v="67"/>
    <n v="0"/>
    <n v="3"/>
    <b v="0"/>
  </r>
  <r>
    <s v="AZ-2014-4979219"/>
    <x v="424"/>
    <n v="11"/>
    <n v="7"/>
    <n v="2014"/>
    <x v="424"/>
    <s v="Lorri Stratton"/>
    <x v="3"/>
    <x v="39"/>
    <s v="Nice"/>
    <x v="1"/>
    <s v="Consumer"/>
    <s v="Economy"/>
    <x v="0"/>
    <x v="1"/>
    <s v="Acco 3-Hole Punch, Economy"/>
    <n v="0"/>
    <n v="60"/>
    <n v="11"/>
    <n v="2"/>
    <b v="0"/>
  </r>
  <r>
    <s v="AZ-2014-3802828"/>
    <x v="424"/>
    <n v="11"/>
    <n v="7"/>
    <n v="2014"/>
    <x v="424"/>
    <s v="Angelina Hurst"/>
    <x v="1"/>
    <x v="28"/>
    <s v="Ulm"/>
    <x v="1"/>
    <s v="Consumer"/>
    <s v="Economy Plus"/>
    <x v="1"/>
    <x v="13"/>
    <s v="Canon Copy Machine, High-Speed"/>
    <n v="0"/>
    <n v="260"/>
    <n v="47"/>
    <n v="1"/>
    <b v="0"/>
  </r>
  <r>
    <s v="BN-2014-2952495"/>
    <x v="425"/>
    <n v="12"/>
    <n v="7"/>
    <n v="2014"/>
    <x v="425"/>
    <s v="Nancy Seay"/>
    <x v="5"/>
    <x v="22"/>
    <s v="Seville"/>
    <x v="2"/>
    <s v="Consumer"/>
    <s v="Priority"/>
    <x v="2"/>
    <x v="5"/>
    <s v="Safco Classic Bookcase, Metal"/>
    <n v="0"/>
    <n v="2188"/>
    <n v="1050"/>
    <n v="5"/>
    <b v="0"/>
  </r>
  <r>
    <s v="BN-2014-2952495"/>
    <x v="425"/>
    <n v="12"/>
    <n v="7"/>
    <n v="2014"/>
    <x v="425"/>
    <s v="Nancy Seay"/>
    <x v="5"/>
    <x v="22"/>
    <s v="Seville"/>
    <x v="2"/>
    <s v="Consumer"/>
    <s v="Priority"/>
    <x v="1"/>
    <x v="4"/>
    <s v="Okidata Receipt Printer, White"/>
    <n v="0"/>
    <n v="328"/>
    <n v="-15"/>
    <n v="3"/>
    <b v="1"/>
  </r>
  <r>
    <s v="BN-2014-2952495"/>
    <x v="425"/>
    <n v="12"/>
    <n v="7"/>
    <n v="2014"/>
    <x v="425"/>
    <s v="Nancy Seay"/>
    <x v="5"/>
    <x v="22"/>
    <s v="Seville"/>
    <x v="2"/>
    <s v="Consumer"/>
    <s v="Priority"/>
    <x v="1"/>
    <x v="9"/>
    <s v="Nokia Office Telephone, Full Size"/>
    <n v="0"/>
    <n v="418"/>
    <n v="70"/>
    <n v="7"/>
    <b v="1"/>
  </r>
  <r>
    <s v="AZ-2014-6537657"/>
    <x v="426"/>
    <n v="1"/>
    <n v="8"/>
    <n v="2014"/>
    <x v="426"/>
    <s v="Hershel Snyder"/>
    <x v="1"/>
    <x v="5"/>
    <s v="Berlin"/>
    <x v="1"/>
    <s v="Corporate"/>
    <s v="Immediate"/>
    <x v="0"/>
    <x v="2"/>
    <s v="Sanford Canvas, Blue"/>
    <n v="0"/>
    <n v="227"/>
    <n v="48"/>
    <n v="5"/>
    <b v="1"/>
  </r>
  <r>
    <s v="BN-2014-4967786"/>
    <x v="426"/>
    <n v="1"/>
    <n v="8"/>
    <n v="2014"/>
    <x v="426"/>
    <s v="Sophia Owen"/>
    <x v="9"/>
    <x v="51"/>
    <s v="Amsterdam"/>
    <x v="1"/>
    <s v="Corporate"/>
    <s v="Economy"/>
    <x v="0"/>
    <x v="3"/>
    <s v="Tenex Lockers, Blue"/>
    <n v="1"/>
    <n v="306"/>
    <n v="-147"/>
    <n v="3"/>
    <b v="0"/>
  </r>
  <r>
    <s v="BN-2014-2460712"/>
    <x v="426"/>
    <n v="1"/>
    <n v="8"/>
    <n v="2014"/>
    <x v="426"/>
    <s v="Darcy St George"/>
    <x v="9"/>
    <x v="72"/>
    <s v="Roosendaal"/>
    <x v="1"/>
    <s v="Corporate"/>
    <s v="Economy"/>
    <x v="2"/>
    <x v="15"/>
    <s v="Tenex Stacking Tray, Erganomic"/>
    <n v="0"/>
    <n v="38"/>
    <n v="-6"/>
    <n v="2"/>
    <b v="0"/>
  </r>
  <r>
    <s v="BN-2014-2460712"/>
    <x v="426"/>
    <n v="1"/>
    <n v="8"/>
    <n v="2014"/>
    <x v="426"/>
    <s v="Darcy St George"/>
    <x v="9"/>
    <x v="72"/>
    <s v="Roosendaal"/>
    <x v="1"/>
    <s v="Corporate"/>
    <s v="Economy"/>
    <x v="0"/>
    <x v="2"/>
    <s v="BIC Sketch Pad, Fluorescent"/>
    <n v="1"/>
    <n v="50"/>
    <n v="-17"/>
    <n v="2"/>
    <b v="1"/>
  </r>
  <r>
    <s v="BN-2014-2460712"/>
    <x v="426"/>
    <n v="1"/>
    <n v="8"/>
    <n v="2014"/>
    <x v="426"/>
    <s v="Darcy St George"/>
    <x v="9"/>
    <x v="72"/>
    <s v="Roosendaal"/>
    <x v="1"/>
    <s v="Corporate"/>
    <s v="Economy"/>
    <x v="0"/>
    <x v="10"/>
    <s v="GlobeWeis Interoffice Envelope, Recycled"/>
    <n v="1"/>
    <n v="47"/>
    <n v="-20"/>
    <n v="2"/>
    <b v="0"/>
  </r>
  <r>
    <s v="BN-2014-2460712"/>
    <x v="426"/>
    <n v="1"/>
    <n v="8"/>
    <n v="2014"/>
    <x v="426"/>
    <s v="Darcy St George"/>
    <x v="9"/>
    <x v="72"/>
    <s v="Roosendaal"/>
    <x v="1"/>
    <s v="Corporate"/>
    <s v="Economy"/>
    <x v="1"/>
    <x v="7"/>
    <s v="Logitech Flash Drive, USB"/>
    <n v="1"/>
    <n v="61"/>
    <n v="-25"/>
    <n v="4"/>
    <b v="1"/>
  </r>
  <r>
    <s v="AZ-2014-3774339"/>
    <x v="426"/>
    <n v="1"/>
    <n v="8"/>
    <n v="2014"/>
    <x v="426"/>
    <s v="Jay Andrews"/>
    <x v="3"/>
    <x v="30"/>
    <s v="Tourcoing"/>
    <x v="1"/>
    <s v="Consumer"/>
    <s v="Economy"/>
    <x v="2"/>
    <x v="15"/>
    <s v="Advantus Frame, Durable"/>
    <n v="0"/>
    <n v="324"/>
    <n v="36"/>
    <n v="3"/>
    <b v="0"/>
  </r>
  <r>
    <s v="AZ-2014-3774339"/>
    <x v="426"/>
    <n v="1"/>
    <n v="8"/>
    <n v="2014"/>
    <x v="426"/>
    <s v="Jay Andrews"/>
    <x v="3"/>
    <x v="30"/>
    <s v="Tourcoing"/>
    <x v="1"/>
    <s v="Consumer"/>
    <s v="Economy"/>
    <x v="0"/>
    <x v="1"/>
    <s v="Wilson Jones Binder Covers, Recycled"/>
    <n v="0"/>
    <n v="58"/>
    <n v="14"/>
    <n v="5"/>
    <b v="0"/>
  </r>
  <r>
    <s v="AZ-2014-3774339"/>
    <x v="426"/>
    <n v="1"/>
    <n v="8"/>
    <n v="2014"/>
    <x v="426"/>
    <s v="Jay Andrews"/>
    <x v="3"/>
    <x v="30"/>
    <s v="Tourcoing"/>
    <x v="1"/>
    <s v="Consumer"/>
    <s v="Economy"/>
    <x v="0"/>
    <x v="3"/>
    <s v="Rogers Box, Single Width"/>
    <n v="0"/>
    <n v="22"/>
    <n v="0"/>
    <n v="1"/>
    <b v="1"/>
  </r>
  <r>
    <s v="AZ-2014-3774339"/>
    <x v="426"/>
    <n v="1"/>
    <n v="8"/>
    <n v="2014"/>
    <x v="426"/>
    <s v="Jay Andrews"/>
    <x v="3"/>
    <x v="30"/>
    <s v="Tourcoing"/>
    <x v="1"/>
    <s v="Consumer"/>
    <s v="Economy"/>
    <x v="0"/>
    <x v="12"/>
    <s v="Fiskars Shears, High Speed"/>
    <n v="0"/>
    <n v="95"/>
    <n v="47"/>
    <n v="2"/>
    <b v="0"/>
  </r>
  <r>
    <s v="AZ-2014-3774339"/>
    <x v="426"/>
    <n v="1"/>
    <n v="8"/>
    <n v="2014"/>
    <x v="426"/>
    <s v="Jay Andrews"/>
    <x v="3"/>
    <x v="30"/>
    <s v="Tourcoing"/>
    <x v="1"/>
    <s v="Consumer"/>
    <s v="Economy"/>
    <x v="1"/>
    <x v="4"/>
    <s v="Panasonic Phone, White"/>
    <n v="0"/>
    <n v="495"/>
    <n v="-35"/>
    <n v="7"/>
    <b v="0"/>
  </r>
  <r>
    <s v="AZ-2014-874376"/>
    <x v="426"/>
    <n v="1"/>
    <n v="8"/>
    <n v="2014"/>
    <x v="426"/>
    <s v="Hayden Weigel"/>
    <x v="2"/>
    <x v="24"/>
    <s v="Milan"/>
    <x v="2"/>
    <s v="Consumer"/>
    <s v="Economy"/>
    <x v="2"/>
    <x v="5"/>
    <s v="Sauder Floating Shelf Set, Metal"/>
    <n v="0"/>
    <n v="388"/>
    <n v="93"/>
    <n v="2"/>
    <b v="1"/>
  </r>
  <r>
    <s v="AZ-2014-874376"/>
    <x v="426"/>
    <n v="1"/>
    <n v="8"/>
    <n v="2014"/>
    <x v="426"/>
    <s v="Hayden Weigel"/>
    <x v="2"/>
    <x v="24"/>
    <s v="Milan"/>
    <x v="2"/>
    <s v="Consumer"/>
    <s v="Economy"/>
    <x v="0"/>
    <x v="14"/>
    <s v="Harbour Creations Removable Labels, 5000 Label Set"/>
    <n v="0"/>
    <n v="31"/>
    <n v="11"/>
    <n v="3"/>
    <b v="1"/>
  </r>
  <r>
    <s v="AZ-2014-8991506"/>
    <x v="427"/>
    <n v="2"/>
    <n v="8"/>
    <n v="2014"/>
    <x v="427"/>
    <s v="Chelsea Parkinson"/>
    <x v="5"/>
    <x v="10"/>
    <s v="Barcelona"/>
    <x v="2"/>
    <s v="Corporate"/>
    <s v="Priority"/>
    <x v="0"/>
    <x v="8"/>
    <s v="Hamilton Beach Blender, Black"/>
    <n v="0"/>
    <n v="282"/>
    <n v="14"/>
    <n v="4"/>
    <b v="1"/>
  </r>
  <r>
    <s v="AZ-2014-8991506"/>
    <x v="427"/>
    <n v="2"/>
    <n v="8"/>
    <n v="2014"/>
    <x v="427"/>
    <s v="Chelsea Parkinson"/>
    <x v="5"/>
    <x v="10"/>
    <s v="Barcelona"/>
    <x v="2"/>
    <s v="Corporate"/>
    <s v="Priority"/>
    <x v="0"/>
    <x v="8"/>
    <s v="Hoover Stove, Red"/>
    <n v="0"/>
    <n v="1137"/>
    <n v="568"/>
    <n v="2"/>
    <b v="1"/>
  </r>
  <r>
    <s v="AZ-2014-7416333"/>
    <x v="427"/>
    <n v="2"/>
    <n v="8"/>
    <n v="2014"/>
    <x v="427"/>
    <s v="Poppy Gunn"/>
    <x v="3"/>
    <x v="41"/>
    <s v="Rouen"/>
    <x v="1"/>
    <s v="Consumer"/>
    <s v="Economy"/>
    <x v="0"/>
    <x v="1"/>
    <s v="Cardinal Binder, Durable"/>
    <n v="0"/>
    <n v="31"/>
    <n v="2"/>
    <n v="2"/>
    <b v="0"/>
  </r>
  <r>
    <s v="AZ-2014-4714590"/>
    <x v="428"/>
    <n v="3"/>
    <n v="8"/>
    <n v="2014"/>
    <x v="428"/>
    <s v="Chelsea Bannister"/>
    <x v="2"/>
    <x v="37"/>
    <s v="Turin"/>
    <x v="2"/>
    <s v="Consumer"/>
    <s v="Economy"/>
    <x v="0"/>
    <x v="8"/>
    <s v="Cuisinart Stove, Silver"/>
    <n v="0"/>
    <n v="1078"/>
    <n v="323"/>
    <n v="2"/>
    <b v="0"/>
  </r>
  <r>
    <s v="AZ-2014-4714590"/>
    <x v="428"/>
    <n v="3"/>
    <n v="8"/>
    <n v="2014"/>
    <x v="428"/>
    <s v="Chelsea Bannister"/>
    <x v="2"/>
    <x v="37"/>
    <s v="Turin"/>
    <x v="2"/>
    <s v="Consumer"/>
    <s v="Economy"/>
    <x v="1"/>
    <x v="13"/>
    <s v="HP Ink, Digital"/>
    <n v="0"/>
    <n v="385"/>
    <n v="50"/>
    <n v="3"/>
    <b v="1"/>
  </r>
  <r>
    <s v="AZ-2014-5692945"/>
    <x v="429"/>
    <n v="4"/>
    <n v="8"/>
    <n v="2014"/>
    <x v="429"/>
    <s v="Lydia Webster"/>
    <x v="3"/>
    <x v="52"/>
    <s v="Nantes"/>
    <x v="1"/>
    <s v="Consumer"/>
    <s v="Economy"/>
    <x v="2"/>
    <x v="15"/>
    <s v="Advantus Clock, Erganomic"/>
    <n v="0"/>
    <n v="100"/>
    <n v="1"/>
    <n v="2"/>
    <b v="0"/>
  </r>
  <r>
    <s v="AZ-2014-5692945"/>
    <x v="429"/>
    <n v="4"/>
    <n v="8"/>
    <n v="2014"/>
    <x v="429"/>
    <s v="Lydia Webster"/>
    <x v="3"/>
    <x v="52"/>
    <s v="Nantes"/>
    <x v="1"/>
    <s v="Consumer"/>
    <s v="Economy"/>
    <x v="2"/>
    <x v="15"/>
    <s v="Deflect-O Stacking Tray, Durable"/>
    <n v="0"/>
    <n v="126"/>
    <n v="6"/>
    <n v="5"/>
    <b v="1"/>
  </r>
  <r>
    <s v="AZ-2014-5692945"/>
    <x v="429"/>
    <n v="4"/>
    <n v="8"/>
    <n v="2014"/>
    <x v="429"/>
    <s v="Lydia Webster"/>
    <x v="3"/>
    <x v="52"/>
    <s v="Nantes"/>
    <x v="1"/>
    <s v="Consumer"/>
    <s v="Economy"/>
    <x v="0"/>
    <x v="3"/>
    <s v="Fellowes File Cart, Blue"/>
    <n v="0"/>
    <n v="371"/>
    <n v="124"/>
    <n v="3"/>
    <b v="0"/>
  </r>
  <r>
    <s v="AZ-2014-2291964"/>
    <x v="430"/>
    <n v="5"/>
    <n v="8"/>
    <n v="2014"/>
    <x v="430"/>
    <s v="Aaron Cunningham"/>
    <x v="1"/>
    <x v="5"/>
    <s v="Berlin"/>
    <x v="1"/>
    <s v="Consumer"/>
    <s v="Priority"/>
    <x v="0"/>
    <x v="1"/>
    <s v="Avery Hole Reinforcements, Clear"/>
    <n v="0"/>
    <n v="10"/>
    <n v="0"/>
    <n v="3"/>
    <b v="0"/>
  </r>
  <r>
    <s v="AZ-2014-2291964"/>
    <x v="430"/>
    <n v="5"/>
    <n v="8"/>
    <n v="2014"/>
    <x v="430"/>
    <s v="Aaron Cunningham"/>
    <x v="1"/>
    <x v="5"/>
    <s v="Berlin"/>
    <x v="1"/>
    <s v="Consumer"/>
    <s v="Priority"/>
    <x v="0"/>
    <x v="1"/>
    <s v="Ibico Index Tab, Economy"/>
    <n v="0"/>
    <n v="28"/>
    <n v="7"/>
    <n v="3"/>
    <b v="0"/>
  </r>
  <r>
    <s v="AZ-2014-2291964"/>
    <x v="430"/>
    <n v="5"/>
    <n v="8"/>
    <n v="2014"/>
    <x v="430"/>
    <s v="Aaron Cunningham"/>
    <x v="1"/>
    <x v="5"/>
    <s v="Berlin"/>
    <x v="1"/>
    <s v="Consumer"/>
    <s v="Priority"/>
    <x v="0"/>
    <x v="11"/>
    <s v="OIC Paper Clips, Bulk Pack"/>
    <n v="0"/>
    <n v="39"/>
    <n v="17"/>
    <n v="3"/>
    <b v="0"/>
  </r>
  <r>
    <s v="AZ-2014-2291964"/>
    <x v="430"/>
    <n v="5"/>
    <n v="8"/>
    <n v="2014"/>
    <x v="430"/>
    <s v="Aaron Cunningham"/>
    <x v="1"/>
    <x v="5"/>
    <s v="Berlin"/>
    <x v="1"/>
    <s v="Consumer"/>
    <s v="Priority"/>
    <x v="0"/>
    <x v="3"/>
    <s v="Tenex File Cart, Industrial"/>
    <n v="0"/>
    <n v="322"/>
    <n v="-4"/>
    <n v="3"/>
    <b v="0"/>
  </r>
  <r>
    <s v="AZ-2014-2291964"/>
    <x v="430"/>
    <n v="5"/>
    <n v="8"/>
    <n v="2014"/>
    <x v="430"/>
    <s v="Aaron Cunningham"/>
    <x v="1"/>
    <x v="5"/>
    <s v="Berlin"/>
    <x v="1"/>
    <s v="Consumer"/>
    <s v="Priority"/>
    <x v="1"/>
    <x v="13"/>
    <s v="Sharp Fax and Copier, High-Speed"/>
    <n v="0"/>
    <n v="150"/>
    <n v="3"/>
    <n v="1"/>
    <b v="1"/>
  </r>
  <r>
    <s v="AZ-2014-462189"/>
    <x v="430"/>
    <n v="5"/>
    <n v="8"/>
    <n v="2014"/>
    <x v="430"/>
    <s v="Jean Crowley"/>
    <x v="5"/>
    <x v="54"/>
    <s v="Madrid"/>
    <x v="2"/>
    <s v="Corporate"/>
    <s v="Economy Plus"/>
    <x v="1"/>
    <x v="4"/>
    <s v="Konica Inkjet, Wireless"/>
    <n v="0"/>
    <n v="846"/>
    <n v="56"/>
    <n v="3"/>
    <b v="0"/>
  </r>
  <r>
    <s v="AZ-2014-8951189"/>
    <x v="430"/>
    <n v="5"/>
    <n v="8"/>
    <n v="2014"/>
    <x v="430"/>
    <s v="Imogen Steele"/>
    <x v="2"/>
    <x v="53"/>
    <s v="Andria"/>
    <x v="2"/>
    <s v="Corporate"/>
    <s v="Priority"/>
    <x v="0"/>
    <x v="11"/>
    <s v="Accos Thumb Tacks, 12 Pack"/>
    <n v="0"/>
    <n v="26"/>
    <n v="9"/>
    <n v="2"/>
    <b v="0"/>
  </r>
  <r>
    <s v="AZ-2014-5567456"/>
    <x v="430"/>
    <n v="5"/>
    <n v="8"/>
    <n v="2014"/>
    <x v="430"/>
    <s v="Max Ronald"/>
    <x v="1"/>
    <x v="66"/>
    <s v="Koblenz"/>
    <x v="1"/>
    <s v="Corporate"/>
    <s v="Economy"/>
    <x v="0"/>
    <x v="1"/>
    <s v="Ibico Binding Machine, Durable"/>
    <n v="0"/>
    <n v="159"/>
    <n v="73"/>
    <n v="3"/>
    <b v="0"/>
  </r>
  <r>
    <s v="AZ-2014-5567456"/>
    <x v="430"/>
    <n v="5"/>
    <n v="8"/>
    <n v="2014"/>
    <x v="430"/>
    <s v="Max Ronald"/>
    <x v="1"/>
    <x v="66"/>
    <s v="Koblenz"/>
    <x v="1"/>
    <s v="Corporate"/>
    <s v="Economy"/>
    <x v="0"/>
    <x v="12"/>
    <s v="Kleencut Shears, High Speed"/>
    <n v="0"/>
    <n v="187"/>
    <n v="80"/>
    <n v="4"/>
    <b v="0"/>
  </r>
  <r>
    <s v="AZ-2014-5567456"/>
    <x v="430"/>
    <n v="5"/>
    <n v="8"/>
    <n v="2014"/>
    <x v="430"/>
    <s v="Max Ronald"/>
    <x v="1"/>
    <x v="66"/>
    <s v="Koblenz"/>
    <x v="1"/>
    <s v="Corporate"/>
    <s v="Economy"/>
    <x v="1"/>
    <x v="13"/>
    <s v="Canon Fax and Copier, Laser"/>
    <n v="0"/>
    <n v="191"/>
    <n v="90"/>
    <n v="1"/>
    <b v="0"/>
  </r>
  <r>
    <s v="AZ-2014-1556718"/>
    <x v="430"/>
    <n v="5"/>
    <n v="8"/>
    <n v="2014"/>
    <x v="430"/>
    <s v="Jay Johnson"/>
    <x v="4"/>
    <x v="4"/>
    <s v="Crawley"/>
    <x v="0"/>
    <s v="Consumer"/>
    <s v="Economy Plus"/>
    <x v="1"/>
    <x v="13"/>
    <s v="HP Wireless Fax, Digital"/>
    <n v="0"/>
    <n v="2519"/>
    <n v="1033"/>
    <n v="7"/>
    <b v="0"/>
  </r>
  <r>
    <s v="AZ-2014-9904920"/>
    <x v="430"/>
    <n v="5"/>
    <n v="8"/>
    <n v="2014"/>
    <x v="430"/>
    <s v="Phoebe Moore"/>
    <x v="3"/>
    <x v="9"/>
    <s v="Meyzieu"/>
    <x v="1"/>
    <s v="Corporate"/>
    <s v="Economy"/>
    <x v="1"/>
    <x v="13"/>
    <s v="HP Personal Copier, Color"/>
    <n v="0"/>
    <n v="321"/>
    <n v="26"/>
    <n v="3"/>
    <b v="1"/>
  </r>
  <r>
    <s v="AZ-2014-9423386"/>
    <x v="431"/>
    <n v="6"/>
    <n v="8"/>
    <n v="2014"/>
    <x v="431"/>
    <s v="Winnie Moss"/>
    <x v="4"/>
    <x v="4"/>
    <s v="Exeter"/>
    <x v="0"/>
    <s v="Consumer"/>
    <s v="Economy"/>
    <x v="0"/>
    <x v="1"/>
    <s v="Acco Binder Covers, Clear"/>
    <n v="0"/>
    <n v="26"/>
    <n v="11"/>
    <n v="2"/>
    <b v="1"/>
  </r>
  <r>
    <s v="AZ-2014-9423386"/>
    <x v="431"/>
    <n v="6"/>
    <n v="8"/>
    <n v="2014"/>
    <x v="431"/>
    <s v="Winnie Moss"/>
    <x v="4"/>
    <x v="4"/>
    <s v="Exeter"/>
    <x v="0"/>
    <s v="Consumer"/>
    <s v="Economy"/>
    <x v="0"/>
    <x v="3"/>
    <s v="Eldon Box, Wire Frame"/>
    <n v="0"/>
    <n v="19"/>
    <n v="6"/>
    <n v="2"/>
    <b v="0"/>
  </r>
  <r>
    <s v="AZ-2014-9423386"/>
    <x v="431"/>
    <n v="6"/>
    <n v="8"/>
    <n v="2014"/>
    <x v="431"/>
    <s v="Winnie Moss"/>
    <x v="4"/>
    <x v="4"/>
    <s v="Exeter"/>
    <x v="0"/>
    <s v="Consumer"/>
    <s v="Economy"/>
    <x v="1"/>
    <x v="13"/>
    <s v="Brother Fax and Copier, Color"/>
    <n v="0"/>
    <n v="579"/>
    <n v="139"/>
    <n v="3"/>
    <b v="0"/>
  </r>
  <r>
    <s v="AZ-2014-9433956"/>
    <x v="432"/>
    <n v="7"/>
    <n v="8"/>
    <n v="2014"/>
    <x v="432"/>
    <s v="Patricia Smith"/>
    <x v="3"/>
    <x v="8"/>
    <s v="Paris"/>
    <x v="1"/>
    <s v="Corporate"/>
    <s v="Economy"/>
    <x v="0"/>
    <x v="14"/>
    <s v="Harbour Creations Round Labels, Alphabetical"/>
    <n v="0"/>
    <n v="39"/>
    <n v="16"/>
    <n v="6"/>
    <b v="0"/>
  </r>
  <r>
    <s v="AZ-2014-9141986"/>
    <x v="433"/>
    <n v="8"/>
    <n v="8"/>
    <n v="2014"/>
    <x v="433"/>
    <s v="Lucas Northcott"/>
    <x v="1"/>
    <x v="32"/>
    <s v="Wiesbaden"/>
    <x v="1"/>
    <s v="Consumer"/>
    <s v="Economy Plus"/>
    <x v="0"/>
    <x v="3"/>
    <s v="Smead Trays, Wire Frame"/>
    <n v="0"/>
    <n v="128"/>
    <n v="4"/>
    <n v="3"/>
    <b v="1"/>
  </r>
  <r>
    <s v="AZ-2014-3303023"/>
    <x v="433"/>
    <n v="8"/>
    <n v="8"/>
    <n v="2014"/>
    <x v="433"/>
    <s v="Corey Norton"/>
    <x v="3"/>
    <x v="8"/>
    <s v="Paris"/>
    <x v="1"/>
    <s v="Consumer"/>
    <s v="Priority"/>
    <x v="0"/>
    <x v="11"/>
    <s v="OIC Rubber Bands, Metal"/>
    <n v="0"/>
    <n v="103"/>
    <n v="39"/>
    <n v="6"/>
    <b v="1"/>
  </r>
  <r>
    <s v="AZ-2014-3303023"/>
    <x v="433"/>
    <n v="8"/>
    <n v="8"/>
    <n v="2014"/>
    <x v="433"/>
    <s v="Corey Norton"/>
    <x v="3"/>
    <x v="8"/>
    <s v="Paris"/>
    <x v="1"/>
    <s v="Consumer"/>
    <s v="Priority"/>
    <x v="1"/>
    <x v="7"/>
    <s v="Enermax Router, USB"/>
    <n v="0"/>
    <n v="1810"/>
    <n v="326"/>
    <n v="7"/>
    <b v="0"/>
  </r>
  <r>
    <s v="AZ-2014-3303023"/>
    <x v="433"/>
    <n v="8"/>
    <n v="8"/>
    <n v="2014"/>
    <x v="433"/>
    <s v="Corey Norton"/>
    <x v="3"/>
    <x v="8"/>
    <s v="Paris"/>
    <x v="1"/>
    <s v="Consumer"/>
    <s v="Priority"/>
    <x v="1"/>
    <x v="7"/>
    <s v="Memorex Keyboard, USB"/>
    <n v="0"/>
    <n v="143"/>
    <n v="6"/>
    <n v="2"/>
    <b v="0"/>
  </r>
  <r>
    <s v="AZ-2014-6926624"/>
    <x v="433"/>
    <n v="8"/>
    <n v="8"/>
    <n v="2014"/>
    <x v="433"/>
    <s v="Lamar Lockhart"/>
    <x v="1"/>
    <x v="47"/>
    <s v="Schwerin"/>
    <x v="1"/>
    <s v="Consumer"/>
    <s v="Economy"/>
    <x v="1"/>
    <x v="7"/>
    <s v="SanDisk Router, Programmable"/>
    <n v="0"/>
    <n v="774"/>
    <n v="170"/>
    <n v="3"/>
    <b v="0"/>
  </r>
  <r>
    <s v="BN-2014-9212655"/>
    <x v="433"/>
    <n v="8"/>
    <n v="8"/>
    <n v="2014"/>
    <x v="433"/>
    <s v="Mohammed Arnold"/>
    <x v="5"/>
    <x v="77"/>
    <s v="Bilbao"/>
    <x v="2"/>
    <s v="Consumer"/>
    <s v="Economy"/>
    <x v="2"/>
    <x v="6"/>
    <s v="Hon Executive Leather Armchair, Red"/>
    <n v="0"/>
    <n v="1103"/>
    <n v="-276"/>
    <n v="3"/>
    <b v="1"/>
  </r>
  <r>
    <s v="BN-2014-3197989"/>
    <x v="433"/>
    <n v="8"/>
    <n v="8"/>
    <n v="2014"/>
    <x v="433"/>
    <s v="Koby Ricketson"/>
    <x v="0"/>
    <x v="0"/>
    <s v="Stockholm"/>
    <x v="0"/>
    <s v="Corporate"/>
    <s v="Economy Plus"/>
    <x v="0"/>
    <x v="3"/>
    <s v="Rogers Folders, Wire Frame"/>
    <n v="1"/>
    <n v="30"/>
    <n v="-23"/>
    <n v="2"/>
    <b v="0"/>
  </r>
  <r>
    <s v="AZ-2014-3178451"/>
    <x v="433"/>
    <n v="8"/>
    <n v="8"/>
    <n v="2014"/>
    <x v="433"/>
    <s v="Sophie Franklin"/>
    <x v="2"/>
    <x v="6"/>
    <s v="Rome"/>
    <x v="2"/>
    <s v="Corporate"/>
    <s v="Economy"/>
    <x v="0"/>
    <x v="2"/>
    <s v="Binney &amp; Smith Pens, Easy-Erase"/>
    <n v="0"/>
    <n v="37"/>
    <n v="0"/>
    <n v="3"/>
    <b v="1"/>
  </r>
  <r>
    <s v="AZ-2014-3178451"/>
    <x v="433"/>
    <n v="8"/>
    <n v="8"/>
    <n v="2014"/>
    <x v="433"/>
    <s v="Sophie Franklin"/>
    <x v="2"/>
    <x v="6"/>
    <s v="Rome"/>
    <x v="2"/>
    <s v="Corporate"/>
    <s v="Economy"/>
    <x v="1"/>
    <x v="7"/>
    <s v="Enermax Flash Drive, USB"/>
    <n v="0"/>
    <n v="292"/>
    <n v="114"/>
    <n v="7"/>
    <b v="0"/>
  </r>
  <r>
    <s v="AZ-2014-4634987"/>
    <x v="433"/>
    <n v="8"/>
    <n v="8"/>
    <n v="2014"/>
    <x v="433"/>
    <s v="Isabelle Gould"/>
    <x v="6"/>
    <x v="11"/>
    <s v="Cork"/>
    <x v="0"/>
    <s v="Consumer"/>
    <s v="Economy"/>
    <x v="0"/>
    <x v="8"/>
    <s v="Hamilton Beach Refrigerator, White"/>
    <n v="1"/>
    <n v="747"/>
    <n v="-269"/>
    <n v="3"/>
    <b v="1"/>
  </r>
  <r>
    <s v="AZ-2014-4634987"/>
    <x v="433"/>
    <n v="8"/>
    <n v="8"/>
    <n v="2014"/>
    <x v="433"/>
    <s v="Isabelle Gould"/>
    <x v="6"/>
    <x v="11"/>
    <s v="Cork"/>
    <x v="0"/>
    <s v="Consumer"/>
    <s v="Economy"/>
    <x v="0"/>
    <x v="11"/>
    <s v="Stockwell Push Pins, Assorted Sizes"/>
    <n v="1"/>
    <n v="29"/>
    <n v="-4"/>
    <n v="5"/>
    <b v="0"/>
  </r>
  <r>
    <s v="BN-2014-9982544"/>
    <x v="433"/>
    <n v="8"/>
    <n v="8"/>
    <n v="2014"/>
    <x v="433"/>
    <s v="Charlie Power"/>
    <x v="1"/>
    <x v="1"/>
    <s v="Essen"/>
    <x v="1"/>
    <s v="Home Office"/>
    <s v="Economy"/>
    <x v="0"/>
    <x v="3"/>
    <s v="Fellowes Lockers, Industrial"/>
    <n v="0"/>
    <n v="561"/>
    <n v="212"/>
    <n v="3"/>
    <b v="1"/>
  </r>
  <r>
    <s v="BN-2014-9982544"/>
    <x v="433"/>
    <n v="8"/>
    <n v="8"/>
    <n v="2014"/>
    <x v="433"/>
    <s v="Charlie Power"/>
    <x v="1"/>
    <x v="1"/>
    <s v="Essen"/>
    <x v="1"/>
    <s v="Home Office"/>
    <s v="Economy"/>
    <x v="0"/>
    <x v="3"/>
    <s v="Smead Folders, Wire Frame"/>
    <n v="0"/>
    <n v="119"/>
    <n v="-5"/>
    <n v="8"/>
    <b v="0"/>
  </r>
  <r>
    <s v="AZ-2014-4339601"/>
    <x v="434"/>
    <n v="9"/>
    <n v="8"/>
    <n v="2014"/>
    <x v="434"/>
    <s v="William Jolly"/>
    <x v="3"/>
    <x v="49"/>
    <s v="Dijon"/>
    <x v="1"/>
    <s v="Consumer"/>
    <s v="Economy"/>
    <x v="2"/>
    <x v="6"/>
    <s v="Hon Chairmat, Adjustable"/>
    <n v="0"/>
    <n v="157"/>
    <n v="24"/>
    <n v="3"/>
    <b v="0"/>
  </r>
  <r>
    <s v="AZ-2014-4339601"/>
    <x v="434"/>
    <n v="9"/>
    <n v="8"/>
    <n v="2014"/>
    <x v="434"/>
    <s v="William Jolly"/>
    <x v="3"/>
    <x v="49"/>
    <s v="Dijon"/>
    <x v="1"/>
    <s v="Consumer"/>
    <s v="Economy"/>
    <x v="0"/>
    <x v="1"/>
    <s v="Ibico Binder Covers, Economy"/>
    <n v="0"/>
    <n v="41"/>
    <n v="6"/>
    <n v="3"/>
    <b v="1"/>
  </r>
  <r>
    <s v="AZ-2014-1879822"/>
    <x v="434"/>
    <n v="9"/>
    <n v="8"/>
    <n v="2014"/>
    <x v="434"/>
    <s v="Molly Bidmead"/>
    <x v="8"/>
    <x v="99"/>
    <s v="Tournai"/>
    <x v="1"/>
    <s v="Home Office"/>
    <s v="Economy"/>
    <x v="0"/>
    <x v="11"/>
    <s v="Stockwell Paper Clips, Assorted Sizes"/>
    <n v="0"/>
    <n v="77"/>
    <n v="30"/>
    <n v="7"/>
    <b v="1"/>
  </r>
  <r>
    <s v="AZ-2014-6356102"/>
    <x v="434"/>
    <n v="9"/>
    <n v="8"/>
    <n v="2014"/>
    <x v="434"/>
    <s v="Caleb Kenyon"/>
    <x v="1"/>
    <x v="28"/>
    <s v="Sindelfingen"/>
    <x v="1"/>
    <s v="Corporate"/>
    <s v="Economy Plus"/>
    <x v="0"/>
    <x v="2"/>
    <s v="BIC Pencil Sharpener, Water Color"/>
    <n v="0"/>
    <n v="290"/>
    <n v="110"/>
    <n v="9"/>
    <b v="1"/>
  </r>
  <r>
    <s v="AZ-2014-6356102"/>
    <x v="434"/>
    <n v="9"/>
    <n v="8"/>
    <n v="2014"/>
    <x v="434"/>
    <s v="Caleb Kenyon"/>
    <x v="1"/>
    <x v="28"/>
    <s v="Sindelfingen"/>
    <x v="1"/>
    <s v="Corporate"/>
    <s v="Economy Plus"/>
    <x v="0"/>
    <x v="1"/>
    <s v="Acco 3-Hole Punch, Recycled"/>
    <n v="0"/>
    <n v="122"/>
    <n v="11"/>
    <n v="4"/>
    <b v="0"/>
  </r>
  <r>
    <s v="AZ-2014-6356102"/>
    <x v="434"/>
    <n v="9"/>
    <n v="8"/>
    <n v="2014"/>
    <x v="434"/>
    <s v="Caleb Kenyon"/>
    <x v="1"/>
    <x v="28"/>
    <s v="Sindelfingen"/>
    <x v="1"/>
    <s v="Corporate"/>
    <s v="Economy Plus"/>
    <x v="0"/>
    <x v="3"/>
    <s v="Eldon Box, Industrial"/>
    <n v="0"/>
    <n v="29"/>
    <n v="9"/>
    <n v="3"/>
    <b v="1"/>
  </r>
  <r>
    <s v="AZ-2014-6356102"/>
    <x v="434"/>
    <n v="9"/>
    <n v="8"/>
    <n v="2014"/>
    <x v="434"/>
    <s v="Caleb Kenyon"/>
    <x v="1"/>
    <x v="28"/>
    <s v="Sindelfingen"/>
    <x v="1"/>
    <s v="Corporate"/>
    <s v="Economy Plus"/>
    <x v="1"/>
    <x v="13"/>
    <s v="Hewlett Wireless Fax, High-Speed"/>
    <n v="0"/>
    <n v="1514"/>
    <n v="742"/>
    <n v="4"/>
    <b v="1"/>
  </r>
  <r>
    <s v="AZ-2014-3811327"/>
    <x v="435"/>
    <n v="10"/>
    <n v="8"/>
    <n v="2014"/>
    <x v="435"/>
    <s v="Ewan Hyde"/>
    <x v="1"/>
    <x v="43"/>
    <s v="Hanover"/>
    <x v="1"/>
    <s v="Consumer"/>
    <s v="Economy Plus"/>
    <x v="2"/>
    <x v="5"/>
    <s v="Bush Stackable Bookrack, Pine"/>
    <n v="1"/>
    <n v="50"/>
    <n v="-49"/>
    <n v="1"/>
    <b v="1"/>
  </r>
  <r>
    <s v="AZ-2014-2103461"/>
    <x v="435"/>
    <n v="10"/>
    <n v="8"/>
    <n v="2014"/>
    <x v="435"/>
    <s v="Georgina Storey"/>
    <x v="4"/>
    <x v="4"/>
    <s v="London"/>
    <x v="0"/>
    <s v="Consumer"/>
    <s v="Economy"/>
    <x v="2"/>
    <x v="6"/>
    <s v="Hon Bag Chairs, Red"/>
    <n v="0"/>
    <n v="41"/>
    <n v="10"/>
    <n v="1"/>
    <b v="0"/>
  </r>
  <r>
    <s v="AZ-2014-3811327"/>
    <x v="435"/>
    <n v="10"/>
    <n v="8"/>
    <n v="2014"/>
    <x v="435"/>
    <s v="Ewan Hyde"/>
    <x v="1"/>
    <x v="43"/>
    <s v="Hanover"/>
    <x v="1"/>
    <s v="Consumer"/>
    <s v="Economy Plus"/>
    <x v="0"/>
    <x v="14"/>
    <s v="Novimex Removable Labels, Adjustable"/>
    <n v="1"/>
    <n v="10"/>
    <n v="-8"/>
    <n v="2"/>
    <b v="0"/>
  </r>
  <r>
    <s v="AZ-2014-3811327"/>
    <x v="435"/>
    <n v="10"/>
    <n v="8"/>
    <n v="2014"/>
    <x v="435"/>
    <s v="Ewan Hyde"/>
    <x v="1"/>
    <x v="43"/>
    <s v="Hanover"/>
    <x v="1"/>
    <s v="Consumer"/>
    <s v="Economy Plus"/>
    <x v="1"/>
    <x v="9"/>
    <s v="Motorola Office Telephone, VoIP"/>
    <n v="1"/>
    <n v="108"/>
    <n v="-13"/>
    <n v="3"/>
    <b v="0"/>
  </r>
  <r>
    <s v="AZ-2014-5509537"/>
    <x v="436"/>
    <n v="11"/>
    <n v="8"/>
    <n v="2014"/>
    <x v="436"/>
    <s v="Nicole Howard"/>
    <x v="4"/>
    <x v="42"/>
    <s v="Glasgow"/>
    <x v="0"/>
    <s v="Consumer"/>
    <s v="Economy Plus"/>
    <x v="2"/>
    <x v="15"/>
    <s v="Eldon Light Bulb, Durable"/>
    <n v="0"/>
    <n v="31"/>
    <n v="6"/>
    <n v="2"/>
    <b v="1"/>
  </r>
  <r>
    <s v="AZ-2014-2016291"/>
    <x v="436"/>
    <n v="11"/>
    <n v="8"/>
    <n v="2014"/>
    <x v="436"/>
    <s v="Marcus Griffin"/>
    <x v="1"/>
    <x v="21"/>
    <s v="Leipzig"/>
    <x v="1"/>
    <s v="Home Office"/>
    <s v="Economy Plus"/>
    <x v="0"/>
    <x v="3"/>
    <s v="Rogers File Cart, Single Width"/>
    <n v="0"/>
    <n v="637"/>
    <n v="113"/>
    <n v="5"/>
    <b v="0"/>
  </r>
  <r>
    <s v="AZ-2014-2016291"/>
    <x v="436"/>
    <n v="11"/>
    <n v="8"/>
    <n v="2014"/>
    <x v="436"/>
    <s v="Marcus Griffin"/>
    <x v="1"/>
    <x v="21"/>
    <s v="Leipzig"/>
    <x v="1"/>
    <s v="Home Office"/>
    <s v="Economy Plus"/>
    <x v="1"/>
    <x v="9"/>
    <s v="Samsung Office Telephone, Full Size"/>
    <n v="0"/>
    <n v="67"/>
    <n v="19"/>
    <n v="1"/>
    <b v="0"/>
  </r>
  <r>
    <s v="AZ-2014-4756753"/>
    <x v="436"/>
    <n v="11"/>
    <n v="8"/>
    <n v="2014"/>
    <x v="436"/>
    <s v="Thomas McCallum"/>
    <x v="5"/>
    <x v="20"/>
    <s v="Valladolid"/>
    <x v="2"/>
    <s v="Consumer"/>
    <s v="Economy"/>
    <x v="2"/>
    <x v="5"/>
    <s v="Ikea Corner Shelving, Mobile"/>
    <n v="0"/>
    <n v="377"/>
    <n v="49"/>
    <n v="3"/>
    <b v="1"/>
  </r>
  <r>
    <s v="AZ-2014-4756753"/>
    <x v="436"/>
    <n v="11"/>
    <n v="8"/>
    <n v="2014"/>
    <x v="436"/>
    <s v="Thomas McCallum"/>
    <x v="5"/>
    <x v="20"/>
    <s v="Valladolid"/>
    <x v="2"/>
    <s v="Consumer"/>
    <s v="Economy"/>
    <x v="0"/>
    <x v="2"/>
    <s v="Stanley Markers, Water Color"/>
    <n v="0"/>
    <n v="152"/>
    <n v="50"/>
    <n v="6"/>
    <b v="1"/>
  </r>
  <r>
    <s v="AZ-2014-6017898"/>
    <x v="436"/>
    <n v="11"/>
    <n v="8"/>
    <n v="2014"/>
    <x v="436"/>
    <s v="Joan Douglas"/>
    <x v="5"/>
    <x v="20"/>
    <s v="Valladolid"/>
    <x v="2"/>
    <s v="Corporate"/>
    <s v="Economy"/>
    <x v="1"/>
    <x v="9"/>
    <s v="Samsung Signal Booster, Full Size"/>
    <n v="0"/>
    <n v="869"/>
    <n v="367"/>
    <n v="7"/>
    <b v="1"/>
  </r>
  <r>
    <s v="AZ-2014-9792783"/>
    <x v="437"/>
    <n v="12"/>
    <n v="8"/>
    <n v="2014"/>
    <x v="437"/>
    <s v="Timothy Pownall"/>
    <x v="1"/>
    <x v="32"/>
    <s v="Frankfurt"/>
    <x v="1"/>
    <s v="Consumer"/>
    <s v="Priority"/>
    <x v="0"/>
    <x v="3"/>
    <s v="Fellowes Box, Wire Frame"/>
    <n v="0"/>
    <n v="34"/>
    <n v="13"/>
    <n v="2"/>
    <b v="0"/>
  </r>
  <r>
    <s v="AZ-2014-1665809"/>
    <x v="437"/>
    <n v="12"/>
    <n v="8"/>
    <n v="2014"/>
    <x v="437"/>
    <s v="Jack Brier"/>
    <x v="5"/>
    <x v="22"/>
    <s v="Seville"/>
    <x v="2"/>
    <s v="Consumer"/>
    <s v="Economy"/>
    <x v="1"/>
    <x v="13"/>
    <s v="Sharp Ink, High-Speed"/>
    <n v="0"/>
    <n v="245"/>
    <n v="20"/>
    <n v="2"/>
    <b v="0"/>
  </r>
  <r>
    <s v="BN-2014-5985534"/>
    <x v="437"/>
    <n v="12"/>
    <n v="8"/>
    <n v="2014"/>
    <x v="437"/>
    <s v="Craig Rayner"/>
    <x v="5"/>
    <x v="54"/>
    <s v="Madrid"/>
    <x v="2"/>
    <s v="Consumer"/>
    <s v="Economy"/>
    <x v="1"/>
    <x v="13"/>
    <s v="Hewlett Personal Copier, Laser"/>
    <n v="0"/>
    <n v="433"/>
    <n v="26"/>
    <n v="3"/>
    <b v="1"/>
  </r>
  <r>
    <s v="BN-2014-5985534"/>
    <x v="437"/>
    <n v="12"/>
    <n v="8"/>
    <n v="2014"/>
    <x v="437"/>
    <s v="Craig Rayner"/>
    <x v="5"/>
    <x v="54"/>
    <s v="Madrid"/>
    <x v="2"/>
    <s v="Consumer"/>
    <s v="Economy"/>
    <x v="1"/>
    <x v="9"/>
    <s v="Nokia Office Telephone, Cordless"/>
    <n v="0"/>
    <n v="245"/>
    <n v="-3"/>
    <n v="4"/>
    <b v="1"/>
  </r>
  <r>
    <s v="BN-2014-3537667"/>
    <x v="437"/>
    <n v="12"/>
    <n v="8"/>
    <n v="2014"/>
    <x v="437"/>
    <s v="Maddison Breen"/>
    <x v="9"/>
    <x v="19"/>
    <s v="Venlo"/>
    <x v="1"/>
    <s v="Corporate"/>
    <s v="Economy"/>
    <x v="2"/>
    <x v="15"/>
    <s v="Deflect-O Photo Frame, Durable"/>
    <n v="0"/>
    <n v="78"/>
    <n v="-6"/>
    <n v="2"/>
    <b v="1"/>
  </r>
  <r>
    <s v="BN-2014-3537667"/>
    <x v="437"/>
    <n v="12"/>
    <n v="8"/>
    <n v="2014"/>
    <x v="437"/>
    <s v="Maddison Breen"/>
    <x v="9"/>
    <x v="19"/>
    <s v="Venlo"/>
    <x v="1"/>
    <s v="Corporate"/>
    <s v="Economy"/>
    <x v="0"/>
    <x v="3"/>
    <s v="Fellowes Box, Industrial"/>
    <n v="1"/>
    <n v="20"/>
    <n v="-18"/>
    <n v="2"/>
    <b v="0"/>
  </r>
  <r>
    <s v="BN-2014-3537667"/>
    <x v="437"/>
    <n v="12"/>
    <n v="8"/>
    <n v="2014"/>
    <x v="437"/>
    <s v="Maddison Breen"/>
    <x v="9"/>
    <x v="19"/>
    <s v="Venlo"/>
    <x v="1"/>
    <s v="Corporate"/>
    <s v="Economy"/>
    <x v="0"/>
    <x v="12"/>
    <s v="Acme Box Cutter, High Speed"/>
    <n v="1"/>
    <n v="19"/>
    <n v="-1"/>
    <n v="1"/>
    <b v="0"/>
  </r>
  <r>
    <s v="AZ-2014-4983887"/>
    <x v="437"/>
    <n v="12"/>
    <n v="8"/>
    <n v="2014"/>
    <x v="437"/>
    <s v="Kayla Tearle"/>
    <x v="3"/>
    <x v="39"/>
    <s v="Le Cannet"/>
    <x v="1"/>
    <s v="Corporate"/>
    <s v="Economy"/>
    <x v="0"/>
    <x v="8"/>
    <s v="Hoover Stove, Black"/>
    <n v="0"/>
    <n v="1022"/>
    <n v="-23"/>
    <n v="2"/>
    <b v="0"/>
  </r>
  <r>
    <s v="AZ-2014-4983887"/>
    <x v="437"/>
    <n v="12"/>
    <n v="8"/>
    <n v="2014"/>
    <x v="437"/>
    <s v="Kayla Tearle"/>
    <x v="3"/>
    <x v="39"/>
    <s v="Le Cannet"/>
    <x v="1"/>
    <s v="Corporate"/>
    <s v="Economy"/>
    <x v="0"/>
    <x v="8"/>
    <s v="KitchenAid Coffee Grinder, White"/>
    <n v="0"/>
    <n v="556"/>
    <n v="154"/>
    <n v="9"/>
    <b v="1"/>
  </r>
  <r>
    <s v="AZ-2014-4983887"/>
    <x v="437"/>
    <n v="12"/>
    <n v="8"/>
    <n v="2014"/>
    <x v="437"/>
    <s v="Kayla Tearle"/>
    <x v="3"/>
    <x v="39"/>
    <s v="Le Cannet"/>
    <x v="1"/>
    <s v="Corporate"/>
    <s v="Economy"/>
    <x v="0"/>
    <x v="1"/>
    <s v="Ibico 3-Hole Punch, Durable"/>
    <n v="0"/>
    <n v="96"/>
    <n v="35"/>
    <n v="3"/>
    <b v="1"/>
  </r>
  <r>
    <s v="AZ-2014-4983887"/>
    <x v="437"/>
    <n v="12"/>
    <n v="8"/>
    <n v="2014"/>
    <x v="437"/>
    <s v="Kayla Tearle"/>
    <x v="3"/>
    <x v="39"/>
    <s v="Le Cannet"/>
    <x v="1"/>
    <s v="Corporate"/>
    <s v="Economy"/>
    <x v="0"/>
    <x v="12"/>
    <s v="Fiskars Ruler, Serrated"/>
    <n v="0"/>
    <n v="45"/>
    <n v="16"/>
    <n v="4"/>
    <b v="1"/>
  </r>
  <r>
    <s v="AZ-2014-4983887"/>
    <x v="437"/>
    <n v="12"/>
    <n v="8"/>
    <n v="2014"/>
    <x v="437"/>
    <s v="Kayla Tearle"/>
    <x v="3"/>
    <x v="39"/>
    <s v="Le Cannet"/>
    <x v="1"/>
    <s v="Corporate"/>
    <s v="Economy"/>
    <x v="1"/>
    <x v="7"/>
    <s v="Belkin Router, Bluetooth"/>
    <n v="0"/>
    <n v="2070"/>
    <n v="83"/>
    <n v="8"/>
    <b v="1"/>
  </r>
  <r>
    <s v="AZ-2014-81293"/>
    <x v="438"/>
    <n v="1"/>
    <n v="9"/>
    <n v="2014"/>
    <x v="438"/>
    <s v="Jessica Williams"/>
    <x v="4"/>
    <x v="4"/>
    <s v="Kingswood"/>
    <x v="0"/>
    <s v="Consumer"/>
    <s v="Immediate"/>
    <x v="0"/>
    <x v="1"/>
    <s v="Avery Binder, Clear"/>
    <n v="0"/>
    <n v="111"/>
    <n v="11"/>
    <n v="9"/>
    <b v="0"/>
  </r>
  <r>
    <s v="BN-2014-6883974"/>
    <x v="438"/>
    <n v="1"/>
    <n v="9"/>
    <n v="2014"/>
    <x v="438"/>
    <s v="Abby Mei"/>
    <x v="3"/>
    <x v="8"/>
    <s v="Paris"/>
    <x v="1"/>
    <s v="Corporate"/>
    <s v="Immediate"/>
    <x v="1"/>
    <x v="4"/>
    <s v="StarTech Inkjet, Durable"/>
    <n v="0"/>
    <n v="1021"/>
    <n v="-48"/>
    <n v="4"/>
    <b v="1"/>
  </r>
  <r>
    <s v="BN-2014-6221889"/>
    <x v="438"/>
    <n v="1"/>
    <n v="9"/>
    <n v="2014"/>
    <x v="438"/>
    <s v="Phoebe Moore"/>
    <x v="3"/>
    <x v="9"/>
    <s v="Lyon"/>
    <x v="1"/>
    <s v="Corporate"/>
    <s v="Immediate"/>
    <x v="0"/>
    <x v="3"/>
    <s v="Tenex Folders, Industrial"/>
    <n v="0"/>
    <n v="64"/>
    <n v="-7"/>
    <n v="3"/>
    <b v="0"/>
  </r>
  <r>
    <s v="AZ-2014-285574"/>
    <x v="438"/>
    <n v="1"/>
    <n v="9"/>
    <n v="2014"/>
    <x v="438"/>
    <s v="Logan Tilley"/>
    <x v="4"/>
    <x v="4"/>
    <s v="Hartlepool"/>
    <x v="0"/>
    <s v="Consumer"/>
    <s v="Priority"/>
    <x v="0"/>
    <x v="10"/>
    <s v="Jiffy Peel and Seal, Recycled"/>
    <n v="0"/>
    <n v="94"/>
    <n v="16"/>
    <n v="5"/>
    <b v="1"/>
  </r>
  <r>
    <s v="AZ-2014-9888408"/>
    <x v="438"/>
    <n v="1"/>
    <n v="9"/>
    <n v="2014"/>
    <x v="438"/>
    <s v="Wynona Janelle"/>
    <x v="2"/>
    <x v="74"/>
    <s v="Cagliari"/>
    <x v="2"/>
    <s v="Corporate"/>
    <s v="Economy"/>
    <x v="2"/>
    <x v="16"/>
    <s v="Bevis Coffee Table, Rectangular"/>
    <n v="1"/>
    <n v="632"/>
    <n v="-114"/>
    <n v="4"/>
    <b v="1"/>
  </r>
  <r>
    <s v="AZ-2014-4990754"/>
    <x v="438"/>
    <n v="1"/>
    <n v="9"/>
    <n v="2014"/>
    <x v="438"/>
    <s v="Kazuko Mason"/>
    <x v="4"/>
    <x v="4"/>
    <s v="Bath"/>
    <x v="0"/>
    <s v="Home Office"/>
    <s v="Economy"/>
    <x v="0"/>
    <x v="14"/>
    <s v="Harbour Creations Color Coded Labels, 5000 Label Set"/>
    <n v="0"/>
    <n v="27"/>
    <n v="13"/>
    <n v="2"/>
    <b v="0"/>
  </r>
  <r>
    <s v="AZ-2014-9888408"/>
    <x v="438"/>
    <n v="1"/>
    <n v="9"/>
    <n v="2014"/>
    <x v="438"/>
    <s v="Wynona Janelle"/>
    <x v="2"/>
    <x v="74"/>
    <s v="Cagliari"/>
    <x v="2"/>
    <s v="Corporate"/>
    <s v="Economy"/>
    <x v="0"/>
    <x v="2"/>
    <s v="Stanley Highlighters, Fluorescent"/>
    <n v="0"/>
    <n v="16"/>
    <n v="6"/>
    <n v="1"/>
    <b v="1"/>
  </r>
  <r>
    <s v="AZ-2014-9888408"/>
    <x v="438"/>
    <n v="1"/>
    <n v="9"/>
    <n v="2014"/>
    <x v="438"/>
    <s v="Wynona Janelle"/>
    <x v="2"/>
    <x v="74"/>
    <s v="Cagliari"/>
    <x v="2"/>
    <s v="Corporate"/>
    <s v="Economy"/>
    <x v="0"/>
    <x v="11"/>
    <s v="Stockwell Staples, Metal"/>
    <n v="0"/>
    <n v="63"/>
    <n v="17"/>
    <n v="6"/>
    <b v="0"/>
  </r>
  <r>
    <s v="AZ-2014-9888408"/>
    <x v="438"/>
    <n v="1"/>
    <n v="9"/>
    <n v="2014"/>
    <x v="438"/>
    <s v="Wynona Janelle"/>
    <x v="2"/>
    <x v="74"/>
    <s v="Cagliari"/>
    <x v="2"/>
    <s v="Corporate"/>
    <s v="Economy"/>
    <x v="1"/>
    <x v="4"/>
    <s v="Epson Phone, Durable"/>
    <n v="0"/>
    <n v="146"/>
    <n v="-63"/>
    <n v="3"/>
    <b v="0"/>
  </r>
  <r>
    <s v="AZ-2014-2846196"/>
    <x v="439"/>
    <n v="4"/>
    <n v="9"/>
    <n v="2014"/>
    <x v="439"/>
    <s v="Terence Welch"/>
    <x v="3"/>
    <x v="41"/>
    <s v="Bayeux"/>
    <x v="1"/>
    <s v="Consumer"/>
    <s v="Priority"/>
    <x v="0"/>
    <x v="1"/>
    <s v="Acco 3-Hole Punch, Economy"/>
    <n v="0"/>
    <n v="90"/>
    <n v="17"/>
    <n v="3"/>
    <b v="0"/>
  </r>
  <r>
    <s v="AZ-2014-2846196"/>
    <x v="439"/>
    <n v="4"/>
    <n v="9"/>
    <n v="2014"/>
    <x v="439"/>
    <s v="Terence Welch"/>
    <x v="3"/>
    <x v="41"/>
    <s v="Bayeux"/>
    <x v="1"/>
    <s v="Consumer"/>
    <s v="Priority"/>
    <x v="0"/>
    <x v="1"/>
    <s v="Acco Binder Covers, Durable"/>
    <n v="0"/>
    <n v="15"/>
    <n v="7"/>
    <n v="1"/>
    <b v="0"/>
  </r>
  <r>
    <s v="AZ-2014-2846196"/>
    <x v="439"/>
    <n v="4"/>
    <n v="9"/>
    <n v="2014"/>
    <x v="439"/>
    <s v="Terence Welch"/>
    <x v="3"/>
    <x v="41"/>
    <s v="Bayeux"/>
    <x v="1"/>
    <s v="Consumer"/>
    <s v="Priority"/>
    <x v="0"/>
    <x v="14"/>
    <s v="Avery Color Coded Labels, Adjustable"/>
    <n v="0"/>
    <n v="34"/>
    <n v="4"/>
    <n v="3"/>
    <b v="0"/>
  </r>
  <r>
    <s v="AZ-2014-2846196"/>
    <x v="439"/>
    <n v="4"/>
    <n v="9"/>
    <n v="2014"/>
    <x v="439"/>
    <s v="Terence Welch"/>
    <x v="3"/>
    <x v="41"/>
    <s v="Bayeux"/>
    <x v="1"/>
    <s v="Consumer"/>
    <s v="Priority"/>
    <x v="0"/>
    <x v="14"/>
    <s v="Smead Removable Labels, Adjustable"/>
    <n v="0"/>
    <n v="25"/>
    <n v="0"/>
    <n v="3"/>
    <b v="0"/>
  </r>
  <r>
    <s v="AZ-2014-2846196"/>
    <x v="439"/>
    <n v="4"/>
    <n v="9"/>
    <n v="2014"/>
    <x v="439"/>
    <s v="Terence Welch"/>
    <x v="3"/>
    <x v="41"/>
    <s v="Bayeux"/>
    <x v="1"/>
    <s v="Consumer"/>
    <s v="Priority"/>
    <x v="0"/>
    <x v="3"/>
    <s v="Smead Lockers, Wire Frame"/>
    <n v="0"/>
    <n v="1244"/>
    <n v="-14"/>
    <n v="7"/>
    <b v="0"/>
  </r>
  <r>
    <s v="AZ-2014-186904"/>
    <x v="439"/>
    <n v="4"/>
    <n v="9"/>
    <n v="2014"/>
    <x v="439"/>
    <s v="Angus De Groot"/>
    <x v="1"/>
    <x v="1"/>
    <s v="Detmold"/>
    <x v="1"/>
    <s v="Corporate"/>
    <s v="Economy"/>
    <x v="0"/>
    <x v="12"/>
    <s v="Kleencut Letter Opener, High Speed"/>
    <n v="0"/>
    <n v="53"/>
    <n v="18"/>
    <n v="2"/>
    <b v="1"/>
  </r>
  <r>
    <s v="BN-2014-3985726"/>
    <x v="440"/>
    <n v="5"/>
    <n v="9"/>
    <n v="2014"/>
    <x v="440"/>
    <s v="Laura Elizabeth"/>
    <x v="9"/>
    <x v="51"/>
    <s v="Amsterdam"/>
    <x v="1"/>
    <s v="Consumer"/>
    <s v="Priority"/>
    <x v="2"/>
    <x v="6"/>
    <s v="Hon Rocking Chair, Set of Two"/>
    <n v="1"/>
    <n v="133"/>
    <n v="-56"/>
    <n v="2"/>
    <b v="0"/>
  </r>
  <r>
    <s v="AZ-2014-8467172"/>
    <x v="440"/>
    <n v="5"/>
    <n v="9"/>
    <n v="2014"/>
    <x v="440"/>
    <s v="Harry Josephson"/>
    <x v="4"/>
    <x v="4"/>
    <s v="Middlesbrough"/>
    <x v="0"/>
    <s v="Consumer"/>
    <s v="Priority"/>
    <x v="2"/>
    <x v="5"/>
    <s v="Sauder Corner Shelving, Pine"/>
    <n v="0"/>
    <n v="595"/>
    <n v="119"/>
    <n v="4"/>
    <b v="0"/>
  </r>
  <r>
    <s v="BN-2014-3985726"/>
    <x v="440"/>
    <n v="5"/>
    <n v="9"/>
    <n v="2014"/>
    <x v="440"/>
    <s v="Laura Elizabeth"/>
    <x v="9"/>
    <x v="51"/>
    <s v="Amsterdam"/>
    <x v="1"/>
    <s v="Consumer"/>
    <s v="Priority"/>
    <x v="0"/>
    <x v="2"/>
    <s v="Binney &amp; Smith Pencil Sharpener, Fluorescent"/>
    <n v="1"/>
    <n v="40"/>
    <n v="-37"/>
    <n v="3"/>
    <b v="0"/>
  </r>
  <r>
    <s v="BN-2014-3985726"/>
    <x v="440"/>
    <n v="5"/>
    <n v="9"/>
    <n v="2014"/>
    <x v="440"/>
    <s v="Laura Elizabeth"/>
    <x v="9"/>
    <x v="51"/>
    <s v="Amsterdam"/>
    <x v="1"/>
    <s v="Consumer"/>
    <s v="Priority"/>
    <x v="0"/>
    <x v="14"/>
    <s v="Novimex Round Labels, 5000 Label Set"/>
    <n v="1"/>
    <n v="7"/>
    <n v="0"/>
    <n v="2"/>
    <b v="0"/>
  </r>
  <r>
    <s v="AZ-2014-8467172"/>
    <x v="440"/>
    <n v="5"/>
    <n v="9"/>
    <n v="2014"/>
    <x v="440"/>
    <s v="Harry Josephson"/>
    <x v="4"/>
    <x v="4"/>
    <s v="Middlesbrough"/>
    <x v="0"/>
    <s v="Consumer"/>
    <s v="Priority"/>
    <x v="0"/>
    <x v="1"/>
    <s v="Acco 3-Hole Punch, Economy"/>
    <n v="0"/>
    <n v="151"/>
    <n v="29"/>
    <n v="5"/>
    <b v="1"/>
  </r>
  <r>
    <s v="AZ-2014-8467172"/>
    <x v="440"/>
    <n v="5"/>
    <n v="9"/>
    <n v="2014"/>
    <x v="440"/>
    <s v="Harry Josephson"/>
    <x v="4"/>
    <x v="4"/>
    <s v="Middlesbrough"/>
    <x v="0"/>
    <s v="Consumer"/>
    <s v="Priority"/>
    <x v="0"/>
    <x v="1"/>
    <s v="Cardinal 3-Hole Punch, Recycled"/>
    <n v="0"/>
    <n v="58"/>
    <n v="17"/>
    <n v="2"/>
    <b v="0"/>
  </r>
  <r>
    <s v="AZ-2014-8899652"/>
    <x v="440"/>
    <n v="5"/>
    <n v="9"/>
    <n v="2014"/>
    <x v="440"/>
    <s v="Tina Brantley"/>
    <x v="3"/>
    <x v="41"/>
    <s v="Rouen"/>
    <x v="1"/>
    <s v="Home Office"/>
    <s v="Economy"/>
    <x v="0"/>
    <x v="1"/>
    <s v="Wilson Jones Index Tab, Clear"/>
    <n v="0"/>
    <n v="24"/>
    <n v="2"/>
    <n v="4"/>
    <b v="1"/>
  </r>
  <r>
    <s v="AZ-2014-5901455"/>
    <x v="440"/>
    <n v="5"/>
    <n v="9"/>
    <n v="2014"/>
    <x v="440"/>
    <s v="Georgina Fuller"/>
    <x v="4"/>
    <x v="4"/>
    <s v="London"/>
    <x v="0"/>
    <s v="Consumer"/>
    <s v="Economy"/>
    <x v="0"/>
    <x v="2"/>
    <s v="BIC Highlighters, Blue"/>
    <n v="0"/>
    <n v="51"/>
    <n v="17"/>
    <n v="3"/>
    <b v="0"/>
  </r>
  <r>
    <s v="AZ-2014-756508"/>
    <x v="440"/>
    <n v="5"/>
    <n v="9"/>
    <n v="2014"/>
    <x v="440"/>
    <s v="Keith Martinez"/>
    <x v="2"/>
    <x v="55"/>
    <s v="Pisa"/>
    <x v="2"/>
    <s v="Consumer"/>
    <s v="Economy"/>
    <x v="0"/>
    <x v="1"/>
    <s v="Avery Binder Covers, Durable"/>
    <n v="0"/>
    <n v="88"/>
    <n v="11"/>
    <n v="7"/>
    <b v="1"/>
  </r>
  <r>
    <s v="AZ-2014-756508"/>
    <x v="440"/>
    <n v="5"/>
    <n v="9"/>
    <n v="2014"/>
    <x v="440"/>
    <s v="Keith Martinez"/>
    <x v="2"/>
    <x v="55"/>
    <s v="Pisa"/>
    <x v="2"/>
    <s v="Consumer"/>
    <s v="Economy"/>
    <x v="0"/>
    <x v="14"/>
    <s v="Harbour Creations File Folder Labels, Laser Printer Compatible"/>
    <n v="0"/>
    <n v="79"/>
    <n v="24"/>
    <n v="9"/>
    <b v="0"/>
  </r>
  <r>
    <s v="AZ-2014-5901455"/>
    <x v="440"/>
    <n v="5"/>
    <n v="9"/>
    <n v="2014"/>
    <x v="440"/>
    <s v="Georgina Fuller"/>
    <x v="4"/>
    <x v="4"/>
    <s v="London"/>
    <x v="0"/>
    <s v="Consumer"/>
    <s v="Economy"/>
    <x v="1"/>
    <x v="7"/>
    <s v="SanDisk Flash Drive, Bluetooth"/>
    <n v="0"/>
    <n v="71"/>
    <n v="28"/>
    <n v="2"/>
    <b v="0"/>
  </r>
  <r>
    <s v="BN-2014-2450854"/>
    <x v="440"/>
    <n v="5"/>
    <n v="9"/>
    <n v="2014"/>
    <x v="440"/>
    <s v="Tahlia Coughlan"/>
    <x v="0"/>
    <x v="0"/>
    <s v="Stockholm"/>
    <x v="0"/>
    <s v="Corporate"/>
    <s v="Economy"/>
    <x v="0"/>
    <x v="10"/>
    <s v="Ames Mailers, Recycled"/>
    <n v="1"/>
    <n v="69"/>
    <n v="-67"/>
    <n v="4"/>
    <b v="0"/>
  </r>
  <r>
    <s v="BN-2014-2450854"/>
    <x v="440"/>
    <n v="5"/>
    <n v="9"/>
    <n v="2014"/>
    <x v="440"/>
    <s v="Tahlia Coughlan"/>
    <x v="0"/>
    <x v="0"/>
    <s v="Stockholm"/>
    <x v="0"/>
    <s v="Corporate"/>
    <s v="Economy"/>
    <x v="0"/>
    <x v="0"/>
    <s v="Green Bar Memo Slips, Premium"/>
    <n v="1"/>
    <n v="59"/>
    <n v="-46"/>
    <n v="7"/>
    <b v="1"/>
  </r>
  <r>
    <s v="AZ-2014-6041399"/>
    <x v="440"/>
    <n v="5"/>
    <n v="9"/>
    <n v="2014"/>
    <x v="440"/>
    <s v="Lloyd Barnes"/>
    <x v="2"/>
    <x v="2"/>
    <s v="Bologna"/>
    <x v="2"/>
    <s v="Corporate"/>
    <s v="Economy"/>
    <x v="0"/>
    <x v="14"/>
    <s v="Novimex File Folder Labels, 5000 Label Set"/>
    <n v="0"/>
    <n v="9"/>
    <n v="3"/>
    <n v="1"/>
    <b v="0"/>
  </r>
  <r>
    <s v="AZ-2014-7702774"/>
    <x v="441"/>
    <n v="6"/>
    <n v="9"/>
    <n v="2014"/>
    <x v="441"/>
    <s v="Toni Lanz"/>
    <x v="3"/>
    <x v="39"/>
    <s v="Antibes"/>
    <x v="1"/>
    <s v="Consumer"/>
    <s v="Immediate"/>
    <x v="0"/>
    <x v="2"/>
    <s v="Binney &amp; Smith Pencil Sharpener, Fluorescent"/>
    <n v="0"/>
    <n v="27"/>
    <n v="1"/>
    <n v="1"/>
    <b v="1"/>
  </r>
  <r>
    <s v="AZ-2014-7702774"/>
    <x v="441"/>
    <n v="6"/>
    <n v="9"/>
    <n v="2014"/>
    <x v="441"/>
    <s v="Toni Lanz"/>
    <x v="3"/>
    <x v="39"/>
    <s v="Antibes"/>
    <x v="1"/>
    <s v="Consumer"/>
    <s v="Immediate"/>
    <x v="0"/>
    <x v="2"/>
    <s v="Sanford Markers, Fluorescent"/>
    <n v="0"/>
    <n v="74"/>
    <n v="29"/>
    <n v="3"/>
    <b v="1"/>
  </r>
  <r>
    <s v="AZ-2014-7702774"/>
    <x v="441"/>
    <n v="6"/>
    <n v="9"/>
    <n v="2014"/>
    <x v="441"/>
    <s v="Toni Lanz"/>
    <x v="3"/>
    <x v="39"/>
    <s v="Antibes"/>
    <x v="1"/>
    <s v="Consumer"/>
    <s v="Immediate"/>
    <x v="0"/>
    <x v="0"/>
    <s v="Xerox Cards &amp; Envelopes, Premium"/>
    <n v="0"/>
    <n v="180"/>
    <n v="54"/>
    <n v="4"/>
    <b v="0"/>
  </r>
  <r>
    <s v="AZ-2014-7702774"/>
    <x v="441"/>
    <n v="6"/>
    <n v="9"/>
    <n v="2014"/>
    <x v="441"/>
    <s v="Toni Lanz"/>
    <x v="3"/>
    <x v="39"/>
    <s v="Antibes"/>
    <x v="1"/>
    <s v="Consumer"/>
    <s v="Immediate"/>
    <x v="1"/>
    <x v="4"/>
    <s v="Okidata Inkjet, Durable"/>
    <n v="0"/>
    <n v="1063"/>
    <n v="-175"/>
    <n v="4"/>
    <b v="1"/>
  </r>
  <r>
    <s v="AZ-2014-7893156"/>
    <x v="441"/>
    <n v="6"/>
    <n v="9"/>
    <n v="2014"/>
    <x v="441"/>
    <s v="Alana Zahel"/>
    <x v="9"/>
    <x v="70"/>
    <s v="Nieuwegein"/>
    <x v="1"/>
    <s v="Consumer"/>
    <s v="Priority"/>
    <x v="2"/>
    <x v="5"/>
    <s v="Ikea Library with Doors, Metal"/>
    <n v="1"/>
    <n v="544"/>
    <n v="-152"/>
    <n v="3"/>
    <b v="0"/>
  </r>
  <r>
    <s v="AZ-2014-8101198"/>
    <x v="441"/>
    <n v="6"/>
    <n v="9"/>
    <n v="2014"/>
    <x v="441"/>
    <s v="Charlie Donnelly"/>
    <x v="4"/>
    <x v="4"/>
    <s v="London"/>
    <x v="0"/>
    <s v="Consumer"/>
    <s v="Priority"/>
    <x v="2"/>
    <x v="5"/>
    <s v="Bush Classic Bookcase, Metal"/>
    <n v="0"/>
    <n v="742"/>
    <n v="198"/>
    <n v="2"/>
    <b v="0"/>
  </r>
  <r>
    <s v="AZ-2014-8101198"/>
    <x v="441"/>
    <n v="6"/>
    <n v="9"/>
    <n v="2014"/>
    <x v="441"/>
    <s v="Charlie Donnelly"/>
    <x v="4"/>
    <x v="4"/>
    <s v="London"/>
    <x v="0"/>
    <s v="Consumer"/>
    <s v="Priority"/>
    <x v="0"/>
    <x v="1"/>
    <s v="Wilson Jones Hole Reinforcements, Clear"/>
    <n v="0"/>
    <n v="14"/>
    <n v="0"/>
    <n v="4"/>
    <b v="0"/>
  </r>
  <r>
    <s v="AZ-2014-8101198"/>
    <x v="441"/>
    <n v="6"/>
    <n v="9"/>
    <n v="2014"/>
    <x v="441"/>
    <s v="Charlie Donnelly"/>
    <x v="4"/>
    <x v="4"/>
    <s v="London"/>
    <x v="0"/>
    <s v="Consumer"/>
    <s v="Priority"/>
    <x v="0"/>
    <x v="14"/>
    <s v="Harbour Creations Legal Exhibit Labels, Alphabetical"/>
    <n v="0"/>
    <n v="87"/>
    <n v="32"/>
    <n v="9"/>
    <b v="1"/>
  </r>
  <r>
    <s v="AZ-2014-1805424"/>
    <x v="441"/>
    <n v="6"/>
    <n v="9"/>
    <n v="2014"/>
    <x v="441"/>
    <s v="Jodie Mellor"/>
    <x v="2"/>
    <x v="6"/>
    <s v="Rome"/>
    <x v="2"/>
    <s v="Consumer"/>
    <s v="Priority"/>
    <x v="0"/>
    <x v="1"/>
    <s v="Ibico Hole Reinforcements, Recycled"/>
    <n v="0"/>
    <n v="22"/>
    <n v="7"/>
    <n v="3"/>
    <b v="1"/>
  </r>
  <r>
    <s v="AZ-2014-1805424"/>
    <x v="441"/>
    <n v="6"/>
    <n v="9"/>
    <n v="2014"/>
    <x v="441"/>
    <s v="Jodie Mellor"/>
    <x v="2"/>
    <x v="6"/>
    <s v="Rome"/>
    <x v="2"/>
    <s v="Consumer"/>
    <s v="Priority"/>
    <x v="0"/>
    <x v="14"/>
    <s v="Smead Legal Exhibit Labels, 5000 Label Set"/>
    <n v="0"/>
    <n v="34"/>
    <n v="6"/>
    <n v="3"/>
    <b v="0"/>
  </r>
  <r>
    <s v="AZ-2014-8101198"/>
    <x v="441"/>
    <n v="6"/>
    <n v="9"/>
    <n v="2014"/>
    <x v="441"/>
    <s v="Charlie Donnelly"/>
    <x v="4"/>
    <x v="4"/>
    <s v="London"/>
    <x v="0"/>
    <s v="Consumer"/>
    <s v="Priority"/>
    <x v="1"/>
    <x v="4"/>
    <s v="Epson Printer, Red"/>
    <n v="0"/>
    <n v="935"/>
    <n v="114"/>
    <n v="4"/>
    <b v="1"/>
  </r>
  <r>
    <s v="AZ-2014-6526295"/>
    <x v="441"/>
    <n v="6"/>
    <n v="9"/>
    <n v="2014"/>
    <x v="441"/>
    <s v="Alice Currie"/>
    <x v="5"/>
    <x v="54"/>
    <s v="Madrid"/>
    <x v="2"/>
    <s v="Consumer"/>
    <s v="Economy"/>
    <x v="0"/>
    <x v="3"/>
    <s v="Eldon Trays, Single Width"/>
    <n v="0"/>
    <n v="43"/>
    <n v="11"/>
    <n v="1"/>
    <b v="1"/>
  </r>
  <r>
    <s v="AZ-2014-2857176"/>
    <x v="441"/>
    <n v="6"/>
    <n v="9"/>
    <n v="2014"/>
    <x v="441"/>
    <s v="Joseph Locke"/>
    <x v="2"/>
    <x v="37"/>
    <s v="Turin"/>
    <x v="2"/>
    <s v="Corporate"/>
    <s v="Economy Plus"/>
    <x v="0"/>
    <x v="8"/>
    <s v="KitchenAid Toaster, White"/>
    <n v="0"/>
    <n v="250"/>
    <n v="100"/>
    <n v="3"/>
    <b v="1"/>
  </r>
  <r>
    <s v="AZ-2014-2857176"/>
    <x v="441"/>
    <n v="6"/>
    <n v="9"/>
    <n v="2014"/>
    <x v="441"/>
    <s v="Joseph Locke"/>
    <x v="2"/>
    <x v="37"/>
    <s v="Turin"/>
    <x v="2"/>
    <s v="Corporate"/>
    <s v="Economy Plus"/>
    <x v="0"/>
    <x v="12"/>
    <s v="Kleencut Scissors, Serrated"/>
    <n v="0"/>
    <n v="57"/>
    <n v="5"/>
    <n v="3"/>
    <b v="1"/>
  </r>
  <r>
    <s v="AZ-2014-1353698"/>
    <x v="441"/>
    <n v="6"/>
    <n v="9"/>
    <n v="2014"/>
    <x v="441"/>
    <s v="Isla Vogel"/>
    <x v="2"/>
    <x v="6"/>
    <s v="Rome"/>
    <x v="2"/>
    <s v="Home Office"/>
    <s v="Economy"/>
    <x v="0"/>
    <x v="1"/>
    <s v="Cardinal Binding Machine, Durable"/>
    <n v="0"/>
    <n v="461"/>
    <n v="161"/>
    <n v="9"/>
    <b v="0"/>
  </r>
  <r>
    <s v="AZ-2014-1466197"/>
    <x v="441"/>
    <n v="6"/>
    <n v="9"/>
    <n v="2014"/>
    <x v="441"/>
    <s v="Patricia Lukes"/>
    <x v="3"/>
    <x v="30"/>
    <s v="Ronchin"/>
    <x v="1"/>
    <s v="Corporate"/>
    <s v="Economy"/>
    <x v="0"/>
    <x v="8"/>
    <s v="KitchenAid Blender, Silver"/>
    <n v="0"/>
    <n v="267"/>
    <n v="74"/>
    <n v="3"/>
    <b v="1"/>
  </r>
  <r>
    <s v="AZ-2014-1466197"/>
    <x v="441"/>
    <n v="6"/>
    <n v="9"/>
    <n v="2014"/>
    <x v="441"/>
    <s v="Patricia Lukes"/>
    <x v="3"/>
    <x v="30"/>
    <s v="Ronchin"/>
    <x v="1"/>
    <s v="Corporate"/>
    <s v="Economy"/>
    <x v="0"/>
    <x v="14"/>
    <s v="Avery Shipping Labels, 5000 Label Set"/>
    <n v="0"/>
    <n v="61"/>
    <n v="23"/>
    <n v="5"/>
    <b v="1"/>
  </r>
  <r>
    <s v="AZ-2014-2277609"/>
    <x v="441"/>
    <n v="6"/>
    <n v="9"/>
    <n v="2014"/>
    <x v="441"/>
    <s v="Bianca Whitford"/>
    <x v="1"/>
    <x v="23"/>
    <s v="Munich"/>
    <x v="1"/>
    <s v="Corporate"/>
    <s v="Economy"/>
    <x v="0"/>
    <x v="3"/>
    <s v="Eldon File Cart, Industrial"/>
    <n v="0"/>
    <n v="806"/>
    <n v="18"/>
    <n v="7"/>
    <b v="0"/>
  </r>
  <r>
    <s v="AZ-2014-1466197"/>
    <x v="441"/>
    <n v="6"/>
    <n v="9"/>
    <n v="2014"/>
    <x v="441"/>
    <s v="Patricia Lukes"/>
    <x v="3"/>
    <x v="30"/>
    <s v="Ronchin"/>
    <x v="1"/>
    <s v="Corporate"/>
    <s v="Economy"/>
    <x v="1"/>
    <x v="7"/>
    <s v="Logitech Mouse, Bluetooth"/>
    <n v="0"/>
    <n v="146"/>
    <n v="66"/>
    <n v="5"/>
    <b v="0"/>
  </r>
  <r>
    <s v="AZ-2014-2277609"/>
    <x v="441"/>
    <n v="6"/>
    <n v="9"/>
    <n v="2014"/>
    <x v="441"/>
    <s v="Bianca Whitford"/>
    <x v="1"/>
    <x v="23"/>
    <s v="Munich"/>
    <x v="1"/>
    <s v="Corporate"/>
    <s v="Economy"/>
    <x v="1"/>
    <x v="7"/>
    <s v="Enermax Keyboard, Erganomic"/>
    <n v="0"/>
    <n v="163"/>
    <n v="81"/>
    <n v="2"/>
    <b v="0"/>
  </r>
  <r>
    <s v="AZ-2014-2277609"/>
    <x v="441"/>
    <n v="6"/>
    <n v="9"/>
    <n v="2014"/>
    <x v="441"/>
    <s v="Bianca Whitford"/>
    <x v="1"/>
    <x v="23"/>
    <s v="Munich"/>
    <x v="1"/>
    <s v="Corporate"/>
    <s v="Economy"/>
    <x v="1"/>
    <x v="4"/>
    <s v="Panasonic Inkjet, Wireless"/>
    <n v="0"/>
    <n v="624"/>
    <n v="44"/>
    <n v="2"/>
    <b v="1"/>
  </r>
  <r>
    <s v="BN-2014-9995192"/>
    <x v="442"/>
    <n v="7"/>
    <n v="9"/>
    <n v="2014"/>
    <x v="442"/>
    <s v="Hayley Baldwinson"/>
    <x v="1"/>
    <x v="43"/>
    <s v="Celle"/>
    <x v="1"/>
    <s v="Consumer"/>
    <s v="Priority"/>
    <x v="1"/>
    <x v="9"/>
    <s v="Cisco Smart Phone, with Caller ID"/>
    <n v="0"/>
    <n v="2617"/>
    <n v="1151"/>
    <n v="4"/>
    <b v="0"/>
  </r>
  <r>
    <s v="AZ-2014-6094082"/>
    <x v="443"/>
    <n v="8"/>
    <n v="9"/>
    <n v="2014"/>
    <x v="443"/>
    <s v="Lewis Greenwood"/>
    <x v="3"/>
    <x v="9"/>
    <s v="Vichy"/>
    <x v="1"/>
    <s v="Consumer"/>
    <s v="Priority"/>
    <x v="0"/>
    <x v="11"/>
    <s v="Stockwell Rubber Bands, Metal"/>
    <n v="0"/>
    <n v="81"/>
    <n v="41"/>
    <n v="5"/>
    <b v="0"/>
  </r>
  <r>
    <s v="BN-2014-9297622"/>
    <x v="443"/>
    <n v="8"/>
    <n v="9"/>
    <n v="2014"/>
    <x v="443"/>
    <s v="Jett Osman"/>
    <x v="3"/>
    <x v="52"/>
    <s v="Laval"/>
    <x v="1"/>
    <s v="Home Office"/>
    <s v="Economy"/>
    <x v="0"/>
    <x v="1"/>
    <s v="Acco Binder Covers, Recycled"/>
    <n v="0"/>
    <n v="68"/>
    <n v="20"/>
    <n v="5"/>
    <b v="1"/>
  </r>
  <r>
    <s v="BN-2014-9297622"/>
    <x v="443"/>
    <n v="8"/>
    <n v="9"/>
    <n v="2014"/>
    <x v="443"/>
    <s v="Jett Osman"/>
    <x v="3"/>
    <x v="52"/>
    <s v="Laval"/>
    <x v="1"/>
    <s v="Home Office"/>
    <s v="Economy"/>
    <x v="0"/>
    <x v="1"/>
    <s v="Ibico Hole Reinforcements, Durable"/>
    <n v="0"/>
    <n v="42"/>
    <n v="12"/>
    <n v="5"/>
    <b v="0"/>
  </r>
  <r>
    <s v="AZ-2014-9876300"/>
    <x v="443"/>
    <n v="8"/>
    <n v="9"/>
    <n v="2014"/>
    <x v="443"/>
    <s v="Max Ludwig"/>
    <x v="3"/>
    <x v="39"/>
    <s v="Pertuis"/>
    <x v="1"/>
    <s v="Home Office"/>
    <s v="Economy"/>
    <x v="0"/>
    <x v="1"/>
    <s v="Acco 3-Hole Punch, Durable"/>
    <n v="0"/>
    <n v="126"/>
    <n v="52"/>
    <n v="4"/>
    <b v="1"/>
  </r>
  <r>
    <s v="AZ-2014-9876300"/>
    <x v="443"/>
    <n v="8"/>
    <n v="9"/>
    <n v="2014"/>
    <x v="443"/>
    <s v="Max Ludwig"/>
    <x v="3"/>
    <x v="39"/>
    <s v="Pertuis"/>
    <x v="1"/>
    <s v="Home Office"/>
    <s v="Economy"/>
    <x v="0"/>
    <x v="1"/>
    <s v="Ibico Binding Machine, Recycled"/>
    <n v="0"/>
    <n v="259"/>
    <n v="47"/>
    <n v="5"/>
    <b v="1"/>
  </r>
  <r>
    <s v="AZ-2014-9985991"/>
    <x v="444"/>
    <n v="9"/>
    <n v="9"/>
    <n v="2014"/>
    <x v="444"/>
    <s v="Isabel Turnbull"/>
    <x v="1"/>
    <x v="1"/>
    <s v="Witten"/>
    <x v="1"/>
    <s v="Home Office"/>
    <s v="Immediate"/>
    <x v="0"/>
    <x v="2"/>
    <s v="Binney &amp; Smith Sketch Pad, Fluorescent"/>
    <n v="0"/>
    <n v="95"/>
    <n v="5"/>
    <n v="2"/>
    <b v="0"/>
  </r>
  <r>
    <s v="AZ-2014-7329559"/>
    <x v="444"/>
    <n v="9"/>
    <n v="9"/>
    <n v="2014"/>
    <x v="444"/>
    <s v="Nicholas Carey"/>
    <x v="3"/>
    <x v="39"/>
    <s v="Vitrolles"/>
    <x v="1"/>
    <s v="Consumer"/>
    <s v="Economy Plus"/>
    <x v="2"/>
    <x v="15"/>
    <s v="Rubbermaid Frame, Erganomic"/>
    <n v="0"/>
    <n v="109"/>
    <n v="40"/>
    <n v="1"/>
    <b v="0"/>
  </r>
  <r>
    <s v="AZ-2014-7329559"/>
    <x v="444"/>
    <n v="9"/>
    <n v="9"/>
    <n v="2014"/>
    <x v="444"/>
    <s v="Nicholas Carey"/>
    <x v="3"/>
    <x v="39"/>
    <s v="Vitrolles"/>
    <x v="1"/>
    <s v="Consumer"/>
    <s v="Economy Plus"/>
    <x v="0"/>
    <x v="14"/>
    <s v="Avery Removable Labels, Laser Printer Compatible"/>
    <n v="0"/>
    <n v="43"/>
    <n v="9"/>
    <n v="4"/>
    <b v="0"/>
  </r>
  <r>
    <s v="AZ-2014-7329559"/>
    <x v="444"/>
    <n v="9"/>
    <n v="9"/>
    <n v="2014"/>
    <x v="444"/>
    <s v="Nicholas Carey"/>
    <x v="3"/>
    <x v="39"/>
    <s v="Vitrolles"/>
    <x v="1"/>
    <s v="Consumer"/>
    <s v="Economy Plus"/>
    <x v="1"/>
    <x v="13"/>
    <s v="Hewlett Copy Machine, Color"/>
    <n v="0"/>
    <n v="676"/>
    <n v="151"/>
    <n v="3"/>
    <b v="1"/>
  </r>
  <r>
    <s v="AZ-2014-3101518"/>
    <x v="444"/>
    <n v="9"/>
    <n v="9"/>
    <n v="2014"/>
    <x v="444"/>
    <s v="Norma McCowan"/>
    <x v="3"/>
    <x v="73"/>
    <s v="Ploemeur"/>
    <x v="1"/>
    <s v="Consumer"/>
    <s v="Economy Plus"/>
    <x v="1"/>
    <x v="9"/>
    <s v="Samsung Office Telephone, with Caller ID"/>
    <n v="0"/>
    <n v="277"/>
    <n v="26"/>
    <n v="5"/>
    <b v="0"/>
  </r>
  <r>
    <s v="BN-2014-9255621"/>
    <x v="444"/>
    <n v="9"/>
    <n v="9"/>
    <n v="2014"/>
    <x v="444"/>
    <s v="David To"/>
    <x v="2"/>
    <x v="6"/>
    <s v="Rome"/>
    <x v="2"/>
    <s v="Home Office"/>
    <s v="Economy Plus"/>
    <x v="0"/>
    <x v="2"/>
    <s v="Binney &amp; Smith Pens, Fluorescent"/>
    <n v="0"/>
    <n v="53"/>
    <n v="1"/>
    <n v="4"/>
    <b v="1"/>
  </r>
  <r>
    <s v="BN-2014-9255621"/>
    <x v="444"/>
    <n v="9"/>
    <n v="9"/>
    <n v="2014"/>
    <x v="444"/>
    <s v="David To"/>
    <x v="2"/>
    <x v="6"/>
    <s v="Rome"/>
    <x v="2"/>
    <s v="Home Office"/>
    <s v="Economy Plus"/>
    <x v="0"/>
    <x v="2"/>
    <s v="Stanley Canvas, Water Color"/>
    <n v="0"/>
    <n v="158"/>
    <n v="69"/>
    <n v="3"/>
    <b v="1"/>
  </r>
  <r>
    <s v="BN-2014-9255621"/>
    <x v="444"/>
    <n v="9"/>
    <n v="9"/>
    <n v="2014"/>
    <x v="444"/>
    <s v="David To"/>
    <x v="2"/>
    <x v="6"/>
    <s v="Rome"/>
    <x v="2"/>
    <s v="Home Office"/>
    <s v="Economy Plus"/>
    <x v="0"/>
    <x v="3"/>
    <s v="Rogers Shelving, Blue"/>
    <n v="0"/>
    <n v="149"/>
    <n v="-87"/>
    <n v="4"/>
    <b v="0"/>
  </r>
  <r>
    <s v="BN-2014-6549234"/>
    <x v="444"/>
    <n v="9"/>
    <n v="9"/>
    <n v="2014"/>
    <x v="444"/>
    <s v="Chloe Landale"/>
    <x v="9"/>
    <x v="51"/>
    <s v="Amsterdam"/>
    <x v="1"/>
    <s v="Home Office"/>
    <s v="Economy"/>
    <x v="0"/>
    <x v="1"/>
    <s v="Cardinal Hole Reinforcements, Recycled"/>
    <n v="1"/>
    <n v="11"/>
    <n v="-2"/>
    <n v="4"/>
    <b v="0"/>
  </r>
  <r>
    <s v="BN-2014-1166603"/>
    <x v="444"/>
    <n v="9"/>
    <n v="9"/>
    <n v="2014"/>
    <x v="444"/>
    <s v="Freya Briggs"/>
    <x v="4"/>
    <x v="4"/>
    <s v="Blackpool"/>
    <x v="0"/>
    <s v="Corporate"/>
    <s v="Economy"/>
    <x v="0"/>
    <x v="1"/>
    <s v="Wilson Jones Index Tab, Economy"/>
    <n v="0"/>
    <n v="45"/>
    <n v="12"/>
    <n v="7"/>
    <b v="0"/>
  </r>
  <r>
    <s v="BN-2014-1166603"/>
    <x v="444"/>
    <n v="9"/>
    <n v="9"/>
    <n v="2014"/>
    <x v="444"/>
    <s v="Freya Briggs"/>
    <x v="4"/>
    <x v="4"/>
    <s v="Blackpool"/>
    <x v="0"/>
    <s v="Corporate"/>
    <s v="Economy"/>
    <x v="0"/>
    <x v="3"/>
    <s v="Eldon Folders, Wire Frame"/>
    <n v="0"/>
    <n v="64"/>
    <n v="6"/>
    <n v="4"/>
    <b v="0"/>
  </r>
  <r>
    <s v="AZ-2014-4135544"/>
    <x v="445"/>
    <n v="10"/>
    <n v="9"/>
    <n v="2014"/>
    <x v="445"/>
    <s v="Gracie Hicks"/>
    <x v="10"/>
    <x v="85"/>
    <s v="Graz"/>
    <x v="1"/>
    <s v="Consumer"/>
    <s v="Economy"/>
    <x v="1"/>
    <x v="9"/>
    <s v="Apple Headset, VoIP"/>
    <n v="0"/>
    <n v="147"/>
    <n v="21"/>
    <n v="2"/>
    <b v="1"/>
  </r>
  <r>
    <s v="AZ-2014-1665836"/>
    <x v="446"/>
    <n v="12"/>
    <n v="9"/>
    <n v="2014"/>
    <x v="446"/>
    <s v="Philip Newsom"/>
    <x v="1"/>
    <x v="16"/>
    <s v="Halle"/>
    <x v="1"/>
    <s v="Corporate"/>
    <s v="Economy Plus"/>
    <x v="0"/>
    <x v="2"/>
    <s v="Sanford Sketch Pad, Easy-Erase"/>
    <n v="0"/>
    <n v="229"/>
    <n v="105"/>
    <n v="5"/>
    <b v="1"/>
  </r>
  <r>
    <s v="AZ-2014-1665836"/>
    <x v="446"/>
    <n v="12"/>
    <n v="9"/>
    <n v="2014"/>
    <x v="446"/>
    <s v="Philip Newsom"/>
    <x v="1"/>
    <x v="16"/>
    <s v="Halle"/>
    <x v="1"/>
    <s v="Corporate"/>
    <s v="Economy Plus"/>
    <x v="1"/>
    <x v="7"/>
    <s v="Memorex Keyboard, Erganomic"/>
    <n v="0"/>
    <n v="138"/>
    <n v="3"/>
    <n v="2"/>
    <b v="1"/>
  </r>
  <r>
    <s v="BN-2014-3687942"/>
    <x v="446"/>
    <n v="12"/>
    <n v="9"/>
    <n v="2014"/>
    <x v="446"/>
    <s v="Rory Braim"/>
    <x v="3"/>
    <x v="8"/>
    <s v="Paris"/>
    <x v="1"/>
    <s v="Consumer"/>
    <s v="Economy"/>
    <x v="2"/>
    <x v="5"/>
    <s v="Safco Library with Doors, Traditional"/>
    <n v="0"/>
    <n v="1052"/>
    <n v="-82"/>
    <n v="3"/>
    <b v="1"/>
  </r>
  <r>
    <s v="BN-2014-5780585"/>
    <x v="446"/>
    <n v="12"/>
    <n v="9"/>
    <n v="2014"/>
    <x v="446"/>
    <s v="Demi Power"/>
    <x v="9"/>
    <x v="46"/>
    <s v="The Hague"/>
    <x v="1"/>
    <s v="Consumer"/>
    <s v="Economy"/>
    <x v="2"/>
    <x v="15"/>
    <s v="Rubbermaid Stacking Tray, Durable"/>
    <n v="0"/>
    <n v="141"/>
    <n v="28"/>
    <n v="7"/>
    <b v="1"/>
  </r>
  <r>
    <s v="BN-2014-6653003"/>
    <x v="446"/>
    <n v="12"/>
    <n v="9"/>
    <n v="2014"/>
    <x v="446"/>
    <s v="Libby Allan"/>
    <x v="0"/>
    <x v="0"/>
    <s v="Stockholm"/>
    <x v="0"/>
    <s v="Consumer"/>
    <s v="Economy"/>
    <x v="2"/>
    <x v="6"/>
    <s v="Harbour Creations Rocking Chair, Adjustable"/>
    <n v="1"/>
    <n v="224"/>
    <n v="-81"/>
    <n v="3"/>
    <b v="1"/>
  </r>
  <r>
    <s v="BN-2014-6653003"/>
    <x v="446"/>
    <n v="12"/>
    <n v="9"/>
    <n v="2014"/>
    <x v="446"/>
    <s v="Libby Allan"/>
    <x v="0"/>
    <x v="0"/>
    <s v="Stockholm"/>
    <x v="0"/>
    <s v="Consumer"/>
    <s v="Economy"/>
    <x v="2"/>
    <x v="6"/>
    <s v="Office Star Bag Chairs, Adjustable"/>
    <n v="1"/>
    <n v="58"/>
    <n v="-42"/>
    <n v="2"/>
    <b v="1"/>
  </r>
  <r>
    <s v="BN-2014-6653003"/>
    <x v="446"/>
    <n v="12"/>
    <n v="9"/>
    <n v="2014"/>
    <x v="446"/>
    <s v="Libby Allan"/>
    <x v="0"/>
    <x v="0"/>
    <s v="Stockholm"/>
    <x v="0"/>
    <s v="Consumer"/>
    <s v="Economy"/>
    <x v="2"/>
    <x v="6"/>
    <s v="Office Star Bag Chairs, Adjustable"/>
    <n v="1"/>
    <n v="145"/>
    <n v="-104"/>
    <n v="5"/>
    <b v="0"/>
  </r>
  <r>
    <s v="BN-2014-6653003"/>
    <x v="446"/>
    <n v="12"/>
    <n v="9"/>
    <n v="2014"/>
    <x v="446"/>
    <s v="Libby Allan"/>
    <x v="0"/>
    <x v="0"/>
    <s v="Stockholm"/>
    <x v="0"/>
    <s v="Consumer"/>
    <s v="Economy"/>
    <x v="2"/>
    <x v="6"/>
    <s v="Office Star Bag Chairs, Red"/>
    <n v="1"/>
    <n v="55"/>
    <n v="-33"/>
    <n v="2"/>
    <b v="1"/>
  </r>
  <r>
    <s v="BN-2014-5780585"/>
    <x v="446"/>
    <n v="12"/>
    <n v="9"/>
    <n v="2014"/>
    <x v="446"/>
    <s v="Demi Power"/>
    <x v="9"/>
    <x v="46"/>
    <s v="The Hague"/>
    <x v="1"/>
    <s v="Consumer"/>
    <s v="Economy"/>
    <x v="0"/>
    <x v="1"/>
    <s v="Ibico Binder, Durable"/>
    <n v="1"/>
    <n v="76"/>
    <n v="-72"/>
    <n v="9"/>
    <b v="0"/>
  </r>
  <r>
    <s v="BN-2014-5780585"/>
    <x v="446"/>
    <n v="12"/>
    <n v="9"/>
    <n v="2014"/>
    <x v="446"/>
    <s v="Demi Power"/>
    <x v="9"/>
    <x v="46"/>
    <s v="The Hague"/>
    <x v="1"/>
    <s v="Consumer"/>
    <s v="Economy"/>
    <x v="0"/>
    <x v="3"/>
    <s v="Rogers Lockers, Wire Frame"/>
    <n v="1"/>
    <n v="632"/>
    <n v="-316"/>
    <n v="6"/>
    <b v="0"/>
  </r>
  <r>
    <s v="BN-2014-5780585"/>
    <x v="446"/>
    <n v="12"/>
    <n v="9"/>
    <n v="2014"/>
    <x v="446"/>
    <s v="Demi Power"/>
    <x v="9"/>
    <x v="46"/>
    <s v="The Hague"/>
    <x v="1"/>
    <s v="Consumer"/>
    <s v="Economy"/>
    <x v="0"/>
    <x v="3"/>
    <s v="Smead Box, Single Width"/>
    <n v="1"/>
    <n v="32"/>
    <n v="-16"/>
    <n v="6"/>
    <b v="1"/>
  </r>
  <r>
    <s v="BN-2014-6653003"/>
    <x v="446"/>
    <n v="12"/>
    <n v="9"/>
    <n v="2014"/>
    <x v="446"/>
    <s v="Libby Allan"/>
    <x v="0"/>
    <x v="0"/>
    <s v="Stockholm"/>
    <x v="0"/>
    <s v="Consumer"/>
    <s v="Economy"/>
    <x v="0"/>
    <x v="1"/>
    <s v="Cardinal Index Tab, Clear"/>
    <n v="1"/>
    <n v="7"/>
    <n v="-1"/>
    <n v="2"/>
    <b v="1"/>
  </r>
  <r>
    <s v="BN-2014-6653003"/>
    <x v="446"/>
    <n v="12"/>
    <n v="9"/>
    <n v="2014"/>
    <x v="446"/>
    <s v="Libby Allan"/>
    <x v="0"/>
    <x v="0"/>
    <s v="Stockholm"/>
    <x v="0"/>
    <s v="Consumer"/>
    <s v="Economy"/>
    <x v="0"/>
    <x v="0"/>
    <s v="SanDisk Message Books, Recycled"/>
    <n v="1"/>
    <n v="24"/>
    <n v="-2"/>
    <n v="2"/>
    <b v="0"/>
  </r>
  <r>
    <s v="BN-2014-5780585"/>
    <x v="446"/>
    <n v="12"/>
    <n v="9"/>
    <n v="2014"/>
    <x v="446"/>
    <s v="Demi Power"/>
    <x v="9"/>
    <x v="46"/>
    <s v="The Hague"/>
    <x v="1"/>
    <s v="Consumer"/>
    <s v="Economy"/>
    <x v="1"/>
    <x v="9"/>
    <s v="Nokia Signal Booster, VoIP"/>
    <n v="1"/>
    <n v="68"/>
    <n v="-30"/>
    <n v="1"/>
    <b v="1"/>
  </r>
  <r>
    <s v="BN-2014-6653003"/>
    <x v="446"/>
    <n v="12"/>
    <n v="9"/>
    <n v="2014"/>
    <x v="446"/>
    <s v="Libby Allan"/>
    <x v="0"/>
    <x v="0"/>
    <s v="Stockholm"/>
    <x v="0"/>
    <s v="Consumer"/>
    <s v="Economy"/>
    <x v="1"/>
    <x v="4"/>
    <s v="Panasonic Card Printer, White"/>
    <n v="1"/>
    <n v="86"/>
    <n v="-21"/>
    <n v="1"/>
    <b v="1"/>
  </r>
  <r>
    <s v="AZ-2014-2323449"/>
    <x v="446"/>
    <n v="12"/>
    <n v="9"/>
    <n v="2014"/>
    <x v="446"/>
    <s v="Mary Saterfiel"/>
    <x v="3"/>
    <x v="8"/>
    <s v="Champigny-sur-Marne"/>
    <x v="1"/>
    <s v="Consumer"/>
    <s v="Economy"/>
    <x v="0"/>
    <x v="1"/>
    <s v="Cardinal 3-Hole Punch, Recycled"/>
    <n v="0"/>
    <n v="175"/>
    <n v="51"/>
    <n v="6"/>
    <b v="0"/>
  </r>
  <r>
    <s v="AZ-2014-2235626"/>
    <x v="446"/>
    <n v="12"/>
    <n v="9"/>
    <n v="2014"/>
    <x v="446"/>
    <s v="Amber Adams"/>
    <x v="8"/>
    <x v="97"/>
    <s v="Antwerp"/>
    <x v="1"/>
    <s v="Corporate"/>
    <s v="Economy"/>
    <x v="0"/>
    <x v="1"/>
    <s v="Wilson Jones 3-Hole Punch, Economy"/>
    <n v="0"/>
    <n v="84"/>
    <n v="28"/>
    <n v="3"/>
    <b v="0"/>
  </r>
  <r>
    <s v="AZ-2014-2235626"/>
    <x v="446"/>
    <n v="12"/>
    <n v="9"/>
    <n v="2014"/>
    <x v="446"/>
    <s v="Amber Adams"/>
    <x v="8"/>
    <x v="97"/>
    <s v="Antwerp"/>
    <x v="1"/>
    <s v="Corporate"/>
    <s v="Economy"/>
    <x v="1"/>
    <x v="13"/>
    <s v="Canon Fax Machine, Digital"/>
    <n v="0"/>
    <n v="954"/>
    <n v="219"/>
    <n v="3"/>
    <b v="0"/>
  </r>
  <r>
    <s v="BN-2014-3382775"/>
    <x v="447"/>
    <n v="1"/>
    <n v="10"/>
    <n v="2014"/>
    <x v="447"/>
    <s v="Dominic Elliott"/>
    <x v="1"/>
    <x v="13"/>
    <s v="Sonneberg"/>
    <x v="1"/>
    <s v="Consumer"/>
    <s v="Economy Plus"/>
    <x v="0"/>
    <x v="2"/>
    <s v="Binney &amp; Smith Pens, Water Color"/>
    <n v="0"/>
    <n v="76"/>
    <n v="27"/>
    <n v="5"/>
    <b v="1"/>
  </r>
  <r>
    <s v="BN-2014-3382775"/>
    <x v="447"/>
    <n v="1"/>
    <n v="10"/>
    <n v="2014"/>
    <x v="447"/>
    <s v="Dominic Elliott"/>
    <x v="1"/>
    <x v="13"/>
    <s v="Sonneberg"/>
    <x v="1"/>
    <s v="Consumer"/>
    <s v="Economy Plus"/>
    <x v="0"/>
    <x v="0"/>
    <s v="Eaton Memo Slips, Multicolor"/>
    <n v="0"/>
    <n v="91"/>
    <n v="15"/>
    <n v="6"/>
    <b v="0"/>
  </r>
  <r>
    <s v="AZ-2014-3013226"/>
    <x v="447"/>
    <n v="1"/>
    <n v="10"/>
    <n v="2014"/>
    <x v="447"/>
    <s v="Paige Hopley"/>
    <x v="2"/>
    <x v="24"/>
    <s v="Milan"/>
    <x v="2"/>
    <s v="Consumer"/>
    <s v="Priority"/>
    <x v="0"/>
    <x v="1"/>
    <s v="Wilson Jones Binding Machine, Clear"/>
    <n v="0"/>
    <n v="194"/>
    <n v="58"/>
    <n v="4"/>
    <b v="1"/>
  </r>
  <r>
    <s v="AZ-2014-3013226"/>
    <x v="447"/>
    <n v="1"/>
    <n v="10"/>
    <n v="2014"/>
    <x v="447"/>
    <s v="Paige Hopley"/>
    <x v="2"/>
    <x v="24"/>
    <s v="Milan"/>
    <x v="2"/>
    <s v="Consumer"/>
    <s v="Priority"/>
    <x v="0"/>
    <x v="3"/>
    <s v="Smead Shelving, Industrial"/>
    <n v="0"/>
    <n v="148"/>
    <n v="-40"/>
    <n v="5"/>
    <b v="1"/>
  </r>
  <r>
    <s v="AZ-2014-8168742"/>
    <x v="447"/>
    <n v="1"/>
    <n v="10"/>
    <n v="2014"/>
    <x v="447"/>
    <s v="Imogen Steele"/>
    <x v="3"/>
    <x v="52"/>
    <s v="Les Herbiers"/>
    <x v="1"/>
    <s v="Corporate"/>
    <s v="Economy"/>
    <x v="1"/>
    <x v="13"/>
    <s v="Hewlett Wireless Fax, Color"/>
    <n v="0"/>
    <n v="1622"/>
    <n v="95"/>
    <n v="5"/>
    <b v="0"/>
  </r>
  <r>
    <s v="AZ-2014-6715732"/>
    <x v="448"/>
    <n v="2"/>
    <n v="10"/>
    <n v="2014"/>
    <x v="448"/>
    <s v="Skye Hammond"/>
    <x v="4"/>
    <x v="4"/>
    <s v="Portsmouth"/>
    <x v="0"/>
    <s v="Corporate"/>
    <s v="Priority"/>
    <x v="0"/>
    <x v="3"/>
    <s v="Fellowes Folders, Single Width"/>
    <n v="0"/>
    <n v="79"/>
    <n v="32"/>
    <n v="3"/>
    <b v="0"/>
  </r>
  <r>
    <s v="AZ-2014-7615629"/>
    <x v="448"/>
    <n v="2"/>
    <n v="10"/>
    <n v="2014"/>
    <x v="448"/>
    <s v="Tyson Brookman"/>
    <x v="14"/>
    <x v="110"/>
    <s v="Kalundborg"/>
    <x v="0"/>
    <s v="Consumer"/>
    <s v="Priority"/>
    <x v="2"/>
    <x v="6"/>
    <s v="Harbour Creations Bag Chairs, Set of Two"/>
    <n v="1"/>
    <n v="32"/>
    <n v="-12"/>
    <n v="1"/>
    <b v="1"/>
  </r>
  <r>
    <s v="AZ-2014-7615629"/>
    <x v="448"/>
    <n v="2"/>
    <n v="10"/>
    <n v="2014"/>
    <x v="448"/>
    <s v="Tyson Brookman"/>
    <x v="14"/>
    <x v="110"/>
    <s v="Kalundborg"/>
    <x v="0"/>
    <s v="Consumer"/>
    <s v="Priority"/>
    <x v="2"/>
    <x v="15"/>
    <s v="Deflect-O Clock, Black"/>
    <n v="1"/>
    <n v="161"/>
    <n v="-229"/>
    <n v="8"/>
    <b v="0"/>
  </r>
  <r>
    <s v="AZ-2014-7615629"/>
    <x v="448"/>
    <n v="2"/>
    <n v="10"/>
    <n v="2014"/>
    <x v="448"/>
    <s v="Tyson Brookman"/>
    <x v="14"/>
    <x v="110"/>
    <s v="Kalundborg"/>
    <x v="0"/>
    <s v="Consumer"/>
    <s v="Priority"/>
    <x v="0"/>
    <x v="0"/>
    <s v="Green Bar Parchment Paper, Recycled"/>
    <n v="1"/>
    <n v="50"/>
    <n v="-4"/>
    <n v="6"/>
    <b v="0"/>
  </r>
  <r>
    <s v="AZ-2014-6084917"/>
    <x v="448"/>
    <n v="2"/>
    <n v="10"/>
    <n v="2014"/>
    <x v="448"/>
    <s v="Jasper Neighbour"/>
    <x v="5"/>
    <x v="54"/>
    <s v="Madrid"/>
    <x v="2"/>
    <s v="Corporate"/>
    <s v="Economy"/>
    <x v="0"/>
    <x v="2"/>
    <s v="Stanley Markers, Water Color"/>
    <n v="0"/>
    <n v="152"/>
    <n v="50"/>
    <n v="6"/>
    <b v="0"/>
  </r>
  <r>
    <s v="AZ-2014-6084917"/>
    <x v="448"/>
    <n v="2"/>
    <n v="10"/>
    <n v="2014"/>
    <x v="448"/>
    <s v="Jasper Neighbour"/>
    <x v="5"/>
    <x v="54"/>
    <s v="Madrid"/>
    <x v="2"/>
    <s v="Corporate"/>
    <s v="Economy"/>
    <x v="0"/>
    <x v="10"/>
    <s v="Ames Clasp Envelope, Recycled"/>
    <n v="0"/>
    <n v="6"/>
    <n v="1"/>
    <n v="1"/>
    <b v="0"/>
  </r>
  <r>
    <s v="AZ-2014-6084917"/>
    <x v="448"/>
    <n v="2"/>
    <n v="10"/>
    <n v="2014"/>
    <x v="448"/>
    <s v="Jasper Neighbour"/>
    <x v="5"/>
    <x v="54"/>
    <s v="Madrid"/>
    <x v="2"/>
    <s v="Corporate"/>
    <s v="Economy"/>
    <x v="0"/>
    <x v="11"/>
    <s v="OIC Push Pins, Bulk Pack"/>
    <n v="0"/>
    <n v="45"/>
    <n v="9"/>
    <n v="3"/>
    <b v="1"/>
  </r>
  <r>
    <s v="AZ-2014-6084917"/>
    <x v="448"/>
    <n v="2"/>
    <n v="10"/>
    <n v="2014"/>
    <x v="448"/>
    <s v="Jasper Neighbour"/>
    <x v="5"/>
    <x v="54"/>
    <s v="Madrid"/>
    <x v="2"/>
    <s v="Corporate"/>
    <s v="Economy"/>
    <x v="0"/>
    <x v="3"/>
    <s v="Fellowes Trays, Single Width"/>
    <n v="0"/>
    <n v="103"/>
    <n v="46"/>
    <n v="2"/>
    <b v="0"/>
  </r>
  <r>
    <s v="AZ-2014-6084917"/>
    <x v="448"/>
    <n v="2"/>
    <n v="10"/>
    <n v="2014"/>
    <x v="448"/>
    <s v="Jasper Neighbour"/>
    <x v="5"/>
    <x v="54"/>
    <s v="Madrid"/>
    <x v="2"/>
    <s v="Corporate"/>
    <s v="Economy"/>
    <x v="0"/>
    <x v="12"/>
    <s v="Elite Box Cutter, High Speed"/>
    <n v="0"/>
    <n v="140"/>
    <n v="56"/>
    <n v="4"/>
    <b v="0"/>
  </r>
  <r>
    <s v="AZ-2014-6084917"/>
    <x v="448"/>
    <n v="2"/>
    <n v="10"/>
    <n v="2014"/>
    <x v="448"/>
    <s v="Jasper Neighbour"/>
    <x v="5"/>
    <x v="54"/>
    <s v="Madrid"/>
    <x v="2"/>
    <s v="Corporate"/>
    <s v="Economy"/>
    <x v="1"/>
    <x v="7"/>
    <s v="Logitech Mouse, USB"/>
    <n v="0"/>
    <n v="88"/>
    <n v="11"/>
    <n v="3"/>
    <b v="1"/>
  </r>
  <r>
    <s v="AZ-2014-6084917"/>
    <x v="448"/>
    <n v="2"/>
    <n v="10"/>
    <n v="2014"/>
    <x v="448"/>
    <s v="Jasper Neighbour"/>
    <x v="5"/>
    <x v="54"/>
    <s v="Madrid"/>
    <x v="2"/>
    <s v="Corporate"/>
    <s v="Economy"/>
    <x v="1"/>
    <x v="9"/>
    <s v="Apple Audio Dock, with Caller ID"/>
    <n v="0"/>
    <n v="451"/>
    <n v="25"/>
    <n v="3"/>
    <b v="0"/>
  </r>
  <r>
    <s v="BN-2014-3939293"/>
    <x v="448"/>
    <n v="2"/>
    <n v="10"/>
    <n v="2014"/>
    <x v="448"/>
    <s v="Sean Ford"/>
    <x v="3"/>
    <x v="8"/>
    <s v="Paris"/>
    <x v="1"/>
    <s v="Home Office"/>
    <s v="Economy"/>
    <x v="1"/>
    <x v="4"/>
    <s v="Epson Phone, Durable"/>
    <n v="0"/>
    <n v="482"/>
    <n v="-6"/>
    <n v="7"/>
    <b v="1"/>
  </r>
  <r>
    <s v="AZ-2014-6368939"/>
    <x v="449"/>
    <n v="3"/>
    <n v="10"/>
    <n v="2014"/>
    <x v="449"/>
    <s v="Carley Wynn"/>
    <x v="1"/>
    <x v="23"/>
    <s v="Munich"/>
    <x v="1"/>
    <s v="Home Office"/>
    <s v="Economy Plus"/>
    <x v="0"/>
    <x v="12"/>
    <s v="Kleencut Ruler, High Speed"/>
    <n v="0"/>
    <n v="54"/>
    <n v="12"/>
    <n v="4"/>
    <b v="0"/>
  </r>
  <r>
    <s v="AZ-2014-1092628"/>
    <x v="449"/>
    <n v="3"/>
    <n v="10"/>
    <n v="2014"/>
    <x v="449"/>
    <s v="Brooke Horton"/>
    <x v="8"/>
    <x v="56"/>
    <s v="Ghent"/>
    <x v="1"/>
    <s v="Consumer"/>
    <s v="Economy"/>
    <x v="0"/>
    <x v="0"/>
    <s v="Green Bar Parchment Paper, Multicolor"/>
    <n v="0"/>
    <n v="18"/>
    <n v="6"/>
    <n v="1"/>
    <b v="1"/>
  </r>
  <r>
    <s v="AZ-2014-5151587"/>
    <x v="449"/>
    <n v="3"/>
    <n v="10"/>
    <n v="2014"/>
    <x v="449"/>
    <s v="Andrew Stephens"/>
    <x v="4"/>
    <x v="4"/>
    <s v="Wolverhampton"/>
    <x v="0"/>
    <s v="Consumer"/>
    <s v="Economy"/>
    <x v="0"/>
    <x v="2"/>
    <s v="Stanley Canvas, Fluorescent"/>
    <n v="0"/>
    <n v="101"/>
    <n v="32"/>
    <n v="2"/>
    <b v="1"/>
  </r>
  <r>
    <s v="AZ-2014-5151587"/>
    <x v="449"/>
    <n v="3"/>
    <n v="10"/>
    <n v="2014"/>
    <x v="449"/>
    <s v="Andrew Stephens"/>
    <x v="4"/>
    <x v="4"/>
    <s v="Wolverhampton"/>
    <x v="0"/>
    <s v="Consumer"/>
    <s v="Economy"/>
    <x v="1"/>
    <x v="13"/>
    <s v="HP Wireless Fax, Digital"/>
    <n v="0"/>
    <n v="360"/>
    <n v="148"/>
    <n v="1"/>
    <b v="0"/>
  </r>
  <r>
    <s v="AZ-2014-1320048"/>
    <x v="450"/>
    <n v="4"/>
    <n v="10"/>
    <n v="2014"/>
    <x v="450"/>
    <s v="Ava Corbin"/>
    <x v="4"/>
    <x v="4"/>
    <s v="London"/>
    <x v="0"/>
    <s v="Home Office"/>
    <s v="Priority"/>
    <x v="0"/>
    <x v="2"/>
    <s v="Binney &amp; Smith Markers, Blue"/>
    <n v="0"/>
    <n v="65"/>
    <n v="6"/>
    <n v="3"/>
    <b v="1"/>
  </r>
  <r>
    <s v="AZ-2014-1320048"/>
    <x v="450"/>
    <n v="4"/>
    <n v="10"/>
    <n v="2014"/>
    <x v="450"/>
    <s v="Ava Corbin"/>
    <x v="4"/>
    <x v="4"/>
    <s v="London"/>
    <x v="0"/>
    <s v="Home Office"/>
    <s v="Priority"/>
    <x v="0"/>
    <x v="10"/>
    <s v="Ames Business Envelopes, Recycled"/>
    <n v="0"/>
    <n v="15"/>
    <n v="3"/>
    <n v="1"/>
    <b v="1"/>
  </r>
  <r>
    <s v="AZ-2014-6975089"/>
    <x v="450"/>
    <n v="4"/>
    <n v="10"/>
    <n v="2014"/>
    <x v="450"/>
    <s v="Isabelle Torpy"/>
    <x v="3"/>
    <x v="9"/>
    <s v="Lyon"/>
    <x v="1"/>
    <s v="Consumer"/>
    <s v="Economy Plus"/>
    <x v="0"/>
    <x v="12"/>
    <s v="Acme Letter Opener, Steel"/>
    <n v="0"/>
    <n v="89"/>
    <n v="36"/>
    <n v="3"/>
    <b v="1"/>
  </r>
  <r>
    <s v="AZ-2014-532333"/>
    <x v="450"/>
    <n v="4"/>
    <n v="10"/>
    <n v="2014"/>
    <x v="450"/>
    <s v="Gary Crume"/>
    <x v="4"/>
    <x v="4"/>
    <s v="Exeter"/>
    <x v="0"/>
    <s v="Consumer"/>
    <s v="Economy"/>
    <x v="1"/>
    <x v="13"/>
    <s v="Hewlett Fax and Copier, Digital"/>
    <n v="0"/>
    <n v="578"/>
    <n v="191"/>
    <n v="3"/>
    <b v="1"/>
  </r>
  <r>
    <s v="AZ-2014-8184590"/>
    <x v="450"/>
    <n v="4"/>
    <n v="10"/>
    <n v="2014"/>
    <x v="450"/>
    <s v="Mike Langer"/>
    <x v="3"/>
    <x v="52"/>
    <s v="Nantes"/>
    <x v="1"/>
    <s v="Corporate"/>
    <s v="Economy"/>
    <x v="0"/>
    <x v="2"/>
    <s v="Sanford Pencil Sharpener, Easy-Erase"/>
    <n v="0"/>
    <n v="54"/>
    <n v="27"/>
    <n v="2"/>
    <b v="0"/>
  </r>
  <r>
    <s v="AZ-2014-8184590"/>
    <x v="450"/>
    <n v="4"/>
    <n v="10"/>
    <n v="2014"/>
    <x v="450"/>
    <s v="Mike Langer"/>
    <x v="3"/>
    <x v="52"/>
    <s v="Nantes"/>
    <x v="1"/>
    <s v="Corporate"/>
    <s v="Economy"/>
    <x v="1"/>
    <x v="13"/>
    <s v="Brother Wireless Fax, Laser"/>
    <n v="0"/>
    <n v="644"/>
    <n v="167"/>
    <n v="2"/>
    <b v="0"/>
  </r>
  <r>
    <s v="AZ-2014-2367501"/>
    <x v="451"/>
    <n v="5"/>
    <n v="10"/>
    <n v="2014"/>
    <x v="451"/>
    <s v="Toby Conway"/>
    <x v="1"/>
    <x v="28"/>
    <s v="Heidelberg"/>
    <x v="1"/>
    <s v="Consumer"/>
    <s v="Economy Plus"/>
    <x v="0"/>
    <x v="12"/>
    <s v="Acme Scissors, Serrated"/>
    <n v="0"/>
    <n v="177"/>
    <n v="11"/>
    <n v="8"/>
    <b v="1"/>
  </r>
  <r>
    <s v="AZ-2014-1948946"/>
    <x v="451"/>
    <n v="5"/>
    <n v="10"/>
    <n v="2014"/>
    <x v="451"/>
    <s v="Kayleigh Summers"/>
    <x v="3"/>
    <x v="8"/>
    <s v="Boulogne-Billancourt"/>
    <x v="1"/>
    <s v="Consumer"/>
    <s v="Economy"/>
    <x v="0"/>
    <x v="12"/>
    <s v="Fiskars Box Cutter, Serrated"/>
    <n v="0"/>
    <n v="97"/>
    <n v="31"/>
    <n v="3"/>
    <b v="1"/>
  </r>
  <r>
    <s v="BN-2014-7160254"/>
    <x v="451"/>
    <n v="5"/>
    <n v="10"/>
    <n v="2014"/>
    <x v="451"/>
    <s v="Eric Anderson"/>
    <x v="14"/>
    <x v="84"/>
    <s v="Copenhagen"/>
    <x v="0"/>
    <s v="Home Office"/>
    <s v="Economy"/>
    <x v="0"/>
    <x v="3"/>
    <s v="Tenex Shelving, Industrial"/>
    <n v="1"/>
    <n v="110"/>
    <n v="-68"/>
    <n v="4"/>
    <b v="0"/>
  </r>
  <r>
    <s v="AZ-2014-5084567"/>
    <x v="451"/>
    <n v="5"/>
    <n v="10"/>
    <n v="2014"/>
    <x v="451"/>
    <s v="Zachary Disher"/>
    <x v="4"/>
    <x v="4"/>
    <s v="Peterborough"/>
    <x v="0"/>
    <s v="Consumer"/>
    <s v="Economy"/>
    <x v="0"/>
    <x v="11"/>
    <s v="Stockwell Clamps, Bulk Pack"/>
    <n v="0"/>
    <n v="19"/>
    <n v="4"/>
    <n v="1"/>
    <b v="0"/>
  </r>
  <r>
    <s v="AZ-2014-5084567"/>
    <x v="451"/>
    <n v="5"/>
    <n v="10"/>
    <n v="2014"/>
    <x v="451"/>
    <s v="Zachary Disher"/>
    <x v="4"/>
    <x v="4"/>
    <s v="Peterborough"/>
    <x v="0"/>
    <s v="Consumer"/>
    <s v="Economy"/>
    <x v="1"/>
    <x v="7"/>
    <s v="Belkin Flash Drive, Programmable"/>
    <n v="0"/>
    <n v="130"/>
    <n v="13"/>
    <n v="3"/>
    <b v="1"/>
  </r>
  <r>
    <s v="AZ-2014-6552559"/>
    <x v="452"/>
    <n v="6"/>
    <n v="10"/>
    <n v="2014"/>
    <x v="452"/>
    <s v="Evie Morton"/>
    <x v="5"/>
    <x v="20"/>
    <s v="Ponferrada"/>
    <x v="2"/>
    <s v="Consumer"/>
    <s v="Priority"/>
    <x v="0"/>
    <x v="2"/>
    <s v="BIC Markers, Fluorescent"/>
    <n v="0"/>
    <n v="138"/>
    <n v="11"/>
    <n v="5"/>
    <b v="0"/>
  </r>
  <r>
    <s v="AZ-2014-6552559"/>
    <x v="452"/>
    <n v="6"/>
    <n v="10"/>
    <n v="2014"/>
    <x v="452"/>
    <s v="Evie Morton"/>
    <x v="5"/>
    <x v="20"/>
    <s v="Ponferrada"/>
    <x v="2"/>
    <s v="Consumer"/>
    <s v="Priority"/>
    <x v="0"/>
    <x v="2"/>
    <s v="BIC Sketch Pad, Water Color"/>
    <n v="0"/>
    <n v="156"/>
    <n v="23"/>
    <n v="3"/>
    <b v="1"/>
  </r>
  <r>
    <s v="AZ-2014-6552559"/>
    <x v="452"/>
    <n v="6"/>
    <n v="10"/>
    <n v="2014"/>
    <x v="452"/>
    <s v="Evie Morton"/>
    <x v="5"/>
    <x v="20"/>
    <s v="Ponferrada"/>
    <x v="2"/>
    <s v="Consumer"/>
    <s v="Priority"/>
    <x v="1"/>
    <x v="4"/>
    <s v="Konica Inkjet, White"/>
    <n v="0"/>
    <n v="559"/>
    <n v="174"/>
    <n v="2"/>
    <b v="1"/>
  </r>
  <r>
    <s v="AZ-2014-9575428"/>
    <x v="452"/>
    <n v="6"/>
    <n v="10"/>
    <n v="2014"/>
    <x v="452"/>
    <s v="Lloyd Barnes"/>
    <x v="5"/>
    <x v="22"/>
    <s v="Granada"/>
    <x v="2"/>
    <s v="Corporate"/>
    <s v="Economy"/>
    <x v="2"/>
    <x v="15"/>
    <s v="Advantus Stacking Tray, Durable"/>
    <n v="0"/>
    <n v="264"/>
    <n v="71"/>
    <n v="10"/>
    <b v="1"/>
  </r>
  <r>
    <s v="AZ-2014-9575428"/>
    <x v="452"/>
    <n v="6"/>
    <n v="10"/>
    <n v="2014"/>
    <x v="452"/>
    <s v="Lloyd Barnes"/>
    <x v="5"/>
    <x v="22"/>
    <s v="Granada"/>
    <x v="2"/>
    <s v="Corporate"/>
    <s v="Economy"/>
    <x v="2"/>
    <x v="15"/>
    <s v="Deflect-O Photo Frame, Durable"/>
    <n v="0"/>
    <n v="147"/>
    <n v="21"/>
    <n v="3"/>
    <b v="1"/>
  </r>
  <r>
    <s v="AZ-2014-6764855"/>
    <x v="452"/>
    <n v="6"/>
    <n v="10"/>
    <n v="2014"/>
    <x v="452"/>
    <s v="Evie Rees"/>
    <x v="3"/>
    <x v="41"/>
    <s v="Le Havre"/>
    <x v="1"/>
    <s v="Consumer"/>
    <s v="Economy Plus"/>
    <x v="0"/>
    <x v="2"/>
    <s v="Binney &amp; Smith Markers, Water Color"/>
    <n v="0"/>
    <n v="27"/>
    <n v="5"/>
    <n v="1"/>
    <b v="0"/>
  </r>
  <r>
    <s v="AZ-2014-6764855"/>
    <x v="452"/>
    <n v="6"/>
    <n v="10"/>
    <n v="2014"/>
    <x v="452"/>
    <s v="Evie Rees"/>
    <x v="3"/>
    <x v="41"/>
    <s v="Le Havre"/>
    <x v="1"/>
    <s v="Consumer"/>
    <s v="Economy Plus"/>
    <x v="0"/>
    <x v="1"/>
    <s v="Wilson Jones Hole Reinforcements, Clear"/>
    <n v="0"/>
    <n v="32"/>
    <n v="3"/>
    <n v="8"/>
    <b v="1"/>
  </r>
  <r>
    <s v="AZ-2014-6764855"/>
    <x v="452"/>
    <n v="6"/>
    <n v="10"/>
    <n v="2014"/>
    <x v="452"/>
    <s v="Evie Rees"/>
    <x v="3"/>
    <x v="41"/>
    <s v="Le Havre"/>
    <x v="1"/>
    <s v="Consumer"/>
    <s v="Economy Plus"/>
    <x v="0"/>
    <x v="14"/>
    <s v="Smead Color Coded Labels, Adjustable"/>
    <n v="0"/>
    <n v="55"/>
    <n v="12"/>
    <n v="5"/>
    <b v="1"/>
  </r>
  <r>
    <s v="AZ-2014-9575428"/>
    <x v="452"/>
    <n v="6"/>
    <n v="10"/>
    <n v="2014"/>
    <x v="452"/>
    <s v="Lloyd Barnes"/>
    <x v="5"/>
    <x v="22"/>
    <s v="Granada"/>
    <x v="2"/>
    <s v="Corporate"/>
    <s v="Economy"/>
    <x v="0"/>
    <x v="1"/>
    <s v="Acco Hole Reinforcements, Durable"/>
    <n v="0"/>
    <n v="16"/>
    <n v="8"/>
    <n v="2"/>
    <b v="1"/>
  </r>
  <r>
    <s v="AZ-2014-6764855"/>
    <x v="452"/>
    <n v="6"/>
    <n v="10"/>
    <n v="2014"/>
    <x v="452"/>
    <s v="Evie Rees"/>
    <x v="3"/>
    <x v="41"/>
    <s v="Le Havre"/>
    <x v="1"/>
    <s v="Consumer"/>
    <s v="Economy Plus"/>
    <x v="1"/>
    <x v="7"/>
    <s v="Enermax Keyboard, Erganomic"/>
    <n v="0"/>
    <n v="163"/>
    <n v="81"/>
    <n v="2"/>
    <b v="0"/>
  </r>
  <r>
    <s v="AZ-2014-186386"/>
    <x v="452"/>
    <n v="6"/>
    <n v="10"/>
    <n v="2014"/>
    <x v="452"/>
    <s v="Eve Spencer"/>
    <x v="1"/>
    <x v="71"/>
    <s v="Ludwigsfelde"/>
    <x v="1"/>
    <s v="Consumer"/>
    <s v="Economy"/>
    <x v="1"/>
    <x v="9"/>
    <s v="Apple Audio Dock, Full Size"/>
    <n v="0"/>
    <n v="841"/>
    <n v="76"/>
    <n v="5"/>
    <b v="0"/>
  </r>
  <r>
    <s v="AZ-2014-9575428"/>
    <x v="452"/>
    <n v="6"/>
    <n v="10"/>
    <n v="2014"/>
    <x v="452"/>
    <s v="Lloyd Barnes"/>
    <x v="5"/>
    <x v="22"/>
    <s v="Granada"/>
    <x v="2"/>
    <s v="Corporate"/>
    <s v="Economy"/>
    <x v="1"/>
    <x v="4"/>
    <s v="Okidata Receipt Printer, Red"/>
    <n v="0"/>
    <n v="648"/>
    <n v="50"/>
    <n v="6"/>
    <b v="0"/>
  </r>
  <r>
    <s v="AZ-2014-9575428"/>
    <x v="452"/>
    <n v="6"/>
    <n v="10"/>
    <n v="2014"/>
    <x v="452"/>
    <s v="Lloyd Barnes"/>
    <x v="5"/>
    <x v="22"/>
    <s v="Granada"/>
    <x v="2"/>
    <s v="Corporate"/>
    <s v="Economy"/>
    <x v="1"/>
    <x v="9"/>
    <s v="Apple Speaker Phone, Full Size"/>
    <n v="0"/>
    <n v="336"/>
    <n v="123"/>
    <n v="3"/>
    <b v="1"/>
  </r>
  <r>
    <s v="AZ-2014-6264387"/>
    <x v="452"/>
    <n v="6"/>
    <n v="10"/>
    <n v="2014"/>
    <x v="452"/>
    <s v="Zoe Lanigan"/>
    <x v="0"/>
    <x v="0"/>
    <s v="Stockholm"/>
    <x v="0"/>
    <s v="Corporate"/>
    <s v="Economy"/>
    <x v="2"/>
    <x v="5"/>
    <s v="Ikea 3-Shelf Cabinet, Pine"/>
    <n v="1"/>
    <n v="359"/>
    <n v="-338"/>
    <n v="5"/>
    <b v="0"/>
  </r>
  <r>
    <s v="AZ-2014-6264387"/>
    <x v="452"/>
    <n v="6"/>
    <n v="10"/>
    <n v="2014"/>
    <x v="452"/>
    <s v="Zoe Lanigan"/>
    <x v="0"/>
    <x v="0"/>
    <s v="Stockholm"/>
    <x v="0"/>
    <s v="Corporate"/>
    <s v="Economy"/>
    <x v="0"/>
    <x v="3"/>
    <s v="Rogers Shelving, Blue"/>
    <n v="1"/>
    <n v="93"/>
    <n v="-84"/>
    <n v="3"/>
    <b v="0"/>
  </r>
  <r>
    <s v="AZ-2014-6264387"/>
    <x v="452"/>
    <n v="6"/>
    <n v="10"/>
    <n v="2014"/>
    <x v="452"/>
    <s v="Zoe Lanigan"/>
    <x v="0"/>
    <x v="0"/>
    <s v="Stockholm"/>
    <x v="0"/>
    <s v="Corporate"/>
    <s v="Economy"/>
    <x v="1"/>
    <x v="7"/>
    <s v="Belkin Memory Card, Erganomic"/>
    <n v="1"/>
    <n v="169"/>
    <n v="0"/>
    <n v="3"/>
    <b v="0"/>
  </r>
  <r>
    <s v="AZ-2014-2748286"/>
    <x v="452"/>
    <n v="6"/>
    <n v="10"/>
    <n v="2014"/>
    <x v="452"/>
    <s v="Rachel Tyler"/>
    <x v="5"/>
    <x v="18"/>
    <s v="Valencia"/>
    <x v="2"/>
    <s v="Corporate"/>
    <s v="Economy"/>
    <x v="1"/>
    <x v="7"/>
    <s v="Belkin Mouse, Erganomic"/>
    <n v="0"/>
    <n v="116"/>
    <n v="20"/>
    <n v="3"/>
    <b v="1"/>
  </r>
  <r>
    <s v="AZ-2014-2748286"/>
    <x v="452"/>
    <n v="6"/>
    <n v="10"/>
    <n v="2014"/>
    <x v="452"/>
    <s v="Rachel Tyler"/>
    <x v="5"/>
    <x v="18"/>
    <s v="Valencia"/>
    <x v="2"/>
    <s v="Corporate"/>
    <s v="Economy"/>
    <x v="1"/>
    <x v="13"/>
    <s v="Canon Personal Copier, High-Speed"/>
    <n v="0"/>
    <n v="846"/>
    <n v="228"/>
    <n v="6"/>
    <b v="1"/>
  </r>
  <r>
    <s v="AZ-2014-2748286"/>
    <x v="452"/>
    <n v="6"/>
    <n v="10"/>
    <n v="2014"/>
    <x v="452"/>
    <s v="Rachel Tyler"/>
    <x v="5"/>
    <x v="18"/>
    <s v="Valencia"/>
    <x v="2"/>
    <s v="Corporate"/>
    <s v="Economy"/>
    <x v="1"/>
    <x v="9"/>
    <s v="Cisco Headset, VoIP"/>
    <n v="0"/>
    <n v="159"/>
    <n v="-11"/>
    <n v="2"/>
    <b v="0"/>
  </r>
  <r>
    <s v="BN-2014-5088203"/>
    <x v="453"/>
    <n v="7"/>
    <n v="10"/>
    <n v="2014"/>
    <x v="453"/>
    <s v="Jodie Mellor"/>
    <x v="9"/>
    <x v="46"/>
    <s v="The Hague"/>
    <x v="1"/>
    <s v="Consumer"/>
    <s v="Priority"/>
    <x v="0"/>
    <x v="2"/>
    <s v="Boston Pencil Sharpener, Water Color"/>
    <n v="1"/>
    <n v="44"/>
    <n v="-32"/>
    <n v="3"/>
    <b v="0"/>
  </r>
  <r>
    <s v="BN-2014-5088203"/>
    <x v="453"/>
    <n v="7"/>
    <n v="10"/>
    <n v="2014"/>
    <x v="453"/>
    <s v="Jodie Mellor"/>
    <x v="9"/>
    <x v="46"/>
    <s v="The Hague"/>
    <x v="1"/>
    <s v="Consumer"/>
    <s v="Priority"/>
    <x v="0"/>
    <x v="1"/>
    <s v="Avery Index Tab, Durable"/>
    <n v="1"/>
    <n v="7"/>
    <n v="-3"/>
    <n v="2"/>
    <b v="1"/>
  </r>
  <r>
    <s v="BN-2014-5088203"/>
    <x v="453"/>
    <n v="7"/>
    <n v="10"/>
    <n v="2014"/>
    <x v="453"/>
    <s v="Jodie Mellor"/>
    <x v="9"/>
    <x v="46"/>
    <s v="The Hague"/>
    <x v="1"/>
    <s v="Consumer"/>
    <s v="Priority"/>
    <x v="0"/>
    <x v="14"/>
    <s v="Smead Shipping Labels, Adjustable"/>
    <n v="1"/>
    <n v="10"/>
    <n v="-8"/>
    <n v="2"/>
    <b v="0"/>
  </r>
  <r>
    <s v="BN-2014-5088203"/>
    <x v="453"/>
    <n v="7"/>
    <n v="10"/>
    <n v="2014"/>
    <x v="453"/>
    <s v="Jodie Mellor"/>
    <x v="9"/>
    <x v="46"/>
    <s v="The Hague"/>
    <x v="1"/>
    <s v="Consumer"/>
    <s v="Priority"/>
    <x v="0"/>
    <x v="12"/>
    <s v="Kleencut Scissors, Steel"/>
    <n v="1"/>
    <n v="33"/>
    <n v="-29"/>
    <n v="3"/>
    <b v="1"/>
  </r>
  <r>
    <s v="BN-2014-3416372"/>
    <x v="453"/>
    <n v="7"/>
    <n v="10"/>
    <n v="2014"/>
    <x v="453"/>
    <s v="Georgia Blackburn"/>
    <x v="1"/>
    <x v="43"/>
    <s v="Garbsen"/>
    <x v="1"/>
    <s v="Corporate"/>
    <s v="Economy Plus"/>
    <x v="2"/>
    <x v="5"/>
    <s v="Sauder 3-Shelf Cabinet, Pine"/>
    <n v="0"/>
    <n v="1361"/>
    <n v="197"/>
    <n v="9"/>
    <b v="1"/>
  </r>
  <r>
    <s v="AZ-2014-4865312"/>
    <x v="453"/>
    <n v="7"/>
    <n v="10"/>
    <n v="2014"/>
    <x v="453"/>
    <s v="Rachel Goddard"/>
    <x v="4"/>
    <x v="4"/>
    <s v="Rotherham"/>
    <x v="0"/>
    <s v="Consumer"/>
    <s v="Economy"/>
    <x v="0"/>
    <x v="1"/>
    <s v="Cardinal Hole Reinforcements, Recycled"/>
    <n v="0"/>
    <n v="17"/>
    <n v="7"/>
    <n v="3"/>
    <b v="1"/>
  </r>
  <r>
    <s v="AZ-2014-4865312"/>
    <x v="453"/>
    <n v="7"/>
    <n v="10"/>
    <n v="2014"/>
    <x v="453"/>
    <s v="Rachel Goddard"/>
    <x v="4"/>
    <x v="4"/>
    <s v="Rotherham"/>
    <x v="0"/>
    <s v="Consumer"/>
    <s v="Economy"/>
    <x v="0"/>
    <x v="11"/>
    <s v="Advantus Rubber Bands, Metal"/>
    <n v="0"/>
    <n v="100"/>
    <n v="25"/>
    <n v="6"/>
    <b v="0"/>
  </r>
  <r>
    <s v="AZ-2014-3888440"/>
    <x v="453"/>
    <n v="7"/>
    <n v="10"/>
    <n v="2014"/>
    <x v="453"/>
    <s v="Leon Barnes"/>
    <x v="5"/>
    <x v="10"/>
    <s v="Sabadell"/>
    <x v="2"/>
    <s v="Consumer"/>
    <s v="Economy"/>
    <x v="0"/>
    <x v="12"/>
    <s v="Stiletto Trimmer, High Speed"/>
    <n v="0"/>
    <n v="86"/>
    <n v="19"/>
    <n v="2"/>
    <b v="0"/>
  </r>
  <r>
    <s v="BN-2014-3416372"/>
    <x v="453"/>
    <n v="7"/>
    <n v="10"/>
    <n v="2014"/>
    <x v="453"/>
    <s v="Georgia Blackburn"/>
    <x v="1"/>
    <x v="43"/>
    <s v="Garbsen"/>
    <x v="1"/>
    <s v="Corporate"/>
    <s v="Economy Plus"/>
    <x v="1"/>
    <x v="4"/>
    <s v="Konica Phone, White"/>
    <n v="0"/>
    <n v="761"/>
    <n v="266"/>
    <n v="9"/>
    <b v="0"/>
  </r>
  <r>
    <s v="AZ-2014-3032977"/>
    <x v="454"/>
    <n v="9"/>
    <n v="10"/>
    <n v="2014"/>
    <x v="454"/>
    <s v="Audrey Knowles"/>
    <x v="3"/>
    <x v="52"/>
    <s v="Nantes"/>
    <x v="1"/>
    <s v="Consumer"/>
    <s v="Priority"/>
    <x v="0"/>
    <x v="1"/>
    <s v="Ibico 3-Hole Punch, Durable"/>
    <n v="0"/>
    <n v="96"/>
    <n v="35"/>
    <n v="3"/>
    <b v="1"/>
  </r>
  <r>
    <s v="BN-2014-839820"/>
    <x v="454"/>
    <n v="9"/>
    <n v="10"/>
    <n v="2014"/>
    <x v="454"/>
    <s v="Hayden Perkins"/>
    <x v="2"/>
    <x v="24"/>
    <s v="Milan"/>
    <x v="2"/>
    <s v="Consumer"/>
    <s v="Priority"/>
    <x v="0"/>
    <x v="0"/>
    <s v="Green Bar Computer Printout Paper, Premium"/>
    <n v="0"/>
    <n v="30"/>
    <n v="13"/>
    <n v="1"/>
    <b v="1"/>
  </r>
  <r>
    <s v="BN-2014-839820"/>
    <x v="454"/>
    <n v="9"/>
    <n v="10"/>
    <n v="2014"/>
    <x v="454"/>
    <s v="Hayden Perkins"/>
    <x v="2"/>
    <x v="24"/>
    <s v="Milan"/>
    <x v="2"/>
    <s v="Consumer"/>
    <s v="Priority"/>
    <x v="0"/>
    <x v="3"/>
    <s v="Rogers Box, Wire Frame"/>
    <n v="0"/>
    <n v="55"/>
    <n v="-26"/>
    <n v="4"/>
    <b v="0"/>
  </r>
  <r>
    <s v="BN-2014-839820"/>
    <x v="454"/>
    <n v="9"/>
    <n v="10"/>
    <n v="2014"/>
    <x v="454"/>
    <s v="Hayden Perkins"/>
    <x v="2"/>
    <x v="24"/>
    <s v="Milan"/>
    <x v="2"/>
    <s v="Consumer"/>
    <s v="Priority"/>
    <x v="0"/>
    <x v="3"/>
    <s v="Tenex Trays, Blue"/>
    <n v="0"/>
    <n v="130"/>
    <n v="-41"/>
    <n v="4"/>
    <b v="1"/>
  </r>
  <r>
    <s v="AZ-2014-4315429"/>
    <x v="454"/>
    <n v="9"/>
    <n v="10"/>
    <n v="2014"/>
    <x v="454"/>
    <s v="Maddison Breen"/>
    <x v="1"/>
    <x v="1"/>
    <s v="Herford"/>
    <x v="1"/>
    <s v="Corporate"/>
    <s v="Economy"/>
    <x v="1"/>
    <x v="7"/>
    <s v="Memorex Router, Erganomic"/>
    <n v="0"/>
    <n v="732"/>
    <n v="220"/>
    <n v="3"/>
    <b v="0"/>
  </r>
  <r>
    <s v="AZ-2014-8008458"/>
    <x v="454"/>
    <n v="9"/>
    <n v="10"/>
    <n v="2014"/>
    <x v="454"/>
    <s v="Leah Derham"/>
    <x v="3"/>
    <x v="30"/>
    <s v="Lille"/>
    <x v="1"/>
    <s v="Consumer"/>
    <s v="Economy Plus"/>
    <x v="0"/>
    <x v="14"/>
    <s v="Hon Legal Exhibit Labels, 5000 Label Set"/>
    <n v="0"/>
    <n v="45"/>
    <n v="8"/>
    <n v="4"/>
    <b v="1"/>
  </r>
  <r>
    <s v="AZ-2014-4698064"/>
    <x v="454"/>
    <n v="9"/>
    <n v="10"/>
    <n v="2014"/>
    <x v="454"/>
    <s v="Lisa Watkins"/>
    <x v="2"/>
    <x v="24"/>
    <s v="Brescia"/>
    <x v="2"/>
    <s v="Consumer"/>
    <s v="Economy Plus"/>
    <x v="0"/>
    <x v="1"/>
    <s v="Cardinal Binding Machine, Clear"/>
    <n v="0"/>
    <n v="98"/>
    <n v="39"/>
    <n v="2"/>
    <b v="0"/>
  </r>
  <r>
    <s v="AZ-2014-1476767"/>
    <x v="454"/>
    <n v="9"/>
    <n v="10"/>
    <n v="2014"/>
    <x v="454"/>
    <s v="Shelby Dunston"/>
    <x v="2"/>
    <x v="2"/>
    <s v="Bologna"/>
    <x v="2"/>
    <s v="Consumer"/>
    <s v="Economy"/>
    <x v="0"/>
    <x v="14"/>
    <s v="Smead Legal Exhibit Labels, 5000 Label Set"/>
    <n v="0"/>
    <n v="11"/>
    <n v="2"/>
    <n v="1"/>
    <b v="1"/>
  </r>
  <r>
    <s v="AZ-2014-1476767"/>
    <x v="454"/>
    <n v="9"/>
    <n v="10"/>
    <n v="2014"/>
    <x v="454"/>
    <s v="Shelby Dunston"/>
    <x v="2"/>
    <x v="2"/>
    <s v="Bologna"/>
    <x v="2"/>
    <s v="Consumer"/>
    <s v="Economy"/>
    <x v="1"/>
    <x v="7"/>
    <s v="Logitech Keyboard, USB"/>
    <n v="0"/>
    <n v="218"/>
    <n v="46"/>
    <n v="3"/>
    <b v="1"/>
  </r>
  <r>
    <s v="BN-2014-4656521"/>
    <x v="454"/>
    <n v="9"/>
    <n v="10"/>
    <n v="2014"/>
    <x v="454"/>
    <s v="Liam Mathias"/>
    <x v="0"/>
    <x v="0"/>
    <s v="Huddinge"/>
    <x v="0"/>
    <s v="Corporate"/>
    <s v="Economy"/>
    <x v="2"/>
    <x v="6"/>
    <s v="Office Star Bag Chairs, Red"/>
    <n v="1"/>
    <n v="55"/>
    <n v="-33"/>
    <n v="2"/>
    <b v="1"/>
  </r>
  <r>
    <s v="AZ-2014-7267065"/>
    <x v="455"/>
    <n v="10"/>
    <n v="10"/>
    <n v="2014"/>
    <x v="455"/>
    <s v="Julian Corbin"/>
    <x v="3"/>
    <x v="8"/>
    <s v="Sartrouville"/>
    <x v="1"/>
    <s v="Home Office"/>
    <s v="Priority"/>
    <x v="0"/>
    <x v="0"/>
    <s v="SanDisk Message Books, Premium"/>
    <n v="0"/>
    <n v="71"/>
    <n v="19"/>
    <n v="3"/>
    <b v="1"/>
  </r>
  <r>
    <s v="BN-2014-3536767"/>
    <x v="455"/>
    <n v="10"/>
    <n v="10"/>
    <n v="2014"/>
    <x v="455"/>
    <s v="Niamh Mann"/>
    <x v="4"/>
    <x v="4"/>
    <s v="Birmingham"/>
    <x v="0"/>
    <s v="Consumer"/>
    <s v="Economy"/>
    <x v="2"/>
    <x v="5"/>
    <s v="Sauder Stackable Bookrack, Mobile"/>
    <n v="1"/>
    <n v="73"/>
    <n v="-31"/>
    <n v="1"/>
    <b v="1"/>
  </r>
  <r>
    <s v="AZ-2014-6629970"/>
    <x v="455"/>
    <n v="10"/>
    <n v="10"/>
    <n v="2014"/>
    <x v="455"/>
    <s v="Alexandra Portus"/>
    <x v="3"/>
    <x v="39"/>
    <s v="Aix-en-Provence"/>
    <x v="1"/>
    <s v="Corporate"/>
    <s v="Economy"/>
    <x v="0"/>
    <x v="2"/>
    <s v="Sanford Pens, Fluorescent"/>
    <n v="0"/>
    <n v="25"/>
    <n v="7"/>
    <n v="2"/>
    <b v="0"/>
  </r>
  <r>
    <s v="BN-2014-3536767"/>
    <x v="455"/>
    <n v="10"/>
    <n v="10"/>
    <n v="2014"/>
    <x v="455"/>
    <s v="Niamh Mann"/>
    <x v="4"/>
    <x v="4"/>
    <s v="Birmingham"/>
    <x v="0"/>
    <s v="Consumer"/>
    <s v="Economy"/>
    <x v="0"/>
    <x v="10"/>
    <s v="Cameo Business Envelopes, Recycled"/>
    <n v="1"/>
    <n v="10"/>
    <n v="-8"/>
    <n v="1"/>
    <b v="0"/>
  </r>
  <r>
    <s v="BN-2014-3536767"/>
    <x v="455"/>
    <n v="10"/>
    <n v="10"/>
    <n v="2014"/>
    <x v="455"/>
    <s v="Niamh Mann"/>
    <x v="4"/>
    <x v="4"/>
    <s v="Birmingham"/>
    <x v="0"/>
    <s v="Consumer"/>
    <s v="Economy"/>
    <x v="0"/>
    <x v="11"/>
    <s v="OIC Thumb Tacks, 12 Pack"/>
    <n v="1"/>
    <n v="14"/>
    <n v="-3"/>
    <n v="2"/>
    <b v="1"/>
  </r>
  <r>
    <s v="AZ-2014-1389011"/>
    <x v="456"/>
    <n v="11"/>
    <n v="10"/>
    <n v="2014"/>
    <x v="456"/>
    <s v="Nicole Todd"/>
    <x v="1"/>
    <x v="16"/>
    <s v="Magdeburg"/>
    <x v="1"/>
    <s v="Corporate"/>
    <s v="Immediate"/>
    <x v="2"/>
    <x v="5"/>
    <s v="Bush 3-Shelf Cabinet, Pine"/>
    <n v="0"/>
    <n v="260"/>
    <n v="-6"/>
    <n v="2"/>
    <b v="0"/>
  </r>
  <r>
    <s v="AZ-2014-1389011"/>
    <x v="456"/>
    <n v="11"/>
    <n v="10"/>
    <n v="2014"/>
    <x v="456"/>
    <s v="Nicole Todd"/>
    <x v="1"/>
    <x v="16"/>
    <s v="Magdeburg"/>
    <x v="1"/>
    <s v="Corporate"/>
    <s v="Immediate"/>
    <x v="0"/>
    <x v="11"/>
    <s v="Accos Paper Clips, Bulk Pack"/>
    <n v="0"/>
    <n v="42"/>
    <n v="16"/>
    <n v="3"/>
    <b v="1"/>
  </r>
  <r>
    <s v="AZ-2014-1389011"/>
    <x v="456"/>
    <n v="11"/>
    <n v="10"/>
    <n v="2014"/>
    <x v="456"/>
    <s v="Nicole Todd"/>
    <x v="1"/>
    <x v="16"/>
    <s v="Magdeburg"/>
    <x v="1"/>
    <s v="Corporate"/>
    <s v="Immediate"/>
    <x v="0"/>
    <x v="0"/>
    <s v="Enermax Note Cards, Multicolor"/>
    <n v="0"/>
    <n v="98"/>
    <n v="21"/>
    <n v="3"/>
    <b v="0"/>
  </r>
  <r>
    <s v="AZ-2014-599049"/>
    <x v="456"/>
    <n v="11"/>
    <n v="10"/>
    <n v="2014"/>
    <x v="456"/>
    <s v="Lily Dallachy"/>
    <x v="3"/>
    <x v="9"/>
    <s v="Saint-Chamond"/>
    <x v="1"/>
    <s v="Corporate"/>
    <s v="Economy Plus"/>
    <x v="0"/>
    <x v="1"/>
    <s v="Ibico Index Tab, Durable"/>
    <n v="0"/>
    <n v="19"/>
    <n v="8"/>
    <n v="2"/>
    <b v="0"/>
  </r>
  <r>
    <s v="AZ-2014-599049"/>
    <x v="456"/>
    <n v="11"/>
    <n v="10"/>
    <n v="2014"/>
    <x v="456"/>
    <s v="Lily Dallachy"/>
    <x v="3"/>
    <x v="9"/>
    <s v="Saint-Chamond"/>
    <x v="1"/>
    <s v="Corporate"/>
    <s v="Economy Plus"/>
    <x v="0"/>
    <x v="12"/>
    <s v="Acme Ruler, Steel"/>
    <n v="0"/>
    <n v="32"/>
    <n v="10"/>
    <n v="2"/>
    <b v="1"/>
  </r>
  <r>
    <s v="AZ-2014-8555156"/>
    <x v="456"/>
    <n v="11"/>
    <n v="10"/>
    <n v="2014"/>
    <x v="456"/>
    <s v="Madison Chadwick"/>
    <x v="3"/>
    <x v="39"/>
    <s v="Nice"/>
    <x v="1"/>
    <s v="Consumer"/>
    <s v="Economy"/>
    <x v="2"/>
    <x v="15"/>
    <s v="Rubbermaid Clock, Erganomic"/>
    <n v="0"/>
    <n v="244"/>
    <n v="122"/>
    <n v="5"/>
    <b v="1"/>
  </r>
  <r>
    <s v="AZ-2014-8555156"/>
    <x v="456"/>
    <n v="11"/>
    <n v="10"/>
    <n v="2014"/>
    <x v="456"/>
    <s v="Madison Chadwick"/>
    <x v="3"/>
    <x v="39"/>
    <s v="Nice"/>
    <x v="1"/>
    <s v="Consumer"/>
    <s v="Economy"/>
    <x v="0"/>
    <x v="0"/>
    <s v="Eaton Computer Printout Paper, Multicolor"/>
    <n v="0"/>
    <n v="28"/>
    <n v="4"/>
    <n v="1"/>
    <b v="1"/>
  </r>
  <r>
    <s v="AZ-2014-6389131"/>
    <x v="456"/>
    <n v="11"/>
    <n v="10"/>
    <n v="2014"/>
    <x v="456"/>
    <s v="Daisy Summers"/>
    <x v="3"/>
    <x v="9"/>
    <s v="Lyon"/>
    <x v="1"/>
    <s v="Corporate"/>
    <s v="Economy Plus"/>
    <x v="0"/>
    <x v="0"/>
    <s v="Green Bar Parchment Paper, Premium"/>
    <n v="0"/>
    <n v="67"/>
    <n v="2"/>
    <n v="4"/>
    <b v="1"/>
  </r>
  <r>
    <s v="BN-2014-8082943"/>
    <x v="456"/>
    <n v="11"/>
    <n v="10"/>
    <n v="2014"/>
    <x v="456"/>
    <s v="Wynona Janelle"/>
    <x v="1"/>
    <x v="43"/>
    <s v="Cuxhaven"/>
    <x v="1"/>
    <s v="Corporate"/>
    <s v="Economy"/>
    <x v="0"/>
    <x v="8"/>
    <s v="KitchenAid Blender, White"/>
    <n v="0"/>
    <n v="269"/>
    <n v="111"/>
    <n v="3"/>
    <b v="0"/>
  </r>
  <r>
    <s v="AZ-2014-5927838"/>
    <x v="456"/>
    <n v="11"/>
    <n v="10"/>
    <n v="2014"/>
    <x v="456"/>
    <s v="Maya O'Sullivan"/>
    <x v="1"/>
    <x v="32"/>
    <s v="Offenbach"/>
    <x v="1"/>
    <s v="Corporate"/>
    <s v="Economy"/>
    <x v="0"/>
    <x v="10"/>
    <s v="Jiffy Business Envelopes, Recycled"/>
    <n v="0"/>
    <n v="15"/>
    <n v="2"/>
    <n v="1"/>
    <b v="1"/>
  </r>
  <r>
    <s v="AZ-2014-9727546"/>
    <x v="456"/>
    <n v="11"/>
    <n v="10"/>
    <n v="2014"/>
    <x v="456"/>
    <s v="Dylan Disney"/>
    <x v="3"/>
    <x v="39"/>
    <s v="Marseille"/>
    <x v="1"/>
    <s v="Home Office"/>
    <s v="Economy"/>
    <x v="0"/>
    <x v="3"/>
    <s v="Eldon File Cart, Single Width"/>
    <n v="0"/>
    <n v="693"/>
    <n v="254"/>
    <n v="6"/>
    <b v="0"/>
  </r>
  <r>
    <s v="AZ-2014-6389131"/>
    <x v="456"/>
    <n v="11"/>
    <n v="10"/>
    <n v="2014"/>
    <x v="456"/>
    <s v="Daisy Summers"/>
    <x v="3"/>
    <x v="9"/>
    <s v="Lyon"/>
    <x v="1"/>
    <s v="Corporate"/>
    <s v="Economy Plus"/>
    <x v="1"/>
    <x v="7"/>
    <s v="Belkin Mouse, Erganomic"/>
    <n v="0"/>
    <n v="193"/>
    <n v="33"/>
    <n v="5"/>
    <b v="1"/>
  </r>
  <r>
    <s v="AZ-2014-6875422"/>
    <x v="456"/>
    <n v="11"/>
    <n v="10"/>
    <n v="2014"/>
    <x v="456"/>
    <s v="Elise Ali"/>
    <x v="4"/>
    <x v="4"/>
    <s v="Gravesend"/>
    <x v="0"/>
    <s v="Home Office"/>
    <s v="Economy"/>
    <x v="0"/>
    <x v="2"/>
    <s v="Sanford Pencil Sharpener, Water Color"/>
    <n v="0"/>
    <n v="52"/>
    <n v="14"/>
    <n v="2"/>
    <b v="1"/>
  </r>
  <r>
    <s v="AZ-2014-9102115"/>
    <x v="456"/>
    <n v="11"/>
    <n v="10"/>
    <n v="2014"/>
    <x v="456"/>
    <s v="Thomas Stephens"/>
    <x v="2"/>
    <x v="67"/>
    <s v="Savona"/>
    <x v="2"/>
    <s v="Corporate"/>
    <s v="Economy"/>
    <x v="0"/>
    <x v="1"/>
    <s v="Cardinal Binder Covers, Durable"/>
    <n v="0"/>
    <n v="27"/>
    <n v="9"/>
    <n v="2"/>
    <b v="0"/>
  </r>
  <r>
    <s v="AZ-2014-9102115"/>
    <x v="456"/>
    <n v="11"/>
    <n v="10"/>
    <n v="2014"/>
    <x v="456"/>
    <s v="Thomas Stephens"/>
    <x v="2"/>
    <x v="67"/>
    <s v="Savona"/>
    <x v="2"/>
    <s v="Corporate"/>
    <s v="Economy"/>
    <x v="0"/>
    <x v="3"/>
    <s v="Eldon Trays, Wire Frame"/>
    <n v="0"/>
    <n v="85"/>
    <n v="-1"/>
    <n v="3"/>
    <b v="0"/>
  </r>
  <r>
    <s v="AZ-2014-4722343"/>
    <x v="456"/>
    <n v="11"/>
    <n v="10"/>
    <n v="2014"/>
    <x v="456"/>
    <s v="Morgan Dodd"/>
    <x v="3"/>
    <x v="39"/>
    <s v="Istres"/>
    <x v="1"/>
    <s v="Consumer"/>
    <s v="Economy"/>
    <x v="0"/>
    <x v="11"/>
    <s v="Stockwell Staples, Bulk Pack"/>
    <n v="0"/>
    <n v="31"/>
    <n v="13"/>
    <n v="3"/>
    <b v="0"/>
  </r>
  <r>
    <s v="AZ-2014-4722343"/>
    <x v="456"/>
    <n v="11"/>
    <n v="10"/>
    <n v="2014"/>
    <x v="456"/>
    <s v="Morgan Dodd"/>
    <x v="3"/>
    <x v="39"/>
    <s v="Istres"/>
    <x v="1"/>
    <s v="Consumer"/>
    <s v="Economy"/>
    <x v="0"/>
    <x v="3"/>
    <s v="Smead Folders, Blue"/>
    <n v="0"/>
    <n v="63"/>
    <n v="1"/>
    <n v="4"/>
    <b v="0"/>
  </r>
  <r>
    <s v="AZ-2014-4722343"/>
    <x v="456"/>
    <n v="11"/>
    <n v="10"/>
    <n v="2014"/>
    <x v="456"/>
    <s v="Morgan Dodd"/>
    <x v="3"/>
    <x v="39"/>
    <s v="Istres"/>
    <x v="1"/>
    <s v="Consumer"/>
    <s v="Economy"/>
    <x v="1"/>
    <x v="9"/>
    <s v="Motorola Audio Dock, Full Size"/>
    <n v="0"/>
    <n v="297"/>
    <n v="52"/>
    <n v="2"/>
    <b v="1"/>
  </r>
  <r>
    <s v="AZ-2014-1912622"/>
    <x v="457"/>
    <n v="12"/>
    <n v="10"/>
    <n v="2014"/>
    <x v="457"/>
    <s v="Ralph Holmes"/>
    <x v="3"/>
    <x v="9"/>
    <s v="Oyonnax"/>
    <x v="1"/>
    <s v="Consumer"/>
    <s v="Economy"/>
    <x v="0"/>
    <x v="1"/>
    <s v="Wilson Jones 3-Hole Punch, Durable"/>
    <n v="0"/>
    <n v="88"/>
    <n v="19"/>
    <n v="3"/>
    <b v="0"/>
  </r>
  <r>
    <s v="AZ-2014-9494759"/>
    <x v="457"/>
    <n v="12"/>
    <n v="10"/>
    <n v="2014"/>
    <x v="457"/>
    <s v="Cora Konieczny"/>
    <x v="3"/>
    <x v="41"/>
    <s v="Evreux"/>
    <x v="1"/>
    <s v="Home Office"/>
    <s v="Economy"/>
    <x v="0"/>
    <x v="0"/>
    <s v="Green Bar Parchment Paper, Multicolor"/>
    <n v="0"/>
    <n v="90"/>
    <n v="29"/>
    <n v="5"/>
    <b v="1"/>
  </r>
  <r>
    <s v="AZ-2014-9494759"/>
    <x v="457"/>
    <n v="12"/>
    <n v="10"/>
    <n v="2014"/>
    <x v="457"/>
    <s v="Cora Konieczny"/>
    <x v="3"/>
    <x v="41"/>
    <s v="Evreux"/>
    <x v="1"/>
    <s v="Home Office"/>
    <s v="Economy"/>
    <x v="0"/>
    <x v="3"/>
    <s v="Rogers Box, Wire Frame"/>
    <n v="0"/>
    <n v="62"/>
    <n v="1"/>
    <n v="3"/>
    <b v="1"/>
  </r>
  <r>
    <s v="BN-2014-2999624"/>
    <x v="457"/>
    <n v="12"/>
    <n v="10"/>
    <n v="2014"/>
    <x v="457"/>
    <s v="Madison Rowley"/>
    <x v="0"/>
    <x v="0"/>
    <s v="Stockholm"/>
    <x v="0"/>
    <s v="Consumer"/>
    <s v="Economy"/>
    <x v="0"/>
    <x v="2"/>
    <s v="Binney &amp; Smith Pens, Water Color"/>
    <n v="1"/>
    <n v="8"/>
    <n v="-2"/>
    <n v="1"/>
    <b v="0"/>
  </r>
  <r>
    <s v="AZ-2014-2886352"/>
    <x v="457"/>
    <n v="12"/>
    <n v="10"/>
    <n v="2014"/>
    <x v="457"/>
    <s v="Carrie Boots"/>
    <x v="4"/>
    <x v="4"/>
    <s v="Manchester"/>
    <x v="0"/>
    <s v="Corporate"/>
    <s v="Economy Plus"/>
    <x v="1"/>
    <x v="4"/>
    <s v="Epson Printer, White"/>
    <n v="0"/>
    <n v="261"/>
    <n v="10"/>
    <n v="1"/>
    <b v="0"/>
  </r>
  <r>
    <s v="AZ-2014-5855020"/>
    <x v="457"/>
    <n v="12"/>
    <n v="10"/>
    <n v="2014"/>
    <x v="457"/>
    <s v="Thomas Thompson"/>
    <x v="3"/>
    <x v="30"/>
    <s v="Lille"/>
    <x v="1"/>
    <s v="Corporate"/>
    <s v="Economy"/>
    <x v="1"/>
    <x v="4"/>
    <s v="Epson Card Printer, Red"/>
    <n v="0"/>
    <n v="284"/>
    <n v="100"/>
    <n v="2"/>
    <b v="1"/>
  </r>
  <r>
    <s v="AZ-2014-8935301"/>
    <x v="458"/>
    <n v="1"/>
    <n v="11"/>
    <n v="2014"/>
    <x v="458"/>
    <s v="Maya Pamphlett"/>
    <x v="2"/>
    <x v="37"/>
    <s v="Asti"/>
    <x v="2"/>
    <s v="Consumer"/>
    <s v="Economy"/>
    <x v="0"/>
    <x v="8"/>
    <s v="Breville Stove, Black"/>
    <n v="0"/>
    <n v="2244"/>
    <n v="247"/>
    <n v="4"/>
    <b v="0"/>
  </r>
  <r>
    <s v="AZ-2014-1466658"/>
    <x v="459"/>
    <n v="2"/>
    <n v="11"/>
    <n v="2014"/>
    <x v="459"/>
    <s v="Rachel Morton"/>
    <x v="10"/>
    <x v="29"/>
    <s v="Vienna"/>
    <x v="1"/>
    <s v="Corporate"/>
    <s v="Priority"/>
    <x v="0"/>
    <x v="3"/>
    <s v="Fellowes File Cart, Blue"/>
    <n v="0"/>
    <n v="412"/>
    <n v="165"/>
    <n v="3"/>
    <b v="1"/>
  </r>
  <r>
    <s v="BN-2014-319061"/>
    <x v="459"/>
    <n v="2"/>
    <n v="11"/>
    <n v="2014"/>
    <x v="459"/>
    <s v="Tia Metcalfe"/>
    <x v="4"/>
    <x v="4"/>
    <s v="Birmingham"/>
    <x v="0"/>
    <s v="Consumer"/>
    <s v="Priority"/>
    <x v="0"/>
    <x v="2"/>
    <s v="Binney &amp; Smith Sketch Pad, Easy-Erase"/>
    <n v="1"/>
    <n v="93"/>
    <n v="-65"/>
    <n v="4"/>
    <b v="1"/>
  </r>
  <r>
    <s v="BN-2014-319061"/>
    <x v="459"/>
    <n v="2"/>
    <n v="11"/>
    <n v="2014"/>
    <x v="459"/>
    <s v="Tia Metcalfe"/>
    <x v="4"/>
    <x v="4"/>
    <s v="Birmingham"/>
    <x v="0"/>
    <s v="Consumer"/>
    <s v="Priority"/>
    <x v="0"/>
    <x v="14"/>
    <s v="Harbour Creations Color Coded Labels, Alphabetical"/>
    <n v="1"/>
    <n v="19"/>
    <n v="0"/>
    <n v="3"/>
    <b v="0"/>
  </r>
  <r>
    <s v="BN-2014-319061"/>
    <x v="459"/>
    <n v="2"/>
    <n v="11"/>
    <n v="2014"/>
    <x v="459"/>
    <s v="Tia Metcalfe"/>
    <x v="4"/>
    <x v="4"/>
    <s v="Birmingham"/>
    <x v="0"/>
    <s v="Consumer"/>
    <s v="Priority"/>
    <x v="0"/>
    <x v="14"/>
    <s v="Novimex Round Labels, Alphabetical"/>
    <n v="1"/>
    <n v="9"/>
    <n v="-1"/>
    <n v="3"/>
    <b v="1"/>
  </r>
  <r>
    <s v="BN-2014-319061"/>
    <x v="459"/>
    <n v="2"/>
    <n v="11"/>
    <n v="2014"/>
    <x v="459"/>
    <s v="Tia Metcalfe"/>
    <x v="4"/>
    <x v="4"/>
    <s v="Birmingham"/>
    <x v="0"/>
    <s v="Consumer"/>
    <s v="Priority"/>
    <x v="0"/>
    <x v="3"/>
    <s v="Smead File Cart, Blue"/>
    <n v="1"/>
    <n v="319"/>
    <n v="-312"/>
    <n v="5"/>
    <b v="0"/>
  </r>
  <r>
    <s v="AZ-2014-1466658"/>
    <x v="459"/>
    <n v="2"/>
    <n v="11"/>
    <n v="2014"/>
    <x v="459"/>
    <s v="Rachel Morton"/>
    <x v="10"/>
    <x v="29"/>
    <s v="Vienna"/>
    <x v="1"/>
    <s v="Corporate"/>
    <s v="Priority"/>
    <x v="1"/>
    <x v="4"/>
    <s v="Panasonic Card Printer, Wireless"/>
    <n v="0"/>
    <n v="174"/>
    <n v="24"/>
    <n v="1"/>
    <b v="1"/>
  </r>
  <r>
    <s v="BN-2014-319061"/>
    <x v="459"/>
    <n v="2"/>
    <n v="11"/>
    <n v="2014"/>
    <x v="459"/>
    <s v="Tia Metcalfe"/>
    <x v="4"/>
    <x v="4"/>
    <s v="Birmingham"/>
    <x v="0"/>
    <s v="Consumer"/>
    <s v="Priority"/>
    <x v="1"/>
    <x v="13"/>
    <s v="Canon Copy Machine, Laser"/>
    <n v="1"/>
    <n v="262"/>
    <n v="-215"/>
    <n v="2"/>
    <b v="0"/>
  </r>
  <r>
    <s v="AZ-2014-2889820"/>
    <x v="459"/>
    <n v="2"/>
    <n v="11"/>
    <n v="2014"/>
    <x v="459"/>
    <s v="Phoebe Moore"/>
    <x v="5"/>
    <x v="105"/>
    <s v="Oviedo"/>
    <x v="2"/>
    <s v="Corporate"/>
    <s v="Economy"/>
    <x v="2"/>
    <x v="15"/>
    <s v="Advantus Photo Frame, Black"/>
    <n v="0"/>
    <n v="689"/>
    <n v="7"/>
    <n v="13"/>
    <b v="1"/>
  </r>
  <r>
    <s v="AZ-2014-2889820"/>
    <x v="459"/>
    <n v="2"/>
    <n v="11"/>
    <n v="2014"/>
    <x v="459"/>
    <s v="Phoebe Moore"/>
    <x v="5"/>
    <x v="105"/>
    <s v="Oviedo"/>
    <x v="2"/>
    <s v="Corporate"/>
    <s v="Economy"/>
    <x v="0"/>
    <x v="8"/>
    <s v="Cuisinart Refrigerator, Black"/>
    <n v="0"/>
    <n v="2478"/>
    <n v="1041"/>
    <n v="5"/>
    <b v="1"/>
  </r>
  <r>
    <s v="AZ-2014-6500467"/>
    <x v="459"/>
    <n v="2"/>
    <n v="11"/>
    <n v="2014"/>
    <x v="459"/>
    <s v="Everett Dunbar"/>
    <x v="4"/>
    <x v="4"/>
    <s v="Nottingham"/>
    <x v="0"/>
    <s v="Corporate"/>
    <s v="Economy Plus"/>
    <x v="1"/>
    <x v="9"/>
    <s v="Apple Headset, Full Size"/>
    <n v="0"/>
    <n v="671"/>
    <n v="114"/>
    <n v="9"/>
    <b v="1"/>
  </r>
  <r>
    <s v="BN-2014-8340437"/>
    <x v="459"/>
    <n v="2"/>
    <n v="11"/>
    <n v="2014"/>
    <x v="459"/>
    <s v="Mary Parker"/>
    <x v="0"/>
    <x v="36"/>
    <s v="Gothenburg"/>
    <x v="0"/>
    <s v="Corporate"/>
    <s v="Economy"/>
    <x v="0"/>
    <x v="3"/>
    <s v="Rogers Lockers, Wire Frame"/>
    <n v="1"/>
    <n v="211"/>
    <n v="-105"/>
    <n v="2"/>
    <b v="0"/>
  </r>
  <r>
    <s v="BN-2014-2854953"/>
    <x v="460"/>
    <n v="3"/>
    <n v="11"/>
    <n v="2014"/>
    <x v="460"/>
    <s v="Aaron Bootman"/>
    <x v="1"/>
    <x v="111"/>
    <s v="Neunkirchen"/>
    <x v="1"/>
    <s v="Consumer"/>
    <s v="Immediate"/>
    <x v="0"/>
    <x v="14"/>
    <s v="Smead Legal Exhibit Labels, Adjustable"/>
    <n v="0"/>
    <n v="27"/>
    <n v="4"/>
    <n v="3"/>
    <b v="0"/>
  </r>
  <r>
    <s v="BN-2014-2854953"/>
    <x v="460"/>
    <n v="3"/>
    <n v="11"/>
    <n v="2014"/>
    <x v="460"/>
    <s v="Aaron Bootman"/>
    <x v="1"/>
    <x v="111"/>
    <s v="Neunkirchen"/>
    <x v="1"/>
    <s v="Consumer"/>
    <s v="Immediate"/>
    <x v="0"/>
    <x v="3"/>
    <s v="Tenex Shelving, Blue"/>
    <n v="0"/>
    <n v="98"/>
    <n v="-5"/>
    <n v="2"/>
    <b v="1"/>
  </r>
  <r>
    <s v="AZ-2014-2492440"/>
    <x v="461"/>
    <n v="4"/>
    <n v="11"/>
    <n v="2014"/>
    <x v="461"/>
    <s v="Alexis Code"/>
    <x v="1"/>
    <x v="21"/>
    <s v="Zwickau"/>
    <x v="1"/>
    <s v="Corporate"/>
    <s v="Economy"/>
    <x v="0"/>
    <x v="1"/>
    <s v="Ibico Binder Covers, Clear"/>
    <n v="0"/>
    <n v="39"/>
    <n v="3"/>
    <n v="3"/>
    <b v="1"/>
  </r>
  <r>
    <s v="AZ-2014-8090092"/>
    <x v="462"/>
    <n v="6"/>
    <n v="11"/>
    <n v="2014"/>
    <x v="462"/>
    <s v="Aidan Rowe"/>
    <x v="10"/>
    <x v="29"/>
    <s v="Vienna"/>
    <x v="1"/>
    <s v="Consumer"/>
    <s v="Immediate"/>
    <x v="0"/>
    <x v="8"/>
    <s v="Hamilton Beach Blender, Black"/>
    <n v="0"/>
    <n v="352"/>
    <n v="18"/>
    <n v="5"/>
    <b v="1"/>
  </r>
  <r>
    <s v="AZ-2014-8090092"/>
    <x v="462"/>
    <n v="6"/>
    <n v="11"/>
    <n v="2014"/>
    <x v="462"/>
    <s v="Aidan Rowe"/>
    <x v="10"/>
    <x v="29"/>
    <s v="Vienna"/>
    <x v="1"/>
    <s v="Consumer"/>
    <s v="Immediate"/>
    <x v="0"/>
    <x v="3"/>
    <s v="Smead Trays, Industrial"/>
    <n v="0"/>
    <n v="147"/>
    <n v="48"/>
    <n v="3"/>
    <b v="0"/>
  </r>
  <r>
    <s v="AZ-2014-2638814"/>
    <x v="462"/>
    <n v="6"/>
    <n v="11"/>
    <n v="2014"/>
    <x v="462"/>
    <s v="Caleb Kenyon"/>
    <x v="4"/>
    <x v="4"/>
    <s v="Nottingham"/>
    <x v="0"/>
    <s v="Corporate"/>
    <s v="Priority"/>
    <x v="0"/>
    <x v="1"/>
    <s v="Cardinal Binder, Recycled"/>
    <n v="0"/>
    <n v="57"/>
    <n v="12"/>
    <n v="4"/>
    <b v="0"/>
  </r>
  <r>
    <s v="AZ-2014-8498328"/>
    <x v="462"/>
    <n v="6"/>
    <n v="11"/>
    <n v="2014"/>
    <x v="462"/>
    <s v="Tyler Miah"/>
    <x v="4"/>
    <x v="4"/>
    <s v="London"/>
    <x v="0"/>
    <s v="Home Office"/>
    <s v="Priority"/>
    <x v="1"/>
    <x v="7"/>
    <s v="Enermax Keyboard, USB"/>
    <n v="0"/>
    <n v="226"/>
    <n v="58"/>
    <n v="3"/>
    <b v="0"/>
  </r>
  <r>
    <s v="AZ-2014-313741"/>
    <x v="462"/>
    <n v="6"/>
    <n v="11"/>
    <n v="2014"/>
    <x v="462"/>
    <s v="Sienna Williamson"/>
    <x v="4"/>
    <x v="4"/>
    <s v="Northampton"/>
    <x v="0"/>
    <s v="Corporate"/>
    <s v="Priority"/>
    <x v="2"/>
    <x v="5"/>
    <s v="Sauder Corner Shelving, Mobile"/>
    <n v="0"/>
    <n v="449"/>
    <n v="135"/>
    <n v="3"/>
    <b v="0"/>
  </r>
  <r>
    <s v="AZ-2014-313741"/>
    <x v="462"/>
    <n v="6"/>
    <n v="11"/>
    <n v="2014"/>
    <x v="462"/>
    <s v="Sienna Williamson"/>
    <x v="4"/>
    <x v="4"/>
    <s v="Northampton"/>
    <x v="0"/>
    <s v="Corporate"/>
    <s v="Priority"/>
    <x v="0"/>
    <x v="1"/>
    <s v="Acco Binding Machine, Recycled"/>
    <n v="0"/>
    <n v="103"/>
    <n v="26"/>
    <n v="2"/>
    <b v="1"/>
  </r>
  <r>
    <s v="AZ-2014-7437787"/>
    <x v="462"/>
    <n v="6"/>
    <n v="11"/>
    <n v="2014"/>
    <x v="462"/>
    <s v="Julia Martell"/>
    <x v="2"/>
    <x v="15"/>
    <s v="Marsala"/>
    <x v="2"/>
    <s v="Home Office"/>
    <s v="Economy"/>
    <x v="2"/>
    <x v="15"/>
    <s v="Eldon Stacking Tray, Duo Pack"/>
    <n v="0"/>
    <n v="221"/>
    <n v="26"/>
    <n v="7"/>
    <b v="1"/>
  </r>
  <r>
    <s v="AZ-2014-7437787"/>
    <x v="462"/>
    <n v="6"/>
    <n v="11"/>
    <n v="2014"/>
    <x v="462"/>
    <s v="Julia Martell"/>
    <x v="2"/>
    <x v="15"/>
    <s v="Marsala"/>
    <x v="2"/>
    <s v="Home Office"/>
    <s v="Economy"/>
    <x v="2"/>
    <x v="15"/>
    <s v="Rubbermaid Clock, Duo Pack"/>
    <n v="0"/>
    <n v="201"/>
    <n v="32"/>
    <n v="4"/>
    <b v="1"/>
  </r>
  <r>
    <s v="AZ-2014-5429592"/>
    <x v="462"/>
    <n v="6"/>
    <n v="11"/>
    <n v="2014"/>
    <x v="462"/>
    <s v="Thomas Stephens"/>
    <x v="3"/>
    <x v="41"/>
    <s v="Caen"/>
    <x v="1"/>
    <s v="Corporate"/>
    <s v="Economy Plus"/>
    <x v="0"/>
    <x v="2"/>
    <s v="Stanley Highlighters, Fluorescent"/>
    <n v="0"/>
    <n v="32"/>
    <n v="12"/>
    <n v="2"/>
    <b v="0"/>
  </r>
  <r>
    <s v="AZ-2014-7437787"/>
    <x v="462"/>
    <n v="6"/>
    <n v="11"/>
    <n v="2014"/>
    <x v="462"/>
    <s v="Julia Martell"/>
    <x v="2"/>
    <x v="15"/>
    <s v="Marsala"/>
    <x v="2"/>
    <s v="Home Office"/>
    <s v="Economy"/>
    <x v="1"/>
    <x v="13"/>
    <s v="HP Fax and Copier, Digital"/>
    <n v="0"/>
    <n v="173"/>
    <n v="86"/>
    <n v="1"/>
    <b v="0"/>
  </r>
  <r>
    <s v="AZ-2014-7437787"/>
    <x v="462"/>
    <n v="6"/>
    <n v="11"/>
    <n v="2014"/>
    <x v="462"/>
    <s v="Julia Martell"/>
    <x v="2"/>
    <x v="15"/>
    <s v="Marsala"/>
    <x v="2"/>
    <s v="Home Office"/>
    <s v="Economy"/>
    <x v="1"/>
    <x v="9"/>
    <s v="Apple Office Telephone, VoIP"/>
    <n v="0"/>
    <n v="196"/>
    <n v="-7"/>
    <n v="5"/>
    <b v="1"/>
  </r>
  <r>
    <s v="AZ-2014-7142751"/>
    <x v="462"/>
    <n v="6"/>
    <n v="11"/>
    <n v="2014"/>
    <x v="462"/>
    <s v="Dylan O'Halloran"/>
    <x v="4"/>
    <x v="42"/>
    <s v="Glasgow"/>
    <x v="0"/>
    <s v="Home Office"/>
    <s v="Economy"/>
    <x v="2"/>
    <x v="15"/>
    <s v="Tenex Clock, Black"/>
    <n v="0"/>
    <n v="176"/>
    <n v="-13"/>
    <n v="5"/>
    <b v="0"/>
  </r>
  <r>
    <s v="AZ-2014-7142751"/>
    <x v="462"/>
    <n v="6"/>
    <n v="11"/>
    <n v="2014"/>
    <x v="462"/>
    <s v="Dylan O'Halloran"/>
    <x v="4"/>
    <x v="42"/>
    <s v="Glasgow"/>
    <x v="0"/>
    <s v="Home Office"/>
    <s v="Economy"/>
    <x v="0"/>
    <x v="0"/>
    <s v="SanDisk Memo Slips, Multicolor"/>
    <n v="0"/>
    <n v="55"/>
    <n v="3"/>
    <n v="3"/>
    <b v="1"/>
  </r>
  <r>
    <s v="AZ-2014-5722842"/>
    <x v="462"/>
    <n v="6"/>
    <n v="11"/>
    <n v="2014"/>
    <x v="462"/>
    <s v="Jeffrey Laird"/>
    <x v="2"/>
    <x v="40"/>
    <s v="Portici"/>
    <x v="2"/>
    <s v="Corporate"/>
    <s v="Economy"/>
    <x v="0"/>
    <x v="2"/>
    <s v="Sanford Markers, Water Color"/>
    <n v="0"/>
    <n v="106"/>
    <n v="9"/>
    <n v="4"/>
    <b v="0"/>
  </r>
  <r>
    <s v="AZ-2014-5722842"/>
    <x v="462"/>
    <n v="6"/>
    <n v="11"/>
    <n v="2014"/>
    <x v="462"/>
    <s v="Jeffrey Laird"/>
    <x v="2"/>
    <x v="40"/>
    <s v="Portici"/>
    <x v="2"/>
    <s v="Corporate"/>
    <s v="Economy"/>
    <x v="0"/>
    <x v="1"/>
    <s v="Ibico Index Tab, Durable"/>
    <n v="0"/>
    <n v="28"/>
    <n v="12"/>
    <n v="3"/>
    <b v="1"/>
  </r>
  <r>
    <s v="AZ-2014-5722842"/>
    <x v="462"/>
    <n v="6"/>
    <n v="11"/>
    <n v="2014"/>
    <x v="462"/>
    <s v="Jeffrey Laird"/>
    <x v="2"/>
    <x v="40"/>
    <s v="Portici"/>
    <x v="2"/>
    <s v="Corporate"/>
    <s v="Economy"/>
    <x v="0"/>
    <x v="10"/>
    <s v="Ames Clasp Envelope, Set of 50"/>
    <n v="0"/>
    <n v="22"/>
    <n v="10"/>
    <n v="3"/>
    <b v="0"/>
  </r>
  <r>
    <s v="AZ-2014-5722842"/>
    <x v="462"/>
    <n v="6"/>
    <n v="11"/>
    <n v="2014"/>
    <x v="462"/>
    <s v="Jeffrey Laird"/>
    <x v="2"/>
    <x v="40"/>
    <s v="Portici"/>
    <x v="2"/>
    <s v="Corporate"/>
    <s v="Economy"/>
    <x v="0"/>
    <x v="11"/>
    <s v="Stockwell Push Pins, Assorted Sizes"/>
    <n v="0"/>
    <n v="46"/>
    <n v="20"/>
    <n v="4"/>
    <b v="0"/>
  </r>
  <r>
    <s v="AZ-2014-5722842"/>
    <x v="462"/>
    <n v="6"/>
    <n v="11"/>
    <n v="2014"/>
    <x v="462"/>
    <s v="Jeffrey Laird"/>
    <x v="2"/>
    <x v="40"/>
    <s v="Portici"/>
    <x v="2"/>
    <s v="Corporate"/>
    <s v="Economy"/>
    <x v="0"/>
    <x v="0"/>
    <s v="Xerox Parchment Paper, Premium"/>
    <n v="0"/>
    <n v="40"/>
    <n v="13"/>
    <n v="3"/>
    <b v="1"/>
  </r>
  <r>
    <s v="AZ-2014-5887026"/>
    <x v="462"/>
    <n v="6"/>
    <n v="11"/>
    <n v="2014"/>
    <x v="462"/>
    <s v="Audrey Emanuel"/>
    <x v="4"/>
    <x v="4"/>
    <s v="Manchester"/>
    <x v="0"/>
    <s v="Consumer"/>
    <s v="Economy Plus"/>
    <x v="1"/>
    <x v="13"/>
    <s v="Sharp Wireless Fax, Color"/>
    <n v="0"/>
    <n v="1429"/>
    <n v="472"/>
    <n v="4"/>
    <b v="0"/>
  </r>
  <r>
    <s v="BN-2014-5914359"/>
    <x v="462"/>
    <n v="6"/>
    <n v="11"/>
    <n v="2014"/>
    <x v="462"/>
    <s v="Xavier Martindale"/>
    <x v="5"/>
    <x v="105"/>
    <s v="Oviedo"/>
    <x v="2"/>
    <s v="Consumer"/>
    <s v="Economy"/>
    <x v="0"/>
    <x v="3"/>
    <s v="Rogers Lockers, Blue"/>
    <n v="0"/>
    <n v="381"/>
    <n v="-13"/>
    <n v="2"/>
    <b v="0"/>
  </r>
  <r>
    <s v="AZ-2014-3762374"/>
    <x v="463"/>
    <n v="7"/>
    <n v="11"/>
    <n v="2014"/>
    <x v="463"/>
    <s v="Evie Flockhart"/>
    <x v="4"/>
    <x v="4"/>
    <s v="Washington"/>
    <x v="0"/>
    <s v="Consumer"/>
    <s v="Economy"/>
    <x v="0"/>
    <x v="1"/>
    <s v="Ibico Binder, Clear"/>
    <n v="0"/>
    <n v="30"/>
    <n v="3"/>
    <n v="2"/>
    <b v="1"/>
  </r>
  <r>
    <s v="AZ-2014-3762374"/>
    <x v="463"/>
    <n v="7"/>
    <n v="11"/>
    <n v="2014"/>
    <x v="463"/>
    <s v="Evie Flockhart"/>
    <x v="4"/>
    <x v="4"/>
    <s v="Washington"/>
    <x v="0"/>
    <s v="Consumer"/>
    <s v="Economy"/>
    <x v="0"/>
    <x v="3"/>
    <s v="Eldon File Cart, Industrial"/>
    <n v="0"/>
    <n v="1023"/>
    <n v="123"/>
    <n v="8"/>
    <b v="1"/>
  </r>
  <r>
    <s v="AZ-2014-3762374"/>
    <x v="463"/>
    <n v="7"/>
    <n v="11"/>
    <n v="2014"/>
    <x v="463"/>
    <s v="Evie Flockhart"/>
    <x v="4"/>
    <x v="4"/>
    <s v="Washington"/>
    <x v="0"/>
    <s v="Consumer"/>
    <s v="Economy"/>
    <x v="0"/>
    <x v="12"/>
    <s v="Kleencut Scissors, Steel"/>
    <n v="0"/>
    <n v="108"/>
    <n v="6"/>
    <n v="5"/>
    <b v="1"/>
  </r>
  <r>
    <s v="AZ-2014-9712649"/>
    <x v="463"/>
    <n v="7"/>
    <n v="11"/>
    <n v="2014"/>
    <x v="463"/>
    <s v="Zoe Lanigan"/>
    <x v="2"/>
    <x v="91"/>
    <s v="Pescara"/>
    <x v="2"/>
    <s v="Corporate"/>
    <s v="Economy"/>
    <x v="2"/>
    <x v="5"/>
    <s v="Sauder 3-Shelf Cabinet, Pine"/>
    <n v="0"/>
    <n v="504"/>
    <n v="116"/>
    <n v="3"/>
    <b v="0"/>
  </r>
  <r>
    <s v="BN-2014-3359053"/>
    <x v="464"/>
    <n v="8"/>
    <n v="11"/>
    <n v="2014"/>
    <x v="464"/>
    <s v="Darcy St George"/>
    <x v="2"/>
    <x v="6"/>
    <s v="Rome"/>
    <x v="2"/>
    <s v="Corporate"/>
    <s v="Immediate"/>
    <x v="2"/>
    <x v="6"/>
    <s v="SAFCO Steel Folding Chair, Black"/>
    <n v="1"/>
    <n v="33"/>
    <n v="-27"/>
    <n v="1"/>
    <b v="1"/>
  </r>
  <r>
    <s v="AZ-2014-9462955"/>
    <x v="464"/>
    <n v="8"/>
    <n v="11"/>
    <n v="2014"/>
    <x v="464"/>
    <s v="Alfonso Gomez"/>
    <x v="10"/>
    <x v="29"/>
    <s v="Vienna"/>
    <x v="1"/>
    <s v="Corporate"/>
    <s v="Priority"/>
    <x v="0"/>
    <x v="2"/>
    <s v="BIC Sketch Pad, Blue"/>
    <n v="0"/>
    <n v="97"/>
    <n v="17"/>
    <n v="2"/>
    <b v="1"/>
  </r>
  <r>
    <s v="AZ-2014-9462955"/>
    <x v="464"/>
    <n v="8"/>
    <n v="11"/>
    <n v="2014"/>
    <x v="464"/>
    <s v="Alfonso Gomez"/>
    <x v="10"/>
    <x v="29"/>
    <s v="Vienna"/>
    <x v="1"/>
    <s v="Corporate"/>
    <s v="Priority"/>
    <x v="0"/>
    <x v="2"/>
    <s v="Binney &amp; Smith Sketch Pad, Water Color"/>
    <n v="0"/>
    <n v="50"/>
    <n v="16"/>
    <n v="1"/>
    <b v="0"/>
  </r>
  <r>
    <s v="AZ-2014-8677910"/>
    <x v="464"/>
    <n v="8"/>
    <n v="11"/>
    <n v="2014"/>
    <x v="464"/>
    <s v="Michael Watkins"/>
    <x v="4"/>
    <x v="4"/>
    <s v="Stoke-on-Trent"/>
    <x v="0"/>
    <s v="Home Office"/>
    <s v="Priority"/>
    <x v="2"/>
    <x v="16"/>
    <s v="Lesro Computer Table, Fully Assembled"/>
    <n v="0"/>
    <n v="857"/>
    <n v="274"/>
    <n v="2"/>
    <b v="1"/>
  </r>
  <r>
    <s v="AZ-2014-8677910"/>
    <x v="464"/>
    <n v="8"/>
    <n v="11"/>
    <n v="2014"/>
    <x v="464"/>
    <s v="Michael Watkins"/>
    <x v="4"/>
    <x v="4"/>
    <s v="Stoke-on-Trent"/>
    <x v="0"/>
    <s v="Home Office"/>
    <s v="Priority"/>
    <x v="0"/>
    <x v="11"/>
    <s v="Advantus Staples, Bulk Pack"/>
    <n v="0"/>
    <n v="22"/>
    <n v="9"/>
    <n v="2"/>
    <b v="1"/>
  </r>
  <r>
    <s v="AZ-2014-6797948"/>
    <x v="464"/>
    <n v="8"/>
    <n v="11"/>
    <n v="2014"/>
    <x v="464"/>
    <s v="Phoebe Baines"/>
    <x v="3"/>
    <x v="3"/>
    <s v="Strasbourg"/>
    <x v="1"/>
    <s v="Home Office"/>
    <s v="Economy"/>
    <x v="0"/>
    <x v="2"/>
    <s v="BIC Pens, Water Color"/>
    <n v="0"/>
    <n v="122"/>
    <n v="50"/>
    <n v="7"/>
    <b v="0"/>
  </r>
  <r>
    <s v="AZ-2014-6797948"/>
    <x v="464"/>
    <n v="8"/>
    <n v="11"/>
    <n v="2014"/>
    <x v="464"/>
    <s v="Phoebe Baines"/>
    <x v="3"/>
    <x v="3"/>
    <s v="Strasbourg"/>
    <x v="1"/>
    <s v="Home Office"/>
    <s v="Economy"/>
    <x v="0"/>
    <x v="14"/>
    <s v="Hon Shipping Labels, Adjustable"/>
    <n v="0"/>
    <n v="28"/>
    <n v="10"/>
    <n v="3"/>
    <b v="0"/>
  </r>
  <r>
    <s v="AZ-2014-4668799"/>
    <x v="464"/>
    <n v="8"/>
    <n v="11"/>
    <n v="2014"/>
    <x v="464"/>
    <s v="Alexandra Portus"/>
    <x v="8"/>
    <x v="97"/>
    <s v="Antwerp"/>
    <x v="1"/>
    <s v="Corporate"/>
    <s v="Economy"/>
    <x v="2"/>
    <x v="5"/>
    <s v="Sauder 3-Shelf Cabinet, Pine"/>
    <n v="0"/>
    <n v="504"/>
    <n v="116"/>
    <n v="3"/>
    <b v="0"/>
  </r>
  <r>
    <s v="AZ-2014-4668799"/>
    <x v="464"/>
    <n v="8"/>
    <n v="11"/>
    <n v="2014"/>
    <x v="464"/>
    <s v="Alexandra Portus"/>
    <x v="8"/>
    <x v="97"/>
    <s v="Antwerp"/>
    <x v="1"/>
    <s v="Corporate"/>
    <s v="Economy"/>
    <x v="0"/>
    <x v="2"/>
    <s v="BIC Canvas, Blue"/>
    <n v="0"/>
    <n v="107"/>
    <n v="9"/>
    <n v="2"/>
    <b v="1"/>
  </r>
  <r>
    <s v="AZ-2014-4668799"/>
    <x v="464"/>
    <n v="8"/>
    <n v="11"/>
    <n v="2014"/>
    <x v="464"/>
    <s v="Alexandra Portus"/>
    <x v="8"/>
    <x v="97"/>
    <s v="Antwerp"/>
    <x v="1"/>
    <s v="Corporate"/>
    <s v="Economy"/>
    <x v="0"/>
    <x v="1"/>
    <s v="Wilson Jones Hole Reinforcements, Recycled"/>
    <n v="0"/>
    <n v="5"/>
    <n v="1"/>
    <n v="1"/>
    <b v="1"/>
  </r>
  <r>
    <s v="AZ-2014-4668799"/>
    <x v="464"/>
    <n v="8"/>
    <n v="11"/>
    <n v="2014"/>
    <x v="464"/>
    <s v="Alexandra Portus"/>
    <x v="8"/>
    <x v="97"/>
    <s v="Antwerp"/>
    <x v="1"/>
    <s v="Corporate"/>
    <s v="Economy"/>
    <x v="1"/>
    <x v="13"/>
    <s v="HP Ink, Laser"/>
    <n v="0"/>
    <n v="1158"/>
    <n v="232"/>
    <n v="9"/>
    <b v="0"/>
  </r>
  <r>
    <s v="AZ-2014-4668799"/>
    <x v="464"/>
    <n v="8"/>
    <n v="11"/>
    <n v="2014"/>
    <x v="464"/>
    <s v="Alexandra Portus"/>
    <x v="8"/>
    <x v="97"/>
    <s v="Antwerp"/>
    <x v="1"/>
    <s v="Corporate"/>
    <s v="Economy"/>
    <x v="1"/>
    <x v="4"/>
    <s v="StarTech Phone, Wireless"/>
    <n v="0"/>
    <n v="373"/>
    <n v="30"/>
    <n v="5"/>
    <b v="1"/>
  </r>
  <r>
    <s v="AZ-2014-49399"/>
    <x v="464"/>
    <n v="8"/>
    <n v="11"/>
    <n v="2014"/>
    <x v="464"/>
    <s v="Georgia Blackburn"/>
    <x v="3"/>
    <x v="52"/>
    <s v="Angers"/>
    <x v="1"/>
    <s v="Corporate"/>
    <s v="Economy"/>
    <x v="1"/>
    <x v="9"/>
    <s v="Apple Smart Phone, with Caller ID"/>
    <n v="0"/>
    <n v="543"/>
    <n v="26"/>
    <n v="1"/>
    <b v="0"/>
  </r>
  <r>
    <s v="BN-2014-4964479"/>
    <x v="464"/>
    <n v="8"/>
    <n v="11"/>
    <n v="2014"/>
    <x v="464"/>
    <s v="Ella Knopwood"/>
    <x v="0"/>
    <x v="0"/>
    <s v="Nacka"/>
    <x v="0"/>
    <s v="Consumer"/>
    <s v="Economy"/>
    <x v="2"/>
    <x v="15"/>
    <s v="Advantus Photo Frame, Duo Pack"/>
    <n v="1"/>
    <n v="42"/>
    <n v="-23"/>
    <n v="2"/>
    <b v="1"/>
  </r>
  <r>
    <s v="AZ-2014-4112918"/>
    <x v="464"/>
    <n v="8"/>
    <n v="11"/>
    <n v="2014"/>
    <x v="464"/>
    <s v="Kazuko Mason"/>
    <x v="3"/>
    <x v="9"/>
    <s v="Rillieux-la-Pape"/>
    <x v="1"/>
    <s v="Home Office"/>
    <s v="Economy"/>
    <x v="0"/>
    <x v="8"/>
    <s v="Hamilton Beach Stove, Silver"/>
    <n v="0"/>
    <n v="1955"/>
    <n v="608"/>
    <n v="4"/>
    <b v="1"/>
  </r>
  <r>
    <s v="AZ-2014-4112918"/>
    <x v="464"/>
    <n v="8"/>
    <n v="11"/>
    <n v="2014"/>
    <x v="464"/>
    <s v="Kazuko Mason"/>
    <x v="3"/>
    <x v="9"/>
    <s v="Rillieux-la-Pape"/>
    <x v="1"/>
    <s v="Home Office"/>
    <s v="Economy"/>
    <x v="0"/>
    <x v="3"/>
    <s v="Fellowes Shelving, Industrial"/>
    <n v="0"/>
    <n v="157"/>
    <n v="59"/>
    <n v="3"/>
    <b v="0"/>
  </r>
  <r>
    <s v="AZ-2014-4112918"/>
    <x v="464"/>
    <n v="8"/>
    <n v="11"/>
    <n v="2014"/>
    <x v="464"/>
    <s v="Kazuko Mason"/>
    <x v="3"/>
    <x v="9"/>
    <s v="Rillieux-la-Pape"/>
    <x v="1"/>
    <s v="Home Office"/>
    <s v="Economy"/>
    <x v="0"/>
    <x v="12"/>
    <s v="Acme Scissors, Serrated"/>
    <n v="0"/>
    <n v="22"/>
    <n v="1"/>
    <n v="1"/>
    <b v="0"/>
  </r>
  <r>
    <s v="BN-2014-4964479"/>
    <x v="464"/>
    <n v="8"/>
    <n v="11"/>
    <n v="2014"/>
    <x v="464"/>
    <s v="Ella Knopwood"/>
    <x v="0"/>
    <x v="0"/>
    <s v="Nacka"/>
    <x v="0"/>
    <s v="Consumer"/>
    <s v="Economy"/>
    <x v="0"/>
    <x v="2"/>
    <s v="Sanford Highlighters, Fluorescent"/>
    <n v="1"/>
    <n v="17"/>
    <n v="-3"/>
    <n v="2"/>
    <b v="1"/>
  </r>
  <r>
    <s v="BN-2014-4964479"/>
    <x v="464"/>
    <n v="8"/>
    <n v="11"/>
    <n v="2014"/>
    <x v="464"/>
    <s v="Ella Knopwood"/>
    <x v="0"/>
    <x v="0"/>
    <s v="Nacka"/>
    <x v="0"/>
    <s v="Consumer"/>
    <s v="Economy"/>
    <x v="0"/>
    <x v="1"/>
    <s v="Acco Binder Covers, Clear"/>
    <n v="1"/>
    <n v="32"/>
    <n v="-5"/>
    <n v="5"/>
    <b v="1"/>
  </r>
  <r>
    <s v="BN-2014-4964479"/>
    <x v="464"/>
    <n v="8"/>
    <n v="11"/>
    <n v="2014"/>
    <x v="464"/>
    <s v="Ella Knopwood"/>
    <x v="0"/>
    <x v="0"/>
    <s v="Nacka"/>
    <x v="0"/>
    <s v="Consumer"/>
    <s v="Economy"/>
    <x v="0"/>
    <x v="1"/>
    <s v="Ibico Binding Machine, Economy"/>
    <n v="1"/>
    <n v="231"/>
    <n v="-190"/>
    <n v="9"/>
    <b v="0"/>
  </r>
  <r>
    <s v="BN-2014-4964479"/>
    <x v="464"/>
    <n v="8"/>
    <n v="11"/>
    <n v="2014"/>
    <x v="464"/>
    <s v="Ella Knopwood"/>
    <x v="0"/>
    <x v="0"/>
    <s v="Nacka"/>
    <x v="0"/>
    <s v="Consumer"/>
    <s v="Economy"/>
    <x v="0"/>
    <x v="10"/>
    <s v="Jiffy Clasp Envelope, Security-Tint"/>
    <n v="1"/>
    <n v="22"/>
    <n v="-15"/>
    <n v="4"/>
    <b v="1"/>
  </r>
  <r>
    <s v="BN-2014-4964479"/>
    <x v="464"/>
    <n v="8"/>
    <n v="11"/>
    <n v="2014"/>
    <x v="464"/>
    <s v="Ella Knopwood"/>
    <x v="0"/>
    <x v="0"/>
    <s v="Nacka"/>
    <x v="0"/>
    <s v="Consumer"/>
    <s v="Economy"/>
    <x v="0"/>
    <x v="3"/>
    <s v="Eldon Shelving, Blue"/>
    <n v="1"/>
    <n v="97"/>
    <n v="-45"/>
    <n v="4"/>
    <b v="1"/>
  </r>
  <r>
    <s v="BN-2014-4964479"/>
    <x v="464"/>
    <n v="8"/>
    <n v="11"/>
    <n v="2014"/>
    <x v="464"/>
    <s v="Ella Knopwood"/>
    <x v="0"/>
    <x v="0"/>
    <s v="Nacka"/>
    <x v="0"/>
    <s v="Consumer"/>
    <s v="Economy"/>
    <x v="0"/>
    <x v="3"/>
    <s v="Tenex Folders, Single Width"/>
    <n v="1"/>
    <n v="47"/>
    <n v="-27"/>
    <n v="4"/>
    <b v="0"/>
  </r>
  <r>
    <s v="BN-2014-4964479"/>
    <x v="464"/>
    <n v="8"/>
    <n v="11"/>
    <n v="2014"/>
    <x v="464"/>
    <s v="Ella Knopwood"/>
    <x v="0"/>
    <x v="0"/>
    <s v="Nacka"/>
    <x v="0"/>
    <s v="Consumer"/>
    <s v="Economy"/>
    <x v="0"/>
    <x v="12"/>
    <s v="Acme Trimmer, Serrated"/>
    <n v="1"/>
    <n v="186"/>
    <n v="-141"/>
    <n v="9"/>
    <b v="1"/>
  </r>
  <r>
    <s v="AZ-2014-4112918"/>
    <x v="464"/>
    <n v="8"/>
    <n v="11"/>
    <n v="2014"/>
    <x v="464"/>
    <s v="Kazuko Mason"/>
    <x v="3"/>
    <x v="9"/>
    <s v="Rillieux-la-Pape"/>
    <x v="1"/>
    <s v="Home Office"/>
    <s v="Economy"/>
    <x v="1"/>
    <x v="7"/>
    <s v="Belkin Memory Card, Programmable"/>
    <n v="0"/>
    <n v="116"/>
    <n v="35"/>
    <n v="1"/>
    <b v="0"/>
  </r>
  <r>
    <s v="AZ-2014-4112918"/>
    <x v="464"/>
    <n v="8"/>
    <n v="11"/>
    <n v="2014"/>
    <x v="464"/>
    <s v="Kazuko Mason"/>
    <x v="3"/>
    <x v="9"/>
    <s v="Rillieux-la-Pape"/>
    <x v="1"/>
    <s v="Home Office"/>
    <s v="Economy"/>
    <x v="1"/>
    <x v="9"/>
    <s v="Nokia Signal Booster, Cordless"/>
    <n v="0"/>
    <n v="829"/>
    <n v="146"/>
    <n v="7"/>
    <b v="1"/>
  </r>
  <r>
    <s v="BN-2014-4964479"/>
    <x v="464"/>
    <n v="8"/>
    <n v="11"/>
    <n v="2014"/>
    <x v="464"/>
    <s v="Ella Knopwood"/>
    <x v="0"/>
    <x v="0"/>
    <s v="Nacka"/>
    <x v="0"/>
    <s v="Consumer"/>
    <s v="Economy"/>
    <x v="1"/>
    <x v="7"/>
    <s v="Belkin Keyboard, Bluetooth"/>
    <n v="1"/>
    <n v="126"/>
    <n v="-63"/>
    <n v="3"/>
    <b v="0"/>
  </r>
  <r>
    <s v="BN-2014-4964479"/>
    <x v="464"/>
    <n v="8"/>
    <n v="11"/>
    <n v="2014"/>
    <x v="464"/>
    <s v="Ella Knopwood"/>
    <x v="0"/>
    <x v="0"/>
    <s v="Nacka"/>
    <x v="0"/>
    <s v="Consumer"/>
    <s v="Economy"/>
    <x v="1"/>
    <x v="9"/>
    <s v="Apple Office Telephone, Cordless"/>
    <n v="1"/>
    <n v="102"/>
    <n v="0"/>
    <n v="3"/>
    <b v="0"/>
  </r>
  <r>
    <s v="AZ-2014-8568817"/>
    <x v="465"/>
    <n v="9"/>
    <n v="11"/>
    <n v="2014"/>
    <x v="465"/>
    <s v="Amber Adams"/>
    <x v="3"/>
    <x v="3"/>
    <s v="Schiltigheim"/>
    <x v="1"/>
    <s v="Corporate"/>
    <s v="Priority"/>
    <x v="2"/>
    <x v="16"/>
    <s v="Barricks Round Table, Rectangular"/>
    <n v="0"/>
    <n v="1622"/>
    <n v="-624"/>
    <n v="5"/>
    <b v="1"/>
  </r>
  <r>
    <s v="AZ-2014-8568817"/>
    <x v="465"/>
    <n v="9"/>
    <n v="11"/>
    <n v="2014"/>
    <x v="465"/>
    <s v="Amber Adams"/>
    <x v="3"/>
    <x v="3"/>
    <s v="Schiltigheim"/>
    <x v="1"/>
    <s v="Corporate"/>
    <s v="Priority"/>
    <x v="0"/>
    <x v="1"/>
    <s v="Ibico Binding Machine, Recycled"/>
    <n v="0"/>
    <n v="259"/>
    <n v="47"/>
    <n v="5"/>
    <b v="1"/>
  </r>
  <r>
    <s v="AZ-2014-8568817"/>
    <x v="465"/>
    <n v="9"/>
    <n v="11"/>
    <n v="2014"/>
    <x v="465"/>
    <s v="Amber Adams"/>
    <x v="3"/>
    <x v="3"/>
    <s v="Schiltigheim"/>
    <x v="1"/>
    <s v="Corporate"/>
    <s v="Priority"/>
    <x v="0"/>
    <x v="12"/>
    <s v="Acme Ruler, High Speed"/>
    <n v="0"/>
    <n v="33"/>
    <n v="1"/>
    <n v="2"/>
    <b v="0"/>
  </r>
  <r>
    <s v="AZ-2014-955637"/>
    <x v="465"/>
    <n v="9"/>
    <n v="11"/>
    <n v="2014"/>
    <x v="465"/>
    <s v="Lydia Fowler"/>
    <x v="1"/>
    <x v="1"/>
    <s v="Essen"/>
    <x v="1"/>
    <s v="Corporate"/>
    <s v="Economy Plus"/>
    <x v="0"/>
    <x v="2"/>
    <s v="Stanley Canvas, Blue"/>
    <n v="0"/>
    <n v="148"/>
    <n v="24"/>
    <n v="3"/>
    <b v="0"/>
  </r>
  <r>
    <s v="AZ-2014-955637"/>
    <x v="465"/>
    <n v="9"/>
    <n v="11"/>
    <n v="2014"/>
    <x v="465"/>
    <s v="Lydia Fowler"/>
    <x v="1"/>
    <x v="1"/>
    <s v="Essen"/>
    <x v="1"/>
    <s v="Corporate"/>
    <s v="Economy Plus"/>
    <x v="0"/>
    <x v="1"/>
    <s v="Acco Hole Reinforcements, Clear"/>
    <n v="0"/>
    <n v="24"/>
    <n v="1"/>
    <n v="4"/>
    <b v="0"/>
  </r>
  <r>
    <s v="AZ-2014-955637"/>
    <x v="465"/>
    <n v="9"/>
    <n v="11"/>
    <n v="2014"/>
    <x v="465"/>
    <s v="Lydia Fowler"/>
    <x v="1"/>
    <x v="1"/>
    <s v="Essen"/>
    <x v="1"/>
    <s v="Corporate"/>
    <s v="Economy Plus"/>
    <x v="1"/>
    <x v="7"/>
    <s v="SanDisk Router, USB"/>
    <n v="0"/>
    <n v="513"/>
    <n v="215"/>
    <n v="2"/>
    <b v="0"/>
  </r>
  <r>
    <s v="AZ-2014-8957312"/>
    <x v="465"/>
    <n v="9"/>
    <n v="11"/>
    <n v="2014"/>
    <x v="465"/>
    <s v="Lisa Boyette"/>
    <x v="1"/>
    <x v="21"/>
    <s v="Leipzig"/>
    <x v="1"/>
    <s v="Corporate"/>
    <s v="Priority"/>
    <x v="2"/>
    <x v="6"/>
    <s v="Hon Rocking Chair, Adjustable"/>
    <n v="0"/>
    <n v="719"/>
    <n v="303"/>
    <n v="6"/>
    <b v="0"/>
  </r>
  <r>
    <s v="AZ-2014-8957312"/>
    <x v="465"/>
    <n v="9"/>
    <n v="11"/>
    <n v="2014"/>
    <x v="465"/>
    <s v="Lisa Boyette"/>
    <x v="1"/>
    <x v="21"/>
    <s v="Leipzig"/>
    <x v="1"/>
    <s v="Corporate"/>
    <s v="Priority"/>
    <x v="0"/>
    <x v="10"/>
    <s v="Jiffy Manila Envelope, Security-Tint"/>
    <n v="0"/>
    <n v="57"/>
    <n v="28"/>
    <n v="2"/>
    <b v="0"/>
  </r>
  <r>
    <s v="AZ-2014-1586750"/>
    <x v="465"/>
    <n v="9"/>
    <n v="11"/>
    <n v="2014"/>
    <x v="465"/>
    <s v="Elise Ali"/>
    <x v="4"/>
    <x v="4"/>
    <s v="West Bromwich"/>
    <x v="0"/>
    <s v="Home Office"/>
    <s v="Economy Plus"/>
    <x v="0"/>
    <x v="2"/>
    <s v="Boston Sketch Pad, Easy-Erase"/>
    <n v="0"/>
    <n v="244"/>
    <n v="71"/>
    <n v="5"/>
    <b v="0"/>
  </r>
  <r>
    <s v="AZ-2014-1586750"/>
    <x v="465"/>
    <n v="9"/>
    <n v="11"/>
    <n v="2014"/>
    <x v="465"/>
    <s v="Elise Ali"/>
    <x v="4"/>
    <x v="4"/>
    <s v="West Bromwich"/>
    <x v="0"/>
    <s v="Home Office"/>
    <s v="Economy Plus"/>
    <x v="0"/>
    <x v="3"/>
    <s v="Eldon Box, Blue"/>
    <n v="0"/>
    <n v="21"/>
    <n v="5"/>
    <n v="2"/>
    <b v="0"/>
  </r>
  <r>
    <s v="BN-2014-7173798"/>
    <x v="465"/>
    <n v="9"/>
    <n v="11"/>
    <n v="2014"/>
    <x v="465"/>
    <s v="Bianca Crisp"/>
    <x v="9"/>
    <x v="72"/>
    <s v="Helmond"/>
    <x v="1"/>
    <s v="Home Office"/>
    <s v="Economy"/>
    <x v="0"/>
    <x v="8"/>
    <s v="Hoover Blender, Black"/>
    <n v="1"/>
    <n v="97"/>
    <n v="-62"/>
    <n v="2"/>
    <b v="0"/>
  </r>
  <r>
    <s v="AZ-2014-2500745"/>
    <x v="465"/>
    <n v="9"/>
    <n v="11"/>
    <n v="2014"/>
    <x v="465"/>
    <s v="Elisabeth Manson"/>
    <x v="1"/>
    <x v="1"/>
    <s v="Herten"/>
    <x v="1"/>
    <s v="Consumer"/>
    <s v="Economy"/>
    <x v="1"/>
    <x v="7"/>
    <s v="Belkin Mouse, Erganomic"/>
    <n v="0"/>
    <n v="193"/>
    <n v="33"/>
    <n v="5"/>
    <b v="0"/>
  </r>
  <r>
    <s v="AZ-2014-2500745"/>
    <x v="465"/>
    <n v="9"/>
    <n v="11"/>
    <n v="2014"/>
    <x v="465"/>
    <s v="Elisabeth Manson"/>
    <x v="1"/>
    <x v="1"/>
    <s v="Herten"/>
    <x v="1"/>
    <s v="Consumer"/>
    <s v="Economy"/>
    <x v="1"/>
    <x v="9"/>
    <s v="Samsung Audio Dock, Full Size"/>
    <n v="0"/>
    <n v="336"/>
    <n v="44"/>
    <n v="2"/>
    <b v="1"/>
  </r>
  <r>
    <s v="AZ-2014-4687220"/>
    <x v="465"/>
    <n v="9"/>
    <n v="11"/>
    <n v="2014"/>
    <x v="465"/>
    <s v="Elise Ali"/>
    <x v="3"/>
    <x v="30"/>
    <s v="Wasquehal"/>
    <x v="1"/>
    <s v="Home Office"/>
    <s v="Economy"/>
    <x v="1"/>
    <x v="13"/>
    <s v="Sharp Copy Machine, High-Speed"/>
    <n v="0"/>
    <n v="407"/>
    <n v="139"/>
    <n v="2"/>
    <b v="0"/>
  </r>
  <r>
    <s v="AZ-2014-2576958"/>
    <x v="465"/>
    <n v="9"/>
    <n v="11"/>
    <n v="2014"/>
    <x v="465"/>
    <s v="Randall Roberts"/>
    <x v="4"/>
    <x v="4"/>
    <s v="Hastings"/>
    <x v="0"/>
    <s v="Consumer"/>
    <s v="Economy"/>
    <x v="0"/>
    <x v="3"/>
    <s v="Rogers File Cart, Blue"/>
    <n v="0"/>
    <n v="844"/>
    <n v="8"/>
    <n v="6"/>
    <b v="1"/>
  </r>
  <r>
    <s v="AZ-2014-2827922"/>
    <x v="465"/>
    <n v="9"/>
    <n v="11"/>
    <n v="2014"/>
    <x v="465"/>
    <s v="Adam Gibbs"/>
    <x v="1"/>
    <x v="16"/>
    <s v="Halle"/>
    <x v="1"/>
    <s v="Corporate"/>
    <s v="Economy"/>
    <x v="0"/>
    <x v="12"/>
    <s v="Elite Letter Opener, High Speed"/>
    <n v="0"/>
    <n v="134"/>
    <n v="56"/>
    <n v="5"/>
    <b v="1"/>
  </r>
  <r>
    <s v="AZ-2014-5624461"/>
    <x v="466"/>
    <n v="10"/>
    <n v="11"/>
    <n v="2014"/>
    <x v="466"/>
    <s v="Holly Black"/>
    <x v="4"/>
    <x v="4"/>
    <s v="London"/>
    <x v="0"/>
    <s v="Home Office"/>
    <s v="Economy"/>
    <x v="0"/>
    <x v="3"/>
    <s v="Eldon Shelving, Blue"/>
    <n v="0"/>
    <n v="261"/>
    <n v="49"/>
    <n v="6"/>
    <b v="1"/>
  </r>
  <r>
    <s v="AZ-2014-6040640"/>
    <x v="467"/>
    <n v="11"/>
    <n v="11"/>
    <n v="2014"/>
    <x v="467"/>
    <s v="Nathan Iqbal"/>
    <x v="1"/>
    <x v="1"/>
    <s v="Herne"/>
    <x v="1"/>
    <s v="Consumer"/>
    <s v="Economy Plus"/>
    <x v="1"/>
    <x v="9"/>
    <s v="Apple Audio Dock, VoIP"/>
    <n v="0"/>
    <n v="835"/>
    <n v="267"/>
    <n v="5"/>
    <b v="1"/>
  </r>
  <r>
    <s v="AZ-2014-9894212"/>
    <x v="467"/>
    <n v="11"/>
    <n v="11"/>
    <n v="2014"/>
    <x v="467"/>
    <s v="Mark Washington"/>
    <x v="1"/>
    <x v="1"/>
    <s v="Halle"/>
    <x v="1"/>
    <s v="Home Office"/>
    <s v="Economy"/>
    <x v="2"/>
    <x v="6"/>
    <s v="SAFCO Chairmat, Adjustable"/>
    <n v="0"/>
    <n v="112"/>
    <n v="15"/>
    <n v="2"/>
    <b v="0"/>
  </r>
  <r>
    <s v="AZ-2014-8489084"/>
    <x v="467"/>
    <n v="11"/>
    <n v="11"/>
    <n v="2014"/>
    <x v="467"/>
    <s v="Samuel Hardey"/>
    <x v="3"/>
    <x v="39"/>
    <s v="Marseille"/>
    <x v="1"/>
    <s v="Home Office"/>
    <s v="Economy"/>
    <x v="0"/>
    <x v="2"/>
    <s v="Binney &amp; Smith Pencil Sharpener, Water Color"/>
    <n v="0"/>
    <n v="27"/>
    <n v="12"/>
    <n v="1"/>
    <b v="1"/>
  </r>
  <r>
    <s v="AZ-2014-8489084"/>
    <x v="467"/>
    <n v="11"/>
    <n v="11"/>
    <n v="2014"/>
    <x v="467"/>
    <s v="Samuel Hardey"/>
    <x v="3"/>
    <x v="39"/>
    <s v="Marseille"/>
    <x v="1"/>
    <s v="Home Office"/>
    <s v="Economy"/>
    <x v="1"/>
    <x v="4"/>
    <s v="Okidata Receipt Printer, Durable"/>
    <n v="0"/>
    <n v="314"/>
    <n v="-41"/>
    <n v="3"/>
    <b v="1"/>
  </r>
  <r>
    <s v="AZ-2014-9504290"/>
    <x v="467"/>
    <n v="11"/>
    <n v="11"/>
    <n v="2014"/>
    <x v="467"/>
    <s v="Kimberly Russo"/>
    <x v="5"/>
    <x v="77"/>
    <s v="Barakaldo"/>
    <x v="2"/>
    <s v="Corporate"/>
    <s v="Economy"/>
    <x v="0"/>
    <x v="0"/>
    <s v="Enermax Computer Printout Paper, Premium"/>
    <n v="0"/>
    <n v="57"/>
    <n v="27"/>
    <n v="2"/>
    <b v="0"/>
  </r>
  <r>
    <s v="AZ-2014-9504290"/>
    <x v="467"/>
    <n v="11"/>
    <n v="11"/>
    <n v="2014"/>
    <x v="467"/>
    <s v="Kimberly Russo"/>
    <x v="5"/>
    <x v="77"/>
    <s v="Barakaldo"/>
    <x v="2"/>
    <s v="Corporate"/>
    <s v="Economy"/>
    <x v="0"/>
    <x v="3"/>
    <s v="Fellowes Trays, Single Width"/>
    <n v="0"/>
    <n v="103"/>
    <n v="46"/>
    <n v="2"/>
    <b v="0"/>
  </r>
  <r>
    <s v="BN-2014-7571614"/>
    <x v="467"/>
    <n v="11"/>
    <n v="11"/>
    <n v="2014"/>
    <x v="467"/>
    <s v="Henry Pedder"/>
    <x v="3"/>
    <x v="3"/>
    <s v="Reims"/>
    <x v="1"/>
    <s v="Consumer"/>
    <s v="Economy"/>
    <x v="0"/>
    <x v="11"/>
    <s v="Accos Thumb Tacks, Metal"/>
    <n v="1"/>
    <n v="21"/>
    <n v="-13"/>
    <n v="3"/>
    <b v="0"/>
  </r>
  <r>
    <s v="BN-2014-7571614"/>
    <x v="467"/>
    <n v="11"/>
    <n v="11"/>
    <n v="2014"/>
    <x v="467"/>
    <s v="Henry Pedder"/>
    <x v="3"/>
    <x v="3"/>
    <s v="Reims"/>
    <x v="1"/>
    <s v="Consumer"/>
    <s v="Economy"/>
    <x v="0"/>
    <x v="11"/>
    <s v="OIC Rubber Bands, Bulk Pack"/>
    <n v="1"/>
    <n v="34"/>
    <n v="-6"/>
    <n v="4"/>
    <b v="1"/>
  </r>
  <r>
    <s v="AZ-2014-2071834"/>
    <x v="468"/>
    <n v="12"/>
    <n v="11"/>
    <n v="2014"/>
    <x v="468"/>
    <s v="Peter Daly"/>
    <x v="4"/>
    <x v="4"/>
    <s v="Sheffield"/>
    <x v="0"/>
    <s v="Consumer"/>
    <s v="Immediate"/>
    <x v="1"/>
    <x v="13"/>
    <s v="Hewlett Wireless Fax, Color"/>
    <n v="1"/>
    <n v="1145"/>
    <n v="-687"/>
    <n v="6"/>
    <b v="0"/>
  </r>
  <r>
    <s v="AZ-2014-767884"/>
    <x v="468"/>
    <n v="12"/>
    <n v="11"/>
    <n v="2014"/>
    <x v="468"/>
    <s v="Louise Walsh"/>
    <x v="4"/>
    <x v="4"/>
    <s v="Bournemouth"/>
    <x v="0"/>
    <s v="Consumer"/>
    <s v="Economy Plus"/>
    <x v="2"/>
    <x v="5"/>
    <s v="Ikea 3-Shelf Cabinet, Metal"/>
    <n v="0"/>
    <n v="284"/>
    <n v="45"/>
    <n v="2"/>
    <b v="1"/>
  </r>
  <r>
    <s v="AZ-2014-767884"/>
    <x v="468"/>
    <n v="12"/>
    <n v="11"/>
    <n v="2014"/>
    <x v="468"/>
    <s v="Louise Walsh"/>
    <x v="4"/>
    <x v="4"/>
    <s v="Bournemouth"/>
    <x v="0"/>
    <s v="Consumer"/>
    <s v="Economy Plus"/>
    <x v="0"/>
    <x v="1"/>
    <s v="Wilson Jones Index Tab, Clear"/>
    <n v="0"/>
    <n v="12"/>
    <n v="1"/>
    <n v="2"/>
    <b v="0"/>
  </r>
  <r>
    <s v="AZ-2014-767884"/>
    <x v="468"/>
    <n v="12"/>
    <n v="11"/>
    <n v="2014"/>
    <x v="468"/>
    <s v="Louise Walsh"/>
    <x v="4"/>
    <x v="4"/>
    <s v="Bournemouth"/>
    <x v="0"/>
    <s v="Consumer"/>
    <s v="Economy Plus"/>
    <x v="0"/>
    <x v="10"/>
    <s v="GlobeWeis Manila Envelope, Set of 50"/>
    <n v="0"/>
    <n v="82"/>
    <n v="27"/>
    <n v="3"/>
    <b v="1"/>
  </r>
  <r>
    <s v="AZ-2014-767884"/>
    <x v="468"/>
    <n v="12"/>
    <n v="11"/>
    <n v="2014"/>
    <x v="468"/>
    <s v="Louise Walsh"/>
    <x v="4"/>
    <x v="4"/>
    <s v="Bournemouth"/>
    <x v="0"/>
    <s v="Consumer"/>
    <s v="Economy Plus"/>
    <x v="0"/>
    <x v="10"/>
    <s v="Jiffy Clasp Envelope, Recycled"/>
    <n v="0"/>
    <n v="22"/>
    <n v="11"/>
    <n v="3"/>
    <b v="0"/>
  </r>
  <r>
    <s v="AZ-2014-767884"/>
    <x v="468"/>
    <n v="12"/>
    <n v="11"/>
    <n v="2014"/>
    <x v="468"/>
    <s v="Louise Walsh"/>
    <x v="4"/>
    <x v="4"/>
    <s v="Bournemouth"/>
    <x v="0"/>
    <s v="Consumer"/>
    <s v="Economy Plus"/>
    <x v="0"/>
    <x v="11"/>
    <s v="Accos Push Pins, 12 Pack"/>
    <n v="0"/>
    <n v="42"/>
    <n v="13"/>
    <n v="3"/>
    <b v="1"/>
  </r>
  <r>
    <s v="AZ-2014-767884"/>
    <x v="468"/>
    <n v="12"/>
    <n v="11"/>
    <n v="2014"/>
    <x v="468"/>
    <s v="Louise Walsh"/>
    <x v="4"/>
    <x v="4"/>
    <s v="Bournemouth"/>
    <x v="0"/>
    <s v="Consumer"/>
    <s v="Economy Plus"/>
    <x v="0"/>
    <x v="3"/>
    <s v="Smead Folders, Industrial"/>
    <n v="0"/>
    <n v="54"/>
    <n v="12"/>
    <n v="3"/>
    <b v="1"/>
  </r>
  <r>
    <s v="AZ-2014-6884762"/>
    <x v="469"/>
    <n v="2"/>
    <n v="12"/>
    <n v="2014"/>
    <x v="469"/>
    <s v="Michael Kim"/>
    <x v="7"/>
    <x v="89"/>
    <s v="Sandnes"/>
    <x v="0"/>
    <s v="Consumer"/>
    <s v="Priority"/>
    <x v="1"/>
    <x v="4"/>
    <s v="Okidata Receipt Printer, Durable"/>
    <n v="0"/>
    <n v="369"/>
    <n v="15"/>
    <n v="3"/>
    <b v="0"/>
  </r>
  <r>
    <s v="BN-2014-1493038"/>
    <x v="470"/>
    <n v="3"/>
    <n v="12"/>
    <n v="2014"/>
    <x v="470"/>
    <s v="Harrison Cooke"/>
    <x v="6"/>
    <x v="112"/>
    <s v="Galway"/>
    <x v="0"/>
    <s v="Consumer"/>
    <s v="Priority"/>
    <x v="2"/>
    <x v="6"/>
    <s v="Harbour Creations Steel Folding Chair, Black"/>
    <n v="1"/>
    <n v="239"/>
    <n v="-162"/>
    <n v="5"/>
    <b v="0"/>
  </r>
  <r>
    <s v="BN-2014-7233661"/>
    <x v="470"/>
    <n v="3"/>
    <n v="12"/>
    <n v="2014"/>
    <x v="470"/>
    <s v="Joyce Cornell"/>
    <x v="6"/>
    <x v="26"/>
    <s v="Dublin"/>
    <x v="0"/>
    <s v="Consumer"/>
    <s v="Economy"/>
    <x v="1"/>
    <x v="13"/>
    <s v="HP Fax Machine, Laser"/>
    <n v="1"/>
    <n v="450"/>
    <n v="-90"/>
    <n v="3"/>
    <b v="1"/>
  </r>
  <r>
    <s v="BN-2014-277851"/>
    <x v="471"/>
    <n v="4"/>
    <n v="12"/>
    <n v="2014"/>
    <x v="471"/>
    <s v="Henry Chandler"/>
    <x v="9"/>
    <x v="46"/>
    <s v="Alphen aan den Rijn"/>
    <x v="1"/>
    <s v="Home Office"/>
    <s v="Economy"/>
    <x v="0"/>
    <x v="10"/>
    <s v="GlobeWeis Manila Envelope, Recycled"/>
    <n v="1"/>
    <n v="26"/>
    <n v="0"/>
    <n v="2"/>
    <b v="1"/>
  </r>
  <r>
    <s v="BN-2014-277851"/>
    <x v="471"/>
    <n v="4"/>
    <n v="12"/>
    <n v="2014"/>
    <x v="471"/>
    <s v="Henry Chandler"/>
    <x v="9"/>
    <x v="46"/>
    <s v="Alphen aan den Rijn"/>
    <x v="1"/>
    <s v="Home Office"/>
    <s v="Economy"/>
    <x v="0"/>
    <x v="3"/>
    <s v="Rogers Box, Industrial"/>
    <n v="1"/>
    <n v="24"/>
    <n v="-24"/>
    <n v="2"/>
    <b v="1"/>
  </r>
  <r>
    <s v="BN-2014-9322996"/>
    <x v="471"/>
    <n v="4"/>
    <n v="12"/>
    <n v="2014"/>
    <x v="471"/>
    <s v="Louis Dominguez"/>
    <x v="3"/>
    <x v="14"/>
    <s v="Pamiers"/>
    <x v="1"/>
    <s v="Corporate"/>
    <s v="Economy"/>
    <x v="0"/>
    <x v="3"/>
    <s v="Eldon Lockers, Blue"/>
    <n v="0"/>
    <n v="1603"/>
    <n v="0"/>
    <n v="9"/>
    <b v="0"/>
  </r>
  <r>
    <s v="AZ-2014-4414949"/>
    <x v="472"/>
    <n v="5"/>
    <n v="12"/>
    <n v="2014"/>
    <x v="472"/>
    <s v="Jeffrey Laird"/>
    <x v="1"/>
    <x v="1"/>
    <s v="Hagen"/>
    <x v="1"/>
    <s v="Corporate"/>
    <s v="Economy Plus"/>
    <x v="0"/>
    <x v="1"/>
    <s v="Avery Binder Covers, Clear"/>
    <n v="0"/>
    <n v="21"/>
    <n v="5"/>
    <n v="2"/>
    <b v="0"/>
  </r>
  <r>
    <s v="AZ-2014-4414949"/>
    <x v="472"/>
    <n v="5"/>
    <n v="12"/>
    <n v="2014"/>
    <x v="472"/>
    <s v="Jeffrey Laird"/>
    <x v="1"/>
    <x v="1"/>
    <s v="Hagen"/>
    <x v="1"/>
    <s v="Corporate"/>
    <s v="Economy Plus"/>
    <x v="0"/>
    <x v="12"/>
    <s v="Fiskars Scissors, High Speed"/>
    <n v="0"/>
    <n v="93"/>
    <n v="44"/>
    <n v="4"/>
    <b v="0"/>
  </r>
  <r>
    <s v="BN-2014-7390420"/>
    <x v="472"/>
    <n v="5"/>
    <n v="12"/>
    <n v="2014"/>
    <x v="472"/>
    <s v="Paige Hopley"/>
    <x v="3"/>
    <x v="14"/>
    <s v="Toulouse"/>
    <x v="1"/>
    <s v="Consumer"/>
    <s v="Economy"/>
    <x v="1"/>
    <x v="7"/>
    <s v="Enermax Memory Card, Erganomic"/>
    <n v="1"/>
    <n v="168"/>
    <n v="-10"/>
    <n v="3"/>
    <b v="1"/>
  </r>
  <r>
    <s v="BN-2014-8266627"/>
    <x v="473"/>
    <n v="6"/>
    <n v="12"/>
    <n v="2014"/>
    <x v="473"/>
    <s v="Charles Builder"/>
    <x v="2"/>
    <x v="53"/>
    <s v="San Severo"/>
    <x v="2"/>
    <s v="Consumer"/>
    <s v="Priority"/>
    <x v="1"/>
    <x v="4"/>
    <s v="Epson Inkjet, Wireless"/>
    <n v="0"/>
    <n v="925"/>
    <n v="-447"/>
    <n v="5"/>
    <b v="0"/>
  </r>
  <r>
    <s v="AZ-2014-8203998"/>
    <x v="473"/>
    <n v="6"/>
    <n v="12"/>
    <n v="2014"/>
    <x v="473"/>
    <s v="Ruby Nicholls"/>
    <x v="3"/>
    <x v="8"/>
    <s v="Le Plessis-Robinson"/>
    <x v="1"/>
    <s v="Corporate"/>
    <s v="Economy"/>
    <x v="2"/>
    <x v="15"/>
    <s v="Deflect-O Photo Frame, Erganomic"/>
    <n v="0"/>
    <n v="152"/>
    <n v="23"/>
    <n v="3"/>
    <b v="1"/>
  </r>
  <r>
    <s v="AZ-2014-7873209"/>
    <x v="473"/>
    <n v="6"/>
    <n v="12"/>
    <n v="2014"/>
    <x v="473"/>
    <s v="Jose Gambino"/>
    <x v="4"/>
    <x v="4"/>
    <s v="Preston"/>
    <x v="0"/>
    <s v="Corporate"/>
    <s v="Economy"/>
    <x v="2"/>
    <x v="15"/>
    <s v="Eldon Light Bulb, Duo Pack"/>
    <n v="0"/>
    <n v="53"/>
    <n v="8"/>
    <n v="3"/>
    <b v="0"/>
  </r>
  <r>
    <s v="AZ-2014-8203998"/>
    <x v="473"/>
    <n v="6"/>
    <n v="12"/>
    <n v="2014"/>
    <x v="473"/>
    <s v="Ruby Nicholls"/>
    <x v="3"/>
    <x v="8"/>
    <s v="Le Plessis-Robinson"/>
    <x v="1"/>
    <s v="Corporate"/>
    <s v="Economy"/>
    <x v="0"/>
    <x v="1"/>
    <s v="Acco Hole Reinforcements, Durable"/>
    <n v="0"/>
    <n v="24"/>
    <n v="11"/>
    <n v="3"/>
    <b v="0"/>
  </r>
  <r>
    <s v="AZ-2014-3811134"/>
    <x v="473"/>
    <n v="6"/>
    <n v="12"/>
    <n v="2014"/>
    <x v="473"/>
    <s v="Spencer Oliver"/>
    <x v="2"/>
    <x v="67"/>
    <s v="La Spezia"/>
    <x v="2"/>
    <s v="Consumer"/>
    <s v="Economy"/>
    <x v="0"/>
    <x v="2"/>
    <s v="Sanford Pens, Easy-Erase"/>
    <n v="0"/>
    <n v="23"/>
    <n v="5"/>
    <n v="2"/>
    <b v="0"/>
  </r>
  <r>
    <s v="AZ-2014-3811134"/>
    <x v="473"/>
    <n v="6"/>
    <n v="12"/>
    <n v="2014"/>
    <x v="473"/>
    <s v="Spencer Oliver"/>
    <x v="2"/>
    <x v="67"/>
    <s v="La Spezia"/>
    <x v="2"/>
    <s v="Consumer"/>
    <s v="Economy"/>
    <x v="0"/>
    <x v="14"/>
    <s v="Novimex Color Coded Labels, Laser Printer Compatible"/>
    <n v="0"/>
    <n v="112"/>
    <n v="27"/>
    <n v="9"/>
    <b v="0"/>
  </r>
  <r>
    <s v="AZ-2014-3811134"/>
    <x v="473"/>
    <n v="6"/>
    <n v="12"/>
    <n v="2014"/>
    <x v="473"/>
    <s v="Spencer Oliver"/>
    <x v="2"/>
    <x v="67"/>
    <s v="La Spezia"/>
    <x v="2"/>
    <s v="Consumer"/>
    <s v="Economy"/>
    <x v="1"/>
    <x v="7"/>
    <s v="Enermax Flash Drive, Bluetooth"/>
    <n v="0"/>
    <n v="291"/>
    <n v="93"/>
    <n v="7"/>
    <b v="1"/>
  </r>
  <r>
    <s v="AZ-2014-3152192"/>
    <x v="474"/>
    <n v="8"/>
    <n v="12"/>
    <n v="2014"/>
    <x v="474"/>
    <s v="Hannah Conyers"/>
    <x v="3"/>
    <x v="8"/>
    <s v="Cormeilles-en-Parisis"/>
    <x v="1"/>
    <s v="Home Office"/>
    <s v="Economy Plus"/>
    <x v="2"/>
    <x v="5"/>
    <s v="Dania Stackable Bookrack, Traditional"/>
    <n v="0"/>
    <n v="218"/>
    <n v="77"/>
    <n v="2"/>
    <b v="0"/>
  </r>
  <r>
    <s v="AZ-2014-2995713"/>
    <x v="474"/>
    <n v="8"/>
    <n v="12"/>
    <n v="2014"/>
    <x v="474"/>
    <s v="Ella Knopwood"/>
    <x v="3"/>
    <x v="9"/>
    <s v="Annecy"/>
    <x v="1"/>
    <s v="Consumer"/>
    <s v="Economy Plus"/>
    <x v="0"/>
    <x v="2"/>
    <s v="Boston Pencil Sharpener, Water Color"/>
    <n v="0"/>
    <n v="64"/>
    <n v="32"/>
    <n v="2"/>
    <b v="1"/>
  </r>
  <r>
    <s v="AZ-2014-2995713"/>
    <x v="474"/>
    <n v="8"/>
    <n v="12"/>
    <n v="2014"/>
    <x v="474"/>
    <s v="Ella Knopwood"/>
    <x v="3"/>
    <x v="9"/>
    <s v="Annecy"/>
    <x v="1"/>
    <s v="Consumer"/>
    <s v="Economy Plus"/>
    <x v="0"/>
    <x v="1"/>
    <s v="Wilson Jones 3-Hole Punch, Recycled"/>
    <n v="0"/>
    <n v="227"/>
    <n v="68"/>
    <n v="8"/>
    <b v="0"/>
  </r>
  <r>
    <s v="AZ-2014-2995713"/>
    <x v="474"/>
    <n v="8"/>
    <n v="12"/>
    <n v="2014"/>
    <x v="474"/>
    <s v="Ella Knopwood"/>
    <x v="3"/>
    <x v="9"/>
    <s v="Annecy"/>
    <x v="1"/>
    <s v="Consumer"/>
    <s v="Economy Plus"/>
    <x v="0"/>
    <x v="11"/>
    <s v="OIC Clamps, Bulk Pack"/>
    <n v="0"/>
    <n v="59"/>
    <n v="30"/>
    <n v="3"/>
    <b v="0"/>
  </r>
  <r>
    <s v="AZ-2014-3152192"/>
    <x v="474"/>
    <n v="8"/>
    <n v="12"/>
    <n v="2014"/>
    <x v="474"/>
    <s v="Hannah Conyers"/>
    <x v="3"/>
    <x v="8"/>
    <s v="Cormeilles-en-Parisis"/>
    <x v="1"/>
    <s v="Home Office"/>
    <s v="Economy Plus"/>
    <x v="0"/>
    <x v="2"/>
    <s v="Binney &amp; Smith Canvas, Easy-Erase"/>
    <n v="0"/>
    <n v="155"/>
    <n v="26"/>
    <n v="3"/>
    <b v="1"/>
  </r>
  <r>
    <s v="AZ-2014-3152192"/>
    <x v="474"/>
    <n v="8"/>
    <n v="12"/>
    <n v="2014"/>
    <x v="474"/>
    <s v="Hannah Conyers"/>
    <x v="3"/>
    <x v="8"/>
    <s v="Cormeilles-en-Parisis"/>
    <x v="1"/>
    <s v="Home Office"/>
    <s v="Economy Plus"/>
    <x v="0"/>
    <x v="2"/>
    <s v="Boston Canvas, Easy-Erase"/>
    <n v="0"/>
    <n v="108"/>
    <n v="25"/>
    <n v="2"/>
    <b v="0"/>
  </r>
  <r>
    <s v="AZ-2014-3152192"/>
    <x v="474"/>
    <n v="8"/>
    <n v="12"/>
    <n v="2014"/>
    <x v="474"/>
    <s v="Hannah Conyers"/>
    <x v="3"/>
    <x v="8"/>
    <s v="Cormeilles-en-Parisis"/>
    <x v="1"/>
    <s v="Home Office"/>
    <s v="Economy Plus"/>
    <x v="0"/>
    <x v="1"/>
    <s v="Acco Binder, Clear"/>
    <n v="0"/>
    <n v="44"/>
    <n v="14"/>
    <n v="3"/>
    <b v="1"/>
  </r>
  <r>
    <s v="AZ-2014-3152192"/>
    <x v="474"/>
    <n v="8"/>
    <n v="12"/>
    <n v="2014"/>
    <x v="474"/>
    <s v="Hannah Conyers"/>
    <x v="3"/>
    <x v="8"/>
    <s v="Cormeilles-en-Parisis"/>
    <x v="1"/>
    <s v="Home Office"/>
    <s v="Economy Plus"/>
    <x v="0"/>
    <x v="12"/>
    <s v="Elite Box Cutter, Serrated"/>
    <n v="0"/>
    <n v="158"/>
    <n v="32"/>
    <n v="5"/>
    <b v="0"/>
  </r>
  <r>
    <s v="AZ-2014-2995713"/>
    <x v="474"/>
    <n v="8"/>
    <n v="12"/>
    <n v="2014"/>
    <x v="474"/>
    <s v="Ella Knopwood"/>
    <x v="3"/>
    <x v="9"/>
    <s v="Annecy"/>
    <x v="1"/>
    <s v="Consumer"/>
    <s v="Economy Plus"/>
    <x v="1"/>
    <x v="7"/>
    <s v="Belkin Numeric Keypad, Erganomic"/>
    <n v="0"/>
    <n v="415"/>
    <n v="8"/>
    <n v="7"/>
    <b v="1"/>
  </r>
  <r>
    <s v="AZ-2014-356444"/>
    <x v="474"/>
    <n v="8"/>
    <n v="12"/>
    <n v="2014"/>
    <x v="474"/>
    <s v="Jeremy Pilcher"/>
    <x v="1"/>
    <x v="1"/>
    <s v="Essen"/>
    <x v="1"/>
    <s v="Corporate"/>
    <s v="Priority"/>
    <x v="0"/>
    <x v="1"/>
    <s v="Wilson Jones Binder Covers, Recycled"/>
    <n v="0"/>
    <n v="23"/>
    <n v="6"/>
    <n v="2"/>
    <b v="0"/>
  </r>
  <r>
    <s v="AZ-2014-356444"/>
    <x v="474"/>
    <n v="8"/>
    <n v="12"/>
    <n v="2014"/>
    <x v="474"/>
    <s v="Jeremy Pilcher"/>
    <x v="1"/>
    <x v="1"/>
    <s v="Essen"/>
    <x v="1"/>
    <s v="Corporate"/>
    <s v="Priority"/>
    <x v="0"/>
    <x v="14"/>
    <s v="Smead File Folder Labels, Alphabetical"/>
    <n v="0"/>
    <n v="9"/>
    <n v="4"/>
    <n v="1"/>
    <b v="1"/>
  </r>
  <r>
    <s v="AZ-2014-9026521"/>
    <x v="474"/>
    <n v="8"/>
    <n v="12"/>
    <n v="2014"/>
    <x v="474"/>
    <s v="Madison Holloway"/>
    <x v="1"/>
    <x v="1"/>
    <s v="Bottrop"/>
    <x v="1"/>
    <s v="Corporate"/>
    <s v="Economy"/>
    <x v="2"/>
    <x v="15"/>
    <s v="Tenex Light Bulb, Duo Pack"/>
    <n v="0"/>
    <n v="57"/>
    <n v="7"/>
    <n v="3"/>
    <b v="1"/>
  </r>
  <r>
    <s v="AZ-2014-9026521"/>
    <x v="474"/>
    <n v="8"/>
    <n v="12"/>
    <n v="2014"/>
    <x v="474"/>
    <s v="Madison Holloway"/>
    <x v="1"/>
    <x v="1"/>
    <s v="Bottrop"/>
    <x v="1"/>
    <s v="Corporate"/>
    <s v="Economy"/>
    <x v="0"/>
    <x v="1"/>
    <s v="Acco Binding Machine, Durable"/>
    <n v="0"/>
    <n v="473"/>
    <n v="113"/>
    <n v="9"/>
    <b v="0"/>
  </r>
  <r>
    <s v="AZ-2014-9026521"/>
    <x v="474"/>
    <n v="8"/>
    <n v="12"/>
    <n v="2014"/>
    <x v="474"/>
    <s v="Madison Holloway"/>
    <x v="1"/>
    <x v="1"/>
    <s v="Bottrop"/>
    <x v="1"/>
    <s v="Corporate"/>
    <s v="Economy"/>
    <x v="0"/>
    <x v="1"/>
    <s v="Wilson Jones 3-Hole Punch, Durable"/>
    <n v="0"/>
    <n v="118"/>
    <n v="25"/>
    <n v="4"/>
    <b v="1"/>
  </r>
  <r>
    <s v="AZ-2014-9026521"/>
    <x v="474"/>
    <n v="8"/>
    <n v="12"/>
    <n v="2014"/>
    <x v="474"/>
    <s v="Madison Holloway"/>
    <x v="1"/>
    <x v="1"/>
    <s v="Bottrop"/>
    <x v="1"/>
    <s v="Corporate"/>
    <s v="Economy"/>
    <x v="0"/>
    <x v="12"/>
    <s v="Stiletto Letter Opener, Easy Grip"/>
    <n v="0"/>
    <n v="57"/>
    <n v="27"/>
    <n v="2"/>
    <b v="1"/>
  </r>
  <r>
    <s v="BN-2014-9900559"/>
    <x v="474"/>
    <n v="8"/>
    <n v="12"/>
    <n v="2014"/>
    <x v="474"/>
    <s v="Rachel Tyler"/>
    <x v="11"/>
    <x v="113"/>
    <s v="St. Gallen"/>
    <x v="1"/>
    <s v="Corporate"/>
    <s v="Economy"/>
    <x v="0"/>
    <x v="11"/>
    <s v="Stockwell Thumb Tacks, 12 Pack"/>
    <n v="0"/>
    <n v="50"/>
    <n v="15"/>
    <n v="4"/>
    <b v="1"/>
  </r>
  <r>
    <s v="BN-2014-47251"/>
    <x v="474"/>
    <n v="8"/>
    <n v="12"/>
    <n v="2014"/>
    <x v="474"/>
    <s v="Kazuko Mason"/>
    <x v="5"/>
    <x v="54"/>
    <s v="Madrid"/>
    <x v="2"/>
    <s v="Home Office"/>
    <s v="Economy"/>
    <x v="0"/>
    <x v="3"/>
    <s v="Eldon Folders, Wire Frame"/>
    <n v="0"/>
    <n v="58"/>
    <n v="0"/>
    <n v="4"/>
    <b v="1"/>
  </r>
  <r>
    <s v="BN-2014-47251"/>
    <x v="474"/>
    <n v="8"/>
    <n v="12"/>
    <n v="2014"/>
    <x v="474"/>
    <s v="Kazuko Mason"/>
    <x v="5"/>
    <x v="54"/>
    <s v="Madrid"/>
    <x v="2"/>
    <s v="Home Office"/>
    <s v="Economy"/>
    <x v="0"/>
    <x v="3"/>
    <s v="Fellowes Lockers, Industrial"/>
    <n v="0"/>
    <n v="561"/>
    <n v="212"/>
    <n v="3"/>
    <b v="1"/>
  </r>
  <r>
    <s v="BN-2014-47251"/>
    <x v="474"/>
    <n v="8"/>
    <n v="12"/>
    <n v="2014"/>
    <x v="474"/>
    <s v="Kazuko Mason"/>
    <x v="5"/>
    <x v="54"/>
    <s v="Madrid"/>
    <x v="2"/>
    <s v="Home Office"/>
    <s v="Economy"/>
    <x v="0"/>
    <x v="3"/>
    <s v="Rogers Folders, Single Width"/>
    <n v="0"/>
    <n v="138"/>
    <n v="-3"/>
    <n v="5"/>
    <b v="0"/>
  </r>
  <r>
    <s v="BN-2014-47251"/>
    <x v="474"/>
    <n v="8"/>
    <n v="12"/>
    <n v="2014"/>
    <x v="474"/>
    <s v="Kazuko Mason"/>
    <x v="5"/>
    <x v="54"/>
    <s v="Madrid"/>
    <x v="2"/>
    <s v="Home Office"/>
    <s v="Economy"/>
    <x v="0"/>
    <x v="12"/>
    <s v="Stiletto Letter Opener, Easy Grip"/>
    <n v="0"/>
    <n v="90"/>
    <n v="17"/>
    <n v="3"/>
    <b v="0"/>
  </r>
  <r>
    <s v="BN-2014-4513142"/>
    <x v="474"/>
    <n v="8"/>
    <n v="12"/>
    <n v="2014"/>
    <x v="474"/>
    <s v="Niamh Mann"/>
    <x v="4"/>
    <x v="4"/>
    <s v="Shrewsbury"/>
    <x v="0"/>
    <s v="Consumer"/>
    <s v="Economy"/>
    <x v="0"/>
    <x v="8"/>
    <s v="Hoover Toaster, White"/>
    <n v="0"/>
    <n v="327"/>
    <n v="114"/>
    <n v="4"/>
    <b v="1"/>
  </r>
  <r>
    <s v="BN-2014-6947599"/>
    <x v="474"/>
    <n v="8"/>
    <n v="12"/>
    <n v="2014"/>
    <x v="474"/>
    <s v="Elijah Ruatoka"/>
    <x v="11"/>
    <x v="79"/>
    <s v="Zurich"/>
    <x v="1"/>
    <s v="Home Office"/>
    <s v="Economy"/>
    <x v="0"/>
    <x v="1"/>
    <s v="Wilson Jones 3-Hole Punch, Economy"/>
    <n v="0"/>
    <n v="56"/>
    <n v="18"/>
    <n v="2"/>
    <b v="1"/>
  </r>
  <r>
    <s v="BN-2014-6947599"/>
    <x v="474"/>
    <n v="8"/>
    <n v="12"/>
    <n v="2014"/>
    <x v="474"/>
    <s v="Elijah Ruatoka"/>
    <x v="11"/>
    <x v="79"/>
    <s v="Zurich"/>
    <x v="1"/>
    <s v="Home Office"/>
    <s v="Economy"/>
    <x v="0"/>
    <x v="3"/>
    <s v="Tenex Lockers, Wire Frame"/>
    <n v="0"/>
    <n v="406"/>
    <n v="126"/>
    <n v="2"/>
    <b v="1"/>
  </r>
  <r>
    <s v="BN-2014-6947599"/>
    <x v="474"/>
    <n v="8"/>
    <n v="12"/>
    <n v="2014"/>
    <x v="474"/>
    <s v="Elijah Ruatoka"/>
    <x v="11"/>
    <x v="79"/>
    <s v="Zurich"/>
    <x v="1"/>
    <s v="Home Office"/>
    <s v="Economy"/>
    <x v="1"/>
    <x v="4"/>
    <s v="Konica Inkjet, Durable"/>
    <n v="0"/>
    <n v="624"/>
    <n v="37"/>
    <n v="2"/>
    <b v="1"/>
  </r>
  <r>
    <s v="AZ-2014-2049231"/>
    <x v="475"/>
    <n v="9"/>
    <n v="12"/>
    <n v="2014"/>
    <x v="475"/>
    <s v="Henry Chandler"/>
    <x v="1"/>
    <x v="66"/>
    <s v="Mainz"/>
    <x v="1"/>
    <s v="Home Office"/>
    <s v="Immediate"/>
    <x v="2"/>
    <x v="6"/>
    <s v="Office Star Chairmat, Red"/>
    <n v="0"/>
    <n v="237"/>
    <n v="79"/>
    <n v="4"/>
    <b v="1"/>
  </r>
  <r>
    <s v="AZ-2014-2049231"/>
    <x v="475"/>
    <n v="9"/>
    <n v="12"/>
    <n v="2014"/>
    <x v="475"/>
    <s v="Henry Chandler"/>
    <x v="1"/>
    <x v="66"/>
    <s v="Mainz"/>
    <x v="1"/>
    <s v="Home Office"/>
    <s v="Immediate"/>
    <x v="0"/>
    <x v="2"/>
    <s v="Boston Highlighters, Fluorescent"/>
    <n v="0"/>
    <n v="60"/>
    <n v="16"/>
    <n v="3"/>
    <b v="0"/>
  </r>
  <r>
    <s v="AZ-2014-2049231"/>
    <x v="475"/>
    <n v="9"/>
    <n v="12"/>
    <n v="2014"/>
    <x v="475"/>
    <s v="Henry Chandler"/>
    <x v="1"/>
    <x v="66"/>
    <s v="Mainz"/>
    <x v="1"/>
    <s v="Home Office"/>
    <s v="Immediate"/>
    <x v="0"/>
    <x v="2"/>
    <s v="Sanford Canvas, Easy-Erase"/>
    <n v="0"/>
    <n v="152"/>
    <n v="20"/>
    <n v="3"/>
    <b v="1"/>
  </r>
  <r>
    <s v="AZ-2014-2049231"/>
    <x v="475"/>
    <n v="9"/>
    <n v="12"/>
    <n v="2014"/>
    <x v="475"/>
    <s v="Henry Chandler"/>
    <x v="1"/>
    <x v="66"/>
    <s v="Mainz"/>
    <x v="1"/>
    <s v="Home Office"/>
    <s v="Immediate"/>
    <x v="0"/>
    <x v="1"/>
    <s v="Acco Binder Covers, Economy"/>
    <n v="0"/>
    <n v="40"/>
    <n v="16"/>
    <n v="3"/>
    <b v="0"/>
  </r>
  <r>
    <s v="AZ-2014-2049231"/>
    <x v="475"/>
    <n v="9"/>
    <n v="12"/>
    <n v="2014"/>
    <x v="475"/>
    <s v="Henry Chandler"/>
    <x v="1"/>
    <x v="66"/>
    <s v="Mainz"/>
    <x v="1"/>
    <s v="Home Office"/>
    <s v="Immediate"/>
    <x v="1"/>
    <x v="4"/>
    <s v="Panasonic Inkjet, Red"/>
    <n v="0"/>
    <n v="928"/>
    <n v="260"/>
    <n v="3"/>
    <b v="1"/>
  </r>
  <r>
    <s v="BN-2014-7135917"/>
    <x v="475"/>
    <n v="9"/>
    <n v="12"/>
    <n v="2014"/>
    <x v="475"/>
    <s v="Mark Washington"/>
    <x v="0"/>
    <x v="0"/>
    <s v="Nacka"/>
    <x v="0"/>
    <s v="Home Office"/>
    <s v="Priority"/>
    <x v="2"/>
    <x v="6"/>
    <s v="Office Star Steel Folding Chair, Black"/>
    <n v="1"/>
    <n v="312"/>
    <n v="-312"/>
    <n v="7"/>
    <b v="1"/>
  </r>
  <r>
    <s v="BN-2014-7135917"/>
    <x v="475"/>
    <n v="9"/>
    <n v="12"/>
    <n v="2014"/>
    <x v="475"/>
    <s v="Mark Washington"/>
    <x v="0"/>
    <x v="0"/>
    <s v="Nacka"/>
    <x v="0"/>
    <s v="Home Office"/>
    <s v="Priority"/>
    <x v="0"/>
    <x v="14"/>
    <s v="Harbour Creations File Folder Labels, Alphabetical"/>
    <n v="1"/>
    <n v="9"/>
    <n v="-6"/>
    <n v="2"/>
    <b v="1"/>
  </r>
  <r>
    <s v="AZ-2014-2138061"/>
    <x v="475"/>
    <n v="9"/>
    <n v="12"/>
    <n v="2014"/>
    <x v="475"/>
    <s v="Patricia Lukes"/>
    <x v="3"/>
    <x v="8"/>
    <s v="Montmorency"/>
    <x v="1"/>
    <s v="Corporate"/>
    <s v="Economy"/>
    <x v="2"/>
    <x v="15"/>
    <s v="Advantus Frame, Black"/>
    <n v="0"/>
    <n v="222"/>
    <n v="44"/>
    <n v="2"/>
    <b v="0"/>
  </r>
  <r>
    <s v="AZ-2014-2138061"/>
    <x v="475"/>
    <n v="9"/>
    <n v="12"/>
    <n v="2014"/>
    <x v="475"/>
    <s v="Patricia Lukes"/>
    <x v="3"/>
    <x v="8"/>
    <s v="Montmorency"/>
    <x v="1"/>
    <s v="Corporate"/>
    <s v="Economy"/>
    <x v="0"/>
    <x v="12"/>
    <s v="Fiskars Shears, Steel"/>
    <n v="0"/>
    <n v="94"/>
    <n v="27"/>
    <n v="2"/>
    <b v="0"/>
  </r>
  <r>
    <s v="AZ-2014-9225058"/>
    <x v="475"/>
    <n v="9"/>
    <n v="12"/>
    <n v="2014"/>
    <x v="475"/>
    <s v="David Chadwick"/>
    <x v="5"/>
    <x v="77"/>
    <s v="Vitoria"/>
    <x v="2"/>
    <s v="Corporate"/>
    <s v="Economy Plus"/>
    <x v="0"/>
    <x v="12"/>
    <s v="Kleencut Trimmer, Steel"/>
    <n v="0"/>
    <n v="82"/>
    <n v="13"/>
    <n v="2"/>
    <b v="0"/>
  </r>
  <r>
    <s v="AZ-2014-9225058"/>
    <x v="475"/>
    <n v="9"/>
    <n v="12"/>
    <n v="2014"/>
    <x v="475"/>
    <s v="David Chadwick"/>
    <x v="5"/>
    <x v="77"/>
    <s v="Vitoria"/>
    <x v="2"/>
    <s v="Corporate"/>
    <s v="Economy Plus"/>
    <x v="1"/>
    <x v="7"/>
    <s v="Belkin Flash Drive, Bluetooth"/>
    <n v="0"/>
    <n v="294"/>
    <n v="109"/>
    <n v="7"/>
    <b v="0"/>
  </r>
  <r>
    <s v="AZ-2014-36141"/>
    <x v="475"/>
    <n v="9"/>
    <n v="12"/>
    <n v="2014"/>
    <x v="475"/>
    <s v="Nicholas Carey"/>
    <x v="1"/>
    <x v="32"/>
    <s v="Kassel"/>
    <x v="1"/>
    <s v="Consumer"/>
    <s v="Economy Plus"/>
    <x v="2"/>
    <x v="5"/>
    <s v="Sauder Classic Bookcase, Traditional"/>
    <n v="0"/>
    <n v="1177"/>
    <n v="405"/>
    <n v="3"/>
    <b v="1"/>
  </r>
  <r>
    <s v="AZ-2014-36141"/>
    <x v="475"/>
    <n v="9"/>
    <n v="12"/>
    <n v="2014"/>
    <x v="475"/>
    <s v="Nicholas Carey"/>
    <x v="1"/>
    <x v="32"/>
    <s v="Kassel"/>
    <x v="1"/>
    <s v="Consumer"/>
    <s v="Economy Plus"/>
    <x v="0"/>
    <x v="14"/>
    <s v="Avery Round Labels, Laser Printer Compatible"/>
    <n v="0"/>
    <n v="21"/>
    <n v="5"/>
    <n v="3"/>
    <b v="0"/>
  </r>
  <r>
    <s v="AZ-2014-5538768"/>
    <x v="475"/>
    <n v="9"/>
    <n v="12"/>
    <n v="2014"/>
    <x v="475"/>
    <s v="Skye McCaffrey"/>
    <x v="8"/>
    <x v="97"/>
    <s v="Antwerp"/>
    <x v="1"/>
    <s v="Consumer"/>
    <s v="Economy"/>
    <x v="1"/>
    <x v="7"/>
    <s v="Enermax Flash Drive, Bluetooth"/>
    <n v="0"/>
    <n v="166"/>
    <n v="53"/>
    <n v="4"/>
    <b v="0"/>
  </r>
  <r>
    <s v="AZ-2014-6559589"/>
    <x v="476"/>
    <n v="11"/>
    <n v="12"/>
    <n v="2014"/>
    <x v="476"/>
    <s v="Natasha Sykes"/>
    <x v="3"/>
    <x v="8"/>
    <s v="Fontenay-aux-Roses"/>
    <x v="1"/>
    <s v="Consumer"/>
    <s v="Priority"/>
    <x v="2"/>
    <x v="6"/>
    <s v="Novimex Rocking Chair, Set of Two"/>
    <n v="0"/>
    <n v="120"/>
    <n v="1"/>
    <n v="1"/>
    <b v="1"/>
  </r>
  <r>
    <s v="AZ-2014-6559589"/>
    <x v="476"/>
    <n v="11"/>
    <n v="12"/>
    <n v="2014"/>
    <x v="476"/>
    <s v="Natasha Sykes"/>
    <x v="3"/>
    <x v="8"/>
    <s v="Fontenay-aux-Roses"/>
    <x v="1"/>
    <s v="Consumer"/>
    <s v="Priority"/>
    <x v="0"/>
    <x v="2"/>
    <s v="BIC Canvas, Easy-Erase"/>
    <n v="0"/>
    <n v="162"/>
    <n v="55"/>
    <n v="3"/>
    <b v="0"/>
  </r>
  <r>
    <s v="AZ-2014-6559589"/>
    <x v="476"/>
    <n v="11"/>
    <n v="12"/>
    <n v="2014"/>
    <x v="476"/>
    <s v="Natasha Sykes"/>
    <x v="3"/>
    <x v="8"/>
    <s v="Fontenay-aux-Roses"/>
    <x v="1"/>
    <s v="Consumer"/>
    <s v="Priority"/>
    <x v="0"/>
    <x v="1"/>
    <s v="Cardinal Binding Machine, Clear"/>
    <n v="0"/>
    <n v="246"/>
    <n v="98"/>
    <n v="5"/>
    <b v="1"/>
  </r>
  <r>
    <s v="AZ-2014-6559589"/>
    <x v="476"/>
    <n v="11"/>
    <n v="12"/>
    <n v="2014"/>
    <x v="476"/>
    <s v="Natasha Sykes"/>
    <x v="3"/>
    <x v="8"/>
    <s v="Fontenay-aux-Roses"/>
    <x v="1"/>
    <s v="Consumer"/>
    <s v="Priority"/>
    <x v="0"/>
    <x v="3"/>
    <s v="Smead Shelving, Blue"/>
    <n v="0"/>
    <n v="88"/>
    <n v="20"/>
    <n v="2"/>
    <b v="1"/>
  </r>
  <r>
    <s v="AZ-2014-6559589"/>
    <x v="476"/>
    <n v="11"/>
    <n v="12"/>
    <n v="2014"/>
    <x v="476"/>
    <s v="Natasha Sykes"/>
    <x v="3"/>
    <x v="8"/>
    <s v="Fontenay-aux-Roses"/>
    <x v="1"/>
    <s v="Consumer"/>
    <s v="Priority"/>
    <x v="0"/>
    <x v="12"/>
    <s v="Acme Trimmer, Steel"/>
    <n v="0"/>
    <n v="88"/>
    <n v="19"/>
    <n v="2"/>
    <b v="1"/>
  </r>
  <r>
    <s v="AZ-2014-2419598"/>
    <x v="476"/>
    <n v="11"/>
    <n v="12"/>
    <n v="2014"/>
    <x v="476"/>
    <s v="Minnie Cash"/>
    <x v="3"/>
    <x v="49"/>
    <s v="Dijon"/>
    <x v="1"/>
    <s v="Corporate"/>
    <s v="Economy Plus"/>
    <x v="0"/>
    <x v="11"/>
    <s v="OIC Thumb Tacks, Assorted Sizes"/>
    <n v="0"/>
    <n v="115"/>
    <n v="46"/>
    <n v="10"/>
    <b v="0"/>
  </r>
  <r>
    <s v="AZ-2014-2419598"/>
    <x v="476"/>
    <n v="11"/>
    <n v="12"/>
    <n v="2014"/>
    <x v="476"/>
    <s v="Minnie Cash"/>
    <x v="3"/>
    <x v="49"/>
    <s v="Dijon"/>
    <x v="1"/>
    <s v="Corporate"/>
    <s v="Economy Plus"/>
    <x v="0"/>
    <x v="12"/>
    <s v="Acme Ruler, Serrated"/>
    <n v="0"/>
    <n v="27"/>
    <n v="8"/>
    <n v="2"/>
    <b v="1"/>
  </r>
  <r>
    <s v="AZ-2014-2419598"/>
    <x v="476"/>
    <n v="11"/>
    <n v="12"/>
    <n v="2014"/>
    <x v="476"/>
    <s v="Minnie Cash"/>
    <x v="3"/>
    <x v="49"/>
    <s v="Dijon"/>
    <x v="1"/>
    <s v="Corporate"/>
    <s v="Economy Plus"/>
    <x v="0"/>
    <x v="12"/>
    <s v="Kleencut Shears, Steel"/>
    <n v="0"/>
    <n v="92"/>
    <n v="24"/>
    <n v="2"/>
    <b v="1"/>
  </r>
  <r>
    <s v="AZ-2014-2419598"/>
    <x v="476"/>
    <n v="11"/>
    <n v="12"/>
    <n v="2014"/>
    <x v="476"/>
    <s v="Minnie Cash"/>
    <x v="3"/>
    <x v="49"/>
    <s v="Dijon"/>
    <x v="1"/>
    <s v="Corporate"/>
    <s v="Economy Plus"/>
    <x v="0"/>
    <x v="12"/>
    <s v="Stiletto Letter Opener, Steel"/>
    <n v="0"/>
    <n v="125"/>
    <n v="15"/>
    <n v="5"/>
    <b v="1"/>
  </r>
  <r>
    <s v="AZ-2014-4993399"/>
    <x v="476"/>
    <n v="11"/>
    <n v="12"/>
    <n v="2014"/>
    <x v="476"/>
    <s v="Kyle Beard"/>
    <x v="4"/>
    <x v="42"/>
    <s v="Edinburgh"/>
    <x v="0"/>
    <s v="Consumer"/>
    <s v="Economy Plus"/>
    <x v="0"/>
    <x v="14"/>
    <s v="Novimex Removable Labels, Adjustable"/>
    <n v="0"/>
    <n v="39"/>
    <n v="0"/>
    <n v="5"/>
    <b v="0"/>
  </r>
  <r>
    <s v="AZ-2014-6559589"/>
    <x v="476"/>
    <n v="11"/>
    <n v="12"/>
    <n v="2014"/>
    <x v="476"/>
    <s v="Natasha Sykes"/>
    <x v="3"/>
    <x v="8"/>
    <s v="Fontenay-aux-Roses"/>
    <x v="1"/>
    <s v="Consumer"/>
    <s v="Priority"/>
    <x v="1"/>
    <x v="7"/>
    <s v="Logitech Numeric Keypad, Bluetooth"/>
    <n v="0"/>
    <n v="139"/>
    <n v="21"/>
    <n v="3"/>
    <b v="0"/>
  </r>
  <r>
    <s v="AZ-2014-2419598"/>
    <x v="476"/>
    <n v="11"/>
    <n v="12"/>
    <n v="2014"/>
    <x v="476"/>
    <s v="Minnie Cash"/>
    <x v="3"/>
    <x v="49"/>
    <s v="Dijon"/>
    <x v="1"/>
    <s v="Corporate"/>
    <s v="Economy Plus"/>
    <x v="1"/>
    <x v="7"/>
    <s v="Logitech Mouse, Programmable"/>
    <n v="0"/>
    <n v="62"/>
    <n v="17"/>
    <n v="2"/>
    <b v="1"/>
  </r>
  <r>
    <s v="AZ-2014-2419598"/>
    <x v="476"/>
    <n v="11"/>
    <n v="12"/>
    <n v="2014"/>
    <x v="476"/>
    <s v="Minnie Cash"/>
    <x v="3"/>
    <x v="49"/>
    <s v="Dijon"/>
    <x v="1"/>
    <s v="Corporate"/>
    <s v="Economy Plus"/>
    <x v="1"/>
    <x v="7"/>
    <s v="SanDisk Memory Card, Bluetooth"/>
    <n v="0"/>
    <n v="225"/>
    <n v="29"/>
    <n v="2"/>
    <b v="0"/>
  </r>
  <r>
    <s v="AZ-2014-9007405"/>
    <x v="476"/>
    <n v="11"/>
    <n v="12"/>
    <n v="2014"/>
    <x v="476"/>
    <s v="Ruth Williams"/>
    <x v="4"/>
    <x v="88"/>
    <s v="Cardiff"/>
    <x v="0"/>
    <s v="Consumer"/>
    <s v="Economy Plus"/>
    <x v="1"/>
    <x v="9"/>
    <s v="Apple Smart Phone, Full Size"/>
    <n v="0"/>
    <n v="1275"/>
    <n v="357"/>
    <n v="2"/>
    <b v="1"/>
  </r>
  <r>
    <s v="AZ-2014-3332040"/>
    <x v="476"/>
    <n v="11"/>
    <n v="12"/>
    <n v="2014"/>
    <x v="476"/>
    <s v="Lola Hughes"/>
    <x v="10"/>
    <x v="102"/>
    <s v="Villach"/>
    <x v="1"/>
    <s v="Consumer"/>
    <s v="Economy"/>
    <x v="2"/>
    <x v="6"/>
    <s v="Novimex Executive Leather Armchair, Red"/>
    <n v="0"/>
    <n v="3221"/>
    <n v="1127"/>
    <n v="7"/>
    <b v="0"/>
  </r>
  <r>
    <s v="AZ-2014-3332040"/>
    <x v="476"/>
    <n v="11"/>
    <n v="12"/>
    <n v="2014"/>
    <x v="476"/>
    <s v="Lola Hughes"/>
    <x v="10"/>
    <x v="102"/>
    <s v="Villach"/>
    <x v="1"/>
    <s v="Consumer"/>
    <s v="Economy"/>
    <x v="0"/>
    <x v="2"/>
    <s v="Stanley Sketch Pad, Fluorescent"/>
    <n v="0"/>
    <n v="228"/>
    <n v="36"/>
    <n v="5"/>
    <b v="0"/>
  </r>
  <r>
    <s v="AZ-2014-3332040"/>
    <x v="476"/>
    <n v="11"/>
    <n v="12"/>
    <n v="2014"/>
    <x v="476"/>
    <s v="Lola Hughes"/>
    <x v="10"/>
    <x v="102"/>
    <s v="Villach"/>
    <x v="1"/>
    <s v="Consumer"/>
    <s v="Economy"/>
    <x v="0"/>
    <x v="10"/>
    <s v="GlobeWeis Mailers, Set of 50"/>
    <n v="0"/>
    <n v="154"/>
    <n v="1"/>
    <n v="4"/>
    <b v="0"/>
  </r>
  <r>
    <s v="AZ-2014-3332040"/>
    <x v="476"/>
    <n v="11"/>
    <n v="12"/>
    <n v="2014"/>
    <x v="476"/>
    <s v="Lola Hughes"/>
    <x v="10"/>
    <x v="102"/>
    <s v="Villach"/>
    <x v="1"/>
    <s v="Consumer"/>
    <s v="Economy"/>
    <x v="0"/>
    <x v="10"/>
    <s v="Kraft Peel and Seal, with clear poly window"/>
    <n v="0"/>
    <n v="144"/>
    <n v="39"/>
    <n v="6"/>
    <b v="1"/>
  </r>
  <r>
    <s v="AZ-2014-3332040"/>
    <x v="476"/>
    <n v="11"/>
    <n v="12"/>
    <n v="2014"/>
    <x v="476"/>
    <s v="Lola Hughes"/>
    <x v="10"/>
    <x v="102"/>
    <s v="Villach"/>
    <x v="1"/>
    <s v="Consumer"/>
    <s v="Economy"/>
    <x v="0"/>
    <x v="11"/>
    <s v="OIC Clamps, Bulk Pack"/>
    <n v="0"/>
    <n v="79"/>
    <n v="39"/>
    <n v="4"/>
    <b v="0"/>
  </r>
  <r>
    <s v="AZ-2014-3332040"/>
    <x v="476"/>
    <n v="11"/>
    <n v="12"/>
    <n v="2014"/>
    <x v="476"/>
    <s v="Lola Hughes"/>
    <x v="10"/>
    <x v="102"/>
    <s v="Villach"/>
    <x v="1"/>
    <s v="Consumer"/>
    <s v="Economy"/>
    <x v="0"/>
    <x v="0"/>
    <s v="SanDisk Parchment Paper, Multicolor"/>
    <n v="0"/>
    <n v="36"/>
    <n v="7"/>
    <n v="2"/>
    <b v="0"/>
  </r>
  <r>
    <s v="AZ-2014-3332040"/>
    <x v="476"/>
    <n v="11"/>
    <n v="12"/>
    <n v="2014"/>
    <x v="476"/>
    <s v="Lola Hughes"/>
    <x v="10"/>
    <x v="102"/>
    <s v="Villach"/>
    <x v="1"/>
    <s v="Consumer"/>
    <s v="Economy"/>
    <x v="0"/>
    <x v="3"/>
    <s v="Rogers Lockers, Blue"/>
    <n v="0"/>
    <n v="1270"/>
    <n v="89"/>
    <n v="6"/>
    <b v="1"/>
  </r>
  <r>
    <s v="AZ-2014-3332040"/>
    <x v="476"/>
    <n v="11"/>
    <n v="12"/>
    <n v="2014"/>
    <x v="476"/>
    <s v="Lola Hughes"/>
    <x v="10"/>
    <x v="102"/>
    <s v="Villach"/>
    <x v="1"/>
    <s v="Consumer"/>
    <s v="Economy"/>
    <x v="0"/>
    <x v="3"/>
    <s v="Smead File Cart, Industrial"/>
    <n v="0"/>
    <n v="385"/>
    <n v="108"/>
    <n v="3"/>
    <b v="1"/>
  </r>
  <r>
    <s v="AZ-2014-3332040"/>
    <x v="476"/>
    <n v="11"/>
    <n v="12"/>
    <n v="2014"/>
    <x v="476"/>
    <s v="Lola Hughes"/>
    <x v="10"/>
    <x v="102"/>
    <s v="Villach"/>
    <x v="1"/>
    <s v="Consumer"/>
    <s v="Economy"/>
    <x v="0"/>
    <x v="12"/>
    <s v="Elite Scissors, Serrated"/>
    <n v="0"/>
    <n v="19"/>
    <n v="1"/>
    <n v="1"/>
    <b v="0"/>
  </r>
  <r>
    <s v="BN-2014-7621631"/>
    <x v="476"/>
    <n v="11"/>
    <n v="12"/>
    <n v="2014"/>
    <x v="476"/>
    <s v="Sean Wheeler"/>
    <x v="12"/>
    <x v="61"/>
    <s v="Porto"/>
    <x v="2"/>
    <s v="Corporate"/>
    <s v="Economy"/>
    <x v="0"/>
    <x v="1"/>
    <s v="Acco Index Tab, Economy"/>
    <n v="1"/>
    <n v="25"/>
    <n v="-2"/>
    <n v="5"/>
    <b v="1"/>
  </r>
  <r>
    <s v="AZ-2014-3332040"/>
    <x v="476"/>
    <n v="11"/>
    <n v="12"/>
    <n v="2014"/>
    <x v="476"/>
    <s v="Lola Hughes"/>
    <x v="10"/>
    <x v="102"/>
    <s v="Villach"/>
    <x v="1"/>
    <s v="Consumer"/>
    <s v="Economy"/>
    <x v="1"/>
    <x v="13"/>
    <s v="Brother Copy Machine, Color"/>
    <n v="0"/>
    <n v="1846"/>
    <n v="794"/>
    <n v="7"/>
    <b v="0"/>
  </r>
  <r>
    <s v="BN-2014-7621631"/>
    <x v="476"/>
    <n v="11"/>
    <n v="12"/>
    <n v="2014"/>
    <x v="476"/>
    <s v="Sean Wheeler"/>
    <x v="12"/>
    <x v="61"/>
    <s v="Porto"/>
    <x v="2"/>
    <s v="Corporate"/>
    <s v="Economy"/>
    <x v="1"/>
    <x v="7"/>
    <s v="Belkin Memory Card, Programmable"/>
    <n v="1"/>
    <n v="174"/>
    <n v="-70"/>
    <n v="3"/>
    <b v="1"/>
  </r>
  <r>
    <s v="AZ-2014-7526286"/>
    <x v="476"/>
    <n v="11"/>
    <n v="12"/>
    <n v="2014"/>
    <x v="476"/>
    <s v="Kristina Moore"/>
    <x v="3"/>
    <x v="39"/>
    <s v="Nice"/>
    <x v="1"/>
    <s v="Corporate"/>
    <s v="Economy"/>
    <x v="2"/>
    <x v="5"/>
    <s v="Bush Library with Doors, Mobile"/>
    <n v="0"/>
    <n v="330"/>
    <n v="81"/>
    <n v="1"/>
    <b v="0"/>
  </r>
  <r>
    <s v="AZ-2014-7526286"/>
    <x v="476"/>
    <n v="11"/>
    <n v="12"/>
    <n v="2014"/>
    <x v="476"/>
    <s v="Kristina Moore"/>
    <x v="3"/>
    <x v="39"/>
    <s v="Nice"/>
    <x v="1"/>
    <s v="Corporate"/>
    <s v="Economy"/>
    <x v="0"/>
    <x v="1"/>
    <s v="Avery Binding Machine, Clear"/>
    <n v="0"/>
    <n v="338"/>
    <n v="41"/>
    <n v="7"/>
    <b v="1"/>
  </r>
  <r>
    <s v="AZ-2014-7526286"/>
    <x v="476"/>
    <n v="11"/>
    <n v="12"/>
    <n v="2014"/>
    <x v="476"/>
    <s v="Kristina Moore"/>
    <x v="3"/>
    <x v="39"/>
    <s v="Nice"/>
    <x v="1"/>
    <s v="Corporate"/>
    <s v="Economy"/>
    <x v="0"/>
    <x v="3"/>
    <s v="Fellowes Folders, Blue"/>
    <n v="0"/>
    <n v="71"/>
    <n v="32"/>
    <n v="3"/>
    <b v="0"/>
  </r>
  <r>
    <s v="AZ-2014-7526286"/>
    <x v="476"/>
    <n v="11"/>
    <n v="12"/>
    <n v="2014"/>
    <x v="476"/>
    <s v="Kristina Moore"/>
    <x v="3"/>
    <x v="39"/>
    <s v="Nice"/>
    <x v="1"/>
    <s v="Corporate"/>
    <s v="Economy"/>
    <x v="0"/>
    <x v="12"/>
    <s v="Acme Letter Opener, Serrated"/>
    <n v="0"/>
    <n v="188"/>
    <n v="13"/>
    <n v="7"/>
    <b v="0"/>
  </r>
  <r>
    <s v="BN-2014-5368093"/>
    <x v="476"/>
    <n v="11"/>
    <n v="12"/>
    <n v="2014"/>
    <x v="476"/>
    <s v="Liam Newton"/>
    <x v="0"/>
    <x v="0"/>
    <s v="Stockholm"/>
    <x v="0"/>
    <s v="Corporate"/>
    <s v="Economy"/>
    <x v="0"/>
    <x v="8"/>
    <s v="Breville Toaster, Red"/>
    <n v="1"/>
    <n v="115"/>
    <n v="-39"/>
    <n v="3"/>
    <b v="1"/>
  </r>
  <r>
    <s v="BN-2014-5368093"/>
    <x v="476"/>
    <n v="11"/>
    <n v="12"/>
    <n v="2014"/>
    <x v="476"/>
    <s v="Liam Newton"/>
    <x v="0"/>
    <x v="0"/>
    <s v="Stockholm"/>
    <x v="0"/>
    <s v="Corporate"/>
    <s v="Economy"/>
    <x v="0"/>
    <x v="10"/>
    <s v="Ames Mailers, Recycled"/>
    <n v="1"/>
    <n v="87"/>
    <n v="-83"/>
    <n v="5"/>
    <b v="1"/>
  </r>
  <r>
    <s v="AZ-2014-2885324"/>
    <x v="477"/>
    <n v="12"/>
    <n v="12"/>
    <n v="2014"/>
    <x v="477"/>
    <s v="Jason Calhoun"/>
    <x v="4"/>
    <x v="4"/>
    <s v="Middlesbrough"/>
    <x v="0"/>
    <s v="Consumer"/>
    <s v="Immediate"/>
    <x v="0"/>
    <x v="3"/>
    <s v="Fellowes Folders, Blue"/>
    <n v="0"/>
    <n v="79"/>
    <n v="40"/>
    <n v="3"/>
    <b v="1"/>
  </r>
  <r>
    <s v="BN-2014-2653916"/>
    <x v="477"/>
    <n v="12"/>
    <n v="12"/>
    <n v="2014"/>
    <x v="477"/>
    <s v="Benjamin Lee"/>
    <x v="5"/>
    <x v="10"/>
    <s v="Sant Boi de Llobregat"/>
    <x v="2"/>
    <s v="Corporate"/>
    <s v="Economy Plus"/>
    <x v="0"/>
    <x v="3"/>
    <s v="Smead Box, Blue"/>
    <n v="0"/>
    <n v="29"/>
    <n v="-3"/>
    <n v="3"/>
    <b v="1"/>
  </r>
  <r>
    <s v="AZ-2014-8652861"/>
    <x v="477"/>
    <n v="12"/>
    <n v="12"/>
    <n v="2014"/>
    <x v="477"/>
    <s v="Imogen Steele"/>
    <x v="8"/>
    <x v="114"/>
    <s v="Namur"/>
    <x v="1"/>
    <s v="Corporate"/>
    <s v="Economy"/>
    <x v="2"/>
    <x v="15"/>
    <s v="Advantus Photo Frame, Black"/>
    <n v="0"/>
    <n v="159"/>
    <n v="2"/>
    <n v="3"/>
    <b v="0"/>
  </r>
  <r>
    <s v="AZ-2014-3628552"/>
    <x v="477"/>
    <n v="12"/>
    <n v="12"/>
    <n v="2014"/>
    <x v="477"/>
    <s v="Donna Farr"/>
    <x v="2"/>
    <x v="7"/>
    <s v="Venice"/>
    <x v="2"/>
    <s v="Consumer"/>
    <s v="Economy"/>
    <x v="2"/>
    <x v="6"/>
    <s v="Novimex Chairmat, Red"/>
    <n v="1"/>
    <n v="180"/>
    <n v="-135"/>
    <n v="8"/>
    <b v="0"/>
  </r>
  <r>
    <s v="AZ-2014-8652861"/>
    <x v="477"/>
    <n v="12"/>
    <n v="12"/>
    <n v="2014"/>
    <x v="477"/>
    <s v="Imogen Steele"/>
    <x v="8"/>
    <x v="114"/>
    <s v="Namur"/>
    <x v="1"/>
    <s v="Corporate"/>
    <s v="Economy"/>
    <x v="0"/>
    <x v="1"/>
    <s v="Cardinal 3-Hole Punch, Durable"/>
    <n v="0"/>
    <n v="61"/>
    <n v="28"/>
    <n v="2"/>
    <b v="0"/>
  </r>
  <r>
    <s v="AZ-2014-8652861"/>
    <x v="477"/>
    <n v="12"/>
    <n v="12"/>
    <n v="2014"/>
    <x v="477"/>
    <s v="Imogen Steele"/>
    <x v="8"/>
    <x v="114"/>
    <s v="Namur"/>
    <x v="1"/>
    <s v="Corporate"/>
    <s v="Economy"/>
    <x v="0"/>
    <x v="3"/>
    <s v="Smead Box, Industrial"/>
    <n v="0"/>
    <n v="79"/>
    <n v="6"/>
    <n v="7"/>
    <b v="0"/>
  </r>
  <r>
    <s v="AZ-2014-6047268"/>
    <x v="477"/>
    <n v="12"/>
    <n v="12"/>
    <n v="2014"/>
    <x v="477"/>
    <s v="Toby Labilliere"/>
    <x v="4"/>
    <x v="42"/>
    <s v="Glasgow"/>
    <x v="0"/>
    <s v="Consumer"/>
    <s v="Economy Plus"/>
    <x v="0"/>
    <x v="0"/>
    <s v="SanDisk Note Cards, 8.5 x 11"/>
    <n v="0"/>
    <n v="59"/>
    <n v="15"/>
    <n v="2"/>
    <b v="1"/>
  </r>
  <r>
    <s v="AZ-2014-3628552"/>
    <x v="477"/>
    <n v="12"/>
    <n v="12"/>
    <n v="2014"/>
    <x v="477"/>
    <s v="Donna Farr"/>
    <x v="2"/>
    <x v="7"/>
    <s v="Venice"/>
    <x v="2"/>
    <s v="Consumer"/>
    <s v="Economy"/>
    <x v="0"/>
    <x v="2"/>
    <s v="Stanley Sketch Pad, Blue"/>
    <n v="0"/>
    <n v="311"/>
    <n v="102"/>
    <n v="7"/>
    <b v="0"/>
  </r>
  <r>
    <s v="AZ-2014-371022"/>
    <x v="477"/>
    <n v="12"/>
    <n v="12"/>
    <n v="2014"/>
    <x v="477"/>
    <s v="Joseph Banks"/>
    <x v="2"/>
    <x v="40"/>
    <s v="Ercolano"/>
    <x v="2"/>
    <s v="Consumer"/>
    <s v="Economy"/>
    <x v="1"/>
    <x v="7"/>
    <s v="SanDisk Numeric Keypad, USB"/>
    <n v="0"/>
    <n v="106"/>
    <n v="34"/>
    <n v="2"/>
    <b v="1"/>
  </r>
  <r>
    <s v="AZ-2014-9683756"/>
    <x v="477"/>
    <n v="12"/>
    <n v="12"/>
    <n v="2014"/>
    <x v="477"/>
    <s v="Tahlia Murnin"/>
    <x v="3"/>
    <x v="8"/>
    <s v="Paris"/>
    <x v="1"/>
    <s v="Consumer"/>
    <s v="Economy"/>
    <x v="0"/>
    <x v="2"/>
    <s v="Binney &amp; Smith Pens, Water Color"/>
    <n v="0"/>
    <n v="45"/>
    <n v="16"/>
    <n v="3"/>
    <b v="1"/>
  </r>
  <r>
    <s v="AZ-2014-2179018"/>
    <x v="477"/>
    <n v="12"/>
    <n v="12"/>
    <n v="2014"/>
    <x v="477"/>
    <s v="Mia Pugh"/>
    <x v="2"/>
    <x v="115"/>
    <s v="Perugia"/>
    <x v="2"/>
    <s v="Consumer"/>
    <s v="Economy"/>
    <x v="2"/>
    <x v="15"/>
    <s v="Rubbermaid Frame, Durable"/>
    <n v="0"/>
    <n v="214"/>
    <n v="53"/>
    <n v="2"/>
    <b v="0"/>
  </r>
  <r>
    <s v="BN-2011-4913858"/>
    <x v="478"/>
    <n v="13"/>
    <n v="1"/>
    <n v="11"/>
    <x v="478"/>
    <s v="Julian Dobie"/>
    <x v="9"/>
    <x v="46"/>
    <s v="Dordrecht"/>
    <x v="1"/>
    <s v="Consumer"/>
    <s v="Economy"/>
    <x v="0"/>
    <x v="1"/>
    <s v="Wilson Jones Hole Reinforcements, Durable"/>
    <n v="1"/>
    <n v="9"/>
    <n v="-3"/>
    <n v="3"/>
    <b v="1"/>
  </r>
  <r>
    <s v="BN-2011-4913858"/>
    <x v="478"/>
    <n v="13"/>
    <n v="1"/>
    <n v="11"/>
    <x v="478"/>
    <s v="Julian Dobie"/>
    <x v="9"/>
    <x v="46"/>
    <s v="Dordrecht"/>
    <x v="1"/>
    <s v="Consumer"/>
    <s v="Economy"/>
    <x v="0"/>
    <x v="14"/>
    <s v="Harbour Creations Legal Exhibit Labels, Laser Printer Compatible"/>
    <n v="1"/>
    <n v="22"/>
    <n v="-12"/>
    <n v="4"/>
    <b v="1"/>
  </r>
  <r>
    <s v="BN-2011-4913858"/>
    <x v="478"/>
    <n v="13"/>
    <n v="1"/>
    <n v="11"/>
    <x v="478"/>
    <s v="Julian Dobie"/>
    <x v="9"/>
    <x v="46"/>
    <s v="Dordrecht"/>
    <x v="1"/>
    <s v="Consumer"/>
    <s v="Economy"/>
    <x v="0"/>
    <x v="0"/>
    <s v="Green Bar Cards &amp; Envelopes, Multicolor"/>
    <n v="1"/>
    <n v="50"/>
    <n v="-38"/>
    <n v="2"/>
    <b v="0"/>
  </r>
  <r>
    <s v="BN-2011-4913858"/>
    <x v="478"/>
    <n v="13"/>
    <n v="1"/>
    <n v="11"/>
    <x v="478"/>
    <s v="Julian Dobie"/>
    <x v="9"/>
    <x v="46"/>
    <s v="Dordrecht"/>
    <x v="1"/>
    <s v="Consumer"/>
    <s v="Economy"/>
    <x v="0"/>
    <x v="3"/>
    <s v="Smead Lockers, Blue"/>
    <n v="1"/>
    <n v="198"/>
    <n v="-131"/>
    <n v="2"/>
    <b v="0"/>
  </r>
  <r>
    <s v="BN-2011-2807470"/>
    <x v="478"/>
    <n v="13"/>
    <n v="1"/>
    <n v="11"/>
    <x v="478"/>
    <s v="Rose Heap"/>
    <x v="0"/>
    <x v="36"/>
    <s v="Gothenburg"/>
    <x v="0"/>
    <s v="Consumer"/>
    <s v="Economy"/>
    <x v="0"/>
    <x v="2"/>
    <s v="Sanford Pens, Fluorescent"/>
    <n v="1"/>
    <n v="31"/>
    <n v="-14"/>
    <n v="5"/>
    <b v="1"/>
  </r>
  <r>
    <s v="AZ-2012-2124025"/>
    <x v="479"/>
    <n v="13"/>
    <n v="1"/>
    <n v="12"/>
    <x v="479"/>
    <s v="Joe Gilbert"/>
    <x v="4"/>
    <x v="4"/>
    <s v="Carlisle"/>
    <x v="0"/>
    <s v="Home Office"/>
    <s v="Priority"/>
    <x v="1"/>
    <x v="4"/>
    <s v="StarTech Inkjet, Wireless"/>
    <n v="0"/>
    <n v="1207"/>
    <n v="36"/>
    <n v="4"/>
    <b v="1"/>
  </r>
  <r>
    <s v="AZ-2012-6068382"/>
    <x v="479"/>
    <n v="13"/>
    <n v="1"/>
    <n v="12"/>
    <x v="479"/>
    <s v="Leslie Wilson"/>
    <x v="4"/>
    <x v="4"/>
    <s v="Peterborough"/>
    <x v="0"/>
    <s v="Consumer"/>
    <s v="Economy Plus"/>
    <x v="0"/>
    <x v="3"/>
    <s v="Tenex Lockers, Blue"/>
    <n v="0"/>
    <n v="612"/>
    <n v="159"/>
    <n v="3"/>
    <b v="0"/>
  </r>
  <r>
    <s v="AZ-2014-7220794"/>
    <x v="480"/>
    <n v="13"/>
    <n v="1"/>
    <n v="14"/>
    <x v="480"/>
    <s v="Tyson Ebden"/>
    <x v="3"/>
    <x v="8"/>
    <s v="Paris"/>
    <x v="1"/>
    <s v="Consumer"/>
    <s v="Economy"/>
    <x v="0"/>
    <x v="2"/>
    <s v="Sanford Pencil Sharpener, Water Color"/>
    <n v="0"/>
    <n v="87"/>
    <n v="10"/>
    <n v="3"/>
    <b v="1"/>
  </r>
  <r>
    <s v="AZ-2014-9468178"/>
    <x v="480"/>
    <n v="13"/>
    <n v="1"/>
    <n v="14"/>
    <x v="480"/>
    <s v="Will Poynton"/>
    <x v="5"/>
    <x v="18"/>
    <s v="Valencia"/>
    <x v="2"/>
    <s v="Consumer"/>
    <s v="Economy"/>
    <x v="0"/>
    <x v="1"/>
    <s v="Cardinal Binder Covers, Economy"/>
    <n v="0"/>
    <n v="24"/>
    <n v="1"/>
    <n v="2"/>
    <b v="1"/>
  </r>
  <r>
    <s v="AZ-2014-9468178"/>
    <x v="480"/>
    <n v="13"/>
    <n v="1"/>
    <n v="14"/>
    <x v="480"/>
    <s v="Will Poynton"/>
    <x v="5"/>
    <x v="18"/>
    <s v="Valencia"/>
    <x v="2"/>
    <s v="Consumer"/>
    <s v="Economy"/>
    <x v="0"/>
    <x v="1"/>
    <s v="Wilson Jones Binder Covers, Economy"/>
    <n v="0"/>
    <n v="45"/>
    <n v="12"/>
    <n v="4"/>
    <b v="0"/>
  </r>
  <r>
    <s v="AZ-2014-7220794"/>
    <x v="480"/>
    <n v="13"/>
    <n v="1"/>
    <n v="14"/>
    <x v="480"/>
    <s v="Tyson Ebden"/>
    <x v="3"/>
    <x v="8"/>
    <s v="Paris"/>
    <x v="1"/>
    <s v="Consumer"/>
    <s v="Economy"/>
    <x v="1"/>
    <x v="7"/>
    <s v="Belkin Router, Programmable"/>
    <n v="0"/>
    <n v="1301"/>
    <n v="573"/>
    <n v="5"/>
    <b v="1"/>
  </r>
  <r>
    <s v="AZ-2011-5960662"/>
    <x v="481"/>
    <n v="14"/>
    <n v="1"/>
    <n v="11"/>
    <x v="481"/>
    <s v="Ella Troy"/>
    <x v="10"/>
    <x v="29"/>
    <s v="Vienna"/>
    <x v="1"/>
    <s v="Home Office"/>
    <s v="Economy"/>
    <x v="0"/>
    <x v="0"/>
    <s v="Xerox Message Books, Premium"/>
    <n v="0"/>
    <n v="224"/>
    <n v="103"/>
    <n v="11"/>
    <b v="0"/>
  </r>
  <r>
    <s v="AZ-2011-5960662"/>
    <x v="481"/>
    <n v="14"/>
    <n v="1"/>
    <n v="11"/>
    <x v="481"/>
    <s v="Ella Troy"/>
    <x v="10"/>
    <x v="29"/>
    <s v="Vienna"/>
    <x v="1"/>
    <s v="Home Office"/>
    <s v="Economy"/>
    <x v="1"/>
    <x v="4"/>
    <s v="StarTech Card Printer, White"/>
    <n v="0"/>
    <n v="486"/>
    <n v="78"/>
    <n v="3"/>
    <b v="0"/>
  </r>
  <r>
    <s v="AZ-2011-5960662"/>
    <x v="481"/>
    <n v="14"/>
    <n v="1"/>
    <n v="11"/>
    <x v="481"/>
    <s v="Ella Troy"/>
    <x v="10"/>
    <x v="29"/>
    <s v="Vienna"/>
    <x v="1"/>
    <s v="Home Office"/>
    <s v="Economy"/>
    <x v="1"/>
    <x v="9"/>
    <s v="Apple Headset, with Caller ID"/>
    <n v="0"/>
    <n v="440"/>
    <n v="66"/>
    <n v="6"/>
    <b v="0"/>
  </r>
  <r>
    <s v="AZ-2012-4265765"/>
    <x v="482"/>
    <n v="14"/>
    <n v="1"/>
    <n v="12"/>
    <x v="482"/>
    <s v="Elisabeth Manson"/>
    <x v="3"/>
    <x v="30"/>
    <s v="Wattrelos"/>
    <x v="1"/>
    <s v="Consumer"/>
    <s v="Economy"/>
    <x v="0"/>
    <x v="2"/>
    <s v="Boston Markers, Water Color"/>
    <n v="0"/>
    <n v="59"/>
    <n v="0"/>
    <n v="2"/>
    <b v="0"/>
  </r>
  <r>
    <s v="AZ-2012-4265765"/>
    <x v="482"/>
    <n v="14"/>
    <n v="1"/>
    <n v="12"/>
    <x v="482"/>
    <s v="Elisabeth Manson"/>
    <x v="3"/>
    <x v="30"/>
    <s v="Wattrelos"/>
    <x v="1"/>
    <s v="Consumer"/>
    <s v="Economy"/>
    <x v="1"/>
    <x v="9"/>
    <s v="Motorola Headset, VoIP"/>
    <n v="0"/>
    <n v="407"/>
    <n v="29"/>
    <n v="6"/>
    <b v="0"/>
  </r>
  <r>
    <s v="AZ-2013-273412"/>
    <x v="483"/>
    <n v="14"/>
    <n v="1"/>
    <n v="13"/>
    <x v="483"/>
    <s v="Zachary Warner"/>
    <x v="10"/>
    <x v="29"/>
    <s v="Vienna"/>
    <x v="1"/>
    <s v="Consumer"/>
    <s v="Immediate"/>
    <x v="0"/>
    <x v="8"/>
    <s v="KitchenAid Blender, Black"/>
    <n v="0"/>
    <n v="388"/>
    <n v="147"/>
    <n v="4"/>
    <b v="0"/>
  </r>
  <r>
    <s v="AZ-2013-273412"/>
    <x v="483"/>
    <n v="14"/>
    <n v="1"/>
    <n v="13"/>
    <x v="483"/>
    <s v="Zachary Warner"/>
    <x v="10"/>
    <x v="29"/>
    <s v="Vienna"/>
    <x v="1"/>
    <s v="Consumer"/>
    <s v="Immediate"/>
    <x v="0"/>
    <x v="1"/>
    <s v="Wilson Jones Hole Reinforcements, Clear"/>
    <n v="0"/>
    <n v="4"/>
    <n v="0"/>
    <n v="1"/>
    <b v="1"/>
  </r>
  <r>
    <s v="AZ-2013-273412"/>
    <x v="483"/>
    <n v="14"/>
    <n v="1"/>
    <n v="13"/>
    <x v="483"/>
    <s v="Zachary Warner"/>
    <x v="10"/>
    <x v="29"/>
    <s v="Vienna"/>
    <x v="1"/>
    <s v="Consumer"/>
    <s v="Immediate"/>
    <x v="1"/>
    <x v="7"/>
    <s v="Memorex Flash Drive, USB"/>
    <n v="0"/>
    <n v="89"/>
    <n v="8"/>
    <n v="3"/>
    <b v="0"/>
  </r>
  <r>
    <s v="AZ-2013-8382416"/>
    <x v="483"/>
    <n v="14"/>
    <n v="1"/>
    <n v="13"/>
    <x v="483"/>
    <s v="David Lowe"/>
    <x v="14"/>
    <x v="84"/>
    <s v="Frederiksberg"/>
    <x v="0"/>
    <s v="Consumer"/>
    <s v="Priority"/>
    <x v="0"/>
    <x v="1"/>
    <s v="Cardinal 3-Hole Punch, Economy"/>
    <n v="1"/>
    <n v="29"/>
    <n v="-3"/>
    <n v="2"/>
    <b v="1"/>
  </r>
  <r>
    <s v="BN-2013-3136771"/>
    <x v="483"/>
    <n v="14"/>
    <n v="1"/>
    <n v="13"/>
    <x v="483"/>
    <s v="Taj Knetes"/>
    <x v="0"/>
    <x v="0"/>
    <s v="Stockholm"/>
    <x v="0"/>
    <s v="Consumer"/>
    <s v="Economy Plus"/>
    <x v="0"/>
    <x v="2"/>
    <s v="Sanford Highlighters, Easy-Erase"/>
    <n v="1"/>
    <n v="16"/>
    <n v="-15"/>
    <n v="2"/>
    <b v="0"/>
  </r>
  <r>
    <s v="BN-2013-3136771"/>
    <x v="483"/>
    <n v="14"/>
    <n v="1"/>
    <n v="13"/>
    <x v="483"/>
    <s v="Taj Knetes"/>
    <x v="0"/>
    <x v="0"/>
    <s v="Stockholm"/>
    <x v="0"/>
    <s v="Consumer"/>
    <s v="Economy Plus"/>
    <x v="0"/>
    <x v="11"/>
    <s v="Accos Push Pins, Bulk Pack"/>
    <n v="1"/>
    <n v="15"/>
    <n v="-6"/>
    <n v="2"/>
    <b v="1"/>
  </r>
  <r>
    <s v="AZ-2014-2406788"/>
    <x v="484"/>
    <n v="14"/>
    <n v="1"/>
    <n v="14"/>
    <x v="484"/>
    <s v="Alana Zahel"/>
    <x v="1"/>
    <x v="23"/>
    <s v="Munich"/>
    <x v="1"/>
    <s v="Consumer"/>
    <s v="Economy Plus"/>
    <x v="2"/>
    <x v="15"/>
    <s v="Eldon Stacking Tray, Duo Pack"/>
    <n v="0"/>
    <n v="32"/>
    <n v="4"/>
    <n v="1"/>
    <b v="1"/>
  </r>
  <r>
    <s v="AZ-2014-6107524"/>
    <x v="484"/>
    <n v="14"/>
    <n v="1"/>
    <n v="14"/>
    <x v="484"/>
    <s v="Chloe Miller"/>
    <x v="2"/>
    <x v="37"/>
    <s v="Turin"/>
    <x v="2"/>
    <s v="Consumer"/>
    <s v="Priority"/>
    <x v="0"/>
    <x v="2"/>
    <s v="BIC Markers, Easy-Erase"/>
    <n v="0"/>
    <n v="80"/>
    <n v="22"/>
    <n v="3"/>
    <b v="1"/>
  </r>
  <r>
    <s v="AZ-2014-6107524"/>
    <x v="484"/>
    <n v="14"/>
    <n v="1"/>
    <n v="14"/>
    <x v="484"/>
    <s v="Chloe Miller"/>
    <x v="2"/>
    <x v="37"/>
    <s v="Turin"/>
    <x v="2"/>
    <s v="Consumer"/>
    <s v="Priority"/>
    <x v="0"/>
    <x v="2"/>
    <s v="Stanley Canvas, Water Color"/>
    <n v="0"/>
    <n v="158"/>
    <n v="69"/>
    <n v="3"/>
    <b v="0"/>
  </r>
  <r>
    <s v="AZ-2014-6107524"/>
    <x v="484"/>
    <n v="14"/>
    <n v="1"/>
    <n v="14"/>
    <x v="484"/>
    <s v="Chloe Miller"/>
    <x v="2"/>
    <x v="37"/>
    <s v="Turin"/>
    <x v="2"/>
    <s v="Consumer"/>
    <s v="Priority"/>
    <x v="0"/>
    <x v="1"/>
    <s v="Cardinal Index Tab, Clear"/>
    <n v="0"/>
    <n v="29"/>
    <n v="10"/>
    <n v="4"/>
    <b v="0"/>
  </r>
  <r>
    <s v="AZ-2014-6107524"/>
    <x v="484"/>
    <n v="14"/>
    <n v="1"/>
    <n v="14"/>
    <x v="484"/>
    <s v="Chloe Miller"/>
    <x v="2"/>
    <x v="37"/>
    <s v="Turin"/>
    <x v="2"/>
    <s v="Consumer"/>
    <s v="Priority"/>
    <x v="0"/>
    <x v="11"/>
    <s v="Accos Push Pins, Metal"/>
    <n v="0"/>
    <n v="59"/>
    <n v="10"/>
    <n v="4"/>
    <b v="0"/>
  </r>
  <r>
    <s v="AZ-2014-6107524"/>
    <x v="484"/>
    <n v="14"/>
    <n v="1"/>
    <n v="14"/>
    <x v="484"/>
    <s v="Chloe Miller"/>
    <x v="2"/>
    <x v="37"/>
    <s v="Turin"/>
    <x v="2"/>
    <s v="Consumer"/>
    <s v="Priority"/>
    <x v="0"/>
    <x v="0"/>
    <s v="Enermax Cards &amp; Envelopes, Multicolor"/>
    <n v="0"/>
    <n v="97"/>
    <n v="14"/>
    <n v="2"/>
    <b v="1"/>
  </r>
  <r>
    <s v="AZ-2014-6107524"/>
    <x v="484"/>
    <n v="14"/>
    <n v="1"/>
    <n v="14"/>
    <x v="484"/>
    <s v="Chloe Miller"/>
    <x v="2"/>
    <x v="37"/>
    <s v="Turin"/>
    <x v="2"/>
    <s v="Consumer"/>
    <s v="Priority"/>
    <x v="0"/>
    <x v="3"/>
    <s v="Tenex Trays, Single Width"/>
    <n v="0"/>
    <n v="33"/>
    <n v="-1"/>
    <n v="1"/>
    <b v="0"/>
  </r>
  <r>
    <s v="AZ-2014-6107524"/>
    <x v="484"/>
    <n v="14"/>
    <n v="1"/>
    <n v="14"/>
    <x v="484"/>
    <s v="Chloe Miller"/>
    <x v="2"/>
    <x v="37"/>
    <s v="Turin"/>
    <x v="2"/>
    <s v="Consumer"/>
    <s v="Priority"/>
    <x v="1"/>
    <x v="13"/>
    <s v="Sharp Wireless Fax, Laser"/>
    <n v="0"/>
    <n v="2847"/>
    <n v="712"/>
    <n v="8"/>
    <b v="1"/>
  </r>
  <r>
    <s v="AZ-2014-2916681"/>
    <x v="484"/>
    <n v="14"/>
    <n v="1"/>
    <n v="14"/>
    <x v="484"/>
    <s v="Richard Harvey"/>
    <x v="3"/>
    <x v="9"/>
    <s v="Lyon"/>
    <x v="1"/>
    <s v="Corporate"/>
    <s v="Economy"/>
    <x v="2"/>
    <x v="5"/>
    <s v="Dania Classic Bookcase, Mobile"/>
    <n v="0"/>
    <n v="372"/>
    <n v="33"/>
    <n v="1"/>
    <b v="1"/>
  </r>
  <r>
    <s v="AZ-2014-2916681"/>
    <x v="484"/>
    <n v="14"/>
    <n v="1"/>
    <n v="14"/>
    <x v="484"/>
    <s v="Richard Harvey"/>
    <x v="3"/>
    <x v="9"/>
    <s v="Lyon"/>
    <x v="1"/>
    <s v="Corporate"/>
    <s v="Economy"/>
    <x v="2"/>
    <x v="6"/>
    <s v="SAFCO Rocking Chair, Red"/>
    <n v="0"/>
    <n v="364"/>
    <n v="-20"/>
    <n v="3"/>
    <b v="0"/>
  </r>
  <r>
    <s v="AZ-2014-772338"/>
    <x v="484"/>
    <n v="14"/>
    <n v="1"/>
    <n v="14"/>
    <x v="484"/>
    <s v="Ashton Charles"/>
    <x v="4"/>
    <x v="4"/>
    <s v="Stockton-on-Tees"/>
    <x v="0"/>
    <s v="Consumer"/>
    <s v="Economy"/>
    <x v="0"/>
    <x v="11"/>
    <s v="Stockwell Staples, Assorted Sizes"/>
    <n v="0"/>
    <n v="39"/>
    <n v="14"/>
    <n v="5"/>
    <b v="1"/>
  </r>
  <r>
    <s v="AZ-2014-772338"/>
    <x v="484"/>
    <n v="14"/>
    <n v="1"/>
    <n v="14"/>
    <x v="484"/>
    <s v="Ashton Charles"/>
    <x v="4"/>
    <x v="4"/>
    <s v="Stockton-on-Tees"/>
    <x v="0"/>
    <s v="Consumer"/>
    <s v="Economy"/>
    <x v="1"/>
    <x v="13"/>
    <s v="Brother Fax Machine, Laser"/>
    <n v="0"/>
    <n v="4141"/>
    <n v="1698"/>
    <n v="13"/>
    <b v="1"/>
  </r>
  <r>
    <s v="AZ-2014-1954439"/>
    <x v="484"/>
    <n v="14"/>
    <n v="1"/>
    <n v="14"/>
    <x v="484"/>
    <s v="Ashley Baldwinson"/>
    <x v="3"/>
    <x v="9"/>
    <s v="Lyon"/>
    <x v="1"/>
    <s v="Corporate"/>
    <s v="Economy"/>
    <x v="2"/>
    <x v="15"/>
    <s v="Advantus Door Stop, Erganomic"/>
    <n v="0"/>
    <n v="131"/>
    <n v="41"/>
    <n v="3"/>
    <b v="1"/>
  </r>
  <r>
    <s v="AZ-2014-5295692"/>
    <x v="484"/>
    <n v="14"/>
    <n v="1"/>
    <n v="14"/>
    <x v="484"/>
    <s v="Lamar Lockhart"/>
    <x v="1"/>
    <x v="28"/>
    <s v="Reutlingen"/>
    <x v="1"/>
    <s v="Consumer"/>
    <s v="Economy Plus"/>
    <x v="0"/>
    <x v="10"/>
    <s v="Ames Clasp Envelope, Recycled"/>
    <n v="0"/>
    <n v="18"/>
    <n v="4"/>
    <n v="3"/>
    <b v="1"/>
  </r>
  <r>
    <s v="AZ-2014-5295692"/>
    <x v="484"/>
    <n v="14"/>
    <n v="1"/>
    <n v="14"/>
    <x v="484"/>
    <s v="Lamar Lockhart"/>
    <x v="1"/>
    <x v="28"/>
    <s v="Reutlingen"/>
    <x v="1"/>
    <s v="Consumer"/>
    <s v="Economy Plus"/>
    <x v="0"/>
    <x v="12"/>
    <s v="Acme Scissors, Easy Grip"/>
    <n v="0"/>
    <n v="54"/>
    <n v="13"/>
    <n v="2"/>
    <b v="1"/>
  </r>
  <r>
    <s v="AZ-2014-5295692"/>
    <x v="484"/>
    <n v="14"/>
    <n v="1"/>
    <n v="14"/>
    <x v="484"/>
    <s v="Lamar Lockhart"/>
    <x v="1"/>
    <x v="28"/>
    <s v="Reutlingen"/>
    <x v="1"/>
    <s v="Consumer"/>
    <s v="Economy Plus"/>
    <x v="1"/>
    <x v="7"/>
    <s v="Memorex Flash Drive, Programmable"/>
    <n v="0"/>
    <n v="93"/>
    <n v="31"/>
    <n v="3"/>
    <b v="1"/>
  </r>
  <r>
    <s v="AZ-2014-5295692"/>
    <x v="484"/>
    <n v="14"/>
    <n v="1"/>
    <n v="14"/>
    <x v="484"/>
    <s v="Lamar Lockhart"/>
    <x v="1"/>
    <x v="28"/>
    <s v="Reutlingen"/>
    <x v="1"/>
    <s v="Consumer"/>
    <s v="Economy Plus"/>
    <x v="1"/>
    <x v="9"/>
    <s v="Apple Headset, Full Size"/>
    <n v="0"/>
    <n v="596"/>
    <n v="101"/>
    <n v="8"/>
    <b v="0"/>
  </r>
  <r>
    <s v="AZ-2014-1954439"/>
    <x v="484"/>
    <n v="14"/>
    <n v="1"/>
    <n v="14"/>
    <x v="484"/>
    <s v="Ashley Baldwinson"/>
    <x v="3"/>
    <x v="9"/>
    <s v="Lyon"/>
    <x v="1"/>
    <s v="Corporate"/>
    <s v="Economy"/>
    <x v="1"/>
    <x v="4"/>
    <s v="Okidata Phone, White"/>
    <n v="0"/>
    <n v="72"/>
    <n v="-12"/>
    <n v="1"/>
    <b v="0"/>
  </r>
  <r>
    <s v="AZ-2011-7675351"/>
    <x v="485"/>
    <n v="15"/>
    <n v="1"/>
    <n v="11"/>
    <x v="485"/>
    <s v="Everett Dunbar"/>
    <x v="1"/>
    <x v="43"/>
    <s v="Langen"/>
    <x v="1"/>
    <s v="Corporate"/>
    <s v="Economy Plus"/>
    <x v="0"/>
    <x v="8"/>
    <s v="Cuisinart Microwave, White"/>
    <n v="0"/>
    <n v="249"/>
    <n v="3"/>
    <n v="1"/>
    <b v="1"/>
  </r>
  <r>
    <s v="AZ-2011-7675351"/>
    <x v="485"/>
    <n v="15"/>
    <n v="1"/>
    <n v="11"/>
    <x v="485"/>
    <s v="Everett Dunbar"/>
    <x v="1"/>
    <x v="43"/>
    <s v="Langen"/>
    <x v="1"/>
    <s v="Corporate"/>
    <s v="Economy Plus"/>
    <x v="0"/>
    <x v="14"/>
    <s v="Harbour Creations Removable Labels, 5000 Label Set"/>
    <n v="0"/>
    <n v="21"/>
    <n v="7"/>
    <n v="2"/>
    <b v="1"/>
  </r>
  <r>
    <s v="AZ-2011-7675351"/>
    <x v="485"/>
    <n v="15"/>
    <n v="1"/>
    <n v="11"/>
    <x v="485"/>
    <s v="Everett Dunbar"/>
    <x v="1"/>
    <x v="43"/>
    <s v="Langen"/>
    <x v="1"/>
    <s v="Corporate"/>
    <s v="Economy Plus"/>
    <x v="0"/>
    <x v="0"/>
    <s v="Green Bar Computer Printout Paper, 8.5 x 11"/>
    <n v="0"/>
    <n v="170"/>
    <n v="25"/>
    <n v="5"/>
    <b v="1"/>
  </r>
  <r>
    <s v="AZ-2011-7675351"/>
    <x v="485"/>
    <n v="15"/>
    <n v="1"/>
    <n v="11"/>
    <x v="485"/>
    <s v="Everett Dunbar"/>
    <x v="1"/>
    <x v="43"/>
    <s v="Langen"/>
    <x v="1"/>
    <s v="Corporate"/>
    <s v="Economy Plus"/>
    <x v="0"/>
    <x v="12"/>
    <s v="Elite Letter Opener, Easy Grip"/>
    <n v="0"/>
    <n v="55"/>
    <n v="2"/>
    <n v="2"/>
    <b v="0"/>
  </r>
  <r>
    <s v="AZ-2011-7675351"/>
    <x v="485"/>
    <n v="15"/>
    <n v="1"/>
    <n v="11"/>
    <x v="485"/>
    <s v="Everett Dunbar"/>
    <x v="1"/>
    <x v="43"/>
    <s v="Langen"/>
    <x v="1"/>
    <s v="Corporate"/>
    <s v="Economy Plus"/>
    <x v="1"/>
    <x v="13"/>
    <s v="Hewlett Copy Machine, Laser"/>
    <n v="0"/>
    <n v="527"/>
    <n v="11"/>
    <n v="2"/>
    <b v="1"/>
  </r>
  <r>
    <s v="AZ-2013-6878951"/>
    <x v="486"/>
    <n v="15"/>
    <n v="1"/>
    <n v="13"/>
    <x v="486"/>
    <s v="Paul Collazo"/>
    <x v="4"/>
    <x v="88"/>
    <s v="Clydach"/>
    <x v="0"/>
    <s v="Home Office"/>
    <s v="Economy"/>
    <x v="0"/>
    <x v="3"/>
    <s v="Fellowes Box, Wire Frame"/>
    <n v="0"/>
    <n v="56"/>
    <n v="26"/>
    <n v="3"/>
    <b v="0"/>
  </r>
  <r>
    <s v="AZ-2013-6878951"/>
    <x v="486"/>
    <n v="15"/>
    <n v="1"/>
    <n v="13"/>
    <x v="486"/>
    <s v="Paul Collazo"/>
    <x v="4"/>
    <x v="88"/>
    <s v="Clydach"/>
    <x v="0"/>
    <s v="Home Office"/>
    <s v="Economy"/>
    <x v="1"/>
    <x v="9"/>
    <s v="Cisco Audio Dock, VoIP"/>
    <n v="0"/>
    <n v="1275"/>
    <n v="497"/>
    <n v="7"/>
    <b v="1"/>
  </r>
  <r>
    <s v="BN-2013-3013518"/>
    <x v="486"/>
    <n v="15"/>
    <n v="1"/>
    <n v="13"/>
    <x v="486"/>
    <s v="Melissa Bean"/>
    <x v="2"/>
    <x v="40"/>
    <s v="Naples"/>
    <x v="2"/>
    <s v="Home Office"/>
    <s v="Priority"/>
    <x v="2"/>
    <x v="6"/>
    <s v="Hon Bag Chairs, Set of Two"/>
    <n v="1"/>
    <n v="95"/>
    <n v="-114"/>
    <n v="5"/>
    <b v="0"/>
  </r>
  <r>
    <s v="AZ-2014-8636627"/>
    <x v="487"/>
    <n v="15"/>
    <n v="1"/>
    <n v="14"/>
    <x v="487"/>
    <s v="Madeleine Nixon"/>
    <x v="4"/>
    <x v="4"/>
    <s v="Hereford"/>
    <x v="0"/>
    <s v="Home Office"/>
    <s v="Economy"/>
    <x v="2"/>
    <x v="15"/>
    <s v="Deflect-O Door Stop, Erganomic"/>
    <n v="0"/>
    <n v="60"/>
    <n v="-10"/>
    <n v="2"/>
    <b v="0"/>
  </r>
  <r>
    <s v="AZ-2014-8636627"/>
    <x v="487"/>
    <n v="15"/>
    <n v="1"/>
    <n v="14"/>
    <x v="487"/>
    <s v="Madeleine Nixon"/>
    <x v="4"/>
    <x v="4"/>
    <s v="Hereford"/>
    <x v="0"/>
    <s v="Home Office"/>
    <s v="Economy"/>
    <x v="0"/>
    <x v="1"/>
    <s v="Ibico Binding Machine, Clear"/>
    <n v="0"/>
    <n v="204"/>
    <n v="94"/>
    <n v="4"/>
    <b v="1"/>
  </r>
  <r>
    <s v="AZ-2014-8636627"/>
    <x v="487"/>
    <n v="15"/>
    <n v="1"/>
    <n v="14"/>
    <x v="487"/>
    <s v="Madeleine Nixon"/>
    <x v="4"/>
    <x v="4"/>
    <s v="Hereford"/>
    <x v="0"/>
    <s v="Home Office"/>
    <s v="Economy"/>
    <x v="0"/>
    <x v="12"/>
    <s v="Fiskars Box Cutter, Easy Grip"/>
    <n v="0"/>
    <n v="74"/>
    <n v="33"/>
    <n v="2"/>
    <b v="0"/>
  </r>
  <r>
    <s v="AZ-2014-8636627"/>
    <x v="487"/>
    <n v="15"/>
    <n v="1"/>
    <n v="14"/>
    <x v="487"/>
    <s v="Madeleine Nixon"/>
    <x v="4"/>
    <x v="4"/>
    <s v="Hereford"/>
    <x v="0"/>
    <s v="Home Office"/>
    <s v="Economy"/>
    <x v="1"/>
    <x v="9"/>
    <s v="Nokia Audio Dock, Full Size"/>
    <n v="0"/>
    <n v="336"/>
    <n v="57"/>
    <n v="2"/>
    <b v="1"/>
  </r>
  <r>
    <s v="AZ-2014-7895228"/>
    <x v="487"/>
    <n v="15"/>
    <n v="1"/>
    <n v="14"/>
    <x v="487"/>
    <s v="Luca Graham"/>
    <x v="1"/>
    <x v="31"/>
    <s v="Hamburg"/>
    <x v="1"/>
    <s v="Consumer"/>
    <s v="Economy"/>
    <x v="0"/>
    <x v="14"/>
    <s v="Hon Shipping Labels, Laser Printer Compatible"/>
    <n v="0"/>
    <n v="34"/>
    <n v="10"/>
    <n v="3"/>
    <b v="0"/>
  </r>
  <r>
    <s v="AZ-2014-7895228"/>
    <x v="487"/>
    <n v="15"/>
    <n v="1"/>
    <n v="14"/>
    <x v="487"/>
    <s v="Luca Graham"/>
    <x v="1"/>
    <x v="31"/>
    <s v="Hamburg"/>
    <x v="1"/>
    <s v="Consumer"/>
    <s v="Economy"/>
    <x v="1"/>
    <x v="13"/>
    <s v="HP Ink, Color"/>
    <n v="0"/>
    <n v="260"/>
    <n v="68"/>
    <n v="2"/>
    <b v="1"/>
  </r>
  <r>
    <s v="AZ-2014-7895228"/>
    <x v="487"/>
    <n v="15"/>
    <n v="1"/>
    <n v="14"/>
    <x v="487"/>
    <s v="Luca Graham"/>
    <x v="1"/>
    <x v="31"/>
    <s v="Hamburg"/>
    <x v="1"/>
    <s v="Consumer"/>
    <s v="Economy"/>
    <x v="1"/>
    <x v="4"/>
    <s v="Panasonic Inkjet, Durable"/>
    <n v="0"/>
    <n v="312"/>
    <n v="62"/>
    <n v="1"/>
    <b v="0"/>
  </r>
  <r>
    <s v="BN-2014-3515566"/>
    <x v="487"/>
    <n v="15"/>
    <n v="1"/>
    <n v="14"/>
    <x v="487"/>
    <s v="Spencer Calvert"/>
    <x v="2"/>
    <x v="115"/>
    <s v="Perugia"/>
    <x v="2"/>
    <s v="Corporate"/>
    <s v="Economy"/>
    <x v="1"/>
    <x v="9"/>
    <s v="Cisco Headset, with Caller ID"/>
    <n v="0"/>
    <n v="106"/>
    <n v="0"/>
    <n v="2"/>
    <b v="0"/>
  </r>
  <r>
    <s v="AZ-2012-2350384"/>
    <x v="488"/>
    <n v="16"/>
    <n v="1"/>
    <n v="12"/>
    <x v="488"/>
    <s v="Oscar Noble"/>
    <x v="2"/>
    <x v="6"/>
    <s v="Rome"/>
    <x v="2"/>
    <s v="Consumer"/>
    <s v="Economy Plus"/>
    <x v="2"/>
    <x v="15"/>
    <s v="Tenex Photo Frame, Erganomic"/>
    <n v="0"/>
    <n v="303"/>
    <n v="6"/>
    <n v="6"/>
    <b v="0"/>
  </r>
  <r>
    <s v="AZ-2012-2350384"/>
    <x v="488"/>
    <n v="16"/>
    <n v="1"/>
    <n v="12"/>
    <x v="488"/>
    <s v="Oscar Noble"/>
    <x v="2"/>
    <x v="6"/>
    <s v="Rome"/>
    <x v="2"/>
    <s v="Consumer"/>
    <s v="Economy Plus"/>
    <x v="1"/>
    <x v="9"/>
    <s v="Apple Headset, Full Size"/>
    <n v="0"/>
    <n v="224"/>
    <n v="-86"/>
    <n v="5"/>
    <b v="0"/>
  </r>
  <r>
    <s v="AZ-2012-3019751"/>
    <x v="488"/>
    <n v="16"/>
    <n v="1"/>
    <n v="12"/>
    <x v="488"/>
    <s v="Toby Clunie"/>
    <x v="3"/>
    <x v="30"/>
    <s v="Laon"/>
    <x v="1"/>
    <s v="Consumer"/>
    <s v="Economy"/>
    <x v="2"/>
    <x v="15"/>
    <s v="Rubbermaid Photo Frame, Duo Pack"/>
    <n v="0"/>
    <n v="363"/>
    <n v="130"/>
    <n v="7"/>
    <b v="0"/>
  </r>
  <r>
    <s v="AZ-2012-3019751"/>
    <x v="488"/>
    <n v="16"/>
    <n v="1"/>
    <n v="12"/>
    <x v="488"/>
    <s v="Toby Clunie"/>
    <x v="3"/>
    <x v="30"/>
    <s v="Laon"/>
    <x v="1"/>
    <s v="Consumer"/>
    <s v="Economy"/>
    <x v="0"/>
    <x v="1"/>
    <s v="Wilson Jones Index Tab, Clear"/>
    <n v="0"/>
    <n v="18"/>
    <n v="2"/>
    <n v="3"/>
    <b v="0"/>
  </r>
  <r>
    <s v="AZ-2012-1023749"/>
    <x v="488"/>
    <n v="16"/>
    <n v="1"/>
    <n v="12"/>
    <x v="488"/>
    <s v="Michael Myers"/>
    <x v="2"/>
    <x v="7"/>
    <s v="Rovigo"/>
    <x v="2"/>
    <s v="Home Office"/>
    <s v="Economy Plus"/>
    <x v="0"/>
    <x v="2"/>
    <s v="Sanford Canvas, Water Color"/>
    <n v="0"/>
    <n v="107"/>
    <n v="0"/>
    <n v="2"/>
    <b v="0"/>
  </r>
  <r>
    <s v="BN-2012-6672133"/>
    <x v="488"/>
    <n v="16"/>
    <n v="1"/>
    <n v="12"/>
    <x v="488"/>
    <s v="Joseph Ford"/>
    <x v="4"/>
    <x v="4"/>
    <s v="London"/>
    <x v="0"/>
    <s v="Corporate"/>
    <s v="Economy"/>
    <x v="0"/>
    <x v="11"/>
    <s v="Stockwell Thumb Tacks, Metal"/>
    <n v="0"/>
    <n v="37"/>
    <n v="9"/>
    <n v="3"/>
    <b v="0"/>
  </r>
  <r>
    <s v="BN-2012-6672133"/>
    <x v="488"/>
    <n v="16"/>
    <n v="1"/>
    <n v="12"/>
    <x v="488"/>
    <s v="Joseph Ford"/>
    <x v="4"/>
    <x v="4"/>
    <s v="London"/>
    <x v="0"/>
    <s v="Corporate"/>
    <s v="Economy"/>
    <x v="0"/>
    <x v="3"/>
    <s v="Rogers Box, Blue"/>
    <n v="0"/>
    <n v="65"/>
    <n v="-6"/>
    <n v="3"/>
    <b v="0"/>
  </r>
  <r>
    <s v="BN-2012-7456673"/>
    <x v="488"/>
    <n v="16"/>
    <n v="1"/>
    <n v="12"/>
    <x v="488"/>
    <s v="Henry Winder"/>
    <x v="1"/>
    <x v="1"/>
    <s v="Iserlohn"/>
    <x v="1"/>
    <s v="Corporate"/>
    <s v="Priority"/>
    <x v="2"/>
    <x v="6"/>
    <s v="Hon Swivel Stool, Black"/>
    <n v="0"/>
    <n v="435"/>
    <n v="87"/>
    <n v="3"/>
    <b v="1"/>
  </r>
  <r>
    <s v="BN-2012-7456673"/>
    <x v="488"/>
    <n v="16"/>
    <n v="1"/>
    <n v="12"/>
    <x v="488"/>
    <s v="Henry Winder"/>
    <x v="1"/>
    <x v="1"/>
    <s v="Iserlohn"/>
    <x v="1"/>
    <s v="Corporate"/>
    <s v="Priority"/>
    <x v="0"/>
    <x v="8"/>
    <s v="Hamilton Beach Microwave, Black"/>
    <n v="0"/>
    <n v="2284"/>
    <n v="0"/>
    <n v="9"/>
    <b v="0"/>
  </r>
  <r>
    <s v="AZ-2013-1380868"/>
    <x v="489"/>
    <n v="16"/>
    <n v="1"/>
    <n v="13"/>
    <x v="489"/>
    <s v="Chloe O'Dea"/>
    <x v="10"/>
    <x v="29"/>
    <s v="Vienna"/>
    <x v="1"/>
    <s v="Consumer"/>
    <s v="Economy"/>
    <x v="0"/>
    <x v="2"/>
    <s v="Sanford Pencil Sharpener, Easy-Erase"/>
    <n v="0"/>
    <n v="135"/>
    <n v="68"/>
    <n v="5"/>
    <b v="1"/>
  </r>
  <r>
    <s v="AZ-2013-1651080"/>
    <x v="489"/>
    <n v="16"/>
    <n v="1"/>
    <n v="13"/>
    <x v="489"/>
    <s v="Tyson Jonathan"/>
    <x v="3"/>
    <x v="8"/>
    <s v="Paris"/>
    <x v="1"/>
    <s v="Consumer"/>
    <s v="Economy"/>
    <x v="0"/>
    <x v="2"/>
    <s v="BIC Highlighters, Water Color"/>
    <n v="0"/>
    <n v="88"/>
    <n v="16"/>
    <n v="4"/>
    <b v="1"/>
  </r>
  <r>
    <s v="AZ-2013-1651080"/>
    <x v="489"/>
    <n v="16"/>
    <n v="1"/>
    <n v="13"/>
    <x v="489"/>
    <s v="Tyson Jonathan"/>
    <x v="3"/>
    <x v="8"/>
    <s v="Paris"/>
    <x v="1"/>
    <s v="Consumer"/>
    <s v="Economy"/>
    <x v="0"/>
    <x v="1"/>
    <s v="Avery Binder Covers, Recycled"/>
    <n v="0"/>
    <n v="57"/>
    <n v="21"/>
    <n v="5"/>
    <b v="0"/>
  </r>
  <r>
    <s v="AZ-2013-1651080"/>
    <x v="489"/>
    <n v="16"/>
    <n v="1"/>
    <n v="13"/>
    <x v="489"/>
    <s v="Tyson Jonathan"/>
    <x v="3"/>
    <x v="8"/>
    <s v="Paris"/>
    <x v="1"/>
    <s v="Consumer"/>
    <s v="Economy"/>
    <x v="0"/>
    <x v="0"/>
    <s v="Eaton Note Cards, 8.5 x 11"/>
    <n v="0"/>
    <n v="344"/>
    <n v="62"/>
    <n v="13"/>
    <b v="0"/>
  </r>
  <r>
    <s v="BN-2013-9140606"/>
    <x v="489"/>
    <n v="16"/>
    <n v="1"/>
    <n v="13"/>
    <x v="489"/>
    <s v="Maya Pamphlett"/>
    <x v="6"/>
    <x v="26"/>
    <s v="Dublin"/>
    <x v="0"/>
    <s v="Consumer"/>
    <s v="Economy"/>
    <x v="2"/>
    <x v="5"/>
    <s v="Dania Corner Shelving, Metal"/>
    <n v="1"/>
    <n v="304"/>
    <n v="-18"/>
    <n v="5"/>
    <b v="1"/>
  </r>
  <r>
    <s v="BN-2013-9140606"/>
    <x v="489"/>
    <n v="16"/>
    <n v="1"/>
    <n v="13"/>
    <x v="489"/>
    <s v="Maya Pamphlett"/>
    <x v="6"/>
    <x v="26"/>
    <s v="Dublin"/>
    <x v="0"/>
    <s v="Consumer"/>
    <s v="Economy"/>
    <x v="0"/>
    <x v="1"/>
    <s v="Acco Hole Reinforcements, Durable"/>
    <n v="1"/>
    <n v="29"/>
    <n v="-2"/>
    <n v="7"/>
    <b v="0"/>
  </r>
  <r>
    <s v="BN-2013-9140606"/>
    <x v="489"/>
    <n v="16"/>
    <n v="1"/>
    <n v="13"/>
    <x v="489"/>
    <s v="Maya Pamphlett"/>
    <x v="6"/>
    <x v="26"/>
    <s v="Dublin"/>
    <x v="0"/>
    <s v="Consumer"/>
    <s v="Economy"/>
    <x v="1"/>
    <x v="7"/>
    <s v="Memorex Flash Drive, Erganomic"/>
    <n v="1"/>
    <n v="54"/>
    <n v="-44"/>
    <n v="4"/>
    <b v="0"/>
  </r>
  <r>
    <s v="BN-2013-9140606"/>
    <x v="489"/>
    <n v="16"/>
    <n v="1"/>
    <n v="13"/>
    <x v="489"/>
    <s v="Maya Pamphlett"/>
    <x v="6"/>
    <x v="26"/>
    <s v="Dublin"/>
    <x v="0"/>
    <s v="Consumer"/>
    <s v="Economy"/>
    <x v="1"/>
    <x v="9"/>
    <s v="Nokia Signal Booster, with Caller ID"/>
    <n v="1"/>
    <n v="410"/>
    <n v="-172"/>
    <n v="6"/>
    <b v="1"/>
  </r>
  <r>
    <s v="AZ-2014-8970426"/>
    <x v="490"/>
    <n v="16"/>
    <n v="1"/>
    <n v="14"/>
    <x v="490"/>
    <s v="Abigail Humffray"/>
    <x v="3"/>
    <x v="39"/>
    <s v="La Seyne-sur-Mer"/>
    <x v="1"/>
    <s v="Consumer"/>
    <s v="Immediate"/>
    <x v="0"/>
    <x v="2"/>
    <s v="Binney &amp; Smith Pencil Sharpener, Easy-Erase"/>
    <n v="0"/>
    <n v="140"/>
    <n v="15"/>
    <n v="5"/>
    <b v="1"/>
  </r>
  <r>
    <s v="AZ-2014-8131624"/>
    <x v="490"/>
    <n v="16"/>
    <n v="1"/>
    <n v="14"/>
    <x v="490"/>
    <s v="Jason Calhoun"/>
    <x v="7"/>
    <x v="35"/>
    <s v="Oslo"/>
    <x v="0"/>
    <s v="Consumer"/>
    <s v="Economy"/>
    <x v="0"/>
    <x v="2"/>
    <s v="Sanford Canvas, Easy-Erase"/>
    <n v="0"/>
    <n v="102"/>
    <n v="13"/>
    <n v="2"/>
    <b v="1"/>
  </r>
  <r>
    <s v="AZ-2014-7123032"/>
    <x v="490"/>
    <n v="16"/>
    <n v="1"/>
    <n v="14"/>
    <x v="490"/>
    <s v="Eric Anderson"/>
    <x v="4"/>
    <x v="4"/>
    <s v="Tamworth"/>
    <x v="0"/>
    <s v="Home Office"/>
    <s v="Economy"/>
    <x v="0"/>
    <x v="2"/>
    <s v="Sanford Sketch Pad, Fluorescent"/>
    <n v="0"/>
    <n v="93"/>
    <n v="44"/>
    <n v="2"/>
    <b v="1"/>
  </r>
  <r>
    <s v="AZ-2014-7123032"/>
    <x v="490"/>
    <n v="16"/>
    <n v="1"/>
    <n v="14"/>
    <x v="490"/>
    <s v="Eric Anderson"/>
    <x v="4"/>
    <x v="4"/>
    <s v="Tamworth"/>
    <x v="0"/>
    <s v="Home Office"/>
    <s v="Economy"/>
    <x v="0"/>
    <x v="3"/>
    <s v="Eldon Box, Industrial"/>
    <n v="0"/>
    <n v="21"/>
    <n v="8"/>
    <n v="2"/>
    <b v="1"/>
  </r>
  <r>
    <s v="AZ-2014-8131624"/>
    <x v="490"/>
    <n v="16"/>
    <n v="1"/>
    <n v="14"/>
    <x v="490"/>
    <s v="Jason Calhoun"/>
    <x v="7"/>
    <x v="35"/>
    <s v="Oslo"/>
    <x v="0"/>
    <s v="Consumer"/>
    <s v="Economy"/>
    <x v="1"/>
    <x v="4"/>
    <s v="Konica Calculator, White"/>
    <n v="0"/>
    <n v="50"/>
    <n v="14"/>
    <n v="1"/>
    <b v="1"/>
  </r>
  <r>
    <s v="AZ-2014-241815"/>
    <x v="490"/>
    <n v="16"/>
    <n v="1"/>
    <n v="14"/>
    <x v="490"/>
    <s v="Tara Hines"/>
    <x v="1"/>
    <x v="32"/>
    <s v="Frankfurt"/>
    <x v="1"/>
    <s v="Consumer"/>
    <s v="Economy"/>
    <x v="0"/>
    <x v="1"/>
    <s v="Wilson Jones Binder, Durable"/>
    <n v="0"/>
    <n v="145"/>
    <n v="6"/>
    <n v="10"/>
    <b v="1"/>
  </r>
  <r>
    <s v="BN-2011-3770060"/>
    <x v="491"/>
    <n v="17"/>
    <n v="1"/>
    <n v="11"/>
    <x v="491"/>
    <s v="Georgia Bermingham"/>
    <x v="14"/>
    <x v="84"/>
    <s v="Copenhagen"/>
    <x v="0"/>
    <s v="Home Office"/>
    <s v="Economy"/>
    <x v="0"/>
    <x v="14"/>
    <s v="Hon Shipping Labels, Laser Printer Compatible"/>
    <n v="1"/>
    <n v="17"/>
    <n v="-8"/>
    <n v="3"/>
    <b v="0"/>
  </r>
  <r>
    <s v="BN-2012-3611011"/>
    <x v="492"/>
    <n v="17"/>
    <n v="1"/>
    <n v="12"/>
    <x v="492"/>
    <s v="Charlie Wells"/>
    <x v="9"/>
    <x v="116"/>
    <s v="Assen"/>
    <x v="1"/>
    <s v="Home Office"/>
    <s v="Economy"/>
    <x v="0"/>
    <x v="2"/>
    <s v="Boston Sketch Pad, Easy-Erase"/>
    <n v="1"/>
    <n v="171"/>
    <n v="-72"/>
    <n v="7"/>
    <b v="0"/>
  </r>
  <r>
    <s v="AZ-2013-5727420"/>
    <x v="493"/>
    <n v="17"/>
    <n v="1"/>
    <n v="13"/>
    <x v="493"/>
    <s v="Kian Sykes"/>
    <x v="1"/>
    <x v="1"/>
    <s v="Castrop-Rauxel"/>
    <x v="1"/>
    <s v="Consumer"/>
    <s v="Priority"/>
    <x v="0"/>
    <x v="1"/>
    <s v="Avery Binder Covers, Economy"/>
    <n v="0"/>
    <n v="44"/>
    <n v="14"/>
    <n v="4"/>
    <b v="1"/>
  </r>
  <r>
    <s v="AZ-2013-2652268"/>
    <x v="493"/>
    <n v="17"/>
    <n v="1"/>
    <n v="13"/>
    <x v="493"/>
    <s v="Adam Walpole"/>
    <x v="3"/>
    <x v="8"/>
    <s v="Bagneux"/>
    <x v="1"/>
    <s v="Corporate"/>
    <s v="Economy"/>
    <x v="0"/>
    <x v="14"/>
    <s v="Harbour Creations Removable Labels, 5000 Label Set"/>
    <n v="0"/>
    <n v="41"/>
    <n v="15"/>
    <n v="4"/>
    <b v="0"/>
  </r>
  <r>
    <s v="AZ-2013-7816425"/>
    <x v="493"/>
    <n v="17"/>
    <n v="1"/>
    <n v="13"/>
    <x v="493"/>
    <s v="Libby Allan"/>
    <x v="3"/>
    <x v="8"/>
    <s v="Meaux"/>
    <x v="1"/>
    <s v="Consumer"/>
    <s v="Economy"/>
    <x v="0"/>
    <x v="1"/>
    <s v="Avery Binder Covers, Economy"/>
    <n v="0"/>
    <n v="89"/>
    <n v="27"/>
    <n v="8"/>
    <b v="0"/>
  </r>
  <r>
    <s v="AZ-2013-7816425"/>
    <x v="493"/>
    <n v="17"/>
    <n v="1"/>
    <n v="13"/>
    <x v="493"/>
    <s v="Libby Allan"/>
    <x v="3"/>
    <x v="8"/>
    <s v="Meaux"/>
    <x v="1"/>
    <s v="Consumer"/>
    <s v="Economy"/>
    <x v="0"/>
    <x v="1"/>
    <s v="Ibico Binding Machine, Recycled"/>
    <n v="0"/>
    <n v="259"/>
    <n v="47"/>
    <n v="5"/>
    <b v="1"/>
  </r>
  <r>
    <s v="BN-2013-4893247"/>
    <x v="493"/>
    <n v="17"/>
    <n v="1"/>
    <n v="13"/>
    <x v="493"/>
    <s v="Logan Tilley"/>
    <x v="9"/>
    <x v="72"/>
    <s v="Oosterhout"/>
    <x v="1"/>
    <s v="Consumer"/>
    <s v="Economy"/>
    <x v="0"/>
    <x v="1"/>
    <s v="Wilson Jones 3-Hole Punch, Economy"/>
    <n v="1"/>
    <n v="28"/>
    <n v="-10"/>
    <n v="2"/>
    <b v="0"/>
  </r>
  <r>
    <s v="BN-2013-4893247"/>
    <x v="493"/>
    <n v="17"/>
    <n v="1"/>
    <n v="13"/>
    <x v="493"/>
    <s v="Logan Tilley"/>
    <x v="9"/>
    <x v="72"/>
    <s v="Oosterhout"/>
    <x v="1"/>
    <s v="Consumer"/>
    <s v="Economy"/>
    <x v="0"/>
    <x v="0"/>
    <s v="SanDisk Cards &amp; Envelopes, 8.5 x 11"/>
    <n v="1"/>
    <n v="79"/>
    <n v="-36"/>
    <n v="3"/>
    <b v="1"/>
  </r>
  <r>
    <s v="BN-2013-4893247"/>
    <x v="493"/>
    <n v="17"/>
    <n v="1"/>
    <n v="13"/>
    <x v="493"/>
    <s v="Logan Tilley"/>
    <x v="9"/>
    <x v="72"/>
    <s v="Oosterhout"/>
    <x v="1"/>
    <s v="Consumer"/>
    <s v="Economy"/>
    <x v="1"/>
    <x v="9"/>
    <s v="Motorola Audio Dock, Cordless"/>
    <n v="1"/>
    <n v="529"/>
    <n v="-254"/>
    <n v="6"/>
    <b v="0"/>
  </r>
  <r>
    <s v="BN-2013-9449552"/>
    <x v="493"/>
    <n v="17"/>
    <n v="1"/>
    <n v="13"/>
    <x v="493"/>
    <s v="Julian Dobie"/>
    <x v="3"/>
    <x v="14"/>
    <s v="Toulouse"/>
    <x v="1"/>
    <s v="Consumer"/>
    <s v="Economy"/>
    <x v="0"/>
    <x v="3"/>
    <s v="Rogers Folders, Blue"/>
    <n v="1"/>
    <n v="37"/>
    <n v="-53"/>
    <n v="3"/>
    <b v="1"/>
  </r>
  <r>
    <s v="AZ-2014-2835554"/>
    <x v="494"/>
    <n v="17"/>
    <n v="1"/>
    <n v="14"/>
    <x v="494"/>
    <s v="Holly Doyle"/>
    <x v="3"/>
    <x v="63"/>
    <s v="Bastia"/>
    <x v="1"/>
    <s v="Consumer"/>
    <s v="Economy Plus"/>
    <x v="0"/>
    <x v="3"/>
    <s v="Eldon Lockers, Industrial"/>
    <n v="0"/>
    <n v="714"/>
    <n v="309"/>
    <n v="4"/>
    <b v="0"/>
  </r>
  <r>
    <s v="AZ-2014-7801536"/>
    <x v="494"/>
    <n v="17"/>
    <n v="1"/>
    <n v="14"/>
    <x v="494"/>
    <s v="Eloise Mahmood"/>
    <x v="1"/>
    <x v="1"/>
    <s v="Bochum"/>
    <x v="1"/>
    <s v="Corporate"/>
    <s v="Economy"/>
    <x v="0"/>
    <x v="14"/>
    <s v="Hon File Folder Labels, Laser Printer Compatible"/>
    <n v="0"/>
    <n v="17"/>
    <n v="2"/>
    <n v="2"/>
    <b v="0"/>
  </r>
  <r>
    <s v="AZ-2014-6249694"/>
    <x v="494"/>
    <n v="17"/>
    <n v="1"/>
    <n v="14"/>
    <x v="494"/>
    <s v="Jose Gambino"/>
    <x v="3"/>
    <x v="3"/>
    <s v="Metz"/>
    <x v="1"/>
    <s v="Corporate"/>
    <s v="Economy"/>
    <x v="0"/>
    <x v="2"/>
    <s v="Binney &amp; Smith Highlighters, Water Color"/>
    <n v="0"/>
    <n v="79"/>
    <n v="33"/>
    <n v="4"/>
    <b v="0"/>
  </r>
  <r>
    <s v="AZ-2014-6249694"/>
    <x v="494"/>
    <n v="17"/>
    <n v="1"/>
    <n v="14"/>
    <x v="494"/>
    <s v="Jose Gambino"/>
    <x v="3"/>
    <x v="3"/>
    <s v="Metz"/>
    <x v="1"/>
    <s v="Corporate"/>
    <s v="Economy"/>
    <x v="0"/>
    <x v="1"/>
    <s v="Acco Hole Reinforcements, Durable"/>
    <n v="0"/>
    <n v="24"/>
    <n v="11"/>
    <n v="3"/>
    <b v="0"/>
  </r>
  <r>
    <s v="AZ-2014-6249694"/>
    <x v="494"/>
    <n v="17"/>
    <n v="1"/>
    <n v="14"/>
    <x v="494"/>
    <s v="Jose Gambino"/>
    <x v="3"/>
    <x v="3"/>
    <s v="Metz"/>
    <x v="1"/>
    <s v="Corporate"/>
    <s v="Economy"/>
    <x v="0"/>
    <x v="3"/>
    <s v="Rogers File Cart, Industrial"/>
    <n v="0"/>
    <n v="637"/>
    <n v="50"/>
    <n v="5"/>
    <b v="0"/>
  </r>
  <r>
    <s v="AZ-2011-7419210"/>
    <x v="495"/>
    <n v="18"/>
    <n v="1"/>
    <n v="11"/>
    <x v="495"/>
    <s v="Christopher Goold"/>
    <x v="5"/>
    <x v="18"/>
    <s v="Gandia"/>
    <x v="2"/>
    <s v="Corporate"/>
    <s v="Priority"/>
    <x v="0"/>
    <x v="11"/>
    <s v="Stockwell Thumb Tacks, Bulk Pack"/>
    <n v="0"/>
    <n v="108"/>
    <n v="33"/>
    <n v="8"/>
    <b v="1"/>
  </r>
  <r>
    <s v="AZ-2011-1816950"/>
    <x v="495"/>
    <n v="18"/>
    <n v="1"/>
    <n v="11"/>
    <x v="495"/>
    <s v="John Baca"/>
    <x v="14"/>
    <x v="106"/>
    <s v="Esbjerg"/>
    <x v="0"/>
    <s v="Consumer"/>
    <s v="Economy Plus"/>
    <x v="0"/>
    <x v="1"/>
    <s v="Acco Binding Machine, Economy"/>
    <n v="1"/>
    <n v="26"/>
    <n v="-11"/>
    <n v="1"/>
    <b v="0"/>
  </r>
  <r>
    <s v="AZ-2012-9241286"/>
    <x v="496"/>
    <n v="18"/>
    <n v="1"/>
    <n v="12"/>
    <x v="496"/>
    <s v="Louis Scott"/>
    <x v="4"/>
    <x v="42"/>
    <s v="East Kilbride"/>
    <x v="0"/>
    <s v="Corporate"/>
    <s v="Economy"/>
    <x v="1"/>
    <x v="9"/>
    <s v="Nokia Office Telephone, Cordless"/>
    <n v="0"/>
    <n v="340"/>
    <n v="30"/>
    <n v="5"/>
    <b v="0"/>
  </r>
  <r>
    <s v="AZ-2012-5423873"/>
    <x v="496"/>
    <n v="18"/>
    <n v="1"/>
    <n v="12"/>
    <x v="496"/>
    <s v="Leslie Wilson"/>
    <x v="5"/>
    <x v="20"/>
    <s v="Valladolid"/>
    <x v="2"/>
    <s v="Consumer"/>
    <s v="Economy Plus"/>
    <x v="2"/>
    <x v="15"/>
    <s v="Deflect-O Clock, Duo Pack"/>
    <n v="0"/>
    <n v="201"/>
    <n v="18"/>
    <n v="4"/>
    <b v="0"/>
  </r>
  <r>
    <s v="AZ-2012-5423873"/>
    <x v="496"/>
    <n v="18"/>
    <n v="1"/>
    <n v="12"/>
    <x v="496"/>
    <s v="Leslie Wilson"/>
    <x v="5"/>
    <x v="20"/>
    <s v="Valladolid"/>
    <x v="2"/>
    <s v="Consumer"/>
    <s v="Economy Plus"/>
    <x v="0"/>
    <x v="1"/>
    <s v="Avery Hole Reinforcements, Recycled"/>
    <n v="0"/>
    <n v="14"/>
    <n v="6"/>
    <n v="3"/>
    <b v="0"/>
  </r>
  <r>
    <s v="AZ-2012-1787398"/>
    <x v="496"/>
    <n v="18"/>
    <n v="1"/>
    <n v="12"/>
    <x v="496"/>
    <s v="Adam Peacock"/>
    <x v="3"/>
    <x v="49"/>
    <s v="Dijon"/>
    <x v="1"/>
    <s v="Corporate"/>
    <s v="Immediate"/>
    <x v="2"/>
    <x v="15"/>
    <s v="Advantus Photo Frame, Duo Pack"/>
    <n v="0"/>
    <n v="53"/>
    <n v="20"/>
    <n v="1"/>
    <b v="0"/>
  </r>
  <r>
    <s v="AZ-2012-6624087"/>
    <x v="496"/>
    <n v="18"/>
    <n v="1"/>
    <n v="12"/>
    <x v="496"/>
    <s v="Mark Washington"/>
    <x v="10"/>
    <x v="29"/>
    <s v="Vienna"/>
    <x v="1"/>
    <s v="Home Office"/>
    <s v="Economy"/>
    <x v="0"/>
    <x v="3"/>
    <s v="Eldon File Cart, Single Width"/>
    <n v="0"/>
    <n v="257"/>
    <n v="110"/>
    <n v="2"/>
    <b v="1"/>
  </r>
  <r>
    <s v="AZ-2012-6624087"/>
    <x v="496"/>
    <n v="18"/>
    <n v="1"/>
    <n v="12"/>
    <x v="496"/>
    <s v="Mark Washington"/>
    <x v="10"/>
    <x v="29"/>
    <s v="Vienna"/>
    <x v="1"/>
    <s v="Home Office"/>
    <s v="Economy"/>
    <x v="0"/>
    <x v="3"/>
    <s v="Fellowes Shelving, Wire Frame"/>
    <n v="0"/>
    <n v="285"/>
    <n v="117"/>
    <n v="5"/>
    <b v="1"/>
  </r>
  <r>
    <s v="AZ-2012-6624087"/>
    <x v="496"/>
    <n v="18"/>
    <n v="1"/>
    <n v="12"/>
    <x v="496"/>
    <s v="Mark Washington"/>
    <x v="10"/>
    <x v="29"/>
    <s v="Vienna"/>
    <x v="1"/>
    <s v="Home Office"/>
    <s v="Economy"/>
    <x v="0"/>
    <x v="3"/>
    <s v="Rogers File Cart, Single Width"/>
    <n v="0"/>
    <n v="852"/>
    <n v="136"/>
    <n v="6"/>
    <b v="1"/>
  </r>
  <r>
    <s v="AZ-2013-7980610"/>
    <x v="497"/>
    <n v="18"/>
    <n v="1"/>
    <n v="13"/>
    <x v="497"/>
    <s v="Brodie Hart"/>
    <x v="10"/>
    <x v="95"/>
    <s v="Salzburg"/>
    <x v="1"/>
    <s v="Home Office"/>
    <s v="Economy"/>
    <x v="1"/>
    <x v="9"/>
    <s v="Motorola Audio Dock, with Caller ID"/>
    <n v="0"/>
    <n v="520"/>
    <n v="203"/>
    <n v="3"/>
    <b v="1"/>
  </r>
  <r>
    <s v="AZ-2013-469953"/>
    <x v="497"/>
    <n v="18"/>
    <n v="1"/>
    <n v="13"/>
    <x v="497"/>
    <s v="Angus De Groot"/>
    <x v="10"/>
    <x v="29"/>
    <s v="Vienna"/>
    <x v="1"/>
    <s v="Corporate"/>
    <s v="Priority"/>
    <x v="2"/>
    <x v="15"/>
    <s v="Rubbermaid Photo Frame, Durable"/>
    <n v="0"/>
    <n v="146"/>
    <n v="7"/>
    <n v="3"/>
    <b v="1"/>
  </r>
  <r>
    <s v="AZ-2013-2156489"/>
    <x v="497"/>
    <n v="18"/>
    <n v="1"/>
    <n v="13"/>
    <x v="497"/>
    <s v="Ella Dwyer-Gray"/>
    <x v="5"/>
    <x v="20"/>
    <s v="Palencia"/>
    <x v="2"/>
    <s v="Consumer"/>
    <s v="Economy"/>
    <x v="2"/>
    <x v="5"/>
    <s v="Bush Corner Shelving, Metal"/>
    <n v="0"/>
    <n v="741"/>
    <n v="104"/>
    <n v="6"/>
    <b v="1"/>
  </r>
  <r>
    <s v="AZ-2013-2156489"/>
    <x v="497"/>
    <n v="18"/>
    <n v="1"/>
    <n v="13"/>
    <x v="497"/>
    <s v="Ella Dwyer-Gray"/>
    <x v="5"/>
    <x v="20"/>
    <s v="Palencia"/>
    <x v="2"/>
    <s v="Consumer"/>
    <s v="Economy"/>
    <x v="0"/>
    <x v="1"/>
    <s v="Ibico Binding Machine, Clear"/>
    <n v="0"/>
    <n v="51"/>
    <n v="23"/>
    <n v="1"/>
    <b v="0"/>
  </r>
  <r>
    <s v="BN-2013-9700722"/>
    <x v="497"/>
    <n v="18"/>
    <n v="1"/>
    <n v="13"/>
    <x v="497"/>
    <s v="Thomas Thompson"/>
    <x v="4"/>
    <x v="4"/>
    <s v="Sheffield"/>
    <x v="0"/>
    <s v="Corporate"/>
    <s v="Economy"/>
    <x v="0"/>
    <x v="2"/>
    <s v="BIC Markers, Fluorescent"/>
    <n v="1"/>
    <n v="42"/>
    <n v="-35"/>
    <n v="3"/>
    <b v="1"/>
  </r>
  <r>
    <s v="BN-2013-9700722"/>
    <x v="497"/>
    <n v="18"/>
    <n v="1"/>
    <n v="13"/>
    <x v="497"/>
    <s v="Thomas Thompson"/>
    <x v="4"/>
    <x v="4"/>
    <s v="Sheffield"/>
    <x v="0"/>
    <s v="Corporate"/>
    <s v="Economy"/>
    <x v="0"/>
    <x v="1"/>
    <s v="Ibico Binder Covers, Durable"/>
    <n v="1"/>
    <n v="38"/>
    <n v="-29"/>
    <n v="5"/>
    <b v="0"/>
  </r>
  <r>
    <s v="BN-2013-9700722"/>
    <x v="497"/>
    <n v="18"/>
    <n v="1"/>
    <n v="13"/>
    <x v="497"/>
    <s v="Thomas Thompson"/>
    <x v="4"/>
    <x v="4"/>
    <s v="Sheffield"/>
    <x v="0"/>
    <s v="Corporate"/>
    <s v="Economy"/>
    <x v="0"/>
    <x v="10"/>
    <s v="Ames Manila Envelope, Recycled"/>
    <n v="1"/>
    <n v="47"/>
    <n v="-11"/>
    <n v="4"/>
    <b v="0"/>
  </r>
  <r>
    <s v="BN-2013-9700722"/>
    <x v="497"/>
    <n v="18"/>
    <n v="1"/>
    <n v="13"/>
    <x v="497"/>
    <s v="Thomas Thompson"/>
    <x v="4"/>
    <x v="4"/>
    <s v="Sheffield"/>
    <x v="0"/>
    <s v="Corporate"/>
    <s v="Economy"/>
    <x v="0"/>
    <x v="3"/>
    <s v="Rogers Trays, Wire Frame"/>
    <n v="1"/>
    <n v="152"/>
    <n v="-3"/>
    <n v="5"/>
    <b v="0"/>
  </r>
  <r>
    <s v="BN-2014-1952726"/>
    <x v="498"/>
    <n v="18"/>
    <n v="1"/>
    <n v="14"/>
    <x v="498"/>
    <s v="Anthony Lawrence"/>
    <x v="3"/>
    <x v="3"/>
    <s v="Chaumont"/>
    <x v="1"/>
    <s v="Consumer"/>
    <s v="Economy"/>
    <x v="0"/>
    <x v="10"/>
    <s v="Jiffy Manila Envelope, with clear poly window"/>
    <n v="0"/>
    <n v="30"/>
    <n v="0"/>
    <n v="1"/>
    <b v="0"/>
  </r>
  <r>
    <s v="AZ-2011-3059419"/>
    <x v="499"/>
    <n v="19"/>
    <n v="1"/>
    <n v="11"/>
    <x v="499"/>
    <s v="Kai Leonard"/>
    <x v="2"/>
    <x v="24"/>
    <s v="Sesto San Giovanni"/>
    <x v="2"/>
    <s v="Corporate"/>
    <s v="Priority"/>
    <x v="0"/>
    <x v="10"/>
    <s v="GlobeWeis Business Envelopes, Recycled"/>
    <n v="0"/>
    <n v="48"/>
    <n v="21"/>
    <n v="3"/>
    <b v="0"/>
  </r>
  <r>
    <s v="AZ-2011-5342265"/>
    <x v="499"/>
    <n v="19"/>
    <n v="1"/>
    <n v="11"/>
    <x v="499"/>
    <s v="Jennifer Mattingly"/>
    <x v="2"/>
    <x v="15"/>
    <s v="Trapani"/>
    <x v="2"/>
    <s v="Home Office"/>
    <s v="Priority"/>
    <x v="0"/>
    <x v="1"/>
    <s v="Wilson Jones Binding Machine, Clear"/>
    <n v="0"/>
    <n v="145"/>
    <n v="44"/>
    <n v="3"/>
    <b v="1"/>
  </r>
  <r>
    <s v="AZ-2011-5342265"/>
    <x v="499"/>
    <n v="19"/>
    <n v="1"/>
    <n v="11"/>
    <x v="499"/>
    <s v="Jennifer Mattingly"/>
    <x v="2"/>
    <x v="15"/>
    <s v="Trapani"/>
    <x v="2"/>
    <s v="Home Office"/>
    <s v="Priority"/>
    <x v="0"/>
    <x v="3"/>
    <s v="Fellowes Folders, Blue"/>
    <n v="0"/>
    <n v="48"/>
    <n v="8"/>
    <n v="3"/>
    <b v="0"/>
  </r>
  <r>
    <s v="BN-2012-1321856"/>
    <x v="500"/>
    <n v="19"/>
    <n v="1"/>
    <n v="12"/>
    <x v="500"/>
    <s v="Timothy Pownall"/>
    <x v="9"/>
    <x v="51"/>
    <s v="Amsterdam"/>
    <x v="1"/>
    <s v="Consumer"/>
    <s v="Economy"/>
    <x v="2"/>
    <x v="16"/>
    <s v="Lesro Training Table, Rectangular"/>
    <n v="1"/>
    <n v="240"/>
    <n v="-535"/>
    <n v="3"/>
    <b v="0"/>
  </r>
  <r>
    <s v="BN-2012-1321856"/>
    <x v="500"/>
    <n v="19"/>
    <n v="1"/>
    <n v="12"/>
    <x v="500"/>
    <s v="Timothy Pownall"/>
    <x v="9"/>
    <x v="51"/>
    <s v="Amsterdam"/>
    <x v="1"/>
    <s v="Consumer"/>
    <s v="Economy"/>
    <x v="0"/>
    <x v="11"/>
    <s v="OIC Paper Clips, Bulk Pack"/>
    <n v="1"/>
    <n v="22"/>
    <n v="0"/>
    <n v="3"/>
    <b v="0"/>
  </r>
  <r>
    <s v="BN-2012-1321856"/>
    <x v="500"/>
    <n v="19"/>
    <n v="1"/>
    <n v="12"/>
    <x v="500"/>
    <s v="Timothy Pownall"/>
    <x v="9"/>
    <x v="51"/>
    <s v="Amsterdam"/>
    <x v="1"/>
    <s v="Consumer"/>
    <s v="Economy"/>
    <x v="0"/>
    <x v="3"/>
    <s v="Eldon Trays, Industrial"/>
    <n v="1"/>
    <n v="145"/>
    <n v="-9"/>
    <n v="6"/>
    <b v="1"/>
  </r>
  <r>
    <s v="BN-2012-1321856"/>
    <x v="500"/>
    <n v="19"/>
    <n v="1"/>
    <n v="12"/>
    <x v="500"/>
    <s v="Timothy Pownall"/>
    <x v="9"/>
    <x v="51"/>
    <s v="Amsterdam"/>
    <x v="1"/>
    <s v="Consumer"/>
    <s v="Economy"/>
    <x v="0"/>
    <x v="12"/>
    <s v="Kleencut Letter Opener, Steel"/>
    <n v="1"/>
    <n v="36"/>
    <n v="-18"/>
    <n v="3"/>
    <b v="1"/>
  </r>
  <r>
    <s v="AZ-2013-6231754"/>
    <x v="501"/>
    <n v="19"/>
    <n v="1"/>
    <n v="13"/>
    <x v="501"/>
    <s v="Angus Blacklock"/>
    <x v="1"/>
    <x v="5"/>
    <s v="Berlin"/>
    <x v="1"/>
    <s v="Home Office"/>
    <s v="Economy Plus"/>
    <x v="2"/>
    <x v="15"/>
    <s v="Advantus Door Stop, Erganomic"/>
    <n v="0"/>
    <n v="39"/>
    <n v="9"/>
    <n v="1"/>
    <b v="1"/>
  </r>
  <r>
    <s v="AZ-2013-6986515"/>
    <x v="501"/>
    <n v="19"/>
    <n v="1"/>
    <n v="13"/>
    <x v="501"/>
    <s v="Ebony Sadlier"/>
    <x v="5"/>
    <x v="54"/>
    <s v="Madrid"/>
    <x v="2"/>
    <s v="Corporate"/>
    <s v="Economy"/>
    <x v="0"/>
    <x v="8"/>
    <s v="Hamilton Beach Stove, Silver"/>
    <n v="0"/>
    <n v="1629"/>
    <n v="619"/>
    <n v="3"/>
    <b v="0"/>
  </r>
  <r>
    <s v="AZ-2013-9918449"/>
    <x v="501"/>
    <n v="19"/>
    <n v="1"/>
    <n v="13"/>
    <x v="501"/>
    <s v="Travis Corchado"/>
    <x v="1"/>
    <x v="23"/>
    <s v="Nuremberg"/>
    <x v="1"/>
    <s v="Corporate"/>
    <s v="Economy Plus"/>
    <x v="0"/>
    <x v="1"/>
    <s v="Wilson Jones Hole Reinforcements, Recycled"/>
    <n v="0"/>
    <n v="15"/>
    <n v="4"/>
    <n v="3"/>
    <b v="0"/>
  </r>
  <r>
    <s v="AZ-2013-9918449"/>
    <x v="501"/>
    <n v="19"/>
    <n v="1"/>
    <n v="13"/>
    <x v="501"/>
    <s v="Travis Corchado"/>
    <x v="1"/>
    <x v="23"/>
    <s v="Nuremberg"/>
    <x v="1"/>
    <s v="Corporate"/>
    <s v="Economy Plus"/>
    <x v="0"/>
    <x v="3"/>
    <s v="Tenex Lockers, Blue"/>
    <n v="0"/>
    <n v="184"/>
    <n v="33"/>
    <n v="1"/>
    <b v="1"/>
  </r>
  <r>
    <s v="AZ-2011-2002251"/>
    <x v="502"/>
    <n v="20"/>
    <n v="1"/>
    <n v="11"/>
    <x v="502"/>
    <s v="Nathan Iqbal"/>
    <x v="3"/>
    <x v="8"/>
    <s v="Villiers-sur-Marne"/>
    <x v="1"/>
    <s v="Consumer"/>
    <s v="Economy"/>
    <x v="0"/>
    <x v="2"/>
    <s v="Boston Pencil Sharpener, Water Color"/>
    <n v="0"/>
    <n v="58"/>
    <n v="8"/>
    <n v="2"/>
    <b v="1"/>
  </r>
  <r>
    <s v="AZ-2012-9749858"/>
    <x v="503"/>
    <n v="20"/>
    <n v="1"/>
    <n v="12"/>
    <x v="503"/>
    <s v="Isabella Secombe"/>
    <x v="4"/>
    <x v="4"/>
    <s v="Runcorn"/>
    <x v="0"/>
    <s v="Consumer"/>
    <s v="Priority"/>
    <x v="0"/>
    <x v="1"/>
    <s v="Ibico Index Tab, Clear"/>
    <n v="0"/>
    <n v="18"/>
    <n v="3"/>
    <n v="2"/>
    <b v="1"/>
  </r>
  <r>
    <s v="BN-2012-5319905"/>
    <x v="503"/>
    <n v="20"/>
    <n v="1"/>
    <n v="12"/>
    <x v="503"/>
    <s v="Ella Harrhy"/>
    <x v="4"/>
    <x v="4"/>
    <s v="Birmingham"/>
    <x v="0"/>
    <s v="Corporate"/>
    <s v="Economy"/>
    <x v="2"/>
    <x v="15"/>
    <s v="Deflect-O Clock, Black"/>
    <n v="1"/>
    <n v="70"/>
    <n v="-271"/>
    <n v="7"/>
    <b v="1"/>
  </r>
  <r>
    <s v="AZ-2014-4295030"/>
    <x v="504"/>
    <n v="20"/>
    <n v="1"/>
    <n v="14"/>
    <x v="504"/>
    <s v="Tom Charlton"/>
    <x v="5"/>
    <x v="10"/>
    <s v="Reus"/>
    <x v="2"/>
    <s v="Corporate"/>
    <s v="Economy Plus"/>
    <x v="0"/>
    <x v="2"/>
    <s v="BIC Pencil Sharpener, Water Color"/>
    <n v="0"/>
    <n v="193"/>
    <n v="73"/>
    <n v="6"/>
    <b v="1"/>
  </r>
  <r>
    <s v="AZ-2014-7306180"/>
    <x v="504"/>
    <n v="20"/>
    <n v="1"/>
    <n v="14"/>
    <x v="504"/>
    <s v="Charlie Brooks"/>
    <x v="3"/>
    <x v="39"/>
    <s v="Antibes"/>
    <x v="1"/>
    <s v="Consumer"/>
    <s v="Economy Plus"/>
    <x v="2"/>
    <x v="6"/>
    <s v="Hon Swivel Stool, Set of Two"/>
    <n v="0"/>
    <n v="597"/>
    <n v="93"/>
    <n v="4"/>
    <b v="1"/>
  </r>
  <r>
    <s v="AZ-2014-7306180"/>
    <x v="504"/>
    <n v="20"/>
    <n v="1"/>
    <n v="14"/>
    <x v="504"/>
    <s v="Charlie Brooks"/>
    <x v="3"/>
    <x v="39"/>
    <s v="Antibes"/>
    <x v="1"/>
    <s v="Consumer"/>
    <s v="Economy Plus"/>
    <x v="0"/>
    <x v="1"/>
    <s v="Avery Index Tab, Clear"/>
    <n v="0"/>
    <n v="13"/>
    <n v="0"/>
    <n v="2"/>
    <b v="1"/>
  </r>
  <r>
    <s v="AZ-2014-6147970"/>
    <x v="504"/>
    <n v="20"/>
    <n v="1"/>
    <n v="14"/>
    <x v="504"/>
    <s v="Jack Holland"/>
    <x v="1"/>
    <x v="43"/>
    <s v="Lohne"/>
    <x v="1"/>
    <s v="Consumer"/>
    <s v="Economy"/>
    <x v="0"/>
    <x v="1"/>
    <s v="Avery 3-Hole Punch, Clear"/>
    <n v="0"/>
    <n v="27"/>
    <n v="4"/>
    <n v="1"/>
    <b v="0"/>
  </r>
  <r>
    <s v="AZ-2014-6147970"/>
    <x v="504"/>
    <n v="20"/>
    <n v="1"/>
    <n v="14"/>
    <x v="504"/>
    <s v="Jack Holland"/>
    <x v="1"/>
    <x v="43"/>
    <s v="Lohne"/>
    <x v="1"/>
    <s v="Consumer"/>
    <s v="Economy"/>
    <x v="0"/>
    <x v="10"/>
    <s v="Jiffy Interoffice Envelope, Set of 50"/>
    <n v="0"/>
    <n v="139"/>
    <n v="14"/>
    <n v="3"/>
    <b v="0"/>
  </r>
  <r>
    <s v="BN-2014-1799683"/>
    <x v="504"/>
    <n v="20"/>
    <n v="1"/>
    <n v="14"/>
    <x v="504"/>
    <s v="Luther King"/>
    <x v="2"/>
    <x v="40"/>
    <s v="Naples"/>
    <x v="2"/>
    <s v="Consumer"/>
    <s v="Economy"/>
    <x v="0"/>
    <x v="3"/>
    <s v="Rogers Lockers, Wire Frame"/>
    <n v="0"/>
    <n v="253"/>
    <n v="-63"/>
    <n v="2"/>
    <b v="0"/>
  </r>
  <r>
    <s v="BN-2014-1799683"/>
    <x v="504"/>
    <n v="20"/>
    <n v="1"/>
    <n v="14"/>
    <x v="504"/>
    <s v="Luther King"/>
    <x v="2"/>
    <x v="40"/>
    <s v="Naples"/>
    <x v="2"/>
    <s v="Consumer"/>
    <s v="Economy"/>
    <x v="0"/>
    <x v="3"/>
    <s v="Tenex File Cart, Single Width"/>
    <n v="0"/>
    <n v="565"/>
    <n v="66"/>
    <n v="7"/>
    <b v="1"/>
  </r>
  <r>
    <s v="BN-2014-3037532"/>
    <x v="504"/>
    <n v="20"/>
    <n v="1"/>
    <n v="14"/>
    <x v="504"/>
    <s v="Winnie Moss"/>
    <x v="3"/>
    <x v="39"/>
    <s v="Aix-en-Provence"/>
    <x v="1"/>
    <s v="Consumer"/>
    <s v="Economy"/>
    <x v="1"/>
    <x v="13"/>
    <s v="Brother Wireless Fax, Digital"/>
    <n v="0"/>
    <n v="643"/>
    <n v="-45"/>
    <n v="2"/>
    <b v="0"/>
  </r>
  <r>
    <s v="AZ-2011-5357101"/>
    <x v="505"/>
    <n v="21"/>
    <n v="1"/>
    <n v="11"/>
    <x v="505"/>
    <s v="Noah Chamberlain"/>
    <x v="1"/>
    <x v="1"/>
    <s v="Bielefeld"/>
    <x v="1"/>
    <s v="Consumer"/>
    <s v="Economy"/>
    <x v="1"/>
    <x v="7"/>
    <s v="Memorex Router, Programmable"/>
    <n v="0"/>
    <n v="495"/>
    <n v="233"/>
    <n v="2"/>
    <b v="0"/>
  </r>
  <r>
    <s v="BN-2013-5166779"/>
    <x v="506"/>
    <n v="21"/>
    <n v="1"/>
    <n v="13"/>
    <x v="506"/>
    <s v="Daryl Claypool"/>
    <x v="0"/>
    <x v="0"/>
    <s v="Stockholm"/>
    <x v="0"/>
    <s v="Corporate"/>
    <s v="Economy"/>
    <x v="0"/>
    <x v="1"/>
    <s v="Ibico Binder Covers, Clear"/>
    <n v="1"/>
    <n v="46"/>
    <n v="-40"/>
    <n v="7"/>
    <b v="0"/>
  </r>
  <r>
    <s v="AZ-2014-17071"/>
    <x v="507"/>
    <n v="21"/>
    <n v="1"/>
    <n v="14"/>
    <x v="507"/>
    <s v="Liam Newton"/>
    <x v="1"/>
    <x v="23"/>
    <s v="Augsburg"/>
    <x v="1"/>
    <s v="Corporate"/>
    <s v="Priority"/>
    <x v="2"/>
    <x v="6"/>
    <s v="Novimex Rocking Chair, Red"/>
    <n v="0"/>
    <n v="355"/>
    <n v="31"/>
    <n v="3"/>
    <b v="0"/>
  </r>
  <r>
    <s v="AZ-2014-17071"/>
    <x v="507"/>
    <n v="21"/>
    <n v="1"/>
    <n v="14"/>
    <x v="507"/>
    <s v="Liam Newton"/>
    <x v="1"/>
    <x v="23"/>
    <s v="Augsburg"/>
    <x v="1"/>
    <s v="Corporate"/>
    <s v="Priority"/>
    <x v="0"/>
    <x v="12"/>
    <s v="Acme Scissors, Serrated"/>
    <n v="0"/>
    <n v="22"/>
    <n v="1"/>
    <n v="1"/>
    <b v="1"/>
  </r>
  <r>
    <s v="AZ-2014-2483272"/>
    <x v="507"/>
    <n v="21"/>
    <n v="1"/>
    <n v="14"/>
    <x v="507"/>
    <s v="Lorri Stratton"/>
    <x v="3"/>
    <x v="9"/>
    <s v="Roanne"/>
    <x v="1"/>
    <s v="Consumer"/>
    <s v="Economy Plus"/>
    <x v="0"/>
    <x v="1"/>
    <s v="Ibico Hole Reinforcements, Recycled"/>
    <n v="0"/>
    <n v="44"/>
    <n v="14"/>
    <n v="6"/>
    <b v="0"/>
  </r>
  <r>
    <s v="AZ-2014-2483272"/>
    <x v="507"/>
    <n v="21"/>
    <n v="1"/>
    <n v="14"/>
    <x v="507"/>
    <s v="Lorri Stratton"/>
    <x v="3"/>
    <x v="9"/>
    <s v="Roanne"/>
    <x v="1"/>
    <s v="Consumer"/>
    <s v="Economy Plus"/>
    <x v="0"/>
    <x v="10"/>
    <s v="Kraft Clasp Envelope, with clear poly window"/>
    <n v="0"/>
    <n v="25"/>
    <n v="12"/>
    <n v="2"/>
    <b v="0"/>
  </r>
  <r>
    <s v="AZ-2014-2483272"/>
    <x v="507"/>
    <n v="21"/>
    <n v="1"/>
    <n v="14"/>
    <x v="507"/>
    <s v="Lorri Stratton"/>
    <x v="3"/>
    <x v="9"/>
    <s v="Roanne"/>
    <x v="1"/>
    <s v="Consumer"/>
    <s v="Economy Plus"/>
    <x v="1"/>
    <x v="7"/>
    <s v="Logitech Flash Drive, Programmable"/>
    <n v="0"/>
    <n v="192"/>
    <n v="90"/>
    <n v="6"/>
    <b v="1"/>
  </r>
  <r>
    <s v="AZ-2014-7416402"/>
    <x v="507"/>
    <n v="21"/>
    <n v="1"/>
    <n v="14"/>
    <x v="507"/>
    <s v="Kenneth Gonzales"/>
    <x v="1"/>
    <x v="1"/>
    <s v="Gummersbach"/>
    <x v="1"/>
    <s v="Consumer"/>
    <s v="Priority"/>
    <x v="0"/>
    <x v="14"/>
    <s v="Novimex Removable Labels, Adjustable"/>
    <n v="0"/>
    <n v="62"/>
    <n v="6"/>
    <n v="6"/>
    <b v="1"/>
  </r>
  <r>
    <s v="AZ-2014-7225808"/>
    <x v="507"/>
    <n v="21"/>
    <n v="1"/>
    <n v="14"/>
    <x v="507"/>
    <s v="Jacob Roemer"/>
    <x v="4"/>
    <x v="4"/>
    <s v="Letchworth"/>
    <x v="0"/>
    <s v="Corporate"/>
    <s v="Economy"/>
    <x v="2"/>
    <x v="16"/>
    <s v="Chromcraft Conference Table, with Bottom Storage"/>
    <n v="0"/>
    <n v="1745"/>
    <n v="122"/>
    <n v="2"/>
    <b v="1"/>
  </r>
  <r>
    <s v="AZ-2014-7225808"/>
    <x v="507"/>
    <n v="21"/>
    <n v="1"/>
    <n v="14"/>
    <x v="507"/>
    <s v="Jacob Roemer"/>
    <x v="4"/>
    <x v="4"/>
    <s v="Letchworth"/>
    <x v="0"/>
    <s v="Corporate"/>
    <s v="Economy"/>
    <x v="0"/>
    <x v="14"/>
    <s v="Harbour Creations Removable Labels, Adjustable"/>
    <n v="0"/>
    <n v="17"/>
    <n v="2"/>
    <n v="2"/>
    <b v="0"/>
  </r>
  <r>
    <s v="AZ-2014-7225808"/>
    <x v="507"/>
    <n v="21"/>
    <n v="1"/>
    <n v="14"/>
    <x v="507"/>
    <s v="Jacob Roemer"/>
    <x v="4"/>
    <x v="4"/>
    <s v="Letchworth"/>
    <x v="0"/>
    <s v="Corporate"/>
    <s v="Economy"/>
    <x v="0"/>
    <x v="3"/>
    <s v="Smead Shelving, Blue"/>
    <n v="0"/>
    <n v="147"/>
    <n v="44"/>
    <n v="3"/>
    <b v="1"/>
  </r>
  <r>
    <s v="AZ-2014-7225808"/>
    <x v="507"/>
    <n v="21"/>
    <n v="1"/>
    <n v="14"/>
    <x v="507"/>
    <s v="Jacob Roemer"/>
    <x v="4"/>
    <x v="4"/>
    <s v="Letchworth"/>
    <x v="0"/>
    <s v="Corporate"/>
    <s v="Economy"/>
    <x v="1"/>
    <x v="4"/>
    <s v="Epson Phone, Wireless"/>
    <n v="0"/>
    <n v="162"/>
    <n v="73"/>
    <n v="2"/>
    <b v="0"/>
  </r>
  <r>
    <s v="AZ-2014-4160520"/>
    <x v="507"/>
    <n v="21"/>
    <n v="1"/>
    <n v="14"/>
    <x v="507"/>
    <s v="Aaron Cunningham"/>
    <x v="3"/>
    <x v="8"/>
    <s v="Roissy-en-Brie"/>
    <x v="1"/>
    <s v="Consumer"/>
    <s v="Economy"/>
    <x v="2"/>
    <x v="6"/>
    <s v="Novimex Chairmat, Red"/>
    <n v="0"/>
    <n v="101"/>
    <n v="23"/>
    <n v="2"/>
    <b v="1"/>
  </r>
  <r>
    <s v="AZ-2014-8803055"/>
    <x v="507"/>
    <n v="21"/>
    <n v="1"/>
    <n v="14"/>
    <x v="507"/>
    <s v="Nathan Clayton"/>
    <x v="1"/>
    <x v="1"/>
    <s v="Oberhausen"/>
    <x v="1"/>
    <s v="Consumer"/>
    <s v="Economy"/>
    <x v="0"/>
    <x v="2"/>
    <s v="BIC Pencil Sharpener, Fluorescent"/>
    <n v="0"/>
    <n v="121"/>
    <n v="41"/>
    <n v="4"/>
    <b v="1"/>
  </r>
  <r>
    <s v="AZ-2014-8803055"/>
    <x v="507"/>
    <n v="21"/>
    <n v="1"/>
    <n v="14"/>
    <x v="507"/>
    <s v="Nathan Clayton"/>
    <x v="1"/>
    <x v="1"/>
    <s v="Oberhausen"/>
    <x v="1"/>
    <s v="Consumer"/>
    <s v="Economy"/>
    <x v="0"/>
    <x v="12"/>
    <s v="Acme Trimmer, Easy Grip"/>
    <n v="0"/>
    <n v="139"/>
    <n v="30"/>
    <n v="3"/>
    <b v="1"/>
  </r>
  <r>
    <s v="AZ-2014-6273241"/>
    <x v="507"/>
    <n v="21"/>
    <n v="1"/>
    <n v="14"/>
    <x v="507"/>
    <s v="Sofia Goddard"/>
    <x v="5"/>
    <x v="18"/>
    <s v="Valencia"/>
    <x v="2"/>
    <s v="Corporate"/>
    <s v="Economy"/>
    <x v="1"/>
    <x v="4"/>
    <s v="Panasonic Inkjet, Red"/>
    <n v="0"/>
    <n v="557"/>
    <n v="111"/>
    <n v="2"/>
    <b v="0"/>
  </r>
  <r>
    <s v="AZ-2011-2245674"/>
    <x v="508"/>
    <n v="22"/>
    <n v="1"/>
    <n v="11"/>
    <x v="508"/>
    <s v="Dylan Disney"/>
    <x v="8"/>
    <x v="117"/>
    <s v="Leuven"/>
    <x v="1"/>
    <s v="Home Office"/>
    <s v="Economy"/>
    <x v="0"/>
    <x v="1"/>
    <s v="Avery Index Tab, Clear"/>
    <n v="0"/>
    <n v="12"/>
    <n v="3"/>
    <n v="2"/>
    <b v="1"/>
  </r>
  <r>
    <s v="AZ-2011-2245674"/>
    <x v="508"/>
    <n v="22"/>
    <n v="1"/>
    <n v="11"/>
    <x v="508"/>
    <s v="Dylan Disney"/>
    <x v="8"/>
    <x v="117"/>
    <s v="Leuven"/>
    <x v="1"/>
    <s v="Home Office"/>
    <s v="Economy"/>
    <x v="0"/>
    <x v="3"/>
    <s v="Tenex File Cart, Blue"/>
    <n v="0"/>
    <n v="666"/>
    <n v="120"/>
    <n v="5"/>
    <b v="1"/>
  </r>
  <r>
    <s v="AZ-2011-8034411"/>
    <x v="508"/>
    <n v="22"/>
    <n v="1"/>
    <n v="11"/>
    <x v="508"/>
    <s v="Melissa Bean"/>
    <x v="2"/>
    <x v="55"/>
    <s v="Prato"/>
    <x v="2"/>
    <s v="Home Office"/>
    <s v="Economy"/>
    <x v="2"/>
    <x v="5"/>
    <s v="Bush Classic Bookcase, Traditional"/>
    <n v="0"/>
    <n v="825"/>
    <n v="338"/>
    <n v="2"/>
    <b v="1"/>
  </r>
  <r>
    <s v="AZ-2011-8034411"/>
    <x v="508"/>
    <n v="22"/>
    <n v="1"/>
    <n v="11"/>
    <x v="508"/>
    <s v="Melissa Bean"/>
    <x v="2"/>
    <x v="55"/>
    <s v="Prato"/>
    <x v="2"/>
    <s v="Home Office"/>
    <s v="Economy"/>
    <x v="0"/>
    <x v="2"/>
    <s v="Boston Canvas, Easy-Erase"/>
    <n v="0"/>
    <n v="54"/>
    <n v="12"/>
    <n v="1"/>
    <b v="1"/>
  </r>
  <r>
    <s v="AZ-2011-8034411"/>
    <x v="508"/>
    <n v="22"/>
    <n v="1"/>
    <n v="11"/>
    <x v="508"/>
    <s v="Melissa Bean"/>
    <x v="2"/>
    <x v="55"/>
    <s v="Prato"/>
    <x v="2"/>
    <s v="Home Office"/>
    <s v="Economy"/>
    <x v="0"/>
    <x v="3"/>
    <s v="Rogers Lockers, Single Width"/>
    <n v="0"/>
    <n v="889"/>
    <n v="59"/>
    <n v="7"/>
    <b v="1"/>
  </r>
  <r>
    <s v="AZ-2012-8708707"/>
    <x v="509"/>
    <n v="22"/>
    <n v="1"/>
    <n v="12"/>
    <x v="509"/>
    <s v="Jett Osman"/>
    <x v="9"/>
    <x v="70"/>
    <s v="Utrecht"/>
    <x v="1"/>
    <s v="Home Office"/>
    <s v="Economy"/>
    <x v="2"/>
    <x v="6"/>
    <s v="Harbour Creations Steel Folding Chair, Adjustable"/>
    <n v="1"/>
    <n v="151"/>
    <n v="-48"/>
    <n v="3"/>
    <b v="1"/>
  </r>
  <r>
    <s v="AZ-2013-2960251"/>
    <x v="510"/>
    <n v="22"/>
    <n v="1"/>
    <n v="13"/>
    <x v="510"/>
    <s v="Gregory Rodriguez"/>
    <x v="4"/>
    <x v="4"/>
    <s v="York"/>
    <x v="0"/>
    <s v="Corporate"/>
    <s v="Economy"/>
    <x v="2"/>
    <x v="6"/>
    <s v="Office Star Bag Chairs, Adjustable"/>
    <n v="0"/>
    <n v="174"/>
    <n v="24"/>
    <n v="3"/>
    <b v="0"/>
  </r>
  <r>
    <s v="AZ-2013-2960251"/>
    <x v="510"/>
    <n v="22"/>
    <n v="1"/>
    <n v="13"/>
    <x v="510"/>
    <s v="Gregory Rodriguez"/>
    <x v="4"/>
    <x v="4"/>
    <s v="York"/>
    <x v="0"/>
    <s v="Corporate"/>
    <s v="Economy"/>
    <x v="2"/>
    <x v="6"/>
    <s v="Office Star Steel Folding Chair, Black"/>
    <n v="0"/>
    <n v="268"/>
    <n v="0"/>
    <n v="3"/>
    <b v="1"/>
  </r>
  <r>
    <s v="AZ-2014-6672718"/>
    <x v="511"/>
    <n v="22"/>
    <n v="1"/>
    <n v="14"/>
    <x v="511"/>
    <s v="Kaitlyn Dorsch"/>
    <x v="4"/>
    <x v="42"/>
    <s v="Glasgow"/>
    <x v="0"/>
    <s v="Corporate"/>
    <s v="Economy Plus"/>
    <x v="0"/>
    <x v="0"/>
    <s v="Eaton Computer Printout Paper, 8.5 x 11"/>
    <n v="0"/>
    <n v="184"/>
    <n v="85"/>
    <n v="6"/>
    <b v="0"/>
  </r>
  <r>
    <s v="AZ-2014-9065291"/>
    <x v="511"/>
    <n v="22"/>
    <n v="1"/>
    <n v="14"/>
    <x v="511"/>
    <s v="Edward Zwar"/>
    <x v="2"/>
    <x v="6"/>
    <s v="Rome"/>
    <x v="2"/>
    <s v="Consumer"/>
    <s v="Priority"/>
    <x v="0"/>
    <x v="3"/>
    <s v="Smead Shelving, Wire Frame"/>
    <n v="0"/>
    <n v="86"/>
    <n v="9"/>
    <n v="3"/>
    <b v="1"/>
  </r>
  <r>
    <s v="AZ-2014-6001342"/>
    <x v="511"/>
    <n v="22"/>
    <n v="1"/>
    <n v="14"/>
    <x v="511"/>
    <s v="Kayla Ronald"/>
    <x v="1"/>
    <x v="1"/>
    <s v="Essen"/>
    <x v="1"/>
    <s v="Corporate"/>
    <s v="Economy"/>
    <x v="0"/>
    <x v="1"/>
    <s v="Wilson Jones Hole Reinforcements, Clear"/>
    <n v="0"/>
    <n v="8"/>
    <n v="1"/>
    <n v="2"/>
    <b v="0"/>
  </r>
  <r>
    <s v="AZ-2014-6001342"/>
    <x v="511"/>
    <n v="22"/>
    <n v="1"/>
    <n v="14"/>
    <x v="511"/>
    <s v="Kayla Ronald"/>
    <x v="1"/>
    <x v="1"/>
    <s v="Essen"/>
    <x v="1"/>
    <s v="Corporate"/>
    <s v="Economy"/>
    <x v="0"/>
    <x v="14"/>
    <s v="Harbour Creations File Folder Labels, Adjustable"/>
    <n v="0"/>
    <n v="27"/>
    <n v="1"/>
    <n v="4"/>
    <b v="1"/>
  </r>
  <r>
    <s v="AZ-2014-6001342"/>
    <x v="511"/>
    <n v="22"/>
    <n v="1"/>
    <n v="14"/>
    <x v="511"/>
    <s v="Kayla Ronald"/>
    <x v="1"/>
    <x v="1"/>
    <s v="Essen"/>
    <x v="1"/>
    <s v="Corporate"/>
    <s v="Economy"/>
    <x v="0"/>
    <x v="0"/>
    <s v="Enermax Cards &amp; Envelopes, Multicolor"/>
    <n v="0"/>
    <n v="146"/>
    <n v="20"/>
    <n v="3"/>
    <b v="1"/>
  </r>
  <r>
    <s v="BN-2014-7598465"/>
    <x v="511"/>
    <n v="22"/>
    <n v="1"/>
    <n v="14"/>
    <x v="511"/>
    <s v="Georgina Arnold"/>
    <x v="14"/>
    <x v="84"/>
    <s v="Copenhagen"/>
    <x v="0"/>
    <s v="Corporate"/>
    <s v="Economy"/>
    <x v="0"/>
    <x v="3"/>
    <s v="Fellowes File Cart, Single Width"/>
    <n v="1"/>
    <n v="206"/>
    <n v="-206"/>
    <n v="3"/>
    <b v="1"/>
  </r>
  <r>
    <s v="AZ-2014-1191751"/>
    <x v="511"/>
    <n v="22"/>
    <n v="1"/>
    <n v="14"/>
    <x v="511"/>
    <s v="Nate Dacey"/>
    <x v="2"/>
    <x v="94"/>
    <s v="Falconara Marittima"/>
    <x v="2"/>
    <s v="Consumer"/>
    <s v="Economy"/>
    <x v="0"/>
    <x v="2"/>
    <s v="Sanford Pencil Sharpener, Water Color"/>
    <n v="0"/>
    <n v="26"/>
    <n v="7"/>
    <n v="1"/>
    <b v="1"/>
  </r>
  <r>
    <s v="BN-2014-9936235"/>
    <x v="511"/>
    <n v="22"/>
    <n v="1"/>
    <n v="14"/>
    <x v="511"/>
    <s v="Gracie Hunter"/>
    <x v="4"/>
    <x v="4"/>
    <s v="Lowestoft"/>
    <x v="0"/>
    <s v="Consumer"/>
    <s v="Economy"/>
    <x v="0"/>
    <x v="8"/>
    <s v="Breville Coffee Grinder, White"/>
    <n v="0"/>
    <n v="180"/>
    <n v="5"/>
    <n v="3"/>
    <b v="1"/>
  </r>
  <r>
    <s v="BN-2014-9936235"/>
    <x v="511"/>
    <n v="22"/>
    <n v="1"/>
    <n v="14"/>
    <x v="511"/>
    <s v="Gracie Hunter"/>
    <x v="4"/>
    <x v="4"/>
    <s v="Lowestoft"/>
    <x v="0"/>
    <s v="Consumer"/>
    <s v="Economy"/>
    <x v="0"/>
    <x v="2"/>
    <s v="Boston Pencil Sharpener, Fluorescent"/>
    <n v="0"/>
    <n v="116"/>
    <n v="16"/>
    <n v="4"/>
    <b v="0"/>
  </r>
  <r>
    <s v="BN-2014-9936235"/>
    <x v="511"/>
    <n v="22"/>
    <n v="1"/>
    <n v="14"/>
    <x v="511"/>
    <s v="Gracie Hunter"/>
    <x v="4"/>
    <x v="4"/>
    <s v="Lowestoft"/>
    <x v="0"/>
    <s v="Consumer"/>
    <s v="Economy"/>
    <x v="0"/>
    <x v="2"/>
    <s v="Stanley Highlighters, Water Color"/>
    <n v="0"/>
    <n v="107"/>
    <n v="36"/>
    <n v="6"/>
    <b v="0"/>
  </r>
  <r>
    <s v="BN-2014-9936235"/>
    <x v="511"/>
    <n v="22"/>
    <n v="1"/>
    <n v="14"/>
    <x v="511"/>
    <s v="Gracie Hunter"/>
    <x v="4"/>
    <x v="4"/>
    <s v="Lowestoft"/>
    <x v="0"/>
    <s v="Consumer"/>
    <s v="Economy"/>
    <x v="0"/>
    <x v="1"/>
    <s v="Wilson Jones Index Tab, Clear"/>
    <n v="0"/>
    <n v="12"/>
    <n v="1"/>
    <n v="2"/>
    <b v="1"/>
  </r>
  <r>
    <s v="BN-2014-9936235"/>
    <x v="511"/>
    <n v="22"/>
    <n v="1"/>
    <n v="14"/>
    <x v="511"/>
    <s v="Gracie Hunter"/>
    <x v="4"/>
    <x v="4"/>
    <s v="Lowestoft"/>
    <x v="0"/>
    <s v="Consumer"/>
    <s v="Economy"/>
    <x v="0"/>
    <x v="10"/>
    <s v="Cameo Mailers, Set of 50"/>
    <n v="0"/>
    <n v="38"/>
    <n v="18"/>
    <n v="1"/>
    <b v="0"/>
  </r>
  <r>
    <s v="BN-2014-9936235"/>
    <x v="511"/>
    <n v="22"/>
    <n v="1"/>
    <n v="14"/>
    <x v="511"/>
    <s v="Gracie Hunter"/>
    <x v="4"/>
    <x v="4"/>
    <s v="Lowestoft"/>
    <x v="0"/>
    <s v="Consumer"/>
    <s v="Economy"/>
    <x v="0"/>
    <x v="0"/>
    <s v="Enermax Computer Printout Paper, 8.5 x 11"/>
    <n v="0"/>
    <n v="65"/>
    <n v="17"/>
    <n v="2"/>
    <b v="0"/>
  </r>
  <r>
    <s v="BN-2014-9936235"/>
    <x v="511"/>
    <n v="22"/>
    <n v="1"/>
    <n v="14"/>
    <x v="511"/>
    <s v="Gracie Hunter"/>
    <x v="4"/>
    <x v="4"/>
    <s v="Lowestoft"/>
    <x v="0"/>
    <s v="Consumer"/>
    <s v="Economy"/>
    <x v="0"/>
    <x v="3"/>
    <s v="Eldon Folders, Industrial"/>
    <n v="0"/>
    <n v="157"/>
    <n v="5"/>
    <n v="9"/>
    <b v="1"/>
  </r>
  <r>
    <s v="BN-2014-9936235"/>
    <x v="511"/>
    <n v="22"/>
    <n v="1"/>
    <n v="14"/>
    <x v="511"/>
    <s v="Gracie Hunter"/>
    <x v="4"/>
    <x v="4"/>
    <s v="Lowestoft"/>
    <x v="0"/>
    <s v="Consumer"/>
    <s v="Economy"/>
    <x v="0"/>
    <x v="3"/>
    <s v="Smead Box, Blue"/>
    <n v="0"/>
    <n v="75"/>
    <n v="0"/>
    <n v="7"/>
    <b v="0"/>
  </r>
  <r>
    <s v="BN-2014-9936235"/>
    <x v="511"/>
    <n v="22"/>
    <n v="1"/>
    <n v="14"/>
    <x v="511"/>
    <s v="Gracie Hunter"/>
    <x v="4"/>
    <x v="4"/>
    <s v="Lowestoft"/>
    <x v="0"/>
    <s v="Consumer"/>
    <s v="Economy"/>
    <x v="0"/>
    <x v="12"/>
    <s v="Kleencut Shears, Serrated"/>
    <n v="0"/>
    <n v="87"/>
    <n v="4"/>
    <n v="2"/>
    <b v="1"/>
  </r>
  <r>
    <s v="BN-2014-9473306"/>
    <x v="511"/>
    <n v="22"/>
    <n v="1"/>
    <n v="14"/>
    <x v="511"/>
    <s v="Tyson Ebden"/>
    <x v="5"/>
    <x v="54"/>
    <s v="Fuenlabrada"/>
    <x v="2"/>
    <s v="Consumer"/>
    <s v="Economy"/>
    <x v="2"/>
    <x v="6"/>
    <s v="Novimex Swivel Stool, Black"/>
    <n v="0"/>
    <n v="259"/>
    <n v="-55"/>
    <n v="2"/>
    <b v="0"/>
  </r>
  <r>
    <s v="AZ-2012-5084110"/>
    <x v="512"/>
    <n v="23"/>
    <n v="1"/>
    <n v="12"/>
    <x v="512"/>
    <s v="Georgia Blackburn"/>
    <x v="4"/>
    <x v="4"/>
    <s v="Gosport"/>
    <x v="0"/>
    <s v="Corporate"/>
    <s v="Economy"/>
    <x v="0"/>
    <x v="1"/>
    <s v="Wilson Jones Index Tab, Recycled"/>
    <n v="0"/>
    <n v="41"/>
    <n v="11"/>
    <n v="6"/>
    <b v="0"/>
  </r>
  <r>
    <s v="BN-2012-2002829"/>
    <x v="512"/>
    <n v="23"/>
    <n v="1"/>
    <n v="12"/>
    <x v="512"/>
    <s v="Betty Reynolds"/>
    <x v="2"/>
    <x v="24"/>
    <s v="Milan"/>
    <x v="2"/>
    <s v="Corporate"/>
    <s v="Economy"/>
    <x v="1"/>
    <x v="9"/>
    <s v="Apple Signal Booster, with Caller ID"/>
    <n v="0"/>
    <n v="410"/>
    <n v="-212"/>
    <n v="5"/>
    <b v="0"/>
  </r>
  <r>
    <s v="BN-2012-5839370"/>
    <x v="512"/>
    <n v="23"/>
    <n v="1"/>
    <n v="12"/>
    <x v="512"/>
    <s v="Declan Dundas"/>
    <x v="5"/>
    <x v="22"/>
    <s v="Dos Hermanas"/>
    <x v="2"/>
    <s v="Corporate"/>
    <s v="Economy"/>
    <x v="2"/>
    <x v="16"/>
    <s v="Lesro Round Table, Fully Assembled"/>
    <n v="1"/>
    <n v="1451"/>
    <n v="-363"/>
    <n v="8"/>
    <b v="1"/>
  </r>
  <r>
    <s v="BN-2012-5839370"/>
    <x v="512"/>
    <n v="23"/>
    <n v="1"/>
    <n v="12"/>
    <x v="512"/>
    <s v="Declan Dundas"/>
    <x v="5"/>
    <x v="22"/>
    <s v="Dos Hermanas"/>
    <x v="2"/>
    <s v="Corporate"/>
    <s v="Economy"/>
    <x v="0"/>
    <x v="1"/>
    <s v="Acco 3-Hole Punch, Economy"/>
    <n v="0"/>
    <n v="211"/>
    <n v="40"/>
    <n v="7"/>
    <b v="0"/>
  </r>
  <r>
    <s v="AZ-2013-2671992"/>
    <x v="513"/>
    <n v="23"/>
    <n v="1"/>
    <n v="13"/>
    <x v="513"/>
    <s v="Louise Winter"/>
    <x v="3"/>
    <x v="27"/>
    <s v="Rochefort"/>
    <x v="1"/>
    <s v="Corporate"/>
    <s v="Economy Plus"/>
    <x v="2"/>
    <x v="5"/>
    <s v="Safco Stackable Bookrack, Pine"/>
    <n v="0"/>
    <n v="135"/>
    <n v="39"/>
    <n v="1"/>
    <b v="0"/>
  </r>
  <r>
    <s v="AZ-2013-2055109"/>
    <x v="513"/>
    <n v="23"/>
    <n v="1"/>
    <n v="13"/>
    <x v="513"/>
    <s v="Rebecca Cook"/>
    <x v="3"/>
    <x v="8"/>
    <s v="Saint-Ouen"/>
    <x v="1"/>
    <s v="Corporate"/>
    <s v="Economy Plus"/>
    <x v="0"/>
    <x v="2"/>
    <s v="Sanford Pens, Blue"/>
    <n v="0"/>
    <n v="67"/>
    <n v="16"/>
    <n v="6"/>
    <b v="0"/>
  </r>
  <r>
    <s v="BN-2014-4902106"/>
    <x v="514"/>
    <n v="23"/>
    <n v="1"/>
    <n v="14"/>
    <x v="514"/>
    <s v="Oscar Serena"/>
    <x v="2"/>
    <x v="91"/>
    <s v="Chieti"/>
    <x v="2"/>
    <s v="Consumer"/>
    <s v="Immediate"/>
    <x v="2"/>
    <x v="15"/>
    <s v="Tenex Stacking Tray, Erganomic"/>
    <n v="0"/>
    <n v="191"/>
    <n v="13"/>
    <n v="8"/>
    <b v="1"/>
  </r>
  <r>
    <s v="AZ-2014-9580273"/>
    <x v="514"/>
    <n v="23"/>
    <n v="1"/>
    <n v="14"/>
    <x v="514"/>
    <s v="Nicholas Watkins"/>
    <x v="1"/>
    <x v="47"/>
    <s v="Rostock"/>
    <x v="1"/>
    <s v="Consumer"/>
    <s v="Priority"/>
    <x v="0"/>
    <x v="2"/>
    <s v="Boston Markers, Blue"/>
    <n v="0"/>
    <n v="132"/>
    <n v="54"/>
    <n v="5"/>
    <b v="0"/>
  </r>
  <r>
    <s v="AZ-2014-9580273"/>
    <x v="514"/>
    <n v="23"/>
    <n v="1"/>
    <n v="14"/>
    <x v="514"/>
    <s v="Nicholas Watkins"/>
    <x v="1"/>
    <x v="47"/>
    <s v="Rostock"/>
    <x v="1"/>
    <s v="Consumer"/>
    <s v="Priority"/>
    <x v="0"/>
    <x v="11"/>
    <s v="Stockwell Push Pins, 12 Pack"/>
    <n v="0"/>
    <n v="94"/>
    <n v="7"/>
    <n v="7"/>
    <b v="0"/>
  </r>
  <r>
    <s v="AZ-2014-9580273"/>
    <x v="514"/>
    <n v="23"/>
    <n v="1"/>
    <n v="14"/>
    <x v="514"/>
    <s v="Nicholas Watkins"/>
    <x v="1"/>
    <x v="47"/>
    <s v="Rostock"/>
    <x v="1"/>
    <s v="Consumer"/>
    <s v="Priority"/>
    <x v="1"/>
    <x v="13"/>
    <s v="Hewlett Fax Machine, Color"/>
    <n v="0"/>
    <n v="643"/>
    <n v="225"/>
    <n v="2"/>
    <b v="1"/>
  </r>
  <r>
    <s v="AZ-2011-6684426"/>
    <x v="515"/>
    <n v="24"/>
    <n v="1"/>
    <n v="11"/>
    <x v="515"/>
    <s v="Vaughn Gibbs"/>
    <x v="2"/>
    <x v="15"/>
    <s v="Gela"/>
    <x v="2"/>
    <s v="Home Office"/>
    <s v="Economy Plus"/>
    <x v="0"/>
    <x v="2"/>
    <s v="Boston Markers, Fluorescent"/>
    <n v="0"/>
    <n v="28"/>
    <n v="4"/>
    <n v="1"/>
    <b v="0"/>
  </r>
  <r>
    <s v="BN-2011-7883641"/>
    <x v="515"/>
    <n v="24"/>
    <n v="1"/>
    <n v="11"/>
    <x v="515"/>
    <s v="William Horton"/>
    <x v="2"/>
    <x v="2"/>
    <s v="Bologna"/>
    <x v="2"/>
    <s v="Consumer"/>
    <s v="Priority"/>
    <x v="2"/>
    <x v="6"/>
    <s v="Harbour Creations Swivel Stool, Set of Two"/>
    <n v="1"/>
    <n v="73"/>
    <n v="-57"/>
    <n v="1"/>
    <b v="1"/>
  </r>
  <r>
    <s v="BN-2011-7883641"/>
    <x v="515"/>
    <n v="24"/>
    <n v="1"/>
    <n v="11"/>
    <x v="515"/>
    <s v="William Horton"/>
    <x v="2"/>
    <x v="2"/>
    <s v="Bologna"/>
    <x v="2"/>
    <s v="Consumer"/>
    <s v="Priority"/>
    <x v="2"/>
    <x v="6"/>
    <s v="Office Star Bag Chairs, Set of Two"/>
    <n v="1"/>
    <n v="69"/>
    <n v="-95"/>
    <n v="3"/>
    <b v="0"/>
  </r>
  <r>
    <s v="BN-2011-7883641"/>
    <x v="515"/>
    <n v="24"/>
    <n v="1"/>
    <n v="11"/>
    <x v="515"/>
    <s v="William Horton"/>
    <x v="2"/>
    <x v="2"/>
    <s v="Bologna"/>
    <x v="2"/>
    <s v="Consumer"/>
    <s v="Priority"/>
    <x v="0"/>
    <x v="11"/>
    <s v="Advantus Staples, 12 Pack"/>
    <n v="0"/>
    <n v="41"/>
    <n v="3"/>
    <n v="4"/>
    <b v="1"/>
  </r>
  <r>
    <s v="BN-2011-7883641"/>
    <x v="515"/>
    <n v="24"/>
    <n v="1"/>
    <n v="11"/>
    <x v="515"/>
    <s v="William Horton"/>
    <x v="2"/>
    <x v="2"/>
    <s v="Bologna"/>
    <x v="2"/>
    <s v="Consumer"/>
    <s v="Priority"/>
    <x v="0"/>
    <x v="14"/>
    <s v="Harbour Creations Color Coded Labels, Adjustable"/>
    <n v="0"/>
    <n v="54"/>
    <n v="8"/>
    <n v="5"/>
    <b v="1"/>
  </r>
  <r>
    <s v="BN-2011-7883641"/>
    <x v="515"/>
    <n v="24"/>
    <n v="1"/>
    <n v="11"/>
    <x v="515"/>
    <s v="William Horton"/>
    <x v="2"/>
    <x v="2"/>
    <s v="Bologna"/>
    <x v="2"/>
    <s v="Consumer"/>
    <s v="Priority"/>
    <x v="0"/>
    <x v="0"/>
    <s v="SanDisk Memo Slips, Multicolor"/>
    <n v="0"/>
    <n v="55"/>
    <n v="3"/>
    <n v="3"/>
    <b v="0"/>
  </r>
  <r>
    <s v="AZ-2012-2484319"/>
    <x v="516"/>
    <n v="24"/>
    <n v="1"/>
    <n v="12"/>
    <x v="516"/>
    <s v="Peter Daly"/>
    <x v="10"/>
    <x v="45"/>
    <s v="Innsbruck"/>
    <x v="1"/>
    <s v="Consumer"/>
    <s v="Priority"/>
    <x v="0"/>
    <x v="2"/>
    <s v="Boston Pencil Sharpener, Easy-Erase"/>
    <n v="0"/>
    <n v="91"/>
    <n v="14"/>
    <n v="3"/>
    <b v="1"/>
  </r>
  <r>
    <s v="AZ-2012-6415862"/>
    <x v="516"/>
    <n v="24"/>
    <n v="1"/>
    <n v="12"/>
    <x v="516"/>
    <s v="Lillian Davis"/>
    <x v="1"/>
    <x v="31"/>
    <s v="Hamburg"/>
    <x v="1"/>
    <s v="Consumer"/>
    <s v="Economy"/>
    <x v="0"/>
    <x v="2"/>
    <s v="Stanley Markers, Water Color"/>
    <n v="0"/>
    <n v="152"/>
    <n v="50"/>
    <n v="6"/>
    <b v="0"/>
  </r>
  <r>
    <s v="AZ-2012-6415862"/>
    <x v="516"/>
    <n v="24"/>
    <n v="1"/>
    <n v="12"/>
    <x v="516"/>
    <s v="Lillian Davis"/>
    <x v="1"/>
    <x v="31"/>
    <s v="Hamburg"/>
    <x v="1"/>
    <s v="Consumer"/>
    <s v="Economy"/>
    <x v="0"/>
    <x v="1"/>
    <s v="Acco Hole Reinforcements, Economy"/>
    <n v="0"/>
    <n v="7"/>
    <n v="1"/>
    <n v="1"/>
    <b v="1"/>
  </r>
  <r>
    <s v="AZ-2012-6415862"/>
    <x v="516"/>
    <n v="24"/>
    <n v="1"/>
    <n v="12"/>
    <x v="516"/>
    <s v="Lillian Davis"/>
    <x v="1"/>
    <x v="31"/>
    <s v="Hamburg"/>
    <x v="1"/>
    <s v="Consumer"/>
    <s v="Economy"/>
    <x v="0"/>
    <x v="12"/>
    <s v="Acme Ruler, Steel"/>
    <n v="0"/>
    <n v="97"/>
    <n v="29"/>
    <n v="6"/>
    <b v="1"/>
  </r>
  <r>
    <s v="AZ-2012-6415862"/>
    <x v="516"/>
    <n v="24"/>
    <n v="1"/>
    <n v="12"/>
    <x v="516"/>
    <s v="Lillian Davis"/>
    <x v="1"/>
    <x v="31"/>
    <s v="Hamburg"/>
    <x v="1"/>
    <s v="Consumer"/>
    <s v="Economy"/>
    <x v="1"/>
    <x v="9"/>
    <s v="Motorola Office Telephone, VoIP"/>
    <n v="0"/>
    <n v="503"/>
    <n v="221"/>
    <n v="7"/>
    <b v="1"/>
  </r>
  <r>
    <s v="BN-2012-4743725"/>
    <x v="516"/>
    <n v="24"/>
    <n v="1"/>
    <n v="12"/>
    <x v="516"/>
    <s v="Peter Daly"/>
    <x v="3"/>
    <x v="9"/>
    <s v="Rillieux-la-Pape"/>
    <x v="1"/>
    <s v="Consumer"/>
    <s v="Economy"/>
    <x v="2"/>
    <x v="5"/>
    <s v="Safco 3-Shelf Cabinet, Metal"/>
    <n v="0"/>
    <n v="454"/>
    <n v="126"/>
    <n v="3"/>
    <b v="1"/>
  </r>
  <r>
    <s v="BN-2012-4743725"/>
    <x v="516"/>
    <n v="24"/>
    <n v="1"/>
    <n v="12"/>
    <x v="516"/>
    <s v="Peter Daly"/>
    <x v="3"/>
    <x v="9"/>
    <s v="Rillieux-la-Pape"/>
    <x v="1"/>
    <s v="Consumer"/>
    <s v="Economy"/>
    <x v="0"/>
    <x v="3"/>
    <s v="Eldon File Cart, Blue"/>
    <n v="0"/>
    <n v="571"/>
    <n v="-51"/>
    <n v="5"/>
    <b v="1"/>
  </r>
  <r>
    <s v="BN-2012-4743725"/>
    <x v="516"/>
    <n v="24"/>
    <n v="1"/>
    <n v="12"/>
    <x v="516"/>
    <s v="Peter Daly"/>
    <x v="3"/>
    <x v="9"/>
    <s v="Rillieux-la-Pape"/>
    <x v="1"/>
    <s v="Consumer"/>
    <s v="Economy"/>
    <x v="1"/>
    <x v="4"/>
    <s v="Epson Phone, Red"/>
    <n v="0"/>
    <n v="332"/>
    <n v="0"/>
    <n v="5"/>
    <b v="1"/>
  </r>
  <r>
    <s v="BN-2012-2518172"/>
    <x v="516"/>
    <n v="24"/>
    <n v="1"/>
    <n v="12"/>
    <x v="516"/>
    <s v="Ruth Williams"/>
    <x v="2"/>
    <x v="40"/>
    <s v="Naples"/>
    <x v="2"/>
    <s v="Consumer"/>
    <s v="Economy"/>
    <x v="1"/>
    <x v="4"/>
    <s v="StarTech Card Printer, Wireless"/>
    <n v="0"/>
    <n v="294"/>
    <n v="-64"/>
    <n v="3"/>
    <b v="0"/>
  </r>
  <r>
    <s v="AZ-2013-3213150"/>
    <x v="517"/>
    <n v="24"/>
    <n v="1"/>
    <n v="13"/>
    <x v="517"/>
    <s v="Alannah Callaway"/>
    <x v="2"/>
    <x v="40"/>
    <s v="Portici"/>
    <x v="2"/>
    <s v="Consumer"/>
    <s v="Economy"/>
    <x v="0"/>
    <x v="14"/>
    <s v="Avery Removable Labels, 5000 Label Set"/>
    <n v="0"/>
    <n v="56"/>
    <n v="14"/>
    <n v="5"/>
    <b v="1"/>
  </r>
  <r>
    <s v="BN-2013-299612"/>
    <x v="517"/>
    <n v="24"/>
    <n v="1"/>
    <n v="13"/>
    <x v="517"/>
    <s v="Leah Barrett"/>
    <x v="9"/>
    <x v="46"/>
    <s v="Rotterdam"/>
    <x v="1"/>
    <s v="Consumer"/>
    <s v="Economy"/>
    <x v="1"/>
    <x v="9"/>
    <s v="Motorola Audio Dock, VoIP"/>
    <n v="1"/>
    <n v="260"/>
    <n v="-109"/>
    <n v="3"/>
    <b v="1"/>
  </r>
  <r>
    <s v="AZ-2014-9742933"/>
    <x v="518"/>
    <n v="24"/>
    <n v="1"/>
    <n v="14"/>
    <x v="518"/>
    <s v="Winnie Moss"/>
    <x v="1"/>
    <x v="1"/>
    <s v="Dinslaken"/>
    <x v="1"/>
    <s v="Consumer"/>
    <s v="Priority"/>
    <x v="0"/>
    <x v="3"/>
    <s v="Eldon Shelving, Wire Frame"/>
    <n v="0"/>
    <n v="128"/>
    <n v="-3"/>
    <n v="3"/>
    <b v="1"/>
  </r>
  <r>
    <s v="AZ-2014-9742933"/>
    <x v="518"/>
    <n v="24"/>
    <n v="1"/>
    <n v="14"/>
    <x v="518"/>
    <s v="Winnie Moss"/>
    <x v="1"/>
    <x v="1"/>
    <s v="Dinslaken"/>
    <x v="1"/>
    <s v="Consumer"/>
    <s v="Priority"/>
    <x v="0"/>
    <x v="3"/>
    <s v="Smead Shelving, Industrial"/>
    <n v="0"/>
    <n v="222"/>
    <n v="35"/>
    <n v="5"/>
    <b v="0"/>
  </r>
  <r>
    <s v="AZ-2014-327161"/>
    <x v="518"/>
    <n v="24"/>
    <n v="1"/>
    <n v="14"/>
    <x v="518"/>
    <s v="Jennifer Mattingly"/>
    <x v="1"/>
    <x v="1"/>
    <s v="Dortmund"/>
    <x v="1"/>
    <s v="Home Office"/>
    <s v="Priority"/>
    <x v="0"/>
    <x v="2"/>
    <s v="Stanley Canvas, Blue"/>
    <n v="0"/>
    <n v="346"/>
    <n v="55"/>
    <n v="7"/>
    <b v="1"/>
  </r>
  <r>
    <s v="AZ-2014-7597862"/>
    <x v="518"/>
    <n v="24"/>
    <n v="1"/>
    <n v="14"/>
    <x v="518"/>
    <s v="Kayla Tearle"/>
    <x v="2"/>
    <x v="24"/>
    <s v="Brescia"/>
    <x v="2"/>
    <s v="Corporate"/>
    <s v="Economy"/>
    <x v="0"/>
    <x v="2"/>
    <s v="Sanford Pens, Blue"/>
    <n v="0"/>
    <n v="44"/>
    <n v="11"/>
    <n v="4"/>
    <b v="0"/>
  </r>
  <r>
    <s v="BN-2014-3772513"/>
    <x v="518"/>
    <n v="24"/>
    <n v="1"/>
    <n v="14"/>
    <x v="518"/>
    <s v="Audrey Knowles"/>
    <x v="0"/>
    <x v="0"/>
    <s v="Stockholm"/>
    <x v="0"/>
    <s v="Consumer"/>
    <s v="Economy"/>
    <x v="0"/>
    <x v="11"/>
    <s v="Advantus Staples, Assorted Sizes"/>
    <n v="1"/>
    <n v="8"/>
    <n v="-1"/>
    <n v="2"/>
    <b v="0"/>
  </r>
  <r>
    <s v="AZ-2011-4205736"/>
    <x v="519"/>
    <n v="25"/>
    <n v="1"/>
    <n v="11"/>
    <x v="519"/>
    <s v="David Harney"/>
    <x v="1"/>
    <x v="1"/>
    <s v="Menden"/>
    <x v="1"/>
    <s v="Corporate"/>
    <s v="Economy"/>
    <x v="2"/>
    <x v="15"/>
    <s v="Advantus Light Bulb, Duo Pack"/>
    <n v="0"/>
    <n v="20"/>
    <n v="4"/>
    <n v="1"/>
    <b v="1"/>
  </r>
  <r>
    <s v="AZ-2011-4205736"/>
    <x v="519"/>
    <n v="25"/>
    <n v="1"/>
    <n v="11"/>
    <x v="519"/>
    <s v="David Harney"/>
    <x v="1"/>
    <x v="1"/>
    <s v="Menden"/>
    <x v="1"/>
    <s v="Corporate"/>
    <s v="Economy"/>
    <x v="0"/>
    <x v="1"/>
    <s v="Cardinal Binder, Clear"/>
    <n v="0"/>
    <n v="133"/>
    <n v="4"/>
    <n v="10"/>
    <b v="0"/>
  </r>
  <r>
    <s v="AZ-2011-5010109"/>
    <x v="519"/>
    <n v="25"/>
    <n v="1"/>
    <n v="11"/>
    <x v="519"/>
    <s v="Walter Coley"/>
    <x v="3"/>
    <x v="8"/>
    <s v="Maisons-Alfort"/>
    <x v="1"/>
    <s v="Consumer"/>
    <s v="Economy"/>
    <x v="0"/>
    <x v="2"/>
    <s v="Stanley Markers, Water Color"/>
    <n v="0"/>
    <n v="178"/>
    <n v="59"/>
    <n v="7"/>
    <b v="1"/>
  </r>
  <r>
    <s v="AZ-2012-4458558"/>
    <x v="520"/>
    <n v="25"/>
    <n v="1"/>
    <n v="12"/>
    <x v="520"/>
    <s v="Zara Money"/>
    <x v="2"/>
    <x v="2"/>
    <s v="Ferrara"/>
    <x v="2"/>
    <s v="Corporate"/>
    <s v="Priority"/>
    <x v="0"/>
    <x v="1"/>
    <s v="Wilson Jones Binder Covers, Clear"/>
    <n v="0"/>
    <n v="32"/>
    <n v="8"/>
    <n v="3"/>
    <b v="0"/>
  </r>
  <r>
    <s v="AZ-2012-6238242"/>
    <x v="520"/>
    <n v="25"/>
    <n v="1"/>
    <n v="12"/>
    <x v="520"/>
    <s v="Mike Langer"/>
    <x v="10"/>
    <x v="29"/>
    <s v="Vienna"/>
    <x v="1"/>
    <s v="Corporate"/>
    <s v="Economy"/>
    <x v="2"/>
    <x v="6"/>
    <s v="Office Star Chairmat, Set of Two"/>
    <n v="0"/>
    <n v="68"/>
    <n v="30"/>
    <n v="1"/>
    <b v="0"/>
  </r>
  <r>
    <s v="AZ-2012-6238242"/>
    <x v="520"/>
    <n v="25"/>
    <n v="1"/>
    <n v="12"/>
    <x v="520"/>
    <s v="Mike Langer"/>
    <x v="10"/>
    <x v="29"/>
    <s v="Vienna"/>
    <x v="1"/>
    <s v="Corporate"/>
    <s v="Economy"/>
    <x v="0"/>
    <x v="1"/>
    <s v="Ibico Binding Machine, Recycled"/>
    <n v="0"/>
    <n v="362"/>
    <n v="65"/>
    <n v="7"/>
    <b v="1"/>
  </r>
  <r>
    <s v="AZ-2012-6238242"/>
    <x v="520"/>
    <n v="25"/>
    <n v="1"/>
    <n v="12"/>
    <x v="520"/>
    <s v="Mike Langer"/>
    <x v="10"/>
    <x v="29"/>
    <s v="Vienna"/>
    <x v="1"/>
    <s v="Corporate"/>
    <s v="Economy"/>
    <x v="0"/>
    <x v="10"/>
    <s v="Cameo Interoffice Envelope, Recycled"/>
    <n v="0"/>
    <n v="231"/>
    <n v="97"/>
    <n v="5"/>
    <b v="0"/>
  </r>
  <r>
    <s v="AZ-2012-6238242"/>
    <x v="520"/>
    <n v="25"/>
    <n v="1"/>
    <n v="12"/>
    <x v="520"/>
    <s v="Mike Langer"/>
    <x v="10"/>
    <x v="29"/>
    <s v="Vienna"/>
    <x v="1"/>
    <s v="Corporate"/>
    <s v="Economy"/>
    <x v="1"/>
    <x v="13"/>
    <s v="Hewlett Ink, Digital"/>
    <n v="0"/>
    <n v="297"/>
    <n v="133"/>
    <n v="2"/>
    <b v="0"/>
  </r>
  <r>
    <s v="AZ-2012-3008162"/>
    <x v="520"/>
    <n v="25"/>
    <n v="1"/>
    <n v="12"/>
    <x v="520"/>
    <s v="Toby Patterson"/>
    <x v="4"/>
    <x v="4"/>
    <s v="Plymouth"/>
    <x v="0"/>
    <s v="Home Office"/>
    <s v="Economy"/>
    <x v="0"/>
    <x v="0"/>
    <s v="Enermax Message Books, Multicolor"/>
    <n v="0"/>
    <n v="215"/>
    <n v="11"/>
    <n v="9"/>
    <b v="1"/>
  </r>
  <r>
    <s v="AZ-2012-5632093"/>
    <x v="520"/>
    <n v="25"/>
    <n v="1"/>
    <n v="12"/>
    <x v="520"/>
    <s v="Arnold Jones"/>
    <x v="2"/>
    <x v="6"/>
    <s v="Rome"/>
    <x v="2"/>
    <s v="Corporate"/>
    <s v="Priority"/>
    <x v="0"/>
    <x v="2"/>
    <s v="Sanford Markers, Water Color"/>
    <n v="0"/>
    <n v="132"/>
    <n v="12"/>
    <n v="5"/>
    <b v="0"/>
  </r>
  <r>
    <s v="AZ-2012-5632093"/>
    <x v="520"/>
    <n v="25"/>
    <n v="1"/>
    <n v="12"/>
    <x v="520"/>
    <s v="Arnold Jones"/>
    <x v="2"/>
    <x v="6"/>
    <s v="Rome"/>
    <x v="2"/>
    <s v="Corporate"/>
    <s v="Priority"/>
    <x v="0"/>
    <x v="10"/>
    <s v="Kraft Business Envelopes, Recycled"/>
    <n v="0"/>
    <n v="91"/>
    <n v="27"/>
    <n v="6"/>
    <b v="0"/>
  </r>
  <r>
    <s v="AZ-2013-4544800"/>
    <x v="521"/>
    <n v="25"/>
    <n v="1"/>
    <n v="13"/>
    <x v="521"/>
    <s v="Rhonda Ford"/>
    <x v="4"/>
    <x v="4"/>
    <s v="London"/>
    <x v="0"/>
    <s v="Consumer"/>
    <s v="Priority"/>
    <x v="0"/>
    <x v="2"/>
    <s v="Boston Markers, Fluorescent"/>
    <n v="0"/>
    <n v="75"/>
    <n v="4"/>
    <n v="3"/>
    <b v="1"/>
  </r>
  <r>
    <s v="AZ-2013-3807321"/>
    <x v="521"/>
    <n v="25"/>
    <n v="1"/>
    <n v="13"/>
    <x v="521"/>
    <s v="Brian Garcia"/>
    <x v="5"/>
    <x v="54"/>
    <s v="Madrid"/>
    <x v="2"/>
    <s v="Consumer"/>
    <s v="Economy Plus"/>
    <x v="0"/>
    <x v="1"/>
    <s v="Avery Index Tab, Clear"/>
    <n v="0"/>
    <n v="17"/>
    <n v="5"/>
    <n v="3"/>
    <b v="0"/>
  </r>
  <r>
    <s v="AZ-2013-3807321"/>
    <x v="521"/>
    <n v="25"/>
    <n v="1"/>
    <n v="13"/>
    <x v="521"/>
    <s v="Brian Garcia"/>
    <x v="5"/>
    <x v="54"/>
    <s v="Madrid"/>
    <x v="2"/>
    <s v="Consumer"/>
    <s v="Economy Plus"/>
    <x v="0"/>
    <x v="1"/>
    <s v="Cardinal Index Tab, Durable"/>
    <n v="0"/>
    <n v="23"/>
    <n v="10"/>
    <n v="3"/>
    <b v="0"/>
  </r>
  <r>
    <s v="BN-2014-9257992"/>
    <x v="522"/>
    <n v="25"/>
    <n v="1"/>
    <n v="14"/>
    <x v="522"/>
    <s v="Katherine Grant"/>
    <x v="1"/>
    <x v="16"/>
    <s v="Magdeburg"/>
    <x v="1"/>
    <s v="Consumer"/>
    <s v="Economy"/>
    <x v="0"/>
    <x v="3"/>
    <s v="Eldon Lockers, Blue"/>
    <n v="0"/>
    <n v="534"/>
    <n v="0"/>
    <n v="3"/>
    <b v="1"/>
  </r>
  <r>
    <s v="AZ-2011-201891"/>
    <x v="523"/>
    <n v="26"/>
    <n v="1"/>
    <n v="11"/>
    <x v="523"/>
    <s v="Lori Miller"/>
    <x v="5"/>
    <x v="54"/>
    <s v="Madrid"/>
    <x v="2"/>
    <s v="Consumer"/>
    <s v="Economy"/>
    <x v="0"/>
    <x v="14"/>
    <s v="Smead Removable Labels, 5000 Label Set"/>
    <n v="0"/>
    <n v="32"/>
    <n v="10"/>
    <n v="3"/>
    <b v="0"/>
  </r>
  <r>
    <s v="AZ-2011-5708655"/>
    <x v="523"/>
    <n v="26"/>
    <n v="1"/>
    <n v="11"/>
    <x v="523"/>
    <s v="Hayley Baldwinson"/>
    <x v="7"/>
    <x v="35"/>
    <s v="Oslo"/>
    <x v="0"/>
    <s v="Consumer"/>
    <s v="Economy"/>
    <x v="0"/>
    <x v="1"/>
    <s v="Acco Binder Covers, Clear"/>
    <n v="0"/>
    <n v="13"/>
    <n v="5"/>
    <n v="1"/>
    <b v="0"/>
  </r>
  <r>
    <s v="AZ-2011-5708655"/>
    <x v="523"/>
    <n v="26"/>
    <n v="1"/>
    <n v="11"/>
    <x v="523"/>
    <s v="Hayley Baldwinson"/>
    <x v="7"/>
    <x v="35"/>
    <s v="Oslo"/>
    <x v="0"/>
    <s v="Consumer"/>
    <s v="Economy"/>
    <x v="0"/>
    <x v="1"/>
    <s v="Avery Binder, Economy"/>
    <n v="0"/>
    <n v="52"/>
    <n v="20"/>
    <n v="4"/>
    <b v="1"/>
  </r>
  <r>
    <s v="AZ-2011-5708655"/>
    <x v="523"/>
    <n v="26"/>
    <n v="1"/>
    <n v="11"/>
    <x v="523"/>
    <s v="Hayley Baldwinson"/>
    <x v="7"/>
    <x v="35"/>
    <s v="Oslo"/>
    <x v="0"/>
    <s v="Consumer"/>
    <s v="Economy"/>
    <x v="1"/>
    <x v="7"/>
    <s v="Memorex Flash Drive, Bluetooth"/>
    <n v="0"/>
    <n v="88"/>
    <n v="18"/>
    <n v="3"/>
    <b v="1"/>
  </r>
  <r>
    <s v="BN-2011-6722454"/>
    <x v="523"/>
    <n v="26"/>
    <n v="1"/>
    <n v="11"/>
    <x v="523"/>
    <s v="Joseph Locke"/>
    <x v="12"/>
    <x v="83"/>
    <s v="Lisbon"/>
    <x v="2"/>
    <s v="Corporate"/>
    <s v="Economy"/>
    <x v="1"/>
    <x v="13"/>
    <s v="Hewlett Wireless Fax, Laser"/>
    <n v="1"/>
    <n v="570"/>
    <n v="-217"/>
    <n v="3"/>
    <b v="1"/>
  </r>
  <r>
    <s v="BN-2013-9616857"/>
    <x v="524"/>
    <n v="26"/>
    <n v="1"/>
    <n v="13"/>
    <x v="524"/>
    <s v="Madison Holloway"/>
    <x v="1"/>
    <x v="5"/>
    <s v="Berlin"/>
    <x v="1"/>
    <s v="Corporate"/>
    <s v="Economy"/>
    <x v="0"/>
    <x v="3"/>
    <s v="Smead Folders, Blue"/>
    <n v="0"/>
    <n v="14"/>
    <n v="-1"/>
    <n v="1"/>
    <b v="1"/>
  </r>
  <r>
    <s v="AZ-2014-6360899"/>
    <x v="525"/>
    <n v="26"/>
    <n v="1"/>
    <n v="14"/>
    <x v="525"/>
    <s v="Britney Basaldua"/>
    <x v="3"/>
    <x v="8"/>
    <s v="Paris"/>
    <x v="1"/>
    <s v="Corporate"/>
    <s v="Economy"/>
    <x v="2"/>
    <x v="15"/>
    <s v="Eldon Frame, Duo Pack"/>
    <n v="0"/>
    <n v="582"/>
    <n v="262"/>
    <n v="5"/>
    <b v="0"/>
  </r>
  <r>
    <s v="AZ-2014-6197467"/>
    <x v="525"/>
    <n v="26"/>
    <n v="1"/>
    <n v="14"/>
    <x v="525"/>
    <s v="Tristan Glassey"/>
    <x v="10"/>
    <x v="95"/>
    <s v="Salzburg"/>
    <x v="1"/>
    <s v="Consumer"/>
    <s v="Economy"/>
    <x v="0"/>
    <x v="3"/>
    <s v="Tenex Box, Industrial"/>
    <n v="0"/>
    <n v="119"/>
    <n v="56"/>
    <n v="7"/>
    <b v="1"/>
  </r>
  <r>
    <s v="AZ-2014-6360899"/>
    <x v="525"/>
    <n v="26"/>
    <n v="1"/>
    <n v="14"/>
    <x v="525"/>
    <s v="Britney Basaldua"/>
    <x v="3"/>
    <x v="8"/>
    <s v="Paris"/>
    <x v="1"/>
    <s v="Corporate"/>
    <s v="Economy"/>
    <x v="0"/>
    <x v="8"/>
    <s v="Hoover Toaster, Black"/>
    <n v="0"/>
    <n v="75"/>
    <n v="29"/>
    <n v="1"/>
    <b v="1"/>
  </r>
  <r>
    <s v="AZ-2014-6360899"/>
    <x v="525"/>
    <n v="26"/>
    <n v="1"/>
    <n v="14"/>
    <x v="525"/>
    <s v="Britney Basaldua"/>
    <x v="3"/>
    <x v="8"/>
    <s v="Paris"/>
    <x v="1"/>
    <s v="Corporate"/>
    <s v="Economy"/>
    <x v="0"/>
    <x v="1"/>
    <s v="Acco Hole Reinforcements, Recycled"/>
    <n v="0"/>
    <n v="14"/>
    <n v="7"/>
    <n v="2"/>
    <b v="0"/>
  </r>
  <r>
    <s v="AZ-2014-6360899"/>
    <x v="525"/>
    <n v="26"/>
    <n v="1"/>
    <n v="14"/>
    <x v="525"/>
    <s v="Britney Basaldua"/>
    <x v="3"/>
    <x v="8"/>
    <s v="Paris"/>
    <x v="1"/>
    <s v="Corporate"/>
    <s v="Economy"/>
    <x v="0"/>
    <x v="1"/>
    <s v="Cardinal Hole Reinforcements, Durable"/>
    <n v="0"/>
    <n v="21"/>
    <n v="4"/>
    <n v="3"/>
    <b v="1"/>
  </r>
  <r>
    <s v="AZ-2014-6360899"/>
    <x v="525"/>
    <n v="26"/>
    <n v="1"/>
    <n v="14"/>
    <x v="525"/>
    <s v="Britney Basaldua"/>
    <x v="3"/>
    <x v="8"/>
    <s v="Paris"/>
    <x v="1"/>
    <s v="Corporate"/>
    <s v="Economy"/>
    <x v="1"/>
    <x v="4"/>
    <s v="Okidata Receipt Printer, Wireless"/>
    <n v="0"/>
    <n v="313"/>
    <n v="44"/>
    <n v="3"/>
    <b v="1"/>
  </r>
  <r>
    <s v="AZ-2012-9961341"/>
    <x v="526"/>
    <n v="27"/>
    <n v="1"/>
    <n v="12"/>
    <x v="526"/>
    <s v="Walter Aguilar"/>
    <x v="5"/>
    <x v="22"/>
    <s v="Marbella"/>
    <x v="2"/>
    <s v="Consumer"/>
    <s v="Economy"/>
    <x v="0"/>
    <x v="1"/>
    <s v="Avery Binder, Durable"/>
    <n v="0"/>
    <n v="43"/>
    <n v="2"/>
    <n v="3"/>
    <b v="1"/>
  </r>
  <r>
    <s v="AZ-2012-1940547"/>
    <x v="526"/>
    <n v="27"/>
    <n v="1"/>
    <n v="12"/>
    <x v="526"/>
    <s v="Faith Chambers"/>
    <x v="10"/>
    <x v="29"/>
    <s v="Vienna"/>
    <x v="1"/>
    <s v="Consumer"/>
    <s v="Economy"/>
    <x v="0"/>
    <x v="1"/>
    <s v="Cardinal Hole Reinforcements, Durable"/>
    <n v="0"/>
    <n v="14"/>
    <n v="3"/>
    <n v="2"/>
    <b v="0"/>
  </r>
  <r>
    <s v="BN-2012-285450"/>
    <x v="526"/>
    <n v="27"/>
    <n v="1"/>
    <n v="12"/>
    <x v="526"/>
    <s v="Demi Power"/>
    <x v="11"/>
    <x v="79"/>
    <s v="Zurich"/>
    <x v="1"/>
    <s v="Consumer"/>
    <s v="Economy"/>
    <x v="0"/>
    <x v="2"/>
    <s v="Sanford Canvas, Blue"/>
    <n v="0"/>
    <n v="303"/>
    <n v="88"/>
    <n v="6"/>
    <b v="0"/>
  </r>
  <r>
    <s v="BN-2012-285450"/>
    <x v="526"/>
    <n v="27"/>
    <n v="1"/>
    <n v="12"/>
    <x v="526"/>
    <s v="Demi Power"/>
    <x v="11"/>
    <x v="79"/>
    <s v="Zurich"/>
    <x v="1"/>
    <s v="Consumer"/>
    <s v="Economy"/>
    <x v="0"/>
    <x v="1"/>
    <s v="Acco Index Tab, Durable"/>
    <n v="0"/>
    <n v="18"/>
    <n v="4"/>
    <n v="2"/>
    <b v="1"/>
  </r>
  <r>
    <s v="AZ-2013-3946948"/>
    <x v="527"/>
    <n v="27"/>
    <n v="1"/>
    <n v="13"/>
    <x v="527"/>
    <s v="Linda Dennis"/>
    <x v="2"/>
    <x v="7"/>
    <s v="Venice"/>
    <x v="2"/>
    <s v="Consumer"/>
    <s v="Economy"/>
    <x v="0"/>
    <x v="10"/>
    <s v="GlobeWeis Mailers, Security-Tint"/>
    <n v="0"/>
    <n v="164"/>
    <n v="64"/>
    <n v="4"/>
    <b v="0"/>
  </r>
  <r>
    <s v="AZ-2014-3145770"/>
    <x v="528"/>
    <n v="27"/>
    <n v="1"/>
    <n v="14"/>
    <x v="528"/>
    <s v="Sean Wheeler"/>
    <x v="4"/>
    <x v="4"/>
    <s v="London"/>
    <x v="0"/>
    <s v="Corporate"/>
    <s v="Priority"/>
    <x v="0"/>
    <x v="2"/>
    <s v="Binney &amp; Smith Pencil Sharpener, Fluorescent"/>
    <n v="0"/>
    <n v="72"/>
    <n v="-5"/>
    <n v="3"/>
    <b v="1"/>
  </r>
  <r>
    <s v="AZ-2014-3145770"/>
    <x v="528"/>
    <n v="27"/>
    <n v="1"/>
    <n v="14"/>
    <x v="528"/>
    <s v="Sean Wheeler"/>
    <x v="4"/>
    <x v="4"/>
    <s v="London"/>
    <x v="0"/>
    <s v="Corporate"/>
    <s v="Priority"/>
    <x v="0"/>
    <x v="2"/>
    <s v="Boston Highlighters, Water Color"/>
    <n v="0"/>
    <n v="40"/>
    <n v="4"/>
    <n v="2"/>
    <b v="0"/>
  </r>
  <r>
    <s v="AZ-2014-3145770"/>
    <x v="528"/>
    <n v="27"/>
    <n v="1"/>
    <n v="14"/>
    <x v="528"/>
    <s v="Sean Wheeler"/>
    <x v="4"/>
    <x v="4"/>
    <s v="London"/>
    <x v="0"/>
    <s v="Corporate"/>
    <s v="Priority"/>
    <x v="0"/>
    <x v="10"/>
    <s v="Kraft Business Envelopes, Recycled"/>
    <n v="0"/>
    <n v="110"/>
    <n v="24"/>
    <n v="8"/>
    <b v="0"/>
  </r>
  <r>
    <s v="AZ-2014-3145770"/>
    <x v="528"/>
    <n v="27"/>
    <n v="1"/>
    <n v="14"/>
    <x v="528"/>
    <s v="Sean Wheeler"/>
    <x v="4"/>
    <x v="4"/>
    <s v="London"/>
    <x v="0"/>
    <s v="Corporate"/>
    <s v="Priority"/>
    <x v="0"/>
    <x v="14"/>
    <s v="Novimex Color Coded Labels, Laser Printer Compatible"/>
    <n v="0"/>
    <n v="34"/>
    <n v="5"/>
    <n v="3"/>
    <b v="1"/>
  </r>
  <r>
    <s v="AZ-2014-2348996"/>
    <x v="528"/>
    <n v="27"/>
    <n v="1"/>
    <n v="14"/>
    <x v="528"/>
    <s v="Phoebe Moore"/>
    <x v="4"/>
    <x v="4"/>
    <s v="London"/>
    <x v="0"/>
    <s v="Corporate"/>
    <s v="Economy Plus"/>
    <x v="0"/>
    <x v="11"/>
    <s v="Accos Staples, 12 Pack"/>
    <n v="0"/>
    <n v="37"/>
    <n v="4"/>
    <n v="4"/>
    <b v="1"/>
  </r>
  <r>
    <s v="AZ-2014-2348996"/>
    <x v="528"/>
    <n v="27"/>
    <n v="1"/>
    <n v="14"/>
    <x v="528"/>
    <s v="Phoebe Moore"/>
    <x v="4"/>
    <x v="4"/>
    <s v="London"/>
    <x v="0"/>
    <s v="Corporate"/>
    <s v="Economy Plus"/>
    <x v="0"/>
    <x v="3"/>
    <s v="Smead Shelving, Blue"/>
    <n v="0"/>
    <n v="220"/>
    <n v="49"/>
    <n v="5"/>
    <b v="1"/>
  </r>
  <r>
    <s v="AZ-2014-1235152"/>
    <x v="528"/>
    <n v="27"/>
    <n v="1"/>
    <n v="14"/>
    <x v="528"/>
    <s v="Christopher Goold"/>
    <x v="4"/>
    <x v="4"/>
    <s v="Derby"/>
    <x v="0"/>
    <s v="Corporate"/>
    <s v="Economy"/>
    <x v="0"/>
    <x v="11"/>
    <s v="Stockwell Push Pins, Assorted Sizes"/>
    <n v="0"/>
    <n v="35"/>
    <n v="12"/>
    <n v="3"/>
    <b v="0"/>
  </r>
  <r>
    <s v="BN-2011-486854"/>
    <x v="529"/>
    <n v="28"/>
    <n v="1"/>
    <n v="11"/>
    <x v="529"/>
    <s v="Gracie Hicks"/>
    <x v="3"/>
    <x v="39"/>
    <s v="Draguignan"/>
    <x v="1"/>
    <s v="Consumer"/>
    <s v="Economy"/>
    <x v="0"/>
    <x v="3"/>
    <s v="Rogers Folders, Single Width"/>
    <n v="0"/>
    <n v="28"/>
    <n v="-1"/>
    <n v="1"/>
    <b v="1"/>
  </r>
  <r>
    <s v="AZ-2012-9024029"/>
    <x v="530"/>
    <n v="28"/>
    <n v="1"/>
    <n v="12"/>
    <x v="530"/>
    <s v="Imogen Steele"/>
    <x v="10"/>
    <x v="62"/>
    <s v="Linz"/>
    <x v="1"/>
    <s v="Corporate"/>
    <s v="Economy"/>
    <x v="0"/>
    <x v="2"/>
    <s v="Binney &amp; Smith Pencil Sharpener, Fluorescent"/>
    <n v="0"/>
    <n v="27"/>
    <n v="1"/>
    <n v="1"/>
    <b v="1"/>
  </r>
  <r>
    <s v="AZ-2013-2820920"/>
    <x v="531"/>
    <n v="28"/>
    <n v="1"/>
    <n v="13"/>
    <x v="531"/>
    <s v="Spencer Wallis"/>
    <x v="3"/>
    <x v="27"/>
    <s v="Blanquefort"/>
    <x v="1"/>
    <s v="Consumer"/>
    <s v="Economy"/>
    <x v="0"/>
    <x v="1"/>
    <s v="Cardinal 3-Hole Punch, Durable"/>
    <n v="0"/>
    <n v="61"/>
    <n v="28"/>
    <n v="2"/>
    <b v="1"/>
  </r>
  <r>
    <s v="AZ-2013-2820920"/>
    <x v="531"/>
    <n v="28"/>
    <n v="1"/>
    <n v="13"/>
    <x v="531"/>
    <s v="Spencer Wallis"/>
    <x v="3"/>
    <x v="27"/>
    <s v="Blanquefort"/>
    <x v="1"/>
    <s v="Consumer"/>
    <s v="Economy"/>
    <x v="0"/>
    <x v="10"/>
    <s v="Kraft Peel and Seal, Recycled"/>
    <n v="0"/>
    <n v="77"/>
    <n v="5"/>
    <n v="4"/>
    <b v="1"/>
  </r>
  <r>
    <s v="AZ-2013-3010251"/>
    <x v="531"/>
    <n v="28"/>
    <n v="1"/>
    <n v="13"/>
    <x v="531"/>
    <s v="Henry Chandler"/>
    <x v="1"/>
    <x v="5"/>
    <s v="Berlin"/>
    <x v="1"/>
    <s v="Home Office"/>
    <s v="Priority"/>
    <x v="1"/>
    <x v="9"/>
    <s v="Motorola Smart Phone, Cordless"/>
    <n v="0"/>
    <n v="2893"/>
    <n v="-97"/>
    <n v="5"/>
    <b v="1"/>
  </r>
  <r>
    <s v="AZ-2013-6752610"/>
    <x v="531"/>
    <n v="28"/>
    <n v="1"/>
    <n v="13"/>
    <x v="531"/>
    <s v="Riley Howells"/>
    <x v="10"/>
    <x v="29"/>
    <s v="Vienna"/>
    <x v="1"/>
    <s v="Consumer"/>
    <s v="Economy"/>
    <x v="0"/>
    <x v="2"/>
    <s v="Stanley Pens, Fluorescent"/>
    <n v="0"/>
    <n v="45"/>
    <n v="4"/>
    <n v="4"/>
    <b v="0"/>
  </r>
  <r>
    <s v="AZ-2013-7228854"/>
    <x v="531"/>
    <n v="28"/>
    <n v="1"/>
    <n v="13"/>
    <x v="531"/>
    <s v="Brooke Hodgson"/>
    <x v="1"/>
    <x v="1"/>
    <s v="Bochum"/>
    <x v="1"/>
    <s v="Consumer"/>
    <s v="Economy"/>
    <x v="0"/>
    <x v="2"/>
    <s v="Sanford Sketch Pad, Blue"/>
    <n v="0"/>
    <n v="91"/>
    <n v="3"/>
    <n v="2"/>
    <b v="0"/>
  </r>
  <r>
    <s v="AZ-2013-7228854"/>
    <x v="531"/>
    <n v="28"/>
    <n v="1"/>
    <n v="13"/>
    <x v="531"/>
    <s v="Brooke Hodgson"/>
    <x v="1"/>
    <x v="1"/>
    <s v="Bochum"/>
    <x v="1"/>
    <s v="Consumer"/>
    <s v="Economy"/>
    <x v="0"/>
    <x v="1"/>
    <s v="Cardinal Binding Machine, Clear"/>
    <n v="0"/>
    <n v="98"/>
    <n v="39"/>
    <n v="2"/>
    <b v="1"/>
  </r>
  <r>
    <s v="AZ-2013-7228854"/>
    <x v="531"/>
    <n v="28"/>
    <n v="1"/>
    <n v="13"/>
    <x v="531"/>
    <s v="Brooke Hodgson"/>
    <x v="1"/>
    <x v="1"/>
    <s v="Bochum"/>
    <x v="1"/>
    <s v="Consumer"/>
    <s v="Economy"/>
    <x v="0"/>
    <x v="1"/>
    <s v="Wilson Jones 3-Hole Punch, Durable"/>
    <n v="0"/>
    <n v="88"/>
    <n v="19"/>
    <n v="3"/>
    <b v="1"/>
  </r>
  <r>
    <s v="AZ-2013-7228854"/>
    <x v="531"/>
    <n v="28"/>
    <n v="1"/>
    <n v="13"/>
    <x v="531"/>
    <s v="Brooke Hodgson"/>
    <x v="1"/>
    <x v="1"/>
    <s v="Bochum"/>
    <x v="1"/>
    <s v="Consumer"/>
    <s v="Economy"/>
    <x v="1"/>
    <x v="7"/>
    <s v="SanDisk Mouse, Erganomic"/>
    <n v="0"/>
    <n v="36"/>
    <n v="7"/>
    <n v="1"/>
    <b v="1"/>
  </r>
  <r>
    <s v="AZ-2014-9603730"/>
    <x v="532"/>
    <n v="28"/>
    <n v="1"/>
    <n v="14"/>
    <x v="532"/>
    <s v="Eloise Sykes"/>
    <x v="3"/>
    <x v="41"/>
    <s v="Flers"/>
    <x v="1"/>
    <s v="Consumer"/>
    <s v="Economy"/>
    <x v="0"/>
    <x v="1"/>
    <s v="Acco Binding Machine, Economy"/>
    <n v="0"/>
    <n v="255"/>
    <n v="74"/>
    <n v="5"/>
    <b v="0"/>
  </r>
  <r>
    <s v="BN-2014-9612123"/>
    <x v="532"/>
    <n v="28"/>
    <n v="1"/>
    <n v="14"/>
    <x v="532"/>
    <s v="Kai Leonard"/>
    <x v="9"/>
    <x v="51"/>
    <s v="Zaanstad"/>
    <x v="1"/>
    <s v="Corporate"/>
    <s v="Economy"/>
    <x v="0"/>
    <x v="2"/>
    <s v="Boston Canvas, Blue"/>
    <n v="1"/>
    <n v="107"/>
    <n v="-54"/>
    <n v="4"/>
    <b v="0"/>
  </r>
  <r>
    <s v="AZ-2014-2339680"/>
    <x v="532"/>
    <n v="28"/>
    <n v="1"/>
    <n v="14"/>
    <x v="532"/>
    <s v="Riley Howells"/>
    <x v="3"/>
    <x v="9"/>
    <s v="Bourg-en-Bresse"/>
    <x v="1"/>
    <s v="Consumer"/>
    <s v="Economy"/>
    <x v="2"/>
    <x v="5"/>
    <s v="Dania Library with Doors, Metal"/>
    <n v="0"/>
    <n v="977"/>
    <n v="271"/>
    <n v="3"/>
    <b v="0"/>
  </r>
  <r>
    <s v="AZ-2014-2339680"/>
    <x v="532"/>
    <n v="28"/>
    <n v="1"/>
    <n v="14"/>
    <x v="532"/>
    <s v="Riley Howells"/>
    <x v="3"/>
    <x v="9"/>
    <s v="Bourg-en-Bresse"/>
    <x v="1"/>
    <s v="Consumer"/>
    <s v="Economy"/>
    <x v="0"/>
    <x v="10"/>
    <s v="Jiffy Mailers, with clear poly window"/>
    <n v="0"/>
    <n v="122"/>
    <n v="61"/>
    <n v="3"/>
    <b v="0"/>
  </r>
  <r>
    <s v="AZ-2013-7321100"/>
    <x v="533"/>
    <n v="29"/>
    <n v="1"/>
    <n v="13"/>
    <x v="533"/>
    <s v="Elijah Sodeman"/>
    <x v="1"/>
    <x v="1"/>
    <s v="Krefeld"/>
    <x v="1"/>
    <s v="Consumer"/>
    <s v="Economy"/>
    <x v="2"/>
    <x v="15"/>
    <s v="Deflect-O Frame, Erganomic"/>
    <n v="0"/>
    <n v="217"/>
    <n v="4"/>
    <n v="2"/>
    <b v="0"/>
  </r>
  <r>
    <s v="AZ-2013-7321100"/>
    <x v="533"/>
    <n v="29"/>
    <n v="1"/>
    <n v="13"/>
    <x v="533"/>
    <s v="Elijah Sodeman"/>
    <x v="1"/>
    <x v="1"/>
    <s v="Krefeld"/>
    <x v="1"/>
    <s v="Consumer"/>
    <s v="Economy"/>
    <x v="1"/>
    <x v="9"/>
    <s v="Motorola Smart Phone, Full Size"/>
    <n v="0"/>
    <n v="3220"/>
    <n v="966"/>
    <n v="5"/>
    <b v="0"/>
  </r>
  <r>
    <s v="AZ-2013-7144565"/>
    <x v="533"/>
    <n v="29"/>
    <n v="1"/>
    <n v="13"/>
    <x v="533"/>
    <s v="Noah Old"/>
    <x v="3"/>
    <x v="52"/>
    <s v="Saint-Herblain"/>
    <x v="1"/>
    <s v="Corporate"/>
    <s v="Economy Plus"/>
    <x v="0"/>
    <x v="12"/>
    <s v="Kleencut Letter Opener, Easy Grip"/>
    <n v="0"/>
    <n v="135"/>
    <n v="38"/>
    <n v="5"/>
    <b v="0"/>
  </r>
  <r>
    <s v="AZ-2013-2871668"/>
    <x v="533"/>
    <n v="29"/>
    <n v="1"/>
    <n v="13"/>
    <x v="533"/>
    <s v="Mark Washington"/>
    <x v="4"/>
    <x v="4"/>
    <s v="Leicester"/>
    <x v="0"/>
    <s v="Home Office"/>
    <s v="Economy"/>
    <x v="0"/>
    <x v="1"/>
    <s v="Ibico Hole Reinforcements, Economy"/>
    <n v="0"/>
    <n v="21"/>
    <n v="10"/>
    <n v="3"/>
    <b v="0"/>
  </r>
  <r>
    <s v="AZ-2013-2871668"/>
    <x v="533"/>
    <n v="29"/>
    <n v="1"/>
    <n v="13"/>
    <x v="533"/>
    <s v="Mark Washington"/>
    <x v="4"/>
    <x v="4"/>
    <s v="Leicester"/>
    <x v="0"/>
    <s v="Home Office"/>
    <s v="Economy"/>
    <x v="0"/>
    <x v="1"/>
    <s v="Ibico Hole Reinforcements, Recycled"/>
    <n v="0"/>
    <n v="37"/>
    <n v="11"/>
    <n v="5"/>
    <b v="0"/>
  </r>
  <r>
    <s v="BN-2013-9290481"/>
    <x v="533"/>
    <n v="29"/>
    <n v="1"/>
    <n v="13"/>
    <x v="533"/>
    <s v="Jade Howe"/>
    <x v="9"/>
    <x v="68"/>
    <s v="Apeldoorn"/>
    <x v="1"/>
    <s v="Corporate"/>
    <s v="Economy"/>
    <x v="2"/>
    <x v="5"/>
    <s v="Dania Floating Shelf Set, Mobile"/>
    <n v="1"/>
    <n v="516"/>
    <n v="-237"/>
    <n v="6"/>
    <b v="0"/>
  </r>
  <r>
    <s v="BN-2013-9290481"/>
    <x v="533"/>
    <n v="29"/>
    <n v="1"/>
    <n v="13"/>
    <x v="533"/>
    <s v="Jade Howe"/>
    <x v="9"/>
    <x v="68"/>
    <s v="Apeldoorn"/>
    <x v="1"/>
    <s v="Corporate"/>
    <s v="Economy"/>
    <x v="0"/>
    <x v="1"/>
    <s v="Wilson Jones Binder Covers, Economy"/>
    <n v="1"/>
    <n v="28"/>
    <n v="-14"/>
    <n v="5"/>
    <b v="1"/>
  </r>
  <r>
    <s v="BN-2013-9290481"/>
    <x v="533"/>
    <n v="29"/>
    <n v="1"/>
    <n v="13"/>
    <x v="533"/>
    <s v="Jade Howe"/>
    <x v="9"/>
    <x v="68"/>
    <s v="Apeldoorn"/>
    <x v="1"/>
    <s v="Corporate"/>
    <s v="Economy"/>
    <x v="0"/>
    <x v="3"/>
    <s v="Rogers Folders, Single Width"/>
    <n v="1"/>
    <n v="46"/>
    <n v="-39"/>
    <n v="3"/>
    <b v="0"/>
  </r>
  <r>
    <s v="BN-2013-9290481"/>
    <x v="533"/>
    <n v="29"/>
    <n v="1"/>
    <n v="13"/>
    <x v="533"/>
    <s v="Jade Howe"/>
    <x v="9"/>
    <x v="68"/>
    <s v="Apeldoorn"/>
    <x v="1"/>
    <s v="Corporate"/>
    <s v="Economy"/>
    <x v="1"/>
    <x v="7"/>
    <s v="SanDisk Flash Drive, Erganomic"/>
    <n v="1"/>
    <n v="37"/>
    <n v="-36"/>
    <n v="2"/>
    <b v="1"/>
  </r>
  <r>
    <s v="BN-2013-9290481"/>
    <x v="533"/>
    <n v="29"/>
    <n v="1"/>
    <n v="13"/>
    <x v="533"/>
    <s v="Jade Howe"/>
    <x v="9"/>
    <x v="68"/>
    <s v="Apeldoorn"/>
    <x v="1"/>
    <s v="Corporate"/>
    <s v="Economy"/>
    <x v="1"/>
    <x v="4"/>
    <s v="Panasonic Receipt Printer, Wireless"/>
    <n v="1"/>
    <n v="181"/>
    <n v="-87"/>
    <n v="3"/>
    <b v="1"/>
  </r>
  <r>
    <s v="BN-2013-3382975"/>
    <x v="533"/>
    <n v="29"/>
    <n v="1"/>
    <n v="13"/>
    <x v="533"/>
    <s v="Kiera Chandler"/>
    <x v="5"/>
    <x v="54"/>
    <s v="Madrid"/>
    <x v="2"/>
    <s v="Consumer"/>
    <s v="Economy Plus"/>
    <x v="0"/>
    <x v="2"/>
    <s v="BIC Sketch Pad, Water Color"/>
    <n v="0"/>
    <n v="104"/>
    <n v="16"/>
    <n v="2"/>
    <b v="1"/>
  </r>
  <r>
    <s v="BN-2013-3382975"/>
    <x v="533"/>
    <n v="29"/>
    <n v="1"/>
    <n v="13"/>
    <x v="533"/>
    <s v="Kiera Chandler"/>
    <x v="5"/>
    <x v="54"/>
    <s v="Madrid"/>
    <x v="2"/>
    <s v="Consumer"/>
    <s v="Economy Plus"/>
    <x v="0"/>
    <x v="3"/>
    <s v="Rogers File Cart, Blue"/>
    <n v="0"/>
    <n v="886"/>
    <n v="-89"/>
    <n v="7"/>
    <b v="1"/>
  </r>
  <r>
    <s v="BN-2013-3382975"/>
    <x v="533"/>
    <n v="29"/>
    <n v="1"/>
    <n v="13"/>
    <x v="533"/>
    <s v="Kiera Chandler"/>
    <x v="5"/>
    <x v="54"/>
    <s v="Madrid"/>
    <x v="2"/>
    <s v="Consumer"/>
    <s v="Economy Plus"/>
    <x v="0"/>
    <x v="3"/>
    <s v="Smead File Cart, Single Width"/>
    <n v="0"/>
    <n v="1271"/>
    <n v="-127"/>
    <n v="11"/>
    <b v="1"/>
  </r>
  <r>
    <s v="BN-2013-3382975"/>
    <x v="533"/>
    <n v="29"/>
    <n v="1"/>
    <n v="13"/>
    <x v="533"/>
    <s v="Kiera Chandler"/>
    <x v="5"/>
    <x v="54"/>
    <s v="Madrid"/>
    <x v="2"/>
    <s v="Consumer"/>
    <s v="Economy Plus"/>
    <x v="1"/>
    <x v="7"/>
    <s v="Logitech Memory Card, Bluetooth"/>
    <n v="0"/>
    <n v="517"/>
    <n v="72"/>
    <n v="5"/>
    <b v="0"/>
  </r>
  <r>
    <s v="BN-2013-1331129"/>
    <x v="533"/>
    <n v="29"/>
    <n v="1"/>
    <n v="13"/>
    <x v="533"/>
    <s v="Joshua Andrews"/>
    <x v="1"/>
    <x v="32"/>
    <s v="Frankfurt"/>
    <x v="1"/>
    <s v="Home Office"/>
    <s v="Priority"/>
    <x v="0"/>
    <x v="3"/>
    <s v="Smead Box, Industrial"/>
    <n v="0"/>
    <n v="20"/>
    <n v="0"/>
    <n v="2"/>
    <b v="0"/>
  </r>
  <r>
    <s v="BN-2014-3491882"/>
    <x v="534"/>
    <n v="29"/>
    <n v="1"/>
    <n v="14"/>
    <x v="534"/>
    <s v="Katie Evenden"/>
    <x v="7"/>
    <x v="12"/>
    <s v="Drammen"/>
    <x v="0"/>
    <s v="Corporate"/>
    <s v="Economy"/>
    <x v="0"/>
    <x v="1"/>
    <s v="Avery Binder Covers, Clear"/>
    <n v="0"/>
    <n v="32"/>
    <n v="7"/>
    <n v="3"/>
    <b v="0"/>
  </r>
  <r>
    <s v="BN-2014-3043420"/>
    <x v="534"/>
    <n v="29"/>
    <n v="1"/>
    <n v="14"/>
    <x v="534"/>
    <s v="Alannah Langridge"/>
    <x v="3"/>
    <x v="41"/>
    <s v="Le Havre"/>
    <x v="1"/>
    <s v="Consumer"/>
    <s v="Economy"/>
    <x v="1"/>
    <x v="9"/>
    <s v="Apple Signal Booster, with Caller ID"/>
    <n v="0"/>
    <n v="465"/>
    <n v="-33"/>
    <n v="4"/>
    <b v="1"/>
  </r>
  <r>
    <s v="AZ-2014-1826212"/>
    <x v="534"/>
    <n v="29"/>
    <n v="1"/>
    <n v="14"/>
    <x v="534"/>
    <s v="Katie Evenden"/>
    <x v="10"/>
    <x v="62"/>
    <s v="Wels"/>
    <x v="1"/>
    <s v="Corporate"/>
    <s v="Economy"/>
    <x v="2"/>
    <x v="15"/>
    <s v="Advantus Photo Frame, Duo Pack"/>
    <n v="0"/>
    <n v="212"/>
    <n v="81"/>
    <n v="4"/>
    <b v="1"/>
  </r>
  <r>
    <s v="AZ-2014-9284245"/>
    <x v="534"/>
    <n v="29"/>
    <n v="1"/>
    <n v="14"/>
    <x v="534"/>
    <s v="Keith Martinez"/>
    <x v="3"/>
    <x v="8"/>
    <s v="Aubervilliers"/>
    <x v="1"/>
    <s v="Consumer"/>
    <s v="Economy"/>
    <x v="0"/>
    <x v="3"/>
    <s v="Fellowes Box, Single Width"/>
    <n v="0"/>
    <n v="53"/>
    <n v="-2"/>
    <n v="3"/>
    <b v="1"/>
  </r>
  <r>
    <s v="AZ-2014-9284245"/>
    <x v="534"/>
    <n v="29"/>
    <n v="1"/>
    <n v="14"/>
    <x v="534"/>
    <s v="Keith Martinez"/>
    <x v="3"/>
    <x v="8"/>
    <s v="Aubervilliers"/>
    <x v="1"/>
    <s v="Consumer"/>
    <s v="Economy"/>
    <x v="0"/>
    <x v="3"/>
    <s v="Rogers Lockers, Single Width"/>
    <n v="0"/>
    <n v="381"/>
    <n v="144"/>
    <n v="2"/>
    <b v="1"/>
  </r>
  <r>
    <s v="AZ-2014-9284245"/>
    <x v="534"/>
    <n v="29"/>
    <n v="1"/>
    <n v="14"/>
    <x v="534"/>
    <s v="Keith Martinez"/>
    <x v="3"/>
    <x v="8"/>
    <s v="Aubervilliers"/>
    <x v="1"/>
    <s v="Consumer"/>
    <s v="Economy"/>
    <x v="1"/>
    <x v="13"/>
    <s v="HP Copy Machine, High-Speed"/>
    <n v="0"/>
    <n v="829"/>
    <n v="19"/>
    <n v="4"/>
    <b v="0"/>
  </r>
  <r>
    <s v="AZ-2014-9284245"/>
    <x v="534"/>
    <n v="29"/>
    <n v="1"/>
    <n v="14"/>
    <x v="534"/>
    <s v="Keith Martinez"/>
    <x v="3"/>
    <x v="8"/>
    <s v="Aubervilliers"/>
    <x v="1"/>
    <s v="Consumer"/>
    <s v="Economy"/>
    <x v="1"/>
    <x v="4"/>
    <s v="Epson Printer, Red"/>
    <n v="0"/>
    <n v="442"/>
    <n v="31"/>
    <n v="2"/>
    <b v="1"/>
  </r>
  <r>
    <s v="AZ-2012-1068489"/>
    <x v="535"/>
    <n v="30"/>
    <n v="1"/>
    <n v="12"/>
    <x v="535"/>
    <s v="Ashley Baldwinson"/>
    <x v="3"/>
    <x v="8"/>
    <s v="Montrouge"/>
    <x v="1"/>
    <s v="Corporate"/>
    <s v="Economy"/>
    <x v="0"/>
    <x v="1"/>
    <s v="Cardinal Index Tab, Clear"/>
    <n v="0"/>
    <n v="27"/>
    <n v="11"/>
    <n v="4"/>
    <b v="0"/>
  </r>
  <r>
    <s v="AZ-2012-1068489"/>
    <x v="535"/>
    <n v="30"/>
    <n v="1"/>
    <n v="12"/>
    <x v="535"/>
    <s v="Ashley Baldwinson"/>
    <x v="3"/>
    <x v="8"/>
    <s v="Montrouge"/>
    <x v="1"/>
    <s v="Corporate"/>
    <s v="Economy"/>
    <x v="0"/>
    <x v="12"/>
    <s v="Fiskars Ruler, Steel"/>
    <n v="0"/>
    <n v="41"/>
    <n v="7"/>
    <n v="3"/>
    <b v="1"/>
  </r>
  <r>
    <s v="AZ-2012-2380607"/>
    <x v="535"/>
    <n v="30"/>
    <n v="1"/>
    <n v="12"/>
    <x v="535"/>
    <s v="Isaac David"/>
    <x v="3"/>
    <x v="14"/>
    <s v="Perpignan"/>
    <x v="1"/>
    <s v="Corporate"/>
    <s v="Economy Plus"/>
    <x v="0"/>
    <x v="11"/>
    <s v="Accos Thumb Tacks, Assorted Sizes"/>
    <n v="0"/>
    <n v="33"/>
    <n v="2"/>
    <n v="3"/>
    <b v="1"/>
  </r>
  <r>
    <s v="AZ-2012-2380607"/>
    <x v="535"/>
    <n v="30"/>
    <n v="1"/>
    <n v="12"/>
    <x v="535"/>
    <s v="Isaac David"/>
    <x v="3"/>
    <x v="14"/>
    <s v="Perpignan"/>
    <x v="1"/>
    <s v="Corporate"/>
    <s v="Economy Plus"/>
    <x v="0"/>
    <x v="11"/>
    <s v="Stockwell Push Pins, Assorted Sizes"/>
    <n v="0"/>
    <n v="35"/>
    <n v="12"/>
    <n v="3"/>
    <b v="1"/>
  </r>
  <r>
    <s v="AZ-2012-2380607"/>
    <x v="535"/>
    <n v="30"/>
    <n v="1"/>
    <n v="12"/>
    <x v="535"/>
    <s v="Isaac David"/>
    <x v="3"/>
    <x v="14"/>
    <s v="Perpignan"/>
    <x v="1"/>
    <s v="Corporate"/>
    <s v="Economy Plus"/>
    <x v="0"/>
    <x v="3"/>
    <s v="Smead Trays, Blue"/>
    <n v="0"/>
    <n v="218"/>
    <n v="7"/>
    <n v="5"/>
    <b v="1"/>
  </r>
  <r>
    <s v="AZ-2012-7391024"/>
    <x v="535"/>
    <n v="30"/>
    <n v="1"/>
    <n v="12"/>
    <x v="535"/>
    <s v="Isabella Cleary"/>
    <x v="3"/>
    <x v="8"/>
    <s v="Corbeil-Essonnes"/>
    <x v="1"/>
    <s v="Home Office"/>
    <s v="Economy Plus"/>
    <x v="0"/>
    <x v="2"/>
    <s v="Stanley Canvas, Easy-Erase"/>
    <n v="0"/>
    <n v="249"/>
    <n v="60"/>
    <n v="5"/>
    <b v="0"/>
  </r>
  <r>
    <s v="AZ-2012-7391024"/>
    <x v="535"/>
    <n v="30"/>
    <n v="1"/>
    <n v="12"/>
    <x v="535"/>
    <s v="Isabella Cleary"/>
    <x v="3"/>
    <x v="8"/>
    <s v="Corbeil-Essonnes"/>
    <x v="1"/>
    <s v="Home Office"/>
    <s v="Economy Plus"/>
    <x v="0"/>
    <x v="3"/>
    <s v="Eldon Shelving, Blue"/>
    <n v="0"/>
    <n v="305"/>
    <n v="57"/>
    <n v="7"/>
    <b v="1"/>
  </r>
  <r>
    <s v="AZ-2013-4695676"/>
    <x v="536"/>
    <n v="30"/>
    <n v="1"/>
    <n v="13"/>
    <x v="536"/>
    <s v="Paige Hopley"/>
    <x v="10"/>
    <x v="29"/>
    <s v="Vienna"/>
    <x v="1"/>
    <s v="Consumer"/>
    <s v="Economy"/>
    <x v="0"/>
    <x v="1"/>
    <s v="Cardinal Binding Machine, Clear"/>
    <n v="0"/>
    <n v="197"/>
    <n v="79"/>
    <n v="4"/>
    <b v="0"/>
  </r>
  <r>
    <s v="AZ-2013-4695676"/>
    <x v="536"/>
    <n v="30"/>
    <n v="1"/>
    <n v="13"/>
    <x v="536"/>
    <s v="Paige Hopley"/>
    <x v="10"/>
    <x v="29"/>
    <s v="Vienna"/>
    <x v="1"/>
    <s v="Consumer"/>
    <s v="Economy"/>
    <x v="0"/>
    <x v="12"/>
    <s v="Elite Scissors, Serrated"/>
    <n v="0"/>
    <n v="77"/>
    <n v="5"/>
    <n v="4"/>
    <b v="1"/>
  </r>
  <r>
    <s v="AZ-2014-3958582"/>
    <x v="537"/>
    <n v="30"/>
    <n v="1"/>
    <n v="14"/>
    <x v="537"/>
    <s v="Florence Wark"/>
    <x v="2"/>
    <x v="24"/>
    <s v="Milan"/>
    <x v="2"/>
    <s v="Consumer"/>
    <s v="Economy"/>
    <x v="1"/>
    <x v="7"/>
    <s v="Enermax Router, Programmable"/>
    <n v="0"/>
    <n v="520"/>
    <n v="213"/>
    <n v="2"/>
    <b v="1"/>
  </r>
  <r>
    <s v="AZ-2014-3958582"/>
    <x v="537"/>
    <n v="30"/>
    <n v="1"/>
    <n v="14"/>
    <x v="537"/>
    <s v="Florence Wark"/>
    <x v="2"/>
    <x v="24"/>
    <s v="Milan"/>
    <x v="2"/>
    <s v="Consumer"/>
    <s v="Economy"/>
    <x v="1"/>
    <x v="7"/>
    <s v="Logitech Router, USB"/>
    <n v="0"/>
    <n v="495"/>
    <n v="59"/>
    <n v="2"/>
    <b v="1"/>
  </r>
  <r>
    <s v="AZ-2014-3958582"/>
    <x v="537"/>
    <n v="30"/>
    <n v="1"/>
    <n v="14"/>
    <x v="537"/>
    <s v="Florence Wark"/>
    <x v="2"/>
    <x v="24"/>
    <s v="Milan"/>
    <x v="2"/>
    <s v="Consumer"/>
    <s v="Economy"/>
    <x v="1"/>
    <x v="4"/>
    <s v="Okidata Card Printer, Wireless"/>
    <n v="0"/>
    <n v="211"/>
    <n v="-123"/>
    <n v="2"/>
    <b v="1"/>
  </r>
  <r>
    <s v="AZ-2013-3945159"/>
    <x v="538"/>
    <n v="31"/>
    <n v="1"/>
    <n v="13"/>
    <x v="538"/>
    <s v="Jodie Mellor"/>
    <x v="5"/>
    <x v="22"/>
    <s v="Marbella"/>
    <x v="2"/>
    <s v="Consumer"/>
    <s v="Economy"/>
    <x v="0"/>
    <x v="3"/>
    <s v="Smead Shelving, Wire Frame"/>
    <n v="0"/>
    <n v="43"/>
    <n v="17"/>
    <n v="1"/>
    <b v="0"/>
  </r>
  <r>
    <s v="AZ-2013-9011810"/>
    <x v="538"/>
    <n v="31"/>
    <n v="1"/>
    <n v="13"/>
    <x v="538"/>
    <s v="Jade Daniels"/>
    <x v="3"/>
    <x v="8"/>
    <s v="Paris"/>
    <x v="1"/>
    <s v="Corporate"/>
    <s v="Economy"/>
    <x v="0"/>
    <x v="10"/>
    <s v="Jiffy Business Envelopes, Security-Tint"/>
    <n v="0"/>
    <n v="48"/>
    <n v="3"/>
    <n v="3"/>
    <b v="1"/>
  </r>
  <r>
    <s v="AZ-2013-9561229"/>
    <x v="538"/>
    <n v="31"/>
    <n v="1"/>
    <n v="13"/>
    <x v="538"/>
    <s v="Leslie Wilson"/>
    <x v="1"/>
    <x v="1"/>
    <s v="Bonn"/>
    <x v="1"/>
    <s v="Consumer"/>
    <s v="Economy"/>
    <x v="2"/>
    <x v="6"/>
    <s v="Hon Swivel Stool, Adjustable"/>
    <n v="0"/>
    <n v="150"/>
    <n v="5"/>
    <n v="1"/>
    <b v="1"/>
  </r>
  <r>
    <s v="AZ-2014-789686"/>
    <x v="539"/>
    <n v="31"/>
    <n v="1"/>
    <n v="14"/>
    <x v="539"/>
    <s v="Jose Gambino"/>
    <x v="1"/>
    <x v="28"/>
    <s v="Stuttgart"/>
    <x v="1"/>
    <s v="Corporate"/>
    <s v="Immediate"/>
    <x v="0"/>
    <x v="12"/>
    <s v="Fiskars Ruler, Easy Grip"/>
    <n v="0"/>
    <n v="48"/>
    <n v="16"/>
    <n v="3"/>
    <b v="0"/>
  </r>
  <r>
    <s v="AZ-2014-1092798"/>
    <x v="539"/>
    <n v="31"/>
    <n v="1"/>
    <n v="14"/>
    <x v="539"/>
    <s v="Jose Gullo"/>
    <x v="2"/>
    <x v="2"/>
    <s v="Reggio nell'Emilia"/>
    <x v="2"/>
    <s v="Consumer"/>
    <s v="Priority"/>
    <x v="0"/>
    <x v="2"/>
    <s v="Sanford Highlighters, Easy-Erase"/>
    <n v="0"/>
    <n v="64"/>
    <n v="3"/>
    <n v="4"/>
    <b v="1"/>
  </r>
  <r>
    <s v="AZ-2014-3603664"/>
    <x v="539"/>
    <n v="31"/>
    <n v="1"/>
    <n v="14"/>
    <x v="539"/>
    <s v="Isla Vogel"/>
    <x v="2"/>
    <x v="15"/>
    <s v="Palermo"/>
    <x v="2"/>
    <s v="Home Office"/>
    <s v="Economy"/>
    <x v="0"/>
    <x v="1"/>
    <s v="Avery Hole Reinforcements, Clear"/>
    <n v="0"/>
    <n v="23"/>
    <n v="2"/>
    <n v="6"/>
    <b v="1"/>
  </r>
  <r>
    <s v="AZ-2014-978460"/>
    <x v="539"/>
    <n v="31"/>
    <n v="1"/>
    <n v="14"/>
    <x v="539"/>
    <s v="Philip Newsom"/>
    <x v="3"/>
    <x v="9"/>
    <s v="Annecy-le-Vieux"/>
    <x v="1"/>
    <s v="Corporate"/>
    <s v="Economy"/>
    <x v="1"/>
    <x v="4"/>
    <s v="Panasonic Inkjet, Red"/>
    <n v="0"/>
    <n v="2103"/>
    <n v="322"/>
    <n v="8"/>
    <b v="0"/>
  </r>
  <r>
    <s v="AZ-2014-3770776"/>
    <x v="539"/>
    <n v="31"/>
    <n v="1"/>
    <n v="14"/>
    <x v="539"/>
    <s v="Harvey Drozd"/>
    <x v="5"/>
    <x v="54"/>
    <s v="Majadahonda"/>
    <x v="2"/>
    <s v="Consumer"/>
    <s v="Economy"/>
    <x v="2"/>
    <x v="6"/>
    <s v="SAFCO Swivel Stool, Adjustable"/>
    <n v="0"/>
    <n v="136"/>
    <n v="48"/>
    <n v="1"/>
    <b v="0"/>
  </r>
  <r>
    <s v="AZ-2014-3770776"/>
    <x v="539"/>
    <n v="31"/>
    <n v="1"/>
    <n v="14"/>
    <x v="539"/>
    <s v="Harvey Drozd"/>
    <x v="5"/>
    <x v="54"/>
    <s v="Majadahonda"/>
    <x v="2"/>
    <s v="Consumer"/>
    <s v="Economy"/>
    <x v="0"/>
    <x v="1"/>
    <s v="Acco Binder, Economy"/>
    <n v="0"/>
    <n v="76"/>
    <n v="11"/>
    <n v="5"/>
    <b v="1"/>
  </r>
  <r>
    <s v="AZ-2012-962050"/>
    <x v="540"/>
    <n v="13"/>
    <n v="2"/>
    <n v="12"/>
    <x v="540"/>
    <s v="Angie Massengill"/>
    <x v="3"/>
    <x v="73"/>
    <s v="Quimper"/>
    <x v="1"/>
    <s v="Consumer"/>
    <s v="Priority"/>
    <x v="2"/>
    <x v="6"/>
    <s v="Office Star Bag Chairs, Red"/>
    <n v="0"/>
    <n v="100"/>
    <n v="11"/>
    <n v="2"/>
    <b v="1"/>
  </r>
  <r>
    <s v="AZ-2012-962050"/>
    <x v="540"/>
    <n v="13"/>
    <n v="2"/>
    <n v="12"/>
    <x v="540"/>
    <s v="Angie Massengill"/>
    <x v="3"/>
    <x v="73"/>
    <s v="Quimper"/>
    <x v="1"/>
    <s v="Consumer"/>
    <s v="Priority"/>
    <x v="0"/>
    <x v="2"/>
    <s v="Boston Highlighters, Water Color"/>
    <n v="0"/>
    <n v="88"/>
    <n v="16"/>
    <n v="4"/>
    <b v="0"/>
  </r>
  <r>
    <s v="AZ-2012-962050"/>
    <x v="540"/>
    <n v="13"/>
    <n v="2"/>
    <n v="12"/>
    <x v="540"/>
    <s v="Angie Massengill"/>
    <x v="3"/>
    <x v="73"/>
    <s v="Quimper"/>
    <x v="1"/>
    <s v="Consumer"/>
    <s v="Priority"/>
    <x v="0"/>
    <x v="1"/>
    <s v="Acco Binding Machine, Durable"/>
    <n v="0"/>
    <n v="105"/>
    <n v="25"/>
    <n v="2"/>
    <b v="1"/>
  </r>
  <r>
    <s v="AZ-2012-962050"/>
    <x v="540"/>
    <n v="13"/>
    <n v="2"/>
    <n v="12"/>
    <x v="540"/>
    <s v="Angie Massengill"/>
    <x v="3"/>
    <x v="73"/>
    <s v="Quimper"/>
    <x v="1"/>
    <s v="Consumer"/>
    <s v="Priority"/>
    <x v="0"/>
    <x v="1"/>
    <s v="Wilson Jones Hole Reinforcements, Clear"/>
    <n v="0"/>
    <n v="8"/>
    <n v="1"/>
    <n v="2"/>
    <b v="1"/>
  </r>
  <r>
    <s v="AZ-2012-962050"/>
    <x v="540"/>
    <n v="13"/>
    <n v="2"/>
    <n v="12"/>
    <x v="540"/>
    <s v="Angie Massengill"/>
    <x v="3"/>
    <x v="73"/>
    <s v="Quimper"/>
    <x v="1"/>
    <s v="Consumer"/>
    <s v="Priority"/>
    <x v="0"/>
    <x v="3"/>
    <s v="Tenex Shelving, Industrial"/>
    <n v="0"/>
    <n v="248"/>
    <n v="25"/>
    <n v="5"/>
    <b v="1"/>
  </r>
  <r>
    <s v="AZ-2013-7527034"/>
    <x v="541"/>
    <n v="13"/>
    <n v="2"/>
    <n v="13"/>
    <x v="541"/>
    <s v="Stella Hellyer"/>
    <x v="5"/>
    <x v="54"/>
    <s v="Valdemoro"/>
    <x v="2"/>
    <s v="Consumer"/>
    <s v="Economy"/>
    <x v="1"/>
    <x v="4"/>
    <s v="StarTech Card Printer, Durable"/>
    <n v="0"/>
    <n v="442"/>
    <n v="74"/>
    <n v="3"/>
    <b v="0"/>
  </r>
  <r>
    <s v="AZ-2013-6530870"/>
    <x v="541"/>
    <n v="13"/>
    <n v="2"/>
    <n v="13"/>
    <x v="541"/>
    <s v="Jesse Godson"/>
    <x v="3"/>
    <x v="8"/>
    <s v="Meudon"/>
    <x v="1"/>
    <s v="Corporate"/>
    <s v="Economy Plus"/>
    <x v="0"/>
    <x v="14"/>
    <s v="Avery Color Coded Labels, Adjustable"/>
    <n v="0"/>
    <n v="22"/>
    <n v="3"/>
    <n v="2"/>
    <b v="0"/>
  </r>
  <r>
    <s v="AZ-2013-6530870"/>
    <x v="541"/>
    <n v="13"/>
    <n v="2"/>
    <n v="13"/>
    <x v="541"/>
    <s v="Jesse Godson"/>
    <x v="3"/>
    <x v="8"/>
    <s v="Meudon"/>
    <x v="1"/>
    <s v="Corporate"/>
    <s v="Economy Plus"/>
    <x v="0"/>
    <x v="14"/>
    <s v="Novimex Shipping Labels, Alphabetical"/>
    <n v="0"/>
    <n v="22"/>
    <n v="11"/>
    <n v="2"/>
    <b v="1"/>
  </r>
  <r>
    <s v="AZ-2013-6530870"/>
    <x v="541"/>
    <n v="13"/>
    <n v="2"/>
    <n v="13"/>
    <x v="541"/>
    <s v="Jesse Godson"/>
    <x v="3"/>
    <x v="8"/>
    <s v="Meudon"/>
    <x v="1"/>
    <s v="Corporate"/>
    <s v="Economy Plus"/>
    <x v="1"/>
    <x v="7"/>
    <s v="Enermax Router, Bluetooth"/>
    <n v="0"/>
    <n v="517"/>
    <n v="46"/>
    <n v="2"/>
    <b v="1"/>
  </r>
  <r>
    <s v="AZ-2013-4467970"/>
    <x v="541"/>
    <n v="13"/>
    <n v="2"/>
    <n v="13"/>
    <x v="541"/>
    <s v="Niki Peirce"/>
    <x v="10"/>
    <x v="29"/>
    <s v="Vienna"/>
    <x v="1"/>
    <s v="Consumer"/>
    <s v="Economy"/>
    <x v="0"/>
    <x v="1"/>
    <s v="Wilson Jones Binding Machine, Clear"/>
    <n v="0"/>
    <n v="339"/>
    <n v="102"/>
    <n v="7"/>
    <b v="1"/>
  </r>
  <r>
    <s v="AZ-2013-8255562"/>
    <x v="541"/>
    <n v="13"/>
    <n v="2"/>
    <n v="13"/>
    <x v="541"/>
    <s v="Sam Rees"/>
    <x v="13"/>
    <x v="69"/>
    <s v="Helsinki"/>
    <x v="0"/>
    <s v="Home Office"/>
    <s v="Immediate"/>
    <x v="0"/>
    <x v="1"/>
    <s v="Ibico 3-Hole Punch, Clear"/>
    <n v="0"/>
    <n v="30"/>
    <n v="12"/>
    <n v="1"/>
    <b v="0"/>
  </r>
  <r>
    <s v="BN-2013-4296083"/>
    <x v="541"/>
    <n v="13"/>
    <n v="2"/>
    <n v="13"/>
    <x v="541"/>
    <s v="Morgan Dodd"/>
    <x v="0"/>
    <x v="0"/>
    <s v="Stockholm"/>
    <x v="0"/>
    <s v="Consumer"/>
    <s v="Economy"/>
    <x v="0"/>
    <x v="10"/>
    <s v="Cameo Interoffice Envelope, Recycled"/>
    <n v="1"/>
    <n v="92"/>
    <n v="-15"/>
    <n v="4"/>
    <b v="0"/>
  </r>
  <r>
    <s v="AZ-2014-1644192"/>
    <x v="542"/>
    <n v="13"/>
    <n v="2"/>
    <n v="14"/>
    <x v="542"/>
    <s v="Logan Allan"/>
    <x v="7"/>
    <x v="89"/>
    <s v="Stavanger"/>
    <x v="0"/>
    <s v="Corporate"/>
    <s v="Economy"/>
    <x v="1"/>
    <x v="7"/>
    <s v="Enermax Keyboard, USB"/>
    <n v="0"/>
    <n v="335"/>
    <n v="110"/>
    <n v="4"/>
    <b v="1"/>
  </r>
  <r>
    <s v="AZ-2011-6048331"/>
    <x v="543"/>
    <n v="14"/>
    <n v="2"/>
    <n v="11"/>
    <x v="543"/>
    <s v="Kayleigh Farmer"/>
    <x v="5"/>
    <x v="18"/>
    <s v="Elda"/>
    <x v="2"/>
    <s v="Consumer"/>
    <s v="Economy Plus"/>
    <x v="0"/>
    <x v="2"/>
    <s v="BIC Markers, Blue"/>
    <n v="0"/>
    <n v="26"/>
    <n v="1"/>
    <n v="1"/>
    <b v="0"/>
  </r>
  <r>
    <s v="AZ-2011-6048331"/>
    <x v="543"/>
    <n v="14"/>
    <n v="2"/>
    <n v="11"/>
    <x v="543"/>
    <s v="Kayleigh Farmer"/>
    <x v="5"/>
    <x v="18"/>
    <s v="Elda"/>
    <x v="2"/>
    <s v="Consumer"/>
    <s v="Economy Plus"/>
    <x v="0"/>
    <x v="3"/>
    <s v="Eldon Box, Blue"/>
    <n v="0"/>
    <n v="9"/>
    <n v="2"/>
    <n v="1"/>
    <b v="0"/>
  </r>
  <r>
    <s v="AZ-2012-367312"/>
    <x v="544"/>
    <n v="14"/>
    <n v="2"/>
    <n v="12"/>
    <x v="544"/>
    <s v="Louise Winter"/>
    <x v="3"/>
    <x v="3"/>
    <s v="Mulhouse"/>
    <x v="1"/>
    <s v="Corporate"/>
    <s v="Economy"/>
    <x v="0"/>
    <x v="2"/>
    <s v="BIC Sketch Pad, Easy-Erase"/>
    <n v="0"/>
    <n v="98"/>
    <n v="49"/>
    <n v="2"/>
    <b v="1"/>
  </r>
  <r>
    <s v="AZ-2012-6012259"/>
    <x v="544"/>
    <n v="14"/>
    <n v="2"/>
    <n v="12"/>
    <x v="544"/>
    <s v="Sarah Smorgon"/>
    <x v="4"/>
    <x v="4"/>
    <s v="London"/>
    <x v="0"/>
    <s v="Consumer"/>
    <s v="Economy Plus"/>
    <x v="2"/>
    <x v="5"/>
    <s v="Sauder Library with Doors, Metal"/>
    <n v="0"/>
    <n v="1394"/>
    <n v="356"/>
    <n v="4"/>
    <b v="0"/>
  </r>
  <r>
    <s v="AZ-2012-6012259"/>
    <x v="544"/>
    <n v="14"/>
    <n v="2"/>
    <n v="12"/>
    <x v="544"/>
    <s v="Sarah Smorgon"/>
    <x v="4"/>
    <x v="4"/>
    <s v="London"/>
    <x v="0"/>
    <s v="Consumer"/>
    <s v="Economy Plus"/>
    <x v="0"/>
    <x v="1"/>
    <s v="Avery Binder Covers, Durable"/>
    <n v="0"/>
    <n v="11"/>
    <n v="0"/>
    <n v="1"/>
    <b v="0"/>
  </r>
  <r>
    <s v="AZ-2012-6012259"/>
    <x v="544"/>
    <n v="14"/>
    <n v="2"/>
    <n v="12"/>
    <x v="544"/>
    <s v="Sarah Smorgon"/>
    <x v="4"/>
    <x v="4"/>
    <s v="London"/>
    <x v="0"/>
    <s v="Consumer"/>
    <s v="Economy Plus"/>
    <x v="0"/>
    <x v="10"/>
    <s v="Kraft Business Envelopes, Security-Tint"/>
    <n v="0"/>
    <n v="59"/>
    <n v="26"/>
    <n v="4"/>
    <b v="0"/>
  </r>
  <r>
    <s v="AZ-2012-6012259"/>
    <x v="544"/>
    <n v="14"/>
    <n v="2"/>
    <n v="12"/>
    <x v="544"/>
    <s v="Sarah Smorgon"/>
    <x v="4"/>
    <x v="4"/>
    <s v="London"/>
    <x v="0"/>
    <s v="Consumer"/>
    <s v="Economy Plus"/>
    <x v="1"/>
    <x v="13"/>
    <s v="Sharp Personal Copier, Digital"/>
    <n v="0"/>
    <n v="861"/>
    <n v="383"/>
    <n v="8"/>
    <b v="0"/>
  </r>
  <r>
    <s v="AZ-2013-248580"/>
    <x v="545"/>
    <n v="14"/>
    <n v="2"/>
    <n v="13"/>
    <x v="545"/>
    <s v="Richard Harvey"/>
    <x v="3"/>
    <x v="8"/>
    <s v="Nanterre"/>
    <x v="1"/>
    <s v="Corporate"/>
    <s v="Economy"/>
    <x v="0"/>
    <x v="2"/>
    <s v="Sanford Markers, Easy-Erase"/>
    <n v="0"/>
    <n v="71"/>
    <n v="1"/>
    <n v="3"/>
    <b v="0"/>
  </r>
  <r>
    <s v="AZ-2013-248580"/>
    <x v="545"/>
    <n v="14"/>
    <n v="2"/>
    <n v="13"/>
    <x v="545"/>
    <s v="Richard Harvey"/>
    <x v="3"/>
    <x v="8"/>
    <s v="Nanterre"/>
    <x v="1"/>
    <s v="Corporate"/>
    <s v="Economy"/>
    <x v="1"/>
    <x v="9"/>
    <s v="Apple Smart Phone, Full Size"/>
    <n v="0"/>
    <n v="1084"/>
    <n v="166"/>
    <n v="2"/>
    <b v="0"/>
  </r>
  <r>
    <s v="AZ-2013-7788817"/>
    <x v="545"/>
    <n v="14"/>
    <n v="2"/>
    <n v="13"/>
    <x v="545"/>
    <s v="Louie Knight"/>
    <x v="4"/>
    <x v="4"/>
    <s v="Solihull"/>
    <x v="0"/>
    <s v="Consumer"/>
    <s v="Economy Plus"/>
    <x v="0"/>
    <x v="1"/>
    <s v="Avery Binding Machine, Durable"/>
    <n v="0"/>
    <n v="151"/>
    <n v="9"/>
    <n v="3"/>
    <b v="1"/>
  </r>
  <r>
    <s v="AZ-2013-7788817"/>
    <x v="545"/>
    <n v="14"/>
    <n v="2"/>
    <n v="13"/>
    <x v="545"/>
    <s v="Louie Knight"/>
    <x v="4"/>
    <x v="4"/>
    <s v="Solihull"/>
    <x v="0"/>
    <s v="Consumer"/>
    <s v="Economy Plus"/>
    <x v="0"/>
    <x v="3"/>
    <s v="Smead Trays, Wire Frame"/>
    <n v="0"/>
    <n v="238"/>
    <n v="31"/>
    <n v="5"/>
    <b v="1"/>
  </r>
  <r>
    <s v="BN-2013-6654640"/>
    <x v="545"/>
    <n v="14"/>
    <n v="2"/>
    <n v="13"/>
    <x v="545"/>
    <s v="Daniel Burke"/>
    <x v="1"/>
    <x v="43"/>
    <s v="Hanover"/>
    <x v="1"/>
    <s v="Home Office"/>
    <s v="Economy"/>
    <x v="0"/>
    <x v="10"/>
    <s v="GlobeWeis Mailers, Security-Tint"/>
    <n v="1"/>
    <n v="82"/>
    <n v="-18"/>
    <n v="4"/>
    <b v="0"/>
  </r>
  <r>
    <s v="AZ-2014-9954741"/>
    <x v="546"/>
    <n v="14"/>
    <n v="2"/>
    <n v="14"/>
    <x v="546"/>
    <s v="Noah Old"/>
    <x v="1"/>
    <x v="34"/>
    <s v="Bremen"/>
    <x v="1"/>
    <s v="Corporate"/>
    <s v="Immediate"/>
    <x v="0"/>
    <x v="8"/>
    <s v="Cuisinart Coffee Grinder, Silver"/>
    <n v="0"/>
    <n v="106"/>
    <n v="12"/>
    <n v="3"/>
    <b v="1"/>
  </r>
  <r>
    <s v="AZ-2014-9954741"/>
    <x v="546"/>
    <n v="14"/>
    <n v="2"/>
    <n v="14"/>
    <x v="546"/>
    <s v="Noah Old"/>
    <x v="1"/>
    <x v="34"/>
    <s v="Bremen"/>
    <x v="1"/>
    <s v="Corporate"/>
    <s v="Immediate"/>
    <x v="1"/>
    <x v="4"/>
    <s v="Okidata Printer, Durable"/>
    <n v="0"/>
    <n v="269"/>
    <n v="91"/>
    <n v="1"/>
    <b v="1"/>
  </r>
  <r>
    <s v="AZ-2014-3437856"/>
    <x v="546"/>
    <n v="14"/>
    <n v="2"/>
    <n v="14"/>
    <x v="546"/>
    <s v="Joel McKean"/>
    <x v="4"/>
    <x v="88"/>
    <s v="Rhondda"/>
    <x v="0"/>
    <s v="Home Office"/>
    <s v="Economy Plus"/>
    <x v="0"/>
    <x v="2"/>
    <s v="Sanford Markers, Water Color"/>
    <n v="0"/>
    <n v="79"/>
    <n v="7"/>
    <n v="3"/>
    <b v="1"/>
  </r>
  <r>
    <s v="AZ-2014-2860692"/>
    <x v="546"/>
    <n v="14"/>
    <n v="2"/>
    <n v="14"/>
    <x v="546"/>
    <s v="Alice Black"/>
    <x v="2"/>
    <x v="53"/>
    <s v="Brindisi"/>
    <x v="2"/>
    <s v="Home Office"/>
    <s v="Economy"/>
    <x v="2"/>
    <x v="5"/>
    <s v="Ikea Classic Bookcase, Traditional"/>
    <n v="0"/>
    <n v="1235"/>
    <n v="469"/>
    <n v="3"/>
    <b v="1"/>
  </r>
  <r>
    <s v="AZ-2014-2860692"/>
    <x v="546"/>
    <n v="14"/>
    <n v="2"/>
    <n v="14"/>
    <x v="546"/>
    <s v="Alice Black"/>
    <x v="2"/>
    <x v="53"/>
    <s v="Brindisi"/>
    <x v="2"/>
    <s v="Home Office"/>
    <s v="Economy"/>
    <x v="0"/>
    <x v="0"/>
    <s v="SanDisk Message Books, 8.5 x 11"/>
    <n v="0"/>
    <n v="56"/>
    <n v="27"/>
    <n v="2"/>
    <b v="1"/>
  </r>
  <r>
    <s v="AZ-2014-2860692"/>
    <x v="546"/>
    <n v="14"/>
    <n v="2"/>
    <n v="14"/>
    <x v="546"/>
    <s v="Alice Black"/>
    <x v="2"/>
    <x v="53"/>
    <s v="Brindisi"/>
    <x v="2"/>
    <s v="Home Office"/>
    <s v="Economy"/>
    <x v="0"/>
    <x v="3"/>
    <s v="Smead Shelving, Wire Frame"/>
    <n v="0"/>
    <n v="29"/>
    <n v="3"/>
    <n v="1"/>
    <b v="1"/>
  </r>
  <r>
    <s v="AZ-2014-2860692"/>
    <x v="546"/>
    <n v="14"/>
    <n v="2"/>
    <n v="14"/>
    <x v="546"/>
    <s v="Alice Black"/>
    <x v="2"/>
    <x v="53"/>
    <s v="Brindisi"/>
    <x v="2"/>
    <s v="Home Office"/>
    <s v="Economy"/>
    <x v="1"/>
    <x v="4"/>
    <s v="Okidata Phone, White"/>
    <n v="0"/>
    <n v="102"/>
    <n v="-67"/>
    <n v="2"/>
    <b v="0"/>
  </r>
  <r>
    <s v="AZ-2014-3203712"/>
    <x v="546"/>
    <n v="14"/>
    <n v="2"/>
    <n v="14"/>
    <x v="546"/>
    <s v="Aubrey Shedd"/>
    <x v="1"/>
    <x v="1"/>
    <s v="Dortmund"/>
    <x v="1"/>
    <s v="Corporate"/>
    <s v="Economy"/>
    <x v="2"/>
    <x v="15"/>
    <s v="Tenex Stacking Tray, Black"/>
    <n v="0"/>
    <n v="126"/>
    <n v="18"/>
    <n v="5"/>
    <b v="1"/>
  </r>
  <r>
    <s v="AZ-2014-3203712"/>
    <x v="546"/>
    <n v="14"/>
    <n v="2"/>
    <n v="14"/>
    <x v="546"/>
    <s v="Aubrey Shedd"/>
    <x v="1"/>
    <x v="1"/>
    <s v="Dortmund"/>
    <x v="1"/>
    <s v="Corporate"/>
    <s v="Economy"/>
    <x v="0"/>
    <x v="14"/>
    <s v="Avery Color Coded Labels, Alphabetical"/>
    <n v="0"/>
    <n v="39"/>
    <n v="16"/>
    <n v="3"/>
    <b v="1"/>
  </r>
  <r>
    <s v="AZ-2014-3203712"/>
    <x v="546"/>
    <n v="14"/>
    <n v="2"/>
    <n v="14"/>
    <x v="546"/>
    <s v="Aubrey Shedd"/>
    <x v="1"/>
    <x v="1"/>
    <s v="Dortmund"/>
    <x v="1"/>
    <s v="Corporate"/>
    <s v="Economy"/>
    <x v="0"/>
    <x v="14"/>
    <s v="Harbour Creations Shipping Labels, 5000 Label Set"/>
    <n v="0"/>
    <n v="36"/>
    <n v="8"/>
    <n v="3"/>
    <b v="1"/>
  </r>
  <r>
    <s v="AZ-2014-3203712"/>
    <x v="546"/>
    <n v="14"/>
    <n v="2"/>
    <n v="14"/>
    <x v="546"/>
    <s v="Aubrey Shedd"/>
    <x v="1"/>
    <x v="1"/>
    <s v="Dortmund"/>
    <x v="1"/>
    <s v="Corporate"/>
    <s v="Economy"/>
    <x v="0"/>
    <x v="12"/>
    <s v="Elite Letter Opener, High Speed"/>
    <n v="0"/>
    <n v="107"/>
    <n v="45"/>
    <n v="4"/>
    <b v="1"/>
  </r>
  <r>
    <s v="AZ-2014-1490273"/>
    <x v="546"/>
    <n v="14"/>
    <n v="2"/>
    <n v="14"/>
    <x v="546"/>
    <s v="Oscar Noble"/>
    <x v="1"/>
    <x v="43"/>
    <s v="Munster"/>
    <x v="1"/>
    <s v="Consumer"/>
    <s v="Economy"/>
    <x v="2"/>
    <x v="5"/>
    <s v="Ikea Corner Shelving, Pine"/>
    <n v="0"/>
    <n v="448"/>
    <n v="-10"/>
    <n v="4"/>
    <b v="1"/>
  </r>
  <r>
    <s v="AZ-2014-1490273"/>
    <x v="546"/>
    <n v="14"/>
    <n v="2"/>
    <n v="14"/>
    <x v="546"/>
    <s v="Oscar Noble"/>
    <x v="1"/>
    <x v="43"/>
    <s v="Munster"/>
    <x v="1"/>
    <s v="Consumer"/>
    <s v="Economy"/>
    <x v="0"/>
    <x v="2"/>
    <s v="Boston Highlighters, Water Color"/>
    <n v="0"/>
    <n v="44"/>
    <n v="8"/>
    <n v="2"/>
    <b v="0"/>
  </r>
  <r>
    <s v="AZ-2014-1490273"/>
    <x v="546"/>
    <n v="14"/>
    <n v="2"/>
    <n v="14"/>
    <x v="546"/>
    <s v="Oscar Noble"/>
    <x v="1"/>
    <x v="43"/>
    <s v="Munster"/>
    <x v="1"/>
    <s v="Consumer"/>
    <s v="Economy"/>
    <x v="0"/>
    <x v="3"/>
    <s v="Tenex Lockers, Wire Frame"/>
    <n v="0"/>
    <n v="1280"/>
    <n v="299"/>
    <n v="7"/>
    <b v="0"/>
  </r>
  <r>
    <s v="BN-2011-493873"/>
    <x v="547"/>
    <n v="15"/>
    <n v="2"/>
    <n v="11"/>
    <x v="547"/>
    <s v="Tyson Ebden"/>
    <x v="9"/>
    <x v="59"/>
    <s v="Hardenberg"/>
    <x v="1"/>
    <s v="Consumer"/>
    <s v="Economy"/>
    <x v="2"/>
    <x v="5"/>
    <s v="Sauder Classic Bookcase, Pine"/>
    <n v="1"/>
    <n v="875"/>
    <n v="-577"/>
    <n v="4"/>
    <b v="0"/>
  </r>
  <r>
    <s v="BN-2011-493873"/>
    <x v="547"/>
    <n v="15"/>
    <n v="2"/>
    <n v="11"/>
    <x v="547"/>
    <s v="Tyson Ebden"/>
    <x v="9"/>
    <x v="59"/>
    <s v="Hardenberg"/>
    <x v="1"/>
    <s v="Consumer"/>
    <s v="Economy"/>
    <x v="2"/>
    <x v="16"/>
    <s v="Barricks Coffee Table, Fully Assembled"/>
    <n v="1"/>
    <n v="273"/>
    <n v="-500"/>
    <n v="3"/>
    <b v="1"/>
  </r>
  <r>
    <s v="BN-2011-408191"/>
    <x v="547"/>
    <n v="15"/>
    <n v="2"/>
    <n v="11"/>
    <x v="547"/>
    <s v="Sophie Franklin"/>
    <x v="5"/>
    <x v="22"/>
    <s v="Seville"/>
    <x v="2"/>
    <s v="Corporate"/>
    <s v="Economy"/>
    <x v="2"/>
    <x v="6"/>
    <s v="Hon Executive Leather Armchair, Adjustable"/>
    <n v="0"/>
    <n v="728"/>
    <n v="-82"/>
    <n v="2"/>
    <b v="1"/>
  </r>
  <r>
    <s v="BN-2011-408191"/>
    <x v="547"/>
    <n v="15"/>
    <n v="2"/>
    <n v="11"/>
    <x v="547"/>
    <s v="Sophie Franklin"/>
    <x v="5"/>
    <x v="22"/>
    <s v="Seville"/>
    <x v="2"/>
    <s v="Corporate"/>
    <s v="Economy"/>
    <x v="2"/>
    <x v="15"/>
    <s v="Rubbermaid Door Stop, Erganomic"/>
    <n v="0"/>
    <n v="127"/>
    <n v="19"/>
    <n v="3"/>
    <b v="1"/>
  </r>
  <r>
    <s v="AZ-2012-3052535"/>
    <x v="548"/>
    <n v="15"/>
    <n v="2"/>
    <n v="12"/>
    <x v="548"/>
    <s v="Rory Gunson"/>
    <x v="4"/>
    <x v="4"/>
    <s v="Hinckley"/>
    <x v="0"/>
    <s v="Consumer"/>
    <s v="Economy Plus"/>
    <x v="0"/>
    <x v="11"/>
    <s v="Advantus Clamps, Bulk Pack"/>
    <n v="0"/>
    <n v="58"/>
    <n v="23"/>
    <n v="3"/>
    <b v="1"/>
  </r>
  <r>
    <s v="AZ-2012-3052535"/>
    <x v="548"/>
    <n v="15"/>
    <n v="2"/>
    <n v="12"/>
    <x v="548"/>
    <s v="Rory Gunson"/>
    <x v="4"/>
    <x v="4"/>
    <s v="Hinckley"/>
    <x v="0"/>
    <s v="Consumer"/>
    <s v="Economy Plus"/>
    <x v="0"/>
    <x v="3"/>
    <s v="Fellowes Folders, Single Width"/>
    <n v="0"/>
    <n v="53"/>
    <n v="22"/>
    <n v="2"/>
    <b v="0"/>
  </r>
  <r>
    <s v="AZ-2012-3052535"/>
    <x v="548"/>
    <n v="15"/>
    <n v="2"/>
    <n v="12"/>
    <x v="548"/>
    <s v="Rory Gunson"/>
    <x v="4"/>
    <x v="4"/>
    <s v="Hinckley"/>
    <x v="0"/>
    <s v="Consumer"/>
    <s v="Economy Plus"/>
    <x v="0"/>
    <x v="12"/>
    <s v="Fiskars Trimmer, Serrated"/>
    <n v="0"/>
    <n v="117"/>
    <n v="14"/>
    <n v="3"/>
    <b v="0"/>
  </r>
  <r>
    <s v="AZ-2012-6913156"/>
    <x v="548"/>
    <n v="15"/>
    <n v="2"/>
    <n v="12"/>
    <x v="548"/>
    <s v="Kayla Tearle"/>
    <x v="2"/>
    <x v="67"/>
    <s v="Genoa"/>
    <x v="2"/>
    <s v="Corporate"/>
    <s v="Economy Plus"/>
    <x v="0"/>
    <x v="1"/>
    <s v="Ibico Binder Covers, Durable"/>
    <n v="0"/>
    <n v="30"/>
    <n v="4"/>
    <n v="2"/>
    <b v="0"/>
  </r>
  <r>
    <s v="BN-2012-8548299"/>
    <x v="548"/>
    <n v="15"/>
    <n v="2"/>
    <n v="12"/>
    <x v="548"/>
    <s v="Faith Greenwood"/>
    <x v="14"/>
    <x v="118"/>
    <s v="Randers"/>
    <x v="0"/>
    <s v="Consumer"/>
    <s v="Economy Plus"/>
    <x v="2"/>
    <x v="15"/>
    <s v="Rubbermaid Door Stop, Erganomic"/>
    <n v="1"/>
    <n v="17"/>
    <n v="-19"/>
    <n v="1"/>
    <b v="1"/>
  </r>
  <r>
    <s v="BN-2012-8548299"/>
    <x v="548"/>
    <n v="15"/>
    <n v="2"/>
    <n v="12"/>
    <x v="548"/>
    <s v="Faith Greenwood"/>
    <x v="14"/>
    <x v="118"/>
    <s v="Randers"/>
    <x v="0"/>
    <s v="Consumer"/>
    <s v="Economy Plus"/>
    <x v="0"/>
    <x v="0"/>
    <s v="SanDisk Parchment Paper, Premium"/>
    <n v="1"/>
    <n v="17"/>
    <n v="-10"/>
    <n v="2"/>
    <b v="1"/>
  </r>
  <r>
    <s v="AZ-2013-6823803"/>
    <x v="549"/>
    <n v="15"/>
    <n v="2"/>
    <n v="13"/>
    <x v="549"/>
    <s v="Robert James"/>
    <x v="1"/>
    <x v="16"/>
    <s v="Magdeburg"/>
    <x v="1"/>
    <s v="Home Office"/>
    <s v="Economy"/>
    <x v="2"/>
    <x v="15"/>
    <s v="Deflect-O Door Stop, Black"/>
    <n v="0"/>
    <n v="88"/>
    <n v="3"/>
    <n v="2"/>
    <b v="1"/>
  </r>
  <r>
    <s v="AZ-2013-6823803"/>
    <x v="549"/>
    <n v="15"/>
    <n v="2"/>
    <n v="13"/>
    <x v="549"/>
    <s v="Robert James"/>
    <x v="1"/>
    <x v="16"/>
    <s v="Magdeburg"/>
    <x v="1"/>
    <s v="Home Office"/>
    <s v="Economy"/>
    <x v="2"/>
    <x v="15"/>
    <s v="Eldon Clock, Black"/>
    <n v="0"/>
    <n v="226"/>
    <n v="63"/>
    <n v="4"/>
    <b v="1"/>
  </r>
  <r>
    <s v="AZ-2013-6823803"/>
    <x v="549"/>
    <n v="15"/>
    <n v="2"/>
    <n v="13"/>
    <x v="549"/>
    <s v="Robert James"/>
    <x v="1"/>
    <x v="16"/>
    <s v="Magdeburg"/>
    <x v="1"/>
    <s v="Home Office"/>
    <s v="Economy"/>
    <x v="0"/>
    <x v="0"/>
    <s v="Eaton Message Books, Multicolor"/>
    <n v="0"/>
    <n v="308"/>
    <n v="142"/>
    <n v="14"/>
    <b v="0"/>
  </r>
  <r>
    <s v="AZ-2013-4602895"/>
    <x v="549"/>
    <n v="15"/>
    <n v="2"/>
    <n v="13"/>
    <x v="549"/>
    <s v="Eloise Sykes"/>
    <x v="3"/>
    <x v="30"/>
    <s v="Arras"/>
    <x v="1"/>
    <s v="Consumer"/>
    <s v="Economy"/>
    <x v="0"/>
    <x v="10"/>
    <s v="Jiffy Manila Envelope, with clear poly window"/>
    <n v="0"/>
    <n v="207"/>
    <n v="2"/>
    <n v="7"/>
    <b v="1"/>
  </r>
  <r>
    <s v="BN-2014-2534492"/>
    <x v="550"/>
    <n v="15"/>
    <n v="2"/>
    <n v="14"/>
    <x v="550"/>
    <s v="Casey Forte"/>
    <x v="6"/>
    <x v="26"/>
    <s v="Dublin"/>
    <x v="0"/>
    <s v="Consumer"/>
    <s v="Priority"/>
    <x v="2"/>
    <x v="6"/>
    <s v="SAFCO Swivel Stool, Black"/>
    <n v="1"/>
    <n v="248"/>
    <n v="-70"/>
    <n v="3"/>
    <b v="0"/>
  </r>
  <r>
    <s v="BN-2014-1575343"/>
    <x v="550"/>
    <n v="15"/>
    <n v="2"/>
    <n v="14"/>
    <x v="550"/>
    <s v="Jose Gullo"/>
    <x v="0"/>
    <x v="0"/>
    <s v="Stockholm"/>
    <x v="0"/>
    <s v="Consumer"/>
    <s v="Economy"/>
    <x v="0"/>
    <x v="10"/>
    <s v="Ames Peel and Seal, Security-Tint"/>
    <n v="1"/>
    <n v="63"/>
    <n v="-24"/>
    <n v="6"/>
    <b v="0"/>
  </r>
  <r>
    <s v="BN-2011-307477"/>
    <x v="551"/>
    <n v="16"/>
    <n v="2"/>
    <n v="11"/>
    <x v="551"/>
    <s v="Maya O'Sullivan"/>
    <x v="3"/>
    <x v="14"/>
    <s v="Muret"/>
    <x v="1"/>
    <s v="Corporate"/>
    <s v="Economy Plus"/>
    <x v="2"/>
    <x v="6"/>
    <s v="SAFCO Executive Leather Armchair, Black"/>
    <n v="0"/>
    <n v="4544"/>
    <n v="1868"/>
    <n v="11"/>
    <b v="0"/>
  </r>
  <r>
    <s v="BN-2011-307477"/>
    <x v="551"/>
    <n v="16"/>
    <n v="2"/>
    <n v="11"/>
    <x v="551"/>
    <s v="Maya O'Sullivan"/>
    <x v="3"/>
    <x v="14"/>
    <s v="Muret"/>
    <x v="1"/>
    <s v="Corporate"/>
    <s v="Economy Plus"/>
    <x v="0"/>
    <x v="8"/>
    <s v="Hoover Microwave, Black"/>
    <n v="0"/>
    <n v="277"/>
    <n v="0"/>
    <n v="1"/>
    <b v="1"/>
  </r>
  <r>
    <s v="BN-2011-307477"/>
    <x v="551"/>
    <n v="16"/>
    <n v="2"/>
    <n v="11"/>
    <x v="551"/>
    <s v="Maya O'Sullivan"/>
    <x v="3"/>
    <x v="14"/>
    <s v="Muret"/>
    <x v="1"/>
    <s v="Corporate"/>
    <s v="Economy Plus"/>
    <x v="0"/>
    <x v="2"/>
    <s v="Stanley Highlighters, Easy-Erase"/>
    <n v="0"/>
    <n v="90"/>
    <n v="32"/>
    <n v="6"/>
    <b v="0"/>
  </r>
  <r>
    <s v="BN-2011-307477"/>
    <x v="551"/>
    <n v="16"/>
    <n v="2"/>
    <n v="11"/>
    <x v="551"/>
    <s v="Maya O'Sullivan"/>
    <x v="3"/>
    <x v="14"/>
    <s v="Muret"/>
    <x v="1"/>
    <s v="Corporate"/>
    <s v="Economy Plus"/>
    <x v="1"/>
    <x v="9"/>
    <s v="Nokia Audio Dock, VoIP"/>
    <n v="0"/>
    <n v="284"/>
    <n v="43"/>
    <n v="2"/>
    <b v="0"/>
  </r>
  <r>
    <s v="AZ-2013-5815303"/>
    <x v="552"/>
    <n v="16"/>
    <n v="2"/>
    <n v="13"/>
    <x v="552"/>
    <s v="Spencer Calvert"/>
    <x v="5"/>
    <x v="10"/>
    <s v="El Prat de Llobregat"/>
    <x v="2"/>
    <s v="Corporate"/>
    <s v="Priority"/>
    <x v="0"/>
    <x v="1"/>
    <s v="Wilson Jones Binder Covers, Economy"/>
    <n v="0"/>
    <n v="22"/>
    <n v="6"/>
    <n v="2"/>
    <b v="1"/>
  </r>
  <r>
    <s v="AZ-2013-5815303"/>
    <x v="552"/>
    <n v="16"/>
    <n v="2"/>
    <n v="13"/>
    <x v="552"/>
    <s v="Spencer Calvert"/>
    <x v="5"/>
    <x v="10"/>
    <s v="El Prat de Llobregat"/>
    <x v="2"/>
    <s v="Corporate"/>
    <s v="Priority"/>
    <x v="0"/>
    <x v="14"/>
    <s v="Hon Removable Labels, Adjustable"/>
    <n v="0"/>
    <n v="11"/>
    <n v="1"/>
    <n v="1"/>
    <b v="1"/>
  </r>
  <r>
    <s v="AZ-2013-5815303"/>
    <x v="552"/>
    <n v="16"/>
    <n v="2"/>
    <n v="13"/>
    <x v="552"/>
    <s v="Spencer Calvert"/>
    <x v="5"/>
    <x v="10"/>
    <s v="El Prat de Llobregat"/>
    <x v="2"/>
    <s v="Corporate"/>
    <s v="Priority"/>
    <x v="0"/>
    <x v="14"/>
    <s v="Novimex File Folder Labels, 5000 Label Set"/>
    <n v="0"/>
    <n v="9"/>
    <n v="3"/>
    <n v="1"/>
    <b v="0"/>
  </r>
  <r>
    <s v="AZ-2013-3888761"/>
    <x v="552"/>
    <n v="16"/>
    <n v="2"/>
    <n v="13"/>
    <x v="552"/>
    <s v="Ngoc Orozco"/>
    <x v="1"/>
    <x v="5"/>
    <s v="Berlin"/>
    <x v="1"/>
    <s v="Home Office"/>
    <s v="Economy"/>
    <x v="2"/>
    <x v="6"/>
    <s v="Harbour Creations Bag Chairs, Adjustable"/>
    <n v="0"/>
    <n v="256"/>
    <n v="83"/>
    <n v="5"/>
    <b v="1"/>
  </r>
  <r>
    <s v="AZ-2013-3888761"/>
    <x v="552"/>
    <n v="16"/>
    <n v="2"/>
    <n v="13"/>
    <x v="552"/>
    <s v="Ngoc Orozco"/>
    <x v="1"/>
    <x v="5"/>
    <s v="Berlin"/>
    <x v="1"/>
    <s v="Home Office"/>
    <s v="Economy"/>
    <x v="0"/>
    <x v="1"/>
    <s v="Wilson Jones 3-Hole Punch, Economy"/>
    <n v="0"/>
    <n v="50"/>
    <n v="13"/>
    <n v="2"/>
    <b v="0"/>
  </r>
  <r>
    <s v="AZ-2013-3888761"/>
    <x v="552"/>
    <n v="16"/>
    <n v="2"/>
    <n v="13"/>
    <x v="552"/>
    <s v="Ngoc Orozco"/>
    <x v="1"/>
    <x v="5"/>
    <s v="Berlin"/>
    <x v="1"/>
    <s v="Home Office"/>
    <s v="Economy"/>
    <x v="0"/>
    <x v="10"/>
    <s v="Ames Clasp Envelope, Set of 50"/>
    <n v="0"/>
    <n v="39"/>
    <n v="15"/>
    <n v="6"/>
    <b v="1"/>
  </r>
  <r>
    <s v="AZ-2014-4502269"/>
    <x v="553"/>
    <n v="17"/>
    <n v="2"/>
    <n v="14"/>
    <x v="553"/>
    <s v="Harriet Webb"/>
    <x v="3"/>
    <x v="52"/>
    <s v="Angers"/>
    <x v="1"/>
    <s v="Consumer"/>
    <s v="Immediate"/>
    <x v="0"/>
    <x v="2"/>
    <s v="Stanley Pens, Fluorescent"/>
    <n v="0"/>
    <n v="90"/>
    <n v="8"/>
    <n v="8"/>
    <b v="0"/>
  </r>
  <r>
    <s v="BN-2014-3375705"/>
    <x v="553"/>
    <n v="17"/>
    <n v="2"/>
    <n v="14"/>
    <x v="553"/>
    <s v="Spencer Hull"/>
    <x v="9"/>
    <x v="25"/>
    <s v="Groningen"/>
    <x v="1"/>
    <s v="Consumer"/>
    <s v="Priority"/>
    <x v="0"/>
    <x v="1"/>
    <s v="Ibico Index Tab, Clear"/>
    <n v="1"/>
    <n v="8"/>
    <n v="-2"/>
    <n v="2"/>
    <b v="1"/>
  </r>
  <r>
    <s v="BN-2014-3375705"/>
    <x v="553"/>
    <n v="17"/>
    <n v="2"/>
    <n v="14"/>
    <x v="553"/>
    <s v="Spencer Hull"/>
    <x v="9"/>
    <x v="25"/>
    <s v="Groningen"/>
    <x v="1"/>
    <s v="Consumer"/>
    <s v="Priority"/>
    <x v="1"/>
    <x v="13"/>
    <s v="HP Copy Machine, Color"/>
    <n v="1"/>
    <n v="735"/>
    <n v="-235"/>
    <n v="6"/>
    <b v="1"/>
  </r>
  <r>
    <s v="AZ-2014-3985814"/>
    <x v="553"/>
    <n v="17"/>
    <n v="2"/>
    <n v="14"/>
    <x v="553"/>
    <s v="Peggy Hua"/>
    <x v="1"/>
    <x v="32"/>
    <s v="Frankfurt"/>
    <x v="1"/>
    <s v="Corporate"/>
    <s v="Priority"/>
    <x v="1"/>
    <x v="4"/>
    <s v="Konica Printer, Durable"/>
    <n v="0"/>
    <n v="1072"/>
    <n v="311"/>
    <n v="4"/>
    <b v="0"/>
  </r>
  <r>
    <s v="AZ-2014-9590613"/>
    <x v="553"/>
    <n v="17"/>
    <n v="2"/>
    <n v="14"/>
    <x v="553"/>
    <s v="Aidan Rowe"/>
    <x v="3"/>
    <x v="30"/>
    <s v="Tourcoing"/>
    <x v="1"/>
    <s v="Consumer"/>
    <s v="Economy Plus"/>
    <x v="0"/>
    <x v="2"/>
    <s v="Stanley Markers, Easy-Erase"/>
    <n v="0"/>
    <n v="45"/>
    <n v="0"/>
    <n v="2"/>
    <b v="0"/>
  </r>
  <r>
    <s v="AZ-2014-9590613"/>
    <x v="553"/>
    <n v="17"/>
    <n v="2"/>
    <n v="14"/>
    <x v="553"/>
    <s v="Aidan Rowe"/>
    <x v="3"/>
    <x v="30"/>
    <s v="Tourcoing"/>
    <x v="1"/>
    <s v="Consumer"/>
    <s v="Economy Plus"/>
    <x v="0"/>
    <x v="3"/>
    <s v="Eldon Trays, Blue"/>
    <n v="0"/>
    <n v="86"/>
    <n v="8"/>
    <n v="2"/>
    <b v="0"/>
  </r>
  <r>
    <s v="AZ-2014-4525081"/>
    <x v="553"/>
    <n v="17"/>
    <n v="2"/>
    <n v="14"/>
    <x v="553"/>
    <s v="Jack Maughan"/>
    <x v="2"/>
    <x v="67"/>
    <s v="Genoa"/>
    <x v="2"/>
    <s v="Consumer"/>
    <s v="Economy"/>
    <x v="0"/>
    <x v="1"/>
    <s v="Avery Binder Covers, Durable"/>
    <n v="0"/>
    <n v="38"/>
    <n v="5"/>
    <n v="3"/>
    <b v="0"/>
  </r>
  <r>
    <s v="AZ-2014-4525081"/>
    <x v="553"/>
    <n v="17"/>
    <n v="2"/>
    <n v="14"/>
    <x v="553"/>
    <s v="Jack Maughan"/>
    <x v="2"/>
    <x v="67"/>
    <s v="Genoa"/>
    <x v="2"/>
    <s v="Consumer"/>
    <s v="Economy"/>
    <x v="0"/>
    <x v="12"/>
    <s v="Stiletto Letter Opener, High Speed"/>
    <n v="0"/>
    <n v="111"/>
    <n v="19"/>
    <n v="4"/>
    <b v="1"/>
  </r>
  <r>
    <s v="AZ-2014-9590613"/>
    <x v="553"/>
    <n v="17"/>
    <n v="2"/>
    <n v="14"/>
    <x v="553"/>
    <s v="Aidan Rowe"/>
    <x v="3"/>
    <x v="30"/>
    <s v="Tourcoing"/>
    <x v="1"/>
    <s v="Consumer"/>
    <s v="Economy Plus"/>
    <x v="1"/>
    <x v="9"/>
    <s v="Cisco Office Telephone, with Caller ID"/>
    <n v="0"/>
    <n v="274"/>
    <n v="-7"/>
    <n v="4"/>
    <b v="0"/>
  </r>
  <r>
    <s v="AZ-2014-5577510"/>
    <x v="553"/>
    <n v="17"/>
    <n v="2"/>
    <n v="14"/>
    <x v="553"/>
    <s v="Spencer Oliver"/>
    <x v="3"/>
    <x v="9"/>
    <s v="Moulins"/>
    <x v="1"/>
    <s v="Consumer"/>
    <s v="Economy"/>
    <x v="2"/>
    <x v="6"/>
    <s v="Novimex Steel Folding Chair, Black"/>
    <n v="0"/>
    <n v="575"/>
    <n v="45"/>
    <n v="8"/>
    <b v="1"/>
  </r>
  <r>
    <s v="AZ-2014-5335564"/>
    <x v="553"/>
    <n v="17"/>
    <n v="2"/>
    <n v="14"/>
    <x v="553"/>
    <s v="Vaughn Gibbs"/>
    <x v="5"/>
    <x v="75"/>
    <s v="Talavera de la Reina"/>
    <x v="2"/>
    <s v="Home Office"/>
    <s v="Economy"/>
    <x v="2"/>
    <x v="15"/>
    <s v="Deflect-O Clock, Erganomic"/>
    <n v="0"/>
    <n v="343"/>
    <n v="31"/>
    <n v="7"/>
    <b v="0"/>
  </r>
  <r>
    <s v="BN-2014-6168100"/>
    <x v="553"/>
    <n v="17"/>
    <n v="2"/>
    <n v="14"/>
    <x v="553"/>
    <s v="Hershel Snyder"/>
    <x v="9"/>
    <x v="72"/>
    <s v="Oss"/>
    <x v="1"/>
    <s v="Corporate"/>
    <s v="Economy"/>
    <x v="0"/>
    <x v="12"/>
    <s v="Elite Letter Opener, Easy Grip"/>
    <n v="1"/>
    <n v="27"/>
    <n v="-25"/>
    <n v="2"/>
    <b v="1"/>
  </r>
  <r>
    <s v="AZ-2014-5335564"/>
    <x v="553"/>
    <n v="17"/>
    <n v="2"/>
    <n v="14"/>
    <x v="553"/>
    <s v="Vaughn Gibbs"/>
    <x v="5"/>
    <x v="75"/>
    <s v="Talavera de la Reina"/>
    <x v="2"/>
    <s v="Home Office"/>
    <s v="Economy"/>
    <x v="0"/>
    <x v="2"/>
    <s v="BIC Highlighters, Easy-Erase"/>
    <n v="0"/>
    <n v="38"/>
    <n v="9"/>
    <n v="2"/>
    <b v="1"/>
  </r>
  <r>
    <s v="AZ-2014-5335564"/>
    <x v="553"/>
    <n v="17"/>
    <n v="2"/>
    <n v="14"/>
    <x v="553"/>
    <s v="Vaughn Gibbs"/>
    <x v="5"/>
    <x v="75"/>
    <s v="Talavera de la Reina"/>
    <x v="2"/>
    <s v="Home Office"/>
    <s v="Economy"/>
    <x v="1"/>
    <x v="13"/>
    <s v="Canon Fax and Copier, Laser"/>
    <n v="0"/>
    <n v="574"/>
    <n v="270"/>
    <n v="3"/>
    <b v="0"/>
  </r>
  <r>
    <s v="AZ-2011-8122214"/>
    <x v="554"/>
    <n v="18"/>
    <n v="2"/>
    <n v="11"/>
    <x v="554"/>
    <s v="Ronald Everson"/>
    <x v="3"/>
    <x v="49"/>
    <s v="Beaune"/>
    <x v="1"/>
    <s v="Corporate"/>
    <s v="Economy"/>
    <x v="0"/>
    <x v="11"/>
    <s v="OIC Thumb Tacks, Assorted Sizes"/>
    <n v="0"/>
    <n v="35"/>
    <n v="14"/>
    <n v="3"/>
    <b v="0"/>
  </r>
  <r>
    <s v="AZ-2011-9155070"/>
    <x v="554"/>
    <n v="18"/>
    <n v="2"/>
    <n v="11"/>
    <x v="554"/>
    <s v="Julian Mack"/>
    <x v="3"/>
    <x v="8"/>
    <s v="Paris"/>
    <x v="1"/>
    <s v="Consumer"/>
    <s v="Economy"/>
    <x v="0"/>
    <x v="1"/>
    <s v="Avery Hole Reinforcements, Durable"/>
    <n v="0"/>
    <n v="24"/>
    <n v="8"/>
    <n v="4"/>
    <b v="0"/>
  </r>
  <r>
    <s v="AZ-2011-9155070"/>
    <x v="554"/>
    <n v="18"/>
    <n v="2"/>
    <n v="11"/>
    <x v="554"/>
    <s v="Julian Mack"/>
    <x v="3"/>
    <x v="8"/>
    <s v="Paris"/>
    <x v="1"/>
    <s v="Consumer"/>
    <s v="Economy"/>
    <x v="1"/>
    <x v="4"/>
    <s v="Panasonic Calculator, Durable"/>
    <n v="0"/>
    <n v="129"/>
    <n v="-2"/>
    <n v="3"/>
    <b v="0"/>
  </r>
  <r>
    <s v="AZ-2011-2939440"/>
    <x v="554"/>
    <n v="18"/>
    <n v="2"/>
    <n v="11"/>
    <x v="554"/>
    <s v="Tegan Savage"/>
    <x v="1"/>
    <x v="1"/>
    <s v="Castrop-Rauxel"/>
    <x v="1"/>
    <s v="Consumer"/>
    <s v="Economy Plus"/>
    <x v="0"/>
    <x v="11"/>
    <s v="Advantus Thumb Tacks, Assorted Sizes"/>
    <n v="0"/>
    <n v="55"/>
    <n v="8"/>
    <n v="5"/>
    <b v="1"/>
  </r>
  <r>
    <s v="AZ-2011-2939440"/>
    <x v="554"/>
    <n v="18"/>
    <n v="2"/>
    <n v="11"/>
    <x v="554"/>
    <s v="Tegan Savage"/>
    <x v="1"/>
    <x v="1"/>
    <s v="Castrop-Rauxel"/>
    <x v="1"/>
    <s v="Consumer"/>
    <s v="Economy Plus"/>
    <x v="0"/>
    <x v="11"/>
    <s v="OIC Staples, Assorted Sizes"/>
    <n v="0"/>
    <n v="62"/>
    <n v="23"/>
    <n v="7"/>
    <b v="0"/>
  </r>
  <r>
    <s v="AZ-2012-3239486"/>
    <x v="555"/>
    <n v="18"/>
    <n v="2"/>
    <n v="12"/>
    <x v="555"/>
    <s v="Georgina Garner"/>
    <x v="3"/>
    <x v="39"/>
    <s v="Nice"/>
    <x v="1"/>
    <s v="Consumer"/>
    <s v="Economy"/>
    <x v="2"/>
    <x v="5"/>
    <s v="Safco Stackable Bookrack, Pine"/>
    <n v="0"/>
    <n v="406"/>
    <n v="117"/>
    <n v="3"/>
    <b v="0"/>
  </r>
  <r>
    <s v="AZ-2012-3239486"/>
    <x v="555"/>
    <n v="18"/>
    <n v="2"/>
    <n v="12"/>
    <x v="555"/>
    <s v="Georgina Garner"/>
    <x v="3"/>
    <x v="39"/>
    <s v="Nice"/>
    <x v="1"/>
    <s v="Consumer"/>
    <s v="Economy"/>
    <x v="0"/>
    <x v="1"/>
    <s v="Wilson Jones Binder, Economy"/>
    <n v="0"/>
    <n v="65"/>
    <n v="20"/>
    <n v="5"/>
    <b v="0"/>
  </r>
  <r>
    <s v="AZ-2012-3239486"/>
    <x v="555"/>
    <n v="18"/>
    <n v="2"/>
    <n v="12"/>
    <x v="555"/>
    <s v="Georgina Garner"/>
    <x v="3"/>
    <x v="39"/>
    <s v="Nice"/>
    <x v="1"/>
    <s v="Consumer"/>
    <s v="Economy"/>
    <x v="1"/>
    <x v="7"/>
    <s v="Belkin Numeric Keypad, Bluetooth"/>
    <n v="0"/>
    <n v="580"/>
    <n v="179"/>
    <n v="10"/>
    <b v="0"/>
  </r>
  <r>
    <s v="BN-2012-8351740"/>
    <x v="555"/>
    <n v="18"/>
    <n v="2"/>
    <n v="12"/>
    <x v="555"/>
    <s v="Georgia Arundale"/>
    <x v="2"/>
    <x v="115"/>
    <s v="Perugia"/>
    <x v="2"/>
    <s v="Corporate"/>
    <s v="Economy Plus"/>
    <x v="0"/>
    <x v="14"/>
    <s v="Avery File Folder Labels, Laser Printer Compatible"/>
    <n v="0"/>
    <n v="9"/>
    <n v="4"/>
    <n v="1"/>
    <b v="0"/>
  </r>
  <r>
    <s v="BN-2012-8351740"/>
    <x v="555"/>
    <n v="18"/>
    <n v="2"/>
    <n v="12"/>
    <x v="555"/>
    <s v="Georgia Arundale"/>
    <x v="2"/>
    <x v="115"/>
    <s v="Perugia"/>
    <x v="2"/>
    <s v="Corporate"/>
    <s v="Economy Plus"/>
    <x v="0"/>
    <x v="3"/>
    <s v="Fellowes Folders, Wire Frame"/>
    <n v="0"/>
    <n v="61"/>
    <n v="-14"/>
    <n v="4"/>
    <b v="1"/>
  </r>
  <r>
    <s v="BN-2012-8351740"/>
    <x v="555"/>
    <n v="18"/>
    <n v="2"/>
    <n v="12"/>
    <x v="555"/>
    <s v="Georgia Arundale"/>
    <x v="2"/>
    <x v="115"/>
    <s v="Perugia"/>
    <x v="2"/>
    <s v="Corporate"/>
    <s v="Economy Plus"/>
    <x v="0"/>
    <x v="12"/>
    <s v="Stiletto Box Cutter, Serrated"/>
    <n v="0"/>
    <n v="65"/>
    <n v="30"/>
    <n v="2"/>
    <b v="0"/>
  </r>
  <r>
    <s v="BN-2012-5489653"/>
    <x v="555"/>
    <n v="18"/>
    <n v="2"/>
    <n v="12"/>
    <x v="555"/>
    <s v="Steven Prince"/>
    <x v="5"/>
    <x v="54"/>
    <s v="Madrid"/>
    <x v="2"/>
    <s v="Home Office"/>
    <s v="Economy"/>
    <x v="0"/>
    <x v="3"/>
    <s v="Smead Box, Industrial"/>
    <n v="0"/>
    <n v="30"/>
    <n v="-1"/>
    <n v="3"/>
    <b v="0"/>
  </r>
  <r>
    <s v="AZ-2013-3816496"/>
    <x v="556"/>
    <n v="18"/>
    <n v="2"/>
    <n v="13"/>
    <x v="556"/>
    <s v="Bethany Child"/>
    <x v="1"/>
    <x v="1"/>
    <s v="Hamm"/>
    <x v="1"/>
    <s v="Consumer"/>
    <s v="Immediate"/>
    <x v="0"/>
    <x v="2"/>
    <s v="Binney &amp; Smith Pens, Easy-Erase"/>
    <n v="0"/>
    <n v="24"/>
    <n v="0"/>
    <n v="2"/>
    <b v="1"/>
  </r>
  <r>
    <s v="AZ-2013-8667063"/>
    <x v="556"/>
    <n v="18"/>
    <n v="2"/>
    <n v="13"/>
    <x v="556"/>
    <s v="Bianca Whitford"/>
    <x v="5"/>
    <x v="77"/>
    <s v="San Sebastian"/>
    <x v="2"/>
    <s v="Corporate"/>
    <s v="Economy"/>
    <x v="2"/>
    <x v="6"/>
    <s v="SAFCO Swivel Stool, Adjustable"/>
    <n v="0"/>
    <n v="409"/>
    <n v="143"/>
    <n v="3"/>
    <b v="1"/>
  </r>
  <r>
    <s v="AZ-2013-8667063"/>
    <x v="556"/>
    <n v="18"/>
    <n v="2"/>
    <n v="13"/>
    <x v="556"/>
    <s v="Bianca Whitford"/>
    <x v="5"/>
    <x v="77"/>
    <s v="San Sebastian"/>
    <x v="2"/>
    <s v="Corporate"/>
    <s v="Economy"/>
    <x v="2"/>
    <x v="15"/>
    <s v="Deflect-O Stacking Tray, Erganomic"/>
    <n v="0"/>
    <n v="48"/>
    <n v="13"/>
    <n v="2"/>
    <b v="1"/>
  </r>
  <r>
    <s v="AZ-2013-8667063"/>
    <x v="556"/>
    <n v="18"/>
    <n v="2"/>
    <n v="13"/>
    <x v="556"/>
    <s v="Bianca Whitford"/>
    <x v="5"/>
    <x v="77"/>
    <s v="San Sebastian"/>
    <x v="2"/>
    <s v="Corporate"/>
    <s v="Economy"/>
    <x v="0"/>
    <x v="2"/>
    <s v="Boston Canvas, Blue"/>
    <n v="0"/>
    <n v="161"/>
    <n v="40"/>
    <n v="3"/>
    <b v="0"/>
  </r>
  <r>
    <s v="AZ-2013-8667063"/>
    <x v="556"/>
    <n v="18"/>
    <n v="2"/>
    <n v="13"/>
    <x v="556"/>
    <s v="Bianca Whitford"/>
    <x v="5"/>
    <x v="77"/>
    <s v="San Sebastian"/>
    <x v="2"/>
    <s v="Corporate"/>
    <s v="Economy"/>
    <x v="0"/>
    <x v="1"/>
    <s v="Wilson Jones Binder Covers, Economy"/>
    <n v="0"/>
    <n v="34"/>
    <n v="9"/>
    <n v="3"/>
    <b v="1"/>
  </r>
  <r>
    <s v="AZ-2013-8667063"/>
    <x v="556"/>
    <n v="18"/>
    <n v="2"/>
    <n v="13"/>
    <x v="556"/>
    <s v="Bianca Whitford"/>
    <x v="5"/>
    <x v="77"/>
    <s v="San Sebastian"/>
    <x v="2"/>
    <s v="Corporate"/>
    <s v="Economy"/>
    <x v="1"/>
    <x v="7"/>
    <s v="Belkin Router, Erganomic"/>
    <n v="0"/>
    <n v="1026"/>
    <n v="482"/>
    <n v="4"/>
    <b v="0"/>
  </r>
  <r>
    <s v="AZ-2013-8667063"/>
    <x v="556"/>
    <n v="18"/>
    <n v="2"/>
    <n v="13"/>
    <x v="556"/>
    <s v="Bianca Whitford"/>
    <x v="5"/>
    <x v="77"/>
    <s v="San Sebastian"/>
    <x v="2"/>
    <s v="Corporate"/>
    <s v="Economy"/>
    <x v="1"/>
    <x v="13"/>
    <s v="Brother Fax Machine, Color"/>
    <n v="0"/>
    <n v="2880"/>
    <n v="1296"/>
    <n v="9"/>
    <b v="1"/>
  </r>
  <r>
    <s v="AZ-2013-2039163"/>
    <x v="556"/>
    <n v="18"/>
    <n v="2"/>
    <n v="13"/>
    <x v="556"/>
    <s v="Skye McCaffrey"/>
    <x v="3"/>
    <x v="8"/>
    <s v="Argenteuil"/>
    <x v="1"/>
    <s v="Consumer"/>
    <s v="Economy Plus"/>
    <x v="0"/>
    <x v="1"/>
    <s v="Acco Binding Machine, Recycled"/>
    <n v="0"/>
    <n v="103"/>
    <n v="26"/>
    <n v="2"/>
    <b v="1"/>
  </r>
  <r>
    <s v="AZ-2013-2039163"/>
    <x v="556"/>
    <n v="18"/>
    <n v="2"/>
    <n v="13"/>
    <x v="556"/>
    <s v="Skye McCaffrey"/>
    <x v="3"/>
    <x v="8"/>
    <s v="Argenteuil"/>
    <x v="1"/>
    <s v="Consumer"/>
    <s v="Economy Plus"/>
    <x v="0"/>
    <x v="1"/>
    <s v="Wilson Jones Index Tab, Clear"/>
    <n v="0"/>
    <n v="24"/>
    <n v="2"/>
    <n v="4"/>
    <b v="1"/>
  </r>
  <r>
    <s v="AZ-2013-2039163"/>
    <x v="556"/>
    <n v="18"/>
    <n v="2"/>
    <n v="13"/>
    <x v="556"/>
    <s v="Skye McCaffrey"/>
    <x v="3"/>
    <x v="8"/>
    <s v="Argenteuil"/>
    <x v="1"/>
    <s v="Consumer"/>
    <s v="Economy Plus"/>
    <x v="0"/>
    <x v="10"/>
    <s v="GlobeWeis Peel and Seal, Recycled"/>
    <n v="0"/>
    <n v="101"/>
    <n v="48"/>
    <n v="5"/>
    <b v="1"/>
  </r>
  <r>
    <s v="AZ-2013-2039163"/>
    <x v="556"/>
    <n v="18"/>
    <n v="2"/>
    <n v="13"/>
    <x v="556"/>
    <s v="Skye McCaffrey"/>
    <x v="3"/>
    <x v="8"/>
    <s v="Argenteuil"/>
    <x v="1"/>
    <s v="Consumer"/>
    <s v="Economy Plus"/>
    <x v="0"/>
    <x v="3"/>
    <s v="Eldon Trays, Single Width"/>
    <n v="0"/>
    <n v="389"/>
    <n v="99"/>
    <n v="9"/>
    <b v="1"/>
  </r>
  <r>
    <s v="AZ-2013-5724915"/>
    <x v="556"/>
    <n v="18"/>
    <n v="2"/>
    <n v="13"/>
    <x v="556"/>
    <s v="Patricia Lukes"/>
    <x v="3"/>
    <x v="9"/>
    <s v="Lyon"/>
    <x v="1"/>
    <s v="Corporate"/>
    <s v="Economy"/>
    <x v="0"/>
    <x v="1"/>
    <s v="Wilson Jones Hole Reinforcements, Clear"/>
    <n v="0"/>
    <n v="56"/>
    <n v="6"/>
    <n v="14"/>
    <b v="0"/>
  </r>
  <r>
    <s v="AZ-2013-5724915"/>
    <x v="556"/>
    <n v="18"/>
    <n v="2"/>
    <n v="13"/>
    <x v="556"/>
    <s v="Patricia Lukes"/>
    <x v="3"/>
    <x v="9"/>
    <s v="Lyon"/>
    <x v="1"/>
    <s v="Corporate"/>
    <s v="Economy"/>
    <x v="1"/>
    <x v="7"/>
    <s v="Belkin Flash Drive, Erganomic"/>
    <n v="0"/>
    <n v="80"/>
    <n v="2"/>
    <n v="2"/>
    <b v="0"/>
  </r>
  <r>
    <s v="AZ-2013-589374"/>
    <x v="557"/>
    <n v="19"/>
    <n v="2"/>
    <n v="13"/>
    <x v="557"/>
    <s v="Bonnie Wilson"/>
    <x v="4"/>
    <x v="4"/>
    <s v="Wolverhampton"/>
    <x v="0"/>
    <s v="Corporate"/>
    <s v="Economy Plus"/>
    <x v="0"/>
    <x v="10"/>
    <s v="Jiffy Manila Envelope, Security-Tint"/>
    <n v="0"/>
    <n v="142"/>
    <n v="70"/>
    <n v="5"/>
    <b v="0"/>
  </r>
  <r>
    <s v="AZ-2013-589374"/>
    <x v="557"/>
    <n v="19"/>
    <n v="2"/>
    <n v="13"/>
    <x v="557"/>
    <s v="Bonnie Wilson"/>
    <x v="4"/>
    <x v="4"/>
    <s v="Wolverhampton"/>
    <x v="0"/>
    <s v="Corporate"/>
    <s v="Economy Plus"/>
    <x v="0"/>
    <x v="12"/>
    <s v="Kleencut Scissors, Easy Grip"/>
    <n v="0"/>
    <n v="72"/>
    <n v="16"/>
    <n v="3"/>
    <b v="0"/>
  </r>
  <r>
    <s v="AZ-2013-3395189"/>
    <x v="557"/>
    <n v="19"/>
    <n v="2"/>
    <n v="13"/>
    <x v="557"/>
    <s v="Claire Harrington"/>
    <x v="3"/>
    <x v="30"/>
    <s v="Wattrelos"/>
    <x v="1"/>
    <s v="Home Office"/>
    <s v="Economy"/>
    <x v="0"/>
    <x v="0"/>
    <s v="SanDisk Message Books, Recycled"/>
    <n v="0"/>
    <n v="119"/>
    <n v="53"/>
    <n v="5"/>
    <b v="1"/>
  </r>
  <r>
    <s v="AZ-2013-3395189"/>
    <x v="557"/>
    <n v="19"/>
    <n v="2"/>
    <n v="13"/>
    <x v="557"/>
    <s v="Claire Harrington"/>
    <x v="3"/>
    <x v="30"/>
    <s v="Wattrelos"/>
    <x v="1"/>
    <s v="Home Office"/>
    <s v="Economy"/>
    <x v="0"/>
    <x v="3"/>
    <s v="Eldon Lockers, Blue"/>
    <n v="0"/>
    <n v="891"/>
    <n v="0"/>
    <n v="5"/>
    <b v="0"/>
  </r>
  <r>
    <s v="AZ-2013-3395189"/>
    <x v="557"/>
    <n v="19"/>
    <n v="2"/>
    <n v="13"/>
    <x v="557"/>
    <s v="Claire Harrington"/>
    <x v="3"/>
    <x v="30"/>
    <s v="Wattrelos"/>
    <x v="1"/>
    <s v="Home Office"/>
    <s v="Economy"/>
    <x v="1"/>
    <x v="13"/>
    <s v="Brother Fax and Copier, Color"/>
    <n v="0"/>
    <n v="328"/>
    <n v="35"/>
    <n v="2"/>
    <b v="1"/>
  </r>
  <r>
    <s v="AZ-2013-3395189"/>
    <x v="557"/>
    <n v="19"/>
    <n v="2"/>
    <n v="13"/>
    <x v="557"/>
    <s v="Claire Harrington"/>
    <x v="3"/>
    <x v="30"/>
    <s v="Wattrelos"/>
    <x v="1"/>
    <s v="Home Office"/>
    <s v="Economy"/>
    <x v="1"/>
    <x v="13"/>
    <s v="Hewlett Fax and Copier, Laser"/>
    <n v="0"/>
    <n v="328"/>
    <n v="15"/>
    <n v="2"/>
    <b v="0"/>
  </r>
  <r>
    <s v="AZ-2013-3483064"/>
    <x v="557"/>
    <n v="19"/>
    <n v="2"/>
    <n v="13"/>
    <x v="557"/>
    <s v="Paige Horsfall"/>
    <x v="3"/>
    <x v="39"/>
    <s v="Nice"/>
    <x v="1"/>
    <s v="Home Office"/>
    <s v="Economy"/>
    <x v="0"/>
    <x v="2"/>
    <s v="Binney &amp; Smith Pens, Water Color"/>
    <n v="0"/>
    <n v="60"/>
    <n v="22"/>
    <n v="4"/>
    <b v="1"/>
  </r>
  <r>
    <s v="AZ-2013-3483064"/>
    <x v="557"/>
    <n v="19"/>
    <n v="2"/>
    <n v="13"/>
    <x v="557"/>
    <s v="Paige Horsfall"/>
    <x v="3"/>
    <x v="39"/>
    <s v="Nice"/>
    <x v="1"/>
    <s v="Home Office"/>
    <s v="Economy"/>
    <x v="1"/>
    <x v="4"/>
    <s v="Epson Inkjet, Wireless"/>
    <n v="0"/>
    <n v="262"/>
    <n v="-12"/>
    <n v="1"/>
    <b v="1"/>
  </r>
  <r>
    <s v="AZ-2013-3483064"/>
    <x v="557"/>
    <n v="19"/>
    <n v="2"/>
    <n v="13"/>
    <x v="557"/>
    <s v="Paige Horsfall"/>
    <x v="3"/>
    <x v="39"/>
    <s v="Nice"/>
    <x v="1"/>
    <s v="Home Office"/>
    <s v="Economy"/>
    <x v="1"/>
    <x v="4"/>
    <s v="Okidata Card Printer, Wireless"/>
    <n v="0"/>
    <n v="448"/>
    <n v="-53"/>
    <n v="3"/>
    <b v="0"/>
  </r>
  <r>
    <s v="AZ-2012-87081"/>
    <x v="558"/>
    <n v="20"/>
    <n v="2"/>
    <n v="12"/>
    <x v="558"/>
    <s v="Harvey Daniels"/>
    <x v="3"/>
    <x v="41"/>
    <s v="Le Havre"/>
    <x v="1"/>
    <s v="Consumer"/>
    <s v="Economy Plus"/>
    <x v="0"/>
    <x v="1"/>
    <s v="Cardinal Binding Machine, Recycled"/>
    <n v="0"/>
    <n v="100"/>
    <n v="21"/>
    <n v="2"/>
    <b v="1"/>
  </r>
  <r>
    <s v="AZ-2012-87081"/>
    <x v="558"/>
    <n v="20"/>
    <n v="2"/>
    <n v="12"/>
    <x v="558"/>
    <s v="Harvey Daniels"/>
    <x v="3"/>
    <x v="41"/>
    <s v="Le Havre"/>
    <x v="1"/>
    <s v="Consumer"/>
    <s v="Economy Plus"/>
    <x v="0"/>
    <x v="1"/>
    <s v="Ibico 3-Hole Punch, Recycled"/>
    <n v="0"/>
    <n v="92"/>
    <n v="26"/>
    <n v="3"/>
    <b v="0"/>
  </r>
  <r>
    <s v="AZ-2013-393672"/>
    <x v="559"/>
    <n v="20"/>
    <n v="2"/>
    <n v="13"/>
    <x v="559"/>
    <s v="Ella Dwyer-Gray"/>
    <x v="3"/>
    <x v="9"/>
    <s v="Meyzieu"/>
    <x v="1"/>
    <s v="Consumer"/>
    <s v="Economy"/>
    <x v="0"/>
    <x v="2"/>
    <s v="BIC Pencil Sharpener, Water Color"/>
    <n v="0"/>
    <n v="97"/>
    <n v="37"/>
    <n v="3"/>
    <b v="0"/>
  </r>
  <r>
    <s v="AZ-2013-393672"/>
    <x v="559"/>
    <n v="20"/>
    <n v="2"/>
    <n v="13"/>
    <x v="559"/>
    <s v="Ella Dwyer-Gray"/>
    <x v="3"/>
    <x v="9"/>
    <s v="Meyzieu"/>
    <x v="1"/>
    <s v="Consumer"/>
    <s v="Economy"/>
    <x v="0"/>
    <x v="2"/>
    <s v="Binney &amp; Smith Highlighters, Fluorescent"/>
    <n v="0"/>
    <n v="54"/>
    <n v="4"/>
    <n v="3"/>
    <b v="0"/>
  </r>
  <r>
    <s v="AZ-2013-393672"/>
    <x v="559"/>
    <n v="20"/>
    <n v="2"/>
    <n v="13"/>
    <x v="559"/>
    <s v="Ella Dwyer-Gray"/>
    <x v="3"/>
    <x v="9"/>
    <s v="Meyzieu"/>
    <x v="1"/>
    <s v="Consumer"/>
    <s v="Economy"/>
    <x v="0"/>
    <x v="11"/>
    <s v="Stockwell Rubber Bands, 12 Pack"/>
    <n v="0"/>
    <n v="48"/>
    <n v="5"/>
    <n v="3"/>
    <b v="1"/>
  </r>
  <r>
    <s v="AZ-2013-393672"/>
    <x v="559"/>
    <n v="20"/>
    <n v="2"/>
    <n v="13"/>
    <x v="559"/>
    <s v="Ella Dwyer-Gray"/>
    <x v="3"/>
    <x v="9"/>
    <s v="Meyzieu"/>
    <x v="1"/>
    <s v="Consumer"/>
    <s v="Economy"/>
    <x v="1"/>
    <x v="7"/>
    <s v="Logitech Flash Drive, USB"/>
    <n v="0"/>
    <n v="154"/>
    <n v="46"/>
    <n v="5"/>
    <b v="1"/>
  </r>
  <r>
    <s v="AZ-2013-393672"/>
    <x v="559"/>
    <n v="20"/>
    <n v="2"/>
    <n v="13"/>
    <x v="559"/>
    <s v="Ella Dwyer-Gray"/>
    <x v="3"/>
    <x v="9"/>
    <s v="Meyzieu"/>
    <x v="1"/>
    <s v="Consumer"/>
    <s v="Economy"/>
    <x v="1"/>
    <x v="9"/>
    <s v="Samsung Speaker Phone, with Caller ID"/>
    <n v="0"/>
    <n v="419"/>
    <n v="-44"/>
    <n v="4"/>
    <b v="0"/>
  </r>
  <r>
    <s v="AZ-2013-6918835"/>
    <x v="559"/>
    <n v="20"/>
    <n v="2"/>
    <n v="13"/>
    <x v="559"/>
    <s v="Skye Hammond"/>
    <x v="1"/>
    <x v="1"/>
    <s v="Solingen"/>
    <x v="1"/>
    <s v="Corporate"/>
    <s v="Economy Plus"/>
    <x v="1"/>
    <x v="13"/>
    <s v="Hewlett Fax and Copier, Digital"/>
    <n v="0"/>
    <n v="1348"/>
    <n v="445"/>
    <n v="7"/>
    <b v="1"/>
  </r>
  <r>
    <s v="AZ-2014-656568"/>
    <x v="560"/>
    <n v="20"/>
    <n v="2"/>
    <n v="14"/>
    <x v="560"/>
    <s v="David Mortlock"/>
    <x v="3"/>
    <x v="8"/>
    <s v="Gennevilliers"/>
    <x v="1"/>
    <s v="Consumer"/>
    <s v="Priority"/>
    <x v="0"/>
    <x v="2"/>
    <s v="Boston Pens, Blue"/>
    <n v="0"/>
    <n v="85"/>
    <n v="2"/>
    <n v="6"/>
    <b v="1"/>
  </r>
  <r>
    <s v="AZ-2014-656568"/>
    <x v="560"/>
    <n v="20"/>
    <n v="2"/>
    <n v="14"/>
    <x v="560"/>
    <s v="David Mortlock"/>
    <x v="3"/>
    <x v="8"/>
    <s v="Gennevilliers"/>
    <x v="1"/>
    <s v="Consumer"/>
    <s v="Priority"/>
    <x v="0"/>
    <x v="14"/>
    <s v="Harbour Creations File Folder Labels, 5000 Label Set"/>
    <n v="0"/>
    <n v="27"/>
    <n v="6"/>
    <n v="3"/>
    <b v="0"/>
  </r>
  <r>
    <s v="AZ-2014-6053931"/>
    <x v="560"/>
    <n v="20"/>
    <n v="2"/>
    <n v="14"/>
    <x v="560"/>
    <s v="Lewis Greenwood"/>
    <x v="1"/>
    <x v="28"/>
    <s v="Villingen-Schwenningen"/>
    <x v="1"/>
    <s v="Consumer"/>
    <s v="Priority"/>
    <x v="1"/>
    <x v="7"/>
    <s v="Memorex Flash Drive, Erganomic"/>
    <n v="0"/>
    <n v="82"/>
    <n v="8"/>
    <n v="3"/>
    <b v="0"/>
  </r>
  <r>
    <s v="BN-2014-2369995"/>
    <x v="560"/>
    <n v="20"/>
    <n v="2"/>
    <n v="14"/>
    <x v="560"/>
    <s v="Alexander Bennett"/>
    <x v="2"/>
    <x v="24"/>
    <s v="Varese"/>
    <x v="2"/>
    <s v="Corporate"/>
    <s v="Economy"/>
    <x v="1"/>
    <x v="4"/>
    <s v="StarTech Inkjet, Wireless"/>
    <n v="0"/>
    <n v="724"/>
    <n v="-447"/>
    <n v="4"/>
    <b v="1"/>
  </r>
  <r>
    <s v="AZ-2011-2270958"/>
    <x v="561"/>
    <n v="21"/>
    <n v="2"/>
    <n v="11"/>
    <x v="561"/>
    <s v="Eva Hargraves"/>
    <x v="2"/>
    <x v="24"/>
    <s v="Milan"/>
    <x v="2"/>
    <s v="Consumer"/>
    <s v="Economy"/>
    <x v="2"/>
    <x v="16"/>
    <s v="Barricks Round Table, with Bottom Storage"/>
    <n v="1"/>
    <n v="1003"/>
    <n v="-943"/>
    <n v="4"/>
    <b v="1"/>
  </r>
  <r>
    <s v="AZ-2011-2270958"/>
    <x v="561"/>
    <n v="21"/>
    <n v="2"/>
    <n v="11"/>
    <x v="561"/>
    <s v="Eva Hargraves"/>
    <x v="2"/>
    <x v="24"/>
    <s v="Milan"/>
    <x v="2"/>
    <s v="Consumer"/>
    <s v="Economy"/>
    <x v="0"/>
    <x v="2"/>
    <s v="Binney &amp; Smith Canvas, Water Color"/>
    <n v="0"/>
    <n v="164"/>
    <n v="78"/>
    <n v="3"/>
    <b v="0"/>
  </r>
  <r>
    <s v="AZ-2011-2270958"/>
    <x v="561"/>
    <n v="21"/>
    <n v="2"/>
    <n v="11"/>
    <x v="561"/>
    <s v="Eva Hargraves"/>
    <x v="2"/>
    <x v="24"/>
    <s v="Milan"/>
    <x v="2"/>
    <s v="Consumer"/>
    <s v="Economy"/>
    <x v="0"/>
    <x v="3"/>
    <s v="Smead Trays, Blue"/>
    <n v="0"/>
    <n v="29"/>
    <n v="-13"/>
    <n v="1"/>
    <b v="1"/>
  </r>
  <r>
    <s v="AZ-2011-2270958"/>
    <x v="561"/>
    <n v="21"/>
    <n v="2"/>
    <n v="11"/>
    <x v="561"/>
    <s v="Eva Hargraves"/>
    <x v="2"/>
    <x v="24"/>
    <s v="Milan"/>
    <x v="2"/>
    <s v="Consumer"/>
    <s v="Economy"/>
    <x v="1"/>
    <x v="4"/>
    <s v="Okidata Calculator, Red"/>
    <n v="0"/>
    <n v="30"/>
    <n v="-5"/>
    <n v="1"/>
    <b v="1"/>
  </r>
  <r>
    <s v="BN-2011-555099"/>
    <x v="561"/>
    <n v="21"/>
    <n v="2"/>
    <n v="11"/>
    <x v="561"/>
    <s v="Jonathan Summons"/>
    <x v="11"/>
    <x v="79"/>
    <s v="Zurich"/>
    <x v="1"/>
    <s v="Consumer"/>
    <s v="Economy"/>
    <x v="0"/>
    <x v="11"/>
    <s v="Stockwell Thumb Tacks, Assorted Sizes"/>
    <n v="0"/>
    <n v="21"/>
    <n v="6"/>
    <n v="2"/>
    <b v="0"/>
  </r>
  <r>
    <s v="BN-2011-555099"/>
    <x v="561"/>
    <n v="21"/>
    <n v="2"/>
    <n v="11"/>
    <x v="561"/>
    <s v="Jonathan Summons"/>
    <x v="11"/>
    <x v="79"/>
    <s v="Zurich"/>
    <x v="1"/>
    <s v="Consumer"/>
    <s v="Economy"/>
    <x v="0"/>
    <x v="3"/>
    <s v="Smead Box, Single Width"/>
    <n v="0"/>
    <n v="32"/>
    <n v="8"/>
    <n v="3"/>
    <b v="1"/>
  </r>
  <r>
    <s v="AZ-2012-202734"/>
    <x v="562"/>
    <n v="21"/>
    <n v="2"/>
    <n v="12"/>
    <x v="562"/>
    <s v="Walter Aguilar"/>
    <x v="3"/>
    <x v="8"/>
    <s v="Drancy"/>
    <x v="1"/>
    <s v="Consumer"/>
    <s v="Economy"/>
    <x v="0"/>
    <x v="3"/>
    <s v="Fellowes Shelving, Industrial"/>
    <n v="0"/>
    <n v="157"/>
    <n v="59"/>
    <n v="3"/>
    <b v="0"/>
  </r>
  <r>
    <s v="AZ-2013-3797817"/>
    <x v="563"/>
    <n v="21"/>
    <n v="2"/>
    <n v="13"/>
    <x v="563"/>
    <s v="James Groom"/>
    <x v="2"/>
    <x v="7"/>
    <s v="Venice"/>
    <x v="2"/>
    <s v="Corporate"/>
    <s v="Economy Plus"/>
    <x v="0"/>
    <x v="2"/>
    <s v="Sanford Highlighters, Easy-Erase"/>
    <n v="0"/>
    <n v="48"/>
    <n v="2"/>
    <n v="3"/>
    <b v="0"/>
  </r>
  <r>
    <s v="AZ-2013-3797817"/>
    <x v="563"/>
    <n v="21"/>
    <n v="2"/>
    <n v="13"/>
    <x v="563"/>
    <s v="James Groom"/>
    <x v="2"/>
    <x v="7"/>
    <s v="Venice"/>
    <x v="2"/>
    <s v="Corporate"/>
    <s v="Economy Plus"/>
    <x v="0"/>
    <x v="2"/>
    <s v="Stanley Markers, Fluorescent"/>
    <n v="0"/>
    <n v="47"/>
    <n v="16"/>
    <n v="2"/>
    <b v="0"/>
  </r>
  <r>
    <s v="AZ-2013-3797817"/>
    <x v="563"/>
    <n v="21"/>
    <n v="2"/>
    <n v="13"/>
    <x v="563"/>
    <s v="James Groom"/>
    <x v="2"/>
    <x v="7"/>
    <s v="Venice"/>
    <x v="2"/>
    <s v="Corporate"/>
    <s v="Economy Plus"/>
    <x v="0"/>
    <x v="11"/>
    <s v="Stockwell Thumb Tacks, Bulk Pack"/>
    <n v="0"/>
    <n v="54"/>
    <n v="17"/>
    <n v="4"/>
    <b v="0"/>
  </r>
  <r>
    <s v="BN-2014-5536187"/>
    <x v="564"/>
    <n v="21"/>
    <n v="2"/>
    <n v="14"/>
    <x v="564"/>
    <s v="Bonnie Wilson"/>
    <x v="3"/>
    <x v="41"/>
    <s v="Dieppe"/>
    <x v="1"/>
    <s v="Corporate"/>
    <s v="Economy"/>
    <x v="0"/>
    <x v="10"/>
    <s v="Jiffy Business Envelopes, Recycled"/>
    <n v="0"/>
    <n v="44"/>
    <n v="7"/>
    <n v="3"/>
    <b v="1"/>
  </r>
  <r>
    <s v="BN-2014-5536187"/>
    <x v="564"/>
    <n v="21"/>
    <n v="2"/>
    <n v="14"/>
    <x v="564"/>
    <s v="Bonnie Wilson"/>
    <x v="3"/>
    <x v="41"/>
    <s v="Dieppe"/>
    <x v="1"/>
    <s v="Corporate"/>
    <s v="Economy"/>
    <x v="0"/>
    <x v="3"/>
    <s v="Rogers Shelving, Blue"/>
    <n v="0"/>
    <n v="168"/>
    <n v="-9"/>
    <n v="3"/>
    <b v="0"/>
  </r>
  <r>
    <s v="BN-2014-5536187"/>
    <x v="564"/>
    <n v="21"/>
    <n v="2"/>
    <n v="14"/>
    <x v="564"/>
    <s v="Bonnie Wilson"/>
    <x v="3"/>
    <x v="41"/>
    <s v="Dieppe"/>
    <x v="1"/>
    <s v="Corporate"/>
    <s v="Economy"/>
    <x v="1"/>
    <x v="7"/>
    <s v="Enermax Mouse, Erganomic"/>
    <n v="0"/>
    <n v="114"/>
    <n v="8"/>
    <n v="3"/>
    <b v="0"/>
  </r>
  <r>
    <s v="BN-2014-5536187"/>
    <x v="564"/>
    <n v="21"/>
    <n v="2"/>
    <n v="14"/>
    <x v="564"/>
    <s v="Bonnie Wilson"/>
    <x v="3"/>
    <x v="41"/>
    <s v="Dieppe"/>
    <x v="1"/>
    <s v="Corporate"/>
    <s v="Economy"/>
    <x v="1"/>
    <x v="13"/>
    <s v="Brother Fax and Copier, Digital"/>
    <n v="0"/>
    <n v="1300"/>
    <n v="-16"/>
    <n v="8"/>
    <b v="1"/>
  </r>
  <r>
    <s v="AZ-2011-8091357"/>
    <x v="565"/>
    <n v="22"/>
    <n v="2"/>
    <n v="11"/>
    <x v="565"/>
    <s v="Darcy Farnell"/>
    <x v="2"/>
    <x v="55"/>
    <s v="Grosseto"/>
    <x v="2"/>
    <s v="Consumer"/>
    <s v="Economy"/>
    <x v="2"/>
    <x v="15"/>
    <s v="Advantus Clock, Black"/>
    <n v="0"/>
    <n v="103"/>
    <n v="30"/>
    <n v="2"/>
    <b v="0"/>
  </r>
  <r>
    <s v="AZ-2011-8091357"/>
    <x v="565"/>
    <n v="22"/>
    <n v="2"/>
    <n v="11"/>
    <x v="565"/>
    <s v="Darcy Farnell"/>
    <x v="2"/>
    <x v="55"/>
    <s v="Grosseto"/>
    <x v="2"/>
    <s v="Consumer"/>
    <s v="Economy"/>
    <x v="0"/>
    <x v="1"/>
    <s v="Acco Binder Covers, Recycled"/>
    <n v="0"/>
    <n v="41"/>
    <n v="12"/>
    <n v="3"/>
    <b v="0"/>
  </r>
  <r>
    <s v="AZ-2011-8091357"/>
    <x v="565"/>
    <n v="22"/>
    <n v="2"/>
    <n v="11"/>
    <x v="565"/>
    <s v="Darcy Farnell"/>
    <x v="2"/>
    <x v="55"/>
    <s v="Grosseto"/>
    <x v="2"/>
    <s v="Consumer"/>
    <s v="Economy"/>
    <x v="0"/>
    <x v="1"/>
    <s v="Avery Binder Covers, Durable"/>
    <n v="0"/>
    <n v="63"/>
    <n v="8"/>
    <n v="5"/>
    <b v="1"/>
  </r>
  <r>
    <s v="AZ-2011-8091357"/>
    <x v="565"/>
    <n v="22"/>
    <n v="2"/>
    <n v="11"/>
    <x v="565"/>
    <s v="Darcy Farnell"/>
    <x v="2"/>
    <x v="55"/>
    <s v="Grosseto"/>
    <x v="2"/>
    <s v="Consumer"/>
    <s v="Economy"/>
    <x v="0"/>
    <x v="1"/>
    <s v="Avery Binder Covers, Recycled"/>
    <n v="0"/>
    <n v="23"/>
    <n v="8"/>
    <n v="2"/>
    <b v="0"/>
  </r>
  <r>
    <s v="AZ-2011-8091357"/>
    <x v="565"/>
    <n v="22"/>
    <n v="2"/>
    <n v="11"/>
    <x v="565"/>
    <s v="Darcy Farnell"/>
    <x v="2"/>
    <x v="55"/>
    <s v="Grosseto"/>
    <x v="2"/>
    <s v="Consumer"/>
    <s v="Economy"/>
    <x v="1"/>
    <x v="4"/>
    <s v="Konica Printer, Red"/>
    <n v="0"/>
    <n v="477"/>
    <n v="40"/>
    <n v="3"/>
    <b v="1"/>
  </r>
  <r>
    <s v="AZ-2011-6186921"/>
    <x v="565"/>
    <n v="22"/>
    <n v="2"/>
    <n v="11"/>
    <x v="565"/>
    <s v="Katherine Grant"/>
    <x v="3"/>
    <x v="8"/>
    <s v="Paris"/>
    <x v="1"/>
    <s v="Consumer"/>
    <s v="Economy Plus"/>
    <x v="0"/>
    <x v="1"/>
    <s v="Wilson Jones Hole Reinforcements, Recycled"/>
    <n v="0"/>
    <n v="10"/>
    <n v="2"/>
    <n v="2"/>
    <b v="1"/>
  </r>
  <r>
    <s v="BN-2011-5307099"/>
    <x v="565"/>
    <n v="22"/>
    <n v="2"/>
    <n v="11"/>
    <x v="565"/>
    <s v="Jared Wurster"/>
    <x v="6"/>
    <x v="26"/>
    <s v="Dublin"/>
    <x v="0"/>
    <s v="Consumer"/>
    <s v="Economy"/>
    <x v="1"/>
    <x v="9"/>
    <s v="Apple Speaker Phone, with Caller ID"/>
    <n v="1"/>
    <n v="185"/>
    <n v="-93"/>
    <n v="3"/>
    <b v="0"/>
  </r>
  <r>
    <s v="AZ-2012-8583605"/>
    <x v="566"/>
    <n v="22"/>
    <n v="2"/>
    <n v="12"/>
    <x v="566"/>
    <s v="Maria Kennedy"/>
    <x v="4"/>
    <x v="4"/>
    <s v="Coventry"/>
    <x v="0"/>
    <s v="Consumer"/>
    <s v="Economy"/>
    <x v="0"/>
    <x v="14"/>
    <s v="Harbour Creations Legal Exhibit Labels, Laser Printer Compatible"/>
    <n v="0"/>
    <n v="55"/>
    <n v="12"/>
    <n v="5"/>
    <b v="1"/>
  </r>
  <r>
    <s v="AZ-2012-8583605"/>
    <x v="566"/>
    <n v="22"/>
    <n v="2"/>
    <n v="12"/>
    <x v="566"/>
    <s v="Maria Kennedy"/>
    <x v="4"/>
    <x v="4"/>
    <s v="Coventry"/>
    <x v="0"/>
    <s v="Consumer"/>
    <s v="Economy"/>
    <x v="0"/>
    <x v="0"/>
    <s v="Enermax Memo Slips, Premium"/>
    <n v="0"/>
    <n v="47"/>
    <n v="1"/>
    <n v="3"/>
    <b v="0"/>
  </r>
  <r>
    <s v="AZ-2012-8583605"/>
    <x v="566"/>
    <n v="22"/>
    <n v="2"/>
    <n v="12"/>
    <x v="566"/>
    <s v="Maria Kennedy"/>
    <x v="4"/>
    <x v="4"/>
    <s v="Coventry"/>
    <x v="0"/>
    <s v="Consumer"/>
    <s v="Economy"/>
    <x v="1"/>
    <x v="7"/>
    <s v="Logitech Mouse, Bluetooth"/>
    <n v="0"/>
    <n v="205"/>
    <n v="92"/>
    <n v="7"/>
    <b v="1"/>
  </r>
  <r>
    <s v="AZ-2012-9588828"/>
    <x v="566"/>
    <n v="22"/>
    <n v="2"/>
    <n v="12"/>
    <x v="566"/>
    <s v="Alta Nokes"/>
    <x v="4"/>
    <x v="4"/>
    <s v="Carlisle"/>
    <x v="0"/>
    <s v="Home Office"/>
    <s v="Economy"/>
    <x v="0"/>
    <x v="11"/>
    <s v="Accos Clamps, Metal"/>
    <n v="0"/>
    <n v="98"/>
    <n v="39"/>
    <n v="5"/>
    <b v="0"/>
  </r>
  <r>
    <s v="AZ-2012-9588828"/>
    <x v="566"/>
    <n v="22"/>
    <n v="2"/>
    <n v="12"/>
    <x v="566"/>
    <s v="Alta Nokes"/>
    <x v="4"/>
    <x v="4"/>
    <s v="Carlisle"/>
    <x v="0"/>
    <s v="Home Office"/>
    <s v="Economy"/>
    <x v="0"/>
    <x v="3"/>
    <s v="Smead Box, Wire Frame"/>
    <n v="0"/>
    <n v="30"/>
    <n v="5"/>
    <n v="3"/>
    <b v="1"/>
  </r>
  <r>
    <s v="BN-2012-5523368"/>
    <x v="566"/>
    <n v="22"/>
    <n v="2"/>
    <n v="12"/>
    <x v="566"/>
    <s v="Joshua Andrews"/>
    <x v="2"/>
    <x v="74"/>
    <s v="Sassari"/>
    <x v="2"/>
    <s v="Home Office"/>
    <s v="Economy"/>
    <x v="1"/>
    <x v="4"/>
    <s v="Okidata Receipt Printer, Wireless"/>
    <n v="0"/>
    <n v="147"/>
    <n v="-32"/>
    <n v="2"/>
    <b v="1"/>
  </r>
  <r>
    <s v="AZ-2013-4391469"/>
    <x v="567"/>
    <n v="22"/>
    <n v="2"/>
    <n v="13"/>
    <x v="567"/>
    <s v="Audrey Knowles"/>
    <x v="1"/>
    <x v="31"/>
    <s v="Hamburg"/>
    <x v="1"/>
    <s v="Consumer"/>
    <s v="Economy"/>
    <x v="0"/>
    <x v="12"/>
    <s v="Stiletto Letter Opener, Easy Grip"/>
    <n v="0"/>
    <n v="312"/>
    <n v="147"/>
    <n v="11"/>
    <b v="1"/>
  </r>
  <r>
    <s v="AZ-2013-9251639"/>
    <x v="567"/>
    <n v="22"/>
    <n v="2"/>
    <n v="13"/>
    <x v="567"/>
    <s v="Hershel Snyder"/>
    <x v="1"/>
    <x v="28"/>
    <s v="Mannheim"/>
    <x v="1"/>
    <s v="Corporate"/>
    <s v="Economy"/>
    <x v="0"/>
    <x v="0"/>
    <s v="SanDisk Cards &amp; Envelopes, Recycled"/>
    <n v="0"/>
    <n v="97"/>
    <n v="4"/>
    <n v="2"/>
    <b v="1"/>
  </r>
  <r>
    <s v="AZ-2013-1571191"/>
    <x v="567"/>
    <n v="22"/>
    <n v="2"/>
    <n v="13"/>
    <x v="567"/>
    <s v="Sarah Cross"/>
    <x v="4"/>
    <x v="4"/>
    <s v="Leeds"/>
    <x v="0"/>
    <s v="Consumer"/>
    <s v="Economy Plus"/>
    <x v="0"/>
    <x v="8"/>
    <s v="Cuisinart Refrigerator, Black"/>
    <n v="0"/>
    <n v="2478"/>
    <n v="1041"/>
    <n v="5"/>
    <b v="1"/>
  </r>
  <r>
    <s v="AZ-2013-6652500"/>
    <x v="567"/>
    <n v="22"/>
    <n v="2"/>
    <n v="13"/>
    <x v="567"/>
    <s v="Paige Hopley"/>
    <x v="2"/>
    <x v="53"/>
    <s v="Bari"/>
    <x v="2"/>
    <s v="Consumer"/>
    <s v="Economy"/>
    <x v="0"/>
    <x v="2"/>
    <s v="Boston Pencil Sharpener, Fluorescent"/>
    <n v="0"/>
    <n v="58"/>
    <n v="8"/>
    <n v="2"/>
    <b v="0"/>
  </r>
  <r>
    <s v="AZ-2013-6652500"/>
    <x v="567"/>
    <n v="22"/>
    <n v="2"/>
    <n v="13"/>
    <x v="567"/>
    <s v="Paige Hopley"/>
    <x v="2"/>
    <x v="53"/>
    <s v="Bari"/>
    <x v="2"/>
    <s v="Consumer"/>
    <s v="Economy"/>
    <x v="0"/>
    <x v="1"/>
    <s v="Acco Index Tab, Durable"/>
    <n v="0"/>
    <n v="27"/>
    <n v="6"/>
    <n v="3"/>
    <b v="1"/>
  </r>
  <r>
    <s v="AZ-2014-6379288"/>
    <x v="568"/>
    <n v="22"/>
    <n v="2"/>
    <n v="14"/>
    <x v="568"/>
    <s v="Daniel Lucas"/>
    <x v="3"/>
    <x v="8"/>
    <s v="Saint-Gratien"/>
    <x v="1"/>
    <s v="Home Office"/>
    <s v="Economy"/>
    <x v="0"/>
    <x v="10"/>
    <s v="GlobeWeis Manila Envelope, Set of 50"/>
    <n v="0"/>
    <n v="55"/>
    <n v="18"/>
    <n v="2"/>
    <b v="1"/>
  </r>
  <r>
    <s v="AZ-2014-3625438"/>
    <x v="568"/>
    <n v="22"/>
    <n v="2"/>
    <n v="14"/>
    <x v="568"/>
    <s v="Aaron Cunningham"/>
    <x v="4"/>
    <x v="4"/>
    <s v="Weston-super-Mare"/>
    <x v="0"/>
    <s v="Consumer"/>
    <s v="Economy Plus"/>
    <x v="0"/>
    <x v="2"/>
    <s v="BIC Highlighters, Blue"/>
    <n v="0"/>
    <n v="95"/>
    <n v="38"/>
    <n v="5"/>
    <b v="0"/>
  </r>
  <r>
    <s v="BN-2011-8574171"/>
    <x v="569"/>
    <n v="23"/>
    <n v="2"/>
    <n v="11"/>
    <x v="569"/>
    <s v="Kayla Ronald"/>
    <x v="2"/>
    <x v="6"/>
    <s v="Rome"/>
    <x v="2"/>
    <s v="Corporate"/>
    <s v="Economy"/>
    <x v="2"/>
    <x v="6"/>
    <s v="Harbour Creations Bag Chairs, Black"/>
    <n v="1"/>
    <n v="47"/>
    <n v="-60"/>
    <n v="2"/>
    <b v="1"/>
  </r>
  <r>
    <s v="AZ-2012-6191258"/>
    <x v="570"/>
    <n v="23"/>
    <n v="2"/>
    <n v="12"/>
    <x v="570"/>
    <s v="Charlie Power"/>
    <x v="4"/>
    <x v="4"/>
    <s v="Cambridge"/>
    <x v="0"/>
    <s v="Home Office"/>
    <s v="Priority"/>
    <x v="2"/>
    <x v="6"/>
    <s v="Hon Executive Leather Armchair, Black"/>
    <n v="0"/>
    <n v="2286"/>
    <n v="846"/>
    <n v="5"/>
    <b v="1"/>
  </r>
  <r>
    <s v="AZ-2012-1392278"/>
    <x v="570"/>
    <n v="23"/>
    <n v="2"/>
    <n v="12"/>
    <x v="570"/>
    <s v="Molly De Mole"/>
    <x v="4"/>
    <x v="4"/>
    <s v="Gloucester"/>
    <x v="0"/>
    <s v="Corporate"/>
    <s v="Economy"/>
    <x v="0"/>
    <x v="2"/>
    <s v="Boston Markers, Fluorescent"/>
    <n v="0"/>
    <n v="83"/>
    <n v="12"/>
    <n v="3"/>
    <b v="0"/>
  </r>
  <r>
    <s v="AZ-2013-2275252"/>
    <x v="571"/>
    <n v="23"/>
    <n v="2"/>
    <n v="13"/>
    <x v="571"/>
    <s v="Herbert Harrell"/>
    <x v="3"/>
    <x v="8"/>
    <s v="Livry-Gargan"/>
    <x v="1"/>
    <s v="Home Office"/>
    <s v="Economy"/>
    <x v="0"/>
    <x v="2"/>
    <s v="BIC Pens, Blue"/>
    <n v="0"/>
    <n v="57"/>
    <n v="6"/>
    <n v="4"/>
    <b v="1"/>
  </r>
  <r>
    <s v="AZ-2013-5265253"/>
    <x v="571"/>
    <n v="23"/>
    <n v="2"/>
    <n v="13"/>
    <x v="571"/>
    <s v="Harriet Chadwick"/>
    <x v="5"/>
    <x v="77"/>
    <s v="Vitoria"/>
    <x v="2"/>
    <s v="Corporate"/>
    <s v="Economy"/>
    <x v="1"/>
    <x v="4"/>
    <s v="Panasonic Printer, Red"/>
    <n v="0"/>
    <n v="475"/>
    <n v="26"/>
    <n v="2"/>
    <b v="0"/>
  </r>
  <r>
    <s v="AZ-2013-1271613"/>
    <x v="571"/>
    <n v="23"/>
    <n v="2"/>
    <n v="13"/>
    <x v="571"/>
    <s v="Mason Porter"/>
    <x v="2"/>
    <x v="55"/>
    <s v="Florence"/>
    <x v="2"/>
    <s v="Corporate"/>
    <s v="Priority"/>
    <x v="2"/>
    <x v="15"/>
    <s v="Tenex Clock, Duo Pack"/>
    <n v="0"/>
    <n v="101"/>
    <n v="38"/>
    <n v="2"/>
    <b v="0"/>
  </r>
  <r>
    <s v="AZ-2013-1271613"/>
    <x v="571"/>
    <n v="23"/>
    <n v="2"/>
    <n v="13"/>
    <x v="571"/>
    <s v="Mason Porter"/>
    <x v="2"/>
    <x v="55"/>
    <s v="Florence"/>
    <x v="2"/>
    <s v="Corporate"/>
    <s v="Priority"/>
    <x v="0"/>
    <x v="10"/>
    <s v="Cameo Peel and Seal, with clear poly window"/>
    <n v="0"/>
    <n v="147"/>
    <n v="65"/>
    <n v="6"/>
    <b v="0"/>
  </r>
  <r>
    <s v="AZ-2013-1271613"/>
    <x v="571"/>
    <n v="23"/>
    <n v="2"/>
    <n v="13"/>
    <x v="571"/>
    <s v="Mason Porter"/>
    <x v="2"/>
    <x v="55"/>
    <s v="Florence"/>
    <x v="2"/>
    <s v="Corporate"/>
    <s v="Priority"/>
    <x v="1"/>
    <x v="9"/>
    <s v="Cisco Audio Dock, Cordless"/>
    <n v="0"/>
    <n v="222"/>
    <n v="-100"/>
    <n v="2"/>
    <b v="0"/>
  </r>
  <r>
    <s v="AZ-2014-1239779"/>
    <x v="572"/>
    <n v="23"/>
    <n v="2"/>
    <n v="14"/>
    <x v="572"/>
    <s v="Alice Black"/>
    <x v="2"/>
    <x v="6"/>
    <s v="Rome"/>
    <x v="2"/>
    <s v="Home Office"/>
    <s v="Economy"/>
    <x v="0"/>
    <x v="3"/>
    <s v="Fellowes Box, Wire Frame"/>
    <n v="0"/>
    <n v="113"/>
    <n v="11"/>
    <n v="10"/>
    <b v="1"/>
  </r>
  <r>
    <s v="AZ-2011-8279503"/>
    <x v="573"/>
    <n v="24"/>
    <n v="2"/>
    <n v="11"/>
    <x v="573"/>
    <s v="Angus Reading"/>
    <x v="8"/>
    <x v="114"/>
    <s v="Namur"/>
    <x v="1"/>
    <s v="Corporate"/>
    <s v="Economy"/>
    <x v="2"/>
    <x v="5"/>
    <s v="Bush Classic Bookcase, Mobile"/>
    <n v="0"/>
    <n v="2076"/>
    <n v="104"/>
    <n v="5"/>
    <b v="0"/>
  </r>
  <r>
    <s v="AZ-2011-8279503"/>
    <x v="573"/>
    <n v="24"/>
    <n v="2"/>
    <n v="11"/>
    <x v="573"/>
    <s v="Angus Reading"/>
    <x v="8"/>
    <x v="114"/>
    <s v="Namur"/>
    <x v="1"/>
    <s v="Corporate"/>
    <s v="Economy"/>
    <x v="0"/>
    <x v="1"/>
    <s v="Acco Binding Machine, Recycled"/>
    <n v="0"/>
    <n v="309"/>
    <n v="77"/>
    <n v="6"/>
    <b v="0"/>
  </r>
  <r>
    <s v="AZ-2011-8279503"/>
    <x v="573"/>
    <n v="24"/>
    <n v="2"/>
    <n v="11"/>
    <x v="573"/>
    <s v="Angus Reading"/>
    <x v="8"/>
    <x v="114"/>
    <s v="Namur"/>
    <x v="1"/>
    <s v="Corporate"/>
    <s v="Economy"/>
    <x v="1"/>
    <x v="13"/>
    <s v="Brother Copy Machine, High-Speed"/>
    <n v="0"/>
    <n v="525"/>
    <n v="58"/>
    <n v="2"/>
    <b v="0"/>
  </r>
  <r>
    <s v="AZ-2014-1191224"/>
    <x v="574"/>
    <n v="24"/>
    <n v="2"/>
    <n v="14"/>
    <x v="574"/>
    <s v="Edward Hodges"/>
    <x v="4"/>
    <x v="4"/>
    <s v="Wigan"/>
    <x v="0"/>
    <s v="Consumer"/>
    <s v="Economy Plus"/>
    <x v="2"/>
    <x v="6"/>
    <s v="Office Star Steel Folding Chair, Adjustable"/>
    <n v="0"/>
    <n v="471"/>
    <n v="226"/>
    <n v="5"/>
    <b v="1"/>
  </r>
  <r>
    <s v="AZ-2014-1191224"/>
    <x v="574"/>
    <n v="24"/>
    <n v="2"/>
    <n v="14"/>
    <x v="574"/>
    <s v="Edward Hodges"/>
    <x v="4"/>
    <x v="4"/>
    <s v="Wigan"/>
    <x v="0"/>
    <s v="Consumer"/>
    <s v="Economy Plus"/>
    <x v="0"/>
    <x v="1"/>
    <s v="Avery Hole Reinforcements, Durable"/>
    <n v="0"/>
    <n v="18"/>
    <n v="6"/>
    <n v="3"/>
    <b v="0"/>
  </r>
  <r>
    <s v="AZ-2014-1191224"/>
    <x v="574"/>
    <n v="24"/>
    <n v="2"/>
    <n v="14"/>
    <x v="574"/>
    <s v="Edward Hodges"/>
    <x v="4"/>
    <x v="4"/>
    <s v="Wigan"/>
    <x v="0"/>
    <s v="Consumer"/>
    <s v="Economy Plus"/>
    <x v="0"/>
    <x v="11"/>
    <s v="Advantus Staples, Assorted Sizes"/>
    <n v="0"/>
    <n v="17"/>
    <n v="7"/>
    <n v="2"/>
    <b v="0"/>
  </r>
  <r>
    <s v="AZ-2014-1191224"/>
    <x v="574"/>
    <n v="24"/>
    <n v="2"/>
    <n v="14"/>
    <x v="574"/>
    <s v="Edward Hodges"/>
    <x v="4"/>
    <x v="4"/>
    <s v="Wigan"/>
    <x v="0"/>
    <s v="Consumer"/>
    <s v="Economy Plus"/>
    <x v="1"/>
    <x v="7"/>
    <s v="Enermax Flash Drive, USB"/>
    <n v="0"/>
    <n v="83"/>
    <n v="33"/>
    <n v="2"/>
    <b v="1"/>
  </r>
  <r>
    <s v="BN-2014-5117024"/>
    <x v="574"/>
    <n v="24"/>
    <n v="2"/>
    <n v="14"/>
    <x v="574"/>
    <s v="David Lowe"/>
    <x v="4"/>
    <x v="4"/>
    <s v="Sheffield"/>
    <x v="0"/>
    <s v="Consumer"/>
    <s v="Economy Plus"/>
    <x v="0"/>
    <x v="12"/>
    <s v="Acme Shears, Easy Grip"/>
    <n v="1"/>
    <n v="129"/>
    <n v="-75"/>
    <n v="5"/>
    <b v="1"/>
  </r>
  <r>
    <s v="AZ-2014-7929704"/>
    <x v="574"/>
    <n v="24"/>
    <n v="2"/>
    <n v="14"/>
    <x v="574"/>
    <s v="Amy Pritchard"/>
    <x v="5"/>
    <x v="22"/>
    <s v="San Fernando"/>
    <x v="2"/>
    <s v="Consumer"/>
    <s v="Economy"/>
    <x v="1"/>
    <x v="9"/>
    <s v="Cisco Headset, with Caller ID"/>
    <n v="0"/>
    <n v="637"/>
    <n v="212"/>
    <n v="8"/>
    <b v="1"/>
  </r>
  <r>
    <s v="BN-2014-5951909"/>
    <x v="574"/>
    <n v="24"/>
    <n v="2"/>
    <n v="14"/>
    <x v="574"/>
    <s v="Rory Martindale"/>
    <x v="1"/>
    <x v="66"/>
    <s v="Trier"/>
    <x v="1"/>
    <s v="Consumer"/>
    <s v="Economy Plus"/>
    <x v="2"/>
    <x v="6"/>
    <s v="Harbour Creations Chairmat, Adjustable"/>
    <n v="0"/>
    <n v="134"/>
    <n v="42"/>
    <n v="2"/>
    <b v="0"/>
  </r>
  <r>
    <s v="BN-2014-5951909"/>
    <x v="574"/>
    <n v="24"/>
    <n v="2"/>
    <n v="14"/>
    <x v="574"/>
    <s v="Rory Martindale"/>
    <x v="1"/>
    <x v="66"/>
    <s v="Trier"/>
    <x v="1"/>
    <s v="Consumer"/>
    <s v="Economy Plus"/>
    <x v="2"/>
    <x v="15"/>
    <s v="Tenex Stacking Tray, Black"/>
    <n v="0"/>
    <n v="51"/>
    <n v="7"/>
    <n v="2"/>
    <b v="1"/>
  </r>
  <r>
    <s v="BN-2014-2462392"/>
    <x v="574"/>
    <n v="24"/>
    <n v="2"/>
    <n v="14"/>
    <x v="574"/>
    <s v="Dylan Dry"/>
    <x v="9"/>
    <x v="46"/>
    <s v="The Hague"/>
    <x v="1"/>
    <s v="Consumer"/>
    <s v="Economy"/>
    <x v="2"/>
    <x v="6"/>
    <s v="Harbour Creations Rocking Chair, Set of Two"/>
    <n v="1"/>
    <n v="224"/>
    <n v="-143"/>
    <n v="3"/>
    <b v="0"/>
  </r>
  <r>
    <s v="BN-2014-5951909"/>
    <x v="574"/>
    <n v="24"/>
    <n v="2"/>
    <n v="14"/>
    <x v="574"/>
    <s v="Rory Martindale"/>
    <x v="1"/>
    <x v="66"/>
    <s v="Trier"/>
    <x v="1"/>
    <s v="Consumer"/>
    <s v="Economy Plus"/>
    <x v="1"/>
    <x v="9"/>
    <s v="Motorola Audio Dock, Cordless"/>
    <n v="0"/>
    <n v="529"/>
    <n v="137"/>
    <n v="3"/>
    <b v="1"/>
  </r>
  <r>
    <s v="AZ-2013-5594032"/>
    <x v="575"/>
    <n v="25"/>
    <n v="2"/>
    <n v="13"/>
    <x v="575"/>
    <s v="Mark Burkett"/>
    <x v="4"/>
    <x v="42"/>
    <s v="Edinburgh"/>
    <x v="0"/>
    <s v="Home Office"/>
    <s v="Economy"/>
    <x v="1"/>
    <x v="7"/>
    <s v="Enermax Mouse, Bluetooth"/>
    <n v="0"/>
    <n v="161"/>
    <n v="19"/>
    <n v="4"/>
    <b v="1"/>
  </r>
  <r>
    <s v="AZ-2013-997141"/>
    <x v="575"/>
    <n v="25"/>
    <n v="2"/>
    <n v="13"/>
    <x v="575"/>
    <s v="Harrison Crawford"/>
    <x v="4"/>
    <x v="4"/>
    <s v="Maidenhead"/>
    <x v="0"/>
    <s v="Home Office"/>
    <s v="Economy Plus"/>
    <x v="0"/>
    <x v="0"/>
    <s v="Green Bar Message Books, 8.5 x 11"/>
    <n v="0"/>
    <n v="112"/>
    <n v="40"/>
    <n v="4"/>
    <b v="1"/>
  </r>
  <r>
    <s v="AZ-2013-997141"/>
    <x v="575"/>
    <n v="25"/>
    <n v="2"/>
    <n v="13"/>
    <x v="575"/>
    <s v="Harrison Crawford"/>
    <x v="4"/>
    <x v="4"/>
    <s v="Maidenhead"/>
    <x v="0"/>
    <s v="Home Office"/>
    <s v="Economy Plus"/>
    <x v="0"/>
    <x v="3"/>
    <s v="Rogers Lockers, Single Width"/>
    <n v="0"/>
    <n v="423"/>
    <n v="186"/>
    <n v="2"/>
    <b v="1"/>
  </r>
  <r>
    <s v="AZ-2013-3667300"/>
    <x v="575"/>
    <n v="25"/>
    <n v="2"/>
    <n v="13"/>
    <x v="575"/>
    <s v="Naomi Hancock"/>
    <x v="3"/>
    <x v="27"/>
    <s v="Bordeaux"/>
    <x v="1"/>
    <s v="Corporate"/>
    <s v="Economy"/>
    <x v="0"/>
    <x v="1"/>
    <s v="Cardinal Binder Covers, Clear"/>
    <n v="0"/>
    <n v="23"/>
    <n v="6"/>
    <n v="2"/>
    <b v="0"/>
  </r>
  <r>
    <s v="AZ-2013-2495842"/>
    <x v="575"/>
    <n v="25"/>
    <n v="2"/>
    <n v="13"/>
    <x v="575"/>
    <s v="Nathan Niland"/>
    <x v="1"/>
    <x v="1"/>
    <s v="Duisburg"/>
    <x v="1"/>
    <s v="Consumer"/>
    <s v="Economy Plus"/>
    <x v="0"/>
    <x v="3"/>
    <s v="Tenex Trays, Blue"/>
    <n v="0"/>
    <n v="98"/>
    <n v="12"/>
    <n v="2"/>
    <b v="1"/>
  </r>
  <r>
    <s v="BN-2013-1628008"/>
    <x v="575"/>
    <n v="25"/>
    <n v="2"/>
    <n v="13"/>
    <x v="575"/>
    <s v="Kai Leonard"/>
    <x v="12"/>
    <x v="83"/>
    <s v="Amadora"/>
    <x v="2"/>
    <s v="Corporate"/>
    <s v="Economy"/>
    <x v="2"/>
    <x v="5"/>
    <s v="Safco Classic Bookcase, Mobile"/>
    <n v="1"/>
    <n v="1322"/>
    <n v="-317"/>
    <n v="6"/>
    <b v="0"/>
  </r>
  <r>
    <s v="BN-2013-1628008"/>
    <x v="575"/>
    <n v="25"/>
    <n v="2"/>
    <n v="13"/>
    <x v="575"/>
    <s v="Kai Leonard"/>
    <x v="12"/>
    <x v="83"/>
    <s v="Amadora"/>
    <x v="2"/>
    <s v="Corporate"/>
    <s v="Economy"/>
    <x v="2"/>
    <x v="15"/>
    <s v="Rubbermaid Door Stop, Durable"/>
    <n v="1"/>
    <n v="143"/>
    <n v="-106"/>
    <n v="7"/>
    <b v="0"/>
  </r>
  <r>
    <s v="BN-2013-1628008"/>
    <x v="575"/>
    <n v="25"/>
    <n v="2"/>
    <n v="13"/>
    <x v="575"/>
    <s v="Kai Leonard"/>
    <x v="12"/>
    <x v="83"/>
    <s v="Amadora"/>
    <x v="2"/>
    <s v="Corporate"/>
    <s v="Economy"/>
    <x v="1"/>
    <x v="9"/>
    <s v="Cisco Signal Booster, Cordless"/>
    <n v="1"/>
    <n v="773"/>
    <n v="-681"/>
    <n v="10"/>
    <b v="0"/>
  </r>
  <r>
    <s v="BN-2014-7262414"/>
    <x v="576"/>
    <n v="25"/>
    <n v="2"/>
    <n v="14"/>
    <x v="576"/>
    <s v="Isabelle Torpy"/>
    <x v="4"/>
    <x v="4"/>
    <s v="Birmingham"/>
    <x v="0"/>
    <s v="Consumer"/>
    <s v="Economy Plus"/>
    <x v="1"/>
    <x v="4"/>
    <s v="Okidata Printer, Durable"/>
    <n v="1"/>
    <n v="269"/>
    <n v="-86"/>
    <n v="2"/>
    <b v="0"/>
  </r>
  <r>
    <s v="AZ-2014-2194070"/>
    <x v="576"/>
    <n v="25"/>
    <n v="2"/>
    <n v="14"/>
    <x v="576"/>
    <s v="Nicole Todd"/>
    <x v="1"/>
    <x v="28"/>
    <s v="Pforzheim"/>
    <x v="1"/>
    <s v="Corporate"/>
    <s v="Priority"/>
    <x v="0"/>
    <x v="2"/>
    <s v="Sanford Sketch Pad, Fluorescent"/>
    <n v="0"/>
    <n v="234"/>
    <n v="110"/>
    <n v="5"/>
    <b v="0"/>
  </r>
  <r>
    <s v="AZ-2014-2194070"/>
    <x v="576"/>
    <n v="25"/>
    <n v="2"/>
    <n v="14"/>
    <x v="576"/>
    <s v="Nicole Todd"/>
    <x v="1"/>
    <x v="28"/>
    <s v="Pforzheim"/>
    <x v="1"/>
    <s v="Corporate"/>
    <s v="Priority"/>
    <x v="1"/>
    <x v="9"/>
    <s v="Samsung Audio Dock, Full Size"/>
    <n v="0"/>
    <n v="672"/>
    <n v="87"/>
    <n v="4"/>
    <b v="0"/>
  </r>
  <r>
    <s v="AZ-2014-7578563"/>
    <x v="576"/>
    <n v="25"/>
    <n v="2"/>
    <n v="14"/>
    <x v="576"/>
    <s v="Jeffrey Laird"/>
    <x v="3"/>
    <x v="39"/>
    <s v="Marseille"/>
    <x v="1"/>
    <s v="Corporate"/>
    <s v="Economy Plus"/>
    <x v="1"/>
    <x v="4"/>
    <s v="Okidata Receipt Printer, Red"/>
    <n v="0"/>
    <n v="918"/>
    <n v="22"/>
    <n v="9"/>
    <b v="1"/>
  </r>
  <r>
    <s v="AZ-2014-1723403"/>
    <x v="576"/>
    <n v="25"/>
    <n v="2"/>
    <n v="14"/>
    <x v="576"/>
    <s v="Ava Giles"/>
    <x v="4"/>
    <x v="4"/>
    <s v="Nuneaton"/>
    <x v="0"/>
    <s v="Corporate"/>
    <s v="Economy"/>
    <x v="0"/>
    <x v="2"/>
    <s v="Boston Highlighters, Blue"/>
    <n v="0"/>
    <n v="94"/>
    <n v="24"/>
    <n v="5"/>
    <b v="0"/>
  </r>
  <r>
    <s v="AZ-2014-1723403"/>
    <x v="576"/>
    <n v="25"/>
    <n v="2"/>
    <n v="14"/>
    <x v="576"/>
    <s v="Ava Giles"/>
    <x v="4"/>
    <x v="4"/>
    <s v="Nuneaton"/>
    <x v="0"/>
    <s v="Corporate"/>
    <s v="Economy"/>
    <x v="0"/>
    <x v="10"/>
    <s v="GlobeWeis Business Envelopes, Recycled"/>
    <n v="0"/>
    <n v="65"/>
    <n v="28"/>
    <n v="4"/>
    <b v="1"/>
  </r>
  <r>
    <s v="BN-2011-3728079"/>
    <x v="577"/>
    <n v="26"/>
    <n v="2"/>
    <n v="11"/>
    <x v="577"/>
    <s v="Jodie Mellor"/>
    <x v="9"/>
    <x v="51"/>
    <s v="Zaanstad"/>
    <x v="1"/>
    <s v="Consumer"/>
    <s v="Economy"/>
    <x v="2"/>
    <x v="15"/>
    <s v="Advantus Frame, Black"/>
    <n v="0"/>
    <n v="533"/>
    <n v="0"/>
    <n v="6"/>
    <b v="1"/>
  </r>
  <r>
    <s v="BN-2011-3728079"/>
    <x v="577"/>
    <n v="26"/>
    <n v="2"/>
    <n v="11"/>
    <x v="577"/>
    <s v="Jodie Mellor"/>
    <x v="9"/>
    <x v="51"/>
    <s v="Zaanstad"/>
    <x v="1"/>
    <s v="Consumer"/>
    <s v="Economy"/>
    <x v="1"/>
    <x v="9"/>
    <s v="Motorola Headset, with Caller ID"/>
    <n v="1"/>
    <n v="120"/>
    <n v="-41"/>
    <n v="3"/>
    <b v="0"/>
  </r>
  <r>
    <s v="AZ-2013-8614135"/>
    <x v="578"/>
    <n v="26"/>
    <n v="2"/>
    <n v="13"/>
    <x v="578"/>
    <s v="Georgina Arnold"/>
    <x v="1"/>
    <x v="1"/>
    <s v="Troisdorf"/>
    <x v="1"/>
    <s v="Corporate"/>
    <s v="Economy"/>
    <x v="2"/>
    <x v="15"/>
    <s v="Rubbermaid Light Bulb, Black"/>
    <n v="0"/>
    <n v="19"/>
    <n v="8"/>
    <n v="1"/>
    <b v="1"/>
  </r>
  <r>
    <s v="AZ-2013-5023304"/>
    <x v="578"/>
    <n v="26"/>
    <n v="2"/>
    <n v="13"/>
    <x v="578"/>
    <s v="Maddison Newman"/>
    <x v="5"/>
    <x v="54"/>
    <s v="Madrid"/>
    <x v="2"/>
    <s v="Corporate"/>
    <s v="Immediate"/>
    <x v="2"/>
    <x v="15"/>
    <s v="Rubbermaid Clock, Erganomic"/>
    <n v="0"/>
    <n v="439"/>
    <n v="220"/>
    <n v="9"/>
    <b v="1"/>
  </r>
  <r>
    <s v="AZ-2013-5023304"/>
    <x v="578"/>
    <n v="26"/>
    <n v="2"/>
    <n v="13"/>
    <x v="578"/>
    <s v="Maddison Newman"/>
    <x v="5"/>
    <x v="54"/>
    <s v="Madrid"/>
    <x v="2"/>
    <s v="Corporate"/>
    <s v="Immediate"/>
    <x v="0"/>
    <x v="0"/>
    <s v="Enermax Note Cards, Premium"/>
    <n v="0"/>
    <n v="179"/>
    <n v="38"/>
    <n v="6"/>
    <b v="1"/>
  </r>
  <r>
    <s v="BN-2013-7504800"/>
    <x v="578"/>
    <n v="26"/>
    <n v="2"/>
    <n v="13"/>
    <x v="578"/>
    <s v="Blake Lymburner"/>
    <x v="3"/>
    <x v="8"/>
    <s v="Bagneux"/>
    <x v="1"/>
    <s v="Consumer"/>
    <s v="Economy"/>
    <x v="2"/>
    <x v="6"/>
    <s v="Novimex Steel Folding Chair, Set of Two"/>
    <n v="0"/>
    <n v="456"/>
    <n v="-25"/>
    <n v="6"/>
    <b v="0"/>
  </r>
  <r>
    <s v="AZ-2014-6846105"/>
    <x v="579"/>
    <n v="26"/>
    <n v="2"/>
    <n v="14"/>
    <x v="579"/>
    <s v="Michael Myers"/>
    <x v="1"/>
    <x v="32"/>
    <s v="Frankfurt"/>
    <x v="1"/>
    <s v="Home Office"/>
    <s v="Economy Plus"/>
    <x v="0"/>
    <x v="2"/>
    <s v="BIC Highlighters, Easy-Erase"/>
    <n v="0"/>
    <n v="38"/>
    <n v="9"/>
    <n v="2"/>
    <b v="1"/>
  </r>
  <r>
    <s v="AZ-2014-6634288"/>
    <x v="579"/>
    <n v="26"/>
    <n v="2"/>
    <n v="14"/>
    <x v="579"/>
    <s v="Mason Adams"/>
    <x v="10"/>
    <x v="95"/>
    <s v="Salzburg"/>
    <x v="1"/>
    <s v="Consumer"/>
    <s v="Economy"/>
    <x v="0"/>
    <x v="3"/>
    <s v="Eldon Shelving, Single Width"/>
    <n v="0"/>
    <n v="145"/>
    <n v="0"/>
    <n v="3"/>
    <b v="0"/>
  </r>
  <r>
    <s v="BN-2014-3085945"/>
    <x v="579"/>
    <n v="26"/>
    <n v="2"/>
    <n v="14"/>
    <x v="579"/>
    <s v="Rachel Tyler"/>
    <x v="9"/>
    <x v="51"/>
    <s v="Alkmaar"/>
    <x v="1"/>
    <s v="Corporate"/>
    <s v="Economy Plus"/>
    <x v="0"/>
    <x v="2"/>
    <s v="Sanford Sketch Pad, Fluorescent"/>
    <n v="1"/>
    <n v="47"/>
    <n v="-3"/>
    <n v="2"/>
    <b v="0"/>
  </r>
  <r>
    <s v="BN-2014-5871078"/>
    <x v="579"/>
    <n v="26"/>
    <n v="2"/>
    <n v="14"/>
    <x v="579"/>
    <s v="Jack Holland"/>
    <x v="3"/>
    <x v="14"/>
    <s v="Toulouse"/>
    <x v="1"/>
    <s v="Consumer"/>
    <s v="Economy"/>
    <x v="1"/>
    <x v="13"/>
    <s v="Canon Fax Machine, High-Speed"/>
    <n v="1"/>
    <n v="332"/>
    <n v="-503"/>
    <n v="3"/>
    <b v="0"/>
  </r>
  <r>
    <s v="AZ-2012-4085046"/>
    <x v="580"/>
    <n v="27"/>
    <n v="2"/>
    <n v="12"/>
    <x v="580"/>
    <s v="Angus Fryar"/>
    <x v="2"/>
    <x v="24"/>
    <s v="Busto Arsizio"/>
    <x v="2"/>
    <s v="Consumer"/>
    <s v="Economy"/>
    <x v="0"/>
    <x v="14"/>
    <s v="Avery Round Labels, Alphabetical"/>
    <n v="0"/>
    <n v="21"/>
    <n v="5"/>
    <n v="3"/>
    <b v="1"/>
  </r>
  <r>
    <s v="AZ-2013-9761394"/>
    <x v="581"/>
    <n v="27"/>
    <n v="2"/>
    <n v="13"/>
    <x v="581"/>
    <s v="George Dawson"/>
    <x v="4"/>
    <x v="42"/>
    <s v="Edinburgh"/>
    <x v="0"/>
    <s v="Home Office"/>
    <s v="Economy Plus"/>
    <x v="0"/>
    <x v="8"/>
    <s v="KitchenAid Refrigerator, Black"/>
    <n v="0"/>
    <n v="5274"/>
    <n v="1898"/>
    <n v="10"/>
    <b v="1"/>
  </r>
  <r>
    <s v="AZ-2013-9761394"/>
    <x v="581"/>
    <n v="27"/>
    <n v="2"/>
    <n v="13"/>
    <x v="581"/>
    <s v="George Dawson"/>
    <x v="4"/>
    <x v="42"/>
    <s v="Edinburgh"/>
    <x v="0"/>
    <s v="Home Office"/>
    <s v="Economy Plus"/>
    <x v="1"/>
    <x v="13"/>
    <s v="Sharp Wireless Fax, Color"/>
    <n v="0"/>
    <n v="1429"/>
    <n v="472"/>
    <n v="4"/>
    <b v="1"/>
  </r>
  <r>
    <s v="AZ-2013-8158326"/>
    <x v="581"/>
    <n v="27"/>
    <n v="2"/>
    <n v="13"/>
    <x v="581"/>
    <s v="Stephanie Ewen"/>
    <x v="4"/>
    <x v="4"/>
    <s v="Exeter"/>
    <x v="0"/>
    <s v="Consumer"/>
    <s v="Economy"/>
    <x v="0"/>
    <x v="8"/>
    <s v="KitchenAid Coffee Grinder, White"/>
    <n v="0"/>
    <n v="137"/>
    <n v="48"/>
    <n v="2"/>
    <b v="1"/>
  </r>
  <r>
    <s v="AZ-2013-8158326"/>
    <x v="581"/>
    <n v="27"/>
    <n v="2"/>
    <n v="13"/>
    <x v="581"/>
    <s v="Stephanie Ewen"/>
    <x v="4"/>
    <x v="4"/>
    <s v="Exeter"/>
    <x v="0"/>
    <s v="Consumer"/>
    <s v="Economy"/>
    <x v="1"/>
    <x v="7"/>
    <s v="Memorex Router, Programmable"/>
    <n v="0"/>
    <n v="743"/>
    <n v="349"/>
    <n v="3"/>
    <b v="1"/>
  </r>
  <r>
    <s v="BN-2013-8024782"/>
    <x v="581"/>
    <n v="27"/>
    <n v="2"/>
    <n v="13"/>
    <x v="581"/>
    <s v="Kai Bolden"/>
    <x v="3"/>
    <x v="39"/>
    <s v="Nice"/>
    <x v="1"/>
    <s v="Consumer"/>
    <s v="Economy Plus"/>
    <x v="0"/>
    <x v="8"/>
    <s v="Breville Coffee Grinder, White"/>
    <n v="0"/>
    <n v="756"/>
    <n v="-59"/>
    <n v="14"/>
    <b v="0"/>
  </r>
  <r>
    <s v="AZ-2014-2672334"/>
    <x v="582"/>
    <n v="27"/>
    <n v="2"/>
    <n v="14"/>
    <x v="582"/>
    <s v="Alexander Bond"/>
    <x v="3"/>
    <x v="30"/>
    <s v="Wasquehal"/>
    <x v="1"/>
    <s v="Corporate"/>
    <s v="Priority"/>
    <x v="0"/>
    <x v="14"/>
    <s v="Avery Round Labels, Adjustable"/>
    <n v="0"/>
    <n v="5"/>
    <n v="1"/>
    <n v="1"/>
    <b v="1"/>
  </r>
  <r>
    <s v="AZ-2014-8638233"/>
    <x v="582"/>
    <n v="27"/>
    <n v="2"/>
    <n v="14"/>
    <x v="582"/>
    <s v="Bianca Monsoor"/>
    <x v="4"/>
    <x v="4"/>
    <s v="Huddersfield"/>
    <x v="0"/>
    <s v="Consumer"/>
    <s v="Economy"/>
    <x v="0"/>
    <x v="8"/>
    <s v="Hoover Stove, White"/>
    <n v="0"/>
    <n v="1700"/>
    <n v="85"/>
    <n v="3"/>
    <b v="0"/>
  </r>
  <r>
    <s v="AZ-2014-8638233"/>
    <x v="582"/>
    <n v="27"/>
    <n v="2"/>
    <n v="14"/>
    <x v="582"/>
    <s v="Bianca Monsoor"/>
    <x v="4"/>
    <x v="4"/>
    <s v="Huddersfield"/>
    <x v="0"/>
    <s v="Consumer"/>
    <s v="Economy"/>
    <x v="1"/>
    <x v="7"/>
    <s v="Belkin Mouse, Erganomic"/>
    <n v="0"/>
    <n v="154"/>
    <n v="26"/>
    <n v="4"/>
    <b v="0"/>
  </r>
  <r>
    <s v="AZ-2014-8638233"/>
    <x v="582"/>
    <n v="27"/>
    <n v="2"/>
    <n v="14"/>
    <x v="582"/>
    <s v="Bianca Monsoor"/>
    <x v="4"/>
    <x v="4"/>
    <s v="Huddersfield"/>
    <x v="0"/>
    <s v="Consumer"/>
    <s v="Economy"/>
    <x v="1"/>
    <x v="7"/>
    <s v="SanDisk Numeric Keypad, Erganomic"/>
    <n v="0"/>
    <n v="455"/>
    <n v="77"/>
    <n v="8"/>
    <b v="0"/>
  </r>
  <r>
    <s v="AZ-2014-9583503"/>
    <x v="582"/>
    <n v="27"/>
    <n v="2"/>
    <n v="14"/>
    <x v="582"/>
    <s v="Rhys Murphy"/>
    <x v="2"/>
    <x v="40"/>
    <s v="Naples"/>
    <x v="2"/>
    <s v="Consumer"/>
    <s v="Economy"/>
    <x v="1"/>
    <x v="13"/>
    <s v="Canon Wireless Fax, Laser"/>
    <n v="0"/>
    <n v="757"/>
    <n v="371"/>
    <n v="2"/>
    <b v="0"/>
  </r>
  <r>
    <s v="AZ-2014-6340236"/>
    <x v="582"/>
    <n v="27"/>
    <n v="2"/>
    <n v="14"/>
    <x v="582"/>
    <s v="Declan Dundas"/>
    <x v="2"/>
    <x v="67"/>
    <s v="Genoa"/>
    <x v="2"/>
    <s v="Corporate"/>
    <s v="Economy"/>
    <x v="0"/>
    <x v="11"/>
    <s v="Accos Paper Clips, Bulk Pack"/>
    <n v="0"/>
    <n v="57"/>
    <n v="21"/>
    <n v="4"/>
    <b v="1"/>
  </r>
  <r>
    <s v="AZ-2012-7920968"/>
    <x v="583"/>
    <n v="28"/>
    <n v="2"/>
    <n v="12"/>
    <x v="583"/>
    <s v="Lara Stoate"/>
    <x v="4"/>
    <x v="4"/>
    <s v="Portsmouth"/>
    <x v="0"/>
    <s v="Corporate"/>
    <s v="Economy"/>
    <x v="0"/>
    <x v="1"/>
    <s v="Wilson Jones Binder, Durable"/>
    <n v="0"/>
    <n v="29"/>
    <n v="1"/>
    <n v="2"/>
    <b v="0"/>
  </r>
  <r>
    <s v="AZ-2012-1000632"/>
    <x v="583"/>
    <n v="28"/>
    <n v="2"/>
    <n v="12"/>
    <x v="583"/>
    <s v="Michael Myers"/>
    <x v="1"/>
    <x v="23"/>
    <s v="Munich"/>
    <x v="1"/>
    <s v="Home Office"/>
    <s v="Economy"/>
    <x v="1"/>
    <x v="4"/>
    <s v="Okidata Calculator, Durable"/>
    <n v="0"/>
    <n v="314"/>
    <n v="22"/>
    <n v="6"/>
    <b v="0"/>
  </r>
  <r>
    <s v="BN-2012-1679258"/>
    <x v="583"/>
    <n v="28"/>
    <n v="2"/>
    <n v="12"/>
    <x v="583"/>
    <s v="Eve Bates"/>
    <x v="3"/>
    <x v="50"/>
    <s v="Chartres"/>
    <x v="1"/>
    <s v="Consumer"/>
    <s v="Economy"/>
    <x v="0"/>
    <x v="3"/>
    <s v="Tenex Folders, Industrial"/>
    <n v="0"/>
    <n v="43"/>
    <n v="-5"/>
    <n v="2"/>
    <b v="1"/>
  </r>
  <r>
    <s v="AZ-2013-1509081"/>
    <x v="584"/>
    <n v="28"/>
    <n v="2"/>
    <n v="13"/>
    <x v="584"/>
    <s v="Riley Howells"/>
    <x v="5"/>
    <x v="65"/>
    <s v="Santander"/>
    <x v="2"/>
    <s v="Consumer"/>
    <s v="Priority"/>
    <x v="0"/>
    <x v="1"/>
    <s v="Wilson Jones Binder Covers, Clear"/>
    <n v="0"/>
    <n v="43"/>
    <n v="11"/>
    <n v="4"/>
    <b v="0"/>
  </r>
  <r>
    <s v="AZ-2013-3863768"/>
    <x v="584"/>
    <n v="28"/>
    <n v="2"/>
    <n v="13"/>
    <x v="584"/>
    <s v="Sebastian McClelland"/>
    <x v="3"/>
    <x v="52"/>
    <s v="Le Mans"/>
    <x v="1"/>
    <s v="Consumer"/>
    <s v="Immediate"/>
    <x v="0"/>
    <x v="1"/>
    <s v="Cardinal Hole Reinforcements, Durable"/>
    <n v="1"/>
    <n v="7"/>
    <n v="-4"/>
    <n v="2"/>
    <b v="0"/>
  </r>
  <r>
    <s v="AZ-2013-3430567"/>
    <x v="584"/>
    <n v="28"/>
    <n v="2"/>
    <n v="13"/>
    <x v="584"/>
    <s v="Piper Wilder-Neligan"/>
    <x v="4"/>
    <x v="4"/>
    <s v="Solihull"/>
    <x v="0"/>
    <s v="Consumer"/>
    <s v="Economy"/>
    <x v="0"/>
    <x v="11"/>
    <s v="Accos Paper Clips, Bulk Pack"/>
    <n v="0"/>
    <n v="85"/>
    <n v="31"/>
    <n v="6"/>
    <b v="1"/>
  </r>
  <r>
    <s v="AZ-2013-3430567"/>
    <x v="584"/>
    <n v="28"/>
    <n v="2"/>
    <n v="13"/>
    <x v="584"/>
    <s v="Piper Wilder-Neligan"/>
    <x v="4"/>
    <x v="4"/>
    <s v="Solihull"/>
    <x v="0"/>
    <s v="Consumer"/>
    <s v="Economy"/>
    <x v="0"/>
    <x v="12"/>
    <s v="Elite Ruler, Steel"/>
    <n v="0"/>
    <n v="66"/>
    <n v="18"/>
    <n v="5"/>
    <b v="1"/>
  </r>
  <r>
    <s v="AZ-2014-9560415"/>
    <x v="585"/>
    <n v="28"/>
    <n v="2"/>
    <n v="14"/>
    <x v="585"/>
    <s v="Crystal Turner"/>
    <x v="4"/>
    <x v="4"/>
    <s v="London"/>
    <x v="0"/>
    <s v="Consumer"/>
    <s v="Priority"/>
    <x v="0"/>
    <x v="1"/>
    <s v="Ibico Binding Machine, Economy"/>
    <n v="0"/>
    <n v="93"/>
    <n v="-1"/>
    <n v="2"/>
    <b v="0"/>
  </r>
  <r>
    <s v="AZ-2014-9560415"/>
    <x v="585"/>
    <n v="28"/>
    <n v="2"/>
    <n v="14"/>
    <x v="585"/>
    <s v="Crystal Turner"/>
    <x v="4"/>
    <x v="4"/>
    <s v="London"/>
    <x v="0"/>
    <s v="Consumer"/>
    <s v="Priority"/>
    <x v="0"/>
    <x v="11"/>
    <s v="OIC Staples, Metal"/>
    <n v="0"/>
    <n v="52"/>
    <n v="18"/>
    <n v="5"/>
    <b v="1"/>
  </r>
  <r>
    <s v="AZ-2014-3348489"/>
    <x v="585"/>
    <n v="28"/>
    <n v="2"/>
    <n v="14"/>
    <x v="585"/>
    <s v="Hershel Snyder"/>
    <x v="4"/>
    <x v="88"/>
    <s v="Cardiff"/>
    <x v="0"/>
    <s v="Corporate"/>
    <s v="Economy Plus"/>
    <x v="0"/>
    <x v="10"/>
    <s v="Jiffy Business Envelopes, Security-Tint"/>
    <n v="0"/>
    <n v="32"/>
    <n v="2"/>
    <n v="2"/>
    <b v="0"/>
  </r>
  <r>
    <s v="AZ-2014-3348489"/>
    <x v="585"/>
    <n v="28"/>
    <n v="2"/>
    <n v="14"/>
    <x v="585"/>
    <s v="Hershel Snyder"/>
    <x v="4"/>
    <x v="88"/>
    <s v="Cardiff"/>
    <x v="0"/>
    <s v="Corporate"/>
    <s v="Economy Plus"/>
    <x v="0"/>
    <x v="0"/>
    <s v="Enermax Parchment Paper, Multicolor"/>
    <n v="0"/>
    <n v="34"/>
    <n v="10"/>
    <n v="2"/>
    <b v="0"/>
  </r>
  <r>
    <s v="AZ-2014-3348489"/>
    <x v="585"/>
    <n v="28"/>
    <n v="2"/>
    <n v="14"/>
    <x v="585"/>
    <s v="Hershel Snyder"/>
    <x v="4"/>
    <x v="88"/>
    <s v="Cardiff"/>
    <x v="0"/>
    <s v="Corporate"/>
    <s v="Economy Plus"/>
    <x v="0"/>
    <x v="3"/>
    <s v="Fellowes Folders, Industrial"/>
    <n v="0"/>
    <n v="81"/>
    <n v="19"/>
    <n v="3"/>
    <b v="0"/>
  </r>
  <r>
    <s v="AZ-2014-3348489"/>
    <x v="585"/>
    <n v="28"/>
    <n v="2"/>
    <n v="14"/>
    <x v="585"/>
    <s v="Hershel Snyder"/>
    <x v="4"/>
    <x v="88"/>
    <s v="Cardiff"/>
    <x v="0"/>
    <s v="Corporate"/>
    <s v="Economy Plus"/>
    <x v="0"/>
    <x v="3"/>
    <s v="Rogers Shelving, Wire Frame"/>
    <n v="0"/>
    <n v="184"/>
    <n v="57"/>
    <n v="3"/>
    <b v="0"/>
  </r>
  <r>
    <s v="AZ-2014-3348489"/>
    <x v="585"/>
    <n v="28"/>
    <n v="2"/>
    <n v="14"/>
    <x v="585"/>
    <s v="Hershel Snyder"/>
    <x v="4"/>
    <x v="88"/>
    <s v="Cardiff"/>
    <x v="0"/>
    <s v="Corporate"/>
    <s v="Economy Plus"/>
    <x v="0"/>
    <x v="3"/>
    <s v="Tenex Trays, Blue"/>
    <n v="0"/>
    <n v="271"/>
    <n v="57"/>
    <n v="5"/>
    <b v="0"/>
  </r>
  <r>
    <s v="AZ-2014-3348489"/>
    <x v="585"/>
    <n v="28"/>
    <n v="2"/>
    <n v="14"/>
    <x v="585"/>
    <s v="Hershel Snyder"/>
    <x v="4"/>
    <x v="88"/>
    <s v="Cardiff"/>
    <x v="0"/>
    <s v="Corporate"/>
    <s v="Economy Plus"/>
    <x v="0"/>
    <x v="12"/>
    <s v="Kleencut Scissors, Serrated"/>
    <n v="0"/>
    <n v="57"/>
    <n v="5"/>
    <n v="3"/>
    <b v="0"/>
  </r>
  <r>
    <s v="AZ-2014-4258600"/>
    <x v="585"/>
    <n v="28"/>
    <n v="2"/>
    <n v="14"/>
    <x v="585"/>
    <s v="Hollie Norris"/>
    <x v="3"/>
    <x v="8"/>
    <s v="Colombes"/>
    <x v="1"/>
    <s v="Consumer"/>
    <s v="Economy"/>
    <x v="0"/>
    <x v="2"/>
    <s v="BIC Pens, Easy-Erase"/>
    <n v="0"/>
    <n v="44"/>
    <n v="10"/>
    <n v="3"/>
    <b v="1"/>
  </r>
  <r>
    <s v="AZ-2014-4258600"/>
    <x v="585"/>
    <n v="28"/>
    <n v="2"/>
    <n v="14"/>
    <x v="585"/>
    <s v="Hollie Norris"/>
    <x v="3"/>
    <x v="8"/>
    <s v="Colombes"/>
    <x v="1"/>
    <s v="Consumer"/>
    <s v="Economy"/>
    <x v="0"/>
    <x v="0"/>
    <s v="Green Bar Computer Printout Paper, Recycled"/>
    <n v="0"/>
    <n v="59"/>
    <n v="5"/>
    <n v="2"/>
    <b v="0"/>
  </r>
  <r>
    <s v="AZ-2014-3967797"/>
    <x v="585"/>
    <n v="28"/>
    <n v="2"/>
    <n v="14"/>
    <x v="585"/>
    <s v="Angie Massengill"/>
    <x v="1"/>
    <x v="28"/>
    <s v="Heilbronn"/>
    <x v="1"/>
    <s v="Consumer"/>
    <s v="Economy"/>
    <x v="0"/>
    <x v="11"/>
    <s v="Stockwell Rubber Bands, Assorted Sizes"/>
    <n v="0"/>
    <n v="42"/>
    <n v="8"/>
    <n v="3"/>
    <b v="1"/>
  </r>
  <r>
    <s v="AZ-2014-3967797"/>
    <x v="585"/>
    <n v="28"/>
    <n v="2"/>
    <n v="14"/>
    <x v="585"/>
    <s v="Angie Massengill"/>
    <x v="1"/>
    <x v="28"/>
    <s v="Heilbronn"/>
    <x v="1"/>
    <s v="Consumer"/>
    <s v="Economy"/>
    <x v="0"/>
    <x v="3"/>
    <s v="Rogers Box, Industrial"/>
    <n v="0"/>
    <n v="110"/>
    <n v="-12"/>
    <n v="5"/>
    <b v="0"/>
  </r>
  <r>
    <s v="AZ-2014-3967797"/>
    <x v="585"/>
    <n v="28"/>
    <n v="2"/>
    <n v="14"/>
    <x v="585"/>
    <s v="Angie Massengill"/>
    <x v="1"/>
    <x v="28"/>
    <s v="Heilbronn"/>
    <x v="1"/>
    <s v="Consumer"/>
    <s v="Economy"/>
    <x v="1"/>
    <x v="4"/>
    <s v="Panasonic Calculator, Red"/>
    <n v="0"/>
    <n v="332"/>
    <n v="113"/>
    <n v="7"/>
    <b v="0"/>
  </r>
  <r>
    <s v="AZ-2012-5846737"/>
    <x v="586"/>
    <n v="29"/>
    <n v="2"/>
    <n v="12"/>
    <x v="586"/>
    <s v="Maya Summers"/>
    <x v="1"/>
    <x v="1"/>
    <s v="Cologne"/>
    <x v="1"/>
    <s v="Home Office"/>
    <s v="Economy"/>
    <x v="0"/>
    <x v="1"/>
    <s v="Acco Index Tab, Clear"/>
    <n v="0"/>
    <n v="43"/>
    <n v="7"/>
    <n v="5"/>
    <b v="0"/>
  </r>
  <r>
    <s v="AZ-2012-5846737"/>
    <x v="586"/>
    <n v="29"/>
    <n v="2"/>
    <n v="12"/>
    <x v="586"/>
    <s v="Maya Summers"/>
    <x v="1"/>
    <x v="1"/>
    <s v="Cologne"/>
    <x v="1"/>
    <s v="Home Office"/>
    <s v="Economy"/>
    <x v="0"/>
    <x v="14"/>
    <s v="Novimex Removable Labels, Laser Printer Compatible"/>
    <n v="0"/>
    <n v="19"/>
    <n v="8"/>
    <n v="2"/>
    <b v="0"/>
  </r>
  <r>
    <s v="BN-2012-1467003"/>
    <x v="587"/>
    <n v="13"/>
    <n v="3"/>
    <n v="12"/>
    <x v="587"/>
    <s v="Samuel Hardey"/>
    <x v="3"/>
    <x v="14"/>
    <s v="Tarbes"/>
    <x v="1"/>
    <s v="Home Office"/>
    <s v="Economy"/>
    <x v="2"/>
    <x v="6"/>
    <s v="SAFCO Bag Chairs, Set of Two"/>
    <n v="0"/>
    <n v="140"/>
    <n v="34"/>
    <n v="3"/>
    <b v="1"/>
  </r>
  <r>
    <s v="BN-2012-1467003"/>
    <x v="587"/>
    <n v="13"/>
    <n v="3"/>
    <n v="12"/>
    <x v="587"/>
    <s v="Samuel Hardey"/>
    <x v="3"/>
    <x v="14"/>
    <s v="Tarbes"/>
    <x v="1"/>
    <s v="Home Office"/>
    <s v="Economy"/>
    <x v="0"/>
    <x v="11"/>
    <s v="Stockwell Clamps, 12 Pack"/>
    <n v="0"/>
    <n v="56"/>
    <n v="27"/>
    <n v="3"/>
    <b v="1"/>
  </r>
  <r>
    <s v="BN-2012-7268418"/>
    <x v="587"/>
    <n v="13"/>
    <n v="3"/>
    <n v="12"/>
    <x v="587"/>
    <s v="Kyle Nash"/>
    <x v="1"/>
    <x v="13"/>
    <s v="Weimar"/>
    <x v="1"/>
    <s v="Consumer"/>
    <s v="Priority"/>
    <x v="0"/>
    <x v="3"/>
    <s v="Rogers File Cart, Industrial"/>
    <n v="0"/>
    <n v="255"/>
    <n v="20"/>
    <n v="2"/>
    <b v="0"/>
  </r>
  <r>
    <s v="BN-2012-2195674"/>
    <x v="587"/>
    <n v="13"/>
    <n v="3"/>
    <n v="12"/>
    <x v="587"/>
    <s v="Benjamin Lee"/>
    <x v="3"/>
    <x v="30"/>
    <s v="Outreau"/>
    <x v="1"/>
    <s v="Corporate"/>
    <s v="Economy Plus"/>
    <x v="1"/>
    <x v="9"/>
    <s v="Cisco Audio Dock, Cordless"/>
    <n v="0"/>
    <n v="1257"/>
    <n v="-30"/>
    <n v="8"/>
    <b v="1"/>
  </r>
  <r>
    <s v="BN-2012-9784298"/>
    <x v="587"/>
    <n v="13"/>
    <n v="3"/>
    <n v="12"/>
    <x v="587"/>
    <s v="Angus Blacklock"/>
    <x v="3"/>
    <x v="50"/>
    <s v="Chartres"/>
    <x v="1"/>
    <s v="Home Office"/>
    <s v="Economy"/>
    <x v="1"/>
    <x v="13"/>
    <s v="Hewlett Personal Copier, Color"/>
    <n v="0"/>
    <n v="124"/>
    <n v="-15"/>
    <n v="1"/>
    <b v="1"/>
  </r>
  <r>
    <s v="AZ-2013-7095053"/>
    <x v="588"/>
    <n v="13"/>
    <n v="3"/>
    <n v="13"/>
    <x v="588"/>
    <s v="Nancy Fike"/>
    <x v="4"/>
    <x v="4"/>
    <s v="Wolverhampton"/>
    <x v="0"/>
    <s v="Consumer"/>
    <s v="Priority"/>
    <x v="0"/>
    <x v="1"/>
    <s v="Wilson Jones 3-Hole Punch, Clear"/>
    <n v="0"/>
    <n v="55"/>
    <n v="15"/>
    <n v="2"/>
    <b v="1"/>
  </r>
  <r>
    <s v="AZ-2013-695660"/>
    <x v="588"/>
    <n v="13"/>
    <n v="3"/>
    <n v="13"/>
    <x v="588"/>
    <s v="Eleanor Doyle"/>
    <x v="4"/>
    <x v="4"/>
    <s v="Poole"/>
    <x v="0"/>
    <s v="Consumer"/>
    <s v="Economy"/>
    <x v="0"/>
    <x v="1"/>
    <s v="Ibico Hole Reinforcements, Economy"/>
    <n v="0"/>
    <n v="14"/>
    <n v="7"/>
    <n v="2"/>
    <b v="1"/>
  </r>
  <r>
    <s v="AZ-2013-695660"/>
    <x v="588"/>
    <n v="13"/>
    <n v="3"/>
    <n v="13"/>
    <x v="588"/>
    <s v="Eleanor Doyle"/>
    <x v="4"/>
    <x v="4"/>
    <s v="Poole"/>
    <x v="0"/>
    <s v="Consumer"/>
    <s v="Economy"/>
    <x v="0"/>
    <x v="10"/>
    <s v="GlobeWeis Business Envelopes, Set of 50"/>
    <n v="0"/>
    <n v="87"/>
    <n v="23"/>
    <n v="5"/>
    <b v="0"/>
  </r>
  <r>
    <s v="AZ-2013-3020198"/>
    <x v="588"/>
    <n v="13"/>
    <n v="3"/>
    <n v="13"/>
    <x v="588"/>
    <s v="Madeleine Nixon"/>
    <x v="10"/>
    <x v="29"/>
    <s v="Vienna"/>
    <x v="1"/>
    <s v="Home Office"/>
    <s v="Economy"/>
    <x v="0"/>
    <x v="8"/>
    <s v="Hamilton Beach Coffee Grinder, Black"/>
    <n v="0"/>
    <n v="126"/>
    <n v="3"/>
    <n v="3"/>
    <b v="0"/>
  </r>
  <r>
    <s v="AZ-2013-3020198"/>
    <x v="588"/>
    <n v="13"/>
    <n v="3"/>
    <n v="13"/>
    <x v="588"/>
    <s v="Madeleine Nixon"/>
    <x v="10"/>
    <x v="29"/>
    <s v="Vienna"/>
    <x v="1"/>
    <s v="Home Office"/>
    <s v="Economy"/>
    <x v="0"/>
    <x v="3"/>
    <s v="Eldon Box, Single Width"/>
    <n v="0"/>
    <n v="72"/>
    <n v="21"/>
    <n v="7"/>
    <b v="1"/>
  </r>
  <r>
    <s v="AZ-2013-2133544"/>
    <x v="588"/>
    <n v="13"/>
    <n v="3"/>
    <n v="13"/>
    <x v="588"/>
    <s v="Abigail Humffray"/>
    <x v="4"/>
    <x v="4"/>
    <s v="Northampton"/>
    <x v="0"/>
    <s v="Consumer"/>
    <s v="Priority"/>
    <x v="0"/>
    <x v="2"/>
    <s v="BIC Pencil Sharpener, Fluorescent"/>
    <n v="0"/>
    <n v="242"/>
    <n v="82"/>
    <n v="8"/>
    <b v="0"/>
  </r>
  <r>
    <s v="AZ-2013-2133544"/>
    <x v="588"/>
    <n v="13"/>
    <n v="3"/>
    <n v="13"/>
    <x v="588"/>
    <s v="Abigail Humffray"/>
    <x v="4"/>
    <x v="4"/>
    <s v="Northampton"/>
    <x v="0"/>
    <s v="Consumer"/>
    <s v="Priority"/>
    <x v="0"/>
    <x v="2"/>
    <s v="Boston Highlighters, Easy-Erase"/>
    <n v="0"/>
    <n v="57"/>
    <n v="13"/>
    <n v="3"/>
    <b v="1"/>
  </r>
  <r>
    <s v="BN-2013-6506387"/>
    <x v="588"/>
    <n v="13"/>
    <n v="3"/>
    <n v="13"/>
    <x v="588"/>
    <s v="Katie Evenden"/>
    <x v="9"/>
    <x v="51"/>
    <s v="Amsterdam"/>
    <x v="1"/>
    <s v="Corporate"/>
    <s v="Priority"/>
    <x v="0"/>
    <x v="1"/>
    <s v="Ibico Binder, Economy"/>
    <n v="1"/>
    <n v="70"/>
    <n v="-31"/>
    <n v="9"/>
    <b v="0"/>
  </r>
  <r>
    <s v="BN-2013-2545155"/>
    <x v="588"/>
    <n v="13"/>
    <n v="3"/>
    <n v="13"/>
    <x v="588"/>
    <s v="Paige Bibi"/>
    <x v="9"/>
    <x v="72"/>
    <s v="Bergen op Zoom"/>
    <x v="1"/>
    <s v="Home Office"/>
    <s v="Immediate"/>
    <x v="2"/>
    <x v="5"/>
    <s v="Ikea Floating Shelf Set, Traditional"/>
    <n v="1"/>
    <n v="511"/>
    <n v="-450"/>
    <n v="6"/>
    <b v="0"/>
  </r>
  <r>
    <s v="BN-2013-2545155"/>
    <x v="588"/>
    <n v="13"/>
    <n v="3"/>
    <n v="13"/>
    <x v="588"/>
    <s v="Paige Bibi"/>
    <x v="9"/>
    <x v="72"/>
    <s v="Bergen op Zoom"/>
    <x v="1"/>
    <s v="Home Office"/>
    <s v="Immediate"/>
    <x v="2"/>
    <x v="6"/>
    <s v="Office Star Executive Leather Armchair, Black"/>
    <n v="1"/>
    <n v="2571"/>
    <n v="-2211"/>
    <n v="11"/>
    <b v="1"/>
  </r>
  <r>
    <s v="AZ-2011-9700826"/>
    <x v="589"/>
    <n v="14"/>
    <n v="3"/>
    <n v="11"/>
    <x v="589"/>
    <s v="Alexander Bennett"/>
    <x v="1"/>
    <x v="5"/>
    <s v="Berlin"/>
    <x v="1"/>
    <s v="Corporate"/>
    <s v="Economy"/>
    <x v="1"/>
    <x v="7"/>
    <s v="Memorex Router, Erganomic"/>
    <n v="0"/>
    <n v="220"/>
    <n v="49"/>
    <n v="1"/>
    <b v="0"/>
  </r>
  <r>
    <s v="AZ-2011-6222257"/>
    <x v="589"/>
    <n v="14"/>
    <n v="3"/>
    <n v="11"/>
    <x v="589"/>
    <s v="Koby Phillip"/>
    <x v="1"/>
    <x v="1"/>
    <s v="Bonn"/>
    <x v="1"/>
    <s v="Consumer"/>
    <s v="Priority"/>
    <x v="0"/>
    <x v="2"/>
    <s v="Sanford Pens, Water Color"/>
    <n v="0"/>
    <n v="43"/>
    <n v="20"/>
    <n v="3"/>
    <b v="0"/>
  </r>
  <r>
    <s v="AZ-2011-6222257"/>
    <x v="589"/>
    <n v="14"/>
    <n v="3"/>
    <n v="11"/>
    <x v="589"/>
    <s v="Koby Phillip"/>
    <x v="1"/>
    <x v="1"/>
    <s v="Bonn"/>
    <x v="1"/>
    <s v="Consumer"/>
    <s v="Priority"/>
    <x v="0"/>
    <x v="12"/>
    <s v="Fiskars Box Cutter, Serrated"/>
    <n v="0"/>
    <n v="193"/>
    <n v="62"/>
    <n v="6"/>
    <b v="1"/>
  </r>
  <r>
    <s v="AZ-2011-823697"/>
    <x v="589"/>
    <n v="14"/>
    <n v="3"/>
    <n v="11"/>
    <x v="589"/>
    <s v="Thomas McCallum"/>
    <x v="1"/>
    <x v="21"/>
    <s v="Leipzig"/>
    <x v="1"/>
    <s v="Consumer"/>
    <s v="Economy Plus"/>
    <x v="0"/>
    <x v="8"/>
    <s v="Hoover Stove, Red"/>
    <n v="0"/>
    <n v="3070"/>
    <n v="1364"/>
    <n v="6"/>
    <b v="1"/>
  </r>
  <r>
    <s v="AZ-2011-823697"/>
    <x v="589"/>
    <n v="14"/>
    <n v="3"/>
    <n v="11"/>
    <x v="589"/>
    <s v="Thomas McCallum"/>
    <x v="1"/>
    <x v="21"/>
    <s v="Leipzig"/>
    <x v="1"/>
    <s v="Consumer"/>
    <s v="Economy Plus"/>
    <x v="0"/>
    <x v="3"/>
    <s v="Eldon File Cart, Single Width"/>
    <n v="0"/>
    <n v="230"/>
    <n v="20"/>
    <n v="2"/>
    <b v="1"/>
  </r>
  <r>
    <s v="AZ-2011-5265250"/>
    <x v="589"/>
    <n v="14"/>
    <n v="3"/>
    <n v="11"/>
    <x v="589"/>
    <s v="Donna Nash"/>
    <x v="3"/>
    <x v="30"/>
    <s v="Tourcoing"/>
    <x v="1"/>
    <s v="Corporate"/>
    <s v="Economy Plus"/>
    <x v="0"/>
    <x v="14"/>
    <s v="Harbour Creations Round Labels, Adjustable"/>
    <n v="0"/>
    <n v="14"/>
    <n v="4"/>
    <n v="3"/>
    <b v="1"/>
  </r>
  <r>
    <s v="AZ-2012-2636461"/>
    <x v="590"/>
    <n v="14"/>
    <n v="3"/>
    <n v="12"/>
    <x v="590"/>
    <s v="Nicole Howard"/>
    <x v="5"/>
    <x v="20"/>
    <s v="Ponferrada"/>
    <x v="2"/>
    <s v="Consumer"/>
    <s v="Immediate"/>
    <x v="0"/>
    <x v="2"/>
    <s v="BIC Canvas, Easy-Erase"/>
    <n v="0"/>
    <n v="324"/>
    <n v="110"/>
    <n v="6"/>
    <b v="0"/>
  </r>
  <r>
    <s v="BN-2012-6527572"/>
    <x v="590"/>
    <n v="14"/>
    <n v="3"/>
    <n v="12"/>
    <x v="590"/>
    <s v="Michael Watkins"/>
    <x v="2"/>
    <x v="24"/>
    <s v="Gallarate"/>
    <x v="2"/>
    <s v="Home Office"/>
    <s v="Priority"/>
    <x v="2"/>
    <x v="6"/>
    <s v="Hon Rocking Chair, Red"/>
    <n v="1"/>
    <n v="157"/>
    <n v="-204"/>
    <n v="3"/>
    <b v="0"/>
  </r>
  <r>
    <s v="BN-2012-6527572"/>
    <x v="590"/>
    <n v="14"/>
    <n v="3"/>
    <n v="12"/>
    <x v="590"/>
    <s v="Michael Watkins"/>
    <x v="2"/>
    <x v="24"/>
    <s v="Gallarate"/>
    <x v="2"/>
    <s v="Home Office"/>
    <s v="Priority"/>
    <x v="1"/>
    <x v="13"/>
    <s v="Canon Fax and Copier, High-Speed"/>
    <n v="0"/>
    <n v="948"/>
    <n v="66"/>
    <n v="5"/>
    <b v="0"/>
  </r>
  <r>
    <s v="BN-2012-2935339"/>
    <x v="590"/>
    <n v="14"/>
    <n v="3"/>
    <n v="12"/>
    <x v="590"/>
    <s v="Donna Farr"/>
    <x v="9"/>
    <x v="72"/>
    <s v="Eindhoven"/>
    <x v="1"/>
    <s v="Consumer"/>
    <s v="Priority"/>
    <x v="2"/>
    <x v="5"/>
    <s v="Dania Library with Doors, Pine"/>
    <n v="1"/>
    <n v="1273"/>
    <n v="-993"/>
    <n v="7"/>
    <b v="1"/>
  </r>
  <r>
    <s v="BN-2012-2935339"/>
    <x v="590"/>
    <n v="14"/>
    <n v="3"/>
    <n v="12"/>
    <x v="590"/>
    <s v="Donna Farr"/>
    <x v="9"/>
    <x v="72"/>
    <s v="Eindhoven"/>
    <x v="1"/>
    <s v="Consumer"/>
    <s v="Priority"/>
    <x v="0"/>
    <x v="3"/>
    <s v="Smead Box, Single Width"/>
    <n v="1"/>
    <n v="11"/>
    <n v="-5"/>
    <n v="2"/>
    <b v="0"/>
  </r>
  <r>
    <s v="AZ-2013-6808078"/>
    <x v="591"/>
    <n v="14"/>
    <n v="3"/>
    <n v="13"/>
    <x v="591"/>
    <s v="Ruby Blomfield"/>
    <x v="1"/>
    <x v="1"/>
    <s v="Dortmund"/>
    <x v="1"/>
    <s v="Consumer"/>
    <s v="Economy"/>
    <x v="0"/>
    <x v="11"/>
    <s v="Stockwell Staples, Bulk Pack"/>
    <n v="0"/>
    <n v="11"/>
    <n v="2"/>
    <n v="1"/>
    <b v="0"/>
  </r>
  <r>
    <s v="AZ-2013-6808078"/>
    <x v="591"/>
    <n v="14"/>
    <n v="3"/>
    <n v="13"/>
    <x v="591"/>
    <s v="Ruby Blomfield"/>
    <x v="1"/>
    <x v="1"/>
    <s v="Dortmund"/>
    <x v="1"/>
    <s v="Consumer"/>
    <s v="Economy"/>
    <x v="0"/>
    <x v="14"/>
    <s v="Avery Color Coded Labels, Adjustable"/>
    <n v="0"/>
    <n v="34"/>
    <n v="4"/>
    <n v="3"/>
    <b v="0"/>
  </r>
  <r>
    <s v="AZ-2014-2335509"/>
    <x v="592"/>
    <n v="14"/>
    <n v="3"/>
    <n v="14"/>
    <x v="592"/>
    <s v="Georgina Garner"/>
    <x v="8"/>
    <x v="99"/>
    <s v="Charleroi"/>
    <x v="1"/>
    <s v="Consumer"/>
    <s v="Priority"/>
    <x v="2"/>
    <x v="6"/>
    <s v="Harbour Creations Swivel Stool, Adjustable"/>
    <n v="0"/>
    <n v="548"/>
    <n v="153"/>
    <n v="3"/>
    <b v="1"/>
  </r>
  <r>
    <s v="AZ-2014-1144428"/>
    <x v="592"/>
    <n v="14"/>
    <n v="3"/>
    <n v="14"/>
    <x v="592"/>
    <s v="Luther King"/>
    <x v="1"/>
    <x v="71"/>
    <s v="Brandenburg"/>
    <x v="1"/>
    <s v="Consumer"/>
    <s v="Economy Plus"/>
    <x v="2"/>
    <x v="15"/>
    <s v="Advantus Stacking Tray, Durable"/>
    <n v="0"/>
    <n v="211"/>
    <n v="57"/>
    <n v="8"/>
    <b v="0"/>
  </r>
  <r>
    <s v="BN-2014-4795126"/>
    <x v="592"/>
    <n v="14"/>
    <n v="3"/>
    <n v="14"/>
    <x v="592"/>
    <s v="Isabelle Torpy"/>
    <x v="9"/>
    <x v="51"/>
    <s v="Velsen"/>
    <x v="1"/>
    <s v="Consumer"/>
    <s v="Economy"/>
    <x v="2"/>
    <x v="6"/>
    <s v="Novimex Steel Folding Chair, Red"/>
    <n v="1"/>
    <n v="41"/>
    <n v="-6"/>
    <n v="1"/>
    <b v="1"/>
  </r>
  <r>
    <s v="BN-2014-4795126"/>
    <x v="592"/>
    <n v="14"/>
    <n v="3"/>
    <n v="14"/>
    <x v="592"/>
    <s v="Isabelle Torpy"/>
    <x v="9"/>
    <x v="51"/>
    <s v="Velsen"/>
    <x v="1"/>
    <s v="Consumer"/>
    <s v="Economy"/>
    <x v="2"/>
    <x v="15"/>
    <s v="Advantus Door Stop, Duo Pack"/>
    <n v="0"/>
    <n v="216"/>
    <n v="-38"/>
    <n v="6"/>
    <b v="1"/>
  </r>
  <r>
    <s v="BN-2014-4795126"/>
    <x v="592"/>
    <n v="14"/>
    <n v="3"/>
    <n v="14"/>
    <x v="592"/>
    <s v="Isabelle Torpy"/>
    <x v="9"/>
    <x v="51"/>
    <s v="Velsen"/>
    <x v="1"/>
    <s v="Consumer"/>
    <s v="Economy"/>
    <x v="2"/>
    <x v="15"/>
    <s v="Rubbermaid Frame, Duo Pack"/>
    <n v="0"/>
    <n v="616"/>
    <n v="-69"/>
    <n v="7"/>
    <b v="0"/>
  </r>
  <r>
    <s v="BN-2014-4795126"/>
    <x v="592"/>
    <n v="14"/>
    <n v="3"/>
    <n v="14"/>
    <x v="592"/>
    <s v="Isabelle Torpy"/>
    <x v="9"/>
    <x v="51"/>
    <s v="Velsen"/>
    <x v="1"/>
    <s v="Consumer"/>
    <s v="Economy"/>
    <x v="0"/>
    <x v="11"/>
    <s v="Advantus Clamps, Metal"/>
    <n v="1"/>
    <n v="10"/>
    <n v="-1"/>
    <n v="1"/>
    <b v="1"/>
  </r>
  <r>
    <s v="BN-2014-4795126"/>
    <x v="592"/>
    <n v="14"/>
    <n v="3"/>
    <n v="14"/>
    <x v="592"/>
    <s v="Isabelle Torpy"/>
    <x v="9"/>
    <x v="51"/>
    <s v="Velsen"/>
    <x v="1"/>
    <s v="Consumer"/>
    <s v="Economy"/>
    <x v="0"/>
    <x v="14"/>
    <s v="Harbour Creations Color Coded Labels, Alphabetical"/>
    <n v="1"/>
    <n v="25"/>
    <n v="0"/>
    <n v="4"/>
    <b v="0"/>
  </r>
  <r>
    <s v="BN-2014-4795126"/>
    <x v="592"/>
    <n v="14"/>
    <n v="3"/>
    <n v="14"/>
    <x v="592"/>
    <s v="Isabelle Torpy"/>
    <x v="9"/>
    <x v="51"/>
    <s v="Velsen"/>
    <x v="1"/>
    <s v="Consumer"/>
    <s v="Economy"/>
    <x v="0"/>
    <x v="0"/>
    <s v="Xerox Computer Printout Paper, Recycled"/>
    <n v="1"/>
    <n v="53"/>
    <n v="-18"/>
    <n v="4"/>
    <b v="0"/>
  </r>
  <r>
    <s v="BN-2014-4795126"/>
    <x v="592"/>
    <n v="14"/>
    <n v="3"/>
    <n v="14"/>
    <x v="592"/>
    <s v="Isabelle Torpy"/>
    <x v="9"/>
    <x v="51"/>
    <s v="Velsen"/>
    <x v="1"/>
    <s v="Consumer"/>
    <s v="Economy"/>
    <x v="0"/>
    <x v="0"/>
    <s v="Xerox Note Cards, Recycled"/>
    <n v="1"/>
    <n v="13"/>
    <n v="-8"/>
    <n v="1"/>
    <b v="0"/>
  </r>
  <r>
    <s v="BN-2011-1399750"/>
    <x v="593"/>
    <n v="15"/>
    <n v="3"/>
    <n v="11"/>
    <x v="593"/>
    <s v="Wanda Wingert"/>
    <x v="4"/>
    <x v="4"/>
    <s v="London"/>
    <x v="0"/>
    <s v="Consumer"/>
    <s v="Immediate"/>
    <x v="2"/>
    <x v="6"/>
    <s v="Office Star Steel Folding Chair, Set of Two"/>
    <n v="0"/>
    <n v="254"/>
    <n v="73"/>
    <n v="3"/>
    <b v="1"/>
  </r>
  <r>
    <s v="BN-2011-1399750"/>
    <x v="593"/>
    <n v="15"/>
    <n v="3"/>
    <n v="11"/>
    <x v="593"/>
    <s v="Wanda Wingert"/>
    <x v="4"/>
    <x v="4"/>
    <s v="London"/>
    <x v="0"/>
    <s v="Consumer"/>
    <s v="Immediate"/>
    <x v="0"/>
    <x v="2"/>
    <s v="Binney &amp; Smith Pens, Blue"/>
    <n v="0"/>
    <n v="11"/>
    <n v="4"/>
    <n v="1"/>
    <b v="1"/>
  </r>
  <r>
    <s v="BN-2011-1399750"/>
    <x v="593"/>
    <n v="15"/>
    <n v="3"/>
    <n v="11"/>
    <x v="593"/>
    <s v="Wanda Wingert"/>
    <x v="4"/>
    <x v="4"/>
    <s v="London"/>
    <x v="0"/>
    <s v="Consumer"/>
    <s v="Immediate"/>
    <x v="0"/>
    <x v="2"/>
    <s v="Sanford Highlighters, Easy-Erase"/>
    <n v="0"/>
    <n v="29"/>
    <n v="-2"/>
    <n v="2"/>
    <b v="1"/>
  </r>
  <r>
    <s v="BN-2011-1399750"/>
    <x v="593"/>
    <n v="15"/>
    <n v="3"/>
    <n v="11"/>
    <x v="593"/>
    <s v="Wanda Wingert"/>
    <x v="4"/>
    <x v="4"/>
    <s v="London"/>
    <x v="0"/>
    <s v="Consumer"/>
    <s v="Immediate"/>
    <x v="0"/>
    <x v="1"/>
    <s v="Avery Binder, Recycled"/>
    <n v="0"/>
    <n v="48"/>
    <n v="19"/>
    <n v="4"/>
    <b v="1"/>
  </r>
  <r>
    <s v="BN-2011-1399750"/>
    <x v="593"/>
    <n v="15"/>
    <n v="3"/>
    <n v="11"/>
    <x v="593"/>
    <s v="Wanda Wingert"/>
    <x v="4"/>
    <x v="4"/>
    <s v="London"/>
    <x v="0"/>
    <s v="Consumer"/>
    <s v="Immediate"/>
    <x v="0"/>
    <x v="11"/>
    <s v="Stockwell Paper Clips, Metal"/>
    <n v="0"/>
    <n v="24"/>
    <n v="8"/>
    <n v="2"/>
    <b v="1"/>
  </r>
  <r>
    <s v="AZ-2012-6572855"/>
    <x v="594"/>
    <n v="15"/>
    <n v="3"/>
    <n v="12"/>
    <x v="594"/>
    <s v="Koby Tompson"/>
    <x v="1"/>
    <x v="1"/>
    <s v="Dorsten"/>
    <x v="1"/>
    <s v="Consumer"/>
    <s v="Economy"/>
    <x v="2"/>
    <x v="5"/>
    <s v="Bush Classic Bookcase, Traditional"/>
    <n v="0"/>
    <n v="743"/>
    <n v="256"/>
    <n v="2"/>
    <b v="0"/>
  </r>
  <r>
    <s v="AZ-2012-6572855"/>
    <x v="594"/>
    <n v="15"/>
    <n v="3"/>
    <n v="12"/>
    <x v="594"/>
    <s v="Koby Tompson"/>
    <x v="1"/>
    <x v="1"/>
    <s v="Dorsten"/>
    <x v="1"/>
    <s v="Consumer"/>
    <s v="Economy"/>
    <x v="2"/>
    <x v="6"/>
    <s v="Office Star Steel Folding Chair, Adjustable"/>
    <n v="0"/>
    <n v="254"/>
    <n v="107"/>
    <n v="3"/>
    <b v="1"/>
  </r>
  <r>
    <s v="AZ-2012-6572855"/>
    <x v="594"/>
    <n v="15"/>
    <n v="3"/>
    <n v="12"/>
    <x v="594"/>
    <s v="Koby Tompson"/>
    <x v="1"/>
    <x v="1"/>
    <s v="Dorsten"/>
    <x v="1"/>
    <s v="Consumer"/>
    <s v="Economy"/>
    <x v="0"/>
    <x v="2"/>
    <s v="Stanley Pens, Blue"/>
    <n v="0"/>
    <n v="30"/>
    <n v="15"/>
    <n v="3"/>
    <b v="0"/>
  </r>
  <r>
    <s v="AZ-2012-6572855"/>
    <x v="594"/>
    <n v="15"/>
    <n v="3"/>
    <n v="12"/>
    <x v="594"/>
    <s v="Koby Tompson"/>
    <x v="1"/>
    <x v="1"/>
    <s v="Dorsten"/>
    <x v="1"/>
    <s v="Consumer"/>
    <s v="Economy"/>
    <x v="0"/>
    <x v="11"/>
    <s v="OIC Thumb Tacks, Assorted Sizes"/>
    <n v="0"/>
    <n v="46"/>
    <n v="18"/>
    <n v="4"/>
    <b v="1"/>
  </r>
  <r>
    <s v="AZ-2012-6572855"/>
    <x v="594"/>
    <n v="15"/>
    <n v="3"/>
    <n v="12"/>
    <x v="594"/>
    <s v="Koby Tompson"/>
    <x v="1"/>
    <x v="1"/>
    <s v="Dorsten"/>
    <x v="1"/>
    <s v="Consumer"/>
    <s v="Economy"/>
    <x v="1"/>
    <x v="4"/>
    <s v="Panasonic Card Printer, White"/>
    <n v="0"/>
    <n v="861"/>
    <n v="327"/>
    <n v="5"/>
    <b v="0"/>
  </r>
  <r>
    <s v="AZ-2012-4505130"/>
    <x v="594"/>
    <n v="15"/>
    <n v="3"/>
    <n v="12"/>
    <x v="594"/>
    <s v="Rita McCann"/>
    <x v="4"/>
    <x v="4"/>
    <s v="Gateshead"/>
    <x v="0"/>
    <s v="Consumer"/>
    <s v="Economy"/>
    <x v="2"/>
    <x v="15"/>
    <s v="Tenex Photo Frame, Black"/>
    <n v="0"/>
    <n v="36"/>
    <n v="-1"/>
    <n v="1"/>
    <b v="0"/>
  </r>
  <r>
    <s v="AZ-2012-4505130"/>
    <x v="594"/>
    <n v="15"/>
    <n v="3"/>
    <n v="12"/>
    <x v="594"/>
    <s v="Rita McCann"/>
    <x v="4"/>
    <x v="4"/>
    <s v="Gateshead"/>
    <x v="0"/>
    <s v="Consumer"/>
    <s v="Economy"/>
    <x v="0"/>
    <x v="8"/>
    <s v="KitchenAid Toaster, White"/>
    <n v="0"/>
    <n v="167"/>
    <n v="67"/>
    <n v="2"/>
    <b v="0"/>
  </r>
  <r>
    <s v="AZ-2012-4505130"/>
    <x v="594"/>
    <n v="15"/>
    <n v="3"/>
    <n v="12"/>
    <x v="594"/>
    <s v="Rita McCann"/>
    <x v="4"/>
    <x v="4"/>
    <s v="Gateshead"/>
    <x v="0"/>
    <s v="Consumer"/>
    <s v="Economy"/>
    <x v="0"/>
    <x v="1"/>
    <s v="Acco Binding Machine, Economy"/>
    <n v="0"/>
    <n v="102"/>
    <n v="30"/>
    <n v="2"/>
    <b v="1"/>
  </r>
  <r>
    <s v="AZ-2012-4505130"/>
    <x v="594"/>
    <n v="15"/>
    <n v="3"/>
    <n v="12"/>
    <x v="594"/>
    <s v="Rita McCann"/>
    <x v="4"/>
    <x v="4"/>
    <s v="Gateshead"/>
    <x v="0"/>
    <s v="Consumer"/>
    <s v="Economy"/>
    <x v="0"/>
    <x v="14"/>
    <s v="Novimex File Folder Labels, Alphabetical"/>
    <n v="0"/>
    <n v="40"/>
    <n v="6"/>
    <n v="5"/>
    <b v="1"/>
  </r>
  <r>
    <s v="AZ-2012-4505130"/>
    <x v="594"/>
    <n v="15"/>
    <n v="3"/>
    <n v="12"/>
    <x v="594"/>
    <s v="Rita McCann"/>
    <x v="4"/>
    <x v="4"/>
    <s v="Gateshead"/>
    <x v="0"/>
    <s v="Consumer"/>
    <s v="Economy"/>
    <x v="0"/>
    <x v="14"/>
    <s v="Novimex Removable Labels, Adjustable"/>
    <n v="0"/>
    <n v="31"/>
    <n v="3"/>
    <n v="3"/>
    <b v="1"/>
  </r>
  <r>
    <s v="AZ-2012-4505130"/>
    <x v="594"/>
    <n v="15"/>
    <n v="3"/>
    <n v="12"/>
    <x v="594"/>
    <s v="Rita McCann"/>
    <x v="4"/>
    <x v="4"/>
    <s v="Gateshead"/>
    <x v="0"/>
    <s v="Consumer"/>
    <s v="Economy"/>
    <x v="0"/>
    <x v="3"/>
    <s v="Smead Box, Blue"/>
    <n v="0"/>
    <n v="22"/>
    <n v="0"/>
    <n v="2"/>
    <b v="1"/>
  </r>
  <r>
    <s v="AZ-2012-4505130"/>
    <x v="594"/>
    <n v="15"/>
    <n v="3"/>
    <n v="12"/>
    <x v="594"/>
    <s v="Rita McCann"/>
    <x v="4"/>
    <x v="4"/>
    <s v="Gateshead"/>
    <x v="0"/>
    <s v="Consumer"/>
    <s v="Economy"/>
    <x v="1"/>
    <x v="4"/>
    <s v="Panasonic Printer, Durable"/>
    <n v="0"/>
    <n v="1066"/>
    <n v="224"/>
    <n v="4"/>
    <b v="1"/>
  </r>
  <r>
    <s v="AZ-2012-4505130"/>
    <x v="594"/>
    <n v="15"/>
    <n v="3"/>
    <n v="12"/>
    <x v="594"/>
    <s v="Rita McCann"/>
    <x v="4"/>
    <x v="4"/>
    <s v="Gateshead"/>
    <x v="0"/>
    <s v="Consumer"/>
    <s v="Economy"/>
    <x v="1"/>
    <x v="9"/>
    <s v="Apple Signal Booster, Full Size"/>
    <n v="0"/>
    <n v="414"/>
    <n v="21"/>
    <n v="3"/>
    <b v="0"/>
  </r>
  <r>
    <s v="BN-2012-5238794"/>
    <x v="594"/>
    <n v="15"/>
    <n v="3"/>
    <n v="12"/>
    <x v="594"/>
    <s v="Bettie Lang"/>
    <x v="9"/>
    <x v="72"/>
    <s v="Tilburg"/>
    <x v="1"/>
    <s v="Consumer"/>
    <s v="Economy"/>
    <x v="0"/>
    <x v="1"/>
    <s v="Avery Binder Covers, Economy"/>
    <n v="1"/>
    <n v="22"/>
    <n v="-8"/>
    <n v="4"/>
    <b v="0"/>
  </r>
  <r>
    <s v="BN-2012-5238794"/>
    <x v="594"/>
    <n v="15"/>
    <n v="3"/>
    <n v="12"/>
    <x v="594"/>
    <s v="Bettie Lang"/>
    <x v="9"/>
    <x v="72"/>
    <s v="Tilburg"/>
    <x v="1"/>
    <s v="Consumer"/>
    <s v="Economy"/>
    <x v="0"/>
    <x v="1"/>
    <s v="Wilson Jones Binder Covers, Economy"/>
    <n v="1"/>
    <n v="17"/>
    <n v="-8"/>
    <n v="3"/>
    <b v="1"/>
  </r>
  <r>
    <s v="BN-2012-5238794"/>
    <x v="594"/>
    <n v="15"/>
    <n v="3"/>
    <n v="12"/>
    <x v="594"/>
    <s v="Bettie Lang"/>
    <x v="9"/>
    <x v="72"/>
    <s v="Tilburg"/>
    <x v="1"/>
    <s v="Consumer"/>
    <s v="Economy"/>
    <x v="0"/>
    <x v="10"/>
    <s v="Ames Business Envelopes, Recycled"/>
    <n v="1"/>
    <n v="47"/>
    <n v="-11"/>
    <n v="7"/>
    <b v="1"/>
  </r>
  <r>
    <s v="BN-2012-5238794"/>
    <x v="594"/>
    <n v="15"/>
    <n v="3"/>
    <n v="12"/>
    <x v="594"/>
    <s v="Bettie Lang"/>
    <x v="9"/>
    <x v="72"/>
    <s v="Tilburg"/>
    <x v="1"/>
    <s v="Consumer"/>
    <s v="Economy"/>
    <x v="0"/>
    <x v="0"/>
    <s v="Eaton Memo Slips, Multicolor"/>
    <n v="1"/>
    <n v="38"/>
    <n v="-25"/>
    <n v="5"/>
    <b v="0"/>
  </r>
  <r>
    <s v="BN-2012-5238794"/>
    <x v="594"/>
    <n v="15"/>
    <n v="3"/>
    <n v="12"/>
    <x v="594"/>
    <s v="Bettie Lang"/>
    <x v="9"/>
    <x v="72"/>
    <s v="Tilburg"/>
    <x v="1"/>
    <s v="Consumer"/>
    <s v="Economy"/>
    <x v="0"/>
    <x v="0"/>
    <s v="Green Bar Message Books, Premium"/>
    <n v="1"/>
    <n v="48"/>
    <n v="-38"/>
    <n v="4"/>
    <b v="1"/>
  </r>
  <r>
    <s v="BN-2012-5238794"/>
    <x v="594"/>
    <n v="15"/>
    <n v="3"/>
    <n v="12"/>
    <x v="594"/>
    <s v="Bettie Lang"/>
    <x v="9"/>
    <x v="72"/>
    <s v="Tilburg"/>
    <x v="1"/>
    <s v="Consumer"/>
    <s v="Economy"/>
    <x v="1"/>
    <x v="13"/>
    <s v="Canon Ink, High-Speed"/>
    <n v="1"/>
    <n v="218"/>
    <n v="-79"/>
    <n v="3"/>
    <b v="0"/>
  </r>
  <r>
    <s v="BN-2012-5238794"/>
    <x v="594"/>
    <n v="15"/>
    <n v="3"/>
    <n v="12"/>
    <x v="594"/>
    <s v="Bettie Lang"/>
    <x v="9"/>
    <x v="72"/>
    <s v="Tilburg"/>
    <x v="1"/>
    <s v="Consumer"/>
    <s v="Economy"/>
    <x v="1"/>
    <x v="13"/>
    <s v="Canon Wireless Fax, Color"/>
    <n v="1"/>
    <n v="1901"/>
    <n v="-1673"/>
    <n v="10"/>
    <b v="1"/>
  </r>
  <r>
    <s v="BN-2012-5238794"/>
    <x v="594"/>
    <n v="15"/>
    <n v="3"/>
    <n v="12"/>
    <x v="594"/>
    <s v="Bettie Lang"/>
    <x v="9"/>
    <x v="72"/>
    <s v="Tilburg"/>
    <x v="1"/>
    <s v="Consumer"/>
    <s v="Economy"/>
    <x v="1"/>
    <x v="9"/>
    <s v="Nokia Signal Booster, Full Size"/>
    <n v="1"/>
    <n v="207"/>
    <n v="-120"/>
    <n v="3"/>
    <b v="0"/>
  </r>
  <r>
    <s v="BN-2012-8607495"/>
    <x v="594"/>
    <n v="15"/>
    <n v="3"/>
    <n v="12"/>
    <x v="594"/>
    <s v="Joe Gilbert"/>
    <x v="9"/>
    <x v="59"/>
    <s v="Almelo"/>
    <x v="1"/>
    <s v="Home Office"/>
    <s v="Economy Plus"/>
    <x v="0"/>
    <x v="2"/>
    <s v="Boston Canvas, Easy-Erase"/>
    <n v="1"/>
    <n v="108"/>
    <n v="-58"/>
    <n v="4"/>
    <b v="1"/>
  </r>
  <r>
    <s v="BN-2012-2497362"/>
    <x v="594"/>
    <n v="15"/>
    <n v="3"/>
    <n v="12"/>
    <x v="594"/>
    <s v="Jade Daniels"/>
    <x v="4"/>
    <x v="42"/>
    <s v="Aberdeen"/>
    <x v="0"/>
    <s v="Corporate"/>
    <s v="Priority"/>
    <x v="0"/>
    <x v="1"/>
    <s v="Wilson Jones Binding Machine, Recycled"/>
    <n v="0"/>
    <n v="197"/>
    <n v="22"/>
    <n v="4"/>
    <b v="0"/>
  </r>
  <r>
    <s v="BN-2012-2497362"/>
    <x v="594"/>
    <n v="15"/>
    <n v="3"/>
    <n v="12"/>
    <x v="594"/>
    <s v="Jade Daniels"/>
    <x v="4"/>
    <x v="42"/>
    <s v="Aberdeen"/>
    <x v="0"/>
    <s v="Corporate"/>
    <s v="Priority"/>
    <x v="0"/>
    <x v="11"/>
    <s v="Stockwell Staples, 12 Pack"/>
    <n v="0"/>
    <n v="108"/>
    <n v="40"/>
    <n v="11"/>
    <b v="1"/>
  </r>
  <r>
    <s v="AZ-2013-6813674"/>
    <x v="595"/>
    <n v="15"/>
    <n v="3"/>
    <n v="13"/>
    <x v="595"/>
    <s v="Eva Arnold"/>
    <x v="3"/>
    <x v="30"/>
    <s v="Tourcoing"/>
    <x v="1"/>
    <s v="Consumer"/>
    <s v="Economy"/>
    <x v="2"/>
    <x v="6"/>
    <s v="SAFCO Bag Chairs, Red"/>
    <n v="0"/>
    <n v="133"/>
    <n v="-4"/>
    <n v="3"/>
    <b v="1"/>
  </r>
  <r>
    <s v="AZ-2013-6813674"/>
    <x v="595"/>
    <n v="15"/>
    <n v="3"/>
    <n v="13"/>
    <x v="595"/>
    <s v="Eva Arnold"/>
    <x v="3"/>
    <x v="30"/>
    <s v="Tourcoing"/>
    <x v="1"/>
    <s v="Consumer"/>
    <s v="Economy"/>
    <x v="0"/>
    <x v="1"/>
    <s v="Acco Index Tab, Clear"/>
    <n v="0"/>
    <n v="16"/>
    <n v="7"/>
    <n v="2"/>
    <b v="0"/>
  </r>
  <r>
    <s v="AZ-2013-2961520"/>
    <x v="595"/>
    <n v="15"/>
    <n v="3"/>
    <n v="13"/>
    <x v="595"/>
    <s v="Kai Leonard"/>
    <x v="3"/>
    <x v="27"/>
    <s v="Pessac"/>
    <x v="1"/>
    <s v="Corporate"/>
    <s v="Economy"/>
    <x v="0"/>
    <x v="1"/>
    <s v="Avery Binding Machine, Recycled"/>
    <n v="0"/>
    <n v="344"/>
    <n v="148"/>
    <n v="7"/>
    <b v="1"/>
  </r>
  <r>
    <s v="AZ-2013-701408"/>
    <x v="595"/>
    <n v="15"/>
    <n v="3"/>
    <n v="13"/>
    <x v="595"/>
    <s v="Michael Myers"/>
    <x v="3"/>
    <x v="14"/>
    <s v="Colomiers"/>
    <x v="1"/>
    <s v="Home Office"/>
    <s v="Economy"/>
    <x v="2"/>
    <x v="6"/>
    <s v="Harbour Creations Chairmat, Black"/>
    <n v="0"/>
    <n v="564"/>
    <n v="69"/>
    <n v="9"/>
    <b v="0"/>
  </r>
  <r>
    <s v="BN-2014-3961366"/>
    <x v="596"/>
    <n v="15"/>
    <n v="3"/>
    <n v="14"/>
    <x v="596"/>
    <s v="Alice Black"/>
    <x v="2"/>
    <x v="53"/>
    <s v="Bari"/>
    <x v="2"/>
    <s v="Home Office"/>
    <s v="Economy Plus"/>
    <x v="0"/>
    <x v="3"/>
    <s v="Smead Trays, Single Width"/>
    <n v="0"/>
    <n v="58"/>
    <n v="-8"/>
    <n v="2"/>
    <b v="1"/>
  </r>
  <r>
    <s v="AZ-2014-9189061"/>
    <x v="596"/>
    <n v="15"/>
    <n v="3"/>
    <n v="14"/>
    <x v="596"/>
    <s v="Catharine Robbins"/>
    <x v="3"/>
    <x v="41"/>
    <s v="Le Havre"/>
    <x v="1"/>
    <s v="Corporate"/>
    <s v="Economy"/>
    <x v="0"/>
    <x v="3"/>
    <s v="Fellowes File Cart, Wire Frame"/>
    <n v="0"/>
    <n v="245"/>
    <n v="30"/>
    <n v="2"/>
    <b v="0"/>
  </r>
  <r>
    <s v="AZ-2014-8582071"/>
    <x v="596"/>
    <n v="15"/>
    <n v="3"/>
    <n v="14"/>
    <x v="596"/>
    <s v="Tahlia Coughlan"/>
    <x v="4"/>
    <x v="4"/>
    <s v="Dunstable"/>
    <x v="0"/>
    <s v="Corporate"/>
    <s v="Economy"/>
    <x v="0"/>
    <x v="8"/>
    <s v="Hoover Blender, White"/>
    <n v="0"/>
    <n v="685"/>
    <n v="7"/>
    <n v="7"/>
    <b v="1"/>
  </r>
  <r>
    <s v="AZ-2014-8582071"/>
    <x v="596"/>
    <n v="15"/>
    <n v="3"/>
    <n v="14"/>
    <x v="596"/>
    <s v="Tahlia Coughlan"/>
    <x v="4"/>
    <x v="4"/>
    <s v="Dunstable"/>
    <x v="0"/>
    <s v="Corporate"/>
    <s v="Economy"/>
    <x v="1"/>
    <x v="4"/>
    <s v="Epson Card Printer, Durable"/>
    <n v="0"/>
    <n v="850"/>
    <n v="289"/>
    <n v="5"/>
    <b v="0"/>
  </r>
  <r>
    <s v="AZ-2014-8487214"/>
    <x v="596"/>
    <n v="15"/>
    <n v="3"/>
    <n v="14"/>
    <x v="596"/>
    <s v="Paul Collazo"/>
    <x v="2"/>
    <x v="24"/>
    <s v="Monza"/>
    <x v="2"/>
    <s v="Home Office"/>
    <s v="Economy"/>
    <x v="0"/>
    <x v="11"/>
    <s v="Stockwell Paper Clips, Assorted Sizes"/>
    <n v="0"/>
    <n v="57"/>
    <n v="6"/>
    <n v="5"/>
    <b v="1"/>
  </r>
  <r>
    <s v="AZ-2014-8487214"/>
    <x v="596"/>
    <n v="15"/>
    <n v="3"/>
    <n v="14"/>
    <x v="596"/>
    <s v="Paul Collazo"/>
    <x v="2"/>
    <x v="24"/>
    <s v="Monza"/>
    <x v="2"/>
    <s v="Home Office"/>
    <s v="Economy"/>
    <x v="1"/>
    <x v="4"/>
    <s v="Konica Phone, Red"/>
    <n v="0"/>
    <n v="200"/>
    <n v="7"/>
    <n v="4"/>
    <b v="1"/>
  </r>
  <r>
    <s v="AZ-2011-254910"/>
    <x v="597"/>
    <n v="16"/>
    <n v="3"/>
    <n v="11"/>
    <x v="597"/>
    <s v="Scarlett Truchanas"/>
    <x v="2"/>
    <x v="53"/>
    <s v="Bari"/>
    <x v="2"/>
    <s v="Corporate"/>
    <s v="Economy"/>
    <x v="0"/>
    <x v="12"/>
    <s v="Fiskars Trimmer, Steel"/>
    <n v="0"/>
    <n v="83"/>
    <n v="10"/>
    <n v="2"/>
    <b v="0"/>
  </r>
  <r>
    <s v="AZ-2012-2801511"/>
    <x v="598"/>
    <n v="16"/>
    <n v="3"/>
    <n v="12"/>
    <x v="598"/>
    <s v="Chloe O'Dea"/>
    <x v="4"/>
    <x v="4"/>
    <s v="London"/>
    <x v="0"/>
    <s v="Consumer"/>
    <s v="Immediate"/>
    <x v="2"/>
    <x v="6"/>
    <s v="SAFCO Steel Folding Chair, Red"/>
    <n v="0"/>
    <n v="309"/>
    <n v="127"/>
    <n v="4"/>
    <b v="0"/>
  </r>
  <r>
    <s v="AZ-2012-2801511"/>
    <x v="598"/>
    <n v="16"/>
    <n v="3"/>
    <n v="12"/>
    <x v="598"/>
    <s v="Chloe O'Dea"/>
    <x v="4"/>
    <x v="4"/>
    <s v="London"/>
    <x v="0"/>
    <s v="Consumer"/>
    <s v="Immediate"/>
    <x v="0"/>
    <x v="1"/>
    <s v="Avery Binding Machine, Clear"/>
    <n v="0"/>
    <n v="174"/>
    <n v="4"/>
    <n v="4"/>
    <b v="0"/>
  </r>
  <r>
    <s v="AZ-2012-2801511"/>
    <x v="598"/>
    <n v="16"/>
    <n v="3"/>
    <n v="12"/>
    <x v="598"/>
    <s v="Chloe O'Dea"/>
    <x v="4"/>
    <x v="4"/>
    <s v="London"/>
    <x v="0"/>
    <s v="Consumer"/>
    <s v="Immediate"/>
    <x v="0"/>
    <x v="10"/>
    <s v="Kraft Manila Envelope, Set of 50"/>
    <n v="0"/>
    <n v="48"/>
    <n v="1"/>
    <n v="2"/>
    <b v="1"/>
  </r>
  <r>
    <s v="BN-2012-5227523"/>
    <x v="598"/>
    <n v="16"/>
    <n v="3"/>
    <n v="12"/>
    <x v="598"/>
    <s v="Alexandra Whitehouse"/>
    <x v="0"/>
    <x v="36"/>
    <s v="Gothenburg"/>
    <x v="0"/>
    <s v="Consumer"/>
    <s v="Economy"/>
    <x v="1"/>
    <x v="9"/>
    <s v="Nokia Office Telephone, VoIP"/>
    <n v="1"/>
    <n v="261"/>
    <n v="-68"/>
    <n v="8"/>
    <b v="1"/>
  </r>
  <r>
    <s v="BN-2012-3566851"/>
    <x v="598"/>
    <n v="16"/>
    <n v="3"/>
    <n v="12"/>
    <x v="598"/>
    <s v="Anthony Stewart"/>
    <x v="3"/>
    <x v="8"/>
    <s v="Malakoff"/>
    <x v="1"/>
    <s v="Home Office"/>
    <s v="Economy"/>
    <x v="0"/>
    <x v="12"/>
    <s v="Acme Letter Opener, Easy Grip"/>
    <n v="0"/>
    <n v="32"/>
    <n v="9"/>
    <n v="1"/>
    <b v="1"/>
  </r>
  <r>
    <s v="BN-2012-3566851"/>
    <x v="598"/>
    <n v="16"/>
    <n v="3"/>
    <n v="12"/>
    <x v="598"/>
    <s v="Anthony Stewart"/>
    <x v="3"/>
    <x v="8"/>
    <s v="Malakoff"/>
    <x v="1"/>
    <s v="Home Office"/>
    <s v="Economy"/>
    <x v="1"/>
    <x v="13"/>
    <s v="Sharp Ink, High-Speed"/>
    <n v="0"/>
    <n v="730"/>
    <n v="-60"/>
    <n v="7"/>
    <b v="1"/>
  </r>
  <r>
    <s v="AZ-2011-8252363"/>
    <x v="599"/>
    <n v="17"/>
    <n v="3"/>
    <n v="11"/>
    <x v="599"/>
    <s v="Jessica Paramor"/>
    <x v="1"/>
    <x v="16"/>
    <s v="Magdeburg"/>
    <x v="1"/>
    <s v="Corporate"/>
    <s v="Economy"/>
    <x v="0"/>
    <x v="14"/>
    <s v="Hon Round Labels, 5000 Label Set"/>
    <n v="0"/>
    <n v="21"/>
    <n v="7"/>
    <n v="3"/>
    <b v="1"/>
  </r>
  <r>
    <s v="AZ-2011-8252363"/>
    <x v="599"/>
    <n v="17"/>
    <n v="3"/>
    <n v="11"/>
    <x v="599"/>
    <s v="Jessica Paramor"/>
    <x v="1"/>
    <x v="16"/>
    <s v="Magdeburg"/>
    <x v="1"/>
    <s v="Corporate"/>
    <s v="Economy"/>
    <x v="0"/>
    <x v="3"/>
    <s v="Smead Folders, Industrial"/>
    <n v="0"/>
    <n v="81"/>
    <n v="12"/>
    <n v="5"/>
    <b v="1"/>
  </r>
  <r>
    <s v="AZ-2012-9020905"/>
    <x v="600"/>
    <n v="17"/>
    <n v="3"/>
    <n v="12"/>
    <x v="600"/>
    <s v="Craig Rayner"/>
    <x v="1"/>
    <x v="1"/>
    <s v="Duisburg"/>
    <x v="1"/>
    <s v="Consumer"/>
    <s v="Economy"/>
    <x v="2"/>
    <x v="15"/>
    <s v="Tenex Clock, Duo Pack"/>
    <n v="0"/>
    <n v="101"/>
    <n v="38"/>
    <n v="2"/>
    <b v="1"/>
  </r>
  <r>
    <s v="AZ-2012-9020905"/>
    <x v="600"/>
    <n v="17"/>
    <n v="3"/>
    <n v="12"/>
    <x v="600"/>
    <s v="Craig Rayner"/>
    <x v="1"/>
    <x v="1"/>
    <s v="Duisburg"/>
    <x v="1"/>
    <s v="Consumer"/>
    <s v="Economy"/>
    <x v="0"/>
    <x v="2"/>
    <s v="Sanford Pencil Sharpener, Fluorescent"/>
    <n v="0"/>
    <n v="52"/>
    <n v="18"/>
    <n v="2"/>
    <b v="0"/>
  </r>
  <r>
    <s v="AZ-2012-9020905"/>
    <x v="600"/>
    <n v="17"/>
    <n v="3"/>
    <n v="12"/>
    <x v="600"/>
    <s v="Craig Rayner"/>
    <x v="1"/>
    <x v="1"/>
    <s v="Duisburg"/>
    <x v="1"/>
    <s v="Consumer"/>
    <s v="Economy"/>
    <x v="0"/>
    <x v="3"/>
    <s v="Rogers Box, Wire Frame"/>
    <n v="0"/>
    <n v="104"/>
    <n v="2"/>
    <n v="5"/>
    <b v="0"/>
  </r>
  <r>
    <s v="AZ-2012-2130534"/>
    <x v="600"/>
    <n v="17"/>
    <n v="3"/>
    <n v="12"/>
    <x v="600"/>
    <s v="Rita McCann"/>
    <x v="13"/>
    <x v="69"/>
    <s v="Espoo"/>
    <x v="0"/>
    <s v="Consumer"/>
    <s v="Economy Plus"/>
    <x v="0"/>
    <x v="1"/>
    <s v="Cardinal 3-Hole Punch, Durable"/>
    <n v="0"/>
    <n v="61"/>
    <n v="28"/>
    <n v="2"/>
    <b v="1"/>
  </r>
  <r>
    <s v="AZ-2012-2130534"/>
    <x v="600"/>
    <n v="17"/>
    <n v="3"/>
    <n v="12"/>
    <x v="600"/>
    <s v="Rita McCann"/>
    <x v="13"/>
    <x v="69"/>
    <s v="Espoo"/>
    <x v="0"/>
    <s v="Consumer"/>
    <s v="Economy Plus"/>
    <x v="0"/>
    <x v="10"/>
    <s v="Ames Peel and Seal, Security-Tint"/>
    <n v="0"/>
    <n v="42"/>
    <n v="13"/>
    <n v="2"/>
    <b v="0"/>
  </r>
  <r>
    <s v="AZ-2012-4991226"/>
    <x v="600"/>
    <n v="17"/>
    <n v="3"/>
    <n v="12"/>
    <x v="600"/>
    <s v="Isabelle Vaughan"/>
    <x v="4"/>
    <x v="4"/>
    <s v="London"/>
    <x v="0"/>
    <s v="Consumer"/>
    <s v="Economy Plus"/>
    <x v="0"/>
    <x v="14"/>
    <s v="Avery Shipping Labels, 5000 Label Set"/>
    <n v="0"/>
    <n v="88"/>
    <n v="27"/>
    <n v="8"/>
    <b v="0"/>
  </r>
  <r>
    <s v="AZ-2012-4991226"/>
    <x v="600"/>
    <n v="17"/>
    <n v="3"/>
    <n v="12"/>
    <x v="600"/>
    <s v="Isabelle Vaughan"/>
    <x v="4"/>
    <x v="4"/>
    <s v="London"/>
    <x v="0"/>
    <s v="Consumer"/>
    <s v="Economy Plus"/>
    <x v="0"/>
    <x v="3"/>
    <s v="Smead Trays, Wire Frame"/>
    <n v="0"/>
    <n v="43"/>
    <n v="1"/>
    <n v="1"/>
    <b v="1"/>
  </r>
  <r>
    <s v="AZ-2014-5228686"/>
    <x v="601"/>
    <n v="17"/>
    <n v="3"/>
    <n v="14"/>
    <x v="601"/>
    <s v="Charli Rose"/>
    <x v="4"/>
    <x v="4"/>
    <s v="Rochdale"/>
    <x v="0"/>
    <s v="Consumer"/>
    <s v="Priority"/>
    <x v="0"/>
    <x v="3"/>
    <s v="Rogers Shelving, Industrial"/>
    <n v="0"/>
    <n v="250"/>
    <n v="75"/>
    <n v="4"/>
    <b v="0"/>
  </r>
  <r>
    <s v="BN-2014-6482721"/>
    <x v="601"/>
    <n v="17"/>
    <n v="3"/>
    <n v="14"/>
    <x v="601"/>
    <s v="Tyler Duncan"/>
    <x v="1"/>
    <x v="1"/>
    <s v="Duisburg"/>
    <x v="1"/>
    <s v="Home Office"/>
    <s v="Economy Plus"/>
    <x v="0"/>
    <x v="14"/>
    <s v="Harbour Creations Removable Labels, Adjustable"/>
    <n v="0"/>
    <n v="41"/>
    <n v="6"/>
    <n v="5"/>
    <b v="0"/>
  </r>
  <r>
    <s v="BN-2014-6482721"/>
    <x v="601"/>
    <n v="17"/>
    <n v="3"/>
    <n v="14"/>
    <x v="601"/>
    <s v="Tyler Duncan"/>
    <x v="1"/>
    <x v="1"/>
    <s v="Duisburg"/>
    <x v="1"/>
    <s v="Home Office"/>
    <s v="Economy Plus"/>
    <x v="0"/>
    <x v="3"/>
    <s v="Smead File Cart, Blue"/>
    <n v="0"/>
    <n v="344"/>
    <n v="-34"/>
    <n v="3"/>
    <b v="1"/>
  </r>
  <r>
    <s v="BN-2014-6482721"/>
    <x v="601"/>
    <n v="17"/>
    <n v="3"/>
    <n v="14"/>
    <x v="601"/>
    <s v="Tyler Duncan"/>
    <x v="1"/>
    <x v="1"/>
    <s v="Duisburg"/>
    <x v="1"/>
    <s v="Home Office"/>
    <s v="Economy Plus"/>
    <x v="1"/>
    <x v="13"/>
    <s v="HP Ink, Laser"/>
    <n v="0"/>
    <n v="1030"/>
    <n v="206"/>
    <n v="8"/>
    <b v="0"/>
  </r>
  <r>
    <s v="AZ-2014-6745557"/>
    <x v="601"/>
    <n v="17"/>
    <n v="3"/>
    <n v="14"/>
    <x v="601"/>
    <s v="Christy Wiley"/>
    <x v="3"/>
    <x v="8"/>
    <s v="Vigneux-sur-Seine"/>
    <x v="1"/>
    <s v="Consumer"/>
    <s v="Economy"/>
    <x v="1"/>
    <x v="7"/>
    <s v="SanDisk Keyboard, Programmable"/>
    <n v="0"/>
    <n v="166"/>
    <n v="27"/>
    <n v="2"/>
    <b v="0"/>
  </r>
  <r>
    <s v="BN-2014-9660071"/>
    <x v="601"/>
    <n v="17"/>
    <n v="3"/>
    <n v="14"/>
    <x v="601"/>
    <s v="Ali Jerger"/>
    <x v="4"/>
    <x v="42"/>
    <s v="Dundee"/>
    <x v="0"/>
    <s v="Corporate"/>
    <s v="Economy"/>
    <x v="1"/>
    <x v="13"/>
    <s v="Canon Personal Copier, Laser"/>
    <n v="0"/>
    <n v="856"/>
    <n v="385"/>
    <n v="6"/>
    <b v="1"/>
  </r>
  <r>
    <s v="BN-2014-9660071"/>
    <x v="601"/>
    <n v="17"/>
    <n v="3"/>
    <n v="14"/>
    <x v="601"/>
    <s v="Ali Jerger"/>
    <x v="4"/>
    <x v="42"/>
    <s v="Dundee"/>
    <x v="0"/>
    <s v="Corporate"/>
    <s v="Economy"/>
    <x v="1"/>
    <x v="4"/>
    <s v="Okidata Receipt Printer, White"/>
    <n v="0"/>
    <n v="485"/>
    <n v="29"/>
    <n v="4"/>
    <b v="1"/>
  </r>
  <r>
    <s v="AZ-2011-1584987"/>
    <x v="602"/>
    <n v="18"/>
    <n v="3"/>
    <n v="11"/>
    <x v="602"/>
    <s v="Charlie Brooks"/>
    <x v="3"/>
    <x v="39"/>
    <s v="Marseille"/>
    <x v="1"/>
    <s v="Consumer"/>
    <s v="Economy"/>
    <x v="0"/>
    <x v="3"/>
    <s v="Smead Shelving, Industrial"/>
    <n v="0"/>
    <n v="178"/>
    <n v="28"/>
    <n v="4"/>
    <b v="1"/>
  </r>
  <r>
    <s v="AZ-2011-4707711"/>
    <x v="602"/>
    <n v="18"/>
    <n v="3"/>
    <n v="11"/>
    <x v="602"/>
    <s v="Sam Wood"/>
    <x v="3"/>
    <x v="8"/>
    <s v="Noisy-le-Sec"/>
    <x v="1"/>
    <s v="Home Office"/>
    <s v="Priority"/>
    <x v="0"/>
    <x v="11"/>
    <s v="Stockwell Clamps, Bulk Pack"/>
    <n v="0"/>
    <n v="57"/>
    <n v="5"/>
    <n v="3"/>
    <b v="1"/>
  </r>
  <r>
    <s v="AZ-2013-6396086"/>
    <x v="603"/>
    <n v="18"/>
    <n v="3"/>
    <n v="13"/>
    <x v="603"/>
    <s v="Debbie Fisk"/>
    <x v="9"/>
    <x v="119"/>
    <s v="Terneuzen"/>
    <x v="1"/>
    <s v="Corporate"/>
    <s v="Economy"/>
    <x v="0"/>
    <x v="2"/>
    <s v="Binney &amp; Smith Sketch Pad, Blue"/>
    <n v="1"/>
    <n v="208"/>
    <n v="-100"/>
    <n v="9"/>
    <b v="0"/>
  </r>
  <r>
    <s v="AZ-2014-5410108"/>
    <x v="604"/>
    <n v="18"/>
    <n v="3"/>
    <n v="14"/>
    <x v="604"/>
    <s v="Louis Dominguez"/>
    <x v="6"/>
    <x v="11"/>
    <s v="Cork"/>
    <x v="0"/>
    <s v="Corporate"/>
    <s v="Immediate"/>
    <x v="0"/>
    <x v="2"/>
    <s v="Stanley Markers, Easy-Erase"/>
    <n v="1"/>
    <n v="67"/>
    <n v="-67"/>
    <n v="6"/>
    <b v="1"/>
  </r>
  <r>
    <s v="AZ-2014-9586532"/>
    <x v="604"/>
    <n v="18"/>
    <n v="3"/>
    <n v="14"/>
    <x v="604"/>
    <s v="Kian Sykes"/>
    <x v="5"/>
    <x v="10"/>
    <s v="Barcelona"/>
    <x v="2"/>
    <s v="Consumer"/>
    <s v="Immediate"/>
    <x v="0"/>
    <x v="10"/>
    <s v="Cameo Business Envelopes, Set of 50"/>
    <n v="0"/>
    <n v="82"/>
    <n v="33"/>
    <n v="4"/>
    <b v="0"/>
  </r>
  <r>
    <s v="BN-2014-2423414"/>
    <x v="604"/>
    <n v="18"/>
    <n v="3"/>
    <n v="14"/>
    <x v="604"/>
    <s v="Claudia Poore"/>
    <x v="3"/>
    <x v="8"/>
    <s v="Chelles"/>
    <x v="1"/>
    <s v="Corporate"/>
    <s v="Economy Plus"/>
    <x v="0"/>
    <x v="10"/>
    <s v="Jiffy Business Envelopes, Set of 50"/>
    <n v="0"/>
    <n v="117"/>
    <n v="17"/>
    <n v="6"/>
    <b v="1"/>
  </r>
  <r>
    <s v="BN-2014-2423414"/>
    <x v="604"/>
    <n v="18"/>
    <n v="3"/>
    <n v="14"/>
    <x v="604"/>
    <s v="Claudia Poore"/>
    <x v="3"/>
    <x v="8"/>
    <s v="Chelles"/>
    <x v="1"/>
    <s v="Corporate"/>
    <s v="Economy Plus"/>
    <x v="1"/>
    <x v="13"/>
    <s v="Canon Fax Machine, High-Speed"/>
    <n v="0"/>
    <n v="1076"/>
    <n v="-38"/>
    <n v="4"/>
    <b v="0"/>
  </r>
  <r>
    <s v="BN-2014-2423414"/>
    <x v="604"/>
    <n v="18"/>
    <n v="3"/>
    <n v="14"/>
    <x v="604"/>
    <s v="Claudia Poore"/>
    <x v="3"/>
    <x v="8"/>
    <s v="Chelles"/>
    <x v="1"/>
    <s v="Corporate"/>
    <s v="Economy Plus"/>
    <x v="1"/>
    <x v="13"/>
    <s v="Sharp Fax Machine, Digital"/>
    <n v="0"/>
    <n v="1506"/>
    <n v="-266"/>
    <n v="6"/>
    <b v="0"/>
  </r>
  <r>
    <s v="AZ-2014-7988186"/>
    <x v="604"/>
    <n v="18"/>
    <n v="3"/>
    <n v="14"/>
    <x v="604"/>
    <s v="Georgia Bermingham"/>
    <x v="2"/>
    <x v="6"/>
    <s v="Rome"/>
    <x v="2"/>
    <s v="Home Office"/>
    <s v="Economy"/>
    <x v="0"/>
    <x v="2"/>
    <s v="Boston Highlighters, Water Color"/>
    <n v="0"/>
    <n v="110"/>
    <n v="20"/>
    <n v="5"/>
    <b v="0"/>
  </r>
  <r>
    <s v="AZ-2014-7988186"/>
    <x v="604"/>
    <n v="18"/>
    <n v="3"/>
    <n v="14"/>
    <x v="604"/>
    <s v="Georgia Bermingham"/>
    <x v="2"/>
    <x v="6"/>
    <s v="Rome"/>
    <x v="2"/>
    <s v="Home Office"/>
    <s v="Economy"/>
    <x v="0"/>
    <x v="0"/>
    <s v="Eaton Memo Slips, 8.5 x 11"/>
    <n v="0"/>
    <n v="54"/>
    <n v="14"/>
    <n v="3"/>
    <b v="1"/>
  </r>
  <r>
    <s v="AZ-2012-3746179"/>
    <x v="605"/>
    <n v="19"/>
    <n v="3"/>
    <n v="12"/>
    <x v="605"/>
    <s v="Mark Westfall"/>
    <x v="3"/>
    <x v="30"/>
    <s v="Roubaix"/>
    <x v="1"/>
    <s v="Consumer"/>
    <s v="Economy Plus"/>
    <x v="0"/>
    <x v="1"/>
    <s v="Avery Binder, Durable"/>
    <n v="0"/>
    <n v="58"/>
    <n v="3"/>
    <n v="4"/>
    <b v="0"/>
  </r>
  <r>
    <s v="AZ-2012-3042149"/>
    <x v="605"/>
    <n v="19"/>
    <n v="3"/>
    <n v="12"/>
    <x v="605"/>
    <s v="Jacob Carter"/>
    <x v="3"/>
    <x v="8"/>
    <s v="Conflans-Sainte-Honorine"/>
    <x v="1"/>
    <s v="Consumer"/>
    <s v="Economy"/>
    <x v="0"/>
    <x v="2"/>
    <s v="Sanford Highlighters, Easy-Erase"/>
    <n v="0"/>
    <n v="32"/>
    <n v="1"/>
    <n v="2"/>
    <b v="0"/>
  </r>
  <r>
    <s v="AZ-2012-4954045"/>
    <x v="605"/>
    <n v="19"/>
    <n v="3"/>
    <n v="12"/>
    <x v="605"/>
    <s v="Lily Skurrie"/>
    <x v="1"/>
    <x v="32"/>
    <s v="Wiesbaden"/>
    <x v="1"/>
    <s v="Corporate"/>
    <s v="Priority"/>
    <x v="0"/>
    <x v="0"/>
    <s v="Eaton Cards &amp; Envelopes, Premium"/>
    <n v="0"/>
    <n v="136"/>
    <n v="41"/>
    <n v="3"/>
    <b v="1"/>
  </r>
  <r>
    <s v="AZ-2012-8629398"/>
    <x v="605"/>
    <n v="19"/>
    <n v="3"/>
    <n v="12"/>
    <x v="605"/>
    <s v="Nathan Iqbal"/>
    <x v="4"/>
    <x v="4"/>
    <s v="Bradford"/>
    <x v="0"/>
    <s v="Consumer"/>
    <s v="Priority"/>
    <x v="0"/>
    <x v="14"/>
    <s v="Novimex Removable Labels, Adjustable"/>
    <n v="0"/>
    <n v="72"/>
    <n v="7"/>
    <n v="7"/>
    <b v="0"/>
  </r>
  <r>
    <s v="AZ-2012-8629398"/>
    <x v="605"/>
    <n v="19"/>
    <n v="3"/>
    <n v="12"/>
    <x v="605"/>
    <s v="Nathan Iqbal"/>
    <x v="4"/>
    <x v="4"/>
    <s v="Bradford"/>
    <x v="0"/>
    <s v="Consumer"/>
    <s v="Priority"/>
    <x v="0"/>
    <x v="3"/>
    <s v="Eldon File Cart, Single Width"/>
    <n v="0"/>
    <n v="384"/>
    <n v="69"/>
    <n v="3"/>
    <b v="1"/>
  </r>
  <r>
    <s v="AZ-2012-2214403"/>
    <x v="605"/>
    <n v="19"/>
    <n v="3"/>
    <n v="12"/>
    <x v="605"/>
    <s v="Rachel Norton"/>
    <x v="1"/>
    <x v="1"/>
    <s v="Euskirchen"/>
    <x v="1"/>
    <s v="Corporate"/>
    <s v="Immediate"/>
    <x v="0"/>
    <x v="3"/>
    <s v="Rogers Lockers, Industrial"/>
    <n v="0"/>
    <n v="1527"/>
    <n v="475"/>
    <n v="8"/>
    <b v="1"/>
  </r>
  <r>
    <s v="BN-2012-831365"/>
    <x v="605"/>
    <n v="19"/>
    <n v="3"/>
    <n v="12"/>
    <x v="605"/>
    <s v="Everett Dunbar"/>
    <x v="2"/>
    <x v="6"/>
    <s v="Rome"/>
    <x v="2"/>
    <s v="Corporate"/>
    <s v="Economy"/>
    <x v="0"/>
    <x v="0"/>
    <s v="Xerox Cards &amp; Envelopes, Multicolor"/>
    <n v="0"/>
    <n v="139"/>
    <n v="14"/>
    <n v="3"/>
    <b v="0"/>
  </r>
  <r>
    <s v="BN-2012-831365"/>
    <x v="605"/>
    <n v="19"/>
    <n v="3"/>
    <n v="12"/>
    <x v="605"/>
    <s v="Everett Dunbar"/>
    <x v="2"/>
    <x v="6"/>
    <s v="Rome"/>
    <x v="2"/>
    <s v="Corporate"/>
    <s v="Economy"/>
    <x v="1"/>
    <x v="9"/>
    <s v="Motorola Office Telephone, Cordless"/>
    <n v="0"/>
    <n v="134"/>
    <n v="-31"/>
    <n v="3"/>
    <b v="0"/>
  </r>
  <r>
    <s v="AZ-2013-5523176"/>
    <x v="606"/>
    <n v="19"/>
    <n v="3"/>
    <n v="13"/>
    <x v="606"/>
    <s v="Kai Bolden"/>
    <x v="3"/>
    <x v="39"/>
    <s v="Marseille"/>
    <x v="1"/>
    <s v="Consumer"/>
    <s v="Priority"/>
    <x v="0"/>
    <x v="2"/>
    <s v="Boston Highlighters, Water Color"/>
    <n v="0"/>
    <n v="154"/>
    <n v="28"/>
    <n v="7"/>
    <b v="0"/>
  </r>
  <r>
    <s v="AZ-2013-5523176"/>
    <x v="606"/>
    <n v="19"/>
    <n v="3"/>
    <n v="13"/>
    <x v="606"/>
    <s v="Kai Bolden"/>
    <x v="3"/>
    <x v="39"/>
    <s v="Marseille"/>
    <x v="1"/>
    <s v="Consumer"/>
    <s v="Priority"/>
    <x v="1"/>
    <x v="4"/>
    <s v="Konica Phone, Red"/>
    <n v="0"/>
    <n v="567"/>
    <n v="180"/>
    <n v="8"/>
    <b v="1"/>
  </r>
  <r>
    <s v="AZ-2013-7436115"/>
    <x v="606"/>
    <n v="19"/>
    <n v="3"/>
    <n v="13"/>
    <x v="606"/>
    <s v="Caleb Kenyon"/>
    <x v="4"/>
    <x v="4"/>
    <s v="Manchester"/>
    <x v="0"/>
    <s v="Corporate"/>
    <s v="Economy Plus"/>
    <x v="0"/>
    <x v="10"/>
    <s v="Cameo Interoffice Envelope, Set of 50"/>
    <n v="0"/>
    <n v="332"/>
    <n v="119"/>
    <n v="7"/>
    <b v="0"/>
  </r>
  <r>
    <s v="BN-2013-9063982"/>
    <x v="606"/>
    <n v="19"/>
    <n v="3"/>
    <n v="13"/>
    <x v="606"/>
    <s v="Aidan Rowe"/>
    <x v="3"/>
    <x v="9"/>
    <s v="Saint-Chamond"/>
    <x v="1"/>
    <s v="Consumer"/>
    <s v="Immediate"/>
    <x v="0"/>
    <x v="8"/>
    <s v="Cuisinart Coffee Grinder, White"/>
    <n v="0"/>
    <n v="132"/>
    <n v="46"/>
    <n v="4"/>
    <b v="0"/>
  </r>
  <r>
    <s v="BN-2013-9063982"/>
    <x v="606"/>
    <n v="19"/>
    <n v="3"/>
    <n v="13"/>
    <x v="606"/>
    <s v="Aidan Rowe"/>
    <x v="3"/>
    <x v="9"/>
    <s v="Saint-Chamond"/>
    <x v="1"/>
    <s v="Consumer"/>
    <s v="Immediate"/>
    <x v="0"/>
    <x v="3"/>
    <s v="Eldon Shelving, Single Width"/>
    <n v="0"/>
    <n v="44"/>
    <n v="-5"/>
    <n v="1"/>
    <b v="0"/>
  </r>
  <r>
    <s v="BN-2013-9063982"/>
    <x v="606"/>
    <n v="19"/>
    <n v="3"/>
    <n v="13"/>
    <x v="606"/>
    <s v="Aidan Rowe"/>
    <x v="3"/>
    <x v="9"/>
    <s v="Saint-Chamond"/>
    <x v="1"/>
    <s v="Consumer"/>
    <s v="Immediate"/>
    <x v="0"/>
    <x v="3"/>
    <s v="Fellowes Lockers, Industrial"/>
    <n v="0"/>
    <n v="748"/>
    <n v="283"/>
    <n v="4"/>
    <b v="0"/>
  </r>
  <r>
    <s v="BN-2013-9063982"/>
    <x v="606"/>
    <n v="19"/>
    <n v="3"/>
    <n v="13"/>
    <x v="606"/>
    <s v="Aidan Rowe"/>
    <x v="3"/>
    <x v="9"/>
    <s v="Saint-Chamond"/>
    <x v="1"/>
    <s v="Consumer"/>
    <s v="Immediate"/>
    <x v="1"/>
    <x v="9"/>
    <s v="Apple Speaker Phone, Cordless"/>
    <n v="0"/>
    <n v="214"/>
    <n v="18"/>
    <n v="2"/>
    <b v="0"/>
  </r>
  <r>
    <s v="AZ-2014-1476167"/>
    <x v="607"/>
    <n v="19"/>
    <n v="3"/>
    <n v="14"/>
    <x v="607"/>
    <s v="Carol Evans"/>
    <x v="4"/>
    <x v="4"/>
    <s v="Bristol"/>
    <x v="0"/>
    <s v="Consumer"/>
    <s v="Immediate"/>
    <x v="0"/>
    <x v="3"/>
    <s v="Rogers Folders, Industrial"/>
    <n v="0"/>
    <n v="62"/>
    <n v="9"/>
    <n v="2"/>
    <b v="1"/>
  </r>
  <r>
    <s v="AZ-2014-3980434"/>
    <x v="607"/>
    <n v="19"/>
    <n v="3"/>
    <n v="14"/>
    <x v="607"/>
    <s v="John Basser"/>
    <x v="10"/>
    <x v="85"/>
    <s v="Graz"/>
    <x v="1"/>
    <s v="Corporate"/>
    <s v="Economy"/>
    <x v="2"/>
    <x v="15"/>
    <s v="Advantus Clock, Durable"/>
    <n v="0"/>
    <n v="242"/>
    <n v="14"/>
    <n v="5"/>
    <b v="1"/>
  </r>
  <r>
    <s v="BN-2014-2531975"/>
    <x v="607"/>
    <n v="19"/>
    <n v="3"/>
    <n v="14"/>
    <x v="607"/>
    <s v="Samantha Reynell"/>
    <x v="5"/>
    <x v="10"/>
    <s v="Badalona"/>
    <x v="2"/>
    <s v="Home Office"/>
    <s v="Economy"/>
    <x v="0"/>
    <x v="3"/>
    <s v="Tenex Folders, Industrial"/>
    <n v="0"/>
    <n v="85"/>
    <n v="-9"/>
    <n v="4"/>
    <b v="1"/>
  </r>
  <r>
    <s v="AZ-2014-9092874"/>
    <x v="607"/>
    <n v="19"/>
    <n v="3"/>
    <n v="14"/>
    <x v="607"/>
    <s v="Sarah Cross"/>
    <x v="1"/>
    <x v="66"/>
    <s v="Mainz"/>
    <x v="1"/>
    <s v="Consumer"/>
    <s v="Economy"/>
    <x v="0"/>
    <x v="2"/>
    <s v="Binney &amp; Smith Markers, Fluorescent"/>
    <n v="0"/>
    <n v="51"/>
    <n v="14"/>
    <n v="2"/>
    <b v="1"/>
  </r>
  <r>
    <s v="AZ-2014-9092874"/>
    <x v="607"/>
    <n v="19"/>
    <n v="3"/>
    <n v="14"/>
    <x v="607"/>
    <s v="Sarah Cross"/>
    <x v="1"/>
    <x v="66"/>
    <s v="Mainz"/>
    <x v="1"/>
    <s v="Consumer"/>
    <s v="Economy"/>
    <x v="0"/>
    <x v="2"/>
    <s v="Stanley Pens, Easy-Erase"/>
    <n v="0"/>
    <n v="31"/>
    <n v="14"/>
    <n v="3"/>
    <b v="0"/>
  </r>
  <r>
    <s v="AZ-2014-9092874"/>
    <x v="607"/>
    <n v="19"/>
    <n v="3"/>
    <n v="14"/>
    <x v="607"/>
    <s v="Sarah Cross"/>
    <x v="1"/>
    <x v="66"/>
    <s v="Mainz"/>
    <x v="1"/>
    <s v="Consumer"/>
    <s v="Economy"/>
    <x v="0"/>
    <x v="10"/>
    <s v="Kraft Mailers, Security-Tint"/>
    <n v="0"/>
    <n v="240"/>
    <n v="12"/>
    <n v="6"/>
    <b v="0"/>
  </r>
  <r>
    <s v="AZ-2014-9092874"/>
    <x v="607"/>
    <n v="19"/>
    <n v="3"/>
    <n v="14"/>
    <x v="607"/>
    <s v="Sarah Cross"/>
    <x v="1"/>
    <x v="66"/>
    <s v="Mainz"/>
    <x v="1"/>
    <s v="Consumer"/>
    <s v="Economy"/>
    <x v="0"/>
    <x v="12"/>
    <s v="Kleencut Trimmer, Steel"/>
    <n v="0"/>
    <n v="163"/>
    <n v="26"/>
    <n v="4"/>
    <b v="1"/>
  </r>
  <r>
    <s v="AZ-2012-5854289"/>
    <x v="608"/>
    <n v="20"/>
    <n v="3"/>
    <n v="12"/>
    <x v="608"/>
    <s v="Terence Welch"/>
    <x v="3"/>
    <x v="8"/>
    <s v="Corbeil-Essonnes"/>
    <x v="1"/>
    <s v="Consumer"/>
    <s v="Priority"/>
    <x v="0"/>
    <x v="1"/>
    <s v="Acco 3-Hole Punch, Durable"/>
    <n v="0"/>
    <n v="221"/>
    <n v="91"/>
    <n v="7"/>
    <b v="1"/>
  </r>
  <r>
    <s v="AZ-2012-5854289"/>
    <x v="608"/>
    <n v="20"/>
    <n v="3"/>
    <n v="12"/>
    <x v="608"/>
    <s v="Terence Welch"/>
    <x v="3"/>
    <x v="8"/>
    <s v="Corbeil-Essonnes"/>
    <x v="1"/>
    <s v="Consumer"/>
    <s v="Priority"/>
    <x v="1"/>
    <x v="9"/>
    <s v="Samsung Office Telephone, with Caller ID"/>
    <n v="0"/>
    <n v="166"/>
    <n v="16"/>
    <n v="3"/>
    <b v="0"/>
  </r>
  <r>
    <s v="AZ-2012-808163"/>
    <x v="608"/>
    <n v="20"/>
    <n v="3"/>
    <n v="12"/>
    <x v="608"/>
    <s v="Aaron Bootman"/>
    <x v="4"/>
    <x v="4"/>
    <s v="Southend-on-Sea"/>
    <x v="0"/>
    <s v="Consumer"/>
    <s v="Immediate"/>
    <x v="1"/>
    <x v="4"/>
    <s v="Konica Receipt Printer, Durable"/>
    <n v="0"/>
    <n v="245"/>
    <n v="71"/>
    <n v="2"/>
    <b v="1"/>
  </r>
  <r>
    <s v="AZ-2012-3333420"/>
    <x v="608"/>
    <n v="20"/>
    <n v="3"/>
    <n v="12"/>
    <x v="608"/>
    <s v="Hollie Morris"/>
    <x v="4"/>
    <x v="4"/>
    <s v="Poole"/>
    <x v="0"/>
    <s v="Corporate"/>
    <s v="Economy Plus"/>
    <x v="0"/>
    <x v="2"/>
    <s v="Binney &amp; Smith Sketch Pad, Fluorescent"/>
    <n v="0"/>
    <n v="285"/>
    <n v="14"/>
    <n v="6"/>
    <b v="0"/>
  </r>
  <r>
    <s v="AZ-2012-3333420"/>
    <x v="608"/>
    <n v="20"/>
    <n v="3"/>
    <n v="12"/>
    <x v="608"/>
    <s v="Hollie Morris"/>
    <x v="4"/>
    <x v="4"/>
    <s v="Poole"/>
    <x v="0"/>
    <s v="Corporate"/>
    <s v="Economy Plus"/>
    <x v="0"/>
    <x v="1"/>
    <s v="Ibico Binding Machine, Recycled"/>
    <n v="0"/>
    <n v="104"/>
    <n v="19"/>
    <n v="2"/>
    <b v="1"/>
  </r>
  <r>
    <s v="AZ-2012-3333420"/>
    <x v="608"/>
    <n v="20"/>
    <n v="3"/>
    <n v="12"/>
    <x v="608"/>
    <s v="Hollie Morris"/>
    <x v="4"/>
    <x v="4"/>
    <s v="Poole"/>
    <x v="0"/>
    <s v="Corporate"/>
    <s v="Economy Plus"/>
    <x v="0"/>
    <x v="1"/>
    <s v="Wilson Jones Binding Machine, Recycled"/>
    <n v="0"/>
    <n v="148"/>
    <n v="16"/>
    <n v="3"/>
    <b v="1"/>
  </r>
  <r>
    <s v="AZ-2012-3333420"/>
    <x v="608"/>
    <n v="20"/>
    <n v="3"/>
    <n v="12"/>
    <x v="608"/>
    <s v="Hollie Morris"/>
    <x v="4"/>
    <x v="4"/>
    <s v="Poole"/>
    <x v="0"/>
    <s v="Corporate"/>
    <s v="Economy Plus"/>
    <x v="1"/>
    <x v="7"/>
    <s v="Logitech Flash Drive, Programmable"/>
    <n v="0"/>
    <n v="64"/>
    <n v="30"/>
    <n v="2"/>
    <b v="1"/>
  </r>
  <r>
    <s v="AZ-2013-739088"/>
    <x v="609"/>
    <n v="20"/>
    <n v="3"/>
    <n v="13"/>
    <x v="609"/>
    <s v="Sherron Henegar"/>
    <x v="1"/>
    <x v="66"/>
    <s v="Mainz"/>
    <x v="1"/>
    <s v="Consumer"/>
    <s v="Economy"/>
    <x v="0"/>
    <x v="10"/>
    <s v="Cameo Manila Envelope, with clear poly window"/>
    <n v="0"/>
    <n v="214"/>
    <n v="105"/>
    <n v="7"/>
    <b v="1"/>
  </r>
  <r>
    <s v="AZ-2013-739088"/>
    <x v="609"/>
    <n v="20"/>
    <n v="3"/>
    <n v="13"/>
    <x v="609"/>
    <s v="Sherron Henegar"/>
    <x v="1"/>
    <x v="66"/>
    <s v="Mainz"/>
    <x v="1"/>
    <s v="Consumer"/>
    <s v="Economy"/>
    <x v="0"/>
    <x v="3"/>
    <s v="Smead File Cart, Industrial"/>
    <n v="0"/>
    <n v="1156"/>
    <n v="231"/>
    <n v="10"/>
    <b v="1"/>
  </r>
  <r>
    <s v="AZ-2013-5073437"/>
    <x v="609"/>
    <n v="20"/>
    <n v="3"/>
    <n v="13"/>
    <x v="609"/>
    <s v="Gail Thompson"/>
    <x v="4"/>
    <x v="4"/>
    <s v="Preston"/>
    <x v="0"/>
    <s v="Consumer"/>
    <s v="Economy Plus"/>
    <x v="0"/>
    <x v="8"/>
    <s v="Breville Microwave, White"/>
    <n v="0"/>
    <n v="2699"/>
    <n v="890"/>
    <n v="9"/>
    <b v="0"/>
  </r>
  <r>
    <s v="BN-2013-5895980"/>
    <x v="609"/>
    <n v="20"/>
    <n v="3"/>
    <n v="13"/>
    <x v="609"/>
    <s v="Louie Knight"/>
    <x v="9"/>
    <x v="59"/>
    <s v="Enschede"/>
    <x v="1"/>
    <s v="Consumer"/>
    <s v="Economy"/>
    <x v="0"/>
    <x v="14"/>
    <s v="Novimex Color Coded Labels, Alphabetical"/>
    <n v="1"/>
    <n v="18"/>
    <n v="-6"/>
    <n v="3"/>
    <b v="1"/>
  </r>
  <r>
    <s v="AZ-2014-6229450"/>
    <x v="610"/>
    <n v="20"/>
    <n v="3"/>
    <n v="14"/>
    <x v="610"/>
    <s v="Nate Wilder-Neligan"/>
    <x v="3"/>
    <x v="30"/>
    <s v="Abbeville"/>
    <x v="1"/>
    <s v="Consumer"/>
    <s v="Priority"/>
    <x v="0"/>
    <x v="2"/>
    <s v="Binney &amp; Smith Highlighters, Water Color"/>
    <n v="0"/>
    <n v="40"/>
    <n v="17"/>
    <n v="2"/>
    <b v="0"/>
  </r>
  <r>
    <s v="AZ-2014-6229450"/>
    <x v="610"/>
    <n v="20"/>
    <n v="3"/>
    <n v="14"/>
    <x v="610"/>
    <s v="Nate Wilder-Neligan"/>
    <x v="3"/>
    <x v="30"/>
    <s v="Abbeville"/>
    <x v="1"/>
    <s v="Consumer"/>
    <s v="Priority"/>
    <x v="0"/>
    <x v="3"/>
    <s v="Eldon Shelving, Industrial"/>
    <n v="0"/>
    <n v="132"/>
    <n v="-10"/>
    <n v="3"/>
    <b v="0"/>
  </r>
  <r>
    <s v="AZ-2011-7499604"/>
    <x v="611"/>
    <n v="21"/>
    <n v="3"/>
    <n v="11"/>
    <x v="611"/>
    <s v="Gabriel Sanders"/>
    <x v="7"/>
    <x v="89"/>
    <s v="Stavanger"/>
    <x v="0"/>
    <s v="Consumer"/>
    <s v="Economy"/>
    <x v="2"/>
    <x v="15"/>
    <s v="Rubbermaid Door Stop, Duo Pack"/>
    <n v="0"/>
    <n v="132"/>
    <n v="9"/>
    <n v="3"/>
    <b v="1"/>
  </r>
  <r>
    <s v="AZ-2011-7499604"/>
    <x v="611"/>
    <n v="21"/>
    <n v="3"/>
    <n v="11"/>
    <x v="611"/>
    <s v="Gabriel Sanders"/>
    <x v="7"/>
    <x v="89"/>
    <s v="Stavanger"/>
    <x v="0"/>
    <s v="Consumer"/>
    <s v="Economy"/>
    <x v="0"/>
    <x v="3"/>
    <s v="Smead Folders, Wire Frame"/>
    <n v="0"/>
    <n v="50"/>
    <n v="3"/>
    <n v="3"/>
    <b v="1"/>
  </r>
  <r>
    <s v="AZ-2011-1916360"/>
    <x v="611"/>
    <n v="21"/>
    <n v="3"/>
    <n v="11"/>
    <x v="611"/>
    <s v="Charles Builder"/>
    <x v="2"/>
    <x v="74"/>
    <s v="Cagliari"/>
    <x v="2"/>
    <s v="Consumer"/>
    <s v="Economy Plus"/>
    <x v="2"/>
    <x v="5"/>
    <s v="Dania 3-Shelf Cabinet, Mobile"/>
    <n v="0"/>
    <n v="288"/>
    <n v="20"/>
    <n v="2"/>
    <b v="1"/>
  </r>
  <r>
    <s v="AZ-2011-2169445"/>
    <x v="611"/>
    <n v="21"/>
    <n v="3"/>
    <n v="11"/>
    <x v="611"/>
    <s v="Aaron Bootman"/>
    <x v="2"/>
    <x v="15"/>
    <s v="Marsala"/>
    <x v="2"/>
    <s v="Consumer"/>
    <s v="Priority"/>
    <x v="0"/>
    <x v="14"/>
    <s v="Harbour Creations Round Labels, Laser Printer Compatible"/>
    <n v="0"/>
    <n v="47"/>
    <n v="7"/>
    <n v="7"/>
    <b v="0"/>
  </r>
  <r>
    <s v="AZ-2011-2169445"/>
    <x v="611"/>
    <n v="21"/>
    <n v="3"/>
    <n v="11"/>
    <x v="611"/>
    <s v="Aaron Bootman"/>
    <x v="2"/>
    <x v="15"/>
    <s v="Marsala"/>
    <x v="2"/>
    <s v="Consumer"/>
    <s v="Priority"/>
    <x v="0"/>
    <x v="12"/>
    <s v="Elite Box Cutter, High Speed"/>
    <n v="0"/>
    <n v="105"/>
    <n v="42"/>
    <n v="3"/>
    <b v="1"/>
  </r>
  <r>
    <s v="AZ-2011-2169445"/>
    <x v="611"/>
    <n v="21"/>
    <n v="3"/>
    <n v="11"/>
    <x v="611"/>
    <s v="Aaron Bootman"/>
    <x v="2"/>
    <x v="15"/>
    <s v="Marsala"/>
    <x v="2"/>
    <s v="Consumer"/>
    <s v="Priority"/>
    <x v="1"/>
    <x v="9"/>
    <s v="Apple Office Telephone, Cordless"/>
    <n v="0"/>
    <n v="82"/>
    <n v="14"/>
    <n v="2"/>
    <b v="0"/>
  </r>
  <r>
    <s v="AZ-2011-7024596"/>
    <x v="611"/>
    <n v="21"/>
    <n v="3"/>
    <n v="11"/>
    <x v="611"/>
    <s v="Kayla Tearle"/>
    <x v="11"/>
    <x v="44"/>
    <s v="Basel"/>
    <x v="1"/>
    <s v="Corporate"/>
    <s v="Economy"/>
    <x v="0"/>
    <x v="2"/>
    <s v="Binney &amp; Smith Pens, Fluorescent"/>
    <n v="0"/>
    <n v="26"/>
    <n v="0"/>
    <n v="2"/>
    <b v="1"/>
  </r>
  <r>
    <s v="BN-2011-7253620"/>
    <x v="611"/>
    <n v="21"/>
    <n v="3"/>
    <n v="11"/>
    <x v="611"/>
    <s v="Kayla Ronald"/>
    <x v="9"/>
    <x v="116"/>
    <s v="Emmen"/>
    <x v="1"/>
    <s v="Corporate"/>
    <s v="Economy"/>
    <x v="1"/>
    <x v="4"/>
    <s v="StarTech Inkjet, White"/>
    <n v="1"/>
    <n v="747"/>
    <n v="-90"/>
    <n v="5"/>
    <b v="0"/>
  </r>
  <r>
    <s v="AZ-2012-4148308"/>
    <x v="612"/>
    <n v="21"/>
    <n v="3"/>
    <n v="12"/>
    <x v="612"/>
    <s v="Skye Hammond"/>
    <x v="2"/>
    <x v="74"/>
    <s v="Cagliari"/>
    <x v="2"/>
    <s v="Corporate"/>
    <s v="Economy"/>
    <x v="0"/>
    <x v="3"/>
    <s v="Smead Folders, Blue"/>
    <n v="0"/>
    <n v="42"/>
    <n v="-20"/>
    <n v="4"/>
    <b v="0"/>
  </r>
  <r>
    <s v="AZ-2012-4148308"/>
    <x v="612"/>
    <n v="21"/>
    <n v="3"/>
    <n v="12"/>
    <x v="612"/>
    <s v="Skye Hammond"/>
    <x v="2"/>
    <x v="74"/>
    <s v="Cagliari"/>
    <x v="2"/>
    <s v="Corporate"/>
    <s v="Economy"/>
    <x v="0"/>
    <x v="12"/>
    <s v="Fiskars Shears, High Speed"/>
    <n v="0"/>
    <n v="48"/>
    <n v="23"/>
    <n v="1"/>
    <b v="0"/>
  </r>
  <r>
    <s v="AZ-2013-3932419"/>
    <x v="613"/>
    <n v="21"/>
    <n v="3"/>
    <n v="13"/>
    <x v="613"/>
    <s v="Koby Tompson"/>
    <x v="5"/>
    <x v="65"/>
    <s v="Santander"/>
    <x v="2"/>
    <s v="Consumer"/>
    <s v="Economy Plus"/>
    <x v="2"/>
    <x v="5"/>
    <s v="Sauder Stackable Bookrack, Traditional"/>
    <n v="0"/>
    <n v="585"/>
    <n v="88"/>
    <n v="4"/>
    <b v="1"/>
  </r>
  <r>
    <s v="AZ-2013-3932419"/>
    <x v="613"/>
    <n v="21"/>
    <n v="3"/>
    <n v="13"/>
    <x v="613"/>
    <s v="Koby Tompson"/>
    <x v="5"/>
    <x v="65"/>
    <s v="Santander"/>
    <x v="2"/>
    <s v="Consumer"/>
    <s v="Economy Plus"/>
    <x v="0"/>
    <x v="2"/>
    <s v="Boston Highlighters, Easy-Erase"/>
    <n v="0"/>
    <n v="77"/>
    <n v="17"/>
    <n v="4"/>
    <b v="0"/>
  </r>
  <r>
    <s v="AZ-2013-3932419"/>
    <x v="613"/>
    <n v="21"/>
    <n v="3"/>
    <n v="13"/>
    <x v="613"/>
    <s v="Koby Tompson"/>
    <x v="5"/>
    <x v="65"/>
    <s v="Santander"/>
    <x v="2"/>
    <s v="Consumer"/>
    <s v="Economy Plus"/>
    <x v="0"/>
    <x v="2"/>
    <s v="Boston Highlighters, Fluorescent"/>
    <n v="0"/>
    <n v="40"/>
    <n v="10"/>
    <n v="2"/>
    <b v="0"/>
  </r>
  <r>
    <s v="AZ-2013-3932419"/>
    <x v="613"/>
    <n v="21"/>
    <n v="3"/>
    <n v="13"/>
    <x v="613"/>
    <s v="Koby Tompson"/>
    <x v="5"/>
    <x v="65"/>
    <s v="Santander"/>
    <x v="2"/>
    <s v="Consumer"/>
    <s v="Economy Plus"/>
    <x v="0"/>
    <x v="11"/>
    <s v="OIC Push Pins, Metal"/>
    <n v="0"/>
    <n v="30"/>
    <n v="12"/>
    <n v="2"/>
    <b v="0"/>
  </r>
  <r>
    <s v="AZ-2013-3932419"/>
    <x v="613"/>
    <n v="21"/>
    <n v="3"/>
    <n v="13"/>
    <x v="613"/>
    <s v="Koby Tompson"/>
    <x v="5"/>
    <x v="65"/>
    <s v="Santander"/>
    <x v="2"/>
    <s v="Consumer"/>
    <s v="Economy Plus"/>
    <x v="0"/>
    <x v="0"/>
    <s v="SanDisk Memo Slips, Multicolor"/>
    <n v="0"/>
    <n v="74"/>
    <n v="4"/>
    <n v="4"/>
    <b v="1"/>
  </r>
  <r>
    <s v="BN-2013-2819464"/>
    <x v="613"/>
    <n v="21"/>
    <n v="3"/>
    <n v="13"/>
    <x v="613"/>
    <s v="Georgina Garner"/>
    <x v="9"/>
    <x v="51"/>
    <s v="Amsterdam"/>
    <x v="1"/>
    <s v="Consumer"/>
    <s v="Economy"/>
    <x v="0"/>
    <x v="10"/>
    <s v="Kraft Business Envelopes, Recycled"/>
    <n v="1"/>
    <n v="28"/>
    <n v="-1"/>
    <n v="3"/>
    <b v="0"/>
  </r>
  <r>
    <s v="AZ-2014-786652"/>
    <x v="614"/>
    <n v="21"/>
    <n v="3"/>
    <n v="14"/>
    <x v="614"/>
    <s v="Michael Watkins"/>
    <x v="3"/>
    <x v="8"/>
    <s v="Antony"/>
    <x v="1"/>
    <s v="Home Office"/>
    <s v="Economy Plus"/>
    <x v="0"/>
    <x v="2"/>
    <s v="Boston Sketch Pad, Fluorescent"/>
    <n v="0"/>
    <n v="199"/>
    <n v="0"/>
    <n v="4"/>
    <b v="0"/>
  </r>
  <r>
    <s v="AZ-2014-786652"/>
    <x v="614"/>
    <n v="21"/>
    <n v="3"/>
    <n v="14"/>
    <x v="614"/>
    <s v="Michael Watkins"/>
    <x v="3"/>
    <x v="8"/>
    <s v="Antony"/>
    <x v="1"/>
    <s v="Home Office"/>
    <s v="Economy Plus"/>
    <x v="0"/>
    <x v="3"/>
    <s v="Fellowes Box, Blue"/>
    <n v="0"/>
    <n v="89"/>
    <n v="6"/>
    <n v="5"/>
    <b v="1"/>
  </r>
  <r>
    <s v="AZ-2014-4950235"/>
    <x v="614"/>
    <n v="21"/>
    <n v="3"/>
    <n v="14"/>
    <x v="614"/>
    <s v="Koby Phillip"/>
    <x v="3"/>
    <x v="8"/>
    <s v="Sarcelles"/>
    <x v="1"/>
    <s v="Consumer"/>
    <s v="Economy Plus"/>
    <x v="1"/>
    <x v="4"/>
    <s v="Epson Phone, White"/>
    <n v="0"/>
    <n v="135"/>
    <n v="36"/>
    <n v="2"/>
    <b v="1"/>
  </r>
  <r>
    <s v="AZ-2014-5151973"/>
    <x v="614"/>
    <n v="21"/>
    <n v="3"/>
    <n v="14"/>
    <x v="614"/>
    <s v="Kyle Beard"/>
    <x v="1"/>
    <x v="1"/>
    <s v="Velbert"/>
    <x v="1"/>
    <s v="Consumer"/>
    <s v="Economy"/>
    <x v="2"/>
    <x v="15"/>
    <s v="Deflect-O Light Bulb, Erganomic"/>
    <n v="0"/>
    <n v="35"/>
    <n v="18"/>
    <n v="2"/>
    <b v="0"/>
  </r>
  <r>
    <s v="AZ-2014-9418749"/>
    <x v="614"/>
    <n v="21"/>
    <n v="3"/>
    <n v="14"/>
    <x v="614"/>
    <s v="Samantha Reynell"/>
    <x v="1"/>
    <x v="1"/>
    <s v="Castrop-Rauxel"/>
    <x v="1"/>
    <s v="Home Office"/>
    <s v="Economy"/>
    <x v="2"/>
    <x v="6"/>
    <s v="Office Star Executive Leather Armchair, Adjustable"/>
    <n v="0"/>
    <n v="2093"/>
    <n v="721"/>
    <n v="5"/>
    <b v="1"/>
  </r>
  <r>
    <s v="AZ-2011-6314494"/>
    <x v="615"/>
    <n v="22"/>
    <n v="3"/>
    <n v="11"/>
    <x v="615"/>
    <s v="Mary Wilson"/>
    <x v="1"/>
    <x v="23"/>
    <s v="Augsburg"/>
    <x v="1"/>
    <s v="Consumer"/>
    <s v="Economy Plus"/>
    <x v="0"/>
    <x v="1"/>
    <s v="Acco Binder Covers, Economy"/>
    <n v="0"/>
    <n v="40"/>
    <n v="16"/>
    <n v="3"/>
    <b v="1"/>
  </r>
  <r>
    <s v="AZ-2011-6314494"/>
    <x v="615"/>
    <n v="22"/>
    <n v="3"/>
    <n v="11"/>
    <x v="615"/>
    <s v="Mary Wilson"/>
    <x v="1"/>
    <x v="23"/>
    <s v="Augsburg"/>
    <x v="1"/>
    <s v="Consumer"/>
    <s v="Economy Plus"/>
    <x v="0"/>
    <x v="0"/>
    <s v="Xerox Cards &amp; Envelopes, Premium"/>
    <n v="0"/>
    <n v="90"/>
    <n v="27"/>
    <n v="2"/>
    <b v="1"/>
  </r>
  <r>
    <s v="AZ-2012-6445968"/>
    <x v="616"/>
    <n v="22"/>
    <n v="3"/>
    <n v="12"/>
    <x v="616"/>
    <s v="Lincoln Want"/>
    <x v="9"/>
    <x v="70"/>
    <s v="Utrecht"/>
    <x v="1"/>
    <s v="Consumer"/>
    <s v="Economy"/>
    <x v="2"/>
    <x v="6"/>
    <s v="Novimex Steel Folding Chair, Black"/>
    <n v="1"/>
    <n v="399"/>
    <n v="-263"/>
    <n v="10"/>
    <b v="1"/>
  </r>
  <r>
    <s v="AZ-2012-207540"/>
    <x v="616"/>
    <n v="22"/>
    <n v="3"/>
    <n v="12"/>
    <x v="616"/>
    <s v="Hayley Swanston"/>
    <x v="4"/>
    <x v="88"/>
    <s v="Cardiff"/>
    <x v="0"/>
    <s v="Home Office"/>
    <s v="Economy Plus"/>
    <x v="1"/>
    <x v="7"/>
    <s v="Enermax Flash Drive, Programmable"/>
    <n v="0"/>
    <n v="129"/>
    <n v="46"/>
    <n v="3"/>
    <b v="0"/>
  </r>
  <r>
    <s v="AZ-2012-764953"/>
    <x v="616"/>
    <n v="22"/>
    <n v="3"/>
    <n v="12"/>
    <x v="616"/>
    <s v="William Somerville"/>
    <x v="1"/>
    <x v="1"/>
    <s v="Bochum"/>
    <x v="1"/>
    <s v="Corporate"/>
    <s v="Immediate"/>
    <x v="0"/>
    <x v="2"/>
    <s v="Boston Pencil Sharpener, Easy-Erase"/>
    <n v="0"/>
    <n v="242"/>
    <n v="39"/>
    <n v="8"/>
    <b v="1"/>
  </r>
  <r>
    <s v="BN-2012-1069240"/>
    <x v="616"/>
    <n v="22"/>
    <n v="3"/>
    <n v="12"/>
    <x v="616"/>
    <s v="Mason Adams"/>
    <x v="1"/>
    <x v="23"/>
    <s v="Nuremberg"/>
    <x v="1"/>
    <s v="Consumer"/>
    <s v="Economy"/>
    <x v="0"/>
    <x v="2"/>
    <s v="BIC Markers, Easy-Erase"/>
    <n v="0"/>
    <n v="27"/>
    <n v="7"/>
    <n v="1"/>
    <b v="1"/>
  </r>
  <r>
    <s v="BN-2012-1069240"/>
    <x v="616"/>
    <n v="22"/>
    <n v="3"/>
    <n v="12"/>
    <x v="616"/>
    <s v="Mason Adams"/>
    <x v="1"/>
    <x v="23"/>
    <s v="Nuremberg"/>
    <x v="1"/>
    <s v="Consumer"/>
    <s v="Economy"/>
    <x v="0"/>
    <x v="3"/>
    <s v="Fellowes Box, Industrial"/>
    <n v="0"/>
    <n v="109"/>
    <n v="-6"/>
    <n v="6"/>
    <b v="1"/>
  </r>
  <r>
    <s v="AZ-2013-5301582"/>
    <x v="617"/>
    <n v="22"/>
    <n v="3"/>
    <n v="13"/>
    <x v="617"/>
    <s v="Leo Bannister"/>
    <x v="9"/>
    <x v="70"/>
    <s v="Veenendaal"/>
    <x v="1"/>
    <s v="Home Office"/>
    <s v="Economy"/>
    <x v="0"/>
    <x v="2"/>
    <s v="Binney &amp; Smith Pencil Sharpener, Easy-Erase"/>
    <n v="1"/>
    <n v="56"/>
    <n v="-44"/>
    <n v="4"/>
    <b v="0"/>
  </r>
  <r>
    <s v="AZ-2013-9611226"/>
    <x v="617"/>
    <n v="22"/>
    <n v="3"/>
    <n v="13"/>
    <x v="617"/>
    <s v="Charles Builder"/>
    <x v="1"/>
    <x v="31"/>
    <s v="Hamburg"/>
    <x v="1"/>
    <s v="Consumer"/>
    <s v="Economy"/>
    <x v="1"/>
    <x v="9"/>
    <s v="Apple Signal Booster, Cordless"/>
    <n v="0"/>
    <n v="279"/>
    <n v="70"/>
    <n v="2"/>
    <b v="0"/>
  </r>
  <r>
    <s v="AZ-2013-9061739"/>
    <x v="617"/>
    <n v="22"/>
    <n v="3"/>
    <n v="13"/>
    <x v="617"/>
    <s v="Brandon Preston"/>
    <x v="1"/>
    <x v="23"/>
    <s v="Nuremberg"/>
    <x v="1"/>
    <s v="Consumer"/>
    <s v="Economy"/>
    <x v="1"/>
    <x v="7"/>
    <s v="Logitech Flash Drive, USB"/>
    <n v="0"/>
    <n v="246"/>
    <n v="74"/>
    <n v="8"/>
    <b v="0"/>
  </r>
  <r>
    <s v="AZ-2014-9440624"/>
    <x v="618"/>
    <n v="22"/>
    <n v="3"/>
    <n v="14"/>
    <x v="618"/>
    <s v="Aaron Cunningham"/>
    <x v="1"/>
    <x v="32"/>
    <s v="Frankfurt"/>
    <x v="1"/>
    <s v="Consumer"/>
    <s v="Economy Plus"/>
    <x v="0"/>
    <x v="10"/>
    <s v="Ames Peel and Seal, Security-Tint"/>
    <n v="0"/>
    <n v="105"/>
    <n v="33"/>
    <n v="5"/>
    <b v="0"/>
  </r>
  <r>
    <s v="AZ-2011-3556179"/>
    <x v="619"/>
    <n v="23"/>
    <n v="3"/>
    <n v="11"/>
    <x v="619"/>
    <s v="Paige Horsfall"/>
    <x v="1"/>
    <x v="47"/>
    <s v="Stralsund"/>
    <x v="1"/>
    <s v="Home Office"/>
    <s v="Economy"/>
    <x v="2"/>
    <x v="15"/>
    <s v="Rubbermaid Frame, Duo Pack"/>
    <n v="0"/>
    <n v="770"/>
    <n v="85"/>
    <n v="7"/>
    <b v="0"/>
  </r>
  <r>
    <s v="AZ-2011-3556179"/>
    <x v="619"/>
    <n v="23"/>
    <n v="3"/>
    <n v="11"/>
    <x v="619"/>
    <s v="Paige Horsfall"/>
    <x v="1"/>
    <x v="47"/>
    <s v="Stralsund"/>
    <x v="1"/>
    <s v="Home Office"/>
    <s v="Economy"/>
    <x v="0"/>
    <x v="0"/>
    <s v="SanDisk Cards &amp; Envelopes, Recycled"/>
    <n v="0"/>
    <n v="193"/>
    <n v="8"/>
    <n v="4"/>
    <b v="0"/>
  </r>
  <r>
    <s v="AZ-2012-3743850"/>
    <x v="620"/>
    <n v="23"/>
    <n v="3"/>
    <n v="12"/>
    <x v="620"/>
    <s v="Anthony Stewart"/>
    <x v="5"/>
    <x v="38"/>
    <s v="Molina de Segura"/>
    <x v="2"/>
    <s v="Home Office"/>
    <s v="Economy Plus"/>
    <x v="0"/>
    <x v="0"/>
    <s v="SanDisk Message Books, 8.5 x 11"/>
    <n v="0"/>
    <n v="56"/>
    <n v="27"/>
    <n v="2"/>
    <b v="0"/>
  </r>
  <r>
    <s v="AZ-2012-2419609"/>
    <x v="620"/>
    <n v="23"/>
    <n v="3"/>
    <n v="12"/>
    <x v="620"/>
    <s v="Skye Hammond"/>
    <x v="1"/>
    <x v="1"/>
    <s v="Bielefeld"/>
    <x v="1"/>
    <s v="Corporate"/>
    <s v="Economy"/>
    <x v="0"/>
    <x v="3"/>
    <s v="Smead Folders, Industrial"/>
    <n v="0"/>
    <n v="32"/>
    <n v="5"/>
    <n v="2"/>
    <b v="1"/>
  </r>
  <r>
    <s v="AZ-2012-2419609"/>
    <x v="620"/>
    <n v="23"/>
    <n v="3"/>
    <n v="12"/>
    <x v="620"/>
    <s v="Skye Hammond"/>
    <x v="1"/>
    <x v="1"/>
    <s v="Bielefeld"/>
    <x v="1"/>
    <s v="Corporate"/>
    <s v="Economy"/>
    <x v="1"/>
    <x v="4"/>
    <s v="Okidata Calculator, Wireless"/>
    <n v="0"/>
    <n v="157"/>
    <n v="3"/>
    <n v="3"/>
    <b v="0"/>
  </r>
  <r>
    <s v="BN-2012-5986859"/>
    <x v="620"/>
    <n v="23"/>
    <n v="3"/>
    <n v="12"/>
    <x v="620"/>
    <s v="Aidan Hayward"/>
    <x v="1"/>
    <x v="13"/>
    <s v="Jena"/>
    <x v="1"/>
    <s v="Corporate"/>
    <s v="Economy Plus"/>
    <x v="0"/>
    <x v="1"/>
    <s v="Avery Binder Covers, Durable"/>
    <n v="0"/>
    <n v="50"/>
    <n v="6"/>
    <n v="4"/>
    <b v="0"/>
  </r>
  <r>
    <s v="BN-2012-5986859"/>
    <x v="620"/>
    <n v="23"/>
    <n v="3"/>
    <n v="12"/>
    <x v="620"/>
    <s v="Aidan Hayward"/>
    <x v="1"/>
    <x v="13"/>
    <s v="Jena"/>
    <x v="1"/>
    <s v="Corporate"/>
    <s v="Economy Plus"/>
    <x v="0"/>
    <x v="1"/>
    <s v="Wilson Jones Binder Covers, Clear"/>
    <n v="0"/>
    <n v="21"/>
    <n v="5"/>
    <n v="2"/>
    <b v="1"/>
  </r>
  <r>
    <s v="AZ-2013-7902577"/>
    <x v="621"/>
    <n v="23"/>
    <n v="3"/>
    <n v="13"/>
    <x v="621"/>
    <s v="Dominic Scott"/>
    <x v="1"/>
    <x v="32"/>
    <s v="Frankfurt"/>
    <x v="1"/>
    <s v="Consumer"/>
    <s v="Economy"/>
    <x v="2"/>
    <x v="5"/>
    <s v="Bush 3-Shelf Cabinet, Traditional"/>
    <n v="0"/>
    <n v="387"/>
    <n v="52"/>
    <n v="3"/>
    <b v="1"/>
  </r>
  <r>
    <s v="AZ-2013-7902577"/>
    <x v="621"/>
    <n v="23"/>
    <n v="3"/>
    <n v="13"/>
    <x v="621"/>
    <s v="Dominic Scott"/>
    <x v="1"/>
    <x v="32"/>
    <s v="Frankfurt"/>
    <x v="1"/>
    <s v="Consumer"/>
    <s v="Economy"/>
    <x v="2"/>
    <x v="5"/>
    <s v="Sauder Classic Bookcase, Traditional"/>
    <n v="0"/>
    <n v="785"/>
    <n v="270"/>
    <n v="2"/>
    <b v="1"/>
  </r>
  <r>
    <s v="AZ-2013-7902577"/>
    <x v="621"/>
    <n v="23"/>
    <n v="3"/>
    <n v="13"/>
    <x v="621"/>
    <s v="Dominic Scott"/>
    <x v="1"/>
    <x v="32"/>
    <s v="Frankfurt"/>
    <x v="1"/>
    <s v="Consumer"/>
    <s v="Economy"/>
    <x v="0"/>
    <x v="0"/>
    <s v="SanDisk Computer Printout Paper, Recycled"/>
    <n v="0"/>
    <n v="59"/>
    <n v="27"/>
    <n v="2"/>
    <b v="1"/>
  </r>
  <r>
    <s v="AZ-2013-7902577"/>
    <x v="621"/>
    <n v="23"/>
    <n v="3"/>
    <n v="13"/>
    <x v="621"/>
    <s v="Dominic Scott"/>
    <x v="1"/>
    <x v="32"/>
    <s v="Frankfurt"/>
    <x v="1"/>
    <s v="Consumer"/>
    <s v="Economy"/>
    <x v="0"/>
    <x v="12"/>
    <s v="Stiletto Box Cutter, Easy Grip"/>
    <n v="0"/>
    <n v="226"/>
    <n v="14"/>
    <n v="6"/>
    <b v="0"/>
  </r>
  <r>
    <s v="AZ-2013-7902577"/>
    <x v="621"/>
    <n v="23"/>
    <n v="3"/>
    <n v="13"/>
    <x v="621"/>
    <s v="Dominic Scott"/>
    <x v="1"/>
    <x v="32"/>
    <s v="Frankfurt"/>
    <x v="1"/>
    <s v="Consumer"/>
    <s v="Economy"/>
    <x v="1"/>
    <x v="9"/>
    <s v="Motorola Signal Booster, VoIP"/>
    <n v="0"/>
    <n v="859"/>
    <n v="43"/>
    <n v="6"/>
    <b v="1"/>
  </r>
  <r>
    <s v="AZ-2014-3599759"/>
    <x v="622"/>
    <n v="23"/>
    <n v="3"/>
    <n v="14"/>
    <x v="622"/>
    <s v="Abigail Humffray"/>
    <x v="4"/>
    <x v="4"/>
    <s v="Widnes"/>
    <x v="0"/>
    <s v="Consumer"/>
    <s v="Economy"/>
    <x v="0"/>
    <x v="12"/>
    <s v="Stiletto Shears, High Speed"/>
    <n v="0"/>
    <n v="240"/>
    <n v="22"/>
    <n v="5"/>
    <b v="0"/>
  </r>
  <r>
    <s v="AZ-2011-8308381"/>
    <x v="623"/>
    <n v="24"/>
    <n v="3"/>
    <n v="11"/>
    <x v="623"/>
    <s v="Lily Tyler"/>
    <x v="3"/>
    <x v="14"/>
    <s v="Carcassonne"/>
    <x v="1"/>
    <s v="Home Office"/>
    <s v="Priority"/>
    <x v="0"/>
    <x v="1"/>
    <s v="Avery Binding Machine, Durable"/>
    <n v="0"/>
    <n v="453"/>
    <n v="27"/>
    <n v="9"/>
    <b v="0"/>
  </r>
  <r>
    <s v="AZ-2011-8308381"/>
    <x v="623"/>
    <n v="24"/>
    <n v="3"/>
    <n v="11"/>
    <x v="623"/>
    <s v="Lily Tyler"/>
    <x v="3"/>
    <x v="14"/>
    <s v="Carcassonne"/>
    <x v="1"/>
    <s v="Home Office"/>
    <s v="Priority"/>
    <x v="0"/>
    <x v="1"/>
    <s v="Ibico 3-Hole Punch, Economy"/>
    <n v="0"/>
    <n v="152"/>
    <n v="76"/>
    <n v="5"/>
    <b v="1"/>
  </r>
  <r>
    <s v="AZ-2011-8308381"/>
    <x v="623"/>
    <n v="24"/>
    <n v="3"/>
    <n v="11"/>
    <x v="623"/>
    <s v="Lily Tyler"/>
    <x v="3"/>
    <x v="14"/>
    <s v="Carcassonne"/>
    <x v="1"/>
    <s v="Home Office"/>
    <s v="Priority"/>
    <x v="0"/>
    <x v="3"/>
    <s v="Eldon File Cart, Single Width"/>
    <n v="0"/>
    <n v="230"/>
    <n v="20"/>
    <n v="2"/>
    <b v="1"/>
  </r>
  <r>
    <s v="AZ-2011-8308381"/>
    <x v="623"/>
    <n v="24"/>
    <n v="3"/>
    <n v="11"/>
    <x v="623"/>
    <s v="Lily Tyler"/>
    <x v="3"/>
    <x v="14"/>
    <s v="Carcassonne"/>
    <x v="1"/>
    <s v="Home Office"/>
    <s v="Priority"/>
    <x v="1"/>
    <x v="9"/>
    <s v="Motorola Signal Booster, Full Size"/>
    <n v="0"/>
    <n v="246"/>
    <n v="3"/>
    <n v="2"/>
    <b v="1"/>
  </r>
  <r>
    <s v="AZ-2012-7351228"/>
    <x v="624"/>
    <n v="24"/>
    <n v="3"/>
    <n v="12"/>
    <x v="624"/>
    <s v="Liam Newton"/>
    <x v="2"/>
    <x v="2"/>
    <s v="Reggio nell'Emilia"/>
    <x v="2"/>
    <s v="Corporate"/>
    <s v="Economy Plus"/>
    <x v="0"/>
    <x v="0"/>
    <s v="SanDisk Parchment Paper, 8.5 x 11"/>
    <n v="0"/>
    <n v="167"/>
    <n v="25"/>
    <n v="8"/>
    <b v="0"/>
  </r>
  <r>
    <s v="AZ-2012-6449044"/>
    <x v="624"/>
    <n v="24"/>
    <n v="3"/>
    <n v="12"/>
    <x v="624"/>
    <s v="Mackenzie Whitford"/>
    <x v="3"/>
    <x v="8"/>
    <s v="Montreuil"/>
    <x v="1"/>
    <s v="Consumer"/>
    <s v="Economy Plus"/>
    <x v="0"/>
    <x v="2"/>
    <s v="Boston Pencil Sharpener, Water Color"/>
    <n v="0"/>
    <n v="64"/>
    <n v="32"/>
    <n v="2"/>
    <b v="0"/>
  </r>
  <r>
    <s v="BN-2014-8322857"/>
    <x v="625"/>
    <n v="24"/>
    <n v="3"/>
    <n v="14"/>
    <x v="625"/>
    <s v="Mia McLean"/>
    <x v="4"/>
    <x v="4"/>
    <s v="Birmingham"/>
    <x v="0"/>
    <s v="Corporate"/>
    <s v="Economy"/>
    <x v="0"/>
    <x v="2"/>
    <s v="Stanley Pencil Sharpener, Water Color"/>
    <n v="1"/>
    <n v="28"/>
    <n v="-26"/>
    <n v="2"/>
    <b v="0"/>
  </r>
  <r>
    <s v="BN-2014-8322857"/>
    <x v="625"/>
    <n v="24"/>
    <n v="3"/>
    <n v="14"/>
    <x v="625"/>
    <s v="Mia McLean"/>
    <x v="4"/>
    <x v="4"/>
    <s v="Birmingham"/>
    <x v="0"/>
    <s v="Corporate"/>
    <s v="Economy"/>
    <x v="0"/>
    <x v="3"/>
    <s v="Tenex Lockers, Industrial"/>
    <n v="1"/>
    <n v="512"/>
    <n v="-225"/>
    <n v="5"/>
    <b v="1"/>
  </r>
  <r>
    <s v="AZ-2014-9683881"/>
    <x v="625"/>
    <n v="24"/>
    <n v="3"/>
    <n v="14"/>
    <x v="625"/>
    <s v="Richard Harvey"/>
    <x v="3"/>
    <x v="8"/>
    <s v="Poissy"/>
    <x v="1"/>
    <s v="Corporate"/>
    <s v="Economy"/>
    <x v="0"/>
    <x v="1"/>
    <s v="Wilson Jones Hole Reinforcements, Clear"/>
    <n v="0"/>
    <n v="36"/>
    <n v="4"/>
    <n v="9"/>
    <b v="0"/>
  </r>
  <r>
    <s v="AZ-2011-5004051"/>
    <x v="626"/>
    <n v="25"/>
    <n v="3"/>
    <n v="11"/>
    <x v="626"/>
    <s v="Charlie Wells"/>
    <x v="4"/>
    <x v="4"/>
    <s v="Sheffield"/>
    <x v="0"/>
    <s v="Home Office"/>
    <s v="Economy Plus"/>
    <x v="0"/>
    <x v="2"/>
    <s v="Stanley Highlighters, Blue"/>
    <n v="1"/>
    <n v="15"/>
    <n v="-9"/>
    <n v="2"/>
    <b v="1"/>
  </r>
  <r>
    <s v="AZ-2011-5004051"/>
    <x v="626"/>
    <n v="25"/>
    <n v="3"/>
    <n v="11"/>
    <x v="626"/>
    <s v="Charlie Wells"/>
    <x v="4"/>
    <x v="4"/>
    <s v="Sheffield"/>
    <x v="0"/>
    <s v="Home Office"/>
    <s v="Economy Plus"/>
    <x v="0"/>
    <x v="11"/>
    <s v="Advantus Thumb Tacks, Metal"/>
    <n v="1"/>
    <n v="7"/>
    <n v="-4"/>
    <n v="1"/>
    <b v="1"/>
  </r>
  <r>
    <s v="AZ-2011-9505872"/>
    <x v="626"/>
    <n v="25"/>
    <n v="3"/>
    <n v="11"/>
    <x v="626"/>
    <s v="Edward Zwar"/>
    <x v="1"/>
    <x v="23"/>
    <s v="Munich"/>
    <x v="1"/>
    <s v="Consumer"/>
    <s v="Economy Plus"/>
    <x v="0"/>
    <x v="11"/>
    <s v="OIC Clamps, Metal"/>
    <n v="0"/>
    <n v="99"/>
    <n v="45"/>
    <n v="5"/>
    <b v="0"/>
  </r>
  <r>
    <s v="AZ-2011-8738856"/>
    <x v="626"/>
    <n v="25"/>
    <n v="3"/>
    <n v="11"/>
    <x v="626"/>
    <s v="Anthony Stewart"/>
    <x v="4"/>
    <x v="4"/>
    <s v="Wigan"/>
    <x v="0"/>
    <s v="Home Office"/>
    <s v="Priority"/>
    <x v="0"/>
    <x v="2"/>
    <s v="Stanley Canvas, Easy-Erase"/>
    <n v="0"/>
    <n v="149"/>
    <n v="36"/>
    <n v="3"/>
    <b v="0"/>
  </r>
  <r>
    <s v="BN-2011-8211228"/>
    <x v="626"/>
    <n v="25"/>
    <n v="3"/>
    <n v="11"/>
    <x v="626"/>
    <s v="Sharon Kerley"/>
    <x v="9"/>
    <x v="72"/>
    <s v="Helmond"/>
    <x v="1"/>
    <s v="Consumer"/>
    <s v="Economy Plus"/>
    <x v="0"/>
    <x v="14"/>
    <s v="Harbour Creations Legal Exhibit Labels, 5000 Label Set"/>
    <n v="1"/>
    <n v="17"/>
    <n v="-12"/>
    <n v="3"/>
    <b v="1"/>
  </r>
  <r>
    <s v="BN-2011-8211228"/>
    <x v="626"/>
    <n v="25"/>
    <n v="3"/>
    <n v="11"/>
    <x v="626"/>
    <s v="Sharon Kerley"/>
    <x v="9"/>
    <x v="72"/>
    <s v="Helmond"/>
    <x v="1"/>
    <s v="Consumer"/>
    <s v="Economy Plus"/>
    <x v="1"/>
    <x v="9"/>
    <s v="Nokia Audio Dock, Full Size"/>
    <n v="1"/>
    <n v="84"/>
    <n v="-55"/>
    <n v="1"/>
    <b v="1"/>
  </r>
  <r>
    <s v="AZ-2013-7190502"/>
    <x v="627"/>
    <n v="25"/>
    <n v="3"/>
    <n v="13"/>
    <x v="627"/>
    <s v="Spencer Calvert"/>
    <x v="5"/>
    <x v="54"/>
    <s v="Madrid"/>
    <x v="2"/>
    <s v="Corporate"/>
    <s v="Economy"/>
    <x v="0"/>
    <x v="2"/>
    <s v="Sanford Sketch Pad, Easy-Erase"/>
    <n v="0"/>
    <n v="137"/>
    <n v="63"/>
    <n v="3"/>
    <b v="1"/>
  </r>
  <r>
    <s v="AZ-2013-7190502"/>
    <x v="627"/>
    <n v="25"/>
    <n v="3"/>
    <n v="13"/>
    <x v="627"/>
    <s v="Spencer Calvert"/>
    <x v="5"/>
    <x v="54"/>
    <s v="Madrid"/>
    <x v="2"/>
    <s v="Corporate"/>
    <s v="Economy"/>
    <x v="0"/>
    <x v="10"/>
    <s v="GlobeWeis Business Envelopes, Security-Tint"/>
    <n v="0"/>
    <n v="39"/>
    <n v="4"/>
    <n v="2"/>
    <b v="0"/>
  </r>
  <r>
    <s v="AZ-2013-1389510"/>
    <x v="627"/>
    <n v="25"/>
    <n v="3"/>
    <n v="13"/>
    <x v="627"/>
    <s v="Madison Rowley"/>
    <x v="3"/>
    <x v="8"/>
    <s v="Versailles"/>
    <x v="1"/>
    <s v="Consumer"/>
    <s v="Economy"/>
    <x v="0"/>
    <x v="2"/>
    <s v="BIC Pencil Sharpener, Easy-Erase"/>
    <n v="0"/>
    <n v="117"/>
    <n v="6"/>
    <n v="4"/>
    <b v="1"/>
  </r>
  <r>
    <s v="AZ-2014-995232"/>
    <x v="628"/>
    <n v="25"/>
    <n v="3"/>
    <n v="14"/>
    <x v="628"/>
    <s v="Elijah Sodeman"/>
    <x v="4"/>
    <x v="4"/>
    <s v="Brighton"/>
    <x v="0"/>
    <s v="Consumer"/>
    <s v="Economy"/>
    <x v="2"/>
    <x v="6"/>
    <s v="SAFCO Swivel Stool, Set of Two"/>
    <n v="0"/>
    <n v="511"/>
    <n v="194"/>
    <n v="3"/>
    <b v="0"/>
  </r>
  <r>
    <s v="AZ-2014-995232"/>
    <x v="628"/>
    <n v="25"/>
    <n v="3"/>
    <n v="14"/>
    <x v="628"/>
    <s v="Elijah Sodeman"/>
    <x v="4"/>
    <x v="4"/>
    <s v="Brighton"/>
    <x v="0"/>
    <s v="Consumer"/>
    <s v="Economy"/>
    <x v="0"/>
    <x v="2"/>
    <s v="Binney &amp; Smith Sketch Pad, Blue"/>
    <n v="0"/>
    <n v="185"/>
    <n v="48"/>
    <n v="4"/>
    <b v="1"/>
  </r>
  <r>
    <s v="AZ-2014-995232"/>
    <x v="628"/>
    <n v="25"/>
    <n v="3"/>
    <n v="14"/>
    <x v="628"/>
    <s v="Elijah Sodeman"/>
    <x v="4"/>
    <x v="4"/>
    <s v="Brighton"/>
    <x v="0"/>
    <s v="Consumer"/>
    <s v="Economy"/>
    <x v="0"/>
    <x v="3"/>
    <s v="Smead File Cart, Blue"/>
    <n v="0"/>
    <n v="765"/>
    <n v="8"/>
    <n v="6"/>
    <b v="1"/>
  </r>
  <r>
    <s v="AZ-2014-9106967"/>
    <x v="628"/>
    <n v="25"/>
    <n v="3"/>
    <n v="14"/>
    <x v="628"/>
    <s v="Naomi Hancock"/>
    <x v="2"/>
    <x v="55"/>
    <s v="Capannori"/>
    <x v="2"/>
    <s v="Corporate"/>
    <s v="Economy"/>
    <x v="2"/>
    <x v="5"/>
    <s v="Bush Classic Bookcase, Metal"/>
    <n v="0"/>
    <n v="2061"/>
    <n v="701"/>
    <n v="5"/>
    <b v="1"/>
  </r>
  <r>
    <s v="AZ-2014-9106967"/>
    <x v="628"/>
    <n v="25"/>
    <n v="3"/>
    <n v="14"/>
    <x v="628"/>
    <s v="Naomi Hancock"/>
    <x v="2"/>
    <x v="55"/>
    <s v="Capannori"/>
    <x v="2"/>
    <s v="Corporate"/>
    <s v="Economy"/>
    <x v="0"/>
    <x v="2"/>
    <s v="BIC Pencil Sharpener, Fluorescent"/>
    <n v="0"/>
    <n v="121"/>
    <n v="41"/>
    <n v="4"/>
    <b v="0"/>
  </r>
  <r>
    <s v="AZ-2014-9106967"/>
    <x v="628"/>
    <n v="25"/>
    <n v="3"/>
    <n v="14"/>
    <x v="628"/>
    <s v="Naomi Hancock"/>
    <x v="2"/>
    <x v="55"/>
    <s v="Capannori"/>
    <x v="2"/>
    <s v="Corporate"/>
    <s v="Economy"/>
    <x v="0"/>
    <x v="2"/>
    <s v="Binney &amp; Smith Pencil Sharpener, Fluorescent"/>
    <n v="0"/>
    <n v="80"/>
    <n v="3"/>
    <n v="3"/>
    <b v="0"/>
  </r>
  <r>
    <s v="AZ-2014-9106967"/>
    <x v="628"/>
    <n v="25"/>
    <n v="3"/>
    <n v="14"/>
    <x v="628"/>
    <s v="Naomi Hancock"/>
    <x v="2"/>
    <x v="55"/>
    <s v="Capannori"/>
    <x v="2"/>
    <s v="Corporate"/>
    <s v="Economy"/>
    <x v="0"/>
    <x v="2"/>
    <s v="Binney &amp; Smith Pencil Sharpener, Water Color"/>
    <n v="0"/>
    <n v="189"/>
    <n v="87"/>
    <n v="7"/>
    <b v="1"/>
  </r>
  <r>
    <s v="AZ-2014-9106967"/>
    <x v="628"/>
    <n v="25"/>
    <n v="3"/>
    <n v="14"/>
    <x v="628"/>
    <s v="Naomi Hancock"/>
    <x v="2"/>
    <x v="55"/>
    <s v="Capannori"/>
    <x v="2"/>
    <s v="Corporate"/>
    <s v="Economy"/>
    <x v="0"/>
    <x v="2"/>
    <s v="Stanley Pencil Sharpener, Water Color"/>
    <n v="0"/>
    <n v="100"/>
    <n v="6"/>
    <n v="4"/>
    <b v="1"/>
  </r>
  <r>
    <s v="AZ-2014-9106967"/>
    <x v="628"/>
    <n v="25"/>
    <n v="3"/>
    <n v="14"/>
    <x v="628"/>
    <s v="Naomi Hancock"/>
    <x v="2"/>
    <x v="55"/>
    <s v="Capannori"/>
    <x v="2"/>
    <s v="Corporate"/>
    <s v="Economy"/>
    <x v="0"/>
    <x v="1"/>
    <s v="Acco Binder, Durable"/>
    <n v="0"/>
    <n v="17"/>
    <n v="5"/>
    <n v="1"/>
    <b v="0"/>
  </r>
  <r>
    <s v="AZ-2014-9106967"/>
    <x v="628"/>
    <n v="25"/>
    <n v="3"/>
    <n v="14"/>
    <x v="628"/>
    <s v="Naomi Hancock"/>
    <x v="2"/>
    <x v="55"/>
    <s v="Capannori"/>
    <x v="2"/>
    <s v="Corporate"/>
    <s v="Economy"/>
    <x v="0"/>
    <x v="11"/>
    <s v="Stockwell Staples, Metal"/>
    <n v="0"/>
    <n v="22"/>
    <n v="8"/>
    <n v="2"/>
    <b v="0"/>
  </r>
  <r>
    <s v="AZ-2011-5185285"/>
    <x v="629"/>
    <n v="26"/>
    <n v="3"/>
    <n v="11"/>
    <x v="629"/>
    <s v="Samuel Thomas"/>
    <x v="3"/>
    <x v="14"/>
    <s v="Castres"/>
    <x v="1"/>
    <s v="Consumer"/>
    <s v="Priority"/>
    <x v="0"/>
    <x v="3"/>
    <s v="Tenex Lockers, Blue"/>
    <n v="0"/>
    <n v="551"/>
    <n v="98"/>
    <n v="3"/>
    <b v="0"/>
  </r>
  <r>
    <s v="BN-2011-9474783"/>
    <x v="629"/>
    <n v="26"/>
    <n v="3"/>
    <n v="11"/>
    <x v="629"/>
    <s v="Benjamin Humphries"/>
    <x v="11"/>
    <x v="79"/>
    <s v="Zurich"/>
    <x v="1"/>
    <s v="Consumer"/>
    <s v="Economy"/>
    <x v="0"/>
    <x v="1"/>
    <s v="Ibico 3-Hole Punch, Recycled"/>
    <n v="0"/>
    <n v="92"/>
    <n v="26"/>
    <n v="3"/>
    <b v="1"/>
  </r>
  <r>
    <s v="AZ-2012-6077999"/>
    <x v="630"/>
    <n v="26"/>
    <n v="3"/>
    <n v="12"/>
    <x v="630"/>
    <s v="Peggy Hua"/>
    <x v="5"/>
    <x v="18"/>
    <s v="Benidorm"/>
    <x v="2"/>
    <s v="Corporate"/>
    <s v="Priority"/>
    <x v="0"/>
    <x v="14"/>
    <s v="Avery Shipping Labels, 5000 Label Set"/>
    <n v="0"/>
    <n v="49"/>
    <n v="19"/>
    <n v="4"/>
    <b v="1"/>
  </r>
  <r>
    <s v="AZ-2012-6077999"/>
    <x v="630"/>
    <n v="26"/>
    <n v="3"/>
    <n v="12"/>
    <x v="630"/>
    <s v="Peggy Hua"/>
    <x v="5"/>
    <x v="18"/>
    <s v="Benidorm"/>
    <x v="2"/>
    <s v="Corporate"/>
    <s v="Priority"/>
    <x v="1"/>
    <x v="9"/>
    <s v="Nokia Signal Booster, VoIP"/>
    <n v="0"/>
    <n v="246"/>
    <n v="49"/>
    <n v="2"/>
    <b v="1"/>
  </r>
  <r>
    <s v="AZ-2012-3389949"/>
    <x v="630"/>
    <n v="26"/>
    <n v="3"/>
    <n v="12"/>
    <x v="630"/>
    <s v="Rory Gunson"/>
    <x v="8"/>
    <x v="19"/>
    <s v="Hasselt"/>
    <x v="1"/>
    <s v="Consumer"/>
    <s v="Immediate"/>
    <x v="0"/>
    <x v="8"/>
    <s v="Hoover Coffee Grinder, Black"/>
    <n v="0"/>
    <n v="478"/>
    <n v="239"/>
    <n v="7"/>
    <b v="1"/>
  </r>
  <r>
    <s v="AZ-2012-3389949"/>
    <x v="630"/>
    <n v="26"/>
    <n v="3"/>
    <n v="12"/>
    <x v="630"/>
    <s v="Rory Gunson"/>
    <x v="8"/>
    <x v="19"/>
    <s v="Hasselt"/>
    <x v="1"/>
    <s v="Consumer"/>
    <s v="Immediate"/>
    <x v="0"/>
    <x v="2"/>
    <s v="Stanley Sketch Pad, Blue"/>
    <n v="0"/>
    <n v="178"/>
    <n v="59"/>
    <n v="4"/>
    <b v="0"/>
  </r>
  <r>
    <s v="AZ-2012-3389949"/>
    <x v="630"/>
    <n v="26"/>
    <n v="3"/>
    <n v="12"/>
    <x v="630"/>
    <s v="Rory Gunson"/>
    <x v="8"/>
    <x v="19"/>
    <s v="Hasselt"/>
    <x v="1"/>
    <s v="Consumer"/>
    <s v="Immediate"/>
    <x v="0"/>
    <x v="3"/>
    <s v="Eldon Shelving, Industrial"/>
    <n v="0"/>
    <n v="98"/>
    <n v="3"/>
    <n v="2"/>
    <b v="1"/>
  </r>
  <r>
    <s v="AZ-2012-3389949"/>
    <x v="630"/>
    <n v="26"/>
    <n v="3"/>
    <n v="12"/>
    <x v="630"/>
    <s v="Rory Gunson"/>
    <x v="8"/>
    <x v="19"/>
    <s v="Hasselt"/>
    <x v="1"/>
    <s v="Consumer"/>
    <s v="Immediate"/>
    <x v="0"/>
    <x v="3"/>
    <s v="Fellowes Lockers, Wire Frame"/>
    <n v="0"/>
    <n v="413"/>
    <n v="186"/>
    <n v="2"/>
    <b v="0"/>
  </r>
  <r>
    <s v="AZ-2012-3389949"/>
    <x v="630"/>
    <n v="26"/>
    <n v="3"/>
    <n v="12"/>
    <x v="630"/>
    <s v="Rory Gunson"/>
    <x v="8"/>
    <x v="19"/>
    <s v="Hasselt"/>
    <x v="1"/>
    <s v="Consumer"/>
    <s v="Immediate"/>
    <x v="1"/>
    <x v="7"/>
    <s v="Memorex Keyboard, Erganomic"/>
    <n v="0"/>
    <n v="207"/>
    <n v="4"/>
    <n v="3"/>
    <b v="1"/>
  </r>
  <r>
    <s v="AZ-2012-1576083"/>
    <x v="630"/>
    <n v="26"/>
    <n v="3"/>
    <n v="12"/>
    <x v="630"/>
    <s v="Hubert Lindahl"/>
    <x v="3"/>
    <x v="14"/>
    <s v="Mauguio"/>
    <x v="1"/>
    <s v="Corporate"/>
    <s v="Priority"/>
    <x v="0"/>
    <x v="2"/>
    <s v="Binney &amp; Smith Pens, Blue"/>
    <n v="0"/>
    <n v="143"/>
    <n v="60"/>
    <n v="12"/>
    <b v="1"/>
  </r>
  <r>
    <s v="AZ-2012-3635892"/>
    <x v="630"/>
    <n v="26"/>
    <n v="3"/>
    <n v="12"/>
    <x v="630"/>
    <s v="Donna Nash"/>
    <x v="4"/>
    <x v="4"/>
    <s v="Rotherham"/>
    <x v="0"/>
    <s v="Corporate"/>
    <s v="Economy"/>
    <x v="1"/>
    <x v="13"/>
    <s v="Hewlett Fax Machine, Digital"/>
    <n v="0"/>
    <n v="320"/>
    <n v="147"/>
    <n v="1"/>
    <b v="1"/>
  </r>
  <r>
    <s v="AZ-2013-4778996"/>
    <x v="631"/>
    <n v="26"/>
    <n v="3"/>
    <n v="13"/>
    <x v="631"/>
    <s v="Gemma Sharp"/>
    <x v="1"/>
    <x v="1"/>
    <s v="Leverkusen"/>
    <x v="1"/>
    <s v="Corporate"/>
    <s v="Economy Plus"/>
    <x v="0"/>
    <x v="11"/>
    <s v="Stockwell Clamps, Assorted Sizes"/>
    <n v="0"/>
    <n v="81"/>
    <n v="29"/>
    <n v="5"/>
    <b v="1"/>
  </r>
  <r>
    <s v="AZ-2013-7764209"/>
    <x v="631"/>
    <n v="26"/>
    <n v="3"/>
    <n v="13"/>
    <x v="631"/>
    <s v="Bailey Morris"/>
    <x v="2"/>
    <x v="15"/>
    <s v="Palermo"/>
    <x v="2"/>
    <s v="Consumer"/>
    <s v="Economy"/>
    <x v="2"/>
    <x v="5"/>
    <s v="Bush Floating Shelf Set, Pine"/>
    <n v="0"/>
    <n v="345"/>
    <n v="107"/>
    <n v="2"/>
    <b v="0"/>
  </r>
  <r>
    <s v="AZ-2013-7764209"/>
    <x v="631"/>
    <n v="26"/>
    <n v="3"/>
    <n v="13"/>
    <x v="631"/>
    <s v="Bailey Morris"/>
    <x v="2"/>
    <x v="15"/>
    <s v="Palermo"/>
    <x v="2"/>
    <s v="Consumer"/>
    <s v="Economy"/>
    <x v="0"/>
    <x v="1"/>
    <s v="Avery 3-Hole Punch, Recycled"/>
    <n v="0"/>
    <n v="28"/>
    <n v="0"/>
    <n v="1"/>
    <b v="1"/>
  </r>
  <r>
    <s v="AZ-2013-7764209"/>
    <x v="631"/>
    <n v="26"/>
    <n v="3"/>
    <n v="13"/>
    <x v="631"/>
    <s v="Bailey Morris"/>
    <x v="2"/>
    <x v="15"/>
    <s v="Palermo"/>
    <x v="2"/>
    <s v="Consumer"/>
    <s v="Economy"/>
    <x v="0"/>
    <x v="1"/>
    <s v="Cardinal Index Tab, Clear"/>
    <n v="0"/>
    <n v="36"/>
    <n v="13"/>
    <n v="5"/>
    <b v="0"/>
  </r>
  <r>
    <s v="AZ-2013-7764209"/>
    <x v="631"/>
    <n v="26"/>
    <n v="3"/>
    <n v="13"/>
    <x v="631"/>
    <s v="Bailey Morris"/>
    <x v="2"/>
    <x v="15"/>
    <s v="Palermo"/>
    <x v="2"/>
    <s v="Consumer"/>
    <s v="Economy"/>
    <x v="1"/>
    <x v="4"/>
    <s v="Panasonic Calculator, Durable"/>
    <n v="0"/>
    <n v="60"/>
    <n v="-26"/>
    <n v="2"/>
    <b v="0"/>
  </r>
  <r>
    <s v="AZ-2013-6242491"/>
    <x v="631"/>
    <n v="26"/>
    <n v="3"/>
    <n v="13"/>
    <x v="631"/>
    <s v="Chelsea Bannister"/>
    <x v="8"/>
    <x v="97"/>
    <s v="Antwerp"/>
    <x v="1"/>
    <s v="Consumer"/>
    <s v="Economy Plus"/>
    <x v="0"/>
    <x v="3"/>
    <s v="Rogers File Cart, Industrial"/>
    <n v="0"/>
    <n v="283"/>
    <n v="48"/>
    <n v="2"/>
    <b v="0"/>
  </r>
  <r>
    <s v="BN-2014-4063586"/>
    <x v="632"/>
    <n v="26"/>
    <n v="3"/>
    <n v="14"/>
    <x v="632"/>
    <s v="Oscar Noble"/>
    <x v="1"/>
    <x v="43"/>
    <s v="Munster"/>
    <x v="1"/>
    <s v="Consumer"/>
    <s v="Priority"/>
    <x v="0"/>
    <x v="8"/>
    <s v="Hamilton Beach Blender, Black"/>
    <n v="0"/>
    <n v="187"/>
    <n v="-15"/>
    <n v="3"/>
    <b v="1"/>
  </r>
  <r>
    <s v="AZ-2014-5778824"/>
    <x v="632"/>
    <n v="26"/>
    <n v="3"/>
    <n v="14"/>
    <x v="632"/>
    <s v="Charlotte Savage"/>
    <x v="1"/>
    <x v="23"/>
    <s v="Augsburg"/>
    <x v="1"/>
    <s v="Consumer"/>
    <s v="Priority"/>
    <x v="0"/>
    <x v="1"/>
    <s v="Cardinal Index Tab, Durable"/>
    <n v="0"/>
    <n v="30"/>
    <n v="14"/>
    <n v="4"/>
    <b v="0"/>
  </r>
  <r>
    <s v="AZ-2014-5778824"/>
    <x v="632"/>
    <n v="26"/>
    <n v="3"/>
    <n v="14"/>
    <x v="632"/>
    <s v="Charlotte Savage"/>
    <x v="1"/>
    <x v="23"/>
    <s v="Augsburg"/>
    <x v="1"/>
    <s v="Consumer"/>
    <s v="Priority"/>
    <x v="0"/>
    <x v="3"/>
    <s v="Eldon Shelving, Industrial"/>
    <n v="0"/>
    <n v="44"/>
    <n v="-3"/>
    <n v="1"/>
    <b v="0"/>
  </r>
  <r>
    <s v="AZ-2014-2640603"/>
    <x v="632"/>
    <n v="26"/>
    <n v="3"/>
    <n v="14"/>
    <x v="632"/>
    <s v="Patricia Smith"/>
    <x v="5"/>
    <x v="75"/>
    <s v="Guadalajara"/>
    <x v="2"/>
    <s v="Corporate"/>
    <s v="Economy"/>
    <x v="1"/>
    <x v="13"/>
    <s v="Brother Ink, Laser"/>
    <n v="0"/>
    <n v="737"/>
    <n v="0"/>
    <n v="5"/>
    <b v="0"/>
  </r>
  <r>
    <s v="AZ-2012-5741069"/>
    <x v="633"/>
    <n v="27"/>
    <n v="3"/>
    <n v="12"/>
    <x v="633"/>
    <s v="Kian Sykes"/>
    <x v="4"/>
    <x v="4"/>
    <s v="West Bromwich"/>
    <x v="0"/>
    <s v="Consumer"/>
    <s v="Economy Plus"/>
    <x v="0"/>
    <x v="3"/>
    <s v="Fellowes Folders, Industrial"/>
    <n v="0"/>
    <n v="134"/>
    <n v="31"/>
    <n v="5"/>
    <b v="1"/>
  </r>
  <r>
    <s v="AZ-2012-5741069"/>
    <x v="633"/>
    <n v="27"/>
    <n v="3"/>
    <n v="12"/>
    <x v="633"/>
    <s v="Kian Sykes"/>
    <x v="4"/>
    <x v="4"/>
    <s v="West Bromwich"/>
    <x v="0"/>
    <s v="Consumer"/>
    <s v="Economy Plus"/>
    <x v="1"/>
    <x v="4"/>
    <s v="Panasonic Calculator, Durable"/>
    <n v="0"/>
    <n v="101"/>
    <n v="14"/>
    <n v="2"/>
    <b v="0"/>
  </r>
  <r>
    <s v="AZ-2012-741020"/>
    <x v="633"/>
    <n v="27"/>
    <n v="3"/>
    <n v="12"/>
    <x v="633"/>
    <s v="Isabel Turnbull"/>
    <x v="3"/>
    <x v="9"/>
    <s v="Annecy"/>
    <x v="1"/>
    <s v="Home Office"/>
    <s v="Economy Plus"/>
    <x v="0"/>
    <x v="11"/>
    <s v="Stockwell Thumb Tacks, Bulk Pack"/>
    <n v="0"/>
    <n v="53"/>
    <n v="13"/>
    <n v="4"/>
    <b v="0"/>
  </r>
  <r>
    <s v="AZ-2012-741020"/>
    <x v="633"/>
    <n v="27"/>
    <n v="3"/>
    <n v="12"/>
    <x v="633"/>
    <s v="Isabel Turnbull"/>
    <x v="3"/>
    <x v="9"/>
    <s v="Annecy"/>
    <x v="1"/>
    <s v="Home Office"/>
    <s v="Economy Plus"/>
    <x v="0"/>
    <x v="3"/>
    <s v="Eldon File Cart, Single Width"/>
    <n v="0"/>
    <n v="578"/>
    <n v="212"/>
    <n v="5"/>
    <b v="0"/>
  </r>
  <r>
    <s v="AZ-2012-4310145"/>
    <x v="633"/>
    <n v="27"/>
    <n v="3"/>
    <n v="12"/>
    <x v="633"/>
    <s v="Owen Faulkner"/>
    <x v="10"/>
    <x v="29"/>
    <s v="Vienna"/>
    <x v="1"/>
    <s v="Home Office"/>
    <s v="Immediate"/>
    <x v="0"/>
    <x v="3"/>
    <s v="Eldon File Cart, Single Width"/>
    <n v="0"/>
    <n v="128"/>
    <n v="55"/>
    <n v="1"/>
    <b v="0"/>
  </r>
  <r>
    <s v="AZ-2014-1181661"/>
    <x v="634"/>
    <n v="27"/>
    <n v="3"/>
    <n v="14"/>
    <x v="634"/>
    <s v="Millie Newman"/>
    <x v="3"/>
    <x v="52"/>
    <s v="Saint-Nazaire"/>
    <x v="1"/>
    <s v="Consumer"/>
    <s v="Economy Plus"/>
    <x v="0"/>
    <x v="2"/>
    <s v="Binney &amp; Smith Pens, Blue"/>
    <n v="0"/>
    <n v="36"/>
    <n v="15"/>
    <n v="3"/>
    <b v="0"/>
  </r>
  <r>
    <s v="AZ-2014-5418007"/>
    <x v="634"/>
    <n v="27"/>
    <n v="3"/>
    <n v="14"/>
    <x v="634"/>
    <s v="Frances Matthias"/>
    <x v="4"/>
    <x v="4"/>
    <s v="London"/>
    <x v="0"/>
    <s v="Corporate"/>
    <s v="Economy"/>
    <x v="0"/>
    <x v="0"/>
    <s v="Eaton Memo Slips, Premium"/>
    <n v="0"/>
    <n v="62"/>
    <n v="16"/>
    <n v="5"/>
    <b v="0"/>
  </r>
  <r>
    <s v="AZ-2011-4565223"/>
    <x v="635"/>
    <n v="28"/>
    <n v="3"/>
    <n v="11"/>
    <x v="635"/>
    <s v="Morgan Anderson"/>
    <x v="2"/>
    <x v="115"/>
    <s v="Foligno"/>
    <x v="2"/>
    <s v="Corporate"/>
    <s v="Economy"/>
    <x v="0"/>
    <x v="11"/>
    <s v="Stockwell Clamps, 12 Pack"/>
    <n v="0"/>
    <n v="93"/>
    <n v="45"/>
    <n v="5"/>
    <b v="0"/>
  </r>
  <r>
    <s v="BN-2011-6425274"/>
    <x v="635"/>
    <n v="28"/>
    <n v="3"/>
    <n v="11"/>
    <x v="635"/>
    <s v="Luca Graham"/>
    <x v="1"/>
    <x v="21"/>
    <s v="Dresden"/>
    <x v="1"/>
    <s v="Consumer"/>
    <s v="Economy"/>
    <x v="0"/>
    <x v="11"/>
    <s v="Stockwell Push Pins, Metal"/>
    <n v="1"/>
    <n v="22"/>
    <n v="-21"/>
    <n v="3"/>
    <b v="0"/>
  </r>
  <r>
    <s v="BN-2011-6425274"/>
    <x v="635"/>
    <n v="28"/>
    <n v="3"/>
    <n v="11"/>
    <x v="635"/>
    <s v="Luca Graham"/>
    <x v="1"/>
    <x v="21"/>
    <s v="Dresden"/>
    <x v="1"/>
    <s v="Consumer"/>
    <s v="Economy"/>
    <x v="0"/>
    <x v="3"/>
    <s v="Rogers Box, Industrial"/>
    <n v="1"/>
    <n v="39"/>
    <n v="-59"/>
    <n v="4"/>
    <b v="1"/>
  </r>
  <r>
    <s v="AZ-2012-4627785"/>
    <x v="636"/>
    <n v="28"/>
    <n v="3"/>
    <n v="12"/>
    <x v="636"/>
    <s v="Eve Spencer"/>
    <x v="3"/>
    <x v="8"/>
    <s v="Montesson"/>
    <x v="1"/>
    <s v="Consumer"/>
    <s v="Economy Plus"/>
    <x v="0"/>
    <x v="11"/>
    <s v="Advantus Clamps, Assorted Sizes"/>
    <n v="0"/>
    <n v="67"/>
    <n v="9"/>
    <n v="4"/>
    <b v="0"/>
  </r>
  <r>
    <s v="AZ-2012-4627785"/>
    <x v="636"/>
    <n v="28"/>
    <n v="3"/>
    <n v="12"/>
    <x v="636"/>
    <s v="Eve Spencer"/>
    <x v="3"/>
    <x v="8"/>
    <s v="Montesson"/>
    <x v="1"/>
    <s v="Consumer"/>
    <s v="Economy Plus"/>
    <x v="0"/>
    <x v="3"/>
    <s v="Eldon Shelving, Wire Frame"/>
    <n v="0"/>
    <n v="85"/>
    <n v="-2"/>
    <n v="2"/>
    <b v="0"/>
  </r>
  <r>
    <s v="AZ-2013-674584"/>
    <x v="637"/>
    <n v="28"/>
    <n v="3"/>
    <n v="13"/>
    <x v="637"/>
    <s v="Alexis Code"/>
    <x v="5"/>
    <x v="18"/>
    <s v="Valencia"/>
    <x v="2"/>
    <s v="Corporate"/>
    <s v="Economy"/>
    <x v="1"/>
    <x v="7"/>
    <s v="Belkin Numeric Keypad, Bluetooth"/>
    <n v="0"/>
    <n v="174"/>
    <n v="54"/>
    <n v="3"/>
    <b v="1"/>
  </r>
  <r>
    <s v="AZ-2013-7442284"/>
    <x v="637"/>
    <n v="28"/>
    <n v="3"/>
    <n v="13"/>
    <x v="637"/>
    <s v="Isabelle Radcliffe"/>
    <x v="3"/>
    <x v="39"/>
    <s v="Six-Fours-les-Plages"/>
    <x v="1"/>
    <s v="Corporate"/>
    <s v="Economy Plus"/>
    <x v="0"/>
    <x v="1"/>
    <s v="Wilson Jones Binding Machine, Recycled"/>
    <n v="0"/>
    <n v="99"/>
    <n v="11"/>
    <n v="2"/>
    <b v="1"/>
  </r>
  <r>
    <s v="AZ-2013-7442284"/>
    <x v="637"/>
    <n v="28"/>
    <n v="3"/>
    <n v="13"/>
    <x v="637"/>
    <s v="Isabelle Radcliffe"/>
    <x v="3"/>
    <x v="39"/>
    <s v="Six-Fours-les-Plages"/>
    <x v="1"/>
    <s v="Corporate"/>
    <s v="Economy Plus"/>
    <x v="0"/>
    <x v="12"/>
    <s v="Acme Trimmer, Easy Grip"/>
    <n v="0"/>
    <n v="323"/>
    <n v="71"/>
    <n v="7"/>
    <b v="0"/>
  </r>
  <r>
    <s v="AZ-2013-9347181"/>
    <x v="637"/>
    <n v="28"/>
    <n v="3"/>
    <n v="13"/>
    <x v="637"/>
    <s v="Lloyd Barnes"/>
    <x v="2"/>
    <x v="15"/>
    <s v="Trapani"/>
    <x v="2"/>
    <s v="Corporate"/>
    <s v="Economy Plus"/>
    <x v="0"/>
    <x v="10"/>
    <s v="Jiffy Peel and Seal, with clear poly window"/>
    <n v="0"/>
    <n v="141"/>
    <n v="27"/>
    <n v="6"/>
    <b v="1"/>
  </r>
  <r>
    <s v="AZ-2013-9347181"/>
    <x v="637"/>
    <n v="28"/>
    <n v="3"/>
    <n v="13"/>
    <x v="637"/>
    <s v="Lloyd Barnes"/>
    <x v="2"/>
    <x v="15"/>
    <s v="Trapani"/>
    <x v="2"/>
    <s v="Corporate"/>
    <s v="Economy Plus"/>
    <x v="1"/>
    <x v="7"/>
    <s v="SanDisk Keyboard, Programmable"/>
    <n v="0"/>
    <n v="332"/>
    <n v="53"/>
    <n v="4"/>
    <b v="1"/>
  </r>
  <r>
    <s v="BN-2014-6163592"/>
    <x v="638"/>
    <n v="28"/>
    <n v="3"/>
    <n v="14"/>
    <x v="638"/>
    <s v="Charles Builder"/>
    <x v="2"/>
    <x v="74"/>
    <s v="Quartu Sant'Elena"/>
    <x v="2"/>
    <s v="Consumer"/>
    <s v="Economy Plus"/>
    <x v="0"/>
    <x v="3"/>
    <s v="Smead File Cart, Blue"/>
    <n v="0"/>
    <n v="76"/>
    <n v="-50"/>
    <n v="1"/>
    <b v="0"/>
  </r>
  <r>
    <s v="AZ-2014-6896726"/>
    <x v="638"/>
    <n v="28"/>
    <n v="3"/>
    <n v="14"/>
    <x v="638"/>
    <s v="Bianca Crisp"/>
    <x v="4"/>
    <x v="4"/>
    <s v="Lowestoft"/>
    <x v="0"/>
    <s v="Home Office"/>
    <s v="Economy"/>
    <x v="0"/>
    <x v="3"/>
    <s v="Fellowes Folders, Single Width"/>
    <n v="0"/>
    <n v="291"/>
    <n v="119"/>
    <n v="11"/>
    <b v="1"/>
  </r>
  <r>
    <s v="AZ-2014-1790715"/>
    <x v="638"/>
    <n v="28"/>
    <n v="3"/>
    <n v="14"/>
    <x v="638"/>
    <s v="Mia McLean"/>
    <x v="2"/>
    <x v="24"/>
    <s v="Milan"/>
    <x v="2"/>
    <s v="Corporate"/>
    <s v="Economy"/>
    <x v="0"/>
    <x v="1"/>
    <s v="Avery Binder, Recycled"/>
    <n v="0"/>
    <n v="27"/>
    <n v="12"/>
    <n v="2"/>
    <b v="0"/>
  </r>
  <r>
    <s v="AZ-2014-1790715"/>
    <x v="638"/>
    <n v="28"/>
    <n v="3"/>
    <n v="14"/>
    <x v="638"/>
    <s v="Mia McLean"/>
    <x v="2"/>
    <x v="24"/>
    <s v="Milan"/>
    <x v="2"/>
    <s v="Corporate"/>
    <s v="Economy"/>
    <x v="0"/>
    <x v="14"/>
    <s v="Hon Shipping Labels, Laser Printer Compatible"/>
    <n v="0"/>
    <n v="11"/>
    <n v="3"/>
    <n v="1"/>
    <b v="0"/>
  </r>
  <r>
    <s v="AZ-2014-6896726"/>
    <x v="638"/>
    <n v="28"/>
    <n v="3"/>
    <n v="14"/>
    <x v="638"/>
    <s v="Bianca Crisp"/>
    <x v="4"/>
    <x v="4"/>
    <s v="Lowestoft"/>
    <x v="0"/>
    <s v="Home Office"/>
    <s v="Economy"/>
    <x v="1"/>
    <x v="9"/>
    <s v="Motorola Audio Dock, VoIP"/>
    <n v="0"/>
    <n v="520"/>
    <n v="151"/>
    <n v="3"/>
    <b v="1"/>
  </r>
  <r>
    <s v="AZ-2014-1790715"/>
    <x v="638"/>
    <n v="28"/>
    <n v="3"/>
    <n v="14"/>
    <x v="638"/>
    <s v="Mia McLean"/>
    <x v="2"/>
    <x v="24"/>
    <s v="Milan"/>
    <x v="2"/>
    <s v="Corporate"/>
    <s v="Economy"/>
    <x v="1"/>
    <x v="13"/>
    <s v="Brother Ink, Color"/>
    <n v="0"/>
    <n v="297"/>
    <n v="146"/>
    <n v="2"/>
    <b v="0"/>
  </r>
  <r>
    <s v="AZ-2014-9044600"/>
    <x v="638"/>
    <n v="28"/>
    <n v="3"/>
    <n v="14"/>
    <x v="638"/>
    <s v="Ngoc Orozco"/>
    <x v="3"/>
    <x v="9"/>
    <s v="Vaulx-en-Velin"/>
    <x v="1"/>
    <s v="Home Office"/>
    <s v="Economy"/>
    <x v="0"/>
    <x v="3"/>
    <s v="Tenex File Cart, Industrial"/>
    <n v="0"/>
    <n v="845"/>
    <n v="84"/>
    <n v="7"/>
    <b v="0"/>
  </r>
  <r>
    <s v="AZ-2011-8743509"/>
    <x v="639"/>
    <n v="29"/>
    <n v="3"/>
    <n v="11"/>
    <x v="639"/>
    <s v="Chelsea Bannister"/>
    <x v="1"/>
    <x v="1"/>
    <s v="Hamm"/>
    <x v="1"/>
    <s v="Consumer"/>
    <s v="Priority"/>
    <x v="2"/>
    <x v="15"/>
    <s v="Tenex Door Stop, Erganomic"/>
    <n v="0"/>
    <n v="170"/>
    <n v="27"/>
    <n v="4"/>
    <b v="1"/>
  </r>
  <r>
    <s v="AZ-2011-8743509"/>
    <x v="639"/>
    <n v="29"/>
    <n v="3"/>
    <n v="11"/>
    <x v="639"/>
    <s v="Chelsea Bannister"/>
    <x v="1"/>
    <x v="1"/>
    <s v="Hamm"/>
    <x v="1"/>
    <s v="Consumer"/>
    <s v="Priority"/>
    <x v="0"/>
    <x v="12"/>
    <s v="Kleencut Scissors, Serrated"/>
    <n v="0"/>
    <n v="38"/>
    <n v="3"/>
    <n v="2"/>
    <b v="0"/>
  </r>
  <r>
    <s v="AZ-2011-8743509"/>
    <x v="639"/>
    <n v="29"/>
    <n v="3"/>
    <n v="11"/>
    <x v="639"/>
    <s v="Chelsea Bannister"/>
    <x v="1"/>
    <x v="1"/>
    <s v="Hamm"/>
    <x v="1"/>
    <s v="Consumer"/>
    <s v="Priority"/>
    <x v="1"/>
    <x v="9"/>
    <s v="Samsung Smart Phone, Cordless"/>
    <n v="0"/>
    <n v="639"/>
    <n v="45"/>
    <n v="1"/>
    <b v="0"/>
  </r>
  <r>
    <s v="BN-2011-2502895"/>
    <x v="639"/>
    <n v="29"/>
    <n v="3"/>
    <n v="11"/>
    <x v="639"/>
    <s v="Juanita Smalls"/>
    <x v="1"/>
    <x v="43"/>
    <s v="Hanover"/>
    <x v="1"/>
    <s v="Home Office"/>
    <s v="Economy"/>
    <x v="0"/>
    <x v="14"/>
    <s v="Novimex File Folder Labels, Alphabetical"/>
    <n v="1"/>
    <n v="8"/>
    <n v="-6"/>
    <n v="2"/>
    <b v="1"/>
  </r>
  <r>
    <s v="AZ-2012-8667424"/>
    <x v="640"/>
    <n v="29"/>
    <n v="3"/>
    <n v="12"/>
    <x v="640"/>
    <s v="James Casados"/>
    <x v="3"/>
    <x v="14"/>
    <s v="Toulouse"/>
    <x v="1"/>
    <s v="Consumer"/>
    <s v="Priority"/>
    <x v="2"/>
    <x v="6"/>
    <s v="Novimex Rocking Chair, Set of Two"/>
    <n v="1"/>
    <n v="160"/>
    <n v="-197"/>
    <n v="3"/>
    <b v="0"/>
  </r>
  <r>
    <s v="AZ-2012-8667424"/>
    <x v="640"/>
    <n v="29"/>
    <n v="3"/>
    <n v="12"/>
    <x v="640"/>
    <s v="James Casados"/>
    <x v="3"/>
    <x v="14"/>
    <s v="Toulouse"/>
    <x v="1"/>
    <s v="Consumer"/>
    <s v="Priority"/>
    <x v="0"/>
    <x v="0"/>
    <s v="SanDisk Computer Printout Paper, Multicolor"/>
    <n v="1"/>
    <n v="31"/>
    <n v="-23"/>
    <n v="2"/>
    <b v="1"/>
  </r>
  <r>
    <s v="BN-2012-9894081"/>
    <x v="640"/>
    <n v="29"/>
    <n v="3"/>
    <n v="12"/>
    <x v="640"/>
    <s v="Ben Summerville"/>
    <x v="3"/>
    <x v="27"/>
    <s v="Limoges"/>
    <x v="1"/>
    <s v="Consumer"/>
    <s v="Economy"/>
    <x v="0"/>
    <x v="3"/>
    <s v="Fellowes File Cart, Single Width"/>
    <n v="0"/>
    <n v="494"/>
    <n v="-55"/>
    <n v="4"/>
    <b v="1"/>
  </r>
  <r>
    <s v="AZ-2013-9900662"/>
    <x v="641"/>
    <n v="29"/>
    <n v="3"/>
    <n v="13"/>
    <x v="641"/>
    <s v="Rachel Norton"/>
    <x v="3"/>
    <x v="14"/>
    <s v="Castelnau-le-Lez"/>
    <x v="1"/>
    <s v="Corporate"/>
    <s v="Economy Plus"/>
    <x v="0"/>
    <x v="12"/>
    <s v="Stiletto Letter Opener, Easy Grip"/>
    <n v="0"/>
    <n v="180"/>
    <n v="34"/>
    <n v="6"/>
    <b v="1"/>
  </r>
  <r>
    <s v="AZ-2013-9616659"/>
    <x v="641"/>
    <n v="29"/>
    <n v="3"/>
    <n v="13"/>
    <x v="641"/>
    <s v="Lisa Boyette"/>
    <x v="4"/>
    <x v="42"/>
    <s v="Edinburgh"/>
    <x v="0"/>
    <s v="Corporate"/>
    <s v="Economy Plus"/>
    <x v="2"/>
    <x v="6"/>
    <s v="SAFCO Rocking Chair, Adjustable"/>
    <n v="0"/>
    <n v="412"/>
    <n v="148"/>
    <n v="3"/>
    <b v="0"/>
  </r>
  <r>
    <s v="BN-2013-8281776"/>
    <x v="641"/>
    <n v="29"/>
    <n v="3"/>
    <n v="13"/>
    <x v="641"/>
    <s v="Katie Evenden"/>
    <x v="2"/>
    <x v="2"/>
    <s v="Parma"/>
    <x v="2"/>
    <s v="Corporate"/>
    <s v="Economy"/>
    <x v="0"/>
    <x v="3"/>
    <s v="Eldon File Cart, Single Width"/>
    <n v="0"/>
    <n v="154"/>
    <n v="8"/>
    <n v="2"/>
    <b v="0"/>
  </r>
  <r>
    <s v="BN-2013-8281776"/>
    <x v="641"/>
    <n v="29"/>
    <n v="3"/>
    <n v="13"/>
    <x v="641"/>
    <s v="Katie Evenden"/>
    <x v="2"/>
    <x v="2"/>
    <s v="Parma"/>
    <x v="2"/>
    <s v="Corporate"/>
    <s v="Economy"/>
    <x v="0"/>
    <x v="3"/>
    <s v="Rogers Shelving, Wire Frame"/>
    <n v="0"/>
    <n v="184"/>
    <n v="-28"/>
    <n v="5"/>
    <b v="0"/>
  </r>
  <r>
    <s v="BN-2013-8281776"/>
    <x v="641"/>
    <n v="29"/>
    <n v="3"/>
    <n v="13"/>
    <x v="641"/>
    <s v="Katie Evenden"/>
    <x v="2"/>
    <x v="2"/>
    <s v="Parma"/>
    <x v="2"/>
    <s v="Corporate"/>
    <s v="Economy"/>
    <x v="1"/>
    <x v="13"/>
    <s v="Canon Copy Machine, Color"/>
    <n v="0"/>
    <n v="527"/>
    <n v="132"/>
    <n v="2"/>
    <b v="0"/>
  </r>
  <r>
    <s v="BN-2014-9956190"/>
    <x v="642"/>
    <n v="29"/>
    <n v="3"/>
    <n v="14"/>
    <x v="642"/>
    <s v="Daniel Lucas"/>
    <x v="9"/>
    <x v="72"/>
    <s v="Breda"/>
    <x v="1"/>
    <s v="Home Office"/>
    <s v="Economy Plus"/>
    <x v="0"/>
    <x v="3"/>
    <s v="Smead File Cart, Single Width"/>
    <n v="1"/>
    <n v="193"/>
    <n v="-166"/>
    <n v="3"/>
    <b v="1"/>
  </r>
  <r>
    <s v="AZ-2014-6326220"/>
    <x v="642"/>
    <n v="29"/>
    <n v="3"/>
    <n v="14"/>
    <x v="642"/>
    <s v="Sean Wheeler"/>
    <x v="5"/>
    <x v="22"/>
    <s v="Estepona"/>
    <x v="2"/>
    <s v="Corporate"/>
    <s v="Economy Plus"/>
    <x v="0"/>
    <x v="2"/>
    <s v="Binney &amp; Smith Highlighters, Easy-Erase"/>
    <n v="0"/>
    <n v="34"/>
    <n v="12"/>
    <n v="2"/>
    <b v="0"/>
  </r>
  <r>
    <s v="AZ-2011-8369879"/>
    <x v="643"/>
    <n v="30"/>
    <n v="3"/>
    <n v="11"/>
    <x v="643"/>
    <s v="Alexis Code"/>
    <x v="1"/>
    <x v="1"/>
    <s v="Troisdorf"/>
    <x v="1"/>
    <s v="Corporate"/>
    <s v="Economy"/>
    <x v="2"/>
    <x v="6"/>
    <s v="Novimex Swivel Stool, Black"/>
    <n v="0"/>
    <n v="729"/>
    <n v="-57"/>
    <n v="5"/>
    <b v="0"/>
  </r>
  <r>
    <s v="AZ-2011-8369879"/>
    <x v="643"/>
    <n v="30"/>
    <n v="3"/>
    <n v="11"/>
    <x v="643"/>
    <s v="Alexis Code"/>
    <x v="1"/>
    <x v="1"/>
    <s v="Troisdorf"/>
    <x v="1"/>
    <s v="Corporate"/>
    <s v="Economy"/>
    <x v="0"/>
    <x v="3"/>
    <s v="Smead Box, Industrial"/>
    <n v="0"/>
    <n v="51"/>
    <n v="-1"/>
    <n v="5"/>
    <b v="0"/>
  </r>
  <r>
    <s v="AZ-2011-8369879"/>
    <x v="643"/>
    <n v="30"/>
    <n v="3"/>
    <n v="11"/>
    <x v="643"/>
    <s v="Alexis Code"/>
    <x v="1"/>
    <x v="1"/>
    <s v="Troisdorf"/>
    <x v="1"/>
    <s v="Corporate"/>
    <s v="Economy"/>
    <x v="1"/>
    <x v="13"/>
    <s v="Canon Personal Copier, Digital"/>
    <n v="0"/>
    <n v="285"/>
    <n v="14"/>
    <n v="2"/>
    <b v="0"/>
  </r>
  <r>
    <s v="AZ-2011-8369879"/>
    <x v="643"/>
    <n v="30"/>
    <n v="3"/>
    <n v="11"/>
    <x v="643"/>
    <s v="Alexis Code"/>
    <x v="1"/>
    <x v="1"/>
    <s v="Troisdorf"/>
    <x v="1"/>
    <s v="Corporate"/>
    <s v="Economy"/>
    <x v="1"/>
    <x v="9"/>
    <s v="Motorola Speaker Phone, VoIP"/>
    <n v="0"/>
    <n v="390"/>
    <n v="16"/>
    <n v="3"/>
    <b v="0"/>
  </r>
  <r>
    <s v="AZ-2012-3629477"/>
    <x v="644"/>
    <n v="30"/>
    <n v="3"/>
    <n v="12"/>
    <x v="644"/>
    <s v="George To Rot"/>
    <x v="5"/>
    <x v="20"/>
    <s v="Valladolid"/>
    <x v="2"/>
    <s v="Corporate"/>
    <s v="Economy"/>
    <x v="0"/>
    <x v="12"/>
    <s v="Stiletto Trimmer, Easy Grip"/>
    <n v="0"/>
    <n v="266"/>
    <n v="61"/>
    <n v="6"/>
    <b v="1"/>
  </r>
  <r>
    <s v="BN-2012-8610295"/>
    <x v="644"/>
    <n v="30"/>
    <n v="3"/>
    <n v="12"/>
    <x v="644"/>
    <s v="Ashton Charles"/>
    <x v="1"/>
    <x v="17"/>
    <s v="Norderstedt"/>
    <x v="1"/>
    <s v="Consumer"/>
    <s v="Economy Plus"/>
    <x v="0"/>
    <x v="0"/>
    <s v="Green Bar Message Books, 8.5 x 11"/>
    <n v="0"/>
    <n v="84"/>
    <n v="30"/>
    <n v="3"/>
    <b v="1"/>
  </r>
  <r>
    <s v="AZ-2013-1032687"/>
    <x v="645"/>
    <n v="30"/>
    <n v="3"/>
    <n v="13"/>
    <x v="645"/>
    <s v="Rory Jess"/>
    <x v="10"/>
    <x v="29"/>
    <s v="Vienna"/>
    <x v="1"/>
    <s v="Home Office"/>
    <s v="Priority"/>
    <x v="0"/>
    <x v="14"/>
    <s v="Smead Legal Exhibit Labels, Adjustable"/>
    <n v="0"/>
    <n v="54"/>
    <n v="8"/>
    <n v="6"/>
    <b v="1"/>
  </r>
  <r>
    <s v="AZ-2011-5463300"/>
    <x v="646"/>
    <n v="31"/>
    <n v="3"/>
    <n v="11"/>
    <x v="646"/>
    <s v="Toby Conway"/>
    <x v="11"/>
    <x v="48"/>
    <s v="Geneva"/>
    <x v="1"/>
    <s v="Consumer"/>
    <s v="Economy"/>
    <x v="2"/>
    <x v="15"/>
    <s v="Eldon Clock, Erganomic"/>
    <n v="0"/>
    <n v="110"/>
    <n v="37"/>
    <n v="2"/>
    <b v="1"/>
  </r>
  <r>
    <s v="AZ-2011-5463300"/>
    <x v="646"/>
    <n v="31"/>
    <n v="3"/>
    <n v="11"/>
    <x v="646"/>
    <s v="Toby Conway"/>
    <x v="11"/>
    <x v="48"/>
    <s v="Geneva"/>
    <x v="1"/>
    <s v="Consumer"/>
    <s v="Economy"/>
    <x v="0"/>
    <x v="2"/>
    <s v="Stanley Pens, Easy-Erase"/>
    <n v="0"/>
    <n v="21"/>
    <n v="9"/>
    <n v="2"/>
    <b v="0"/>
  </r>
  <r>
    <s v="AZ-2011-8060803"/>
    <x v="646"/>
    <n v="31"/>
    <n v="3"/>
    <n v="11"/>
    <x v="646"/>
    <s v="Adam Bentley"/>
    <x v="4"/>
    <x v="4"/>
    <s v="Newcastle upon Tyne"/>
    <x v="0"/>
    <s v="Consumer"/>
    <s v="Economy"/>
    <x v="2"/>
    <x v="5"/>
    <s v="Sauder Classic Bookcase, Pine"/>
    <n v="0"/>
    <n v="2624"/>
    <n v="446"/>
    <n v="6"/>
    <b v="0"/>
  </r>
  <r>
    <s v="AZ-2011-8060803"/>
    <x v="646"/>
    <n v="31"/>
    <n v="3"/>
    <n v="11"/>
    <x v="646"/>
    <s v="Adam Bentley"/>
    <x v="4"/>
    <x v="4"/>
    <s v="Newcastle upon Tyne"/>
    <x v="0"/>
    <s v="Consumer"/>
    <s v="Economy"/>
    <x v="0"/>
    <x v="2"/>
    <s v="Sanford Pens, Easy-Erase"/>
    <n v="0"/>
    <n v="34"/>
    <n v="8"/>
    <n v="3"/>
    <b v="0"/>
  </r>
  <r>
    <s v="AZ-2011-8060803"/>
    <x v="646"/>
    <n v="31"/>
    <n v="3"/>
    <n v="11"/>
    <x v="646"/>
    <s v="Adam Bentley"/>
    <x v="4"/>
    <x v="4"/>
    <s v="Newcastle upon Tyne"/>
    <x v="0"/>
    <s v="Consumer"/>
    <s v="Economy"/>
    <x v="0"/>
    <x v="3"/>
    <s v="Rogers Lockers, Blue"/>
    <n v="0"/>
    <n v="423"/>
    <n v="30"/>
    <n v="2"/>
    <b v="1"/>
  </r>
  <r>
    <s v="BN-2011-2967562"/>
    <x v="646"/>
    <n v="31"/>
    <n v="3"/>
    <n v="11"/>
    <x v="646"/>
    <s v="Angus De Groot"/>
    <x v="0"/>
    <x v="36"/>
    <s v="Gothenburg"/>
    <x v="0"/>
    <s v="Corporate"/>
    <s v="Economy"/>
    <x v="2"/>
    <x v="15"/>
    <s v="Advantus Photo Frame, Durable"/>
    <n v="1"/>
    <n v="40"/>
    <n v="-44"/>
    <n v="2"/>
    <b v="1"/>
  </r>
  <r>
    <s v="AZ-2012-2537589"/>
    <x v="647"/>
    <n v="31"/>
    <n v="3"/>
    <n v="12"/>
    <x v="647"/>
    <s v="Timothy Jimenez"/>
    <x v="2"/>
    <x v="55"/>
    <s v="Florence"/>
    <x v="2"/>
    <s v="Consumer"/>
    <s v="Economy"/>
    <x v="0"/>
    <x v="1"/>
    <s v="Ibico Binding Machine, Recycled"/>
    <n v="0"/>
    <n v="259"/>
    <n v="47"/>
    <n v="5"/>
    <b v="0"/>
  </r>
  <r>
    <s v="AZ-2012-2537589"/>
    <x v="647"/>
    <n v="31"/>
    <n v="3"/>
    <n v="12"/>
    <x v="647"/>
    <s v="Timothy Jimenez"/>
    <x v="2"/>
    <x v="55"/>
    <s v="Florence"/>
    <x v="2"/>
    <s v="Consumer"/>
    <s v="Economy"/>
    <x v="0"/>
    <x v="14"/>
    <s v="Smead Round Labels, Laser Printer Compatible"/>
    <n v="0"/>
    <n v="21"/>
    <n v="7"/>
    <n v="3"/>
    <b v="0"/>
  </r>
  <r>
    <s v="AZ-2012-9411069"/>
    <x v="647"/>
    <n v="31"/>
    <n v="3"/>
    <n v="12"/>
    <x v="647"/>
    <s v="Caitlin Schmidt"/>
    <x v="1"/>
    <x v="1"/>
    <s v="Erftstadt"/>
    <x v="1"/>
    <s v="Corporate"/>
    <s v="Economy"/>
    <x v="0"/>
    <x v="2"/>
    <s v="Boston Pens, Blue"/>
    <n v="0"/>
    <n v="57"/>
    <n v="1"/>
    <n v="4"/>
    <b v="1"/>
  </r>
  <r>
    <s v="AZ-2012-9411069"/>
    <x v="647"/>
    <n v="31"/>
    <n v="3"/>
    <n v="12"/>
    <x v="647"/>
    <s v="Caitlin Schmidt"/>
    <x v="1"/>
    <x v="1"/>
    <s v="Erftstadt"/>
    <x v="1"/>
    <s v="Corporate"/>
    <s v="Economy"/>
    <x v="0"/>
    <x v="1"/>
    <s v="Acco Binding Machine, Economy"/>
    <n v="0"/>
    <n v="102"/>
    <n v="30"/>
    <n v="2"/>
    <b v="1"/>
  </r>
  <r>
    <s v="AZ-2012-9411069"/>
    <x v="647"/>
    <n v="31"/>
    <n v="3"/>
    <n v="12"/>
    <x v="647"/>
    <s v="Caitlin Schmidt"/>
    <x v="1"/>
    <x v="1"/>
    <s v="Erftstadt"/>
    <x v="1"/>
    <s v="Corporate"/>
    <s v="Economy"/>
    <x v="0"/>
    <x v="14"/>
    <s v="Hon File Folder Labels, Alphabetical"/>
    <n v="0"/>
    <n v="25"/>
    <n v="10"/>
    <n v="3"/>
    <b v="0"/>
  </r>
  <r>
    <s v="AZ-2012-9411069"/>
    <x v="647"/>
    <n v="31"/>
    <n v="3"/>
    <n v="12"/>
    <x v="647"/>
    <s v="Caitlin Schmidt"/>
    <x v="1"/>
    <x v="1"/>
    <s v="Erftstadt"/>
    <x v="1"/>
    <s v="Corporate"/>
    <s v="Economy"/>
    <x v="0"/>
    <x v="3"/>
    <s v="Eldon File Cart, Blue"/>
    <n v="0"/>
    <n v="343"/>
    <n v="-31"/>
    <n v="3"/>
    <b v="1"/>
  </r>
  <r>
    <s v="AZ-2012-9411069"/>
    <x v="647"/>
    <n v="31"/>
    <n v="3"/>
    <n v="12"/>
    <x v="647"/>
    <s v="Caitlin Schmidt"/>
    <x v="1"/>
    <x v="1"/>
    <s v="Erftstadt"/>
    <x v="1"/>
    <s v="Corporate"/>
    <s v="Economy"/>
    <x v="0"/>
    <x v="3"/>
    <s v="Rogers Lockers, Industrial"/>
    <n v="0"/>
    <n v="573"/>
    <n v="178"/>
    <n v="3"/>
    <b v="0"/>
  </r>
  <r>
    <s v="BN-2013-7300795"/>
    <x v="648"/>
    <n v="31"/>
    <n v="3"/>
    <n v="13"/>
    <x v="648"/>
    <s v="Oscar Clayton"/>
    <x v="5"/>
    <x v="18"/>
    <s v="Valencia"/>
    <x v="2"/>
    <s v="Consumer"/>
    <s v="Economy Plus"/>
    <x v="0"/>
    <x v="3"/>
    <s v="Eldon Lockers, Blue"/>
    <n v="0"/>
    <n v="356"/>
    <n v="0"/>
    <n v="2"/>
    <b v="0"/>
  </r>
  <r>
    <s v="AZ-2014-2056021"/>
    <x v="649"/>
    <n v="31"/>
    <n v="3"/>
    <n v="14"/>
    <x v="649"/>
    <s v="Nicole Nash"/>
    <x v="3"/>
    <x v="73"/>
    <s v="Quimper"/>
    <x v="1"/>
    <s v="Consumer"/>
    <s v="Priority"/>
    <x v="0"/>
    <x v="3"/>
    <s v="Rogers Box, Single Width"/>
    <n v="0"/>
    <n v="43"/>
    <n v="1"/>
    <n v="2"/>
    <b v="1"/>
  </r>
  <r>
    <s v="AZ-2014-1698292"/>
    <x v="649"/>
    <n v="31"/>
    <n v="3"/>
    <n v="14"/>
    <x v="649"/>
    <s v="Max Ronald"/>
    <x v="1"/>
    <x v="32"/>
    <s v="Offenbach"/>
    <x v="1"/>
    <s v="Corporate"/>
    <s v="Economy"/>
    <x v="0"/>
    <x v="2"/>
    <s v="Boston Markers, Blue"/>
    <n v="0"/>
    <n v="79"/>
    <n v="32"/>
    <n v="3"/>
    <b v="1"/>
  </r>
  <r>
    <s v="AZ-2014-1698292"/>
    <x v="649"/>
    <n v="31"/>
    <n v="3"/>
    <n v="14"/>
    <x v="649"/>
    <s v="Max Ronald"/>
    <x v="1"/>
    <x v="32"/>
    <s v="Offenbach"/>
    <x v="1"/>
    <s v="Corporate"/>
    <s v="Economy"/>
    <x v="0"/>
    <x v="1"/>
    <s v="Avery Binder, Economy"/>
    <n v="0"/>
    <n v="77"/>
    <n v="30"/>
    <n v="6"/>
    <b v="0"/>
  </r>
  <r>
    <s v="AZ-2014-1698292"/>
    <x v="649"/>
    <n v="31"/>
    <n v="3"/>
    <n v="14"/>
    <x v="649"/>
    <s v="Max Ronald"/>
    <x v="1"/>
    <x v="32"/>
    <s v="Offenbach"/>
    <x v="1"/>
    <s v="Corporate"/>
    <s v="Economy"/>
    <x v="0"/>
    <x v="3"/>
    <s v="Rogers File Cart, Industrial"/>
    <n v="0"/>
    <n v="382"/>
    <n v="30"/>
    <n v="3"/>
    <b v="0"/>
  </r>
  <r>
    <s v="AZ-2014-1698292"/>
    <x v="649"/>
    <n v="31"/>
    <n v="3"/>
    <n v="14"/>
    <x v="649"/>
    <s v="Max Ronald"/>
    <x v="1"/>
    <x v="32"/>
    <s v="Offenbach"/>
    <x v="1"/>
    <s v="Corporate"/>
    <s v="Economy"/>
    <x v="1"/>
    <x v="7"/>
    <s v="Enermax Numeric Keypad, Bluetooth"/>
    <n v="0"/>
    <n v="115"/>
    <n v="26"/>
    <n v="2"/>
    <b v="1"/>
  </r>
  <r>
    <s v="AZ-2012-3002893"/>
    <x v="650"/>
    <n v="13"/>
    <n v="4"/>
    <n v="12"/>
    <x v="650"/>
    <s v="Maya Pamphlett"/>
    <x v="3"/>
    <x v="49"/>
    <s v="Lons-le-Saunier"/>
    <x v="1"/>
    <s v="Consumer"/>
    <s v="Economy"/>
    <x v="1"/>
    <x v="4"/>
    <s v="Konica Receipt Printer, Durable"/>
    <n v="0"/>
    <n v="416"/>
    <n v="68"/>
    <n v="4"/>
    <b v="1"/>
  </r>
  <r>
    <s v="BN-2012-8433873"/>
    <x v="650"/>
    <n v="13"/>
    <n v="4"/>
    <n v="12"/>
    <x v="650"/>
    <s v="Sebastian McClelland"/>
    <x v="9"/>
    <x v="46"/>
    <s v="Schiedam"/>
    <x v="1"/>
    <s v="Consumer"/>
    <s v="Economy Plus"/>
    <x v="1"/>
    <x v="9"/>
    <s v="Motorola Audio Dock, Cordless"/>
    <n v="1"/>
    <n v="264"/>
    <n v="-127"/>
    <n v="3"/>
    <b v="0"/>
  </r>
  <r>
    <s v="BN-2012-3872886"/>
    <x v="650"/>
    <n v="13"/>
    <n v="4"/>
    <n v="12"/>
    <x v="650"/>
    <s v="Lauren Knight"/>
    <x v="3"/>
    <x v="3"/>
    <s v="Colmar"/>
    <x v="1"/>
    <s v="Consumer"/>
    <s v="Economy Plus"/>
    <x v="2"/>
    <x v="6"/>
    <s v="SAFCO Executive Leather Armchair, Red"/>
    <n v="0"/>
    <n v="1246"/>
    <n v="-125"/>
    <n v="3"/>
    <b v="0"/>
  </r>
  <r>
    <s v="BN-2012-3872886"/>
    <x v="650"/>
    <n v="13"/>
    <n v="4"/>
    <n v="12"/>
    <x v="650"/>
    <s v="Lauren Knight"/>
    <x v="3"/>
    <x v="3"/>
    <s v="Colmar"/>
    <x v="1"/>
    <s v="Consumer"/>
    <s v="Economy Plus"/>
    <x v="0"/>
    <x v="2"/>
    <s v="Boston Markers, Fluorescent"/>
    <n v="0"/>
    <n v="83"/>
    <n v="12"/>
    <n v="3"/>
    <b v="1"/>
  </r>
  <r>
    <s v="BN-2012-3872886"/>
    <x v="650"/>
    <n v="13"/>
    <n v="4"/>
    <n v="12"/>
    <x v="650"/>
    <s v="Lauren Knight"/>
    <x v="3"/>
    <x v="3"/>
    <s v="Colmar"/>
    <x v="1"/>
    <s v="Consumer"/>
    <s v="Economy Plus"/>
    <x v="0"/>
    <x v="1"/>
    <s v="Ibico 3-Hole Punch, Clear"/>
    <n v="0"/>
    <n v="209"/>
    <n v="84"/>
    <n v="7"/>
    <b v="0"/>
  </r>
  <r>
    <s v="AZ-2013-8161791"/>
    <x v="651"/>
    <n v="13"/>
    <n v="4"/>
    <n v="13"/>
    <x v="651"/>
    <s v="Lucas Breillat"/>
    <x v="3"/>
    <x v="30"/>
    <s v="Beauvais"/>
    <x v="1"/>
    <s v="Home Office"/>
    <s v="Economy Plus"/>
    <x v="0"/>
    <x v="3"/>
    <s v="Rogers Trays, Industrial"/>
    <n v="0"/>
    <n v="336"/>
    <n v="112"/>
    <n v="6"/>
    <b v="1"/>
  </r>
  <r>
    <s v="AZ-2014-9749362"/>
    <x v="652"/>
    <n v="13"/>
    <n v="4"/>
    <n v="14"/>
    <x v="652"/>
    <s v="Harriet Chadwick"/>
    <x v="3"/>
    <x v="52"/>
    <s v="Nantes"/>
    <x v="1"/>
    <s v="Corporate"/>
    <s v="Priority"/>
    <x v="2"/>
    <x v="6"/>
    <s v="Hon Chairmat, Set of Two"/>
    <n v="0"/>
    <n v="156"/>
    <n v="21"/>
    <n v="3"/>
    <b v="0"/>
  </r>
  <r>
    <s v="AZ-2014-9749362"/>
    <x v="652"/>
    <n v="13"/>
    <n v="4"/>
    <n v="14"/>
    <x v="652"/>
    <s v="Harriet Chadwick"/>
    <x v="3"/>
    <x v="52"/>
    <s v="Nantes"/>
    <x v="1"/>
    <s v="Corporate"/>
    <s v="Priority"/>
    <x v="0"/>
    <x v="3"/>
    <s v="Smead Lockers, Industrial"/>
    <n v="0"/>
    <n v="537"/>
    <n v="107"/>
    <n v="3"/>
    <b v="1"/>
  </r>
  <r>
    <s v="AZ-2014-7035422"/>
    <x v="652"/>
    <n v="13"/>
    <n v="4"/>
    <n v="14"/>
    <x v="652"/>
    <s v="John Baca"/>
    <x v="3"/>
    <x v="3"/>
    <s v="Haguenau"/>
    <x v="1"/>
    <s v="Consumer"/>
    <s v="Economy Plus"/>
    <x v="0"/>
    <x v="0"/>
    <s v="Green Bar Memo Slips, 8.5 x 11"/>
    <n v="0"/>
    <n v="21"/>
    <n v="10"/>
    <n v="1"/>
    <b v="0"/>
  </r>
  <r>
    <s v="BN-2014-9635866"/>
    <x v="652"/>
    <n v="13"/>
    <n v="4"/>
    <n v="14"/>
    <x v="652"/>
    <s v="Mark Washington"/>
    <x v="3"/>
    <x v="9"/>
    <s v="Saint-Chamond"/>
    <x v="1"/>
    <s v="Home Office"/>
    <s v="Economy"/>
    <x v="1"/>
    <x v="13"/>
    <s v="Canon Fax Machine, High-Speed"/>
    <n v="0"/>
    <n v="1076"/>
    <n v="-38"/>
    <n v="4"/>
    <b v="1"/>
  </r>
  <r>
    <s v="AZ-2011-1546153"/>
    <x v="653"/>
    <n v="14"/>
    <n v="4"/>
    <n v="11"/>
    <x v="653"/>
    <s v="Nicholas Carey"/>
    <x v="4"/>
    <x v="4"/>
    <s v="Crewe"/>
    <x v="0"/>
    <s v="Consumer"/>
    <s v="Economy"/>
    <x v="0"/>
    <x v="2"/>
    <s v="Binney &amp; Smith Markers, Blue"/>
    <n v="0"/>
    <n v="169"/>
    <n v="32"/>
    <n v="7"/>
    <b v="0"/>
  </r>
  <r>
    <s v="AZ-2011-1546153"/>
    <x v="653"/>
    <n v="14"/>
    <n v="4"/>
    <n v="11"/>
    <x v="653"/>
    <s v="Nicholas Carey"/>
    <x v="4"/>
    <x v="4"/>
    <s v="Crewe"/>
    <x v="0"/>
    <s v="Consumer"/>
    <s v="Economy"/>
    <x v="1"/>
    <x v="4"/>
    <s v="Okidata Inkjet, Durable"/>
    <n v="0"/>
    <n v="625"/>
    <n v="6"/>
    <n v="2"/>
    <b v="1"/>
  </r>
  <r>
    <s v="AZ-2011-122598"/>
    <x v="653"/>
    <n v="14"/>
    <n v="4"/>
    <n v="11"/>
    <x v="653"/>
    <s v="Eve Bates"/>
    <x v="1"/>
    <x v="1"/>
    <s v="Duisburg"/>
    <x v="1"/>
    <s v="Consumer"/>
    <s v="Priority"/>
    <x v="0"/>
    <x v="3"/>
    <s v="Eldon File Cart, Single Width"/>
    <n v="0"/>
    <n v="576"/>
    <n v="51"/>
    <n v="5"/>
    <b v="0"/>
  </r>
  <r>
    <s v="AZ-2012-8885396"/>
    <x v="654"/>
    <n v="14"/>
    <n v="4"/>
    <n v="12"/>
    <x v="654"/>
    <s v="Leslie Wilson"/>
    <x v="4"/>
    <x v="42"/>
    <s v="Glasgow"/>
    <x v="0"/>
    <s v="Consumer"/>
    <s v="Economy"/>
    <x v="0"/>
    <x v="3"/>
    <s v="Rogers Lockers, Blue"/>
    <n v="0"/>
    <n v="1058"/>
    <n v="74"/>
    <n v="5"/>
    <b v="1"/>
  </r>
  <r>
    <s v="AZ-2014-5593703"/>
    <x v="655"/>
    <n v="14"/>
    <n v="4"/>
    <n v="14"/>
    <x v="655"/>
    <s v="Jason Roger"/>
    <x v="1"/>
    <x v="31"/>
    <s v="Hamburg"/>
    <x v="1"/>
    <s v="Corporate"/>
    <s v="Economy Plus"/>
    <x v="2"/>
    <x v="5"/>
    <s v="Sauder Classic Bookcase, Mobile"/>
    <n v="0"/>
    <n v="1579"/>
    <n v="614"/>
    <n v="4"/>
    <b v="0"/>
  </r>
  <r>
    <s v="BN-2014-9478365"/>
    <x v="655"/>
    <n v="14"/>
    <n v="4"/>
    <n v="14"/>
    <x v="655"/>
    <s v="Katie Evenden"/>
    <x v="2"/>
    <x v="55"/>
    <s v="Florence"/>
    <x v="2"/>
    <s v="Corporate"/>
    <s v="Economy Plus"/>
    <x v="0"/>
    <x v="3"/>
    <s v="Tenex File Cart, Blue"/>
    <n v="0"/>
    <n v="160"/>
    <n v="-59"/>
    <n v="2"/>
    <b v="1"/>
  </r>
  <r>
    <s v="AZ-2014-9774095"/>
    <x v="655"/>
    <n v="14"/>
    <n v="4"/>
    <n v="14"/>
    <x v="655"/>
    <s v="Maya O'Sullivan"/>
    <x v="2"/>
    <x v="55"/>
    <s v="Grosseto"/>
    <x v="2"/>
    <s v="Corporate"/>
    <s v="Priority"/>
    <x v="1"/>
    <x v="7"/>
    <s v="Enermax Numeric Keypad, Erganomic"/>
    <n v="0"/>
    <n v="59"/>
    <n v="6"/>
    <n v="1"/>
    <b v="1"/>
  </r>
  <r>
    <s v="AZ-2014-8532434"/>
    <x v="655"/>
    <n v="14"/>
    <n v="4"/>
    <n v="14"/>
    <x v="655"/>
    <s v="Chelsea Bannister"/>
    <x v="3"/>
    <x v="14"/>
    <s v="Castelnau-le-Lez"/>
    <x v="1"/>
    <s v="Consumer"/>
    <s v="Economy Plus"/>
    <x v="0"/>
    <x v="0"/>
    <s v="SanDisk Computer Printout Paper, 8.5 x 11"/>
    <n v="0"/>
    <n v="170"/>
    <n v="19"/>
    <n v="5"/>
    <b v="0"/>
  </r>
  <r>
    <s v="AZ-2014-8812108"/>
    <x v="655"/>
    <n v="14"/>
    <n v="4"/>
    <n v="14"/>
    <x v="655"/>
    <s v="Christopher Goold"/>
    <x v="5"/>
    <x v="54"/>
    <s v="Las Rozas de Madrid"/>
    <x v="2"/>
    <s v="Corporate"/>
    <s v="Economy"/>
    <x v="0"/>
    <x v="10"/>
    <s v="Cameo Business Envelopes, Security-Tint"/>
    <n v="0"/>
    <n v="119"/>
    <n v="43"/>
    <n v="7"/>
    <b v="1"/>
  </r>
  <r>
    <s v="AZ-2014-8812108"/>
    <x v="655"/>
    <n v="14"/>
    <n v="4"/>
    <n v="14"/>
    <x v="655"/>
    <s v="Christopher Goold"/>
    <x v="5"/>
    <x v="54"/>
    <s v="Las Rozas de Madrid"/>
    <x v="2"/>
    <s v="Corporate"/>
    <s v="Economy"/>
    <x v="0"/>
    <x v="0"/>
    <s v="Enermax Note Cards, Premium"/>
    <n v="0"/>
    <n v="114"/>
    <n v="11"/>
    <n v="4"/>
    <b v="0"/>
  </r>
  <r>
    <s v="AZ-2014-8812108"/>
    <x v="655"/>
    <n v="14"/>
    <n v="4"/>
    <n v="14"/>
    <x v="655"/>
    <s v="Christopher Goold"/>
    <x v="5"/>
    <x v="54"/>
    <s v="Las Rozas de Madrid"/>
    <x v="2"/>
    <s v="Corporate"/>
    <s v="Economy"/>
    <x v="0"/>
    <x v="3"/>
    <s v="Fellowes Trays, Single Width"/>
    <n v="0"/>
    <n v="465"/>
    <n v="207"/>
    <n v="9"/>
    <b v="0"/>
  </r>
  <r>
    <s v="AZ-2011-231889"/>
    <x v="656"/>
    <n v="15"/>
    <n v="4"/>
    <n v="11"/>
    <x v="656"/>
    <s v="Molly Palmer"/>
    <x v="3"/>
    <x v="8"/>
    <s v="Montigny-le-Bretonneux"/>
    <x v="1"/>
    <s v="Corporate"/>
    <s v="Economy Plus"/>
    <x v="0"/>
    <x v="2"/>
    <s v="Stanley Highlighters, Water Color"/>
    <n v="0"/>
    <n v="36"/>
    <n v="12"/>
    <n v="2"/>
    <b v="0"/>
  </r>
  <r>
    <s v="AZ-2013-1211955"/>
    <x v="657"/>
    <n v="15"/>
    <n v="4"/>
    <n v="13"/>
    <x v="657"/>
    <s v="Abby Mei"/>
    <x v="3"/>
    <x v="39"/>
    <s v="Mougins"/>
    <x v="1"/>
    <s v="Corporate"/>
    <s v="Economy Plus"/>
    <x v="0"/>
    <x v="11"/>
    <s v="OIC Thumb Tacks, Bulk Pack"/>
    <n v="0"/>
    <n v="42"/>
    <n v="16"/>
    <n v="3"/>
    <b v="0"/>
  </r>
  <r>
    <s v="AZ-2013-5111226"/>
    <x v="657"/>
    <n v="15"/>
    <n v="4"/>
    <n v="13"/>
    <x v="657"/>
    <s v="Demi Hodgson"/>
    <x v="4"/>
    <x v="42"/>
    <s v="Glasgow"/>
    <x v="0"/>
    <s v="Consumer"/>
    <s v="Economy"/>
    <x v="0"/>
    <x v="12"/>
    <s v="Fiskars Trimmer, Easy Grip"/>
    <n v="0"/>
    <n v="351"/>
    <n v="130"/>
    <n v="8"/>
    <b v="1"/>
  </r>
  <r>
    <s v="AZ-2013-6636163"/>
    <x v="657"/>
    <n v="15"/>
    <n v="4"/>
    <n v="13"/>
    <x v="657"/>
    <s v="Jessica Paramor"/>
    <x v="3"/>
    <x v="27"/>
    <s v="Bressuire"/>
    <x v="1"/>
    <s v="Corporate"/>
    <s v="Economy"/>
    <x v="0"/>
    <x v="1"/>
    <s v="Avery Index Tab, Clear"/>
    <n v="0"/>
    <n v="41"/>
    <n v="11"/>
    <n v="7"/>
    <b v="0"/>
  </r>
  <r>
    <s v="AZ-2013-6636163"/>
    <x v="657"/>
    <n v="15"/>
    <n v="4"/>
    <n v="13"/>
    <x v="657"/>
    <s v="Jessica Paramor"/>
    <x v="3"/>
    <x v="27"/>
    <s v="Bressuire"/>
    <x v="1"/>
    <s v="Corporate"/>
    <s v="Economy"/>
    <x v="1"/>
    <x v="13"/>
    <s v="Sharp Fax and Copier, Digital"/>
    <n v="0"/>
    <n v="286"/>
    <n v="64"/>
    <n v="2"/>
    <b v="0"/>
  </r>
  <r>
    <s v="BN-2013-746561"/>
    <x v="657"/>
    <n v="15"/>
    <n v="4"/>
    <n v="13"/>
    <x v="657"/>
    <s v="Cynthia Zielinski"/>
    <x v="9"/>
    <x v="109"/>
    <s v="Leeuwarden"/>
    <x v="1"/>
    <s v="Home Office"/>
    <s v="Economy"/>
    <x v="1"/>
    <x v="7"/>
    <s v="SanDisk Numeric Keypad, Bluetooth"/>
    <n v="1"/>
    <n v="139"/>
    <n v="-139"/>
    <n v="5"/>
    <b v="0"/>
  </r>
  <r>
    <s v="BN-2013-528810"/>
    <x v="657"/>
    <n v="15"/>
    <n v="4"/>
    <n v="13"/>
    <x v="657"/>
    <s v="Thomas Shepherd"/>
    <x v="9"/>
    <x v="59"/>
    <s v="Deventer"/>
    <x v="1"/>
    <s v="Corporate"/>
    <s v="Economy Plus"/>
    <x v="2"/>
    <x v="16"/>
    <s v="Lesro Conference Table, Adjustable Height"/>
    <n v="1"/>
    <n v="516"/>
    <n v="-396"/>
    <n v="2"/>
    <b v="0"/>
  </r>
  <r>
    <s v="BN-2014-8046775"/>
    <x v="658"/>
    <n v="15"/>
    <n v="4"/>
    <n v="14"/>
    <x v="658"/>
    <s v="Louis Dominguez"/>
    <x v="3"/>
    <x v="14"/>
    <s v="Toulouse"/>
    <x v="1"/>
    <s v="Corporate"/>
    <s v="Economy"/>
    <x v="2"/>
    <x v="5"/>
    <s v="Ikea Stackable Bookrack, Mobile"/>
    <n v="1"/>
    <n v="200"/>
    <n v="-60"/>
    <n v="4"/>
    <b v="0"/>
  </r>
  <r>
    <s v="AZ-2014-7242450"/>
    <x v="658"/>
    <n v="15"/>
    <n v="4"/>
    <n v="14"/>
    <x v="658"/>
    <s v="Imogen Steele"/>
    <x v="2"/>
    <x v="40"/>
    <s v="Naples"/>
    <x v="2"/>
    <s v="Corporate"/>
    <s v="Economy"/>
    <x v="2"/>
    <x v="15"/>
    <s v="Deflect-O Frame, Erganomic"/>
    <n v="0"/>
    <n v="652"/>
    <n v="13"/>
    <n v="6"/>
    <b v="0"/>
  </r>
  <r>
    <s v="AZ-2014-7242450"/>
    <x v="658"/>
    <n v="15"/>
    <n v="4"/>
    <n v="14"/>
    <x v="658"/>
    <s v="Imogen Steele"/>
    <x v="2"/>
    <x v="40"/>
    <s v="Naples"/>
    <x v="2"/>
    <s v="Corporate"/>
    <s v="Economy"/>
    <x v="2"/>
    <x v="15"/>
    <s v="Deflect-O Light Bulb, Black"/>
    <n v="0"/>
    <n v="114"/>
    <n v="41"/>
    <n v="6"/>
    <b v="0"/>
  </r>
  <r>
    <s v="BN-2014-8046775"/>
    <x v="658"/>
    <n v="15"/>
    <n v="4"/>
    <n v="14"/>
    <x v="658"/>
    <s v="Louis Dominguez"/>
    <x v="3"/>
    <x v="14"/>
    <s v="Toulouse"/>
    <x v="1"/>
    <s v="Corporate"/>
    <s v="Economy"/>
    <x v="0"/>
    <x v="2"/>
    <s v="BIC Pencil Sharpener, Blue"/>
    <n v="1"/>
    <n v="44"/>
    <n v="-8"/>
    <n v="3"/>
    <b v="1"/>
  </r>
  <r>
    <s v="BN-2014-8046775"/>
    <x v="658"/>
    <n v="15"/>
    <n v="4"/>
    <n v="14"/>
    <x v="658"/>
    <s v="Louis Dominguez"/>
    <x v="3"/>
    <x v="14"/>
    <s v="Toulouse"/>
    <x v="1"/>
    <s v="Corporate"/>
    <s v="Economy"/>
    <x v="0"/>
    <x v="11"/>
    <s v="OIC Paper Clips, Bulk Pack"/>
    <n v="1"/>
    <n v="7"/>
    <n v="0"/>
    <n v="1"/>
    <b v="0"/>
  </r>
  <r>
    <s v="BN-2014-8046775"/>
    <x v="658"/>
    <n v="15"/>
    <n v="4"/>
    <n v="14"/>
    <x v="658"/>
    <s v="Louis Dominguez"/>
    <x v="3"/>
    <x v="14"/>
    <s v="Toulouse"/>
    <x v="1"/>
    <s v="Corporate"/>
    <s v="Economy"/>
    <x v="0"/>
    <x v="14"/>
    <s v="Smead Removable Labels, 5000 Label Set"/>
    <n v="1"/>
    <n v="11"/>
    <n v="-4"/>
    <n v="2"/>
    <b v="1"/>
  </r>
  <r>
    <s v="BN-2014-8046775"/>
    <x v="658"/>
    <n v="15"/>
    <n v="4"/>
    <n v="14"/>
    <x v="658"/>
    <s v="Louis Dominguez"/>
    <x v="3"/>
    <x v="14"/>
    <s v="Toulouse"/>
    <x v="1"/>
    <s v="Corporate"/>
    <s v="Economy"/>
    <x v="0"/>
    <x v="0"/>
    <s v="Enermax Memo Slips, Recycled"/>
    <n v="1"/>
    <n v="16"/>
    <n v="-10"/>
    <n v="2"/>
    <b v="1"/>
  </r>
  <r>
    <s v="AZ-2014-7242450"/>
    <x v="658"/>
    <n v="15"/>
    <n v="4"/>
    <n v="14"/>
    <x v="658"/>
    <s v="Imogen Steele"/>
    <x v="2"/>
    <x v="40"/>
    <s v="Naples"/>
    <x v="2"/>
    <s v="Corporate"/>
    <s v="Economy"/>
    <x v="0"/>
    <x v="0"/>
    <s v="Xerox Note Cards, Premium"/>
    <n v="0"/>
    <n v="79"/>
    <n v="16"/>
    <n v="3"/>
    <b v="0"/>
  </r>
  <r>
    <s v="AZ-2014-7242450"/>
    <x v="658"/>
    <n v="15"/>
    <n v="4"/>
    <n v="14"/>
    <x v="658"/>
    <s v="Imogen Steele"/>
    <x v="2"/>
    <x v="40"/>
    <s v="Naples"/>
    <x v="2"/>
    <s v="Corporate"/>
    <s v="Economy"/>
    <x v="0"/>
    <x v="3"/>
    <s v="Fellowes Lockers, Blue"/>
    <n v="0"/>
    <n v="498"/>
    <n v="-116"/>
    <n v="4"/>
    <b v="0"/>
  </r>
  <r>
    <s v="AZ-2014-5519564"/>
    <x v="658"/>
    <n v="15"/>
    <n v="4"/>
    <n v="14"/>
    <x v="658"/>
    <s v="Paige Hopley"/>
    <x v="4"/>
    <x v="42"/>
    <s v="Kilwinning"/>
    <x v="0"/>
    <s v="Consumer"/>
    <s v="Economy"/>
    <x v="0"/>
    <x v="3"/>
    <s v="Tenex Shelving, Wire Frame"/>
    <n v="0"/>
    <n v="484"/>
    <n v="58"/>
    <n v="9"/>
    <b v="1"/>
  </r>
  <r>
    <s v="AZ-2014-5519564"/>
    <x v="658"/>
    <n v="15"/>
    <n v="4"/>
    <n v="14"/>
    <x v="658"/>
    <s v="Paige Hopley"/>
    <x v="4"/>
    <x v="42"/>
    <s v="Kilwinning"/>
    <x v="0"/>
    <s v="Consumer"/>
    <s v="Economy"/>
    <x v="1"/>
    <x v="7"/>
    <s v="Belkin Keyboard, Programmable"/>
    <n v="0"/>
    <n v="598"/>
    <n v="101"/>
    <n v="7"/>
    <b v="1"/>
  </r>
  <r>
    <s v="BN-2011-7646735"/>
    <x v="659"/>
    <n v="16"/>
    <n v="4"/>
    <n v="11"/>
    <x v="659"/>
    <s v="Gerald Galvan"/>
    <x v="9"/>
    <x v="68"/>
    <s v="Apeldoorn"/>
    <x v="1"/>
    <s v="Corporate"/>
    <s v="Economy"/>
    <x v="0"/>
    <x v="0"/>
    <s v="Enermax Parchment Paper, Multicolor"/>
    <n v="1"/>
    <n v="17"/>
    <n v="-7"/>
    <n v="2"/>
    <b v="0"/>
  </r>
  <r>
    <s v="AZ-2012-2306577"/>
    <x v="660"/>
    <n v="16"/>
    <n v="4"/>
    <n v="12"/>
    <x v="660"/>
    <s v="Harrison Cooke"/>
    <x v="1"/>
    <x v="43"/>
    <s v="Langenhagen"/>
    <x v="1"/>
    <s v="Consumer"/>
    <s v="Economy"/>
    <x v="0"/>
    <x v="2"/>
    <s v="Sanford Canvas, Blue"/>
    <n v="0"/>
    <n v="253"/>
    <n v="73"/>
    <n v="5"/>
    <b v="1"/>
  </r>
  <r>
    <s v="AZ-2012-2306577"/>
    <x v="660"/>
    <n v="16"/>
    <n v="4"/>
    <n v="12"/>
    <x v="660"/>
    <s v="Harrison Cooke"/>
    <x v="1"/>
    <x v="43"/>
    <s v="Langenhagen"/>
    <x v="1"/>
    <s v="Consumer"/>
    <s v="Economy"/>
    <x v="0"/>
    <x v="3"/>
    <s v="Rogers Lockers, Blue"/>
    <n v="0"/>
    <n v="571"/>
    <n v="-19"/>
    <n v="3"/>
    <b v="0"/>
  </r>
  <r>
    <s v="AZ-2012-2306577"/>
    <x v="660"/>
    <n v="16"/>
    <n v="4"/>
    <n v="12"/>
    <x v="660"/>
    <s v="Harrison Cooke"/>
    <x v="1"/>
    <x v="43"/>
    <s v="Langenhagen"/>
    <x v="1"/>
    <s v="Consumer"/>
    <s v="Economy"/>
    <x v="1"/>
    <x v="9"/>
    <s v="Apple Smart Phone, Full Size"/>
    <n v="0"/>
    <n v="1913"/>
    <n v="536"/>
    <n v="3"/>
    <b v="1"/>
  </r>
  <r>
    <s v="BN-2012-7786585"/>
    <x v="660"/>
    <n v="16"/>
    <n v="4"/>
    <n v="12"/>
    <x v="660"/>
    <s v="Luther King"/>
    <x v="1"/>
    <x v="13"/>
    <s v="Erfurt"/>
    <x v="1"/>
    <s v="Consumer"/>
    <s v="Economy"/>
    <x v="2"/>
    <x v="6"/>
    <s v="SAFCO Executive Leather Armchair, Adjustable"/>
    <n v="0"/>
    <n v="835"/>
    <n v="-28"/>
    <n v="2"/>
    <b v="0"/>
  </r>
  <r>
    <s v="BN-2012-2380849"/>
    <x v="660"/>
    <n v="16"/>
    <n v="4"/>
    <n v="12"/>
    <x v="660"/>
    <s v="Gracie Hicks"/>
    <x v="14"/>
    <x v="84"/>
    <s v="Copenhagen"/>
    <x v="0"/>
    <s v="Consumer"/>
    <s v="Economy"/>
    <x v="0"/>
    <x v="3"/>
    <s v="Tenex Lockers, Wire Frame"/>
    <n v="1"/>
    <n v="610"/>
    <n v="-232"/>
    <n v="6"/>
    <b v="0"/>
  </r>
  <r>
    <s v="BN-2012-2380849"/>
    <x v="660"/>
    <n v="16"/>
    <n v="4"/>
    <n v="12"/>
    <x v="660"/>
    <s v="Gracie Hicks"/>
    <x v="14"/>
    <x v="84"/>
    <s v="Copenhagen"/>
    <x v="0"/>
    <s v="Consumer"/>
    <s v="Economy"/>
    <x v="0"/>
    <x v="12"/>
    <s v="Stiletto Letter Opener, High Speed"/>
    <n v="1"/>
    <n v="83"/>
    <n v="-55"/>
    <n v="6"/>
    <b v="0"/>
  </r>
  <r>
    <s v="AZ-2013-2312887"/>
    <x v="661"/>
    <n v="16"/>
    <n v="4"/>
    <n v="13"/>
    <x v="661"/>
    <s v="Katie Thom"/>
    <x v="3"/>
    <x v="30"/>
    <s v="Lille"/>
    <x v="1"/>
    <s v="Corporate"/>
    <s v="Economy"/>
    <x v="2"/>
    <x v="15"/>
    <s v="Deflect-O Stacking Tray, Durable"/>
    <n v="0"/>
    <n v="126"/>
    <n v="6"/>
    <n v="5"/>
    <b v="0"/>
  </r>
  <r>
    <s v="AZ-2013-2312887"/>
    <x v="661"/>
    <n v="16"/>
    <n v="4"/>
    <n v="13"/>
    <x v="661"/>
    <s v="Katie Thom"/>
    <x v="3"/>
    <x v="30"/>
    <s v="Lille"/>
    <x v="1"/>
    <s v="Corporate"/>
    <s v="Economy"/>
    <x v="0"/>
    <x v="2"/>
    <s v="BIC Pencil Sharpener, Blue"/>
    <n v="0"/>
    <n v="145"/>
    <n v="59"/>
    <n v="5"/>
    <b v="0"/>
  </r>
  <r>
    <s v="AZ-2013-2312887"/>
    <x v="661"/>
    <n v="16"/>
    <n v="4"/>
    <n v="13"/>
    <x v="661"/>
    <s v="Katie Thom"/>
    <x v="3"/>
    <x v="30"/>
    <s v="Lille"/>
    <x v="1"/>
    <s v="Corporate"/>
    <s v="Economy"/>
    <x v="0"/>
    <x v="14"/>
    <s v="Smead File Folder Labels, 5000 Label Set"/>
    <n v="0"/>
    <n v="28"/>
    <n v="13"/>
    <n v="3"/>
    <b v="1"/>
  </r>
  <r>
    <s v="AZ-2013-2312887"/>
    <x v="661"/>
    <n v="16"/>
    <n v="4"/>
    <n v="13"/>
    <x v="661"/>
    <s v="Katie Thom"/>
    <x v="3"/>
    <x v="30"/>
    <s v="Lille"/>
    <x v="1"/>
    <s v="Corporate"/>
    <s v="Economy"/>
    <x v="0"/>
    <x v="3"/>
    <s v="Rogers Box, Wire Frame"/>
    <n v="0"/>
    <n v="41"/>
    <n v="1"/>
    <n v="2"/>
    <b v="1"/>
  </r>
  <r>
    <s v="AZ-2013-2312887"/>
    <x v="661"/>
    <n v="16"/>
    <n v="4"/>
    <n v="13"/>
    <x v="661"/>
    <s v="Katie Thom"/>
    <x v="3"/>
    <x v="30"/>
    <s v="Lille"/>
    <x v="1"/>
    <s v="Corporate"/>
    <s v="Economy"/>
    <x v="1"/>
    <x v="7"/>
    <s v="Belkin Flash Drive, USB"/>
    <n v="0"/>
    <n v="42"/>
    <n v="14"/>
    <n v="1"/>
    <b v="1"/>
  </r>
  <r>
    <s v="AZ-2013-2794023"/>
    <x v="661"/>
    <n v="16"/>
    <n v="4"/>
    <n v="13"/>
    <x v="661"/>
    <s v="Edward Davidson"/>
    <x v="9"/>
    <x v="70"/>
    <s v="Zeist"/>
    <x v="1"/>
    <s v="Home Office"/>
    <s v="Priority"/>
    <x v="0"/>
    <x v="1"/>
    <s v="Acco Index Tab, Durable"/>
    <n v="1"/>
    <n v="9"/>
    <n v="-5"/>
    <n v="2"/>
    <b v="0"/>
  </r>
  <r>
    <s v="AZ-2013-2794023"/>
    <x v="661"/>
    <n v="16"/>
    <n v="4"/>
    <n v="13"/>
    <x v="661"/>
    <s v="Edward Davidson"/>
    <x v="9"/>
    <x v="70"/>
    <s v="Zeist"/>
    <x v="1"/>
    <s v="Home Office"/>
    <s v="Priority"/>
    <x v="1"/>
    <x v="9"/>
    <s v="Nokia Audio Dock, VoIP"/>
    <n v="1"/>
    <n v="167"/>
    <n v="-73"/>
    <n v="2"/>
    <b v="1"/>
  </r>
  <r>
    <s v="AZ-2013-9280620"/>
    <x v="661"/>
    <n v="16"/>
    <n v="4"/>
    <n v="13"/>
    <x v="661"/>
    <s v="Matthew Barker"/>
    <x v="13"/>
    <x v="87"/>
    <s v="Turku"/>
    <x v="0"/>
    <s v="Consumer"/>
    <s v="Economy Plus"/>
    <x v="0"/>
    <x v="3"/>
    <s v="Smead Folders, Single Width"/>
    <n v="0"/>
    <n v="53"/>
    <n v="16"/>
    <n v="3"/>
    <b v="0"/>
  </r>
  <r>
    <s v="AZ-2013-9280620"/>
    <x v="661"/>
    <n v="16"/>
    <n v="4"/>
    <n v="13"/>
    <x v="661"/>
    <s v="Matthew Barker"/>
    <x v="13"/>
    <x v="87"/>
    <s v="Turku"/>
    <x v="0"/>
    <s v="Consumer"/>
    <s v="Economy Plus"/>
    <x v="1"/>
    <x v="9"/>
    <s v="Cisco Audio Dock, with Caller ID"/>
    <n v="0"/>
    <n v="910"/>
    <n v="200"/>
    <n v="5"/>
    <b v="1"/>
  </r>
  <r>
    <s v="AZ-2014-3020492"/>
    <x v="662"/>
    <n v="16"/>
    <n v="4"/>
    <n v="14"/>
    <x v="662"/>
    <s v="Freya Briggs"/>
    <x v="4"/>
    <x v="4"/>
    <s v="Dudley"/>
    <x v="0"/>
    <s v="Corporate"/>
    <s v="Immediate"/>
    <x v="2"/>
    <x v="5"/>
    <s v="Safco Floating Shelf Set, Mobile"/>
    <n v="0"/>
    <n v="996"/>
    <n v="120"/>
    <n v="5"/>
    <b v="0"/>
  </r>
  <r>
    <s v="AZ-2014-3020492"/>
    <x v="662"/>
    <n v="16"/>
    <n v="4"/>
    <n v="14"/>
    <x v="662"/>
    <s v="Freya Briggs"/>
    <x v="4"/>
    <x v="4"/>
    <s v="Dudley"/>
    <x v="0"/>
    <s v="Corporate"/>
    <s v="Immediate"/>
    <x v="1"/>
    <x v="13"/>
    <s v="Hewlett Fax and Copier, Color"/>
    <n v="0"/>
    <n v="777"/>
    <n v="171"/>
    <n v="4"/>
    <b v="0"/>
  </r>
  <r>
    <s v="AZ-2014-886827"/>
    <x v="662"/>
    <n v="16"/>
    <n v="4"/>
    <n v="14"/>
    <x v="662"/>
    <s v="Dylan Dry"/>
    <x v="1"/>
    <x v="66"/>
    <s v="Mainz"/>
    <x v="1"/>
    <s v="Consumer"/>
    <s v="Economy"/>
    <x v="0"/>
    <x v="12"/>
    <s v="Fiskars Box Cutter, High Speed"/>
    <n v="0"/>
    <n v="107"/>
    <n v="37"/>
    <n v="3"/>
    <b v="1"/>
  </r>
  <r>
    <s v="AZ-2014-8902331"/>
    <x v="662"/>
    <n v="16"/>
    <n v="4"/>
    <n v="14"/>
    <x v="662"/>
    <s v="Jade Howe"/>
    <x v="4"/>
    <x v="4"/>
    <s v="Bradford"/>
    <x v="0"/>
    <s v="Corporate"/>
    <s v="Economy Plus"/>
    <x v="0"/>
    <x v="11"/>
    <s v="Stockwell Thumb Tacks, Bulk Pack"/>
    <n v="0"/>
    <n v="105"/>
    <n v="26"/>
    <n v="8"/>
    <b v="0"/>
  </r>
  <r>
    <s v="AZ-2014-175651"/>
    <x v="662"/>
    <n v="16"/>
    <n v="4"/>
    <n v="14"/>
    <x v="662"/>
    <s v="Rory Jess"/>
    <x v="4"/>
    <x v="4"/>
    <s v="Preston"/>
    <x v="0"/>
    <s v="Home Office"/>
    <s v="Economy"/>
    <x v="1"/>
    <x v="4"/>
    <s v="StarTech Inkjet, Wireless"/>
    <n v="0"/>
    <n v="302"/>
    <n v="9"/>
    <n v="1"/>
    <b v="1"/>
  </r>
  <r>
    <s v="AZ-2012-2465302"/>
    <x v="663"/>
    <n v="17"/>
    <n v="4"/>
    <n v="12"/>
    <x v="663"/>
    <s v="Jasmine Hanson"/>
    <x v="1"/>
    <x v="31"/>
    <s v="Hamburg"/>
    <x v="1"/>
    <s v="Consumer"/>
    <s v="Economy"/>
    <x v="0"/>
    <x v="1"/>
    <s v="Ibico Binding Machine, Economy"/>
    <n v="0"/>
    <n v="103"/>
    <n v="9"/>
    <n v="2"/>
    <b v="1"/>
  </r>
  <r>
    <s v="AZ-2014-1758207"/>
    <x v="664"/>
    <n v="17"/>
    <n v="4"/>
    <n v="14"/>
    <x v="664"/>
    <s v="Archie Springfield"/>
    <x v="3"/>
    <x v="50"/>
    <s v="Fleury-les-Aubrais"/>
    <x v="1"/>
    <s v="Home Office"/>
    <s v="Economy Plus"/>
    <x v="1"/>
    <x v="7"/>
    <s v="Logitech Keyboard, Erganomic"/>
    <n v="0"/>
    <n v="211"/>
    <n v="19"/>
    <n v="3"/>
    <b v="1"/>
  </r>
  <r>
    <s v="AZ-2014-8284131"/>
    <x v="664"/>
    <n v="17"/>
    <n v="4"/>
    <n v="14"/>
    <x v="664"/>
    <s v="Christopher Goold"/>
    <x v="8"/>
    <x v="97"/>
    <s v="Antwerp"/>
    <x v="1"/>
    <s v="Corporate"/>
    <s v="Economy"/>
    <x v="2"/>
    <x v="5"/>
    <s v="Ikea Corner Shelving, Metal"/>
    <n v="0"/>
    <n v="245"/>
    <n v="10"/>
    <n v="2"/>
    <b v="0"/>
  </r>
  <r>
    <s v="BN-2014-9271210"/>
    <x v="664"/>
    <n v="17"/>
    <n v="4"/>
    <n v="14"/>
    <x v="664"/>
    <s v="Molly Crawford"/>
    <x v="5"/>
    <x v="10"/>
    <s v="Barcelona"/>
    <x v="2"/>
    <s v="Corporate"/>
    <s v="Economy"/>
    <x v="2"/>
    <x v="5"/>
    <s v="Dania Library with Doors, Metal"/>
    <n v="0"/>
    <n v="362"/>
    <n v="127"/>
    <n v="1"/>
    <b v="1"/>
  </r>
  <r>
    <s v="AZ-2014-8284131"/>
    <x v="664"/>
    <n v="17"/>
    <n v="4"/>
    <n v="14"/>
    <x v="664"/>
    <s v="Christopher Goold"/>
    <x v="8"/>
    <x v="97"/>
    <s v="Antwerp"/>
    <x v="1"/>
    <s v="Corporate"/>
    <s v="Economy"/>
    <x v="0"/>
    <x v="3"/>
    <s v="Fellowes Box, Industrial"/>
    <n v="0"/>
    <n v="60"/>
    <n v="3"/>
    <n v="3"/>
    <b v="1"/>
  </r>
  <r>
    <s v="BN-2014-9271210"/>
    <x v="664"/>
    <n v="17"/>
    <n v="4"/>
    <n v="14"/>
    <x v="664"/>
    <s v="Molly Crawford"/>
    <x v="5"/>
    <x v="10"/>
    <s v="Barcelona"/>
    <x v="2"/>
    <s v="Corporate"/>
    <s v="Economy"/>
    <x v="0"/>
    <x v="1"/>
    <s v="Acco Hole Reinforcements, Clear"/>
    <n v="0"/>
    <n v="12"/>
    <n v="0"/>
    <n v="2"/>
    <b v="0"/>
  </r>
  <r>
    <s v="BN-2014-9271210"/>
    <x v="664"/>
    <n v="17"/>
    <n v="4"/>
    <n v="14"/>
    <x v="664"/>
    <s v="Molly Crawford"/>
    <x v="5"/>
    <x v="10"/>
    <s v="Barcelona"/>
    <x v="2"/>
    <s v="Corporate"/>
    <s v="Economy"/>
    <x v="0"/>
    <x v="3"/>
    <s v="Smead Trays, Industrial"/>
    <n v="0"/>
    <n v="353"/>
    <n v="90"/>
    <n v="8"/>
    <b v="1"/>
  </r>
  <r>
    <s v="BN-2014-9271210"/>
    <x v="664"/>
    <n v="17"/>
    <n v="4"/>
    <n v="14"/>
    <x v="664"/>
    <s v="Molly Crawford"/>
    <x v="5"/>
    <x v="10"/>
    <s v="Barcelona"/>
    <x v="2"/>
    <s v="Corporate"/>
    <s v="Economy"/>
    <x v="1"/>
    <x v="13"/>
    <s v="Canon Fax and Copier, Color"/>
    <n v="0"/>
    <n v="193"/>
    <n v="46"/>
    <n v="1"/>
    <b v="0"/>
  </r>
  <r>
    <s v="BN-2014-9271210"/>
    <x v="664"/>
    <n v="17"/>
    <n v="4"/>
    <n v="14"/>
    <x v="664"/>
    <s v="Molly Crawford"/>
    <x v="5"/>
    <x v="10"/>
    <s v="Barcelona"/>
    <x v="2"/>
    <s v="Corporate"/>
    <s v="Economy"/>
    <x v="1"/>
    <x v="4"/>
    <s v="Konica Calculator, Durable"/>
    <n v="0"/>
    <n v="233"/>
    <n v="-10"/>
    <n v="5"/>
    <b v="0"/>
  </r>
  <r>
    <s v="BN-2014-9271210"/>
    <x v="664"/>
    <n v="17"/>
    <n v="4"/>
    <n v="14"/>
    <x v="664"/>
    <s v="Molly Crawford"/>
    <x v="5"/>
    <x v="10"/>
    <s v="Barcelona"/>
    <x v="2"/>
    <s v="Corporate"/>
    <s v="Economy"/>
    <x v="1"/>
    <x v="4"/>
    <s v="Konica Phone, White"/>
    <n v="0"/>
    <n v="228"/>
    <n v="63"/>
    <n v="3"/>
    <b v="1"/>
  </r>
  <r>
    <s v="BN-2014-9271210"/>
    <x v="664"/>
    <n v="17"/>
    <n v="4"/>
    <n v="14"/>
    <x v="664"/>
    <s v="Molly Crawford"/>
    <x v="5"/>
    <x v="10"/>
    <s v="Barcelona"/>
    <x v="2"/>
    <s v="Corporate"/>
    <s v="Economy"/>
    <x v="1"/>
    <x v="9"/>
    <s v="Samsung Speaker Phone, with Caller ID"/>
    <n v="0"/>
    <n v="333"/>
    <n v="-15"/>
    <n v="3"/>
    <b v="1"/>
  </r>
  <r>
    <s v="BN-2014-4759297"/>
    <x v="664"/>
    <n v="17"/>
    <n v="4"/>
    <n v="14"/>
    <x v="664"/>
    <s v="Evie Rees"/>
    <x v="9"/>
    <x v="51"/>
    <s v="Amsterdam"/>
    <x v="1"/>
    <s v="Consumer"/>
    <s v="Economy"/>
    <x v="2"/>
    <x v="6"/>
    <s v="Hon Steel Folding Chair, Black"/>
    <n v="1"/>
    <n v="158"/>
    <n v="-63"/>
    <n v="4"/>
    <b v="1"/>
  </r>
  <r>
    <s v="BN-2014-8493925"/>
    <x v="664"/>
    <n v="17"/>
    <n v="4"/>
    <n v="14"/>
    <x v="664"/>
    <s v="Ava Giles"/>
    <x v="0"/>
    <x v="0"/>
    <s v="Stockholm"/>
    <x v="0"/>
    <s v="Corporate"/>
    <s v="Economy"/>
    <x v="2"/>
    <x v="15"/>
    <s v="Eldon Light Bulb, Erganomic"/>
    <n v="1"/>
    <n v="76"/>
    <n v="-92"/>
    <n v="8"/>
    <b v="1"/>
  </r>
  <r>
    <s v="BN-2014-4759297"/>
    <x v="664"/>
    <n v="17"/>
    <n v="4"/>
    <n v="14"/>
    <x v="664"/>
    <s v="Evie Rees"/>
    <x v="9"/>
    <x v="51"/>
    <s v="Amsterdam"/>
    <x v="1"/>
    <s v="Consumer"/>
    <s v="Economy"/>
    <x v="0"/>
    <x v="1"/>
    <s v="Wilson Jones Binder Covers, Economy"/>
    <n v="1"/>
    <n v="11"/>
    <n v="-5"/>
    <n v="2"/>
    <b v="0"/>
  </r>
  <r>
    <s v="BN-2014-8493925"/>
    <x v="664"/>
    <n v="17"/>
    <n v="4"/>
    <n v="14"/>
    <x v="664"/>
    <s v="Ava Giles"/>
    <x v="0"/>
    <x v="0"/>
    <s v="Stockholm"/>
    <x v="0"/>
    <s v="Corporate"/>
    <s v="Economy"/>
    <x v="1"/>
    <x v="9"/>
    <s v="Samsung Signal Booster, VoIP"/>
    <n v="1"/>
    <n v="273"/>
    <n v="-87"/>
    <n v="4"/>
    <b v="1"/>
  </r>
  <r>
    <s v="AZ-2011-3304186"/>
    <x v="665"/>
    <n v="18"/>
    <n v="4"/>
    <n v="11"/>
    <x v="665"/>
    <s v="Benjamin Lee"/>
    <x v="2"/>
    <x v="53"/>
    <s v="Brindisi"/>
    <x v="2"/>
    <s v="Corporate"/>
    <s v="Economy Plus"/>
    <x v="0"/>
    <x v="2"/>
    <s v="Boston Highlighters, Blue"/>
    <n v="0"/>
    <n v="57"/>
    <n v="14"/>
    <n v="3"/>
    <b v="1"/>
  </r>
  <r>
    <s v="AZ-2011-3304186"/>
    <x v="665"/>
    <n v="18"/>
    <n v="4"/>
    <n v="11"/>
    <x v="665"/>
    <s v="Benjamin Lee"/>
    <x v="2"/>
    <x v="53"/>
    <s v="Brindisi"/>
    <x v="2"/>
    <s v="Corporate"/>
    <s v="Economy Plus"/>
    <x v="0"/>
    <x v="1"/>
    <s v="Cardinal Binder Covers, Economy"/>
    <n v="0"/>
    <n v="24"/>
    <n v="1"/>
    <n v="2"/>
    <b v="0"/>
  </r>
  <r>
    <s v="AZ-2011-3304186"/>
    <x v="665"/>
    <n v="18"/>
    <n v="4"/>
    <n v="11"/>
    <x v="665"/>
    <s v="Benjamin Lee"/>
    <x v="2"/>
    <x v="53"/>
    <s v="Brindisi"/>
    <x v="2"/>
    <s v="Corporate"/>
    <s v="Economy Plus"/>
    <x v="0"/>
    <x v="11"/>
    <s v="Advantus Clamps, Metal"/>
    <n v="0"/>
    <n v="39"/>
    <n v="18"/>
    <n v="2"/>
    <b v="1"/>
  </r>
  <r>
    <s v="AZ-2011-3304186"/>
    <x v="665"/>
    <n v="18"/>
    <n v="4"/>
    <n v="11"/>
    <x v="665"/>
    <s v="Benjamin Lee"/>
    <x v="2"/>
    <x v="53"/>
    <s v="Brindisi"/>
    <x v="2"/>
    <s v="Corporate"/>
    <s v="Economy Plus"/>
    <x v="0"/>
    <x v="0"/>
    <s v="SanDisk Cards &amp; Envelopes, Recycled"/>
    <n v="0"/>
    <n v="242"/>
    <n v="10"/>
    <n v="5"/>
    <b v="1"/>
  </r>
  <r>
    <s v="AZ-2011-3304186"/>
    <x v="665"/>
    <n v="18"/>
    <n v="4"/>
    <n v="11"/>
    <x v="665"/>
    <s v="Benjamin Lee"/>
    <x v="2"/>
    <x v="53"/>
    <s v="Brindisi"/>
    <x v="2"/>
    <s v="Corporate"/>
    <s v="Economy Plus"/>
    <x v="0"/>
    <x v="3"/>
    <s v="Eldon Lockers, Blue"/>
    <n v="0"/>
    <n v="475"/>
    <n v="-238"/>
    <n v="4"/>
    <b v="0"/>
  </r>
  <r>
    <s v="AZ-2011-3304186"/>
    <x v="665"/>
    <n v="18"/>
    <n v="4"/>
    <n v="11"/>
    <x v="665"/>
    <s v="Benjamin Lee"/>
    <x v="2"/>
    <x v="53"/>
    <s v="Brindisi"/>
    <x v="2"/>
    <s v="Corporate"/>
    <s v="Economy Plus"/>
    <x v="0"/>
    <x v="3"/>
    <s v="Rogers Box, Blue"/>
    <n v="0"/>
    <n v="58"/>
    <n v="-37"/>
    <n v="4"/>
    <b v="1"/>
  </r>
  <r>
    <s v="AZ-2011-3304186"/>
    <x v="665"/>
    <n v="18"/>
    <n v="4"/>
    <n v="11"/>
    <x v="665"/>
    <s v="Benjamin Lee"/>
    <x v="2"/>
    <x v="53"/>
    <s v="Brindisi"/>
    <x v="2"/>
    <s v="Corporate"/>
    <s v="Economy Plus"/>
    <x v="1"/>
    <x v="7"/>
    <s v="Memorex Mouse, Erganomic"/>
    <n v="0"/>
    <n v="312"/>
    <n v="12"/>
    <n v="12"/>
    <b v="0"/>
  </r>
  <r>
    <s v="AZ-2011-9598217"/>
    <x v="665"/>
    <n v="18"/>
    <n v="4"/>
    <n v="11"/>
    <x v="665"/>
    <s v="Donald Pak"/>
    <x v="1"/>
    <x v="31"/>
    <s v="Hamburg"/>
    <x v="1"/>
    <s v="Corporate"/>
    <s v="Economy"/>
    <x v="0"/>
    <x v="1"/>
    <s v="Acco Hole Reinforcements, Clear"/>
    <n v="0"/>
    <n v="31"/>
    <n v="1"/>
    <n v="5"/>
    <b v="1"/>
  </r>
  <r>
    <s v="AZ-2011-9598217"/>
    <x v="665"/>
    <n v="18"/>
    <n v="4"/>
    <n v="11"/>
    <x v="665"/>
    <s v="Donald Pak"/>
    <x v="1"/>
    <x v="31"/>
    <s v="Hamburg"/>
    <x v="1"/>
    <s v="Corporate"/>
    <s v="Economy"/>
    <x v="0"/>
    <x v="14"/>
    <s v="Novimex Shipping Labels, Alphabetical"/>
    <n v="0"/>
    <n v="65"/>
    <n v="32"/>
    <n v="6"/>
    <b v="1"/>
  </r>
  <r>
    <s v="AZ-2011-9598217"/>
    <x v="665"/>
    <n v="18"/>
    <n v="4"/>
    <n v="11"/>
    <x v="665"/>
    <s v="Donald Pak"/>
    <x v="1"/>
    <x v="31"/>
    <s v="Hamburg"/>
    <x v="1"/>
    <s v="Corporate"/>
    <s v="Economy"/>
    <x v="0"/>
    <x v="3"/>
    <s v="Fellowes Folders, Industrial"/>
    <n v="0"/>
    <n v="48"/>
    <n v="7"/>
    <n v="2"/>
    <b v="0"/>
  </r>
  <r>
    <s v="AZ-2011-9598217"/>
    <x v="665"/>
    <n v="18"/>
    <n v="4"/>
    <n v="11"/>
    <x v="665"/>
    <s v="Donald Pak"/>
    <x v="1"/>
    <x v="31"/>
    <s v="Hamburg"/>
    <x v="1"/>
    <s v="Corporate"/>
    <s v="Economy"/>
    <x v="0"/>
    <x v="12"/>
    <s v="Acme Ruler, Steel"/>
    <n v="0"/>
    <n v="81"/>
    <n v="24"/>
    <n v="5"/>
    <b v="1"/>
  </r>
  <r>
    <s v="BN-2011-1677989"/>
    <x v="665"/>
    <n v="18"/>
    <n v="4"/>
    <n v="11"/>
    <x v="665"/>
    <s v="Alexander Bennett"/>
    <x v="3"/>
    <x v="8"/>
    <s v="Fontainebleau"/>
    <x v="1"/>
    <s v="Corporate"/>
    <s v="Economy"/>
    <x v="1"/>
    <x v="4"/>
    <s v="Panasonic Printer, Red"/>
    <n v="0"/>
    <n v="2017"/>
    <n v="0"/>
    <n v="9"/>
    <b v="1"/>
  </r>
  <r>
    <s v="AZ-2013-8838636"/>
    <x v="666"/>
    <n v="18"/>
    <n v="4"/>
    <n v="13"/>
    <x v="666"/>
    <s v="Jessica Spring"/>
    <x v="1"/>
    <x v="1"/>
    <s v="Troisdorf"/>
    <x v="1"/>
    <s v="Consumer"/>
    <s v="Economy"/>
    <x v="0"/>
    <x v="12"/>
    <s v="Fiskars Letter Opener, Easy Grip"/>
    <n v="0"/>
    <n v="84"/>
    <n v="34"/>
    <n v="3"/>
    <b v="0"/>
  </r>
  <r>
    <s v="AZ-2014-9397794"/>
    <x v="667"/>
    <n v="18"/>
    <n v="4"/>
    <n v="14"/>
    <x v="667"/>
    <s v="Liam Newton"/>
    <x v="3"/>
    <x v="8"/>
    <s v="Ermont"/>
    <x v="1"/>
    <s v="Corporate"/>
    <s v="Priority"/>
    <x v="2"/>
    <x v="15"/>
    <s v="Eldon Light Bulb, Erganomic"/>
    <n v="0"/>
    <n v="95"/>
    <n v="11"/>
    <n v="4"/>
    <b v="0"/>
  </r>
  <r>
    <s v="AZ-2014-9397794"/>
    <x v="667"/>
    <n v="18"/>
    <n v="4"/>
    <n v="14"/>
    <x v="667"/>
    <s v="Liam Newton"/>
    <x v="3"/>
    <x v="8"/>
    <s v="Ermont"/>
    <x v="1"/>
    <s v="Corporate"/>
    <s v="Priority"/>
    <x v="0"/>
    <x v="3"/>
    <s v="Smead Trays, Wire Frame"/>
    <n v="0"/>
    <n v="128"/>
    <n v="4"/>
    <n v="3"/>
    <b v="0"/>
  </r>
  <r>
    <s v="AZ-2011-332801"/>
    <x v="668"/>
    <n v="19"/>
    <n v="4"/>
    <n v="11"/>
    <x v="668"/>
    <s v="Koby Tompson"/>
    <x v="3"/>
    <x v="9"/>
    <s v="Riom"/>
    <x v="1"/>
    <s v="Consumer"/>
    <s v="Economy"/>
    <x v="0"/>
    <x v="2"/>
    <s v="Boston Markers, Fluorescent"/>
    <n v="0"/>
    <n v="83"/>
    <n v="12"/>
    <n v="3"/>
    <b v="1"/>
  </r>
  <r>
    <s v="AZ-2011-4613853"/>
    <x v="668"/>
    <n v="19"/>
    <n v="4"/>
    <n v="11"/>
    <x v="668"/>
    <s v="Mackenzie Whitford"/>
    <x v="3"/>
    <x v="27"/>
    <s v="Limoges"/>
    <x v="1"/>
    <s v="Consumer"/>
    <s v="Economy Plus"/>
    <x v="0"/>
    <x v="1"/>
    <s v="Avery Binder Covers, Durable"/>
    <n v="0"/>
    <n v="13"/>
    <n v="2"/>
    <n v="1"/>
    <b v="1"/>
  </r>
  <r>
    <s v="AZ-2012-5629458"/>
    <x v="669"/>
    <n v="19"/>
    <n v="4"/>
    <n v="12"/>
    <x v="669"/>
    <s v="Eva Arnold"/>
    <x v="2"/>
    <x v="53"/>
    <s v="Foggia"/>
    <x v="2"/>
    <s v="Consumer"/>
    <s v="Economy Plus"/>
    <x v="0"/>
    <x v="2"/>
    <s v="Stanley Pencil Sharpener, Fluorescent"/>
    <n v="0"/>
    <n v="124"/>
    <n v="40"/>
    <n v="5"/>
    <b v="1"/>
  </r>
  <r>
    <s v="AZ-2012-3819043"/>
    <x v="669"/>
    <n v="19"/>
    <n v="4"/>
    <n v="12"/>
    <x v="669"/>
    <s v="Harry Josephson"/>
    <x v="8"/>
    <x v="19"/>
    <s v="Hasselt"/>
    <x v="1"/>
    <s v="Consumer"/>
    <s v="Economy Plus"/>
    <x v="0"/>
    <x v="12"/>
    <s v="Acme Trimmer, Steel"/>
    <n v="0"/>
    <n v="308"/>
    <n v="68"/>
    <n v="7"/>
    <b v="1"/>
  </r>
  <r>
    <s v="AZ-2013-4001460"/>
    <x v="670"/>
    <n v="19"/>
    <n v="4"/>
    <n v="13"/>
    <x v="670"/>
    <s v="Rachel Tyler"/>
    <x v="1"/>
    <x v="1"/>
    <s v="Hagen"/>
    <x v="1"/>
    <s v="Corporate"/>
    <s v="Priority"/>
    <x v="0"/>
    <x v="1"/>
    <s v="Cardinal Binder, Clear"/>
    <n v="0"/>
    <n v="40"/>
    <n v="1"/>
    <n v="3"/>
    <b v="0"/>
  </r>
  <r>
    <s v="AZ-2014-1833043"/>
    <x v="671"/>
    <n v="19"/>
    <n v="4"/>
    <n v="14"/>
    <x v="671"/>
    <s v="Ryan Ackland"/>
    <x v="3"/>
    <x v="52"/>
    <s v="Carquefou"/>
    <x v="1"/>
    <s v="Consumer"/>
    <s v="Immediate"/>
    <x v="0"/>
    <x v="11"/>
    <s v="Accos Rubber Bands, Bulk Pack"/>
    <n v="0"/>
    <n v="117"/>
    <n v="57"/>
    <n v="7"/>
    <b v="1"/>
  </r>
  <r>
    <s v="AZ-2014-1592554"/>
    <x v="671"/>
    <n v="19"/>
    <n v="4"/>
    <n v="14"/>
    <x v="671"/>
    <s v="Anna Macdonald"/>
    <x v="10"/>
    <x v="29"/>
    <s v="Vienna"/>
    <x v="1"/>
    <s v="Consumer"/>
    <s v="Priority"/>
    <x v="2"/>
    <x v="6"/>
    <s v="Hon Bag Chairs, Red"/>
    <n v="0"/>
    <n v="316"/>
    <n v="104"/>
    <n v="7"/>
    <b v="1"/>
  </r>
  <r>
    <s v="AZ-2014-791703"/>
    <x v="671"/>
    <n v="19"/>
    <n v="4"/>
    <n v="14"/>
    <x v="671"/>
    <s v="Nathan Noble"/>
    <x v="0"/>
    <x v="76"/>
    <s v="Lund"/>
    <x v="0"/>
    <s v="Corporate"/>
    <s v="Priority"/>
    <x v="2"/>
    <x v="5"/>
    <s v="Bush Floating Shelf Set, Metal"/>
    <n v="1"/>
    <n v="171"/>
    <n v="-140"/>
    <n v="2"/>
    <b v="0"/>
  </r>
  <r>
    <s v="AZ-2014-1592554"/>
    <x v="671"/>
    <n v="19"/>
    <n v="4"/>
    <n v="14"/>
    <x v="671"/>
    <s v="Anna Macdonald"/>
    <x v="10"/>
    <x v="29"/>
    <s v="Vienna"/>
    <x v="1"/>
    <s v="Consumer"/>
    <s v="Priority"/>
    <x v="0"/>
    <x v="12"/>
    <s v="Acme Box Cutter, High Speed"/>
    <n v="0"/>
    <n v="113"/>
    <n v="54"/>
    <n v="3"/>
    <b v="0"/>
  </r>
  <r>
    <s v="AZ-2014-791703"/>
    <x v="671"/>
    <n v="19"/>
    <n v="4"/>
    <n v="14"/>
    <x v="671"/>
    <s v="Nathan Noble"/>
    <x v="0"/>
    <x v="76"/>
    <s v="Lund"/>
    <x v="0"/>
    <s v="Corporate"/>
    <s v="Priority"/>
    <x v="0"/>
    <x v="11"/>
    <s v="Stockwell Thumb Tacks, Metal"/>
    <n v="1"/>
    <n v="34"/>
    <n v="-12"/>
    <n v="5"/>
    <b v="1"/>
  </r>
  <r>
    <s v="AZ-2014-1592554"/>
    <x v="671"/>
    <n v="19"/>
    <n v="4"/>
    <n v="14"/>
    <x v="671"/>
    <s v="Anna Macdonald"/>
    <x v="10"/>
    <x v="29"/>
    <s v="Vienna"/>
    <x v="1"/>
    <s v="Consumer"/>
    <s v="Priority"/>
    <x v="1"/>
    <x v="7"/>
    <s v="SanDisk Keyboard, USB"/>
    <n v="0"/>
    <n v="82"/>
    <n v="7"/>
    <n v="1"/>
    <b v="1"/>
  </r>
  <r>
    <s v="AZ-2014-8986990"/>
    <x v="671"/>
    <n v="19"/>
    <n v="4"/>
    <n v="14"/>
    <x v="671"/>
    <s v="Ella Knopwood"/>
    <x v="1"/>
    <x v="31"/>
    <s v="Hamburg"/>
    <x v="1"/>
    <s v="Consumer"/>
    <s v="Economy"/>
    <x v="2"/>
    <x v="6"/>
    <s v="SAFCO Chairmat, Red"/>
    <n v="0"/>
    <n v="269"/>
    <n v="33"/>
    <n v="5"/>
    <b v="0"/>
  </r>
  <r>
    <s v="AZ-2014-8986990"/>
    <x v="671"/>
    <n v="19"/>
    <n v="4"/>
    <n v="14"/>
    <x v="671"/>
    <s v="Ella Knopwood"/>
    <x v="1"/>
    <x v="31"/>
    <s v="Hamburg"/>
    <x v="1"/>
    <s v="Consumer"/>
    <s v="Economy"/>
    <x v="0"/>
    <x v="14"/>
    <s v="Novimex Color Coded Labels, Alphabetical"/>
    <n v="0"/>
    <n v="24"/>
    <n v="8"/>
    <n v="2"/>
    <b v="0"/>
  </r>
  <r>
    <s v="AZ-2014-5973940"/>
    <x v="671"/>
    <n v="19"/>
    <n v="4"/>
    <n v="14"/>
    <x v="671"/>
    <s v="Jake Barry"/>
    <x v="3"/>
    <x v="14"/>
    <s v="Narbonne"/>
    <x v="1"/>
    <s v="Home Office"/>
    <s v="Economy"/>
    <x v="0"/>
    <x v="1"/>
    <s v="Acco Binder, Economy"/>
    <n v="0"/>
    <n v="30"/>
    <n v="4"/>
    <n v="2"/>
    <b v="1"/>
  </r>
  <r>
    <s v="AZ-2011-6557147"/>
    <x v="672"/>
    <n v="20"/>
    <n v="4"/>
    <n v="11"/>
    <x v="672"/>
    <s v="Sofia de Castella"/>
    <x v="1"/>
    <x v="71"/>
    <s v="Potsdam"/>
    <x v="1"/>
    <s v="Consumer"/>
    <s v="Economy"/>
    <x v="0"/>
    <x v="3"/>
    <s v="Tenex File Cart, Blue"/>
    <n v="0"/>
    <n v="360"/>
    <n v="32"/>
    <n v="3"/>
    <b v="1"/>
  </r>
  <r>
    <s v="AZ-2011-804486"/>
    <x v="672"/>
    <n v="20"/>
    <n v="4"/>
    <n v="11"/>
    <x v="672"/>
    <s v="Eve Spencer"/>
    <x v="4"/>
    <x v="4"/>
    <s v="Lowestoft"/>
    <x v="0"/>
    <s v="Consumer"/>
    <s v="Economy"/>
    <x v="0"/>
    <x v="2"/>
    <s v="BIC Highlighters, Water Color"/>
    <n v="0"/>
    <n v="66"/>
    <n v="12"/>
    <n v="3"/>
    <b v="0"/>
  </r>
  <r>
    <s v="AZ-2011-804486"/>
    <x v="672"/>
    <n v="20"/>
    <n v="4"/>
    <n v="11"/>
    <x v="672"/>
    <s v="Eve Spencer"/>
    <x v="4"/>
    <x v="4"/>
    <s v="Lowestoft"/>
    <x v="0"/>
    <s v="Consumer"/>
    <s v="Economy"/>
    <x v="0"/>
    <x v="14"/>
    <s v="Smead File Folder Labels, Alphabetical"/>
    <n v="0"/>
    <n v="26"/>
    <n v="12"/>
    <n v="3"/>
    <b v="1"/>
  </r>
  <r>
    <s v="AZ-2011-804486"/>
    <x v="672"/>
    <n v="20"/>
    <n v="4"/>
    <n v="11"/>
    <x v="672"/>
    <s v="Eve Spencer"/>
    <x v="4"/>
    <x v="4"/>
    <s v="Lowestoft"/>
    <x v="0"/>
    <s v="Consumer"/>
    <s v="Economy"/>
    <x v="0"/>
    <x v="0"/>
    <s v="Eaton Cards &amp; Envelopes, Multicolor"/>
    <n v="0"/>
    <n v="186"/>
    <n v="89"/>
    <n v="4"/>
    <b v="1"/>
  </r>
  <r>
    <s v="AZ-2011-804486"/>
    <x v="672"/>
    <n v="20"/>
    <n v="4"/>
    <n v="11"/>
    <x v="672"/>
    <s v="Eve Spencer"/>
    <x v="4"/>
    <x v="4"/>
    <s v="Lowestoft"/>
    <x v="0"/>
    <s v="Consumer"/>
    <s v="Economy"/>
    <x v="1"/>
    <x v="9"/>
    <s v="Cisco Speaker Phone, VoIP"/>
    <n v="0"/>
    <n v="693"/>
    <n v="229"/>
    <n v="5"/>
    <b v="1"/>
  </r>
  <r>
    <s v="BN-2011-5751868"/>
    <x v="672"/>
    <n v="20"/>
    <n v="4"/>
    <n v="11"/>
    <x v="672"/>
    <s v="Amy Nixon"/>
    <x v="6"/>
    <x v="26"/>
    <s v="Dublin"/>
    <x v="0"/>
    <s v="Consumer"/>
    <s v="Economy"/>
    <x v="1"/>
    <x v="9"/>
    <s v="Apple Office Telephone, Cordless"/>
    <n v="1"/>
    <n v="238"/>
    <n v="0"/>
    <n v="7"/>
    <b v="0"/>
  </r>
  <r>
    <s v="AZ-2012-270116"/>
    <x v="673"/>
    <n v="20"/>
    <n v="4"/>
    <n v="12"/>
    <x v="673"/>
    <s v="Geraldine Mizelle"/>
    <x v="5"/>
    <x v="58"/>
    <s v="Lugo"/>
    <x v="2"/>
    <s v="Corporate"/>
    <s v="Economy"/>
    <x v="1"/>
    <x v="13"/>
    <s v="HP Personal Copier, Color"/>
    <n v="0"/>
    <n v="377"/>
    <n v="83"/>
    <n v="3"/>
    <b v="0"/>
  </r>
  <r>
    <s v="AZ-2012-7552000"/>
    <x v="673"/>
    <n v="20"/>
    <n v="4"/>
    <n v="12"/>
    <x v="673"/>
    <s v="Rachel Morton"/>
    <x v="5"/>
    <x v="10"/>
    <s v="Barcelona"/>
    <x v="2"/>
    <s v="Corporate"/>
    <s v="Priority"/>
    <x v="2"/>
    <x v="5"/>
    <s v="Dania Library with Doors, Traditional"/>
    <n v="0"/>
    <n v="1087"/>
    <n v="120"/>
    <n v="3"/>
    <b v="0"/>
  </r>
  <r>
    <s v="AZ-2012-6231501"/>
    <x v="673"/>
    <n v="20"/>
    <n v="4"/>
    <n v="12"/>
    <x v="673"/>
    <s v="Tahlia Coughlan"/>
    <x v="2"/>
    <x v="37"/>
    <s v="Turin"/>
    <x v="2"/>
    <s v="Corporate"/>
    <s v="Economy Plus"/>
    <x v="0"/>
    <x v="12"/>
    <s v="Kleencut Box Cutter, Serrated"/>
    <n v="0"/>
    <n v="63"/>
    <n v="14"/>
    <n v="2"/>
    <b v="0"/>
  </r>
  <r>
    <s v="AZ-2013-4309368"/>
    <x v="674"/>
    <n v="20"/>
    <n v="4"/>
    <n v="13"/>
    <x v="674"/>
    <s v="Georgia Bermingham"/>
    <x v="3"/>
    <x v="14"/>
    <s v="Tournefeuille"/>
    <x v="1"/>
    <s v="Home Office"/>
    <s v="Immediate"/>
    <x v="2"/>
    <x v="6"/>
    <s v="Harbour Creations Chairmat, Red"/>
    <n v="0"/>
    <n v="130"/>
    <n v="16"/>
    <n v="2"/>
    <b v="1"/>
  </r>
  <r>
    <s v="AZ-2013-4309368"/>
    <x v="674"/>
    <n v="20"/>
    <n v="4"/>
    <n v="13"/>
    <x v="674"/>
    <s v="Georgia Bermingham"/>
    <x v="3"/>
    <x v="14"/>
    <s v="Tournefeuille"/>
    <x v="1"/>
    <s v="Home Office"/>
    <s v="Immediate"/>
    <x v="0"/>
    <x v="0"/>
    <s v="Eaton Parchment Paper, 8.5 x 11"/>
    <n v="0"/>
    <n v="141"/>
    <n v="28"/>
    <n v="8"/>
    <b v="0"/>
  </r>
  <r>
    <s v="AZ-2013-4309368"/>
    <x v="674"/>
    <n v="20"/>
    <n v="4"/>
    <n v="13"/>
    <x v="674"/>
    <s v="Georgia Bermingham"/>
    <x v="3"/>
    <x v="14"/>
    <s v="Tournefeuille"/>
    <x v="1"/>
    <s v="Home Office"/>
    <s v="Immediate"/>
    <x v="0"/>
    <x v="3"/>
    <s v="Eldon Folders, Blue"/>
    <n v="0"/>
    <n v="46"/>
    <n v="4"/>
    <n v="3"/>
    <b v="1"/>
  </r>
  <r>
    <s v="AZ-2013-4309368"/>
    <x v="674"/>
    <n v="20"/>
    <n v="4"/>
    <n v="13"/>
    <x v="674"/>
    <s v="Georgia Bermingham"/>
    <x v="3"/>
    <x v="14"/>
    <s v="Tournefeuille"/>
    <x v="1"/>
    <s v="Home Office"/>
    <s v="Immediate"/>
    <x v="0"/>
    <x v="3"/>
    <s v="Fellowes Lockers, Wire Frame"/>
    <n v="0"/>
    <n v="372"/>
    <n v="144"/>
    <n v="2"/>
    <b v="1"/>
  </r>
  <r>
    <s v="AZ-2013-4309368"/>
    <x v="674"/>
    <n v="20"/>
    <n v="4"/>
    <n v="13"/>
    <x v="674"/>
    <s v="Georgia Bermingham"/>
    <x v="3"/>
    <x v="14"/>
    <s v="Tournefeuille"/>
    <x v="1"/>
    <s v="Home Office"/>
    <s v="Immediate"/>
    <x v="1"/>
    <x v="4"/>
    <s v="StarTech Inkjet, Durable"/>
    <n v="0"/>
    <n v="510"/>
    <n v="-24"/>
    <n v="2"/>
    <b v="1"/>
  </r>
  <r>
    <s v="AZ-2013-6122877"/>
    <x v="674"/>
    <n v="20"/>
    <n v="4"/>
    <n v="13"/>
    <x v="674"/>
    <s v="Mark Washington"/>
    <x v="4"/>
    <x v="42"/>
    <s v="East Kilbride"/>
    <x v="0"/>
    <s v="Home Office"/>
    <s v="Economy"/>
    <x v="0"/>
    <x v="2"/>
    <s v="Binney &amp; Smith Highlighters, Fluorescent"/>
    <n v="0"/>
    <n v="54"/>
    <n v="4"/>
    <n v="3"/>
    <b v="1"/>
  </r>
  <r>
    <s v="BN-2014-7358344"/>
    <x v="675"/>
    <n v="20"/>
    <n v="4"/>
    <n v="14"/>
    <x v="675"/>
    <s v="Molly Palmer"/>
    <x v="3"/>
    <x v="27"/>
    <s v="Talence"/>
    <x v="1"/>
    <s v="Corporate"/>
    <s v="Economy"/>
    <x v="1"/>
    <x v="7"/>
    <s v="Belkin Memory Card, Bluetooth"/>
    <n v="0"/>
    <n v="115"/>
    <n v="25"/>
    <n v="1"/>
    <b v="0"/>
  </r>
  <r>
    <s v="BN-2014-7358344"/>
    <x v="675"/>
    <n v="20"/>
    <n v="4"/>
    <n v="14"/>
    <x v="675"/>
    <s v="Molly Palmer"/>
    <x v="3"/>
    <x v="27"/>
    <s v="Talence"/>
    <x v="1"/>
    <s v="Corporate"/>
    <s v="Economy"/>
    <x v="1"/>
    <x v="13"/>
    <s v="Canon Copy Machine, Digital"/>
    <n v="0"/>
    <n v="668"/>
    <n v="-31"/>
    <n v="3"/>
    <b v="1"/>
  </r>
  <r>
    <s v="AZ-2011-252578"/>
    <x v="676"/>
    <n v="21"/>
    <n v="4"/>
    <n v="11"/>
    <x v="676"/>
    <s v="Sebastian McClelland"/>
    <x v="5"/>
    <x v="18"/>
    <s v="Elx"/>
    <x v="2"/>
    <s v="Consumer"/>
    <s v="Economy"/>
    <x v="0"/>
    <x v="1"/>
    <s v="Wilson Jones Index Tab, Economy"/>
    <n v="0"/>
    <n v="39"/>
    <n v="10"/>
    <n v="6"/>
    <b v="1"/>
  </r>
  <r>
    <s v="AZ-2011-252578"/>
    <x v="676"/>
    <n v="21"/>
    <n v="4"/>
    <n v="11"/>
    <x v="676"/>
    <s v="Sebastian McClelland"/>
    <x v="5"/>
    <x v="18"/>
    <s v="Elx"/>
    <x v="2"/>
    <s v="Consumer"/>
    <s v="Economy"/>
    <x v="1"/>
    <x v="9"/>
    <s v="Samsung Speaker Phone, VoIP"/>
    <n v="0"/>
    <n v="444"/>
    <n v="89"/>
    <n v="4"/>
    <b v="0"/>
  </r>
  <r>
    <s v="AZ-2014-7046345"/>
    <x v="677"/>
    <n v="21"/>
    <n v="4"/>
    <n v="14"/>
    <x v="677"/>
    <s v="Millie Arnold"/>
    <x v="4"/>
    <x v="4"/>
    <s v="London"/>
    <x v="0"/>
    <s v="Consumer"/>
    <s v="Economy Plus"/>
    <x v="2"/>
    <x v="5"/>
    <s v="Dania Stackable Bookrack, Pine"/>
    <n v="0"/>
    <n v="1117"/>
    <n v="447"/>
    <n v="10"/>
    <b v="1"/>
  </r>
  <r>
    <s v="AZ-2014-7046345"/>
    <x v="677"/>
    <n v="21"/>
    <n v="4"/>
    <n v="14"/>
    <x v="677"/>
    <s v="Millie Arnold"/>
    <x v="4"/>
    <x v="4"/>
    <s v="London"/>
    <x v="0"/>
    <s v="Consumer"/>
    <s v="Economy Plus"/>
    <x v="2"/>
    <x v="15"/>
    <s v="Rubbermaid Light Bulb, Durable"/>
    <n v="0"/>
    <n v="29"/>
    <n v="0"/>
    <n v="3"/>
    <b v="0"/>
  </r>
  <r>
    <s v="AZ-2014-7046345"/>
    <x v="677"/>
    <n v="21"/>
    <n v="4"/>
    <n v="14"/>
    <x v="677"/>
    <s v="Millie Arnold"/>
    <x v="4"/>
    <x v="4"/>
    <s v="London"/>
    <x v="0"/>
    <s v="Consumer"/>
    <s v="Economy Plus"/>
    <x v="0"/>
    <x v="2"/>
    <s v="Sanford Markers, Fluorescent"/>
    <n v="0"/>
    <n v="66"/>
    <n v="22"/>
    <n v="3"/>
    <b v="0"/>
  </r>
  <r>
    <s v="AZ-2014-5845365"/>
    <x v="677"/>
    <n v="21"/>
    <n v="4"/>
    <n v="14"/>
    <x v="677"/>
    <s v="Shelby Dunston"/>
    <x v="1"/>
    <x v="1"/>
    <s v="Lippstadt"/>
    <x v="1"/>
    <s v="Consumer"/>
    <s v="Priority"/>
    <x v="0"/>
    <x v="2"/>
    <s v="Stanley Markers, Water Color"/>
    <n v="0"/>
    <n v="127"/>
    <n v="42"/>
    <n v="5"/>
    <b v="0"/>
  </r>
  <r>
    <s v="AZ-2014-778430"/>
    <x v="677"/>
    <n v="21"/>
    <n v="4"/>
    <n v="14"/>
    <x v="677"/>
    <s v="Freddie Kaur"/>
    <x v="3"/>
    <x v="8"/>
    <s v="Issy-les-Moulineaux"/>
    <x v="1"/>
    <s v="Consumer"/>
    <s v="Priority"/>
    <x v="1"/>
    <x v="13"/>
    <s v="Sharp Personal Copier, Digital"/>
    <n v="0"/>
    <n v="203"/>
    <n v="84"/>
    <n v="2"/>
    <b v="0"/>
  </r>
  <r>
    <s v="BN-2014-1468237"/>
    <x v="677"/>
    <n v="21"/>
    <n v="4"/>
    <n v="14"/>
    <x v="677"/>
    <s v="Angus Ibsch"/>
    <x v="1"/>
    <x v="28"/>
    <s v="Ludwigsburg"/>
    <x v="1"/>
    <s v="Consumer"/>
    <s v="Economy"/>
    <x v="0"/>
    <x v="8"/>
    <s v="KitchenAid Microwave, Red"/>
    <n v="0"/>
    <n v="559"/>
    <n v="-19"/>
    <n v="2"/>
    <b v="0"/>
  </r>
  <r>
    <s v="BN-2014-1468237"/>
    <x v="677"/>
    <n v="21"/>
    <n v="4"/>
    <n v="14"/>
    <x v="677"/>
    <s v="Angus Ibsch"/>
    <x v="1"/>
    <x v="28"/>
    <s v="Ludwigsburg"/>
    <x v="1"/>
    <s v="Consumer"/>
    <s v="Economy"/>
    <x v="0"/>
    <x v="3"/>
    <s v="Tenex Trays, Industrial"/>
    <n v="0"/>
    <n v="148"/>
    <n v="0"/>
    <n v="3"/>
    <b v="1"/>
  </r>
  <r>
    <s v="BN-2014-1468237"/>
    <x v="677"/>
    <n v="21"/>
    <n v="4"/>
    <n v="14"/>
    <x v="677"/>
    <s v="Angus Ibsch"/>
    <x v="1"/>
    <x v="28"/>
    <s v="Ludwigsburg"/>
    <x v="1"/>
    <s v="Consumer"/>
    <s v="Economy"/>
    <x v="1"/>
    <x v="7"/>
    <s v="Memorex Router, Erganomic"/>
    <n v="0"/>
    <n v="976"/>
    <n v="293"/>
    <n v="4"/>
    <b v="1"/>
  </r>
  <r>
    <s v="BN-2014-45288"/>
    <x v="677"/>
    <n v="21"/>
    <n v="4"/>
    <n v="14"/>
    <x v="677"/>
    <s v="Gracie Hicks"/>
    <x v="5"/>
    <x v="80"/>
    <s v="Palma de Mallorca"/>
    <x v="2"/>
    <s v="Consumer"/>
    <s v="Economy"/>
    <x v="1"/>
    <x v="4"/>
    <s v="StarTech Calculator, Wireless"/>
    <n v="0"/>
    <n v="144"/>
    <n v="-7"/>
    <n v="4"/>
    <b v="1"/>
  </r>
  <r>
    <s v="AZ-2011-643323"/>
    <x v="678"/>
    <n v="22"/>
    <n v="4"/>
    <n v="11"/>
    <x v="678"/>
    <s v="Luca Varley"/>
    <x v="3"/>
    <x v="8"/>
    <s v="Sannois"/>
    <x v="1"/>
    <s v="Corporate"/>
    <s v="Economy"/>
    <x v="0"/>
    <x v="14"/>
    <s v="Hon Legal Exhibit Labels, Adjustable"/>
    <n v="0"/>
    <n v="18"/>
    <n v="3"/>
    <n v="2"/>
    <b v="0"/>
  </r>
  <r>
    <s v="AZ-2011-643323"/>
    <x v="678"/>
    <n v="22"/>
    <n v="4"/>
    <n v="11"/>
    <x v="678"/>
    <s v="Luca Varley"/>
    <x v="3"/>
    <x v="8"/>
    <s v="Sannois"/>
    <x v="1"/>
    <s v="Corporate"/>
    <s v="Economy"/>
    <x v="1"/>
    <x v="9"/>
    <s v="Cisco Signal Booster, with Caller ID"/>
    <n v="0"/>
    <n v="645"/>
    <n v="76"/>
    <n v="5"/>
    <b v="1"/>
  </r>
  <r>
    <s v="AZ-2012-6401675"/>
    <x v="679"/>
    <n v="22"/>
    <n v="4"/>
    <n v="12"/>
    <x v="679"/>
    <s v="Indiana Wekey"/>
    <x v="1"/>
    <x v="5"/>
    <s v="Berlin"/>
    <x v="1"/>
    <s v="Corporate"/>
    <s v="Economy"/>
    <x v="0"/>
    <x v="8"/>
    <s v="Breville Coffee Grinder, Silver"/>
    <n v="0"/>
    <n v="100"/>
    <n v="25"/>
    <n v="2"/>
    <b v="0"/>
  </r>
  <r>
    <s v="AZ-2012-6401675"/>
    <x v="679"/>
    <n v="22"/>
    <n v="4"/>
    <n v="12"/>
    <x v="679"/>
    <s v="Indiana Wekey"/>
    <x v="1"/>
    <x v="5"/>
    <s v="Berlin"/>
    <x v="1"/>
    <s v="Corporate"/>
    <s v="Economy"/>
    <x v="0"/>
    <x v="2"/>
    <s v="Boston Canvas, Blue"/>
    <n v="0"/>
    <n v="241"/>
    <n v="40"/>
    <n v="5"/>
    <b v="1"/>
  </r>
  <r>
    <s v="AZ-2012-6401675"/>
    <x v="679"/>
    <n v="22"/>
    <n v="4"/>
    <n v="12"/>
    <x v="679"/>
    <s v="Indiana Wekey"/>
    <x v="1"/>
    <x v="5"/>
    <s v="Berlin"/>
    <x v="1"/>
    <s v="Corporate"/>
    <s v="Economy"/>
    <x v="0"/>
    <x v="2"/>
    <s v="Sanford Highlighters, Easy-Erase"/>
    <n v="0"/>
    <n v="101"/>
    <n v="-7"/>
    <n v="7"/>
    <b v="1"/>
  </r>
  <r>
    <s v="AZ-2012-6401675"/>
    <x v="679"/>
    <n v="22"/>
    <n v="4"/>
    <n v="12"/>
    <x v="679"/>
    <s v="Indiana Wekey"/>
    <x v="1"/>
    <x v="5"/>
    <s v="Berlin"/>
    <x v="1"/>
    <s v="Corporate"/>
    <s v="Economy"/>
    <x v="1"/>
    <x v="13"/>
    <s v="Canon Wireless Fax, High-Speed"/>
    <n v="0"/>
    <n v="4748"/>
    <n v="844"/>
    <n v="14"/>
    <b v="0"/>
  </r>
  <r>
    <s v="BN-2012-1206037"/>
    <x v="679"/>
    <n v="22"/>
    <n v="4"/>
    <n v="12"/>
    <x v="679"/>
    <s v="Nicholas Watkins"/>
    <x v="4"/>
    <x v="4"/>
    <s v="Sheffield"/>
    <x v="0"/>
    <s v="Consumer"/>
    <s v="Economy"/>
    <x v="0"/>
    <x v="1"/>
    <s v="Wilson Jones Binder, Durable"/>
    <n v="1"/>
    <n v="29"/>
    <n v="-27"/>
    <n v="4"/>
    <b v="1"/>
  </r>
  <r>
    <s v="BN-2012-1206037"/>
    <x v="679"/>
    <n v="22"/>
    <n v="4"/>
    <n v="12"/>
    <x v="679"/>
    <s v="Nicholas Watkins"/>
    <x v="4"/>
    <x v="4"/>
    <s v="Sheffield"/>
    <x v="0"/>
    <s v="Consumer"/>
    <s v="Economy"/>
    <x v="0"/>
    <x v="10"/>
    <s v="GlobeWeis Interoffice Envelope, with clear poly window"/>
    <n v="1"/>
    <n v="205"/>
    <n v="-90"/>
    <n v="8"/>
    <b v="1"/>
  </r>
  <r>
    <s v="AZ-2013-5683679"/>
    <x v="680"/>
    <n v="22"/>
    <n v="4"/>
    <n v="13"/>
    <x v="680"/>
    <s v="Robert Quick"/>
    <x v="3"/>
    <x v="8"/>
    <s v="Athis-Mons"/>
    <x v="1"/>
    <s v="Consumer"/>
    <s v="Economy"/>
    <x v="2"/>
    <x v="5"/>
    <s v="Safco Corner Shelving, Mobile"/>
    <n v="0"/>
    <n v="547"/>
    <n v="207"/>
    <n v="4"/>
    <b v="1"/>
  </r>
  <r>
    <s v="AZ-2012-375859"/>
    <x v="681"/>
    <n v="23"/>
    <n v="4"/>
    <n v="12"/>
    <x v="681"/>
    <s v="Dominic Scott"/>
    <x v="4"/>
    <x v="4"/>
    <s v="London"/>
    <x v="0"/>
    <s v="Consumer"/>
    <s v="Economy"/>
    <x v="0"/>
    <x v="1"/>
    <s v="Avery Index Tab, Economy"/>
    <n v="0"/>
    <n v="21"/>
    <n v="7"/>
    <n v="3"/>
    <b v="0"/>
  </r>
  <r>
    <s v="AZ-2012-656965"/>
    <x v="681"/>
    <n v="23"/>
    <n v="4"/>
    <n v="12"/>
    <x v="681"/>
    <s v="Lisa Casey"/>
    <x v="3"/>
    <x v="39"/>
    <s v="Draguignan"/>
    <x v="1"/>
    <s v="Corporate"/>
    <s v="Economy"/>
    <x v="0"/>
    <x v="10"/>
    <s v="Cameo Mailers, Recycled"/>
    <n v="0"/>
    <n v="333"/>
    <n v="76"/>
    <n v="9"/>
    <b v="0"/>
  </r>
  <r>
    <s v="AZ-2012-656965"/>
    <x v="681"/>
    <n v="23"/>
    <n v="4"/>
    <n v="12"/>
    <x v="681"/>
    <s v="Lisa Casey"/>
    <x v="3"/>
    <x v="39"/>
    <s v="Draguignan"/>
    <x v="1"/>
    <s v="Corporate"/>
    <s v="Economy"/>
    <x v="0"/>
    <x v="3"/>
    <s v="Fellowes Folders, Industrial"/>
    <n v="0"/>
    <n v="73"/>
    <n v="10"/>
    <n v="3"/>
    <b v="1"/>
  </r>
  <r>
    <s v="AZ-2012-3048240"/>
    <x v="681"/>
    <n v="23"/>
    <n v="4"/>
    <n v="12"/>
    <x v="681"/>
    <s v="Gemma Curlewis"/>
    <x v="10"/>
    <x v="29"/>
    <s v="Vienna"/>
    <x v="1"/>
    <s v="Corporate"/>
    <s v="Economy"/>
    <x v="1"/>
    <x v="7"/>
    <s v="SanDisk Keyboard, Programmable"/>
    <n v="0"/>
    <n v="415"/>
    <n v="66"/>
    <n v="5"/>
    <b v="1"/>
  </r>
  <r>
    <s v="BN-2013-5107486"/>
    <x v="682"/>
    <n v="23"/>
    <n v="4"/>
    <n v="13"/>
    <x v="682"/>
    <s v="Britney Basaldua"/>
    <x v="9"/>
    <x v="46"/>
    <s v="The Hague"/>
    <x v="1"/>
    <s v="Corporate"/>
    <s v="Economy"/>
    <x v="0"/>
    <x v="3"/>
    <s v="Smead File Cart, Blue"/>
    <n v="1"/>
    <n v="191"/>
    <n v="-187"/>
    <n v="3"/>
    <b v="1"/>
  </r>
  <r>
    <s v="BN-2013-5107486"/>
    <x v="682"/>
    <n v="23"/>
    <n v="4"/>
    <n v="13"/>
    <x v="682"/>
    <s v="Britney Basaldua"/>
    <x v="9"/>
    <x v="46"/>
    <s v="The Hague"/>
    <x v="1"/>
    <s v="Corporate"/>
    <s v="Economy"/>
    <x v="1"/>
    <x v="9"/>
    <s v="Cisco Signal Booster, with Caller ID"/>
    <n v="1"/>
    <n v="228"/>
    <n v="-114"/>
    <n v="3"/>
    <b v="0"/>
  </r>
  <r>
    <s v="AZ-2014-9634517"/>
    <x v="683"/>
    <n v="23"/>
    <n v="4"/>
    <n v="14"/>
    <x v="683"/>
    <s v="Aaron Bootman"/>
    <x v="2"/>
    <x v="40"/>
    <s v="Casoria"/>
    <x v="2"/>
    <s v="Consumer"/>
    <s v="Economy"/>
    <x v="0"/>
    <x v="14"/>
    <s v="Novimex Shipping Labels, Alphabetical"/>
    <n v="0"/>
    <n v="22"/>
    <n v="11"/>
    <n v="2"/>
    <b v="1"/>
  </r>
  <r>
    <s v="AZ-2014-9634517"/>
    <x v="683"/>
    <n v="23"/>
    <n v="4"/>
    <n v="14"/>
    <x v="683"/>
    <s v="Aaron Bootman"/>
    <x v="2"/>
    <x v="40"/>
    <s v="Casoria"/>
    <x v="2"/>
    <s v="Consumer"/>
    <s v="Economy"/>
    <x v="1"/>
    <x v="13"/>
    <s v="Brother Fax and Copier, Color"/>
    <n v="0"/>
    <n v="1543"/>
    <n v="370"/>
    <n v="8"/>
    <b v="0"/>
  </r>
  <r>
    <s v="AZ-2012-5629716"/>
    <x v="684"/>
    <n v="24"/>
    <n v="4"/>
    <n v="12"/>
    <x v="684"/>
    <s v="Caitlin Schmidt"/>
    <x v="4"/>
    <x v="4"/>
    <s v="Sheffield"/>
    <x v="0"/>
    <s v="Corporate"/>
    <s v="Economy"/>
    <x v="0"/>
    <x v="2"/>
    <s v="Boston Sketch Pad, Water Color"/>
    <n v="1"/>
    <n v="129"/>
    <n v="-122"/>
    <n v="5"/>
    <b v="0"/>
  </r>
  <r>
    <s v="AZ-2012-5629716"/>
    <x v="684"/>
    <n v="24"/>
    <n v="4"/>
    <n v="12"/>
    <x v="684"/>
    <s v="Caitlin Schmidt"/>
    <x v="4"/>
    <x v="4"/>
    <s v="Sheffield"/>
    <x v="0"/>
    <s v="Corporate"/>
    <s v="Economy"/>
    <x v="0"/>
    <x v="1"/>
    <s v="Acco Binder Covers, Durable"/>
    <n v="1"/>
    <n v="15"/>
    <n v="-2"/>
    <n v="2"/>
    <b v="1"/>
  </r>
  <r>
    <s v="AZ-2012-5629716"/>
    <x v="684"/>
    <n v="24"/>
    <n v="4"/>
    <n v="12"/>
    <x v="684"/>
    <s v="Caitlin Schmidt"/>
    <x v="4"/>
    <x v="4"/>
    <s v="Sheffield"/>
    <x v="0"/>
    <s v="Corporate"/>
    <s v="Economy"/>
    <x v="0"/>
    <x v="1"/>
    <s v="Avery 3-Hole Punch, Durable"/>
    <n v="1"/>
    <n v="15"/>
    <n v="-4"/>
    <n v="1"/>
    <b v="1"/>
  </r>
  <r>
    <s v="AZ-2012-5629716"/>
    <x v="684"/>
    <n v="24"/>
    <n v="4"/>
    <n v="12"/>
    <x v="684"/>
    <s v="Caitlin Schmidt"/>
    <x v="4"/>
    <x v="4"/>
    <s v="Sheffield"/>
    <x v="0"/>
    <s v="Corporate"/>
    <s v="Economy"/>
    <x v="0"/>
    <x v="11"/>
    <s v="Stockwell Push Pins, Metal"/>
    <n v="1"/>
    <n v="28"/>
    <n v="-25"/>
    <n v="4"/>
    <b v="1"/>
  </r>
  <r>
    <s v="AZ-2012-3206190"/>
    <x v="684"/>
    <n v="24"/>
    <n v="4"/>
    <n v="12"/>
    <x v="684"/>
    <s v="Jade Hawkins"/>
    <x v="13"/>
    <x v="120"/>
    <s v="Kotka"/>
    <x v="0"/>
    <s v="Consumer"/>
    <s v="Economy"/>
    <x v="0"/>
    <x v="11"/>
    <s v="Accos Push Pins, Assorted Sizes"/>
    <n v="0"/>
    <n v="60"/>
    <n v="1"/>
    <n v="5"/>
    <b v="0"/>
  </r>
  <r>
    <s v="AZ-2012-8556389"/>
    <x v="684"/>
    <n v="24"/>
    <n v="4"/>
    <n v="12"/>
    <x v="684"/>
    <s v="Sharon Kerley"/>
    <x v="1"/>
    <x v="21"/>
    <s v="Leipzig"/>
    <x v="1"/>
    <s v="Consumer"/>
    <s v="Economy"/>
    <x v="0"/>
    <x v="1"/>
    <s v="Avery Index Tab, Clear"/>
    <n v="0"/>
    <n v="51"/>
    <n v="2"/>
    <n v="8"/>
    <b v="0"/>
  </r>
  <r>
    <s v="AZ-2013-9842904"/>
    <x v="685"/>
    <n v="24"/>
    <n v="4"/>
    <n v="13"/>
    <x v="685"/>
    <s v="Ricky Cullen"/>
    <x v="13"/>
    <x v="69"/>
    <s v="Helsinki"/>
    <x v="0"/>
    <s v="Consumer"/>
    <s v="Economy"/>
    <x v="0"/>
    <x v="2"/>
    <s v="Sanford Highlighters, Water Color"/>
    <n v="0"/>
    <n v="38"/>
    <n v="14"/>
    <n v="2"/>
    <b v="0"/>
  </r>
  <r>
    <s v="AZ-2014-5960256"/>
    <x v="686"/>
    <n v="24"/>
    <n v="4"/>
    <n v="14"/>
    <x v="686"/>
    <s v="Michael Kim"/>
    <x v="1"/>
    <x v="23"/>
    <s v="Regensburg"/>
    <x v="1"/>
    <s v="Consumer"/>
    <s v="Economy Plus"/>
    <x v="0"/>
    <x v="3"/>
    <s v="Fellowes Lockers, Industrial"/>
    <n v="0"/>
    <n v="374"/>
    <n v="141"/>
    <n v="2"/>
    <b v="0"/>
  </r>
  <r>
    <s v="AZ-2014-5960256"/>
    <x v="686"/>
    <n v="24"/>
    <n v="4"/>
    <n v="14"/>
    <x v="686"/>
    <s v="Michael Kim"/>
    <x v="1"/>
    <x v="23"/>
    <s v="Regensburg"/>
    <x v="1"/>
    <s v="Consumer"/>
    <s v="Economy Plus"/>
    <x v="1"/>
    <x v="7"/>
    <s v="Enermax Router, Erganomic"/>
    <n v="0"/>
    <n v="2305"/>
    <n v="922"/>
    <n v="9"/>
    <b v="1"/>
  </r>
  <r>
    <s v="AZ-2014-1627961"/>
    <x v="686"/>
    <n v="24"/>
    <n v="4"/>
    <n v="14"/>
    <x v="686"/>
    <s v="Geraldine Mizelle"/>
    <x v="1"/>
    <x v="28"/>
    <s v="Mannheim"/>
    <x v="1"/>
    <s v="Corporate"/>
    <s v="Economy"/>
    <x v="0"/>
    <x v="14"/>
    <s v="Avery File Folder Labels, 5000 Label Set"/>
    <n v="0"/>
    <n v="29"/>
    <n v="1"/>
    <n v="3"/>
    <b v="1"/>
  </r>
  <r>
    <s v="AZ-2014-1627961"/>
    <x v="686"/>
    <n v="24"/>
    <n v="4"/>
    <n v="14"/>
    <x v="686"/>
    <s v="Geraldine Mizelle"/>
    <x v="1"/>
    <x v="28"/>
    <s v="Mannheim"/>
    <x v="1"/>
    <s v="Corporate"/>
    <s v="Economy"/>
    <x v="0"/>
    <x v="3"/>
    <s v="Eldon File Cart, Single Width"/>
    <n v="0"/>
    <n v="230"/>
    <n v="20"/>
    <n v="2"/>
    <b v="0"/>
  </r>
  <r>
    <s v="AZ-2014-1803267"/>
    <x v="686"/>
    <n v="24"/>
    <n v="4"/>
    <n v="14"/>
    <x v="686"/>
    <s v="Lisa Watkins"/>
    <x v="2"/>
    <x v="6"/>
    <s v="Rome"/>
    <x v="2"/>
    <s v="Consumer"/>
    <s v="Economy"/>
    <x v="0"/>
    <x v="2"/>
    <s v="BIC Markers, Easy-Erase"/>
    <n v="0"/>
    <n v="53"/>
    <n v="15"/>
    <n v="2"/>
    <b v="0"/>
  </r>
  <r>
    <s v="BN-2011-2002150"/>
    <x v="687"/>
    <n v="25"/>
    <n v="4"/>
    <n v="11"/>
    <x v="687"/>
    <s v="Tara Hines"/>
    <x v="9"/>
    <x v="46"/>
    <s v="Rotterdam"/>
    <x v="1"/>
    <s v="Consumer"/>
    <s v="Economy"/>
    <x v="0"/>
    <x v="2"/>
    <s v="Sanford Pencil Sharpener, Water Color"/>
    <n v="1"/>
    <n v="39"/>
    <n v="-19"/>
    <n v="3"/>
    <b v="0"/>
  </r>
  <r>
    <s v="BN-2012-5184619"/>
    <x v="688"/>
    <n v="25"/>
    <n v="4"/>
    <n v="12"/>
    <x v="688"/>
    <s v="Jordan Peacock"/>
    <x v="0"/>
    <x v="0"/>
    <s v="Nacka"/>
    <x v="0"/>
    <s v="Corporate"/>
    <s v="Economy Plus"/>
    <x v="0"/>
    <x v="3"/>
    <s v="Rogers Trays, Industrial"/>
    <n v="1"/>
    <n v="155"/>
    <n v="-31"/>
    <n v="5"/>
    <b v="1"/>
  </r>
  <r>
    <s v="AZ-2013-9877941"/>
    <x v="689"/>
    <n v="25"/>
    <n v="4"/>
    <n v="13"/>
    <x v="689"/>
    <s v="Victoria Burke"/>
    <x v="2"/>
    <x v="6"/>
    <s v="Rome"/>
    <x v="2"/>
    <s v="Corporate"/>
    <s v="Economy"/>
    <x v="0"/>
    <x v="2"/>
    <s v="Boston Sketch Pad, Fluorescent"/>
    <n v="0"/>
    <n v="100"/>
    <n v="0"/>
    <n v="2"/>
    <b v="0"/>
  </r>
  <r>
    <s v="AZ-2013-9877941"/>
    <x v="689"/>
    <n v="25"/>
    <n v="4"/>
    <n v="13"/>
    <x v="689"/>
    <s v="Victoria Burke"/>
    <x v="2"/>
    <x v="6"/>
    <s v="Rome"/>
    <x v="2"/>
    <s v="Corporate"/>
    <s v="Economy"/>
    <x v="0"/>
    <x v="0"/>
    <s v="Enermax Note Cards, Premium"/>
    <n v="0"/>
    <n v="143"/>
    <n v="14"/>
    <n v="5"/>
    <b v="1"/>
  </r>
  <r>
    <s v="AZ-2013-4301182"/>
    <x v="689"/>
    <n v="25"/>
    <n v="4"/>
    <n v="13"/>
    <x v="689"/>
    <s v="Liam Mathias"/>
    <x v="1"/>
    <x v="5"/>
    <s v="Berlin"/>
    <x v="1"/>
    <s v="Corporate"/>
    <s v="Economy Plus"/>
    <x v="0"/>
    <x v="3"/>
    <s v="Tenex Trays, Blue"/>
    <n v="0"/>
    <n v="130"/>
    <n v="2"/>
    <n v="3"/>
    <b v="1"/>
  </r>
  <r>
    <s v="AZ-2013-1368588"/>
    <x v="689"/>
    <n v="25"/>
    <n v="4"/>
    <n v="13"/>
    <x v="689"/>
    <s v="Luz Reilly"/>
    <x v="3"/>
    <x v="8"/>
    <s v="Cachan"/>
    <x v="1"/>
    <s v="Consumer"/>
    <s v="Economy Plus"/>
    <x v="0"/>
    <x v="3"/>
    <s v="Rogers Lockers, Wire Frame"/>
    <n v="0"/>
    <n v="1327"/>
    <n v="221"/>
    <n v="7"/>
    <b v="1"/>
  </r>
  <r>
    <s v="AZ-2013-1368588"/>
    <x v="689"/>
    <n v="25"/>
    <n v="4"/>
    <n v="13"/>
    <x v="689"/>
    <s v="Luz Reilly"/>
    <x v="3"/>
    <x v="8"/>
    <s v="Cachan"/>
    <x v="1"/>
    <s v="Consumer"/>
    <s v="Economy Plus"/>
    <x v="1"/>
    <x v="4"/>
    <s v="Panasonic Inkjet, Durable"/>
    <n v="0"/>
    <n v="796"/>
    <n v="47"/>
    <n v="3"/>
    <b v="1"/>
  </r>
  <r>
    <s v="BN-2014-3140940"/>
    <x v="690"/>
    <n v="25"/>
    <n v="4"/>
    <n v="14"/>
    <x v="690"/>
    <s v="Matilda Jackson"/>
    <x v="3"/>
    <x v="14"/>
    <s v="Toulouse"/>
    <x v="1"/>
    <s v="Corporate"/>
    <s v="Priority"/>
    <x v="0"/>
    <x v="3"/>
    <s v="Rogers Folders, Blue"/>
    <n v="1"/>
    <n v="37"/>
    <n v="-53"/>
    <n v="3"/>
    <b v="0"/>
  </r>
  <r>
    <s v="AZ-2014-8880439"/>
    <x v="690"/>
    <n v="25"/>
    <n v="4"/>
    <n v="14"/>
    <x v="690"/>
    <s v="Gail Thompson"/>
    <x v="3"/>
    <x v="8"/>
    <s v="Trappes"/>
    <x v="1"/>
    <s v="Consumer"/>
    <s v="Economy Plus"/>
    <x v="0"/>
    <x v="0"/>
    <s v="Enermax Memo Slips, Premium"/>
    <n v="0"/>
    <n v="63"/>
    <n v="1"/>
    <n v="4"/>
    <b v="1"/>
  </r>
  <r>
    <s v="AZ-2014-6878748"/>
    <x v="690"/>
    <n v="25"/>
    <n v="4"/>
    <n v="14"/>
    <x v="690"/>
    <s v="Mark Briggs"/>
    <x v="5"/>
    <x v="22"/>
    <s v="Marbella"/>
    <x v="2"/>
    <s v="Consumer"/>
    <s v="Priority"/>
    <x v="0"/>
    <x v="12"/>
    <s v="Elite Trimmer, Easy Grip"/>
    <n v="0"/>
    <n v="130"/>
    <n v="61"/>
    <n v="3"/>
    <b v="1"/>
  </r>
  <r>
    <s v="BN-2014-1489324"/>
    <x v="690"/>
    <n v="25"/>
    <n v="4"/>
    <n v="14"/>
    <x v="690"/>
    <s v="Larry Klaus"/>
    <x v="6"/>
    <x v="26"/>
    <s v="Dublin"/>
    <x v="0"/>
    <s v="Corporate"/>
    <s v="Economy"/>
    <x v="0"/>
    <x v="2"/>
    <s v="Stanley Markers, Blue"/>
    <n v="1"/>
    <n v="78"/>
    <n v="-64"/>
    <n v="7"/>
    <b v="0"/>
  </r>
  <r>
    <s v="BN-2014-1489324"/>
    <x v="690"/>
    <n v="25"/>
    <n v="4"/>
    <n v="14"/>
    <x v="690"/>
    <s v="Larry Klaus"/>
    <x v="6"/>
    <x v="26"/>
    <s v="Dublin"/>
    <x v="0"/>
    <s v="Corporate"/>
    <s v="Economy"/>
    <x v="0"/>
    <x v="3"/>
    <s v="Rogers Lockers, Wire Frame"/>
    <n v="1"/>
    <n v="632"/>
    <n v="-316"/>
    <n v="6"/>
    <b v="0"/>
  </r>
  <r>
    <s v="AZ-2011-5690380"/>
    <x v="691"/>
    <n v="26"/>
    <n v="4"/>
    <n v="11"/>
    <x v="691"/>
    <s v="Jay Andrews"/>
    <x v="4"/>
    <x v="4"/>
    <s v="Halifax"/>
    <x v="0"/>
    <s v="Consumer"/>
    <s v="Economy"/>
    <x v="0"/>
    <x v="3"/>
    <s v="Fellowes Folders, Single Width"/>
    <n v="0"/>
    <n v="159"/>
    <n v="65"/>
    <n v="6"/>
    <b v="1"/>
  </r>
  <r>
    <s v="AZ-2011-1362591"/>
    <x v="691"/>
    <n v="26"/>
    <n v="4"/>
    <n v="11"/>
    <x v="691"/>
    <s v="Ava Giles"/>
    <x v="1"/>
    <x v="1"/>
    <s v="Duisburg"/>
    <x v="1"/>
    <s v="Corporate"/>
    <s v="Economy"/>
    <x v="0"/>
    <x v="12"/>
    <s v="Fiskars Trimmer, Easy Grip"/>
    <n v="0"/>
    <n v="176"/>
    <n v="65"/>
    <n v="4"/>
    <b v="1"/>
  </r>
  <r>
    <s v="BN-2011-7884993"/>
    <x v="691"/>
    <n v="26"/>
    <n v="4"/>
    <n v="11"/>
    <x v="691"/>
    <s v="Gracie Powell"/>
    <x v="3"/>
    <x v="8"/>
    <s v="Paris"/>
    <x v="1"/>
    <s v="Consumer"/>
    <s v="Immediate"/>
    <x v="1"/>
    <x v="9"/>
    <s v="Nokia Headset, with Caller ID"/>
    <n v="0"/>
    <n v="684"/>
    <n v="-24"/>
    <n v="11"/>
    <b v="1"/>
  </r>
  <r>
    <s v="BN-2011-5290627"/>
    <x v="691"/>
    <n v="26"/>
    <n v="4"/>
    <n v="11"/>
    <x v="691"/>
    <s v="Kristal McCaslin"/>
    <x v="2"/>
    <x v="24"/>
    <s v="Milan"/>
    <x v="2"/>
    <s v="Corporate"/>
    <s v="Economy"/>
    <x v="2"/>
    <x v="6"/>
    <s v="Novimex Chairmat, Red"/>
    <n v="1"/>
    <n v="45"/>
    <n v="-34"/>
    <n v="2"/>
    <b v="0"/>
  </r>
  <r>
    <s v="AZ-2012-7805058"/>
    <x v="692"/>
    <n v="26"/>
    <n v="4"/>
    <n v="12"/>
    <x v="692"/>
    <s v="Corey Norton"/>
    <x v="1"/>
    <x v="1"/>
    <s v="Moers"/>
    <x v="1"/>
    <s v="Consumer"/>
    <s v="Economy"/>
    <x v="0"/>
    <x v="3"/>
    <s v="Rogers Lockers, Industrial"/>
    <n v="0"/>
    <n v="1145"/>
    <n v="356"/>
    <n v="6"/>
    <b v="1"/>
  </r>
  <r>
    <s v="AZ-2012-7805058"/>
    <x v="692"/>
    <n v="26"/>
    <n v="4"/>
    <n v="12"/>
    <x v="692"/>
    <s v="Corey Norton"/>
    <x v="1"/>
    <x v="1"/>
    <s v="Moers"/>
    <x v="1"/>
    <s v="Consumer"/>
    <s v="Economy"/>
    <x v="1"/>
    <x v="4"/>
    <s v="Okidata Card Printer, White"/>
    <n v="0"/>
    <n v="523"/>
    <n v="178"/>
    <n v="3"/>
    <b v="0"/>
  </r>
  <r>
    <s v="AZ-2012-184298"/>
    <x v="692"/>
    <n v="26"/>
    <n v="4"/>
    <n v="12"/>
    <x v="692"/>
    <s v="Ali Mander-Jones"/>
    <x v="10"/>
    <x v="29"/>
    <s v="Vienna"/>
    <x v="1"/>
    <s v="Home Office"/>
    <s v="Priority"/>
    <x v="0"/>
    <x v="11"/>
    <s v="Advantus Thumb Tacks, Assorted Sizes"/>
    <n v="0"/>
    <n v="11"/>
    <n v="2"/>
    <n v="1"/>
    <b v="1"/>
  </r>
  <r>
    <s v="BN-2012-2790989"/>
    <x v="692"/>
    <n v="26"/>
    <n v="4"/>
    <n v="12"/>
    <x v="692"/>
    <s v="Kieran Herbert"/>
    <x v="9"/>
    <x v="109"/>
    <s v="Leeuwarden"/>
    <x v="1"/>
    <s v="Consumer"/>
    <s v="Economy Plus"/>
    <x v="2"/>
    <x v="15"/>
    <s v="Eldon Clock, Erganomic"/>
    <n v="0"/>
    <n v="88"/>
    <n v="15"/>
    <n v="2"/>
    <b v="1"/>
  </r>
  <r>
    <s v="BN-2012-2790989"/>
    <x v="692"/>
    <n v="26"/>
    <n v="4"/>
    <n v="12"/>
    <x v="692"/>
    <s v="Kieran Herbert"/>
    <x v="9"/>
    <x v="109"/>
    <s v="Leeuwarden"/>
    <x v="1"/>
    <s v="Consumer"/>
    <s v="Economy Plus"/>
    <x v="1"/>
    <x v="4"/>
    <s v="Panasonic Card Printer, Durable"/>
    <n v="1"/>
    <n v="174"/>
    <n v="-104"/>
    <n v="2"/>
    <b v="1"/>
  </r>
  <r>
    <s v="AZ-2013-4721173"/>
    <x v="693"/>
    <n v="26"/>
    <n v="4"/>
    <n v="13"/>
    <x v="693"/>
    <s v="Oscar Noble"/>
    <x v="3"/>
    <x v="39"/>
    <s v="Cagnes-sur-Mer"/>
    <x v="1"/>
    <s v="Consumer"/>
    <s v="Economy"/>
    <x v="0"/>
    <x v="2"/>
    <s v="Stanley Markers, Water Color"/>
    <n v="0"/>
    <n v="76"/>
    <n v="25"/>
    <n v="3"/>
    <b v="0"/>
  </r>
  <r>
    <s v="AZ-2014-6301419"/>
    <x v="694"/>
    <n v="26"/>
    <n v="4"/>
    <n v="14"/>
    <x v="694"/>
    <s v="Jasmine Hanson"/>
    <x v="3"/>
    <x v="39"/>
    <s v="Marseille"/>
    <x v="1"/>
    <s v="Consumer"/>
    <s v="Economy"/>
    <x v="2"/>
    <x v="5"/>
    <s v="Ikea Stackable Bookrack, Mobile"/>
    <n v="0"/>
    <n v="450"/>
    <n v="190"/>
    <n v="4"/>
    <b v="0"/>
  </r>
  <r>
    <s v="AZ-2014-6301419"/>
    <x v="694"/>
    <n v="26"/>
    <n v="4"/>
    <n v="14"/>
    <x v="694"/>
    <s v="Jasmine Hanson"/>
    <x v="3"/>
    <x v="39"/>
    <s v="Marseille"/>
    <x v="1"/>
    <s v="Consumer"/>
    <s v="Economy"/>
    <x v="0"/>
    <x v="1"/>
    <s v="Ibico Index Tab, Clear"/>
    <n v="0"/>
    <n v="62"/>
    <n v="11"/>
    <n v="7"/>
    <b v="1"/>
  </r>
  <r>
    <s v="AZ-2014-6301419"/>
    <x v="694"/>
    <n v="26"/>
    <n v="4"/>
    <n v="14"/>
    <x v="694"/>
    <s v="Jasmine Hanson"/>
    <x v="3"/>
    <x v="39"/>
    <s v="Marseille"/>
    <x v="1"/>
    <s v="Consumer"/>
    <s v="Economy"/>
    <x v="0"/>
    <x v="14"/>
    <s v="Avery Removable Labels, Adjustable"/>
    <n v="0"/>
    <n v="17"/>
    <n v="8"/>
    <n v="2"/>
    <b v="0"/>
  </r>
  <r>
    <s v="AZ-2014-8480616"/>
    <x v="694"/>
    <n v="26"/>
    <n v="4"/>
    <n v="14"/>
    <x v="694"/>
    <s v="Patricia Smith"/>
    <x v="8"/>
    <x v="97"/>
    <s v="Antwerp"/>
    <x v="1"/>
    <s v="Corporate"/>
    <s v="Economy"/>
    <x v="2"/>
    <x v="15"/>
    <s v="Eldon Light Bulb, Duo Pack"/>
    <n v="0"/>
    <n v="25"/>
    <n v="10"/>
    <n v="1"/>
    <b v="1"/>
  </r>
  <r>
    <s v="AZ-2014-2733980"/>
    <x v="694"/>
    <n v="26"/>
    <n v="4"/>
    <n v="14"/>
    <x v="694"/>
    <s v="Maya O'Sullivan"/>
    <x v="4"/>
    <x v="4"/>
    <s v="Halifax"/>
    <x v="0"/>
    <s v="Corporate"/>
    <s v="Economy"/>
    <x v="0"/>
    <x v="11"/>
    <s v="Advantus Thumb Tacks, 12 Pack"/>
    <n v="0"/>
    <n v="78"/>
    <n v="3"/>
    <n v="6"/>
    <b v="0"/>
  </r>
  <r>
    <s v="AZ-2014-2733980"/>
    <x v="694"/>
    <n v="26"/>
    <n v="4"/>
    <n v="14"/>
    <x v="694"/>
    <s v="Maya O'Sullivan"/>
    <x v="4"/>
    <x v="4"/>
    <s v="Halifax"/>
    <x v="0"/>
    <s v="Corporate"/>
    <s v="Economy"/>
    <x v="0"/>
    <x v="0"/>
    <s v="SanDisk Message Books, Recycled"/>
    <n v="0"/>
    <n v="47"/>
    <n v="21"/>
    <n v="2"/>
    <b v="1"/>
  </r>
  <r>
    <s v="AZ-2014-8480616"/>
    <x v="694"/>
    <n v="26"/>
    <n v="4"/>
    <n v="14"/>
    <x v="694"/>
    <s v="Patricia Smith"/>
    <x v="8"/>
    <x v="97"/>
    <s v="Antwerp"/>
    <x v="1"/>
    <s v="Corporate"/>
    <s v="Economy"/>
    <x v="1"/>
    <x v="7"/>
    <s v="Enermax Mouse, USB"/>
    <n v="0"/>
    <n v="122"/>
    <n v="15"/>
    <n v="3"/>
    <b v="0"/>
  </r>
  <r>
    <s v="AZ-2014-2733980"/>
    <x v="694"/>
    <n v="26"/>
    <n v="4"/>
    <n v="14"/>
    <x v="694"/>
    <s v="Maya O'Sullivan"/>
    <x v="4"/>
    <x v="4"/>
    <s v="Halifax"/>
    <x v="0"/>
    <s v="Corporate"/>
    <s v="Economy"/>
    <x v="1"/>
    <x v="13"/>
    <s v="Sharp Personal Copier, High-Speed"/>
    <n v="0"/>
    <n v="473"/>
    <n v="194"/>
    <n v="4"/>
    <b v="1"/>
  </r>
  <r>
    <s v="BN-2014-9778057"/>
    <x v="694"/>
    <n v="26"/>
    <n v="4"/>
    <n v="14"/>
    <x v="694"/>
    <s v="Jay Johnson"/>
    <x v="3"/>
    <x v="27"/>
    <s v="Niort"/>
    <x v="1"/>
    <s v="Consumer"/>
    <s v="Economy"/>
    <x v="2"/>
    <x v="6"/>
    <s v="Office Star Swivel Stool, Adjustable"/>
    <n v="0"/>
    <n v="476"/>
    <n v="0"/>
    <n v="3"/>
    <b v="1"/>
  </r>
  <r>
    <s v="BN-2014-9778057"/>
    <x v="694"/>
    <n v="26"/>
    <n v="4"/>
    <n v="14"/>
    <x v="694"/>
    <s v="Jay Johnson"/>
    <x v="3"/>
    <x v="27"/>
    <s v="Niort"/>
    <x v="1"/>
    <s v="Consumer"/>
    <s v="Economy"/>
    <x v="0"/>
    <x v="1"/>
    <s v="Ibico Binding Machine, Economy"/>
    <n v="0"/>
    <n v="257"/>
    <n v="23"/>
    <n v="5"/>
    <b v="1"/>
  </r>
  <r>
    <s v="AZ-2014-7453944"/>
    <x v="694"/>
    <n v="26"/>
    <n v="4"/>
    <n v="14"/>
    <x v="694"/>
    <s v="David To"/>
    <x v="10"/>
    <x v="29"/>
    <s v="Vienna"/>
    <x v="1"/>
    <s v="Home Office"/>
    <s v="Economy"/>
    <x v="0"/>
    <x v="2"/>
    <s v="BIC Highlighters, Water Color"/>
    <n v="0"/>
    <n v="44"/>
    <n v="8"/>
    <n v="2"/>
    <b v="1"/>
  </r>
  <r>
    <s v="AZ-2011-5098375"/>
    <x v="695"/>
    <n v="27"/>
    <n v="4"/>
    <n v="11"/>
    <x v="695"/>
    <s v="Mariam McMeckan"/>
    <x v="5"/>
    <x v="10"/>
    <s v="RubÃ­"/>
    <x v="2"/>
    <s v="Corporate"/>
    <s v="Economy"/>
    <x v="2"/>
    <x v="5"/>
    <s v="Ikea 3-Shelf Cabinet, Pine"/>
    <n v="0"/>
    <n v="719"/>
    <n v="21"/>
    <n v="5"/>
    <b v="1"/>
  </r>
  <r>
    <s v="AZ-2011-5098375"/>
    <x v="695"/>
    <n v="27"/>
    <n v="4"/>
    <n v="11"/>
    <x v="695"/>
    <s v="Mariam McMeckan"/>
    <x v="5"/>
    <x v="10"/>
    <s v="RubÃ­"/>
    <x v="2"/>
    <s v="Corporate"/>
    <s v="Economy"/>
    <x v="0"/>
    <x v="8"/>
    <s v="KitchenAid Toaster, White"/>
    <n v="0"/>
    <n v="334"/>
    <n v="133"/>
    <n v="4"/>
    <b v="1"/>
  </r>
  <r>
    <s v="AZ-2011-8844789"/>
    <x v="695"/>
    <n v="27"/>
    <n v="4"/>
    <n v="11"/>
    <x v="695"/>
    <s v="Lori Miller"/>
    <x v="3"/>
    <x v="41"/>
    <s v="Le Petit-Quevilly"/>
    <x v="1"/>
    <s v="Consumer"/>
    <s v="Economy"/>
    <x v="2"/>
    <x v="6"/>
    <s v="Harbour Creations Executive Leather Armchair, Red"/>
    <n v="0"/>
    <n v="1713"/>
    <n v="552"/>
    <n v="4"/>
    <b v="0"/>
  </r>
  <r>
    <s v="AZ-2011-8844789"/>
    <x v="695"/>
    <n v="27"/>
    <n v="4"/>
    <n v="11"/>
    <x v="695"/>
    <s v="Lori Miller"/>
    <x v="3"/>
    <x v="41"/>
    <s v="Le Petit-Quevilly"/>
    <x v="1"/>
    <s v="Consumer"/>
    <s v="Economy"/>
    <x v="2"/>
    <x v="6"/>
    <s v="Hon Rocking Chair, Black"/>
    <n v="0"/>
    <n v="808"/>
    <n v="251"/>
    <n v="7"/>
    <b v="0"/>
  </r>
  <r>
    <s v="AZ-2011-8844789"/>
    <x v="695"/>
    <n v="27"/>
    <n v="4"/>
    <n v="11"/>
    <x v="695"/>
    <s v="Lori Miller"/>
    <x v="3"/>
    <x v="41"/>
    <s v="Le Petit-Quevilly"/>
    <x v="1"/>
    <s v="Consumer"/>
    <s v="Economy"/>
    <x v="0"/>
    <x v="1"/>
    <s v="Cardinal Hole Reinforcements, Clear"/>
    <n v="0"/>
    <n v="5"/>
    <n v="2"/>
    <n v="1"/>
    <b v="1"/>
  </r>
  <r>
    <s v="AZ-2011-8844789"/>
    <x v="695"/>
    <n v="27"/>
    <n v="4"/>
    <n v="11"/>
    <x v="695"/>
    <s v="Lori Miller"/>
    <x v="3"/>
    <x v="41"/>
    <s v="Le Petit-Quevilly"/>
    <x v="1"/>
    <s v="Consumer"/>
    <s v="Economy"/>
    <x v="0"/>
    <x v="14"/>
    <s v="Novimex Legal Exhibit Labels, Alphabetical"/>
    <n v="0"/>
    <n v="31"/>
    <n v="6"/>
    <n v="3"/>
    <b v="0"/>
  </r>
  <r>
    <s v="AZ-2011-8844789"/>
    <x v="695"/>
    <n v="27"/>
    <n v="4"/>
    <n v="11"/>
    <x v="695"/>
    <s v="Lori Miller"/>
    <x v="3"/>
    <x v="41"/>
    <s v="Le Petit-Quevilly"/>
    <x v="1"/>
    <s v="Consumer"/>
    <s v="Economy"/>
    <x v="0"/>
    <x v="3"/>
    <s v="Smead Trays, Blue"/>
    <n v="0"/>
    <n v="218"/>
    <n v="7"/>
    <n v="5"/>
    <b v="1"/>
  </r>
  <r>
    <s v="BN-2011-357064"/>
    <x v="695"/>
    <n v="27"/>
    <n v="4"/>
    <n v="11"/>
    <x v="695"/>
    <s v="William Somerville"/>
    <x v="9"/>
    <x v="68"/>
    <s v="Nijmegen"/>
    <x v="1"/>
    <s v="Corporate"/>
    <s v="Economy"/>
    <x v="0"/>
    <x v="10"/>
    <s v="Cameo Peel and Seal, Set of 50"/>
    <n v="1"/>
    <n v="53"/>
    <n v="-36"/>
    <n v="5"/>
    <b v="1"/>
  </r>
  <r>
    <s v="BN-2011-5672017"/>
    <x v="695"/>
    <n v="27"/>
    <n v="4"/>
    <n v="11"/>
    <x v="695"/>
    <s v="Louie Knight"/>
    <x v="3"/>
    <x v="3"/>
    <s v="Chaumont"/>
    <x v="1"/>
    <s v="Consumer"/>
    <s v="Economy"/>
    <x v="0"/>
    <x v="2"/>
    <s v="Stanley Pencil Sharpener, Fluorescent"/>
    <n v="0"/>
    <n v="124"/>
    <n v="40"/>
    <n v="5"/>
    <b v="1"/>
  </r>
  <r>
    <s v="BN-2011-5672017"/>
    <x v="695"/>
    <n v="27"/>
    <n v="4"/>
    <n v="11"/>
    <x v="695"/>
    <s v="Louie Knight"/>
    <x v="3"/>
    <x v="3"/>
    <s v="Chaumont"/>
    <x v="1"/>
    <s v="Consumer"/>
    <s v="Economy"/>
    <x v="0"/>
    <x v="1"/>
    <s v="Cardinal Binder, Clear"/>
    <n v="0"/>
    <n v="120"/>
    <n v="4"/>
    <n v="9"/>
    <b v="1"/>
  </r>
  <r>
    <s v="BN-2011-5672017"/>
    <x v="695"/>
    <n v="27"/>
    <n v="4"/>
    <n v="11"/>
    <x v="695"/>
    <s v="Louie Knight"/>
    <x v="3"/>
    <x v="3"/>
    <s v="Chaumont"/>
    <x v="1"/>
    <s v="Consumer"/>
    <s v="Economy"/>
    <x v="0"/>
    <x v="11"/>
    <s v="OIC Push Pins, Assorted Sizes"/>
    <n v="0"/>
    <n v="25"/>
    <n v="5"/>
    <n v="2"/>
    <b v="1"/>
  </r>
  <r>
    <s v="AZ-2012-6973714"/>
    <x v="696"/>
    <n v="27"/>
    <n v="4"/>
    <n v="12"/>
    <x v="696"/>
    <s v="Kevin Madigan"/>
    <x v="3"/>
    <x v="8"/>
    <s v="Chelles"/>
    <x v="1"/>
    <s v="Consumer"/>
    <s v="Economy"/>
    <x v="0"/>
    <x v="2"/>
    <s v="Boston Canvas, Fluorescent"/>
    <n v="0"/>
    <n v="110"/>
    <n v="20"/>
    <n v="2"/>
    <b v="0"/>
  </r>
  <r>
    <s v="AZ-2012-6973714"/>
    <x v="696"/>
    <n v="27"/>
    <n v="4"/>
    <n v="12"/>
    <x v="696"/>
    <s v="Kevin Madigan"/>
    <x v="3"/>
    <x v="8"/>
    <s v="Chelles"/>
    <x v="1"/>
    <s v="Consumer"/>
    <s v="Economy"/>
    <x v="1"/>
    <x v="7"/>
    <s v="Memorex Numeric Keypad, Erganomic"/>
    <n v="0"/>
    <n v="93"/>
    <n v="15"/>
    <n v="2"/>
    <b v="0"/>
  </r>
  <r>
    <s v="AZ-2012-6683296"/>
    <x v="696"/>
    <n v="27"/>
    <n v="4"/>
    <n v="12"/>
    <x v="696"/>
    <s v="Ruby Patel"/>
    <x v="1"/>
    <x v="43"/>
    <s v="Hanover"/>
    <x v="1"/>
    <s v="Home Office"/>
    <s v="Priority"/>
    <x v="0"/>
    <x v="3"/>
    <s v="Eldon Trays, Industrial"/>
    <n v="1"/>
    <n v="39"/>
    <n v="-13"/>
    <n v="2"/>
    <b v="1"/>
  </r>
  <r>
    <s v="AZ-2012-6683296"/>
    <x v="696"/>
    <n v="27"/>
    <n v="4"/>
    <n v="12"/>
    <x v="696"/>
    <s v="Ruby Patel"/>
    <x v="1"/>
    <x v="43"/>
    <s v="Hanover"/>
    <x v="1"/>
    <s v="Home Office"/>
    <s v="Priority"/>
    <x v="0"/>
    <x v="12"/>
    <s v="Elite Scissors, High Speed"/>
    <n v="1"/>
    <n v="34"/>
    <n v="-1"/>
    <n v="3"/>
    <b v="0"/>
  </r>
  <r>
    <s v="AZ-2012-7350513"/>
    <x v="696"/>
    <n v="27"/>
    <n v="4"/>
    <n v="12"/>
    <x v="696"/>
    <s v="Sophia Owen"/>
    <x v="4"/>
    <x v="4"/>
    <s v="Huddersfield"/>
    <x v="0"/>
    <s v="Corporate"/>
    <s v="Economy"/>
    <x v="0"/>
    <x v="2"/>
    <s v="BIC Pens, Easy-Erase"/>
    <n v="0"/>
    <n v="44"/>
    <n v="10"/>
    <n v="3"/>
    <b v="1"/>
  </r>
  <r>
    <s v="AZ-2012-7350513"/>
    <x v="696"/>
    <n v="27"/>
    <n v="4"/>
    <n v="12"/>
    <x v="696"/>
    <s v="Sophia Owen"/>
    <x v="4"/>
    <x v="4"/>
    <s v="Huddersfield"/>
    <x v="0"/>
    <s v="Corporate"/>
    <s v="Economy"/>
    <x v="0"/>
    <x v="0"/>
    <s v="SanDisk Computer Printout Paper, Multicolor"/>
    <n v="0"/>
    <n v="31"/>
    <n v="4"/>
    <n v="1"/>
    <b v="0"/>
  </r>
  <r>
    <s v="AZ-2012-4224779"/>
    <x v="696"/>
    <n v="27"/>
    <n v="4"/>
    <n v="12"/>
    <x v="696"/>
    <s v="Maya Pamphlett"/>
    <x v="5"/>
    <x v="10"/>
    <s v="Barcelona"/>
    <x v="2"/>
    <s v="Consumer"/>
    <s v="Economy"/>
    <x v="0"/>
    <x v="3"/>
    <s v="Eldon Trays, Single Width"/>
    <n v="0"/>
    <n v="173"/>
    <n v="44"/>
    <n v="4"/>
    <b v="1"/>
  </r>
  <r>
    <s v="AZ-2012-8039360"/>
    <x v="696"/>
    <n v="27"/>
    <n v="4"/>
    <n v="12"/>
    <x v="696"/>
    <s v="Matthew Gill"/>
    <x v="10"/>
    <x v="29"/>
    <s v="Vienna"/>
    <x v="1"/>
    <s v="Home Office"/>
    <s v="Economy"/>
    <x v="0"/>
    <x v="1"/>
    <s v="Acco Binder, Durable"/>
    <n v="0"/>
    <n v="50"/>
    <n v="14"/>
    <n v="3"/>
    <b v="1"/>
  </r>
  <r>
    <s v="AZ-2012-8039360"/>
    <x v="696"/>
    <n v="27"/>
    <n v="4"/>
    <n v="12"/>
    <x v="696"/>
    <s v="Matthew Gill"/>
    <x v="10"/>
    <x v="29"/>
    <s v="Vienna"/>
    <x v="1"/>
    <s v="Home Office"/>
    <s v="Economy"/>
    <x v="0"/>
    <x v="11"/>
    <s v="Stockwell Thumb Tacks, Metal"/>
    <n v="0"/>
    <n v="27"/>
    <n v="9"/>
    <n v="2"/>
    <b v="0"/>
  </r>
  <r>
    <s v="AZ-2012-8039360"/>
    <x v="696"/>
    <n v="27"/>
    <n v="4"/>
    <n v="12"/>
    <x v="696"/>
    <s v="Matthew Gill"/>
    <x v="10"/>
    <x v="29"/>
    <s v="Vienna"/>
    <x v="1"/>
    <s v="Home Office"/>
    <s v="Economy"/>
    <x v="0"/>
    <x v="14"/>
    <s v="Harbour Creations Round Labels, Laser Printer Compatible"/>
    <n v="0"/>
    <n v="27"/>
    <n v="4"/>
    <n v="4"/>
    <b v="0"/>
  </r>
  <r>
    <s v="AZ-2012-8039360"/>
    <x v="696"/>
    <n v="27"/>
    <n v="4"/>
    <n v="12"/>
    <x v="696"/>
    <s v="Matthew Gill"/>
    <x v="10"/>
    <x v="29"/>
    <s v="Vienna"/>
    <x v="1"/>
    <s v="Home Office"/>
    <s v="Economy"/>
    <x v="0"/>
    <x v="3"/>
    <s v="Smead Box, Blue"/>
    <n v="0"/>
    <n v="43"/>
    <n v="0"/>
    <n v="4"/>
    <b v="1"/>
  </r>
  <r>
    <s v="AZ-2012-8039360"/>
    <x v="696"/>
    <n v="27"/>
    <n v="4"/>
    <n v="12"/>
    <x v="696"/>
    <s v="Matthew Gill"/>
    <x v="10"/>
    <x v="29"/>
    <s v="Vienna"/>
    <x v="1"/>
    <s v="Home Office"/>
    <s v="Economy"/>
    <x v="1"/>
    <x v="4"/>
    <s v="Okidata Calculator, White"/>
    <n v="0"/>
    <n v="254"/>
    <n v="5"/>
    <n v="5"/>
    <b v="1"/>
  </r>
  <r>
    <s v="BN-2012-6754964"/>
    <x v="696"/>
    <n v="27"/>
    <n v="4"/>
    <n v="12"/>
    <x v="696"/>
    <s v="Mike Obrien"/>
    <x v="1"/>
    <x v="21"/>
    <s v="Chemnitz"/>
    <x v="1"/>
    <s v="Consumer"/>
    <s v="Economy"/>
    <x v="0"/>
    <x v="1"/>
    <s v="Wilson Jones Index Tab, Economy"/>
    <n v="0"/>
    <n v="13"/>
    <n v="3"/>
    <n v="2"/>
    <b v="0"/>
  </r>
  <r>
    <s v="BN-2012-6754964"/>
    <x v="696"/>
    <n v="27"/>
    <n v="4"/>
    <n v="12"/>
    <x v="696"/>
    <s v="Mike Obrien"/>
    <x v="1"/>
    <x v="21"/>
    <s v="Chemnitz"/>
    <x v="1"/>
    <s v="Consumer"/>
    <s v="Economy"/>
    <x v="0"/>
    <x v="12"/>
    <s v="Stiletto Ruler, Easy Grip"/>
    <n v="0"/>
    <n v="83"/>
    <n v="34"/>
    <n v="5"/>
    <b v="0"/>
  </r>
  <r>
    <s v="AZ-2013-2111438"/>
    <x v="697"/>
    <n v="27"/>
    <n v="4"/>
    <n v="13"/>
    <x v="697"/>
    <s v="Lauren Hobbs"/>
    <x v="2"/>
    <x v="6"/>
    <s v="Civitavecchia"/>
    <x v="2"/>
    <s v="Consumer"/>
    <s v="Economy"/>
    <x v="2"/>
    <x v="5"/>
    <s v="Ikea Classic Bookcase, Mobile"/>
    <n v="0"/>
    <n v="1243"/>
    <n v="398"/>
    <n v="3"/>
    <b v="1"/>
  </r>
  <r>
    <s v="AZ-2011-4159708"/>
    <x v="698"/>
    <n v="28"/>
    <n v="4"/>
    <n v="11"/>
    <x v="698"/>
    <s v="Jodie Garner"/>
    <x v="3"/>
    <x v="41"/>
    <s v="Vernon"/>
    <x v="1"/>
    <s v="Consumer"/>
    <s v="Economy"/>
    <x v="0"/>
    <x v="1"/>
    <s v="Acco Binder, Recycled"/>
    <n v="0"/>
    <n v="16"/>
    <n v="0"/>
    <n v="1"/>
    <b v="0"/>
  </r>
  <r>
    <s v="AZ-2012-9817190"/>
    <x v="699"/>
    <n v="28"/>
    <n v="4"/>
    <n v="12"/>
    <x v="699"/>
    <s v="Keith Martinez"/>
    <x v="10"/>
    <x v="29"/>
    <s v="Vienna"/>
    <x v="1"/>
    <s v="Consumer"/>
    <s v="Economy"/>
    <x v="0"/>
    <x v="2"/>
    <s v="Boston Highlighters, Blue"/>
    <n v="0"/>
    <n v="19"/>
    <n v="5"/>
    <n v="1"/>
    <b v="1"/>
  </r>
  <r>
    <s v="AZ-2012-9817190"/>
    <x v="699"/>
    <n v="28"/>
    <n v="4"/>
    <n v="12"/>
    <x v="699"/>
    <s v="Keith Martinez"/>
    <x v="10"/>
    <x v="29"/>
    <s v="Vienna"/>
    <x v="1"/>
    <s v="Consumer"/>
    <s v="Economy"/>
    <x v="0"/>
    <x v="2"/>
    <s v="Boston Highlighters, Fluorescent"/>
    <n v="0"/>
    <n v="40"/>
    <n v="10"/>
    <n v="2"/>
    <b v="1"/>
  </r>
  <r>
    <s v="AZ-2012-9817190"/>
    <x v="699"/>
    <n v="28"/>
    <n v="4"/>
    <n v="12"/>
    <x v="699"/>
    <s v="Keith Martinez"/>
    <x v="10"/>
    <x v="29"/>
    <s v="Vienna"/>
    <x v="1"/>
    <s v="Consumer"/>
    <s v="Economy"/>
    <x v="0"/>
    <x v="14"/>
    <s v="Hon Color Coded Labels, Adjustable"/>
    <n v="0"/>
    <n v="21"/>
    <n v="3"/>
    <n v="2"/>
    <b v="1"/>
  </r>
  <r>
    <s v="AZ-2012-9817190"/>
    <x v="699"/>
    <n v="28"/>
    <n v="4"/>
    <n v="12"/>
    <x v="699"/>
    <s v="Keith Martinez"/>
    <x v="10"/>
    <x v="29"/>
    <s v="Vienna"/>
    <x v="1"/>
    <s v="Consumer"/>
    <s v="Economy"/>
    <x v="0"/>
    <x v="0"/>
    <s v="Xerox Computer Printout Paper, Multicolor"/>
    <n v="0"/>
    <n v="83"/>
    <n v="18"/>
    <n v="3"/>
    <b v="0"/>
  </r>
  <r>
    <s v="AZ-2012-9817190"/>
    <x v="699"/>
    <n v="28"/>
    <n v="4"/>
    <n v="12"/>
    <x v="699"/>
    <s v="Keith Martinez"/>
    <x v="10"/>
    <x v="29"/>
    <s v="Vienna"/>
    <x v="1"/>
    <s v="Consumer"/>
    <s v="Economy"/>
    <x v="1"/>
    <x v="4"/>
    <s v="Okidata Phone, White"/>
    <n v="0"/>
    <n v="426"/>
    <n v="4"/>
    <n v="5"/>
    <b v="0"/>
  </r>
  <r>
    <s v="BN-2012-9955525"/>
    <x v="699"/>
    <n v="28"/>
    <n v="4"/>
    <n v="12"/>
    <x v="699"/>
    <s v="Lara Giles"/>
    <x v="11"/>
    <x v="79"/>
    <s v="Winterthur"/>
    <x v="1"/>
    <s v="Consumer"/>
    <s v="Economy"/>
    <x v="0"/>
    <x v="10"/>
    <s v="Kraft Peel and Seal, Recycled"/>
    <n v="0"/>
    <n v="174"/>
    <n v="10"/>
    <n v="9"/>
    <b v="0"/>
  </r>
  <r>
    <s v="AZ-2014-1007120"/>
    <x v="700"/>
    <n v="28"/>
    <n v="4"/>
    <n v="14"/>
    <x v="700"/>
    <s v="Robert Quick"/>
    <x v="2"/>
    <x v="24"/>
    <s v="Sesto San Giovanni"/>
    <x v="2"/>
    <s v="Consumer"/>
    <s v="Economy"/>
    <x v="2"/>
    <x v="5"/>
    <s v="Dania Classic Bookcase, Traditional"/>
    <n v="0"/>
    <n v="1232"/>
    <n v="530"/>
    <n v="3"/>
    <b v="0"/>
  </r>
  <r>
    <s v="AZ-2014-1007120"/>
    <x v="700"/>
    <n v="28"/>
    <n v="4"/>
    <n v="14"/>
    <x v="700"/>
    <s v="Robert Quick"/>
    <x v="2"/>
    <x v="24"/>
    <s v="Sesto San Giovanni"/>
    <x v="2"/>
    <s v="Consumer"/>
    <s v="Economy"/>
    <x v="2"/>
    <x v="15"/>
    <s v="Deflect-O Frame, Black"/>
    <n v="0"/>
    <n v="990"/>
    <n v="436"/>
    <n v="9"/>
    <b v="0"/>
  </r>
  <r>
    <s v="BN-2014-4920125"/>
    <x v="700"/>
    <n v="28"/>
    <n v="4"/>
    <n v="14"/>
    <x v="700"/>
    <s v="Angus Fryar"/>
    <x v="9"/>
    <x v="19"/>
    <s v="Maastricht"/>
    <x v="1"/>
    <s v="Consumer"/>
    <s v="Economy"/>
    <x v="1"/>
    <x v="4"/>
    <s v="Epson Calculator, Wireless"/>
    <n v="1"/>
    <n v="46"/>
    <n v="0"/>
    <n v="2"/>
    <b v="1"/>
  </r>
  <r>
    <s v="AZ-2011-1372644"/>
    <x v="701"/>
    <n v="29"/>
    <n v="4"/>
    <n v="11"/>
    <x v="701"/>
    <s v="Imogen Daly"/>
    <x v="11"/>
    <x v="48"/>
    <s v="Geneva"/>
    <x v="1"/>
    <s v="Consumer"/>
    <s v="Economy"/>
    <x v="0"/>
    <x v="14"/>
    <s v="Smead Round Labels, 5000 Label Set"/>
    <n v="0"/>
    <n v="15"/>
    <n v="1"/>
    <n v="2"/>
    <b v="1"/>
  </r>
  <r>
    <s v="AZ-2011-3114201"/>
    <x v="701"/>
    <n v="29"/>
    <n v="4"/>
    <n v="11"/>
    <x v="701"/>
    <s v="Mohammed Fox"/>
    <x v="3"/>
    <x v="52"/>
    <s v="Cholet"/>
    <x v="1"/>
    <s v="Consumer"/>
    <s v="Economy"/>
    <x v="0"/>
    <x v="3"/>
    <s v="Eldon Box, Single Width"/>
    <n v="0"/>
    <n v="37"/>
    <n v="8"/>
    <n v="4"/>
    <b v="0"/>
  </r>
  <r>
    <s v="AZ-2011-2564570"/>
    <x v="701"/>
    <n v="29"/>
    <n v="4"/>
    <n v="11"/>
    <x v="701"/>
    <s v="Charlotte Taylor"/>
    <x v="2"/>
    <x v="55"/>
    <s v="Siena"/>
    <x v="2"/>
    <s v="Consumer"/>
    <s v="Economy"/>
    <x v="0"/>
    <x v="1"/>
    <s v="Avery Binding Machine, Clear"/>
    <n v="0"/>
    <n v="145"/>
    <n v="17"/>
    <n v="3"/>
    <b v="1"/>
  </r>
  <r>
    <s v="AZ-2011-6133674"/>
    <x v="701"/>
    <n v="29"/>
    <n v="4"/>
    <n v="11"/>
    <x v="701"/>
    <s v="Melody Nelson"/>
    <x v="2"/>
    <x v="2"/>
    <s v="Cesena"/>
    <x v="2"/>
    <s v="Corporate"/>
    <s v="Economy"/>
    <x v="0"/>
    <x v="2"/>
    <s v="Sanford Sketch Pad, Fluorescent"/>
    <n v="0"/>
    <n v="93"/>
    <n v="44"/>
    <n v="2"/>
    <b v="0"/>
  </r>
  <r>
    <s v="AZ-2011-7804688"/>
    <x v="701"/>
    <n v="29"/>
    <n v="4"/>
    <n v="11"/>
    <x v="701"/>
    <s v="Jacob Roemer"/>
    <x v="3"/>
    <x v="30"/>
    <s v="Nogent-sur-Oise"/>
    <x v="1"/>
    <s v="Corporate"/>
    <s v="Economy"/>
    <x v="0"/>
    <x v="12"/>
    <s v="Elite Scissors, Steel"/>
    <n v="0"/>
    <n v="66"/>
    <n v="14"/>
    <n v="3"/>
    <b v="0"/>
  </r>
  <r>
    <s v="AZ-2011-5801302"/>
    <x v="701"/>
    <n v="29"/>
    <n v="4"/>
    <n v="11"/>
    <x v="701"/>
    <s v="Leslie Wilson"/>
    <x v="8"/>
    <x v="97"/>
    <s v="Antwerp"/>
    <x v="1"/>
    <s v="Consumer"/>
    <s v="Priority"/>
    <x v="0"/>
    <x v="2"/>
    <s v="BIC Pencil Sharpener, Blue"/>
    <n v="0"/>
    <n v="29"/>
    <n v="12"/>
    <n v="1"/>
    <b v="0"/>
  </r>
  <r>
    <s v="AZ-2011-5801302"/>
    <x v="701"/>
    <n v="29"/>
    <n v="4"/>
    <n v="11"/>
    <x v="701"/>
    <s v="Leslie Wilson"/>
    <x v="8"/>
    <x v="97"/>
    <s v="Antwerp"/>
    <x v="1"/>
    <s v="Consumer"/>
    <s v="Priority"/>
    <x v="0"/>
    <x v="2"/>
    <s v="Boston Canvas, Blue"/>
    <n v="0"/>
    <n v="161"/>
    <n v="40"/>
    <n v="3"/>
    <b v="0"/>
  </r>
  <r>
    <s v="AZ-2013-7006260"/>
    <x v="702"/>
    <n v="29"/>
    <n v="4"/>
    <n v="13"/>
    <x v="702"/>
    <s v="Poppy Gunn"/>
    <x v="2"/>
    <x v="40"/>
    <s v="Boscoreale"/>
    <x v="2"/>
    <s v="Consumer"/>
    <s v="Priority"/>
    <x v="1"/>
    <x v="7"/>
    <s v="Belkin Memory Card, Programmable"/>
    <n v="0"/>
    <n v="233"/>
    <n v="70"/>
    <n v="2"/>
    <b v="0"/>
  </r>
  <r>
    <s v="AZ-2013-7006260"/>
    <x v="702"/>
    <n v="29"/>
    <n v="4"/>
    <n v="13"/>
    <x v="702"/>
    <s v="Poppy Gunn"/>
    <x v="2"/>
    <x v="40"/>
    <s v="Boscoreale"/>
    <x v="2"/>
    <s v="Consumer"/>
    <s v="Priority"/>
    <x v="1"/>
    <x v="13"/>
    <s v="HP Fax and Copier, Color"/>
    <n v="0"/>
    <n v="174"/>
    <n v="71"/>
    <n v="1"/>
    <b v="0"/>
  </r>
  <r>
    <s v="AZ-2013-1376512"/>
    <x v="702"/>
    <n v="29"/>
    <n v="4"/>
    <n v="13"/>
    <x v="702"/>
    <s v="Peggy Hua"/>
    <x v="2"/>
    <x v="24"/>
    <s v="Brescia"/>
    <x v="2"/>
    <s v="Corporate"/>
    <s v="Immediate"/>
    <x v="0"/>
    <x v="2"/>
    <s v="Stanley Canvas, Water Color"/>
    <n v="0"/>
    <n v="158"/>
    <n v="69"/>
    <n v="3"/>
    <b v="1"/>
  </r>
  <r>
    <s v="AZ-2013-8624401"/>
    <x v="702"/>
    <n v="29"/>
    <n v="4"/>
    <n v="13"/>
    <x v="702"/>
    <s v="Jacob Carter"/>
    <x v="1"/>
    <x v="5"/>
    <s v="Berlin"/>
    <x v="1"/>
    <s v="Consumer"/>
    <s v="Priority"/>
    <x v="0"/>
    <x v="1"/>
    <s v="Avery Index Tab, Durable"/>
    <n v="0"/>
    <n v="30"/>
    <n v="5"/>
    <n v="5"/>
    <b v="0"/>
  </r>
  <r>
    <s v="AZ-2014-3159501"/>
    <x v="703"/>
    <n v="29"/>
    <n v="4"/>
    <n v="14"/>
    <x v="703"/>
    <s v="Jade Howe"/>
    <x v="5"/>
    <x v="18"/>
    <s v="Elx"/>
    <x v="2"/>
    <s v="Corporate"/>
    <s v="Immediate"/>
    <x v="2"/>
    <x v="15"/>
    <s v="Rubbermaid Clock, Durable"/>
    <n v="0"/>
    <n v="94"/>
    <n v="34"/>
    <n v="2"/>
    <b v="1"/>
  </r>
  <r>
    <s v="AZ-2012-2854166"/>
    <x v="704"/>
    <n v="30"/>
    <n v="4"/>
    <n v="12"/>
    <x v="704"/>
    <s v="Ashton Foley"/>
    <x v="1"/>
    <x v="1"/>
    <s v="Oberhausen"/>
    <x v="1"/>
    <s v="Consumer"/>
    <s v="Economy"/>
    <x v="2"/>
    <x v="6"/>
    <s v="Novimex Executive Leather Armchair, Red"/>
    <n v="0"/>
    <n v="1243"/>
    <n v="345"/>
    <n v="3"/>
    <b v="1"/>
  </r>
  <r>
    <s v="AZ-2012-2854166"/>
    <x v="704"/>
    <n v="30"/>
    <n v="4"/>
    <n v="12"/>
    <x v="704"/>
    <s v="Ashton Foley"/>
    <x v="1"/>
    <x v="1"/>
    <s v="Oberhausen"/>
    <x v="1"/>
    <s v="Consumer"/>
    <s v="Economy"/>
    <x v="0"/>
    <x v="2"/>
    <s v="Boston Pencil Sharpener, Easy-Erase"/>
    <n v="0"/>
    <n v="60"/>
    <n v="10"/>
    <n v="2"/>
    <b v="0"/>
  </r>
  <r>
    <s v="AZ-2012-2854166"/>
    <x v="704"/>
    <n v="30"/>
    <n v="4"/>
    <n v="12"/>
    <x v="704"/>
    <s v="Ashton Foley"/>
    <x v="1"/>
    <x v="1"/>
    <s v="Oberhausen"/>
    <x v="1"/>
    <s v="Consumer"/>
    <s v="Economy"/>
    <x v="0"/>
    <x v="11"/>
    <s v="OIC Paper Clips, Bulk Pack"/>
    <n v="0"/>
    <n v="72"/>
    <n v="35"/>
    <n v="5"/>
    <b v="0"/>
  </r>
  <r>
    <s v="AZ-2013-3963100"/>
    <x v="705"/>
    <n v="30"/>
    <n v="4"/>
    <n v="13"/>
    <x v="705"/>
    <s v="Alannah Langridge"/>
    <x v="3"/>
    <x v="39"/>
    <s v="Marseille"/>
    <x v="1"/>
    <s v="Consumer"/>
    <s v="Economy"/>
    <x v="1"/>
    <x v="9"/>
    <s v="Cisco Smart Phone, Full Size"/>
    <n v="0"/>
    <n v="1110"/>
    <n v="144"/>
    <n v="2"/>
    <b v="0"/>
  </r>
  <r>
    <s v="AZ-2013-2036266"/>
    <x v="705"/>
    <n v="30"/>
    <n v="4"/>
    <n v="13"/>
    <x v="705"/>
    <s v="Michael Kim"/>
    <x v="4"/>
    <x v="88"/>
    <s v="Swansea"/>
    <x v="0"/>
    <s v="Consumer"/>
    <s v="Economy"/>
    <x v="0"/>
    <x v="11"/>
    <s v="Advantus Staples, Metal"/>
    <n v="0"/>
    <n v="22"/>
    <n v="9"/>
    <n v="2"/>
    <b v="0"/>
  </r>
  <r>
    <s v="AZ-2013-5643375"/>
    <x v="705"/>
    <n v="30"/>
    <n v="4"/>
    <n v="13"/>
    <x v="705"/>
    <s v="Anna Macdonald"/>
    <x v="3"/>
    <x v="39"/>
    <s v="Arles"/>
    <x v="1"/>
    <s v="Consumer"/>
    <s v="Economy Plus"/>
    <x v="2"/>
    <x v="5"/>
    <s v="Safco Stackable Bookrack, Traditional"/>
    <n v="0"/>
    <n v="1069"/>
    <n v="71"/>
    <n v="8"/>
    <b v="1"/>
  </r>
  <r>
    <s v="AZ-2013-5643375"/>
    <x v="705"/>
    <n v="30"/>
    <n v="4"/>
    <n v="13"/>
    <x v="705"/>
    <s v="Anna Macdonald"/>
    <x v="3"/>
    <x v="39"/>
    <s v="Arles"/>
    <x v="1"/>
    <s v="Consumer"/>
    <s v="Economy Plus"/>
    <x v="0"/>
    <x v="12"/>
    <s v="Acme Ruler, Serrated"/>
    <n v="0"/>
    <n v="27"/>
    <n v="8"/>
    <n v="2"/>
    <b v="0"/>
  </r>
  <r>
    <s v="AZ-2013-5643375"/>
    <x v="705"/>
    <n v="30"/>
    <n v="4"/>
    <n v="13"/>
    <x v="705"/>
    <s v="Anna Macdonald"/>
    <x v="3"/>
    <x v="39"/>
    <s v="Arles"/>
    <x v="1"/>
    <s v="Consumer"/>
    <s v="Economy Plus"/>
    <x v="0"/>
    <x v="12"/>
    <s v="Fiskars Ruler, Easy Grip"/>
    <n v="0"/>
    <n v="32"/>
    <n v="11"/>
    <n v="2"/>
    <b v="0"/>
  </r>
  <r>
    <s v="AZ-2013-6800443"/>
    <x v="705"/>
    <n v="30"/>
    <n v="4"/>
    <n v="13"/>
    <x v="705"/>
    <s v="Jason Martinez"/>
    <x v="3"/>
    <x v="8"/>
    <s v="Bondy"/>
    <x v="1"/>
    <s v="Corporate"/>
    <s v="Priority"/>
    <x v="1"/>
    <x v="4"/>
    <s v="Konica Printer, White"/>
    <n v="0"/>
    <n v="2037"/>
    <n v="359"/>
    <n v="9"/>
    <b v="1"/>
  </r>
  <r>
    <s v="AZ-2014-5426715"/>
    <x v="706"/>
    <n v="30"/>
    <n v="4"/>
    <n v="14"/>
    <x v="706"/>
    <s v="Kelly Long"/>
    <x v="5"/>
    <x v="10"/>
    <s v="Barcelona"/>
    <x v="2"/>
    <s v="Corporate"/>
    <s v="Economy Plus"/>
    <x v="0"/>
    <x v="0"/>
    <s v="Enermax Message Books, Multicolor"/>
    <n v="0"/>
    <n v="120"/>
    <n v="6"/>
    <n v="5"/>
    <b v="1"/>
  </r>
  <r>
    <s v="BN-2014-1655185"/>
    <x v="706"/>
    <n v="30"/>
    <n v="4"/>
    <n v="14"/>
    <x v="706"/>
    <s v="Amber Adams"/>
    <x v="12"/>
    <x v="83"/>
    <s v="Lisbon"/>
    <x v="2"/>
    <s v="Corporate"/>
    <s v="Economy"/>
    <x v="0"/>
    <x v="1"/>
    <s v="Ibico Binder, Recycled"/>
    <n v="1"/>
    <n v="40"/>
    <n v="-33"/>
    <n v="5"/>
    <b v="0"/>
  </r>
  <r>
    <s v="AZ-2014-8489186"/>
    <x v="706"/>
    <n v="30"/>
    <n v="4"/>
    <n v="14"/>
    <x v="706"/>
    <s v="Kerry Dorsey"/>
    <x v="3"/>
    <x v="8"/>
    <s v="Bagnolet"/>
    <x v="1"/>
    <s v="Consumer"/>
    <s v="Economy"/>
    <x v="2"/>
    <x v="6"/>
    <s v="Novimex Steel Folding Chair, Red"/>
    <n v="0"/>
    <n v="148"/>
    <n v="54"/>
    <n v="2"/>
    <b v="1"/>
  </r>
  <r>
    <s v="AZ-2014-7725232"/>
    <x v="706"/>
    <n v="30"/>
    <n v="4"/>
    <n v="14"/>
    <x v="706"/>
    <s v="Zona Meyer"/>
    <x v="1"/>
    <x v="23"/>
    <s v="Nuremberg"/>
    <x v="1"/>
    <s v="Corporate"/>
    <s v="Economy"/>
    <x v="0"/>
    <x v="2"/>
    <s v="Stanley Sketch Pad, Water Color"/>
    <n v="0"/>
    <n v="571"/>
    <n v="108"/>
    <n v="12"/>
    <b v="1"/>
  </r>
  <r>
    <s v="AZ-2014-7725232"/>
    <x v="706"/>
    <n v="30"/>
    <n v="4"/>
    <n v="14"/>
    <x v="706"/>
    <s v="Zona Meyer"/>
    <x v="1"/>
    <x v="23"/>
    <s v="Nuremberg"/>
    <x v="1"/>
    <s v="Corporate"/>
    <s v="Economy"/>
    <x v="0"/>
    <x v="1"/>
    <s v="Cardinal Binding Machine, Economy"/>
    <n v="0"/>
    <n v="398"/>
    <n v="111"/>
    <n v="8"/>
    <b v="0"/>
  </r>
  <r>
    <s v="AZ-2014-7725232"/>
    <x v="706"/>
    <n v="30"/>
    <n v="4"/>
    <n v="14"/>
    <x v="706"/>
    <s v="Zona Meyer"/>
    <x v="1"/>
    <x v="23"/>
    <s v="Nuremberg"/>
    <x v="1"/>
    <s v="Corporate"/>
    <s v="Economy"/>
    <x v="0"/>
    <x v="12"/>
    <s v="Acme Box Cutter, Easy Grip"/>
    <n v="0"/>
    <n v="79"/>
    <n v="39"/>
    <n v="2"/>
    <b v="0"/>
  </r>
  <r>
    <s v="BN-2014-6460657"/>
    <x v="706"/>
    <n v="30"/>
    <n v="4"/>
    <n v="14"/>
    <x v="706"/>
    <s v="Lori Miller"/>
    <x v="0"/>
    <x v="0"/>
    <s v="Stockholm"/>
    <x v="0"/>
    <s v="Consumer"/>
    <s v="Economy"/>
    <x v="0"/>
    <x v="2"/>
    <s v="Boston Canvas, Easy-Erase"/>
    <n v="1"/>
    <n v="27"/>
    <n v="-15"/>
    <n v="1"/>
    <b v="1"/>
  </r>
  <r>
    <s v="BN-2014-6460657"/>
    <x v="706"/>
    <n v="30"/>
    <n v="4"/>
    <n v="14"/>
    <x v="706"/>
    <s v="Lori Miller"/>
    <x v="0"/>
    <x v="0"/>
    <s v="Stockholm"/>
    <x v="0"/>
    <s v="Consumer"/>
    <s v="Economy"/>
    <x v="0"/>
    <x v="3"/>
    <s v="Fellowes Trays, Blue"/>
    <n v="1"/>
    <n v="143"/>
    <n v="-124"/>
    <n v="5"/>
    <b v="0"/>
  </r>
  <r>
    <s v="BN-2014-6460657"/>
    <x v="706"/>
    <n v="30"/>
    <n v="4"/>
    <n v="14"/>
    <x v="706"/>
    <s v="Lori Miller"/>
    <x v="0"/>
    <x v="0"/>
    <s v="Stockholm"/>
    <x v="0"/>
    <s v="Consumer"/>
    <s v="Economy"/>
    <x v="0"/>
    <x v="3"/>
    <s v="Smead Folders, Single Width"/>
    <n v="1"/>
    <n v="44"/>
    <n v="-17"/>
    <n v="5"/>
    <b v="0"/>
  </r>
  <r>
    <s v="BN-2014-6460657"/>
    <x v="706"/>
    <n v="30"/>
    <n v="4"/>
    <n v="14"/>
    <x v="706"/>
    <s v="Lori Miller"/>
    <x v="0"/>
    <x v="0"/>
    <s v="Stockholm"/>
    <x v="0"/>
    <s v="Consumer"/>
    <s v="Economy"/>
    <x v="0"/>
    <x v="12"/>
    <s v="Elite Scissors, High Speed"/>
    <n v="1"/>
    <n v="45"/>
    <n v="-2"/>
    <n v="4"/>
    <b v="0"/>
  </r>
  <r>
    <s v="AZ-2011-6532640"/>
    <x v="707"/>
    <n v="13"/>
    <n v="5"/>
    <n v="11"/>
    <x v="707"/>
    <s v="Jason Roger"/>
    <x v="2"/>
    <x v="15"/>
    <s v="Messina"/>
    <x v="2"/>
    <s v="Corporate"/>
    <s v="Economy Plus"/>
    <x v="0"/>
    <x v="2"/>
    <s v="Binney &amp; Smith Canvas, Water Color"/>
    <n v="0"/>
    <n v="109"/>
    <n v="52"/>
    <n v="2"/>
    <b v="0"/>
  </r>
  <r>
    <s v="AZ-2011-6532640"/>
    <x v="707"/>
    <n v="13"/>
    <n v="5"/>
    <n v="11"/>
    <x v="707"/>
    <s v="Jason Roger"/>
    <x v="2"/>
    <x v="15"/>
    <s v="Messina"/>
    <x v="2"/>
    <s v="Corporate"/>
    <s v="Economy Plus"/>
    <x v="1"/>
    <x v="7"/>
    <s v="SanDisk Router, Bluetooth"/>
    <n v="0"/>
    <n v="1025"/>
    <n v="400"/>
    <n v="4"/>
    <b v="1"/>
  </r>
  <r>
    <s v="AZ-2011-7005483"/>
    <x v="707"/>
    <n v="13"/>
    <n v="5"/>
    <n v="11"/>
    <x v="707"/>
    <s v="Robert James"/>
    <x v="3"/>
    <x v="8"/>
    <s v="Vincennes"/>
    <x v="1"/>
    <s v="Home Office"/>
    <s v="Economy"/>
    <x v="0"/>
    <x v="2"/>
    <s v="Binney &amp; Smith Sketch Pad, Blue"/>
    <n v="0"/>
    <n v="139"/>
    <n v="36"/>
    <n v="3"/>
    <b v="0"/>
  </r>
  <r>
    <s v="AZ-2012-4158616"/>
    <x v="708"/>
    <n v="13"/>
    <n v="5"/>
    <n v="12"/>
    <x v="708"/>
    <s v="Lori Miller"/>
    <x v="4"/>
    <x v="4"/>
    <s v="Manchester"/>
    <x v="0"/>
    <s v="Consumer"/>
    <s v="Economy"/>
    <x v="0"/>
    <x v="10"/>
    <s v="Ames Manila Envelope, Set of 50"/>
    <n v="0"/>
    <n v="74"/>
    <n v="6"/>
    <n v="3"/>
    <b v="1"/>
  </r>
  <r>
    <s v="AZ-2013-1668042"/>
    <x v="709"/>
    <n v="13"/>
    <n v="5"/>
    <n v="13"/>
    <x v="709"/>
    <s v="Lilian Rodgers"/>
    <x v="4"/>
    <x v="4"/>
    <s v="Reading"/>
    <x v="0"/>
    <s v="Consumer"/>
    <s v="Economy"/>
    <x v="0"/>
    <x v="8"/>
    <s v="Hoover Stove, White"/>
    <n v="0"/>
    <n v="567"/>
    <n v="28"/>
    <n v="1"/>
    <b v="1"/>
  </r>
  <r>
    <s v="AZ-2013-1668042"/>
    <x v="709"/>
    <n v="13"/>
    <n v="5"/>
    <n v="13"/>
    <x v="709"/>
    <s v="Lilian Rodgers"/>
    <x v="4"/>
    <x v="4"/>
    <s v="Reading"/>
    <x v="0"/>
    <s v="Consumer"/>
    <s v="Economy"/>
    <x v="0"/>
    <x v="2"/>
    <s v="Stanley Pencil Sharpener, Water Color"/>
    <n v="0"/>
    <n v="140"/>
    <n v="6"/>
    <n v="5"/>
    <b v="0"/>
  </r>
  <r>
    <s v="AZ-2013-1668042"/>
    <x v="709"/>
    <n v="13"/>
    <n v="5"/>
    <n v="13"/>
    <x v="709"/>
    <s v="Lilian Rodgers"/>
    <x v="4"/>
    <x v="4"/>
    <s v="Reading"/>
    <x v="0"/>
    <s v="Consumer"/>
    <s v="Economy"/>
    <x v="0"/>
    <x v="11"/>
    <s v="Stockwell Thumb Tacks, Assorted Sizes"/>
    <n v="0"/>
    <n v="44"/>
    <n v="15"/>
    <n v="4"/>
    <b v="1"/>
  </r>
  <r>
    <s v="AZ-2013-9861986"/>
    <x v="709"/>
    <n v="13"/>
    <n v="5"/>
    <n v="13"/>
    <x v="709"/>
    <s v="Dominic Joyce"/>
    <x v="4"/>
    <x v="4"/>
    <s v="Hartlepool"/>
    <x v="0"/>
    <s v="Corporate"/>
    <s v="Priority"/>
    <x v="0"/>
    <x v="0"/>
    <s v="Green Bar Cards &amp; Envelopes, Multicolor"/>
    <n v="0"/>
    <n v="249"/>
    <n v="30"/>
    <n v="5"/>
    <b v="0"/>
  </r>
  <r>
    <s v="BN-2014-8871614"/>
    <x v="710"/>
    <n v="13"/>
    <n v="5"/>
    <n v="14"/>
    <x v="710"/>
    <s v="Ben Hogben"/>
    <x v="6"/>
    <x v="26"/>
    <s v="Tallaght"/>
    <x v="0"/>
    <s v="Corporate"/>
    <s v="Priority"/>
    <x v="0"/>
    <x v="2"/>
    <s v="Boston Markers, Blue"/>
    <n v="1"/>
    <n v="40"/>
    <n v="-7"/>
    <n v="3"/>
    <b v="1"/>
  </r>
  <r>
    <s v="BN-2014-8871614"/>
    <x v="710"/>
    <n v="13"/>
    <n v="5"/>
    <n v="14"/>
    <x v="710"/>
    <s v="Ben Hogben"/>
    <x v="6"/>
    <x v="26"/>
    <s v="Tallaght"/>
    <x v="0"/>
    <s v="Corporate"/>
    <s v="Priority"/>
    <x v="0"/>
    <x v="0"/>
    <s v="Green Bar Memo Slips, Recycled"/>
    <n v="1"/>
    <n v="34"/>
    <n v="-22"/>
    <n v="4"/>
    <b v="1"/>
  </r>
  <r>
    <s v="AZ-2012-4736205"/>
    <x v="711"/>
    <n v="14"/>
    <n v="5"/>
    <n v="12"/>
    <x v="711"/>
    <s v="Lilian Macredie"/>
    <x v="1"/>
    <x v="32"/>
    <s v="Langen"/>
    <x v="1"/>
    <s v="Corporate"/>
    <s v="Economy"/>
    <x v="0"/>
    <x v="2"/>
    <s v="Binney &amp; Smith Sketch Pad, Water Color"/>
    <n v="0"/>
    <n v="396"/>
    <n v="131"/>
    <n v="8"/>
    <b v="0"/>
  </r>
  <r>
    <s v="AZ-2012-4736205"/>
    <x v="711"/>
    <n v="14"/>
    <n v="5"/>
    <n v="12"/>
    <x v="711"/>
    <s v="Lilian Macredie"/>
    <x v="1"/>
    <x v="32"/>
    <s v="Langen"/>
    <x v="1"/>
    <s v="Corporate"/>
    <s v="Economy"/>
    <x v="0"/>
    <x v="3"/>
    <s v="Tenex Box, Wire Frame"/>
    <n v="0"/>
    <n v="70"/>
    <n v="28"/>
    <n v="5"/>
    <b v="0"/>
  </r>
  <r>
    <s v="AZ-2012-2884340"/>
    <x v="711"/>
    <n v="14"/>
    <n v="5"/>
    <n v="12"/>
    <x v="711"/>
    <s v="Lori Miller"/>
    <x v="2"/>
    <x v="24"/>
    <s v="Cremona"/>
    <x v="2"/>
    <s v="Consumer"/>
    <s v="Priority"/>
    <x v="0"/>
    <x v="2"/>
    <s v="Binney &amp; Smith Highlighters, Water Color"/>
    <n v="0"/>
    <n v="99"/>
    <n v="41"/>
    <n v="5"/>
    <b v="0"/>
  </r>
  <r>
    <s v="AZ-2012-2884340"/>
    <x v="711"/>
    <n v="14"/>
    <n v="5"/>
    <n v="12"/>
    <x v="711"/>
    <s v="Lori Miller"/>
    <x v="2"/>
    <x v="24"/>
    <s v="Cremona"/>
    <x v="2"/>
    <s v="Consumer"/>
    <s v="Priority"/>
    <x v="0"/>
    <x v="1"/>
    <s v="Ibico Hole Reinforcements, Durable"/>
    <n v="0"/>
    <n v="42"/>
    <n v="12"/>
    <n v="5"/>
    <b v="0"/>
  </r>
  <r>
    <s v="AZ-2012-2884340"/>
    <x v="711"/>
    <n v="14"/>
    <n v="5"/>
    <n v="12"/>
    <x v="711"/>
    <s v="Lori Miller"/>
    <x v="2"/>
    <x v="24"/>
    <s v="Cremona"/>
    <x v="2"/>
    <s v="Consumer"/>
    <s v="Priority"/>
    <x v="1"/>
    <x v="7"/>
    <s v="Enermax Keyboard, Programmable"/>
    <n v="0"/>
    <n v="170"/>
    <n v="73"/>
    <n v="2"/>
    <b v="0"/>
  </r>
  <r>
    <s v="AZ-2012-7790652"/>
    <x v="711"/>
    <n v="14"/>
    <n v="5"/>
    <n v="12"/>
    <x v="711"/>
    <s v="Ali Jerger"/>
    <x v="4"/>
    <x v="4"/>
    <s v="Rugby"/>
    <x v="0"/>
    <s v="Corporate"/>
    <s v="Economy"/>
    <x v="0"/>
    <x v="3"/>
    <s v="Smead Folders, Blue"/>
    <n v="0"/>
    <n v="52"/>
    <n v="6"/>
    <n v="3"/>
    <b v="0"/>
  </r>
  <r>
    <s v="AZ-2012-7790652"/>
    <x v="711"/>
    <n v="14"/>
    <n v="5"/>
    <n v="12"/>
    <x v="711"/>
    <s v="Ali Jerger"/>
    <x v="4"/>
    <x v="4"/>
    <s v="Rugby"/>
    <x v="0"/>
    <s v="Corporate"/>
    <s v="Economy"/>
    <x v="0"/>
    <x v="3"/>
    <s v="Smead Lockers, Blue"/>
    <n v="0"/>
    <n v="794"/>
    <n v="135"/>
    <n v="4"/>
    <b v="1"/>
  </r>
  <r>
    <s v="AZ-2012-7790652"/>
    <x v="711"/>
    <n v="14"/>
    <n v="5"/>
    <n v="12"/>
    <x v="711"/>
    <s v="Ali Jerger"/>
    <x v="4"/>
    <x v="4"/>
    <s v="Rugby"/>
    <x v="0"/>
    <s v="Corporate"/>
    <s v="Economy"/>
    <x v="1"/>
    <x v="13"/>
    <s v="HP Copy Machine, Laser"/>
    <n v="0"/>
    <n v="487"/>
    <n v="243"/>
    <n v="2"/>
    <b v="1"/>
  </r>
  <r>
    <s v="AZ-2013-1900588"/>
    <x v="712"/>
    <n v="14"/>
    <n v="5"/>
    <n v="13"/>
    <x v="712"/>
    <s v="Angie Massengill"/>
    <x v="4"/>
    <x v="42"/>
    <s v="Glasgow"/>
    <x v="0"/>
    <s v="Consumer"/>
    <s v="Economy"/>
    <x v="0"/>
    <x v="3"/>
    <s v="Eldon Shelving, Blue"/>
    <n v="0"/>
    <n v="194"/>
    <n v="52"/>
    <n v="4"/>
    <b v="0"/>
  </r>
  <r>
    <s v="AZ-2013-5054484"/>
    <x v="712"/>
    <n v="14"/>
    <n v="5"/>
    <n v="13"/>
    <x v="712"/>
    <s v="Isaac David"/>
    <x v="3"/>
    <x v="41"/>
    <s v="Vernon"/>
    <x v="1"/>
    <s v="Corporate"/>
    <s v="Economy Plus"/>
    <x v="2"/>
    <x v="6"/>
    <s v="Office Star Steel Folding Chair, Adjustable"/>
    <n v="0"/>
    <n v="509"/>
    <n v="215"/>
    <n v="6"/>
    <b v="1"/>
  </r>
  <r>
    <s v="AZ-2013-5054484"/>
    <x v="712"/>
    <n v="14"/>
    <n v="5"/>
    <n v="13"/>
    <x v="712"/>
    <s v="Isaac David"/>
    <x v="3"/>
    <x v="41"/>
    <s v="Vernon"/>
    <x v="1"/>
    <s v="Corporate"/>
    <s v="Economy Plus"/>
    <x v="2"/>
    <x v="15"/>
    <s v="Rubbermaid Frame, Black"/>
    <n v="0"/>
    <n v="330"/>
    <n v="125"/>
    <n v="3"/>
    <b v="1"/>
  </r>
  <r>
    <s v="AZ-2013-5054484"/>
    <x v="712"/>
    <n v="14"/>
    <n v="5"/>
    <n v="13"/>
    <x v="712"/>
    <s v="Isaac David"/>
    <x v="3"/>
    <x v="41"/>
    <s v="Vernon"/>
    <x v="1"/>
    <s v="Corporate"/>
    <s v="Economy Plus"/>
    <x v="1"/>
    <x v="4"/>
    <s v="Okidata Inkjet, White"/>
    <n v="0"/>
    <n v="2910"/>
    <n v="-69"/>
    <n v="11"/>
    <b v="1"/>
  </r>
  <r>
    <s v="BN-2013-2157928"/>
    <x v="712"/>
    <n v="14"/>
    <n v="5"/>
    <n v="13"/>
    <x v="712"/>
    <s v="Brandon Kirby"/>
    <x v="2"/>
    <x v="2"/>
    <s v="Bologna"/>
    <x v="2"/>
    <s v="Home Office"/>
    <s v="Economy"/>
    <x v="0"/>
    <x v="3"/>
    <s v="Eldon Folders, Industrial"/>
    <n v="0"/>
    <n v="21"/>
    <n v="-13"/>
    <n v="2"/>
    <b v="1"/>
  </r>
  <r>
    <s v="AZ-2014-1474181"/>
    <x v="713"/>
    <n v="14"/>
    <n v="5"/>
    <n v="14"/>
    <x v="713"/>
    <s v="Ethan Barrett"/>
    <x v="4"/>
    <x v="4"/>
    <s v="London"/>
    <x v="0"/>
    <s v="Consumer"/>
    <s v="Economy Plus"/>
    <x v="0"/>
    <x v="2"/>
    <s v="Binney &amp; Smith Canvas, Fluorescent"/>
    <n v="0"/>
    <n v="142"/>
    <n v="14"/>
    <n v="3"/>
    <b v="0"/>
  </r>
  <r>
    <s v="AZ-2014-1474181"/>
    <x v="713"/>
    <n v="14"/>
    <n v="5"/>
    <n v="14"/>
    <x v="713"/>
    <s v="Ethan Barrett"/>
    <x v="4"/>
    <x v="4"/>
    <s v="London"/>
    <x v="0"/>
    <s v="Consumer"/>
    <s v="Economy Plus"/>
    <x v="0"/>
    <x v="2"/>
    <s v="Sanford Markers, Easy-Erase"/>
    <n v="0"/>
    <n v="64"/>
    <n v="-6"/>
    <n v="3"/>
    <b v="1"/>
  </r>
  <r>
    <s v="AZ-2014-1474181"/>
    <x v="713"/>
    <n v="14"/>
    <n v="5"/>
    <n v="14"/>
    <x v="713"/>
    <s v="Ethan Barrett"/>
    <x v="4"/>
    <x v="4"/>
    <s v="London"/>
    <x v="0"/>
    <s v="Consumer"/>
    <s v="Economy Plus"/>
    <x v="0"/>
    <x v="1"/>
    <s v="Avery Binder Covers, Durable"/>
    <n v="0"/>
    <n v="45"/>
    <n v="1"/>
    <n v="4"/>
    <b v="1"/>
  </r>
  <r>
    <s v="AZ-2014-1474181"/>
    <x v="713"/>
    <n v="14"/>
    <n v="5"/>
    <n v="14"/>
    <x v="713"/>
    <s v="Ethan Barrett"/>
    <x v="4"/>
    <x v="4"/>
    <s v="London"/>
    <x v="0"/>
    <s v="Consumer"/>
    <s v="Economy Plus"/>
    <x v="0"/>
    <x v="14"/>
    <s v="Novimex Shipping Labels, Adjustable"/>
    <n v="0"/>
    <n v="56"/>
    <n v="5"/>
    <n v="7"/>
    <b v="1"/>
  </r>
  <r>
    <s v="AZ-2014-1474181"/>
    <x v="713"/>
    <n v="14"/>
    <n v="5"/>
    <n v="14"/>
    <x v="713"/>
    <s v="Ethan Barrett"/>
    <x v="4"/>
    <x v="4"/>
    <s v="London"/>
    <x v="0"/>
    <s v="Consumer"/>
    <s v="Economy Plus"/>
    <x v="0"/>
    <x v="0"/>
    <s v="Green Bar Computer Printout Paper, Recycled"/>
    <n v="0"/>
    <n v="53"/>
    <n v="-1"/>
    <n v="2"/>
    <b v="0"/>
  </r>
  <r>
    <s v="AZ-2014-1474181"/>
    <x v="713"/>
    <n v="14"/>
    <n v="5"/>
    <n v="14"/>
    <x v="713"/>
    <s v="Ethan Barrett"/>
    <x v="4"/>
    <x v="4"/>
    <s v="London"/>
    <x v="0"/>
    <s v="Consumer"/>
    <s v="Economy Plus"/>
    <x v="0"/>
    <x v="0"/>
    <s v="Green Bar Parchment Paper, Recycled"/>
    <n v="0"/>
    <n v="60"/>
    <n v="24"/>
    <n v="4"/>
    <b v="1"/>
  </r>
  <r>
    <s v="AZ-2011-2189408"/>
    <x v="714"/>
    <n v="15"/>
    <n v="5"/>
    <n v="11"/>
    <x v="714"/>
    <s v="Edward Hodges"/>
    <x v="3"/>
    <x v="8"/>
    <s v="Neuilly-sur-Marne"/>
    <x v="1"/>
    <s v="Consumer"/>
    <s v="Economy Plus"/>
    <x v="1"/>
    <x v="9"/>
    <s v="Samsung Headset, Cordless"/>
    <n v="0"/>
    <n v="194"/>
    <n v="73"/>
    <n v="3"/>
    <b v="1"/>
  </r>
  <r>
    <s v="AZ-2012-9538044"/>
    <x v="715"/>
    <n v="15"/>
    <n v="5"/>
    <n v="12"/>
    <x v="715"/>
    <s v="Charlie Horrocks"/>
    <x v="4"/>
    <x v="4"/>
    <s v="Walsall"/>
    <x v="0"/>
    <s v="Consumer"/>
    <s v="Economy"/>
    <x v="1"/>
    <x v="13"/>
    <s v="HP Fax and Copier, Color"/>
    <n v="0"/>
    <n v="349"/>
    <n v="143"/>
    <n v="2"/>
    <b v="0"/>
  </r>
  <r>
    <s v="AZ-2012-2921507"/>
    <x v="715"/>
    <n v="15"/>
    <n v="5"/>
    <n v="12"/>
    <x v="715"/>
    <s v="Millie Franklin"/>
    <x v="2"/>
    <x v="24"/>
    <s v="Milan"/>
    <x v="2"/>
    <s v="Consumer"/>
    <s v="Economy Plus"/>
    <x v="2"/>
    <x v="15"/>
    <s v="Advantus Light Bulb, Black"/>
    <n v="0"/>
    <n v="80"/>
    <n v="38"/>
    <n v="4"/>
    <b v="0"/>
  </r>
  <r>
    <s v="AZ-2012-2921507"/>
    <x v="715"/>
    <n v="15"/>
    <n v="5"/>
    <n v="12"/>
    <x v="715"/>
    <s v="Millie Franklin"/>
    <x v="2"/>
    <x v="24"/>
    <s v="Milan"/>
    <x v="2"/>
    <s v="Consumer"/>
    <s v="Economy Plus"/>
    <x v="0"/>
    <x v="0"/>
    <s v="Green Bar Cards &amp; Envelopes, Recycled"/>
    <n v="0"/>
    <n v="338"/>
    <n v="37"/>
    <n v="7"/>
    <b v="1"/>
  </r>
  <r>
    <s v="AZ-2012-2921507"/>
    <x v="715"/>
    <n v="15"/>
    <n v="5"/>
    <n v="12"/>
    <x v="715"/>
    <s v="Millie Franklin"/>
    <x v="2"/>
    <x v="24"/>
    <s v="Milan"/>
    <x v="2"/>
    <s v="Consumer"/>
    <s v="Economy Plus"/>
    <x v="1"/>
    <x v="7"/>
    <s v="Enermax Mouse, Erganomic"/>
    <n v="0"/>
    <n v="114"/>
    <n v="8"/>
    <n v="3"/>
    <b v="0"/>
  </r>
  <r>
    <s v="AZ-2012-799342"/>
    <x v="715"/>
    <n v="15"/>
    <n v="5"/>
    <n v="12"/>
    <x v="715"/>
    <s v="Keith Martinez"/>
    <x v="3"/>
    <x v="14"/>
    <s v="Narbonne"/>
    <x v="1"/>
    <s v="Consumer"/>
    <s v="Economy Plus"/>
    <x v="0"/>
    <x v="2"/>
    <s v="Binney &amp; Smith Pencil Sharpener, Easy-Erase"/>
    <n v="0"/>
    <n v="140"/>
    <n v="15"/>
    <n v="5"/>
    <b v="0"/>
  </r>
  <r>
    <s v="AZ-2012-799342"/>
    <x v="715"/>
    <n v="15"/>
    <n v="5"/>
    <n v="12"/>
    <x v="715"/>
    <s v="Keith Martinez"/>
    <x v="3"/>
    <x v="14"/>
    <s v="Narbonne"/>
    <x v="1"/>
    <s v="Consumer"/>
    <s v="Economy Plus"/>
    <x v="0"/>
    <x v="2"/>
    <s v="Binney &amp; Smith Sketch Pad, Water Color"/>
    <n v="0"/>
    <n v="99"/>
    <n v="33"/>
    <n v="2"/>
    <b v="0"/>
  </r>
  <r>
    <s v="BN-2012-8539408"/>
    <x v="715"/>
    <n v="15"/>
    <n v="5"/>
    <n v="12"/>
    <x v="715"/>
    <s v="Adam Gibbs"/>
    <x v="3"/>
    <x v="50"/>
    <s v="Tours"/>
    <x v="1"/>
    <s v="Corporate"/>
    <s v="Economy"/>
    <x v="0"/>
    <x v="8"/>
    <s v="Hamilton Beach Microwave, Silver"/>
    <n v="0"/>
    <n v="510"/>
    <n v="-40"/>
    <n v="2"/>
    <b v="0"/>
  </r>
  <r>
    <s v="AZ-2013-3680670"/>
    <x v="716"/>
    <n v="15"/>
    <n v="5"/>
    <n v="13"/>
    <x v="716"/>
    <s v="Jasmine Hanson"/>
    <x v="2"/>
    <x v="24"/>
    <s v="Milan"/>
    <x v="2"/>
    <s v="Consumer"/>
    <s v="Economy"/>
    <x v="0"/>
    <x v="1"/>
    <s v="Acco 3-Hole Punch, Durable"/>
    <n v="0"/>
    <n v="348"/>
    <n v="143"/>
    <n v="11"/>
    <b v="1"/>
  </r>
  <r>
    <s v="AZ-2013-9730235"/>
    <x v="716"/>
    <n v="15"/>
    <n v="5"/>
    <n v="13"/>
    <x v="716"/>
    <s v="Bianca Whitford"/>
    <x v="1"/>
    <x v="1"/>
    <s v="Dortmund"/>
    <x v="1"/>
    <s v="Corporate"/>
    <s v="Economy"/>
    <x v="0"/>
    <x v="2"/>
    <s v="Stanley Pencil Sharpener, Water Color"/>
    <n v="0"/>
    <n v="75"/>
    <n v="5"/>
    <n v="3"/>
    <b v="0"/>
  </r>
  <r>
    <s v="AZ-2013-9730235"/>
    <x v="716"/>
    <n v="15"/>
    <n v="5"/>
    <n v="13"/>
    <x v="716"/>
    <s v="Bianca Whitford"/>
    <x v="1"/>
    <x v="1"/>
    <s v="Dortmund"/>
    <x v="1"/>
    <s v="Corporate"/>
    <s v="Economy"/>
    <x v="1"/>
    <x v="9"/>
    <s v="Apple Headset, with Caller ID"/>
    <n v="0"/>
    <n v="220"/>
    <n v="33"/>
    <n v="3"/>
    <b v="0"/>
  </r>
  <r>
    <s v="AZ-2013-3949241"/>
    <x v="716"/>
    <n v="15"/>
    <n v="5"/>
    <n v="13"/>
    <x v="716"/>
    <s v="Isabella Cleary"/>
    <x v="3"/>
    <x v="14"/>
    <s v="Toulouse"/>
    <x v="1"/>
    <s v="Home Office"/>
    <s v="Economy"/>
    <x v="1"/>
    <x v="9"/>
    <s v="Apple Signal Booster, Cordless"/>
    <n v="1"/>
    <n v="146"/>
    <n v="-167"/>
    <n v="3"/>
    <b v="0"/>
  </r>
  <r>
    <s v="BN-2014-3013563"/>
    <x v="717"/>
    <n v="15"/>
    <n v="5"/>
    <n v="14"/>
    <x v="717"/>
    <s v="Chloe Miller"/>
    <x v="3"/>
    <x v="14"/>
    <s v="Toulouse"/>
    <x v="1"/>
    <s v="Consumer"/>
    <s v="Economy Plus"/>
    <x v="2"/>
    <x v="5"/>
    <s v="Ikea Floating Shelf Set, Traditional"/>
    <n v="1"/>
    <n v="204"/>
    <n v="-276"/>
    <n v="3"/>
    <b v="0"/>
  </r>
  <r>
    <s v="BN-2014-3013563"/>
    <x v="717"/>
    <n v="15"/>
    <n v="5"/>
    <n v="14"/>
    <x v="717"/>
    <s v="Chloe Miller"/>
    <x v="3"/>
    <x v="14"/>
    <s v="Toulouse"/>
    <x v="1"/>
    <s v="Consumer"/>
    <s v="Economy Plus"/>
    <x v="2"/>
    <x v="5"/>
    <s v="Ikea Library with Doors, Pine"/>
    <n v="1"/>
    <n v="729"/>
    <n v="-492"/>
    <n v="5"/>
    <b v="0"/>
  </r>
  <r>
    <s v="BN-2014-3013563"/>
    <x v="717"/>
    <n v="15"/>
    <n v="5"/>
    <n v="14"/>
    <x v="717"/>
    <s v="Chloe Miller"/>
    <x v="3"/>
    <x v="14"/>
    <s v="Toulouse"/>
    <x v="1"/>
    <s v="Consumer"/>
    <s v="Economy Plus"/>
    <x v="0"/>
    <x v="11"/>
    <s v="Advantus Push Pins, Bulk Pack"/>
    <n v="1"/>
    <n v="29"/>
    <n v="-24"/>
    <n v="4"/>
    <b v="1"/>
  </r>
  <r>
    <s v="BN-2014-3013563"/>
    <x v="717"/>
    <n v="15"/>
    <n v="5"/>
    <n v="14"/>
    <x v="717"/>
    <s v="Chloe Miller"/>
    <x v="3"/>
    <x v="14"/>
    <s v="Toulouse"/>
    <x v="1"/>
    <s v="Consumer"/>
    <s v="Economy Plus"/>
    <x v="0"/>
    <x v="14"/>
    <s v="Hon File Folder Labels, Laser Printer Compatible"/>
    <n v="1"/>
    <n v="17"/>
    <n v="-13"/>
    <n v="4"/>
    <b v="1"/>
  </r>
  <r>
    <s v="AZ-2014-526283"/>
    <x v="717"/>
    <n v="15"/>
    <n v="5"/>
    <n v="14"/>
    <x v="717"/>
    <s v="Angus Reading"/>
    <x v="2"/>
    <x v="37"/>
    <s v="Alessandria"/>
    <x v="2"/>
    <s v="Corporate"/>
    <s v="Economy"/>
    <x v="0"/>
    <x v="2"/>
    <s v="Stanley Canvas, Blue"/>
    <n v="0"/>
    <n v="148"/>
    <n v="24"/>
    <n v="3"/>
    <b v="0"/>
  </r>
  <r>
    <s v="AZ-2014-526283"/>
    <x v="717"/>
    <n v="15"/>
    <n v="5"/>
    <n v="14"/>
    <x v="717"/>
    <s v="Angus Reading"/>
    <x v="2"/>
    <x v="37"/>
    <s v="Alessandria"/>
    <x v="2"/>
    <s v="Corporate"/>
    <s v="Economy"/>
    <x v="1"/>
    <x v="4"/>
    <s v="Panasonic Receipt Printer, Durable"/>
    <n v="0"/>
    <n v="73"/>
    <n v="5"/>
    <n v="1"/>
    <b v="0"/>
  </r>
  <r>
    <s v="BN-2011-815729"/>
    <x v="718"/>
    <n v="16"/>
    <n v="5"/>
    <n v="11"/>
    <x v="718"/>
    <s v="Ralph Holmes"/>
    <x v="6"/>
    <x v="26"/>
    <s v="Dublin"/>
    <x v="0"/>
    <s v="Consumer"/>
    <s v="Economy"/>
    <x v="0"/>
    <x v="8"/>
    <s v="Breville Toaster, Red"/>
    <n v="1"/>
    <n v="115"/>
    <n v="-39"/>
    <n v="3"/>
    <b v="1"/>
  </r>
  <r>
    <s v="AZ-2012-6569540"/>
    <x v="719"/>
    <n v="16"/>
    <n v="5"/>
    <n v="12"/>
    <x v="719"/>
    <s v="Janet Broussard"/>
    <x v="5"/>
    <x v="54"/>
    <s v="Parla"/>
    <x v="2"/>
    <s v="Consumer"/>
    <s v="Economy"/>
    <x v="2"/>
    <x v="5"/>
    <s v="Sauder Library with Doors, Traditional"/>
    <n v="0"/>
    <n v="2713"/>
    <n v="27"/>
    <n v="7"/>
    <b v="1"/>
  </r>
  <r>
    <s v="AZ-2012-6620882"/>
    <x v="719"/>
    <n v="16"/>
    <n v="5"/>
    <n v="12"/>
    <x v="719"/>
    <s v="Victoria Bell"/>
    <x v="4"/>
    <x v="4"/>
    <s v="Nottingham"/>
    <x v="0"/>
    <s v="Home Office"/>
    <s v="Priority"/>
    <x v="0"/>
    <x v="2"/>
    <s v="BIC Pencil Sharpener, Easy-Erase"/>
    <n v="0"/>
    <n v="117"/>
    <n v="6"/>
    <n v="4"/>
    <b v="0"/>
  </r>
  <r>
    <s v="AZ-2012-6620882"/>
    <x v="719"/>
    <n v="16"/>
    <n v="5"/>
    <n v="12"/>
    <x v="719"/>
    <s v="Victoria Bell"/>
    <x v="4"/>
    <x v="4"/>
    <s v="Nottingham"/>
    <x v="0"/>
    <s v="Home Office"/>
    <s v="Priority"/>
    <x v="0"/>
    <x v="1"/>
    <s v="Avery Hole Reinforcements, Recycled"/>
    <n v="0"/>
    <n v="10"/>
    <n v="4"/>
    <n v="2"/>
    <b v="1"/>
  </r>
  <r>
    <s v="AZ-2012-6620882"/>
    <x v="719"/>
    <n v="16"/>
    <n v="5"/>
    <n v="12"/>
    <x v="719"/>
    <s v="Victoria Bell"/>
    <x v="4"/>
    <x v="4"/>
    <s v="Nottingham"/>
    <x v="0"/>
    <s v="Home Office"/>
    <s v="Priority"/>
    <x v="0"/>
    <x v="11"/>
    <s v="Stockwell Push Pins, Bulk Pack"/>
    <n v="0"/>
    <n v="43"/>
    <n v="9"/>
    <n v="3"/>
    <b v="0"/>
  </r>
  <r>
    <s v="AZ-2013-2266465"/>
    <x v="720"/>
    <n v="16"/>
    <n v="5"/>
    <n v="13"/>
    <x v="720"/>
    <s v="Xavier Burford"/>
    <x v="4"/>
    <x v="4"/>
    <s v="Barnsley"/>
    <x v="0"/>
    <s v="Corporate"/>
    <s v="Economy"/>
    <x v="0"/>
    <x v="1"/>
    <s v="Cardinal Binder Covers, Clear"/>
    <n v="0"/>
    <n v="23"/>
    <n v="6"/>
    <n v="2"/>
    <b v="1"/>
  </r>
  <r>
    <s v="AZ-2013-6417949"/>
    <x v="720"/>
    <n v="16"/>
    <n v="5"/>
    <n v="13"/>
    <x v="720"/>
    <s v="Nicole Carr"/>
    <x v="1"/>
    <x v="34"/>
    <s v="Bremen"/>
    <x v="1"/>
    <s v="Consumer"/>
    <s v="Economy Plus"/>
    <x v="2"/>
    <x v="6"/>
    <s v="Hon Swivel Stool, Black"/>
    <n v="0"/>
    <n v="725"/>
    <n v="145"/>
    <n v="5"/>
    <b v="0"/>
  </r>
  <r>
    <s v="AZ-2013-6417949"/>
    <x v="720"/>
    <n v="16"/>
    <n v="5"/>
    <n v="13"/>
    <x v="720"/>
    <s v="Nicole Carr"/>
    <x v="1"/>
    <x v="34"/>
    <s v="Bremen"/>
    <x v="1"/>
    <s v="Consumer"/>
    <s v="Economy Plus"/>
    <x v="0"/>
    <x v="1"/>
    <s v="Cardinal Binder Covers, Clear"/>
    <n v="0"/>
    <n v="92"/>
    <n v="24"/>
    <n v="8"/>
    <b v="1"/>
  </r>
  <r>
    <s v="AZ-2013-6417949"/>
    <x v="720"/>
    <n v="16"/>
    <n v="5"/>
    <n v="13"/>
    <x v="720"/>
    <s v="Nicole Carr"/>
    <x v="1"/>
    <x v="34"/>
    <s v="Bremen"/>
    <x v="1"/>
    <s v="Consumer"/>
    <s v="Economy Plus"/>
    <x v="0"/>
    <x v="10"/>
    <s v="Cameo Mailers, Recycled"/>
    <n v="0"/>
    <n v="148"/>
    <n v="34"/>
    <n v="4"/>
    <b v="0"/>
  </r>
  <r>
    <s v="AZ-2013-6417949"/>
    <x v="720"/>
    <n v="16"/>
    <n v="5"/>
    <n v="13"/>
    <x v="720"/>
    <s v="Nicole Carr"/>
    <x v="1"/>
    <x v="34"/>
    <s v="Bremen"/>
    <x v="1"/>
    <s v="Consumer"/>
    <s v="Economy Plus"/>
    <x v="0"/>
    <x v="3"/>
    <s v="Smead Folders, Blue"/>
    <n v="0"/>
    <n v="31"/>
    <n v="1"/>
    <n v="2"/>
    <b v="1"/>
  </r>
  <r>
    <s v="AZ-2013-6417949"/>
    <x v="720"/>
    <n v="16"/>
    <n v="5"/>
    <n v="13"/>
    <x v="720"/>
    <s v="Nicole Carr"/>
    <x v="1"/>
    <x v="34"/>
    <s v="Bremen"/>
    <x v="1"/>
    <s v="Consumer"/>
    <s v="Economy Plus"/>
    <x v="1"/>
    <x v="13"/>
    <s v="Hewlett Wireless Fax, Laser"/>
    <n v="0"/>
    <n v="1901"/>
    <n v="589"/>
    <n v="5"/>
    <b v="0"/>
  </r>
  <r>
    <s v="AZ-2013-6417949"/>
    <x v="720"/>
    <n v="16"/>
    <n v="5"/>
    <n v="13"/>
    <x v="720"/>
    <s v="Nicole Carr"/>
    <x v="1"/>
    <x v="34"/>
    <s v="Bremen"/>
    <x v="1"/>
    <s v="Consumer"/>
    <s v="Economy Plus"/>
    <x v="1"/>
    <x v="9"/>
    <s v="Cisco Smart Phone, Cordless"/>
    <n v="0"/>
    <n v="2606"/>
    <n v="1042"/>
    <n v="4"/>
    <b v="0"/>
  </r>
  <r>
    <s v="AZ-2013-1527554"/>
    <x v="720"/>
    <n v="16"/>
    <n v="5"/>
    <n v="13"/>
    <x v="720"/>
    <s v="Tyson Hanna"/>
    <x v="1"/>
    <x v="71"/>
    <s v="Forst"/>
    <x v="1"/>
    <s v="Consumer"/>
    <s v="Economy"/>
    <x v="0"/>
    <x v="1"/>
    <s v="Cardinal 3-Hole Punch, Recycled"/>
    <n v="0"/>
    <n v="87"/>
    <n v="25"/>
    <n v="3"/>
    <b v="0"/>
  </r>
  <r>
    <s v="AZ-2013-9144577"/>
    <x v="720"/>
    <n v="16"/>
    <n v="5"/>
    <n v="13"/>
    <x v="720"/>
    <s v="Cerys Edwards"/>
    <x v="1"/>
    <x v="1"/>
    <s v="Bergisch Gladbach"/>
    <x v="1"/>
    <s v="Consumer"/>
    <s v="Priority"/>
    <x v="0"/>
    <x v="2"/>
    <s v="BIC Pencil Sharpener, Easy-Erase"/>
    <n v="0"/>
    <n v="381"/>
    <n v="19"/>
    <n v="13"/>
    <b v="0"/>
  </r>
  <r>
    <s v="AZ-2013-9144577"/>
    <x v="720"/>
    <n v="16"/>
    <n v="5"/>
    <n v="13"/>
    <x v="720"/>
    <s v="Cerys Edwards"/>
    <x v="1"/>
    <x v="1"/>
    <s v="Bergisch Gladbach"/>
    <x v="1"/>
    <s v="Consumer"/>
    <s v="Priority"/>
    <x v="0"/>
    <x v="12"/>
    <s v="Kleencut Shears, Easy Grip"/>
    <n v="0"/>
    <n v="97"/>
    <n v="0"/>
    <n v="2"/>
    <b v="0"/>
  </r>
  <r>
    <s v="BN-2013-8197561"/>
    <x v="720"/>
    <n v="16"/>
    <n v="5"/>
    <n v="13"/>
    <x v="720"/>
    <s v="Marcus Leon"/>
    <x v="3"/>
    <x v="8"/>
    <s v="Aubervilliers"/>
    <x v="1"/>
    <s v="Corporate"/>
    <s v="Economy"/>
    <x v="2"/>
    <x v="16"/>
    <s v="Hon Wood Table, Rectangular"/>
    <n v="0"/>
    <n v="1031"/>
    <n v="-317"/>
    <n v="3"/>
    <b v="1"/>
  </r>
  <r>
    <s v="AZ-2014-2981657"/>
    <x v="721"/>
    <n v="16"/>
    <n v="5"/>
    <n v="14"/>
    <x v="721"/>
    <s v="Isabelle Vaughan"/>
    <x v="7"/>
    <x v="96"/>
    <s v="Bergen"/>
    <x v="0"/>
    <s v="Consumer"/>
    <s v="Economy"/>
    <x v="2"/>
    <x v="6"/>
    <s v="Novimex Rocking Chair, Black"/>
    <n v="0"/>
    <n v="1032"/>
    <n v="124"/>
    <n v="8"/>
    <b v="0"/>
  </r>
  <r>
    <s v="AZ-2014-6031845"/>
    <x v="721"/>
    <n v="16"/>
    <n v="5"/>
    <n v="14"/>
    <x v="721"/>
    <s v="Evie Morton"/>
    <x v="1"/>
    <x v="1"/>
    <s v="Oberhausen"/>
    <x v="1"/>
    <s v="Consumer"/>
    <s v="Economy"/>
    <x v="0"/>
    <x v="8"/>
    <s v="Hoover Refrigerator, Black"/>
    <n v="0"/>
    <n v="2366"/>
    <n v="552"/>
    <n v="5"/>
    <b v="0"/>
  </r>
  <r>
    <s v="AZ-2014-2981657"/>
    <x v="721"/>
    <n v="16"/>
    <n v="5"/>
    <n v="14"/>
    <x v="721"/>
    <s v="Isabelle Vaughan"/>
    <x v="7"/>
    <x v="96"/>
    <s v="Bergen"/>
    <x v="0"/>
    <s v="Consumer"/>
    <s v="Economy"/>
    <x v="1"/>
    <x v="4"/>
    <s v="Okidata Printer, White"/>
    <n v="0"/>
    <n v="1601"/>
    <n v="16"/>
    <n v="6"/>
    <b v="1"/>
  </r>
  <r>
    <s v="AZ-2011-9083887"/>
    <x v="722"/>
    <n v="17"/>
    <n v="5"/>
    <n v="11"/>
    <x v="722"/>
    <s v="Tina Phelps"/>
    <x v="2"/>
    <x v="24"/>
    <s v="Milan"/>
    <x v="2"/>
    <s v="Consumer"/>
    <s v="Economy"/>
    <x v="0"/>
    <x v="1"/>
    <s v="Wilson Jones Binder Covers, Recycled"/>
    <n v="0"/>
    <n v="35"/>
    <n v="8"/>
    <n v="3"/>
    <b v="1"/>
  </r>
  <r>
    <s v="AZ-2011-9083887"/>
    <x v="722"/>
    <n v="17"/>
    <n v="5"/>
    <n v="11"/>
    <x v="722"/>
    <s v="Tina Phelps"/>
    <x v="2"/>
    <x v="24"/>
    <s v="Milan"/>
    <x v="2"/>
    <s v="Consumer"/>
    <s v="Economy"/>
    <x v="0"/>
    <x v="0"/>
    <s v="Green Bar Computer Printout Paper, Multicolor"/>
    <n v="0"/>
    <n v="62"/>
    <n v="14"/>
    <n v="2"/>
    <b v="1"/>
  </r>
  <r>
    <s v="AZ-2011-9083887"/>
    <x v="722"/>
    <n v="17"/>
    <n v="5"/>
    <n v="11"/>
    <x v="722"/>
    <s v="Tina Phelps"/>
    <x v="2"/>
    <x v="24"/>
    <s v="Milan"/>
    <x v="2"/>
    <s v="Consumer"/>
    <s v="Economy"/>
    <x v="1"/>
    <x v="9"/>
    <s v="Nokia Office Telephone, with Caller ID"/>
    <n v="0"/>
    <n v="78"/>
    <n v="-47"/>
    <n v="2"/>
    <b v="0"/>
  </r>
  <r>
    <s v="AZ-2012-9487652"/>
    <x v="723"/>
    <n v="17"/>
    <n v="5"/>
    <n v="12"/>
    <x v="723"/>
    <s v="Harry Nelson"/>
    <x v="5"/>
    <x v="10"/>
    <s v="Barcelona"/>
    <x v="2"/>
    <s v="Consumer"/>
    <s v="Economy"/>
    <x v="2"/>
    <x v="5"/>
    <s v="Sauder Library with Doors, Traditional"/>
    <n v="0"/>
    <n v="1163"/>
    <n v="12"/>
    <n v="3"/>
    <b v="1"/>
  </r>
  <r>
    <s v="AZ-2012-9487652"/>
    <x v="723"/>
    <n v="17"/>
    <n v="5"/>
    <n v="12"/>
    <x v="723"/>
    <s v="Harry Nelson"/>
    <x v="5"/>
    <x v="10"/>
    <s v="Barcelona"/>
    <x v="2"/>
    <s v="Consumer"/>
    <s v="Economy"/>
    <x v="0"/>
    <x v="8"/>
    <s v="Breville Refrigerator, Silver"/>
    <n v="0"/>
    <n v="2080"/>
    <n v="562"/>
    <n v="4"/>
    <b v="1"/>
  </r>
  <r>
    <s v="AZ-2012-9487652"/>
    <x v="723"/>
    <n v="17"/>
    <n v="5"/>
    <n v="12"/>
    <x v="723"/>
    <s v="Harry Nelson"/>
    <x v="5"/>
    <x v="10"/>
    <s v="Barcelona"/>
    <x v="2"/>
    <s v="Consumer"/>
    <s v="Economy"/>
    <x v="0"/>
    <x v="1"/>
    <s v="Avery 3-Hole Punch, Recycled"/>
    <n v="0"/>
    <n v="85"/>
    <n v="0"/>
    <n v="3"/>
    <b v="0"/>
  </r>
  <r>
    <s v="AZ-2012-9487652"/>
    <x v="723"/>
    <n v="17"/>
    <n v="5"/>
    <n v="12"/>
    <x v="723"/>
    <s v="Harry Nelson"/>
    <x v="5"/>
    <x v="10"/>
    <s v="Barcelona"/>
    <x v="2"/>
    <s v="Consumer"/>
    <s v="Economy"/>
    <x v="0"/>
    <x v="3"/>
    <s v="Rogers Lockers, Blue"/>
    <n v="0"/>
    <n v="571"/>
    <n v="-19"/>
    <n v="3"/>
    <b v="1"/>
  </r>
  <r>
    <s v="AZ-2012-9487652"/>
    <x v="723"/>
    <n v="17"/>
    <n v="5"/>
    <n v="12"/>
    <x v="723"/>
    <s v="Harry Nelson"/>
    <x v="5"/>
    <x v="10"/>
    <s v="Barcelona"/>
    <x v="2"/>
    <s v="Consumer"/>
    <s v="Economy"/>
    <x v="1"/>
    <x v="9"/>
    <s v="Apple Signal Booster, with Caller ID"/>
    <n v="0"/>
    <n v="123"/>
    <n v="-1"/>
    <n v="1"/>
    <b v="1"/>
  </r>
  <r>
    <s v="AZ-2012-9487652"/>
    <x v="723"/>
    <n v="17"/>
    <n v="5"/>
    <n v="12"/>
    <x v="723"/>
    <s v="Harry Nelson"/>
    <x v="5"/>
    <x v="10"/>
    <s v="Barcelona"/>
    <x v="2"/>
    <s v="Consumer"/>
    <s v="Economy"/>
    <x v="1"/>
    <x v="9"/>
    <s v="Cisco Signal Booster, with Caller ID"/>
    <n v="0"/>
    <n v="547"/>
    <n v="91"/>
    <n v="4"/>
    <b v="1"/>
  </r>
  <r>
    <s v="AZ-2012-9364026"/>
    <x v="723"/>
    <n v="17"/>
    <n v="5"/>
    <n v="12"/>
    <x v="723"/>
    <s v="Jacob Varley"/>
    <x v="3"/>
    <x v="8"/>
    <s v="Villemomble"/>
    <x v="1"/>
    <s v="Corporate"/>
    <s v="Economy"/>
    <x v="0"/>
    <x v="1"/>
    <s v="Ibico Index Tab, Clear"/>
    <n v="0"/>
    <n v="62"/>
    <n v="11"/>
    <n v="7"/>
    <b v="1"/>
  </r>
  <r>
    <s v="AZ-2012-9364026"/>
    <x v="723"/>
    <n v="17"/>
    <n v="5"/>
    <n v="12"/>
    <x v="723"/>
    <s v="Jacob Varley"/>
    <x v="3"/>
    <x v="8"/>
    <s v="Villemomble"/>
    <x v="1"/>
    <s v="Corporate"/>
    <s v="Economy"/>
    <x v="0"/>
    <x v="12"/>
    <s v="Acme Ruler, High Speed"/>
    <n v="0"/>
    <n v="50"/>
    <n v="2"/>
    <n v="3"/>
    <b v="1"/>
  </r>
  <r>
    <s v="AZ-2013-4462556"/>
    <x v="724"/>
    <n v="17"/>
    <n v="5"/>
    <n v="13"/>
    <x v="724"/>
    <s v="Alannah Callaway"/>
    <x v="3"/>
    <x v="39"/>
    <s v="Nice"/>
    <x v="1"/>
    <s v="Consumer"/>
    <s v="Economy"/>
    <x v="0"/>
    <x v="0"/>
    <s v="Xerox Memo Slips, Recycled"/>
    <n v="0"/>
    <n v="40"/>
    <n v="6"/>
    <n v="3"/>
    <b v="0"/>
  </r>
  <r>
    <s v="AZ-2013-4238968"/>
    <x v="724"/>
    <n v="17"/>
    <n v="5"/>
    <n v="13"/>
    <x v="724"/>
    <s v="Ruby Blomfield"/>
    <x v="0"/>
    <x v="76"/>
    <s v="Lund"/>
    <x v="0"/>
    <s v="Consumer"/>
    <s v="Economy"/>
    <x v="1"/>
    <x v="7"/>
    <s v="Logitech Memory Card, Erganomic"/>
    <n v="1"/>
    <n v="304"/>
    <n v="-292"/>
    <n v="6"/>
    <b v="0"/>
  </r>
  <r>
    <s v="BN-2013-2516957"/>
    <x v="724"/>
    <n v="17"/>
    <n v="5"/>
    <n v="13"/>
    <x v="724"/>
    <s v="Rachel Morton"/>
    <x v="5"/>
    <x v="54"/>
    <s v="Madrid"/>
    <x v="2"/>
    <s v="Corporate"/>
    <s v="Economy Plus"/>
    <x v="0"/>
    <x v="3"/>
    <s v="Tenex File Cart, Single Width"/>
    <n v="0"/>
    <n v="121"/>
    <n v="-1"/>
    <n v="1"/>
    <b v="0"/>
  </r>
  <r>
    <s v="BN-2013-5457641"/>
    <x v="724"/>
    <n v="17"/>
    <n v="5"/>
    <n v="13"/>
    <x v="724"/>
    <s v="Daniel Howells"/>
    <x v="9"/>
    <x v="72"/>
    <s v="Tilburg"/>
    <x v="1"/>
    <s v="Corporate"/>
    <s v="Economy"/>
    <x v="2"/>
    <x v="15"/>
    <s v="Eldon Clock, Durable"/>
    <n v="0"/>
    <n v="43"/>
    <n v="5"/>
    <n v="1"/>
    <b v="0"/>
  </r>
  <r>
    <s v="BN-2013-5457641"/>
    <x v="724"/>
    <n v="17"/>
    <n v="5"/>
    <n v="13"/>
    <x v="724"/>
    <s v="Daniel Howells"/>
    <x v="9"/>
    <x v="72"/>
    <s v="Tilburg"/>
    <x v="1"/>
    <s v="Corporate"/>
    <s v="Economy"/>
    <x v="0"/>
    <x v="14"/>
    <s v="Smead Removable Labels, Laser Printer Compatible"/>
    <n v="1"/>
    <n v="15"/>
    <n v="-6"/>
    <n v="3"/>
    <b v="1"/>
  </r>
  <r>
    <s v="AZ-2011-1366554"/>
    <x v="725"/>
    <n v="18"/>
    <n v="5"/>
    <n v="11"/>
    <x v="725"/>
    <s v="Rebecca Chamberlain"/>
    <x v="3"/>
    <x v="8"/>
    <s v="Argenteuil"/>
    <x v="1"/>
    <s v="Home Office"/>
    <s v="Immediate"/>
    <x v="0"/>
    <x v="2"/>
    <s v="Binney &amp; Smith Sketch Pad, Blue"/>
    <n v="0"/>
    <n v="510"/>
    <n v="132"/>
    <n v="11"/>
    <b v="0"/>
  </r>
  <r>
    <s v="AZ-2011-1366554"/>
    <x v="725"/>
    <n v="18"/>
    <n v="5"/>
    <n v="11"/>
    <x v="725"/>
    <s v="Rebecca Chamberlain"/>
    <x v="3"/>
    <x v="8"/>
    <s v="Argenteuil"/>
    <x v="1"/>
    <s v="Home Office"/>
    <s v="Immediate"/>
    <x v="0"/>
    <x v="10"/>
    <s v="Jiffy Peel and Seal, Recycled"/>
    <n v="0"/>
    <n v="94"/>
    <n v="16"/>
    <n v="5"/>
    <b v="1"/>
  </r>
  <r>
    <s v="AZ-2011-7326281"/>
    <x v="725"/>
    <n v="18"/>
    <n v="5"/>
    <n v="11"/>
    <x v="725"/>
    <s v="Maddison Breen"/>
    <x v="1"/>
    <x v="5"/>
    <s v="Berlin"/>
    <x v="1"/>
    <s v="Corporate"/>
    <s v="Economy"/>
    <x v="0"/>
    <x v="11"/>
    <s v="Stockwell Clamps, Bulk Pack"/>
    <n v="0"/>
    <n v="51"/>
    <n v="-1"/>
    <n v="3"/>
    <b v="0"/>
  </r>
  <r>
    <s v="AZ-2011-3434177"/>
    <x v="725"/>
    <n v="18"/>
    <n v="5"/>
    <n v="11"/>
    <x v="725"/>
    <s v="Ryan Price"/>
    <x v="10"/>
    <x v="29"/>
    <s v="Vienna"/>
    <x v="1"/>
    <s v="Consumer"/>
    <s v="Economy"/>
    <x v="2"/>
    <x v="6"/>
    <s v="Office Star Swivel Stool, Adjustable"/>
    <n v="0"/>
    <n v="1059"/>
    <n v="106"/>
    <n v="6"/>
    <b v="0"/>
  </r>
  <r>
    <s v="AZ-2011-3434177"/>
    <x v="725"/>
    <n v="18"/>
    <n v="5"/>
    <n v="11"/>
    <x v="725"/>
    <s v="Ryan Price"/>
    <x v="10"/>
    <x v="29"/>
    <s v="Vienna"/>
    <x v="1"/>
    <s v="Consumer"/>
    <s v="Economy"/>
    <x v="2"/>
    <x v="15"/>
    <s v="Advantus Door Stop, Erganomic"/>
    <n v="0"/>
    <n v="87"/>
    <n v="27"/>
    <n v="2"/>
    <b v="0"/>
  </r>
  <r>
    <s v="AZ-2011-3434177"/>
    <x v="725"/>
    <n v="18"/>
    <n v="5"/>
    <n v="11"/>
    <x v="725"/>
    <s v="Ryan Price"/>
    <x v="10"/>
    <x v="29"/>
    <s v="Vienna"/>
    <x v="1"/>
    <s v="Consumer"/>
    <s v="Economy"/>
    <x v="0"/>
    <x v="3"/>
    <s v="Fellowes File Cart, Industrial"/>
    <n v="0"/>
    <n v="965"/>
    <n v="125"/>
    <n v="7"/>
    <b v="1"/>
  </r>
  <r>
    <s v="BN-2011-5141814"/>
    <x v="725"/>
    <n v="18"/>
    <n v="5"/>
    <n v="11"/>
    <x v="725"/>
    <s v="Gabriel Sanders"/>
    <x v="2"/>
    <x v="74"/>
    <s v="Quartu Sant'Elena"/>
    <x v="2"/>
    <s v="Consumer"/>
    <s v="Economy"/>
    <x v="0"/>
    <x v="3"/>
    <s v="Rogers Box, Single Width"/>
    <n v="0"/>
    <n v="43"/>
    <n v="-20"/>
    <n v="3"/>
    <b v="0"/>
  </r>
  <r>
    <s v="AZ-2012-5310150"/>
    <x v="726"/>
    <n v="18"/>
    <n v="5"/>
    <n v="12"/>
    <x v="726"/>
    <s v="Sienna Williamson"/>
    <x v="13"/>
    <x v="69"/>
    <s v="Espoo"/>
    <x v="0"/>
    <s v="Corporate"/>
    <s v="Economy Plus"/>
    <x v="0"/>
    <x v="3"/>
    <s v="Tenex Shelving, Industrial"/>
    <n v="0"/>
    <n v="55"/>
    <n v="10"/>
    <n v="1"/>
    <b v="0"/>
  </r>
  <r>
    <s v="AZ-2012-8617894"/>
    <x v="726"/>
    <n v="18"/>
    <n v="5"/>
    <n v="12"/>
    <x v="726"/>
    <s v="Charlotte Savage"/>
    <x v="5"/>
    <x v="77"/>
    <s v="Irun"/>
    <x v="2"/>
    <s v="Consumer"/>
    <s v="Immediate"/>
    <x v="0"/>
    <x v="2"/>
    <s v="Sanford Canvas, Fluorescent"/>
    <n v="0"/>
    <n v="207"/>
    <n v="77"/>
    <n v="4"/>
    <b v="0"/>
  </r>
  <r>
    <s v="AZ-2012-8617894"/>
    <x v="726"/>
    <n v="18"/>
    <n v="5"/>
    <n v="12"/>
    <x v="726"/>
    <s v="Charlotte Savage"/>
    <x v="5"/>
    <x v="77"/>
    <s v="Irun"/>
    <x v="2"/>
    <s v="Consumer"/>
    <s v="Immediate"/>
    <x v="0"/>
    <x v="12"/>
    <s v="Elite Box Cutter, Easy Grip"/>
    <n v="0"/>
    <n v="110"/>
    <n v="16"/>
    <n v="3"/>
    <b v="1"/>
  </r>
  <r>
    <s v="BN-2012-3780400"/>
    <x v="726"/>
    <n v="18"/>
    <n v="5"/>
    <n v="12"/>
    <x v="726"/>
    <s v="Maynard Moorman"/>
    <x v="5"/>
    <x v="54"/>
    <s v="Madrid"/>
    <x v="2"/>
    <s v="Consumer"/>
    <s v="Economy"/>
    <x v="2"/>
    <x v="6"/>
    <s v="Hon Executive Leather Armchair, Adjustable"/>
    <n v="0"/>
    <n v="728"/>
    <n v="-82"/>
    <n v="2"/>
    <b v="1"/>
  </r>
  <r>
    <s v="BN-2012-3780400"/>
    <x v="726"/>
    <n v="18"/>
    <n v="5"/>
    <n v="12"/>
    <x v="726"/>
    <s v="Maynard Moorman"/>
    <x v="5"/>
    <x v="54"/>
    <s v="Madrid"/>
    <x v="2"/>
    <s v="Consumer"/>
    <s v="Economy"/>
    <x v="0"/>
    <x v="8"/>
    <s v="KitchenAid Blender, Silver"/>
    <n v="0"/>
    <n v="297"/>
    <n v="104"/>
    <n v="3"/>
    <b v="0"/>
  </r>
  <r>
    <s v="AZ-2013-219349"/>
    <x v="727"/>
    <n v="18"/>
    <n v="5"/>
    <n v="13"/>
    <x v="727"/>
    <s v="Samuel Hardey"/>
    <x v="8"/>
    <x v="114"/>
    <s v="Namur"/>
    <x v="1"/>
    <s v="Home Office"/>
    <s v="Economy"/>
    <x v="1"/>
    <x v="7"/>
    <s v="Enermax Keyboard, Bluetooth"/>
    <n v="0"/>
    <n v="250"/>
    <n v="120"/>
    <n v="3"/>
    <b v="0"/>
  </r>
  <r>
    <s v="AZ-2013-2204444"/>
    <x v="727"/>
    <n v="18"/>
    <n v="5"/>
    <n v="13"/>
    <x v="727"/>
    <s v="Kai Bolden"/>
    <x v="2"/>
    <x v="15"/>
    <s v="Messina"/>
    <x v="2"/>
    <s v="Consumer"/>
    <s v="Economy"/>
    <x v="0"/>
    <x v="3"/>
    <s v="Eldon Folders, Single Width"/>
    <n v="0"/>
    <n v="20"/>
    <n v="2"/>
    <n v="2"/>
    <b v="0"/>
  </r>
  <r>
    <s v="AZ-2013-2437220"/>
    <x v="727"/>
    <n v="18"/>
    <n v="5"/>
    <n v="13"/>
    <x v="727"/>
    <s v="Mary Saterfiel"/>
    <x v="4"/>
    <x v="4"/>
    <s v="Northampton"/>
    <x v="0"/>
    <s v="Consumer"/>
    <s v="Economy Plus"/>
    <x v="0"/>
    <x v="1"/>
    <s v="Avery Binder Covers, Recycled"/>
    <n v="0"/>
    <n v="34"/>
    <n v="12"/>
    <n v="3"/>
    <b v="0"/>
  </r>
  <r>
    <s v="AZ-2013-1244068"/>
    <x v="727"/>
    <n v="18"/>
    <n v="5"/>
    <n v="13"/>
    <x v="727"/>
    <s v="Mohammed Arnold"/>
    <x v="7"/>
    <x v="35"/>
    <s v="Oslo"/>
    <x v="0"/>
    <s v="Consumer"/>
    <s v="Priority"/>
    <x v="0"/>
    <x v="2"/>
    <s v="Binney &amp; Smith Canvas, Easy-Erase"/>
    <n v="0"/>
    <n v="207"/>
    <n v="35"/>
    <n v="4"/>
    <b v="0"/>
  </r>
  <r>
    <s v="AZ-2013-1244068"/>
    <x v="727"/>
    <n v="18"/>
    <n v="5"/>
    <n v="13"/>
    <x v="727"/>
    <s v="Mohammed Arnold"/>
    <x v="7"/>
    <x v="35"/>
    <s v="Oslo"/>
    <x v="0"/>
    <s v="Consumer"/>
    <s v="Priority"/>
    <x v="0"/>
    <x v="1"/>
    <s v="Acco 3-Hole Punch, Economy"/>
    <n v="0"/>
    <n v="241"/>
    <n v="46"/>
    <n v="8"/>
    <b v="0"/>
  </r>
  <r>
    <s v="AZ-2013-1244068"/>
    <x v="727"/>
    <n v="18"/>
    <n v="5"/>
    <n v="13"/>
    <x v="727"/>
    <s v="Mohammed Arnold"/>
    <x v="7"/>
    <x v="35"/>
    <s v="Oslo"/>
    <x v="0"/>
    <s v="Consumer"/>
    <s v="Priority"/>
    <x v="1"/>
    <x v="7"/>
    <s v="Memorex Mouse, USB"/>
    <n v="0"/>
    <n v="114"/>
    <n v="21"/>
    <n v="4"/>
    <b v="0"/>
  </r>
  <r>
    <s v="AZ-2011-309750"/>
    <x v="728"/>
    <n v="19"/>
    <n v="5"/>
    <n v="11"/>
    <x v="728"/>
    <s v="Milla Hollinworth"/>
    <x v="5"/>
    <x v="75"/>
    <s v="Toledo"/>
    <x v="2"/>
    <s v="Corporate"/>
    <s v="Economy"/>
    <x v="0"/>
    <x v="2"/>
    <s v="Sanford Canvas, Easy-Erase"/>
    <n v="0"/>
    <n v="457"/>
    <n v="59"/>
    <n v="9"/>
    <b v="1"/>
  </r>
  <r>
    <s v="AZ-2011-309750"/>
    <x v="728"/>
    <n v="19"/>
    <n v="5"/>
    <n v="11"/>
    <x v="728"/>
    <s v="Milla Hollinworth"/>
    <x v="5"/>
    <x v="75"/>
    <s v="Toledo"/>
    <x v="2"/>
    <s v="Corporate"/>
    <s v="Economy"/>
    <x v="0"/>
    <x v="0"/>
    <s v="Green Bar Note Cards, Premium"/>
    <n v="0"/>
    <n v="238"/>
    <n v="86"/>
    <n v="8"/>
    <b v="0"/>
  </r>
  <r>
    <s v="AZ-2011-309750"/>
    <x v="728"/>
    <n v="19"/>
    <n v="5"/>
    <n v="11"/>
    <x v="728"/>
    <s v="Milla Hollinworth"/>
    <x v="5"/>
    <x v="75"/>
    <s v="Toledo"/>
    <x v="2"/>
    <s v="Corporate"/>
    <s v="Economy"/>
    <x v="0"/>
    <x v="0"/>
    <s v="Xerox Memo Slips, Multicolor"/>
    <n v="0"/>
    <n v="15"/>
    <n v="0"/>
    <n v="1"/>
    <b v="0"/>
  </r>
  <r>
    <s v="AZ-2011-6212291"/>
    <x v="728"/>
    <n v="19"/>
    <n v="5"/>
    <n v="11"/>
    <x v="728"/>
    <s v="Henry Chandler"/>
    <x v="3"/>
    <x v="73"/>
    <s v="Rennes"/>
    <x v="1"/>
    <s v="Home Office"/>
    <s v="Economy Plus"/>
    <x v="0"/>
    <x v="12"/>
    <s v="Kleencut Box Cutter, High Speed"/>
    <n v="0"/>
    <n v="139"/>
    <n v="0"/>
    <n v="4"/>
    <b v="0"/>
  </r>
  <r>
    <s v="AZ-2014-1114768"/>
    <x v="729"/>
    <n v="19"/>
    <n v="5"/>
    <n v="14"/>
    <x v="729"/>
    <s v="Mark Briggs"/>
    <x v="3"/>
    <x v="30"/>
    <s v="Avion"/>
    <x v="1"/>
    <s v="Consumer"/>
    <s v="Priority"/>
    <x v="0"/>
    <x v="2"/>
    <s v="Stanley Highlighters, Fluorescent"/>
    <n v="0"/>
    <n v="32"/>
    <n v="12"/>
    <n v="2"/>
    <b v="1"/>
  </r>
  <r>
    <s v="AZ-2014-1114768"/>
    <x v="729"/>
    <n v="19"/>
    <n v="5"/>
    <n v="14"/>
    <x v="729"/>
    <s v="Mark Briggs"/>
    <x v="3"/>
    <x v="30"/>
    <s v="Avion"/>
    <x v="1"/>
    <s v="Consumer"/>
    <s v="Priority"/>
    <x v="0"/>
    <x v="3"/>
    <s v="Eldon File Cart, Single Width"/>
    <n v="0"/>
    <n v="230"/>
    <n v="20"/>
    <n v="2"/>
    <b v="0"/>
  </r>
  <r>
    <s v="AZ-2014-1114768"/>
    <x v="729"/>
    <n v="19"/>
    <n v="5"/>
    <n v="14"/>
    <x v="729"/>
    <s v="Mark Briggs"/>
    <x v="3"/>
    <x v="30"/>
    <s v="Avion"/>
    <x v="1"/>
    <s v="Consumer"/>
    <s v="Priority"/>
    <x v="0"/>
    <x v="3"/>
    <s v="Fellowes File Cart, Industrial"/>
    <n v="0"/>
    <n v="744"/>
    <n v="25"/>
    <n v="6"/>
    <b v="0"/>
  </r>
  <r>
    <s v="AZ-2014-9380952"/>
    <x v="729"/>
    <n v="19"/>
    <n v="5"/>
    <n v="14"/>
    <x v="729"/>
    <s v="Liam Marshall"/>
    <x v="7"/>
    <x v="35"/>
    <s v="Oslo"/>
    <x v="0"/>
    <s v="Home Office"/>
    <s v="Economy Plus"/>
    <x v="0"/>
    <x v="2"/>
    <s v="Stanley Canvas, Easy-Erase"/>
    <n v="0"/>
    <n v="199"/>
    <n v="48"/>
    <n v="4"/>
    <b v="1"/>
  </r>
  <r>
    <s v="AZ-2014-9380952"/>
    <x v="729"/>
    <n v="19"/>
    <n v="5"/>
    <n v="14"/>
    <x v="729"/>
    <s v="Liam Marshall"/>
    <x v="7"/>
    <x v="35"/>
    <s v="Oslo"/>
    <x v="0"/>
    <s v="Home Office"/>
    <s v="Economy Plus"/>
    <x v="0"/>
    <x v="2"/>
    <s v="Stanley Pencil Sharpener, Fluorescent"/>
    <n v="0"/>
    <n v="149"/>
    <n v="48"/>
    <n v="6"/>
    <b v="1"/>
  </r>
  <r>
    <s v="AZ-2014-9380952"/>
    <x v="729"/>
    <n v="19"/>
    <n v="5"/>
    <n v="14"/>
    <x v="729"/>
    <s v="Liam Marshall"/>
    <x v="7"/>
    <x v="35"/>
    <s v="Oslo"/>
    <x v="0"/>
    <s v="Home Office"/>
    <s v="Economy Plus"/>
    <x v="0"/>
    <x v="1"/>
    <s v="Wilson Jones Binding Machine, Clear"/>
    <n v="0"/>
    <n v="436"/>
    <n v="131"/>
    <n v="9"/>
    <b v="0"/>
  </r>
  <r>
    <s v="AZ-2014-6019807"/>
    <x v="730"/>
    <n v="20"/>
    <n v="5"/>
    <n v="14"/>
    <x v="730"/>
    <s v="Dylan Dry"/>
    <x v="3"/>
    <x v="8"/>
    <s v="Levallois-Perret"/>
    <x v="1"/>
    <s v="Consumer"/>
    <s v="Priority"/>
    <x v="2"/>
    <x v="6"/>
    <s v="Novimex Executive Leather Armchair, Red"/>
    <n v="0"/>
    <n v="828"/>
    <n v="230"/>
    <n v="2"/>
    <b v="1"/>
  </r>
  <r>
    <s v="AZ-2014-6019807"/>
    <x v="730"/>
    <n v="20"/>
    <n v="5"/>
    <n v="14"/>
    <x v="730"/>
    <s v="Dylan Dry"/>
    <x v="3"/>
    <x v="8"/>
    <s v="Levallois-Perret"/>
    <x v="1"/>
    <s v="Consumer"/>
    <s v="Priority"/>
    <x v="0"/>
    <x v="0"/>
    <s v="Enermax Parchment Paper, Multicolor"/>
    <n v="0"/>
    <n v="34"/>
    <n v="10"/>
    <n v="2"/>
    <b v="0"/>
  </r>
  <r>
    <s v="AZ-2014-6019807"/>
    <x v="730"/>
    <n v="20"/>
    <n v="5"/>
    <n v="14"/>
    <x v="730"/>
    <s v="Dylan Dry"/>
    <x v="3"/>
    <x v="8"/>
    <s v="Levallois-Perret"/>
    <x v="1"/>
    <s v="Consumer"/>
    <s v="Priority"/>
    <x v="0"/>
    <x v="12"/>
    <s v="Stiletto Box Cutter, High Speed"/>
    <n v="0"/>
    <n v="72"/>
    <n v="16"/>
    <n v="2"/>
    <b v="0"/>
  </r>
  <r>
    <s v="AZ-2014-6019807"/>
    <x v="730"/>
    <n v="20"/>
    <n v="5"/>
    <n v="14"/>
    <x v="730"/>
    <s v="Dylan Dry"/>
    <x v="3"/>
    <x v="8"/>
    <s v="Levallois-Perret"/>
    <x v="1"/>
    <s v="Consumer"/>
    <s v="Priority"/>
    <x v="1"/>
    <x v="7"/>
    <s v="SanDisk Keyboard, Bluetooth"/>
    <n v="0"/>
    <n v="489"/>
    <n v="142"/>
    <n v="6"/>
    <b v="1"/>
  </r>
  <r>
    <s v="AZ-2014-6019807"/>
    <x v="730"/>
    <n v="20"/>
    <n v="5"/>
    <n v="14"/>
    <x v="730"/>
    <s v="Dylan Dry"/>
    <x v="3"/>
    <x v="8"/>
    <s v="Levallois-Perret"/>
    <x v="1"/>
    <s v="Consumer"/>
    <s v="Priority"/>
    <x v="1"/>
    <x v="13"/>
    <s v="Hewlett Ink, Laser"/>
    <n v="0"/>
    <n v="379"/>
    <n v="-13"/>
    <n v="3"/>
    <b v="1"/>
  </r>
  <r>
    <s v="AZ-2014-2816978"/>
    <x v="730"/>
    <n v="20"/>
    <n v="5"/>
    <n v="14"/>
    <x v="730"/>
    <s v="Oscar Clayton"/>
    <x v="1"/>
    <x v="5"/>
    <s v="Berlin"/>
    <x v="1"/>
    <s v="Consumer"/>
    <s v="Economy"/>
    <x v="0"/>
    <x v="14"/>
    <s v="Smead Legal Exhibit Labels, Laser Printer Compatible"/>
    <n v="0"/>
    <n v="30"/>
    <n v="-1"/>
    <n v="3"/>
    <b v="1"/>
  </r>
  <r>
    <s v="AZ-2011-1474073"/>
    <x v="731"/>
    <n v="21"/>
    <n v="5"/>
    <n v="11"/>
    <x v="731"/>
    <s v="Mary Parker"/>
    <x v="2"/>
    <x v="6"/>
    <s v="Rome"/>
    <x v="2"/>
    <s v="Corporate"/>
    <s v="Economy"/>
    <x v="0"/>
    <x v="1"/>
    <s v="Acco Hole Reinforcements, Clear"/>
    <n v="0"/>
    <n v="24"/>
    <n v="1"/>
    <n v="4"/>
    <b v="0"/>
  </r>
  <r>
    <s v="AZ-2011-1474073"/>
    <x v="731"/>
    <n v="21"/>
    <n v="5"/>
    <n v="11"/>
    <x v="731"/>
    <s v="Mary Parker"/>
    <x v="2"/>
    <x v="6"/>
    <s v="Rome"/>
    <x v="2"/>
    <s v="Corporate"/>
    <s v="Economy"/>
    <x v="0"/>
    <x v="1"/>
    <s v="Acco Hole Reinforcements, Economy"/>
    <n v="0"/>
    <n v="47"/>
    <n v="4"/>
    <n v="7"/>
    <b v="1"/>
  </r>
  <r>
    <s v="BN-2011-553410"/>
    <x v="731"/>
    <n v="21"/>
    <n v="5"/>
    <n v="11"/>
    <x v="731"/>
    <s v="Bianca Monsoor"/>
    <x v="9"/>
    <x v="72"/>
    <s v="Breda"/>
    <x v="1"/>
    <s v="Consumer"/>
    <s v="Economy Plus"/>
    <x v="2"/>
    <x v="5"/>
    <s v="Sauder 3-Shelf Cabinet, Mobile"/>
    <n v="1"/>
    <n v="508"/>
    <n v="-91"/>
    <n v="6"/>
    <b v="0"/>
  </r>
  <r>
    <s v="BN-2011-553410"/>
    <x v="731"/>
    <n v="21"/>
    <n v="5"/>
    <n v="11"/>
    <x v="731"/>
    <s v="Bianca Monsoor"/>
    <x v="9"/>
    <x v="72"/>
    <s v="Breda"/>
    <x v="1"/>
    <s v="Consumer"/>
    <s v="Economy Plus"/>
    <x v="0"/>
    <x v="1"/>
    <s v="Wilson Jones Hole Reinforcements, Economy"/>
    <n v="1"/>
    <n v="5"/>
    <n v="0"/>
    <n v="2"/>
    <b v="1"/>
  </r>
  <r>
    <s v="BN-2011-553410"/>
    <x v="731"/>
    <n v="21"/>
    <n v="5"/>
    <n v="11"/>
    <x v="731"/>
    <s v="Bianca Monsoor"/>
    <x v="9"/>
    <x v="72"/>
    <s v="Breda"/>
    <x v="1"/>
    <s v="Consumer"/>
    <s v="Economy Plus"/>
    <x v="0"/>
    <x v="11"/>
    <s v="Advantus Paper Clips, Assorted Sizes"/>
    <n v="1"/>
    <n v="11"/>
    <n v="-8"/>
    <n v="2"/>
    <b v="1"/>
  </r>
  <r>
    <s v="AZ-2012-4689385"/>
    <x v="732"/>
    <n v="21"/>
    <n v="5"/>
    <n v="12"/>
    <x v="732"/>
    <s v="Scarlett Pollard"/>
    <x v="13"/>
    <x v="69"/>
    <s v="Espoo"/>
    <x v="0"/>
    <s v="Corporate"/>
    <s v="Economy"/>
    <x v="0"/>
    <x v="1"/>
    <s v="Cardinal Index Tab, Durable"/>
    <n v="0"/>
    <n v="15"/>
    <n v="7"/>
    <n v="2"/>
    <b v="1"/>
  </r>
  <r>
    <s v="AZ-2012-50424"/>
    <x v="732"/>
    <n v="21"/>
    <n v="5"/>
    <n v="12"/>
    <x v="732"/>
    <s v="Evie Flockhart"/>
    <x v="5"/>
    <x v="20"/>
    <s v="Burgos"/>
    <x v="2"/>
    <s v="Consumer"/>
    <s v="Economy Plus"/>
    <x v="0"/>
    <x v="2"/>
    <s v="Sanford Sketch Pad, Easy-Erase"/>
    <n v="0"/>
    <n v="137"/>
    <n v="63"/>
    <n v="3"/>
    <b v="1"/>
  </r>
  <r>
    <s v="AZ-2012-50424"/>
    <x v="732"/>
    <n v="21"/>
    <n v="5"/>
    <n v="12"/>
    <x v="732"/>
    <s v="Evie Flockhart"/>
    <x v="5"/>
    <x v="20"/>
    <s v="Burgos"/>
    <x v="2"/>
    <s v="Consumer"/>
    <s v="Economy Plus"/>
    <x v="0"/>
    <x v="10"/>
    <s v="GlobeWeis Business Envelopes, Recycled"/>
    <n v="0"/>
    <n v="32"/>
    <n v="14"/>
    <n v="2"/>
    <b v="1"/>
  </r>
  <r>
    <s v="AZ-2012-3965327"/>
    <x v="732"/>
    <n v="21"/>
    <n v="5"/>
    <n v="12"/>
    <x v="732"/>
    <s v="Sherron Henegar"/>
    <x v="4"/>
    <x v="4"/>
    <s v="Harlow"/>
    <x v="0"/>
    <s v="Consumer"/>
    <s v="Economy"/>
    <x v="0"/>
    <x v="10"/>
    <s v="GlobeWeis Clasp Envelope, Set of 50"/>
    <n v="0"/>
    <n v="79"/>
    <n v="32"/>
    <n v="8"/>
    <b v="0"/>
  </r>
  <r>
    <s v="AZ-2012-3446417"/>
    <x v="732"/>
    <n v="21"/>
    <n v="5"/>
    <n v="12"/>
    <x v="732"/>
    <s v="Courtney Hancock"/>
    <x v="4"/>
    <x v="4"/>
    <s v="Fareham"/>
    <x v="0"/>
    <s v="Consumer"/>
    <s v="Immediate"/>
    <x v="0"/>
    <x v="3"/>
    <s v="Eldon Box, Wire Frame"/>
    <n v="0"/>
    <n v="47"/>
    <n v="15"/>
    <n v="5"/>
    <b v="1"/>
  </r>
  <r>
    <s v="AZ-2012-8512121"/>
    <x v="732"/>
    <n v="21"/>
    <n v="5"/>
    <n v="12"/>
    <x v="732"/>
    <s v="Charlie Power"/>
    <x v="2"/>
    <x v="40"/>
    <s v="Cercola"/>
    <x v="2"/>
    <s v="Home Office"/>
    <s v="Economy"/>
    <x v="2"/>
    <x v="15"/>
    <s v="Eldon Door Stop, Black"/>
    <n v="0"/>
    <n v="100"/>
    <n v="19"/>
    <n v="2"/>
    <b v="1"/>
  </r>
  <r>
    <s v="BN-2012-1800160"/>
    <x v="732"/>
    <n v="21"/>
    <n v="5"/>
    <n v="12"/>
    <x v="732"/>
    <s v="Jessica Paramor"/>
    <x v="2"/>
    <x v="15"/>
    <s v="Palermo"/>
    <x v="2"/>
    <s v="Corporate"/>
    <s v="Economy"/>
    <x v="0"/>
    <x v="3"/>
    <s v="Fellowes Shelving, Single Width"/>
    <n v="0"/>
    <n v="69"/>
    <n v="-16"/>
    <n v="2"/>
    <b v="0"/>
  </r>
  <r>
    <s v="AZ-2013-6937323"/>
    <x v="733"/>
    <n v="21"/>
    <n v="5"/>
    <n v="13"/>
    <x v="733"/>
    <s v="Anna Leal"/>
    <x v="2"/>
    <x v="55"/>
    <s v="Florence"/>
    <x v="2"/>
    <s v="Consumer"/>
    <s v="Economy"/>
    <x v="0"/>
    <x v="10"/>
    <s v="Cameo Peel and Seal, with clear poly window"/>
    <n v="0"/>
    <n v="49"/>
    <n v="22"/>
    <n v="2"/>
    <b v="1"/>
  </r>
  <r>
    <s v="AZ-2014-8090546"/>
    <x v="734"/>
    <n v="21"/>
    <n v="5"/>
    <n v="14"/>
    <x v="734"/>
    <s v="Charlie Brooks"/>
    <x v="3"/>
    <x v="49"/>
    <s v="Dijon"/>
    <x v="1"/>
    <s v="Consumer"/>
    <s v="Priority"/>
    <x v="2"/>
    <x v="6"/>
    <s v="Harbour Creations Bag Chairs, Adjustable"/>
    <n v="0"/>
    <n v="173"/>
    <n v="69"/>
    <n v="3"/>
    <b v="1"/>
  </r>
  <r>
    <s v="BN-2014-3618473"/>
    <x v="734"/>
    <n v="21"/>
    <n v="5"/>
    <n v="14"/>
    <x v="734"/>
    <s v="Faith Greenwood"/>
    <x v="9"/>
    <x v="68"/>
    <s v="Barneveld"/>
    <x v="1"/>
    <s v="Consumer"/>
    <s v="Economy"/>
    <x v="0"/>
    <x v="3"/>
    <s v="Fellowes Lockers, Industrial"/>
    <n v="1"/>
    <n v="208"/>
    <n v="-25"/>
    <n v="2"/>
    <b v="0"/>
  </r>
  <r>
    <s v="AZ-2014-2658996"/>
    <x v="734"/>
    <n v="21"/>
    <n v="5"/>
    <n v="14"/>
    <x v="734"/>
    <s v="Paul Cleary"/>
    <x v="3"/>
    <x v="9"/>
    <s v="Grenoble"/>
    <x v="1"/>
    <s v="Corporate"/>
    <s v="Economy"/>
    <x v="0"/>
    <x v="1"/>
    <s v="Wilson Jones 3-Hole Punch, Economy"/>
    <n v="0"/>
    <n v="140"/>
    <n v="46"/>
    <n v="5"/>
    <b v="1"/>
  </r>
  <r>
    <s v="AZ-2012-9982238"/>
    <x v="735"/>
    <n v="22"/>
    <n v="5"/>
    <n v="12"/>
    <x v="735"/>
    <s v="Aidan Hayward"/>
    <x v="3"/>
    <x v="8"/>
    <s v="Mantes-la-Jolie"/>
    <x v="1"/>
    <s v="Corporate"/>
    <s v="Economy Plus"/>
    <x v="0"/>
    <x v="11"/>
    <s v="Accos Push Pins, Metal"/>
    <n v="0"/>
    <n v="73"/>
    <n v="12"/>
    <n v="5"/>
    <b v="1"/>
  </r>
  <r>
    <s v="AZ-2012-9982238"/>
    <x v="735"/>
    <n v="22"/>
    <n v="5"/>
    <n v="12"/>
    <x v="735"/>
    <s v="Aidan Hayward"/>
    <x v="3"/>
    <x v="8"/>
    <s v="Mantes-la-Jolie"/>
    <x v="1"/>
    <s v="Corporate"/>
    <s v="Economy Plus"/>
    <x v="1"/>
    <x v="13"/>
    <s v="Brother Personal Copier, High-Speed"/>
    <n v="0"/>
    <n v="360"/>
    <n v="30"/>
    <n v="3"/>
    <b v="0"/>
  </r>
  <r>
    <s v="AZ-2012-358335"/>
    <x v="735"/>
    <n v="22"/>
    <n v="5"/>
    <n v="12"/>
    <x v="735"/>
    <s v="Elise Ali"/>
    <x v="2"/>
    <x v="7"/>
    <s v="Vicenza"/>
    <x v="2"/>
    <s v="Home Office"/>
    <s v="Immediate"/>
    <x v="0"/>
    <x v="2"/>
    <s v="Stanley Highlighters, Easy-Erase"/>
    <n v="0"/>
    <n v="15"/>
    <n v="5"/>
    <n v="1"/>
    <b v="0"/>
  </r>
  <r>
    <s v="AZ-2012-358335"/>
    <x v="735"/>
    <n v="22"/>
    <n v="5"/>
    <n v="12"/>
    <x v="735"/>
    <s v="Elise Ali"/>
    <x v="2"/>
    <x v="7"/>
    <s v="Vicenza"/>
    <x v="2"/>
    <s v="Home Office"/>
    <s v="Immediate"/>
    <x v="0"/>
    <x v="3"/>
    <s v="Fellowes Trays, Wire Frame"/>
    <n v="0"/>
    <n v="68"/>
    <n v="-17"/>
    <n v="2"/>
    <b v="0"/>
  </r>
  <r>
    <s v="AZ-2012-9503430"/>
    <x v="735"/>
    <n v="22"/>
    <n v="5"/>
    <n v="12"/>
    <x v="735"/>
    <s v="Aidan Hayward"/>
    <x v="4"/>
    <x v="4"/>
    <s v="London"/>
    <x v="0"/>
    <s v="Corporate"/>
    <s v="Economy Plus"/>
    <x v="2"/>
    <x v="6"/>
    <s v="Hon Executive Leather Armchair, Adjustable"/>
    <n v="0"/>
    <n v="827"/>
    <n v="156"/>
    <n v="2"/>
    <b v="0"/>
  </r>
  <r>
    <s v="AZ-2012-9503430"/>
    <x v="735"/>
    <n v="22"/>
    <n v="5"/>
    <n v="12"/>
    <x v="735"/>
    <s v="Aidan Hayward"/>
    <x v="4"/>
    <x v="4"/>
    <s v="London"/>
    <x v="0"/>
    <s v="Corporate"/>
    <s v="Economy Plus"/>
    <x v="0"/>
    <x v="1"/>
    <s v="Ibico Index Tab, Clear"/>
    <n v="0"/>
    <n v="24"/>
    <n v="2"/>
    <n v="3"/>
    <b v="0"/>
  </r>
  <r>
    <s v="AZ-2012-9503430"/>
    <x v="735"/>
    <n v="22"/>
    <n v="5"/>
    <n v="12"/>
    <x v="735"/>
    <s v="Aidan Hayward"/>
    <x v="4"/>
    <x v="4"/>
    <s v="London"/>
    <x v="0"/>
    <s v="Corporate"/>
    <s v="Economy Plus"/>
    <x v="1"/>
    <x v="7"/>
    <s v="SanDisk Mouse, Bluetooth"/>
    <n v="0"/>
    <n v="103"/>
    <n v="1"/>
    <n v="3"/>
    <b v="1"/>
  </r>
  <r>
    <s v="AZ-2013-8231031"/>
    <x v="736"/>
    <n v="22"/>
    <n v="5"/>
    <n v="13"/>
    <x v="736"/>
    <s v="Lydia Webster"/>
    <x v="2"/>
    <x v="24"/>
    <s v="Milan"/>
    <x v="2"/>
    <s v="Consumer"/>
    <s v="Economy"/>
    <x v="0"/>
    <x v="2"/>
    <s v="BIC Highlighters, Fluorescent"/>
    <n v="0"/>
    <n v="40"/>
    <n v="13"/>
    <n v="2"/>
    <b v="1"/>
  </r>
  <r>
    <s v="AZ-2013-8231031"/>
    <x v="736"/>
    <n v="22"/>
    <n v="5"/>
    <n v="13"/>
    <x v="736"/>
    <s v="Lydia Webster"/>
    <x v="2"/>
    <x v="24"/>
    <s v="Milan"/>
    <x v="2"/>
    <s v="Consumer"/>
    <s v="Economy"/>
    <x v="0"/>
    <x v="3"/>
    <s v="Rogers File Cart, Single Width"/>
    <n v="0"/>
    <n v="765"/>
    <n v="-179"/>
    <n v="9"/>
    <b v="1"/>
  </r>
  <r>
    <s v="AZ-2013-8231031"/>
    <x v="736"/>
    <n v="22"/>
    <n v="5"/>
    <n v="13"/>
    <x v="736"/>
    <s v="Lydia Webster"/>
    <x v="2"/>
    <x v="24"/>
    <s v="Milan"/>
    <x v="2"/>
    <s v="Consumer"/>
    <s v="Economy"/>
    <x v="1"/>
    <x v="7"/>
    <s v="Memorex Flash Drive, Erganomic"/>
    <n v="0"/>
    <n v="54"/>
    <n v="5"/>
    <n v="2"/>
    <b v="1"/>
  </r>
  <r>
    <s v="BN-2013-7528066"/>
    <x v="736"/>
    <n v="22"/>
    <n v="5"/>
    <n v="13"/>
    <x v="736"/>
    <s v="Gerald Galvan"/>
    <x v="3"/>
    <x v="27"/>
    <s v="Bordeaux"/>
    <x v="1"/>
    <s v="Corporate"/>
    <s v="Economy"/>
    <x v="2"/>
    <x v="5"/>
    <s v="Bush Classic Bookcase, Mobile"/>
    <n v="0"/>
    <n v="374"/>
    <n v="-21"/>
    <n v="1"/>
    <b v="1"/>
  </r>
  <r>
    <s v="BN-2013-7528066"/>
    <x v="736"/>
    <n v="22"/>
    <n v="5"/>
    <n v="13"/>
    <x v="736"/>
    <s v="Gerald Galvan"/>
    <x v="3"/>
    <x v="27"/>
    <s v="Bordeaux"/>
    <x v="1"/>
    <s v="Corporate"/>
    <s v="Economy"/>
    <x v="2"/>
    <x v="6"/>
    <s v="Novimex Chairmat, Adjustable"/>
    <n v="0"/>
    <n v="106"/>
    <n v="33"/>
    <n v="2"/>
    <b v="0"/>
  </r>
  <r>
    <s v="BN-2013-7528066"/>
    <x v="736"/>
    <n v="22"/>
    <n v="5"/>
    <n v="13"/>
    <x v="736"/>
    <s v="Gerald Galvan"/>
    <x v="3"/>
    <x v="27"/>
    <s v="Bordeaux"/>
    <x v="1"/>
    <s v="Corporate"/>
    <s v="Economy"/>
    <x v="0"/>
    <x v="2"/>
    <s v="Sanford Highlighters, Blue"/>
    <n v="0"/>
    <n v="63"/>
    <n v="7"/>
    <n v="4"/>
    <b v="1"/>
  </r>
  <r>
    <s v="BN-2013-7528066"/>
    <x v="736"/>
    <n v="22"/>
    <n v="5"/>
    <n v="13"/>
    <x v="736"/>
    <s v="Gerald Galvan"/>
    <x v="3"/>
    <x v="27"/>
    <s v="Bordeaux"/>
    <x v="1"/>
    <s v="Corporate"/>
    <s v="Economy"/>
    <x v="0"/>
    <x v="1"/>
    <s v="Acco Index Tab, Durable"/>
    <n v="0"/>
    <n v="27"/>
    <n v="6"/>
    <n v="3"/>
    <b v="1"/>
  </r>
  <r>
    <s v="BN-2013-7528066"/>
    <x v="736"/>
    <n v="22"/>
    <n v="5"/>
    <n v="13"/>
    <x v="736"/>
    <s v="Gerald Galvan"/>
    <x v="3"/>
    <x v="27"/>
    <s v="Bordeaux"/>
    <x v="1"/>
    <s v="Corporate"/>
    <s v="Economy"/>
    <x v="0"/>
    <x v="1"/>
    <s v="Cardinal Index Tab, Clear"/>
    <n v="0"/>
    <n v="27"/>
    <n v="11"/>
    <n v="4"/>
    <b v="0"/>
  </r>
  <r>
    <s v="BN-2013-7528066"/>
    <x v="736"/>
    <n v="22"/>
    <n v="5"/>
    <n v="13"/>
    <x v="736"/>
    <s v="Gerald Galvan"/>
    <x v="3"/>
    <x v="27"/>
    <s v="Bordeaux"/>
    <x v="1"/>
    <s v="Corporate"/>
    <s v="Economy"/>
    <x v="0"/>
    <x v="1"/>
    <s v="Wilson Jones Binding Machine, Durable"/>
    <n v="0"/>
    <n v="101"/>
    <n v="2"/>
    <n v="2"/>
    <b v="1"/>
  </r>
  <r>
    <s v="BN-2013-7528066"/>
    <x v="736"/>
    <n v="22"/>
    <n v="5"/>
    <n v="13"/>
    <x v="736"/>
    <s v="Gerald Galvan"/>
    <x v="3"/>
    <x v="27"/>
    <s v="Bordeaux"/>
    <x v="1"/>
    <s v="Corporate"/>
    <s v="Economy"/>
    <x v="1"/>
    <x v="13"/>
    <s v="Hewlett Personal Copier, Laser"/>
    <n v="0"/>
    <n v="736"/>
    <n v="-78"/>
    <n v="6"/>
    <b v="1"/>
  </r>
  <r>
    <s v="BN-2013-7528066"/>
    <x v="736"/>
    <n v="22"/>
    <n v="5"/>
    <n v="13"/>
    <x v="736"/>
    <s v="Gerald Galvan"/>
    <x v="3"/>
    <x v="27"/>
    <s v="Bordeaux"/>
    <x v="1"/>
    <s v="Corporate"/>
    <s v="Economy"/>
    <x v="1"/>
    <x v="4"/>
    <s v="Panasonic Phone, White"/>
    <n v="0"/>
    <n v="212"/>
    <n v="-15"/>
    <n v="3"/>
    <b v="0"/>
  </r>
  <r>
    <s v="AZ-2014-2510582"/>
    <x v="737"/>
    <n v="22"/>
    <n v="5"/>
    <n v="14"/>
    <x v="737"/>
    <s v="Brandon Preston"/>
    <x v="1"/>
    <x v="43"/>
    <s v="Hildesheim"/>
    <x v="1"/>
    <s v="Consumer"/>
    <s v="Priority"/>
    <x v="0"/>
    <x v="3"/>
    <s v="Rogers File Cart, Single Width"/>
    <n v="0"/>
    <n v="892"/>
    <n v="159"/>
    <n v="7"/>
    <b v="0"/>
  </r>
  <r>
    <s v="AZ-2014-9905195"/>
    <x v="737"/>
    <n v="22"/>
    <n v="5"/>
    <n v="14"/>
    <x v="737"/>
    <s v="Nathan Clayton"/>
    <x v="2"/>
    <x v="6"/>
    <s v="Guidonia Montecelio"/>
    <x v="2"/>
    <s v="Consumer"/>
    <s v="Economy"/>
    <x v="0"/>
    <x v="0"/>
    <s v="Green Bar Computer Printout Paper, Multicolor"/>
    <n v="0"/>
    <n v="156"/>
    <n v="36"/>
    <n v="5"/>
    <b v="1"/>
  </r>
  <r>
    <s v="AZ-2012-2712293"/>
    <x v="738"/>
    <n v="23"/>
    <n v="5"/>
    <n v="12"/>
    <x v="738"/>
    <s v="Maynard Moorman"/>
    <x v="2"/>
    <x v="37"/>
    <s v="Turin"/>
    <x v="2"/>
    <s v="Consumer"/>
    <s v="Economy"/>
    <x v="0"/>
    <x v="2"/>
    <s v="Boston Canvas, Easy-Erase"/>
    <n v="0"/>
    <n v="323"/>
    <n v="74"/>
    <n v="6"/>
    <b v="0"/>
  </r>
  <r>
    <s v="AZ-2012-2712293"/>
    <x v="738"/>
    <n v="23"/>
    <n v="5"/>
    <n v="12"/>
    <x v="738"/>
    <s v="Maynard Moorman"/>
    <x v="2"/>
    <x v="37"/>
    <s v="Turin"/>
    <x v="2"/>
    <s v="Consumer"/>
    <s v="Economy"/>
    <x v="0"/>
    <x v="2"/>
    <s v="Stanley Pencil Sharpener, Water Color"/>
    <n v="0"/>
    <n v="225"/>
    <n v="14"/>
    <n v="9"/>
    <b v="0"/>
  </r>
  <r>
    <s v="AZ-2013-4962412"/>
    <x v="739"/>
    <n v="23"/>
    <n v="5"/>
    <n v="13"/>
    <x v="739"/>
    <s v="Nicholas Watkins"/>
    <x v="1"/>
    <x v="43"/>
    <s v="Hanover"/>
    <x v="1"/>
    <s v="Consumer"/>
    <s v="Economy"/>
    <x v="2"/>
    <x v="5"/>
    <s v="Sauder Stackable Bookrack, Pine"/>
    <n v="1"/>
    <n v="239"/>
    <n v="-131"/>
    <n v="4"/>
    <b v="0"/>
  </r>
  <r>
    <s v="AZ-2014-2478728"/>
    <x v="740"/>
    <n v="23"/>
    <n v="5"/>
    <n v="14"/>
    <x v="740"/>
    <s v="Hayley Baldwinson"/>
    <x v="4"/>
    <x v="4"/>
    <s v="Southend-on-Sea"/>
    <x v="0"/>
    <s v="Consumer"/>
    <s v="Priority"/>
    <x v="0"/>
    <x v="2"/>
    <s v="Sanford Pencil Sharpener, Fluorescent"/>
    <n v="0"/>
    <n v="77"/>
    <n v="27"/>
    <n v="3"/>
    <b v="1"/>
  </r>
  <r>
    <s v="AZ-2014-2478728"/>
    <x v="740"/>
    <n v="23"/>
    <n v="5"/>
    <n v="14"/>
    <x v="740"/>
    <s v="Hayley Baldwinson"/>
    <x v="4"/>
    <x v="4"/>
    <s v="Southend-on-Sea"/>
    <x v="0"/>
    <s v="Consumer"/>
    <s v="Priority"/>
    <x v="0"/>
    <x v="1"/>
    <s v="Ibico Binder Covers, Economy"/>
    <n v="0"/>
    <n v="27"/>
    <n v="4"/>
    <n v="2"/>
    <b v="0"/>
  </r>
  <r>
    <s v="AZ-2014-2478728"/>
    <x v="740"/>
    <n v="23"/>
    <n v="5"/>
    <n v="14"/>
    <x v="740"/>
    <s v="Hayley Baldwinson"/>
    <x v="4"/>
    <x v="4"/>
    <s v="Southend-on-Sea"/>
    <x v="0"/>
    <s v="Consumer"/>
    <s v="Priority"/>
    <x v="0"/>
    <x v="1"/>
    <s v="Ibico Binder, Recycled"/>
    <n v="0"/>
    <n v="32"/>
    <n v="3"/>
    <n v="2"/>
    <b v="0"/>
  </r>
  <r>
    <s v="AZ-2014-2215737"/>
    <x v="740"/>
    <n v="23"/>
    <n v="5"/>
    <n v="14"/>
    <x v="740"/>
    <s v="Dakota Baynes"/>
    <x v="4"/>
    <x v="42"/>
    <s v="Edinburgh"/>
    <x v="0"/>
    <s v="Corporate"/>
    <s v="Economy Plus"/>
    <x v="0"/>
    <x v="3"/>
    <s v="Eldon Shelving, Blue"/>
    <n v="0"/>
    <n v="242"/>
    <n v="65"/>
    <n v="5"/>
    <b v="1"/>
  </r>
  <r>
    <s v="AZ-2012-2293554"/>
    <x v="741"/>
    <n v="24"/>
    <n v="5"/>
    <n v="12"/>
    <x v="741"/>
    <s v="Lewis Greenwood"/>
    <x v="4"/>
    <x v="4"/>
    <s v="Coventry"/>
    <x v="0"/>
    <s v="Consumer"/>
    <s v="Economy"/>
    <x v="0"/>
    <x v="3"/>
    <s v="Eldon Shelving, Single Width"/>
    <n v="0"/>
    <n v="97"/>
    <n v="0"/>
    <n v="2"/>
    <b v="1"/>
  </r>
  <r>
    <s v="BN-2012-716723"/>
    <x v="741"/>
    <n v="24"/>
    <n v="5"/>
    <n v="12"/>
    <x v="741"/>
    <s v="Julie Ochoa"/>
    <x v="3"/>
    <x v="30"/>
    <s v="Soissons"/>
    <x v="1"/>
    <s v="Corporate"/>
    <s v="Economy"/>
    <x v="2"/>
    <x v="15"/>
    <s v="Rubbermaid Frame, Duo Pack"/>
    <n v="0"/>
    <n v="220"/>
    <n v="24"/>
    <n v="2"/>
    <b v="1"/>
  </r>
  <r>
    <s v="BN-2012-716723"/>
    <x v="741"/>
    <n v="24"/>
    <n v="5"/>
    <n v="12"/>
    <x v="741"/>
    <s v="Julie Ochoa"/>
    <x v="3"/>
    <x v="30"/>
    <s v="Soissons"/>
    <x v="1"/>
    <s v="Corporate"/>
    <s v="Economy"/>
    <x v="0"/>
    <x v="2"/>
    <s v="Stanley Canvas, Fluorescent"/>
    <n v="0"/>
    <n v="203"/>
    <n v="65"/>
    <n v="4"/>
    <b v="1"/>
  </r>
  <r>
    <s v="BN-2012-716723"/>
    <x v="741"/>
    <n v="24"/>
    <n v="5"/>
    <n v="12"/>
    <x v="741"/>
    <s v="Julie Ochoa"/>
    <x v="3"/>
    <x v="30"/>
    <s v="Soissons"/>
    <x v="1"/>
    <s v="Corporate"/>
    <s v="Economy"/>
    <x v="1"/>
    <x v="13"/>
    <s v="Sharp Fax Machine, Color"/>
    <n v="0"/>
    <n v="758"/>
    <n v="-62"/>
    <n v="3"/>
    <b v="1"/>
  </r>
  <r>
    <s v="AZ-2013-40070"/>
    <x v="742"/>
    <n v="24"/>
    <n v="5"/>
    <n v="13"/>
    <x v="742"/>
    <s v="Edward Zwar"/>
    <x v="1"/>
    <x v="1"/>
    <s v="Wuppertal"/>
    <x v="1"/>
    <s v="Consumer"/>
    <s v="Priority"/>
    <x v="0"/>
    <x v="2"/>
    <s v="BIC Sketch Pad, Fluorescent"/>
    <n v="0"/>
    <n v="349"/>
    <n v="115"/>
    <n v="7"/>
    <b v="0"/>
  </r>
  <r>
    <s v="AZ-2013-40070"/>
    <x v="742"/>
    <n v="24"/>
    <n v="5"/>
    <n v="13"/>
    <x v="742"/>
    <s v="Edward Zwar"/>
    <x v="1"/>
    <x v="1"/>
    <s v="Wuppertal"/>
    <x v="1"/>
    <s v="Consumer"/>
    <s v="Priority"/>
    <x v="0"/>
    <x v="2"/>
    <s v="Binney &amp; Smith Pencil Sharpener, Easy-Erase"/>
    <n v="0"/>
    <n v="168"/>
    <n v="18"/>
    <n v="6"/>
    <b v="1"/>
  </r>
  <r>
    <s v="AZ-2013-40070"/>
    <x v="742"/>
    <n v="24"/>
    <n v="5"/>
    <n v="13"/>
    <x v="742"/>
    <s v="Edward Zwar"/>
    <x v="1"/>
    <x v="1"/>
    <s v="Wuppertal"/>
    <x v="1"/>
    <s v="Consumer"/>
    <s v="Priority"/>
    <x v="0"/>
    <x v="2"/>
    <s v="Sanford Sketch Pad, Water Color"/>
    <n v="0"/>
    <n v="97"/>
    <n v="46"/>
    <n v="2"/>
    <b v="0"/>
  </r>
  <r>
    <s v="AZ-2013-9496816"/>
    <x v="742"/>
    <n v="24"/>
    <n v="5"/>
    <n v="13"/>
    <x v="742"/>
    <s v="Makayla Elphinstone"/>
    <x v="4"/>
    <x v="4"/>
    <s v="Rochdale"/>
    <x v="0"/>
    <s v="Consumer"/>
    <s v="Economy"/>
    <x v="0"/>
    <x v="3"/>
    <s v="Eldon Lockers, Industrial"/>
    <n v="0"/>
    <n v="397"/>
    <n v="194"/>
    <n v="2"/>
    <b v="0"/>
  </r>
  <r>
    <s v="BN-2013-6206755"/>
    <x v="742"/>
    <n v="24"/>
    <n v="5"/>
    <n v="13"/>
    <x v="742"/>
    <s v="Joshua Andrews"/>
    <x v="4"/>
    <x v="4"/>
    <s v="London"/>
    <x v="0"/>
    <s v="Home Office"/>
    <s v="Economy"/>
    <x v="1"/>
    <x v="13"/>
    <s v="Hewlett Fax Machine, High-Speed"/>
    <n v="0"/>
    <n v="573"/>
    <n v="0"/>
    <n v="2"/>
    <b v="0"/>
  </r>
  <r>
    <s v="AZ-2014-77046"/>
    <x v="743"/>
    <n v="24"/>
    <n v="5"/>
    <n v="14"/>
    <x v="743"/>
    <s v="Ewan Walton"/>
    <x v="3"/>
    <x v="39"/>
    <s v="Marseille"/>
    <x v="1"/>
    <s v="Consumer"/>
    <s v="Economy"/>
    <x v="0"/>
    <x v="0"/>
    <s v="SanDisk Cards &amp; Envelopes, Recycled"/>
    <n v="0"/>
    <n v="193"/>
    <n v="8"/>
    <n v="4"/>
    <b v="1"/>
  </r>
  <r>
    <s v="AZ-2014-6235976"/>
    <x v="743"/>
    <n v="24"/>
    <n v="5"/>
    <n v="14"/>
    <x v="743"/>
    <s v="Mark Burkett"/>
    <x v="2"/>
    <x v="53"/>
    <s v="Lecce"/>
    <x v="2"/>
    <s v="Home Office"/>
    <s v="Economy"/>
    <x v="0"/>
    <x v="8"/>
    <s v="Cuisinart Refrigerator, Black"/>
    <n v="0"/>
    <n v="1487"/>
    <n v="624"/>
    <n v="3"/>
    <b v="0"/>
  </r>
  <r>
    <s v="AZ-2014-6429468"/>
    <x v="743"/>
    <n v="24"/>
    <n v="5"/>
    <n v="14"/>
    <x v="743"/>
    <s v="Terence Welch"/>
    <x v="10"/>
    <x v="45"/>
    <s v="Innsbruck"/>
    <x v="1"/>
    <s v="Consumer"/>
    <s v="Economy"/>
    <x v="0"/>
    <x v="1"/>
    <s v="Ibico Binding Machine, Economy"/>
    <n v="0"/>
    <n v="206"/>
    <n v="18"/>
    <n v="4"/>
    <b v="1"/>
  </r>
  <r>
    <s v="AZ-2014-6429468"/>
    <x v="743"/>
    <n v="24"/>
    <n v="5"/>
    <n v="14"/>
    <x v="743"/>
    <s v="Terence Welch"/>
    <x v="10"/>
    <x v="45"/>
    <s v="Innsbruck"/>
    <x v="1"/>
    <s v="Consumer"/>
    <s v="Economy"/>
    <x v="1"/>
    <x v="13"/>
    <s v="Canon Ink, Laser"/>
    <n v="0"/>
    <n v="736"/>
    <n v="346"/>
    <n v="5"/>
    <b v="1"/>
  </r>
  <r>
    <s v="BN-2011-5294325"/>
    <x v="744"/>
    <n v="25"/>
    <n v="5"/>
    <n v="11"/>
    <x v="744"/>
    <s v="Angus Reading"/>
    <x v="2"/>
    <x v="40"/>
    <s v="Naples"/>
    <x v="2"/>
    <s v="Corporate"/>
    <s v="Economy"/>
    <x v="0"/>
    <x v="2"/>
    <s v="Binney &amp; Smith Markers, Blue"/>
    <n v="0"/>
    <n v="24"/>
    <n v="5"/>
    <n v="1"/>
    <b v="1"/>
  </r>
  <r>
    <s v="BN-2011-5294325"/>
    <x v="744"/>
    <n v="25"/>
    <n v="5"/>
    <n v="11"/>
    <x v="744"/>
    <s v="Angus Reading"/>
    <x v="2"/>
    <x v="40"/>
    <s v="Naples"/>
    <x v="2"/>
    <s v="Corporate"/>
    <s v="Economy"/>
    <x v="0"/>
    <x v="2"/>
    <s v="Binney &amp; Smith Pencil Sharpener, Water Color"/>
    <n v="0"/>
    <n v="60"/>
    <n v="14"/>
    <n v="2"/>
    <b v="0"/>
  </r>
  <r>
    <s v="BN-2011-5294325"/>
    <x v="744"/>
    <n v="25"/>
    <n v="5"/>
    <n v="11"/>
    <x v="744"/>
    <s v="Angus Reading"/>
    <x v="2"/>
    <x v="40"/>
    <s v="Naples"/>
    <x v="2"/>
    <s v="Corporate"/>
    <s v="Economy"/>
    <x v="0"/>
    <x v="3"/>
    <s v="Rogers File Cart, Single Width"/>
    <n v="0"/>
    <n v="256"/>
    <n v="-102"/>
    <n v="3"/>
    <b v="1"/>
  </r>
  <r>
    <s v="BN-2011-5294325"/>
    <x v="744"/>
    <n v="25"/>
    <n v="5"/>
    <n v="11"/>
    <x v="744"/>
    <s v="Angus Reading"/>
    <x v="2"/>
    <x v="40"/>
    <s v="Naples"/>
    <x v="2"/>
    <s v="Corporate"/>
    <s v="Economy"/>
    <x v="1"/>
    <x v="7"/>
    <s v="Belkin Memory Card, Programmable"/>
    <n v="0"/>
    <n v="698"/>
    <n v="209"/>
    <n v="6"/>
    <b v="1"/>
  </r>
  <r>
    <s v="BN-2011-5294325"/>
    <x v="744"/>
    <n v="25"/>
    <n v="5"/>
    <n v="11"/>
    <x v="744"/>
    <s v="Angus Reading"/>
    <x v="2"/>
    <x v="40"/>
    <s v="Naples"/>
    <x v="2"/>
    <s v="Corporate"/>
    <s v="Economy"/>
    <x v="1"/>
    <x v="9"/>
    <s v="Samsung Audio Dock, with Caller ID"/>
    <n v="0"/>
    <n v="601"/>
    <n v="-371"/>
    <n v="6"/>
    <b v="0"/>
  </r>
  <r>
    <s v="AZ-2012-1979551"/>
    <x v="745"/>
    <n v="25"/>
    <n v="5"/>
    <n v="12"/>
    <x v="745"/>
    <s v="Jodie Mellor"/>
    <x v="1"/>
    <x v="1"/>
    <s v="Pulheim"/>
    <x v="1"/>
    <s v="Consumer"/>
    <s v="Economy"/>
    <x v="0"/>
    <x v="8"/>
    <s v="Breville Toaster, Red"/>
    <n v="0"/>
    <n v="69"/>
    <n v="18"/>
    <n v="1"/>
    <b v="0"/>
  </r>
  <r>
    <s v="AZ-2012-1979551"/>
    <x v="745"/>
    <n v="25"/>
    <n v="5"/>
    <n v="12"/>
    <x v="745"/>
    <s v="Jodie Mellor"/>
    <x v="1"/>
    <x v="1"/>
    <s v="Pulheim"/>
    <x v="1"/>
    <s v="Consumer"/>
    <s v="Economy"/>
    <x v="1"/>
    <x v="9"/>
    <s v="Apple Signal Booster, with Caller ID"/>
    <n v="0"/>
    <n v="683"/>
    <n v="61"/>
    <n v="5"/>
    <b v="0"/>
  </r>
  <r>
    <s v="AZ-2012-7998703"/>
    <x v="745"/>
    <n v="25"/>
    <n v="5"/>
    <n v="12"/>
    <x v="745"/>
    <s v="Lauren Saunders"/>
    <x v="5"/>
    <x v="18"/>
    <s v="Alicante"/>
    <x v="2"/>
    <s v="Consumer"/>
    <s v="Priority"/>
    <x v="0"/>
    <x v="2"/>
    <s v="Binney &amp; Smith Sketch Pad, Blue"/>
    <n v="0"/>
    <n v="371"/>
    <n v="96"/>
    <n v="8"/>
    <b v="1"/>
  </r>
  <r>
    <s v="AZ-2012-7998703"/>
    <x v="745"/>
    <n v="25"/>
    <n v="5"/>
    <n v="12"/>
    <x v="745"/>
    <s v="Lauren Saunders"/>
    <x v="5"/>
    <x v="18"/>
    <s v="Alicante"/>
    <x v="2"/>
    <s v="Consumer"/>
    <s v="Priority"/>
    <x v="0"/>
    <x v="0"/>
    <s v="SanDisk Cards &amp; Envelopes, Recycled"/>
    <n v="0"/>
    <n v="97"/>
    <n v="4"/>
    <n v="2"/>
    <b v="0"/>
  </r>
  <r>
    <s v="AZ-2013-9718437"/>
    <x v="746"/>
    <n v="25"/>
    <n v="5"/>
    <n v="13"/>
    <x v="746"/>
    <s v="Victoria Bell"/>
    <x v="3"/>
    <x v="8"/>
    <s v="Bagneux"/>
    <x v="1"/>
    <s v="Home Office"/>
    <s v="Economy"/>
    <x v="2"/>
    <x v="5"/>
    <s v="Dania Classic Bookcase, Mobile"/>
    <n v="0"/>
    <n v="1488"/>
    <n v="132"/>
    <n v="4"/>
    <b v="1"/>
  </r>
  <r>
    <s v="AZ-2011-8742773"/>
    <x v="747"/>
    <n v="26"/>
    <n v="5"/>
    <n v="11"/>
    <x v="747"/>
    <s v="Alana Zahel"/>
    <x v="3"/>
    <x v="41"/>
    <s v="Lisieux"/>
    <x v="1"/>
    <s v="Consumer"/>
    <s v="Priority"/>
    <x v="0"/>
    <x v="2"/>
    <s v="Boston Pens, Blue"/>
    <n v="0"/>
    <n v="43"/>
    <n v="1"/>
    <n v="3"/>
    <b v="0"/>
  </r>
  <r>
    <s v="AZ-2011-8973571"/>
    <x v="747"/>
    <n v="26"/>
    <n v="5"/>
    <n v="11"/>
    <x v="747"/>
    <s v="Lily Dallachy"/>
    <x v="4"/>
    <x v="4"/>
    <s v="Portsmouth"/>
    <x v="0"/>
    <s v="Corporate"/>
    <s v="Economy"/>
    <x v="0"/>
    <x v="3"/>
    <s v="Tenex Folders, Blue"/>
    <n v="0"/>
    <n v="46"/>
    <n v="15"/>
    <n v="2"/>
    <b v="0"/>
  </r>
  <r>
    <s v="AZ-2011-8973571"/>
    <x v="747"/>
    <n v="26"/>
    <n v="5"/>
    <n v="11"/>
    <x v="747"/>
    <s v="Lily Dallachy"/>
    <x v="4"/>
    <x v="4"/>
    <s v="Portsmouth"/>
    <x v="0"/>
    <s v="Corporate"/>
    <s v="Economy"/>
    <x v="0"/>
    <x v="3"/>
    <s v="Tenex Lockers, Single Width"/>
    <n v="0"/>
    <n v="2859"/>
    <n v="171"/>
    <n v="14"/>
    <b v="1"/>
  </r>
  <r>
    <s v="AZ-2011-8973571"/>
    <x v="747"/>
    <n v="26"/>
    <n v="5"/>
    <n v="11"/>
    <x v="747"/>
    <s v="Lily Dallachy"/>
    <x v="4"/>
    <x v="4"/>
    <s v="Portsmouth"/>
    <x v="0"/>
    <s v="Corporate"/>
    <s v="Economy"/>
    <x v="0"/>
    <x v="12"/>
    <s v="Fiskars Letter Opener, High Speed"/>
    <n v="0"/>
    <n v="164"/>
    <n v="6"/>
    <n v="6"/>
    <b v="0"/>
  </r>
  <r>
    <s v="AZ-2011-3247022"/>
    <x v="747"/>
    <n v="26"/>
    <n v="5"/>
    <n v="11"/>
    <x v="747"/>
    <s v="Louis Wilson"/>
    <x v="4"/>
    <x v="4"/>
    <s v="London"/>
    <x v="0"/>
    <s v="Consumer"/>
    <s v="Economy"/>
    <x v="2"/>
    <x v="5"/>
    <s v="Dania Floating Shelf Set, Metal"/>
    <n v="0"/>
    <n v="608"/>
    <n v="189"/>
    <n v="4"/>
    <b v="1"/>
  </r>
  <r>
    <s v="AZ-2011-3247022"/>
    <x v="747"/>
    <n v="26"/>
    <n v="5"/>
    <n v="11"/>
    <x v="747"/>
    <s v="Louis Wilson"/>
    <x v="4"/>
    <x v="4"/>
    <s v="London"/>
    <x v="0"/>
    <s v="Consumer"/>
    <s v="Economy"/>
    <x v="0"/>
    <x v="2"/>
    <s v="BIC Highlighters, Water Color"/>
    <n v="0"/>
    <n v="159"/>
    <n v="14"/>
    <n v="8"/>
    <b v="0"/>
  </r>
  <r>
    <s v="AZ-2011-3247022"/>
    <x v="747"/>
    <n v="26"/>
    <n v="5"/>
    <n v="11"/>
    <x v="747"/>
    <s v="Louis Wilson"/>
    <x v="4"/>
    <x v="4"/>
    <s v="London"/>
    <x v="0"/>
    <s v="Consumer"/>
    <s v="Economy"/>
    <x v="0"/>
    <x v="1"/>
    <s v="Avery 3-Hole Punch, Clear"/>
    <n v="0"/>
    <n v="123"/>
    <n v="4"/>
    <n v="5"/>
    <b v="0"/>
  </r>
  <r>
    <s v="AZ-2011-3247022"/>
    <x v="747"/>
    <n v="26"/>
    <n v="5"/>
    <n v="11"/>
    <x v="747"/>
    <s v="Louis Wilson"/>
    <x v="4"/>
    <x v="4"/>
    <s v="London"/>
    <x v="0"/>
    <s v="Consumer"/>
    <s v="Economy"/>
    <x v="0"/>
    <x v="3"/>
    <s v="Rogers File Cart, Single Width"/>
    <n v="0"/>
    <n v="255"/>
    <n v="45"/>
    <n v="2"/>
    <b v="0"/>
  </r>
  <r>
    <s v="AZ-2012-2580887"/>
    <x v="748"/>
    <n v="26"/>
    <n v="5"/>
    <n v="12"/>
    <x v="748"/>
    <s v="Molly Palmer"/>
    <x v="3"/>
    <x v="8"/>
    <s v="Drancy"/>
    <x v="1"/>
    <s v="Corporate"/>
    <s v="Economy Plus"/>
    <x v="0"/>
    <x v="2"/>
    <s v="Binney &amp; Smith Pencil Sharpener, Water Color"/>
    <n v="0"/>
    <n v="209"/>
    <n v="48"/>
    <n v="7"/>
    <b v="1"/>
  </r>
  <r>
    <s v="AZ-2012-2580887"/>
    <x v="748"/>
    <n v="26"/>
    <n v="5"/>
    <n v="12"/>
    <x v="748"/>
    <s v="Molly Palmer"/>
    <x v="3"/>
    <x v="8"/>
    <s v="Drancy"/>
    <x v="1"/>
    <s v="Corporate"/>
    <s v="Economy Plus"/>
    <x v="0"/>
    <x v="0"/>
    <s v="Enermax Parchment Paper, 8.5 x 11"/>
    <n v="0"/>
    <n v="117"/>
    <n v="33"/>
    <n v="6"/>
    <b v="0"/>
  </r>
  <r>
    <s v="AZ-2012-2580887"/>
    <x v="748"/>
    <n v="26"/>
    <n v="5"/>
    <n v="12"/>
    <x v="748"/>
    <s v="Molly Palmer"/>
    <x v="3"/>
    <x v="8"/>
    <s v="Drancy"/>
    <x v="1"/>
    <s v="Corporate"/>
    <s v="Economy Plus"/>
    <x v="0"/>
    <x v="3"/>
    <s v="Tenex Box, Wire Frame"/>
    <n v="0"/>
    <n v="42"/>
    <n v="17"/>
    <n v="3"/>
    <b v="0"/>
  </r>
  <r>
    <s v="BN-2014-2557638"/>
    <x v="749"/>
    <n v="26"/>
    <n v="5"/>
    <n v="14"/>
    <x v="749"/>
    <s v="Laura Elizabeth"/>
    <x v="2"/>
    <x v="7"/>
    <s v="Treviso"/>
    <x v="2"/>
    <s v="Consumer"/>
    <s v="Economy Plus"/>
    <x v="2"/>
    <x v="5"/>
    <s v="Ikea Stackable Bookrack, Mobile"/>
    <n v="0"/>
    <n v="375"/>
    <n v="180"/>
    <n v="3"/>
    <b v="0"/>
  </r>
  <r>
    <s v="BN-2014-2557638"/>
    <x v="749"/>
    <n v="26"/>
    <n v="5"/>
    <n v="14"/>
    <x v="749"/>
    <s v="Laura Elizabeth"/>
    <x v="2"/>
    <x v="7"/>
    <s v="Treviso"/>
    <x v="2"/>
    <s v="Consumer"/>
    <s v="Economy Plus"/>
    <x v="2"/>
    <x v="5"/>
    <s v="Sauder Stackable Bookrack, Pine"/>
    <n v="0"/>
    <n v="299"/>
    <n v="113"/>
    <n v="2"/>
    <b v="0"/>
  </r>
  <r>
    <s v="BN-2014-2557638"/>
    <x v="749"/>
    <n v="26"/>
    <n v="5"/>
    <n v="14"/>
    <x v="749"/>
    <s v="Laura Elizabeth"/>
    <x v="2"/>
    <x v="7"/>
    <s v="Treviso"/>
    <x v="2"/>
    <s v="Consumer"/>
    <s v="Economy Plus"/>
    <x v="2"/>
    <x v="6"/>
    <s v="SAFCO Chairmat, Red"/>
    <n v="1"/>
    <n v="287"/>
    <n v="-280"/>
    <n v="12"/>
    <b v="1"/>
  </r>
  <r>
    <s v="BN-2014-2557638"/>
    <x v="749"/>
    <n v="26"/>
    <n v="5"/>
    <n v="14"/>
    <x v="749"/>
    <s v="Laura Elizabeth"/>
    <x v="2"/>
    <x v="7"/>
    <s v="Treviso"/>
    <x v="2"/>
    <s v="Consumer"/>
    <s v="Economy Plus"/>
    <x v="2"/>
    <x v="15"/>
    <s v="Advantus Frame, Erganomic"/>
    <n v="0"/>
    <n v="110"/>
    <n v="35"/>
    <n v="1"/>
    <b v="0"/>
  </r>
  <r>
    <s v="BN-2014-2557638"/>
    <x v="749"/>
    <n v="26"/>
    <n v="5"/>
    <n v="14"/>
    <x v="749"/>
    <s v="Laura Elizabeth"/>
    <x v="2"/>
    <x v="7"/>
    <s v="Treviso"/>
    <x v="2"/>
    <s v="Consumer"/>
    <s v="Economy Plus"/>
    <x v="0"/>
    <x v="1"/>
    <s v="Cardinal Binding Machine, Clear"/>
    <n v="0"/>
    <n v="148"/>
    <n v="59"/>
    <n v="3"/>
    <b v="0"/>
  </r>
  <r>
    <s v="BN-2014-2557638"/>
    <x v="749"/>
    <n v="26"/>
    <n v="5"/>
    <n v="14"/>
    <x v="749"/>
    <s v="Laura Elizabeth"/>
    <x v="2"/>
    <x v="7"/>
    <s v="Treviso"/>
    <x v="2"/>
    <s v="Consumer"/>
    <s v="Economy Plus"/>
    <x v="1"/>
    <x v="13"/>
    <s v="Sharp Fax Machine, Laser"/>
    <n v="0"/>
    <n v="1183"/>
    <n v="106"/>
    <n v="4"/>
    <b v="0"/>
  </r>
  <r>
    <s v="AZ-2014-6710580"/>
    <x v="749"/>
    <n v="26"/>
    <n v="5"/>
    <n v="14"/>
    <x v="749"/>
    <s v="Judy Rodriquez"/>
    <x v="4"/>
    <x v="4"/>
    <s v="Dudley"/>
    <x v="0"/>
    <s v="Consumer"/>
    <s v="Economy"/>
    <x v="0"/>
    <x v="2"/>
    <s v="BIC Highlighters, Easy-Erase"/>
    <n v="0"/>
    <n v="38"/>
    <n v="9"/>
    <n v="2"/>
    <b v="0"/>
  </r>
  <r>
    <s v="AZ-2014-7247090"/>
    <x v="749"/>
    <n v="26"/>
    <n v="5"/>
    <n v="14"/>
    <x v="749"/>
    <s v="Julian Corbin"/>
    <x v="5"/>
    <x v="54"/>
    <s v="Madrid"/>
    <x v="2"/>
    <s v="Home Office"/>
    <s v="Economy"/>
    <x v="2"/>
    <x v="6"/>
    <s v="Novimex Rocking Chair, Red"/>
    <n v="0"/>
    <n v="315"/>
    <n v="-8"/>
    <n v="3"/>
    <b v="0"/>
  </r>
  <r>
    <s v="AZ-2014-7247090"/>
    <x v="749"/>
    <n v="26"/>
    <n v="5"/>
    <n v="14"/>
    <x v="749"/>
    <s v="Julian Corbin"/>
    <x v="5"/>
    <x v="54"/>
    <s v="Madrid"/>
    <x v="2"/>
    <s v="Home Office"/>
    <s v="Economy"/>
    <x v="0"/>
    <x v="1"/>
    <s v="Ibico 3-Hole Punch, Durable"/>
    <n v="0"/>
    <n v="128"/>
    <n v="47"/>
    <n v="4"/>
    <b v="1"/>
  </r>
  <r>
    <s v="AZ-2011-2598415"/>
    <x v="750"/>
    <n v="27"/>
    <n v="5"/>
    <n v="11"/>
    <x v="750"/>
    <s v="Lincoln Want"/>
    <x v="1"/>
    <x v="1"/>
    <s v="Pulheim"/>
    <x v="1"/>
    <s v="Consumer"/>
    <s v="Priority"/>
    <x v="2"/>
    <x v="5"/>
    <s v="Safco Floating Shelf Set, Pine"/>
    <n v="0"/>
    <n v="713"/>
    <n v="40"/>
    <n v="4"/>
    <b v="1"/>
  </r>
  <r>
    <s v="AZ-2011-2598415"/>
    <x v="750"/>
    <n v="27"/>
    <n v="5"/>
    <n v="11"/>
    <x v="750"/>
    <s v="Lincoln Want"/>
    <x v="1"/>
    <x v="1"/>
    <s v="Pulheim"/>
    <x v="1"/>
    <s v="Consumer"/>
    <s v="Priority"/>
    <x v="2"/>
    <x v="16"/>
    <s v="Bevis Coffee Table, with Bottom Storage"/>
    <n v="0"/>
    <n v="827"/>
    <n v="-395"/>
    <n v="4"/>
    <b v="1"/>
  </r>
  <r>
    <s v="AZ-2011-2598415"/>
    <x v="750"/>
    <n v="27"/>
    <n v="5"/>
    <n v="11"/>
    <x v="750"/>
    <s v="Lincoln Want"/>
    <x v="1"/>
    <x v="1"/>
    <s v="Pulheim"/>
    <x v="1"/>
    <s v="Consumer"/>
    <s v="Priority"/>
    <x v="0"/>
    <x v="8"/>
    <s v="Breville Coffee Grinder, White"/>
    <n v="0"/>
    <n v="324"/>
    <n v="-25"/>
    <n v="6"/>
    <b v="1"/>
  </r>
  <r>
    <s v="AZ-2011-2598415"/>
    <x v="750"/>
    <n v="27"/>
    <n v="5"/>
    <n v="11"/>
    <x v="750"/>
    <s v="Lincoln Want"/>
    <x v="1"/>
    <x v="1"/>
    <s v="Pulheim"/>
    <x v="1"/>
    <s v="Consumer"/>
    <s v="Priority"/>
    <x v="0"/>
    <x v="1"/>
    <s v="Cardinal 3-Hole Punch, Clear"/>
    <n v="0"/>
    <n v="141"/>
    <n v="30"/>
    <n v="5"/>
    <b v="1"/>
  </r>
  <r>
    <s v="AZ-2011-2598415"/>
    <x v="750"/>
    <n v="27"/>
    <n v="5"/>
    <n v="11"/>
    <x v="750"/>
    <s v="Lincoln Want"/>
    <x v="1"/>
    <x v="1"/>
    <s v="Pulheim"/>
    <x v="1"/>
    <s v="Consumer"/>
    <s v="Priority"/>
    <x v="0"/>
    <x v="1"/>
    <s v="Ibico Hole Reinforcements, Recycled"/>
    <n v="0"/>
    <n v="44"/>
    <n v="14"/>
    <n v="6"/>
    <b v="0"/>
  </r>
  <r>
    <s v="AZ-2011-4835209"/>
    <x v="750"/>
    <n v="27"/>
    <n v="5"/>
    <n v="11"/>
    <x v="750"/>
    <s v="Esther Henderson"/>
    <x v="1"/>
    <x v="31"/>
    <s v="Hamburg"/>
    <x v="1"/>
    <s v="Consumer"/>
    <s v="Economy"/>
    <x v="0"/>
    <x v="11"/>
    <s v="Advantus Rubber Bands, Bulk Pack"/>
    <n v="0"/>
    <n v="100"/>
    <n v="33"/>
    <n v="6"/>
    <b v="0"/>
  </r>
  <r>
    <s v="BN-2011-602308"/>
    <x v="750"/>
    <n v="27"/>
    <n v="5"/>
    <n v="11"/>
    <x v="750"/>
    <s v="Mariam McMeckan"/>
    <x v="0"/>
    <x v="0"/>
    <s v="Stockholm"/>
    <x v="0"/>
    <s v="Corporate"/>
    <s v="Priority"/>
    <x v="0"/>
    <x v="10"/>
    <s v="Cameo Clasp Envelope, Recycled"/>
    <n v="1"/>
    <n v="46"/>
    <n v="-38"/>
    <n v="11"/>
    <b v="0"/>
  </r>
  <r>
    <s v="AZ-2013-5987890"/>
    <x v="751"/>
    <n v="27"/>
    <n v="5"/>
    <n v="13"/>
    <x v="751"/>
    <s v="Madison Chadwick"/>
    <x v="4"/>
    <x v="88"/>
    <s v="Cardiff"/>
    <x v="0"/>
    <s v="Consumer"/>
    <s v="Economy Plus"/>
    <x v="0"/>
    <x v="2"/>
    <s v="BIC Pencil Sharpener, Water Color"/>
    <n v="0"/>
    <n v="129"/>
    <n v="49"/>
    <n v="4"/>
    <b v="0"/>
  </r>
  <r>
    <s v="AZ-2013-5987890"/>
    <x v="751"/>
    <n v="27"/>
    <n v="5"/>
    <n v="13"/>
    <x v="751"/>
    <s v="Madison Chadwick"/>
    <x v="4"/>
    <x v="88"/>
    <s v="Cardiff"/>
    <x v="0"/>
    <s v="Consumer"/>
    <s v="Economy Plus"/>
    <x v="1"/>
    <x v="4"/>
    <s v="Panasonic Receipt Printer, Durable"/>
    <n v="0"/>
    <n v="484"/>
    <n v="213"/>
    <n v="4"/>
    <b v="1"/>
  </r>
  <r>
    <s v="AZ-2013-5900353"/>
    <x v="751"/>
    <n v="27"/>
    <n v="5"/>
    <n v="13"/>
    <x v="751"/>
    <s v="Lara Stoate"/>
    <x v="1"/>
    <x v="1"/>
    <s v="Grevenbroich"/>
    <x v="1"/>
    <s v="Corporate"/>
    <s v="Economy"/>
    <x v="0"/>
    <x v="2"/>
    <s v="Boston Pencil Sharpener, Easy-Erase"/>
    <n v="0"/>
    <n v="181"/>
    <n v="29"/>
    <n v="6"/>
    <b v="1"/>
  </r>
  <r>
    <s v="AZ-2013-5900353"/>
    <x v="751"/>
    <n v="27"/>
    <n v="5"/>
    <n v="13"/>
    <x v="751"/>
    <s v="Lara Stoate"/>
    <x v="1"/>
    <x v="1"/>
    <s v="Grevenbroich"/>
    <x v="1"/>
    <s v="Corporate"/>
    <s v="Economy"/>
    <x v="0"/>
    <x v="3"/>
    <s v="Tenex Shelving, Wire Frame"/>
    <n v="0"/>
    <n v="97"/>
    <n v="2"/>
    <n v="2"/>
    <b v="1"/>
  </r>
  <r>
    <s v="AZ-2013-5900353"/>
    <x v="751"/>
    <n v="27"/>
    <n v="5"/>
    <n v="13"/>
    <x v="751"/>
    <s v="Lara Stoate"/>
    <x v="1"/>
    <x v="1"/>
    <s v="Grevenbroich"/>
    <x v="1"/>
    <s v="Corporate"/>
    <s v="Economy"/>
    <x v="1"/>
    <x v="9"/>
    <s v="Cisco Signal Booster, with Caller ID"/>
    <n v="0"/>
    <n v="1063"/>
    <n v="266"/>
    <n v="7"/>
    <b v="0"/>
  </r>
  <r>
    <s v="AZ-2014-9550736"/>
    <x v="752"/>
    <n v="27"/>
    <n v="5"/>
    <n v="14"/>
    <x v="752"/>
    <s v="Donald Pak"/>
    <x v="1"/>
    <x v="1"/>
    <s v="Cologne"/>
    <x v="1"/>
    <s v="Corporate"/>
    <s v="Economy"/>
    <x v="0"/>
    <x v="8"/>
    <s v="Cuisinart Blender, White"/>
    <n v="0"/>
    <n v="117"/>
    <n v="36"/>
    <n v="2"/>
    <b v="0"/>
  </r>
  <r>
    <s v="AZ-2014-9550736"/>
    <x v="752"/>
    <n v="27"/>
    <n v="5"/>
    <n v="14"/>
    <x v="752"/>
    <s v="Donald Pak"/>
    <x v="1"/>
    <x v="1"/>
    <s v="Cologne"/>
    <x v="1"/>
    <s v="Corporate"/>
    <s v="Economy"/>
    <x v="1"/>
    <x v="9"/>
    <s v="Cisco Office Telephone, Cordless"/>
    <n v="0"/>
    <n v="916"/>
    <n v="192"/>
    <n v="11"/>
    <b v="1"/>
  </r>
  <r>
    <s v="AZ-2014-6427379"/>
    <x v="752"/>
    <n v="27"/>
    <n v="5"/>
    <n v="14"/>
    <x v="752"/>
    <s v="Aidan Hayward"/>
    <x v="10"/>
    <x v="29"/>
    <s v="Vienna"/>
    <x v="1"/>
    <s v="Corporate"/>
    <s v="Economy"/>
    <x v="0"/>
    <x v="0"/>
    <s v="Xerox Memo Slips, Recycled"/>
    <n v="0"/>
    <n v="54"/>
    <n v="8"/>
    <n v="4"/>
    <b v="0"/>
  </r>
  <r>
    <s v="AZ-2011-5869323"/>
    <x v="753"/>
    <n v="28"/>
    <n v="5"/>
    <n v="11"/>
    <x v="753"/>
    <s v="Elijah Sodeman"/>
    <x v="4"/>
    <x v="4"/>
    <s v="Luton"/>
    <x v="0"/>
    <s v="Consumer"/>
    <s v="Economy"/>
    <x v="1"/>
    <x v="7"/>
    <s v="Logitech Mouse, Erganomic"/>
    <n v="0"/>
    <n v="54"/>
    <n v="12"/>
    <n v="2"/>
    <b v="0"/>
  </r>
  <r>
    <s v="AZ-2012-4640221"/>
    <x v="754"/>
    <n v="28"/>
    <n v="5"/>
    <n v="12"/>
    <x v="754"/>
    <s v="Zachary Disher"/>
    <x v="2"/>
    <x v="53"/>
    <s v="Barletta"/>
    <x v="2"/>
    <s v="Consumer"/>
    <s v="Priority"/>
    <x v="1"/>
    <x v="13"/>
    <s v="Hewlett Wireless Fax, High-Speed"/>
    <n v="0"/>
    <n v="1514"/>
    <n v="742"/>
    <n v="4"/>
    <b v="1"/>
  </r>
  <r>
    <s v="AZ-2013-327406"/>
    <x v="755"/>
    <n v="28"/>
    <n v="5"/>
    <n v="13"/>
    <x v="755"/>
    <s v="Rory Gunson"/>
    <x v="1"/>
    <x v="21"/>
    <s v="Leipzig"/>
    <x v="1"/>
    <s v="Consumer"/>
    <s v="Economy"/>
    <x v="2"/>
    <x v="16"/>
    <s v="Bevis Wood Table, Rectangular"/>
    <n v="0"/>
    <n v="1726"/>
    <n v="-478"/>
    <n v="5"/>
    <b v="0"/>
  </r>
  <r>
    <s v="AZ-2013-327406"/>
    <x v="755"/>
    <n v="28"/>
    <n v="5"/>
    <n v="13"/>
    <x v="755"/>
    <s v="Rory Gunson"/>
    <x v="1"/>
    <x v="21"/>
    <s v="Leipzig"/>
    <x v="1"/>
    <s v="Consumer"/>
    <s v="Economy"/>
    <x v="0"/>
    <x v="2"/>
    <s v="Binney &amp; Smith Canvas, Blue"/>
    <n v="0"/>
    <n v="154"/>
    <n v="29"/>
    <n v="3"/>
    <b v="1"/>
  </r>
  <r>
    <s v="AZ-2013-327406"/>
    <x v="755"/>
    <n v="28"/>
    <n v="5"/>
    <n v="13"/>
    <x v="755"/>
    <s v="Rory Gunson"/>
    <x v="1"/>
    <x v="21"/>
    <s v="Leipzig"/>
    <x v="1"/>
    <s v="Consumer"/>
    <s v="Economy"/>
    <x v="0"/>
    <x v="1"/>
    <s v="Cardinal 3-Hole Punch, Durable"/>
    <n v="0"/>
    <n v="61"/>
    <n v="28"/>
    <n v="2"/>
    <b v="1"/>
  </r>
  <r>
    <s v="AZ-2013-327406"/>
    <x v="755"/>
    <n v="28"/>
    <n v="5"/>
    <n v="13"/>
    <x v="755"/>
    <s v="Rory Gunson"/>
    <x v="1"/>
    <x v="21"/>
    <s v="Leipzig"/>
    <x v="1"/>
    <s v="Consumer"/>
    <s v="Economy"/>
    <x v="1"/>
    <x v="13"/>
    <s v="Canon Fax and Copier, Color"/>
    <n v="0"/>
    <n v="578"/>
    <n v="139"/>
    <n v="3"/>
    <b v="1"/>
  </r>
  <r>
    <s v="AZ-2013-327406"/>
    <x v="755"/>
    <n v="28"/>
    <n v="5"/>
    <n v="13"/>
    <x v="755"/>
    <s v="Rory Gunson"/>
    <x v="1"/>
    <x v="21"/>
    <s v="Leipzig"/>
    <x v="1"/>
    <s v="Consumer"/>
    <s v="Economy"/>
    <x v="1"/>
    <x v="13"/>
    <s v="Hewlett Wireless Fax, Digital"/>
    <n v="0"/>
    <n v="1899"/>
    <n v="228"/>
    <n v="5"/>
    <b v="1"/>
  </r>
  <r>
    <s v="AZ-2013-5109758"/>
    <x v="755"/>
    <n v="28"/>
    <n v="5"/>
    <n v="13"/>
    <x v="755"/>
    <s v="Ebony Northcott"/>
    <x v="4"/>
    <x v="4"/>
    <s v="Eastbourne"/>
    <x v="0"/>
    <s v="Consumer"/>
    <s v="Economy Plus"/>
    <x v="2"/>
    <x v="6"/>
    <s v="Office Star Chairmat, Adjustable"/>
    <n v="0"/>
    <n v="205"/>
    <n v="80"/>
    <n v="3"/>
    <b v="1"/>
  </r>
  <r>
    <s v="AZ-2013-4525210"/>
    <x v="755"/>
    <n v="28"/>
    <n v="5"/>
    <n v="13"/>
    <x v="755"/>
    <s v="Abbie Perry"/>
    <x v="2"/>
    <x v="24"/>
    <s v="Milan"/>
    <x v="2"/>
    <s v="Consumer"/>
    <s v="Economy Plus"/>
    <x v="0"/>
    <x v="10"/>
    <s v="Kraft Interoffice Envelope, Recycled"/>
    <n v="0"/>
    <n v="229"/>
    <n v="75"/>
    <n v="5"/>
    <b v="0"/>
  </r>
  <r>
    <s v="AZ-2013-3145442"/>
    <x v="755"/>
    <n v="28"/>
    <n v="5"/>
    <n v="13"/>
    <x v="755"/>
    <s v="Jared Wurster"/>
    <x v="2"/>
    <x v="2"/>
    <s v="Faenza"/>
    <x v="2"/>
    <s v="Consumer"/>
    <s v="Economy"/>
    <x v="1"/>
    <x v="13"/>
    <s v="Brother Personal Copier, Digital"/>
    <n v="0"/>
    <n v="143"/>
    <n v="3"/>
    <n v="1"/>
    <b v="1"/>
  </r>
  <r>
    <s v="BN-2013-4461629"/>
    <x v="755"/>
    <n v="28"/>
    <n v="5"/>
    <n v="13"/>
    <x v="755"/>
    <s v="Jeremy Pilcher"/>
    <x v="0"/>
    <x v="0"/>
    <s v="Stockholm"/>
    <x v="0"/>
    <s v="Corporate"/>
    <s v="Immediate"/>
    <x v="0"/>
    <x v="2"/>
    <s v="Stanley Sketch Pad, Easy-Erase"/>
    <n v="1"/>
    <n v="112"/>
    <n v="-69"/>
    <n v="5"/>
    <b v="1"/>
  </r>
  <r>
    <s v="BN-2013-4461629"/>
    <x v="755"/>
    <n v="28"/>
    <n v="5"/>
    <n v="13"/>
    <x v="755"/>
    <s v="Jeremy Pilcher"/>
    <x v="0"/>
    <x v="0"/>
    <s v="Stockholm"/>
    <x v="0"/>
    <s v="Corporate"/>
    <s v="Immediate"/>
    <x v="0"/>
    <x v="1"/>
    <s v="Wilson Jones Binder Covers, Recycled"/>
    <n v="1"/>
    <n v="12"/>
    <n v="-6"/>
    <n v="2"/>
    <b v="1"/>
  </r>
  <r>
    <s v="AZ-2014-8568021"/>
    <x v="756"/>
    <n v="28"/>
    <n v="5"/>
    <n v="14"/>
    <x v="756"/>
    <s v="Nancy Seay"/>
    <x v="3"/>
    <x v="39"/>
    <s v="Marseille"/>
    <x v="1"/>
    <s v="Consumer"/>
    <s v="Economy Plus"/>
    <x v="0"/>
    <x v="0"/>
    <s v="Green Bar Memo Slips, Premium"/>
    <n v="0"/>
    <n v="102"/>
    <n v="11"/>
    <n v="6"/>
    <b v="1"/>
  </r>
  <r>
    <s v="AZ-2014-8128242"/>
    <x v="756"/>
    <n v="28"/>
    <n v="5"/>
    <n v="14"/>
    <x v="756"/>
    <s v="Mary Saterfiel"/>
    <x v="1"/>
    <x v="17"/>
    <s v="Flensburg"/>
    <x v="1"/>
    <s v="Consumer"/>
    <s v="Economy Plus"/>
    <x v="0"/>
    <x v="2"/>
    <s v="Binney &amp; Smith Markers, Blue"/>
    <n v="0"/>
    <n v="120"/>
    <n v="23"/>
    <n v="5"/>
    <b v="1"/>
  </r>
  <r>
    <s v="AZ-2014-8128242"/>
    <x v="756"/>
    <n v="28"/>
    <n v="5"/>
    <n v="14"/>
    <x v="756"/>
    <s v="Mary Saterfiel"/>
    <x v="1"/>
    <x v="17"/>
    <s v="Flensburg"/>
    <x v="1"/>
    <s v="Consumer"/>
    <s v="Economy Plus"/>
    <x v="1"/>
    <x v="7"/>
    <s v="SanDisk Flash Drive, Bluetooth"/>
    <n v="0"/>
    <n v="40"/>
    <n v="18"/>
    <n v="1"/>
    <b v="0"/>
  </r>
  <r>
    <s v="AZ-2012-2449827"/>
    <x v="757"/>
    <n v="29"/>
    <n v="5"/>
    <n v="12"/>
    <x v="757"/>
    <s v="Walter Coley"/>
    <x v="5"/>
    <x v="22"/>
    <s v="San Fernando"/>
    <x v="2"/>
    <s v="Consumer"/>
    <s v="Economy"/>
    <x v="0"/>
    <x v="2"/>
    <s v="Stanley Highlighters, Water Color"/>
    <n v="0"/>
    <n v="54"/>
    <n v="18"/>
    <n v="3"/>
    <b v="1"/>
  </r>
  <r>
    <s v="AZ-2012-2449827"/>
    <x v="757"/>
    <n v="29"/>
    <n v="5"/>
    <n v="12"/>
    <x v="757"/>
    <s v="Walter Coley"/>
    <x v="5"/>
    <x v="22"/>
    <s v="San Fernando"/>
    <x v="2"/>
    <s v="Consumer"/>
    <s v="Economy"/>
    <x v="0"/>
    <x v="1"/>
    <s v="Avery Index Tab, Clear"/>
    <n v="0"/>
    <n v="25"/>
    <n v="1"/>
    <n v="4"/>
    <b v="0"/>
  </r>
  <r>
    <s v="AZ-2012-2449827"/>
    <x v="757"/>
    <n v="29"/>
    <n v="5"/>
    <n v="12"/>
    <x v="757"/>
    <s v="Walter Coley"/>
    <x v="5"/>
    <x v="22"/>
    <s v="San Fernando"/>
    <x v="2"/>
    <s v="Consumer"/>
    <s v="Economy"/>
    <x v="1"/>
    <x v="4"/>
    <s v="Okidata Receipt Printer, Wireless"/>
    <n v="0"/>
    <n v="442"/>
    <n v="84"/>
    <n v="4"/>
    <b v="1"/>
  </r>
  <r>
    <s v="AZ-2012-5752966"/>
    <x v="757"/>
    <n v="29"/>
    <n v="5"/>
    <n v="12"/>
    <x v="757"/>
    <s v="Harrison Cooke"/>
    <x v="4"/>
    <x v="4"/>
    <s v="Luton"/>
    <x v="0"/>
    <s v="Consumer"/>
    <s v="Immediate"/>
    <x v="1"/>
    <x v="9"/>
    <s v="Nokia Smart Phone, Full Size"/>
    <n v="0"/>
    <n v="5725"/>
    <n v="2461"/>
    <n v="9"/>
    <b v="1"/>
  </r>
  <r>
    <s v="AZ-2013-6437122"/>
    <x v="758"/>
    <n v="29"/>
    <n v="5"/>
    <n v="13"/>
    <x v="758"/>
    <s v="Matthew Gill"/>
    <x v="3"/>
    <x v="8"/>
    <s v="Pontault-Combault"/>
    <x v="1"/>
    <s v="Home Office"/>
    <s v="Economy"/>
    <x v="0"/>
    <x v="2"/>
    <s v="Boston Highlighters, Fluorescent"/>
    <n v="0"/>
    <n v="60"/>
    <n v="16"/>
    <n v="3"/>
    <b v="1"/>
  </r>
  <r>
    <s v="AZ-2013-6437122"/>
    <x v="758"/>
    <n v="29"/>
    <n v="5"/>
    <n v="13"/>
    <x v="758"/>
    <s v="Matthew Gill"/>
    <x v="3"/>
    <x v="8"/>
    <s v="Pontault-Combault"/>
    <x v="1"/>
    <s v="Home Office"/>
    <s v="Economy"/>
    <x v="0"/>
    <x v="3"/>
    <s v="Tenex Box, Blue"/>
    <n v="0"/>
    <n v="45"/>
    <n v="7"/>
    <n v="3"/>
    <b v="1"/>
  </r>
  <r>
    <s v="BN-2013-893797"/>
    <x v="758"/>
    <n v="29"/>
    <n v="5"/>
    <n v="13"/>
    <x v="758"/>
    <s v="Spencer Akhtar"/>
    <x v="9"/>
    <x v="70"/>
    <s v="Amersfoort"/>
    <x v="1"/>
    <s v="Consumer"/>
    <s v="Economy"/>
    <x v="1"/>
    <x v="13"/>
    <s v="Canon Copy Machine, Digital"/>
    <n v="1"/>
    <n v="393"/>
    <n v="-306"/>
    <n v="3"/>
    <b v="1"/>
  </r>
  <r>
    <s v="AZ-2014-4220771"/>
    <x v="759"/>
    <n v="29"/>
    <n v="5"/>
    <n v="14"/>
    <x v="759"/>
    <s v="Lola Hughes"/>
    <x v="4"/>
    <x v="4"/>
    <s v="London"/>
    <x v="0"/>
    <s v="Consumer"/>
    <s v="Economy Plus"/>
    <x v="2"/>
    <x v="16"/>
    <s v="Bevis Round Table, with Bottom Storage"/>
    <n v="0"/>
    <n v="1399"/>
    <n v="109"/>
    <n v="3"/>
    <b v="1"/>
  </r>
  <r>
    <s v="AZ-2014-3247933"/>
    <x v="759"/>
    <n v="29"/>
    <n v="5"/>
    <n v="14"/>
    <x v="759"/>
    <s v="Koby Phillip"/>
    <x v="3"/>
    <x v="8"/>
    <s v="Clichy"/>
    <x v="1"/>
    <s v="Consumer"/>
    <s v="Economy"/>
    <x v="0"/>
    <x v="2"/>
    <s v="Stanley Canvas, Fluorescent"/>
    <n v="0"/>
    <n v="101"/>
    <n v="32"/>
    <n v="2"/>
    <b v="1"/>
  </r>
  <r>
    <s v="AZ-2014-1406790"/>
    <x v="759"/>
    <n v="29"/>
    <n v="5"/>
    <n v="14"/>
    <x v="759"/>
    <s v="David Mortlock"/>
    <x v="3"/>
    <x v="9"/>
    <s v="Lyon"/>
    <x v="1"/>
    <s v="Consumer"/>
    <s v="Economy"/>
    <x v="1"/>
    <x v="7"/>
    <s v="Memorex Flash Drive, Bluetooth"/>
    <n v="0"/>
    <n v="118"/>
    <n v="25"/>
    <n v="4"/>
    <b v="1"/>
  </r>
  <r>
    <s v="AZ-2014-8154802"/>
    <x v="759"/>
    <n v="29"/>
    <n v="5"/>
    <n v="14"/>
    <x v="759"/>
    <s v="Rhonda Ford"/>
    <x v="9"/>
    <x v="51"/>
    <s v="Purmerend"/>
    <x v="1"/>
    <s v="Consumer"/>
    <s v="Economy Plus"/>
    <x v="2"/>
    <x v="15"/>
    <s v="Advantus Stacking Tray, Black"/>
    <n v="0"/>
    <n v="190"/>
    <n v="19"/>
    <n v="9"/>
    <b v="1"/>
  </r>
  <r>
    <s v="AZ-2014-8154802"/>
    <x v="759"/>
    <n v="29"/>
    <n v="5"/>
    <n v="14"/>
    <x v="759"/>
    <s v="Rhonda Ford"/>
    <x v="9"/>
    <x v="51"/>
    <s v="Purmerend"/>
    <x v="1"/>
    <s v="Consumer"/>
    <s v="Economy Plus"/>
    <x v="0"/>
    <x v="1"/>
    <s v="Acco 3-Hole Punch, Durable"/>
    <n v="1"/>
    <n v="158"/>
    <n v="-29"/>
    <n v="10"/>
    <b v="0"/>
  </r>
  <r>
    <s v="AZ-2014-8154802"/>
    <x v="759"/>
    <n v="29"/>
    <n v="5"/>
    <n v="14"/>
    <x v="759"/>
    <s v="Rhonda Ford"/>
    <x v="9"/>
    <x v="51"/>
    <s v="Purmerend"/>
    <x v="1"/>
    <s v="Consumer"/>
    <s v="Economy Plus"/>
    <x v="0"/>
    <x v="3"/>
    <s v="Tenex Trays, Single Width"/>
    <n v="1"/>
    <n v="136"/>
    <n v="-33"/>
    <n v="5"/>
    <b v="0"/>
  </r>
  <r>
    <s v="AZ-2014-325624"/>
    <x v="759"/>
    <n v="29"/>
    <n v="5"/>
    <n v="14"/>
    <x v="759"/>
    <s v="Kieran Herbert"/>
    <x v="1"/>
    <x v="1"/>
    <s v="Krefeld"/>
    <x v="1"/>
    <s v="Consumer"/>
    <s v="Economy"/>
    <x v="2"/>
    <x v="6"/>
    <s v="Office Star Chairmat, Adjustable"/>
    <n v="0"/>
    <n v="184"/>
    <n v="59"/>
    <n v="3"/>
    <b v="0"/>
  </r>
  <r>
    <s v="AZ-2014-325624"/>
    <x v="759"/>
    <n v="29"/>
    <n v="5"/>
    <n v="14"/>
    <x v="759"/>
    <s v="Kieran Herbert"/>
    <x v="1"/>
    <x v="1"/>
    <s v="Krefeld"/>
    <x v="1"/>
    <s v="Consumer"/>
    <s v="Economy"/>
    <x v="0"/>
    <x v="2"/>
    <s v="BIC Highlighters, Blue"/>
    <n v="0"/>
    <n v="38"/>
    <n v="15"/>
    <n v="2"/>
    <b v="1"/>
  </r>
  <r>
    <s v="AZ-2014-325624"/>
    <x v="759"/>
    <n v="29"/>
    <n v="5"/>
    <n v="14"/>
    <x v="759"/>
    <s v="Kieran Herbert"/>
    <x v="1"/>
    <x v="1"/>
    <s v="Krefeld"/>
    <x v="1"/>
    <s v="Consumer"/>
    <s v="Economy"/>
    <x v="0"/>
    <x v="2"/>
    <s v="Boston Markers, Easy-Erase"/>
    <n v="0"/>
    <n v="53"/>
    <n v="5"/>
    <n v="2"/>
    <b v="1"/>
  </r>
  <r>
    <s v="AZ-2014-325624"/>
    <x v="759"/>
    <n v="29"/>
    <n v="5"/>
    <n v="14"/>
    <x v="759"/>
    <s v="Kieran Herbert"/>
    <x v="1"/>
    <x v="1"/>
    <s v="Krefeld"/>
    <x v="1"/>
    <s v="Consumer"/>
    <s v="Economy"/>
    <x v="0"/>
    <x v="10"/>
    <s v="Kraft Business Envelopes, Recycled"/>
    <n v="0"/>
    <n v="38"/>
    <n v="18"/>
    <n v="2"/>
    <b v="1"/>
  </r>
  <r>
    <s v="AZ-2014-325624"/>
    <x v="759"/>
    <n v="29"/>
    <n v="5"/>
    <n v="14"/>
    <x v="759"/>
    <s v="Kieran Herbert"/>
    <x v="1"/>
    <x v="1"/>
    <s v="Krefeld"/>
    <x v="1"/>
    <s v="Consumer"/>
    <s v="Economy"/>
    <x v="0"/>
    <x v="11"/>
    <s v="OIC Push Pins, 12 Pack"/>
    <n v="0"/>
    <n v="43"/>
    <n v="18"/>
    <n v="3"/>
    <b v="0"/>
  </r>
  <r>
    <s v="AZ-2014-325624"/>
    <x v="759"/>
    <n v="29"/>
    <n v="5"/>
    <n v="14"/>
    <x v="759"/>
    <s v="Kieran Herbert"/>
    <x v="1"/>
    <x v="1"/>
    <s v="Krefeld"/>
    <x v="1"/>
    <s v="Consumer"/>
    <s v="Economy"/>
    <x v="1"/>
    <x v="13"/>
    <s v="Canon Fax and Copier, Digital"/>
    <n v="0"/>
    <n v="764"/>
    <n v="84"/>
    <n v="4"/>
    <b v="1"/>
  </r>
  <r>
    <s v="BN-2011-6162681"/>
    <x v="760"/>
    <n v="30"/>
    <n v="5"/>
    <n v="11"/>
    <x v="760"/>
    <s v="Angus Ibsch"/>
    <x v="3"/>
    <x v="27"/>
    <s v="Talence"/>
    <x v="1"/>
    <s v="Consumer"/>
    <s v="Priority"/>
    <x v="2"/>
    <x v="16"/>
    <s v="Hon Computer Table, Adjustable Height"/>
    <n v="0"/>
    <n v="2229"/>
    <n v="-754"/>
    <n v="7"/>
    <b v="1"/>
  </r>
  <r>
    <s v="BN-2012-7258485"/>
    <x v="761"/>
    <n v="30"/>
    <n v="5"/>
    <n v="12"/>
    <x v="761"/>
    <s v="Harry Nelson"/>
    <x v="9"/>
    <x v="46"/>
    <s v="Schiedam"/>
    <x v="1"/>
    <s v="Consumer"/>
    <s v="Priority"/>
    <x v="0"/>
    <x v="11"/>
    <s v="Stockwell Staples, 12 Pack"/>
    <n v="1"/>
    <n v="25"/>
    <n v="-6"/>
    <n v="5"/>
    <b v="0"/>
  </r>
  <r>
    <s v="AZ-2013-6514734"/>
    <x v="762"/>
    <n v="30"/>
    <n v="5"/>
    <n v="13"/>
    <x v="762"/>
    <s v="Ashton Morey"/>
    <x v="3"/>
    <x v="9"/>
    <s v="Lyon"/>
    <x v="1"/>
    <s v="Consumer"/>
    <s v="Economy"/>
    <x v="0"/>
    <x v="1"/>
    <s v="Wilson Jones 3-Hole Punch, Durable"/>
    <n v="0"/>
    <n v="147"/>
    <n v="31"/>
    <n v="5"/>
    <b v="0"/>
  </r>
  <r>
    <s v="AZ-2013-267160"/>
    <x v="762"/>
    <n v="30"/>
    <n v="5"/>
    <n v="13"/>
    <x v="762"/>
    <s v="Owen Howell"/>
    <x v="1"/>
    <x v="28"/>
    <s v="Offenburg"/>
    <x v="1"/>
    <s v="Home Office"/>
    <s v="Priority"/>
    <x v="0"/>
    <x v="2"/>
    <s v="BIC Canvas, Blue"/>
    <n v="0"/>
    <n v="269"/>
    <n v="21"/>
    <n v="5"/>
    <b v="0"/>
  </r>
  <r>
    <s v="AZ-2013-267160"/>
    <x v="762"/>
    <n v="30"/>
    <n v="5"/>
    <n v="13"/>
    <x v="762"/>
    <s v="Owen Howell"/>
    <x v="1"/>
    <x v="28"/>
    <s v="Offenburg"/>
    <x v="1"/>
    <s v="Home Office"/>
    <s v="Priority"/>
    <x v="0"/>
    <x v="2"/>
    <s v="Boston Sketch Pad, Blue"/>
    <n v="0"/>
    <n v="194"/>
    <n v="84"/>
    <n v="4"/>
    <b v="0"/>
  </r>
  <r>
    <s v="AZ-2013-267160"/>
    <x v="762"/>
    <n v="30"/>
    <n v="5"/>
    <n v="13"/>
    <x v="762"/>
    <s v="Owen Howell"/>
    <x v="1"/>
    <x v="28"/>
    <s v="Offenburg"/>
    <x v="1"/>
    <s v="Home Office"/>
    <s v="Priority"/>
    <x v="1"/>
    <x v="7"/>
    <s v="Memorex Mouse, Bluetooth"/>
    <n v="0"/>
    <n v="85"/>
    <n v="3"/>
    <n v="3"/>
    <b v="0"/>
  </r>
  <r>
    <s v="AZ-2013-267160"/>
    <x v="762"/>
    <n v="30"/>
    <n v="5"/>
    <n v="13"/>
    <x v="762"/>
    <s v="Owen Howell"/>
    <x v="1"/>
    <x v="28"/>
    <s v="Offenburg"/>
    <x v="1"/>
    <s v="Home Office"/>
    <s v="Priority"/>
    <x v="1"/>
    <x v="9"/>
    <s v="Cisco Headset, Full Size"/>
    <n v="0"/>
    <n v="628"/>
    <n v="213"/>
    <n v="7"/>
    <b v="0"/>
  </r>
  <r>
    <s v="AZ-2013-7607694"/>
    <x v="762"/>
    <n v="30"/>
    <n v="5"/>
    <n v="13"/>
    <x v="762"/>
    <s v="Beverly Brooks"/>
    <x v="5"/>
    <x v="10"/>
    <s v="Barcelona"/>
    <x v="2"/>
    <s v="Consumer"/>
    <s v="Economy Plus"/>
    <x v="0"/>
    <x v="2"/>
    <s v="Boston Canvas, Fluorescent"/>
    <n v="0"/>
    <n v="165"/>
    <n v="30"/>
    <n v="3"/>
    <b v="0"/>
  </r>
  <r>
    <s v="AZ-2013-7607694"/>
    <x v="762"/>
    <n v="30"/>
    <n v="5"/>
    <n v="13"/>
    <x v="762"/>
    <s v="Beverly Brooks"/>
    <x v="5"/>
    <x v="10"/>
    <s v="Barcelona"/>
    <x v="2"/>
    <s v="Consumer"/>
    <s v="Economy Plus"/>
    <x v="0"/>
    <x v="1"/>
    <s v="Avery Index Tab, Durable"/>
    <n v="0"/>
    <n v="20"/>
    <n v="5"/>
    <n v="3"/>
    <b v="1"/>
  </r>
  <r>
    <s v="AZ-2013-2169586"/>
    <x v="762"/>
    <n v="30"/>
    <n v="5"/>
    <n v="13"/>
    <x v="762"/>
    <s v="Brodie Hart"/>
    <x v="10"/>
    <x v="29"/>
    <s v="Vienna"/>
    <x v="1"/>
    <s v="Home Office"/>
    <s v="Economy"/>
    <x v="1"/>
    <x v="13"/>
    <s v="HP Wireless Fax, Color"/>
    <n v="0"/>
    <n v="1085"/>
    <n v="11"/>
    <n v="3"/>
    <b v="0"/>
  </r>
  <r>
    <s v="AZ-2013-6538"/>
    <x v="762"/>
    <n v="30"/>
    <n v="5"/>
    <n v="13"/>
    <x v="762"/>
    <s v="Isabella Cleary"/>
    <x v="3"/>
    <x v="39"/>
    <s v="Menton"/>
    <x v="1"/>
    <s v="Home Office"/>
    <s v="Economy"/>
    <x v="0"/>
    <x v="2"/>
    <s v="Sanford Pencil Sharpener, Fluorescent"/>
    <n v="0"/>
    <n v="207"/>
    <n v="72"/>
    <n v="8"/>
    <b v="0"/>
  </r>
  <r>
    <s v="BN-2013-2967589"/>
    <x v="762"/>
    <n v="30"/>
    <n v="5"/>
    <n v="13"/>
    <x v="762"/>
    <s v="Ashton Morey"/>
    <x v="1"/>
    <x v="66"/>
    <s v="Trier"/>
    <x v="1"/>
    <s v="Consumer"/>
    <s v="Economy"/>
    <x v="2"/>
    <x v="5"/>
    <s v="Bush 3-Shelf Cabinet, Traditional"/>
    <n v="0"/>
    <n v="129"/>
    <n v="17"/>
    <n v="1"/>
    <b v="1"/>
  </r>
  <r>
    <s v="BN-2013-2967589"/>
    <x v="762"/>
    <n v="30"/>
    <n v="5"/>
    <n v="13"/>
    <x v="762"/>
    <s v="Ashton Morey"/>
    <x v="1"/>
    <x v="66"/>
    <s v="Trier"/>
    <x v="1"/>
    <s v="Consumer"/>
    <s v="Economy"/>
    <x v="0"/>
    <x v="14"/>
    <s v="Novimex Color Coded Labels, Adjustable"/>
    <n v="0"/>
    <n v="10"/>
    <n v="5"/>
    <n v="1"/>
    <b v="0"/>
  </r>
  <r>
    <s v="BN-2013-2967589"/>
    <x v="762"/>
    <n v="30"/>
    <n v="5"/>
    <n v="13"/>
    <x v="762"/>
    <s v="Ashton Morey"/>
    <x v="1"/>
    <x v="66"/>
    <s v="Trier"/>
    <x v="1"/>
    <s v="Consumer"/>
    <s v="Economy"/>
    <x v="0"/>
    <x v="14"/>
    <s v="Smead Legal Exhibit Labels, Adjustable"/>
    <n v="0"/>
    <n v="9"/>
    <n v="1"/>
    <n v="1"/>
    <b v="1"/>
  </r>
  <r>
    <s v="BN-2013-2967589"/>
    <x v="762"/>
    <n v="30"/>
    <n v="5"/>
    <n v="13"/>
    <x v="762"/>
    <s v="Ashton Morey"/>
    <x v="1"/>
    <x v="66"/>
    <s v="Trier"/>
    <x v="1"/>
    <s v="Consumer"/>
    <s v="Economy"/>
    <x v="0"/>
    <x v="0"/>
    <s v="Xerox Parchment Paper, Premium"/>
    <n v="0"/>
    <n v="40"/>
    <n v="13"/>
    <n v="3"/>
    <b v="0"/>
  </r>
  <r>
    <s v="BN-2013-2967589"/>
    <x v="762"/>
    <n v="30"/>
    <n v="5"/>
    <n v="13"/>
    <x v="762"/>
    <s v="Ashton Morey"/>
    <x v="1"/>
    <x v="66"/>
    <s v="Trier"/>
    <x v="1"/>
    <s v="Consumer"/>
    <s v="Economy"/>
    <x v="0"/>
    <x v="3"/>
    <s v="Tenex Trays, Wire Frame"/>
    <n v="0"/>
    <n v="240"/>
    <n v="107"/>
    <n v="5"/>
    <b v="1"/>
  </r>
  <r>
    <s v="BN-2013-2967589"/>
    <x v="762"/>
    <n v="30"/>
    <n v="5"/>
    <n v="13"/>
    <x v="762"/>
    <s v="Ashton Morey"/>
    <x v="1"/>
    <x v="66"/>
    <s v="Trier"/>
    <x v="1"/>
    <s v="Consumer"/>
    <s v="Economy"/>
    <x v="1"/>
    <x v="9"/>
    <s v="Motorola Smart Phone, Full Size"/>
    <n v="0"/>
    <n v="2571"/>
    <n v="977"/>
    <n v="4"/>
    <b v="0"/>
  </r>
  <r>
    <s v="AZ-2014-9876866"/>
    <x v="763"/>
    <n v="30"/>
    <n v="5"/>
    <n v="14"/>
    <x v="763"/>
    <s v="Sophie Watson"/>
    <x v="3"/>
    <x v="27"/>
    <s v="La Teste-de-Buch"/>
    <x v="1"/>
    <s v="Corporate"/>
    <s v="Economy"/>
    <x v="0"/>
    <x v="2"/>
    <s v="BIC Markers, Water Color"/>
    <n v="0"/>
    <n v="59"/>
    <n v="21"/>
    <n v="2"/>
    <b v="0"/>
  </r>
  <r>
    <s v="AZ-2014-9876866"/>
    <x v="763"/>
    <n v="30"/>
    <n v="5"/>
    <n v="14"/>
    <x v="763"/>
    <s v="Sophie Watson"/>
    <x v="3"/>
    <x v="27"/>
    <s v="La Teste-de-Buch"/>
    <x v="1"/>
    <s v="Corporate"/>
    <s v="Economy"/>
    <x v="0"/>
    <x v="1"/>
    <s v="Acco Binding Machine, Durable"/>
    <n v="0"/>
    <n v="210"/>
    <n v="50"/>
    <n v="4"/>
    <b v="0"/>
  </r>
  <r>
    <s v="AZ-2014-9876866"/>
    <x v="763"/>
    <n v="30"/>
    <n v="5"/>
    <n v="14"/>
    <x v="763"/>
    <s v="Sophie Watson"/>
    <x v="3"/>
    <x v="27"/>
    <s v="La Teste-de-Buch"/>
    <x v="1"/>
    <s v="Corporate"/>
    <s v="Economy"/>
    <x v="0"/>
    <x v="1"/>
    <s v="Cardinal Binding Machine, Durable"/>
    <n v="0"/>
    <n v="154"/>
    <n v="54"/>
    <n v="3"/>
    <b v="0"/>
  </r>
  <r>
    <s v="AZ-2014-9876866"/>
    <x v="763"/>
    <n v="30"/>
    <n v="5"/>
    <n v="14"/>
    <x v="763"/>
    <s v="Sophie Watson"/>
    <x v="3"/>
    <x v="27"/>
    <s v="La Teste-de-Buch"/>
    <x v="1"/>
    <s v="Corporate"/>
    <s v="Economy"/>
    <x v="0"/>
    <x v="1"/>
    <s v="Ibico Binding Machine, Durable"/>
    <n v="0"/>
    <n v="53"/>
    <n v="24"/>
    <n v="1"/>
    <b v="1"/>
  </r>
  <r>
    <s v="AZ-2014-9876866"/>
    <x v="763"/>
    <n v="30"/>
    <n v="5"/>
    <n v="14"/>
    <x v="763"/>
    <s v="Sophie Watson"/>
    <x v="3"/>
    <x v="27"/>
    <s v="La Teste-de-Buch"/>
    <x v="1"/>
    <s v="Corporate"/>
    <s v="Economy"/>
    <x v="0"/>
    <x v="1"/>
    <s v="Ibico Hole Reinforcements, Clear"/>
    <n v="0"/>
    <n v="26"/>
    <n v="10"/>
    <n v="4"/>
    <b v="1"/>
  </r>
  <r>
    <s v="AZ-2014-9876866"/>
    <x v="763"/>
    <n v="30"/>
    <n v="5"/>
    <n v="14"/>
    <x v="763"/>
    <s v="Sophie Watson"/>
    <x v="3"/>
    <x v="27"/>
    <s v="La Teste-de-Buch"/>
    <x v="1"/>
    <s v="Corporate"/>
    <s v="Economy"/>
    <x v="0"/>
    <x v="3"/>
    <s v="Fellowes Lockers, Blue"/>
    <n v="0"/>
    <n v="1120"/>
    <n v="199"/>
    <n v="6"/>
    <b v="1"/>
  </r>
  <r>
    <s v="AZ-2014-9876866"/>
    <x v="763"/>
    <n v="30"/>
    <n v="5"/>
    <n v="14"/>
    <x v="763"/>
    <s v="Sophie Watson"/>
    <x v="3"/>
    <x v="27"/>
    <s v="La Teste-de-Buch"/>
    <x v="1"/>
    <s v="Corporate"/>
    <s v="Economy"/>
    <x v="0"/>
    <x v="12"/>
    <s v="Stiletto Ruler, High Speed"/>
    <n v="0"/>
    <n v="45"/>
    <n v="6"/>
    <n v="3"/>
    <b v="1"/>
  </r>
  <r>
    <s v="AZ-2014-9876866"/>
    <x v="763"/>
    <n v="30"/>
    <n v="5"/>
    <n v="14"/>
    <x v="763"/>
    <s v="Sophie Watson"/>
    <x v="3"/>
    <x v="27"/>
    <s v="La Teste-de-Buch"/>
    <x v="1"/>
    <s v="Corporate"/>
    <s v="Economy"/>
    <x v="1"/>
    <x v="7"/>
    <s v="Memorex Memory Card, USB"/>
    <n v="0"/>
    <n v="307"/>
    <n v="74"/>
    <n v="3"/>
    <b v="0"/>
  </r>
  <r>
    <s v="AZ-2014-5202108"/>
    <x v="763"/>
    <n v="30"/>
    <n v="5"/>
    <n v="14"/>
    <x v="763"/>
    <s v="Rose Nicolay"/>
    <x v="3"/>
    <x v="8"/>
    <s v="Maisons-Alfort"/>
    <x v="1"/>
    <s v="Home Office"/>
    <s v="Economy"/>
    <x v="0"/>
    <x v="3"/>
    <s v="Eldon Box, Industrial"/>
    <n v="0"/>
    <n v="19"/>
    <n v="6"/>
    <n v="2"/>
    <b v="1"/>
  </r>
  <r>
    <s v="AZ-2014-5202108"/>
    <x v="763"/>
    <n v="30"/>
    <n v="5"/>
    <n v="14"/>
    <x v="763"/>
    <s v="Rose Nicolay"/>
    <x v="3"/>
    <x v="8"/>
    <s v="Maisons-Alfort"/>
    <x v="1"/>
    <s v="Home Office"/>
    <s v="Economy"/>
    <x v="0"/>
    <x v="3"/>
    <s v="Tenex Lockers, Industrial"/>
    <n v="0"/>
    <n v="184"/>
    <n v="37"/>
    <n v="1"/>
    <b v="0"/>
  </r>
  <r>
    <s v="AZ-2014-6950700"/>
    <x v="763"/>
    <n v="30"/>
    <n v="5"/>
    <n v="14"/>
    <x v="763"/>
    <s v="John Basser"/>
    <x v="2"/>
    <x v="6"/>
    <s v="Anzio"/>
    <x v="2"/>
    <s v="Corporate"/>
    <s v="Economy"/>
    <x v="1"/>
    <x v="13"/>
    <s v="Canon Ink, High-Speed"/>
    <n v="0"/>
    <n v="291"/>
    <n v="93"/>
    <n v="2"/>
    <b v="0"/>
  </r>
  <r>
    <s v="BN-2011-764592"/>
    <x v="764"/>
    <n v="31"/>
    <n v="5"/>
    <n v="11"/>
    <x v="764"/>
    <s v="Leon Thompson"/>
    <x v="2"/>
    <x v="6"/>
    <s v="Rome"/>
    <x v="2"/>
    <s v="Consumer"/>
    <s v="Economy"/>
    <x v="0"/>
    <x v="3"/>
    <s v="Fellowes Trays, Wire Frame"/>
    <n v="0"/>
    <n v="102"/>
    <n v="-25"/>
    <n v="3"/>
    <b v="1"/>
  </r>
  <r>
    <s v="BN-2011-764592"/>
    <x v="764"/>
    <n v="31"/>
    <n v="5"/>
    <n v="11"/>
    <x v="764"/>
    <s v="Leon Thompson"/>
    <x v="2"/>
    <x v="6"/>
    <s v="Rome"/>
    <x v="2"/>
    <s v="Consumer"/>
    <s v="Economy"/>
    <x v="1"/>
    <x v="13"/>
    <s v="Brother Copy Machine, Laser"/>
    <n v="0"/>
    <n v="524"/>
    <n v="5"/>
    <n v="2"/>
    <b v="1"/>
  </r>
  <r>
    <s v="AZ-2012-9615606"/>
    <x v="765"/>
    <n v="31"/>
    <n v="5"/>
    <n v="12"/>
    <x v="765"/>
    <s v="Joan Douglas"/>
    <x v="2"/>
    <x v="2"/>
    <s v="Imola"/>
    <x v="2"/>
    <s v="Corporate"/>
    <s v="Economy Plus"/>
    <x v="0"/>
    <x v="1"/>
    <s v="Acco Hole Reinforcements, Durable"/>
    <n v="0"/>
    <n v="65"/>
    <n v="30"/>
    <n v="8"/>
    <b v="1"/>
  </r>
  <r>
    <s v="AZ-2012-9615606"/>
    <x v="765"/>
    <n v="31"/>
    <n v="5"/>
    <n v="12"/>
    <x v="765"/>
    <s v="Joan Douglas"/>
    <x v="2"/>
    <x v="2"/>
    <s v="Imola"/>
    <x v="2"/>
    <s v="Corporate"/>
    <s v="Economy Plus"/>
    <x v="0"/>
    <x v="14"/>
    <s v="Novimex Round Labels, 5000 Label Set"/>
    <n v="0"/>
    <n v="13"/>
    <n v="6"/>
    <n v="2"/>
    <b v="1"/>
  </r>
  <r>
    <s v="AZ-2012-9385706"/>
    <x v="765"/>
    <n v="31"/>
    <n v="5"/>
    <n v="12"/>
    <x v="765"/>
    <s v="Xavier Burford"/>
    <x v="4"/>
    <x v="4"/>
    <s v="Rotherham"/>
    <x v="0"/>
    <s v="Corporate"/>
    <s v="Economy"/>
    <x v="1"/>
    <x v="7"/>
    <s v="Logitech Numeric Keypad, Erganomic"/>
    <n v="0"/>
    <n v="44"/>
    <n v="18"/>
    <n v="1"/>
    <b v="0"/>
  </r>
  <r>
    <s v="AZ-2012-9385706"/>
    <x v="765"/>
    <n v="31"/>
    <n v="5"/>
    <n v="12"/>
    <x v="765"/>
    <s v="Xavier Burford"/>
    <x v="4"/>
    <x v="4"/>
    <s v="Rotherham"/>
    <x v="0"/>
    <s v="Corporate"/>
    <s v="Economy"/>
    <x v="1"/>
    <x v="9"/>
    <s v="Samsung Smart Phone, VoIP"/>
    <n v="0"/>
    <n v="1909"/>
    <n v="57"/>
    <n v="3"/>
    <b v="1"/>
  </r>
  <r>
    <s v="AZ-2012-3506713"/>
    <x v="765"/>
    <n v="31"/>
    <n v="5"/>
    <n v="12"/>
    <x v="765"/>
    <s v="Gregory Rodriguez"/>
    <x v="1"/>
    <x v="1"/>
    <s v="Herne"/>
    <x v="1"/>
    <s v="Corporate"/>
    <s v="Economy Plus"/>
    <x v="0"/>
    <x v="2"/>
    <s v="Binney &amp; Smith Markers, Easy-Erase"/>
    <n v="0"/>
    <n v="122"/>
    <n v="49"/>
    <n v="5"/>
    <b v="0"/>
  </r>
  <r>
    <s v="AZ-2012-3506713"/>
    <x v="765"/>
    <n v="31"/>
    <n v="5"/>
    <n v="12"/>
    <x v="765"/>
    <s v="Gregory Rodriguez"/>
    <x v="1"/>
    <x v="1"/>
    <s v="Herne"/>
    <x v="1"/>
    <s v="Corporate"/>
    <s v="Economy Plus"/>
    <x v="0"/>
    <x v="0"/>
    <s v="Eaton Message Books, Recycled"/>
    <n v="0"/>
    <n v="102"/>
    <n v="14"/>
    <n v="5"/>
    <b v="1"/>
  </r>
  <r>
    <s v="BN-2012-1349610"/>
    <x v="765"/>
    <n v="31"/>
    <n v="5"/>
    <n v="12"/>
    <x v="765"/>
    <s v="David To"/>
    <x v="1"/>
    <x v="43"/>
    <s v="Hanover"/>
    <x v="1"/>
    <s v="Home Office"/>
    <s v="Economy Plus"/>
    <x v="2"/>
    <x v="16"/>
    <s v="Bevis Conference Table, Fully Assembled"/>
    <n v="1"/>
    <n v="555"/>
    <n v="-1925"/>
    <n v="4"/>
    <b v="0"/>
  </r>
  <r>
    <s v="AZ-2013-4243411"/>
    <x v="766"/>
    <n v="31"/>
    <n v="5"/>
    <n v="13"/>
    <x v="766"/>
    <s v="Leah Norman"/>
    <x v="5"/>
    <x v="75"/>
    <s v="Albacete"/>
    <x v="2"/>
    <s v="Corporate"/>
    <s v="Economy"/>
    <x v="0"/>
    <x v="3"/>
    <s v="Tenex Folders, Blue"/>
    <n v="0"/>
    <n v="84"/>
    <n v="21"/>
    <n v="4"/>
    <b v="0"/>
  </r>
  <r>
    <s v="BN-2013-7163179"/>
    <x v="766"/>
    <n v="31"/>
    <n v="5"/>
    <n v="13"/>
    <x v="766"/>
    <s v="Harvey Drozd"/>
    <x v="14"/>
    <x v="84"/>
    <s v="Copenhagen"/>
    <x v="0"/>
    <s v="Consumer"/>
    <s v="Economy"/>
    <x v="2"/>
    <x v="6"/>
    <s v="Novimex Executive Leather Armchair, Red"/>
    <n v="1"/>
    <n v="920"/>
    <n v="-276"/>
    <n v="4"/>
    <b v="0"/>
  </r>
  <r>
    <s v="BN-2013-7163179"/>
    <x v="766"/>
    <n v="31"/>
    <n v="5"/>
    <n v="13"/>
    <x v="766"/>
    <s v="Harvey Drozd"/>
    <x v="14"/>
    <x v="84"/>
    <s v="Copenhagen"/>
    <x v="0"/>
    <s v="Consumer"/>
    <s v="Economy"/>
    <x v="0"/>
    <x v="10"/>
    <s v="GlobeWeis Business Envelopes, Set of 50"/>
    <n v="1"/>
    <n v="26"/>
    <n v="-12"/>
    <n v="3"/>
    <b v="1"/>
  </r>
  <r>
    <s v="BN-2013-7163179"/>
    <x v="766"/>
    <n v="31"/>
    <n v="5"/>
    <n v="13"/>
    <x v="766"/>
    <s v="Harvey Drozd"/>
    <x v="14"/>
    <x v="84"/>
    <s v="Copenhagen"/>
    <x v="0"/>
    <s v="Consumer"/>
    <s v="Economy"/>
    <x v="0"/>
    <x v="3"/>
    <s v="Smead Box, Blue"/>
    <n v="1"/>
    <n v="16"/>
    <n v="-16"/>
    <n v="3"/>
    <b v="1"/>
  </r>
  <r>
    <s v="BN-2013-7163179"/>
    <x v="766"/>
    <n v="31"/>
    <n v="5"/>
    <n v="13"/>
    <x v="766"/>
    <s v="Harvey Drozd"/>
    <x v="14"/>
    <x v="84"/>
    <s v="Copenhagen"/>
    <x v="0"/>
    <s v="Consumer"/>
    <s v="Economy"/>
    <x v="1"/>
    <x v="7"/>
    <s v="Belkin Keyboard, Programmable"/>
    <n v="1"/>
    <n v="299"/>
    <n v="-197"/>
    <n v="7"/>
    <b v="1"/>
  </r>
  <r>
    <s v="AZ-2014-6626996"/>
    <x v="767"/>
    <n v="31"/>
    <n v="5"/>
    <n v="14"/>
    <x v="767"/>
    <s v="Theresa Varner"/>
    <x v="4"/>
    <x v="4"/>
    <s v="Gloucester"/>
    <x v="0"/>
    <s v="Corporate"/>
    <s v="Economy Plus"/>
    <x v="1"/>
    <x v="7"/>
    <s v="SanDisk Router, Programmable"/>
    <n v="0"/>
    <n v="774"/>
    <n v="170"/>
    <n v="3"/>
    <b v="1"/>
  </r>
  <r>
    <s v="AZ-2011-9350558"/>
    <x v="768"/>
    <n v="13"/>
    <n v="6"/>
    <n v="11"/>
    <x v="768"/>
    <s v="Hubert Lindahl"/>
    <x v="3"/>
    <x v="9"/>
    <s v="Thonon-les-Bains"/>
    <x v="1"/>
    <s v="Corporate"/>
    <s v="Economy"/>
    <x v="2"/>
    <x v="5"/>
    <s v="Dania Stackable Bookrack, Mobile"/>
    <n v="0"/>
    <n v="438"/>
    <n v="165"/>
    <n v="4"/>
    <b v="1"/>
  </r>
  <r>
    <s v="AZ-2011-9350558"/>
    <x v="768"/>
    <n v="13"/>
    <n v="6"/>
    <n v="11"/>
    <x v="768"/>
    <s v="Hubert Lindahl"/>
    <x v="3"/>
    <x v="9"/>
    <s v="Thonon-les-Bains"/>
    <x v="1"/>
    <s v="Corporate"/>
    <s v="Economy"/>
    <x v="2"/>
    <x v="5"/>
    <s v="Sauder Corner Shelving, Metal"/>
    <n v="0"/>
    <n v="264"/>
    <n v="56"/>
    <n v="2"/>
    <b v="0"/>
  </r>
  <r>
    <s v="AZ-2011-555801"/>
    <x v="768"/>
    <n v="13"/>
    <n v="6"/>
    <n v="11"/>
    <x v="768"/>
    <s v="Angus Gether"/>
    <x v="3"/>
    <x v="8"/>
    <s v="Vitry-sur-Seine"/>
    <x v="1"/>
    <s v="Consumer"/>
    <s v="Economy Plus"/>
    <x v="0"/>
    <x v="2"/>
    <s v="Stanley Highlighters, Fluorescent"/>
    <n v="0"/>
    <n v="48"/>
    <n v="18"/>
    <n v="3"/>
    <b v="1"/>
  </r>
  <r>
    <s v="AZ-2011-555801"/>
    <x v="768"/>
    <n v="13"/>
    <n v="6"/>
    <n v="11"/>
    <x v="768"/>
    <s v="Angus Gether"/>
    <x v="3"/>
    <x v="8"/>
    <s v="Vitry-sur-Seine"/>
    <x v="1"/>
    <s v="Consumer"/>
    <s v="Economy Plus"/>
    <x v="0"/>
    <x v="1"/>
    <s v="Acco 3-Hole Punch, Economy"/>
    <n v="0"/>
    <n v="271"/>
    <n v="51"/>
    <n v="9"/>
    <b v="1"/>
  </r>
  <r>
    <s v="AZ-2011-8824972"/>
    <x v="768"/>
    <n v="13"/>
    <n v="6"/>
    <n v="11"/>
    <x v="768"/>
    <s v="Zara Money"/>
    <x v="8"/>
    <x v="97"/>
    <s v="Antwerp"/>
    <x v="1"/>
    <s v="Corporate"/>
    <s v="Priority"/>
    <x v="0"/>
    <x v="11"/>
    <s v="Advantus Clamps, Assorted Sizes"/>
    <n v="0"/>
    <n v="201"/>
    <n v="26"/>
    <n v="12"/>
    <b v="1"/>
  </r>
  <r>
    <s v="AZ-2011-8824972"/>
    <x v="768"/>
    <n v="13"/>
    <n v="6"/>
    <n v="11"/>
    <x v="768"/>
    <s v="Zara Money"/>
    <x v="8"/>
    <x v="97"/>
    <s v="Antwerp"/>
    <x v="1"/>
    <s v="Corporate"/>
    <s v="Priority"/>
    <x v="0"/>
    <x v="3"/>
    <s v="Rogers Box, Industrial"/>
    <n v="0"/>
    <n v="73"/>
    <n v="0"/>
    <n v="3"/>
    <b v="1"/>
  </r>
  <r>
    <s v="AZ-2011-9119536"/>
    <x v="768"/>
    <n v="13"/>
    <n v="6"/>
    <n v="11"/>
    <x v="768"/>
    <s v="Ethan Barrett"/>
    <x v="2"/>
    <x v="7"/>
    <s v="Venice"/>
    <x v="2"/>
    <s v="Consumer"/>
    <s v="Economy"/>
    <x v="0"/>
    <x v="0"/>
    <s v="SanDisk Message Books, 8.5 x 11"/>
    <n v="0"/>
    <n v="112"/>
    <n v="55"/>
    <n v="4"/>
    <b v="0"/>
  </r>
  <r>
    <s v="AZ-2011-9119536"/>
    <x v="768"/>
    <n v="13"/>
    <n v="6"/>
    <n v="11"/>
    <x v="768"/>
    <s v="Ethan Barrett"/>
    <x v="2"/>
    <x v="7"/>
    <s v="Venice"/>
    <x v="2"/>
    <s v="Consumer"/>
    <s v="Economy"/>
    <x v="0"/>
    <x v="3"/>
    <s v="Smead Lockers, Industrial"/>
    <n v="0"/>
    <n v="239"/>
    <n v="-48"/>
    <n v="2"/>
    <b v="0"/>
  </r>
  <r>
    <s v="AZ-2012-1667717"/>
    <x v="769"/>
    <n v="13"/>
    <n v="6"/>
    <n v="12"/>
    <x v="769"/>
    <s v="Alfonso Gomez"/>
    <x v="5"/>
    <x v="77"/>
    <s v="San Sebastian"/>
    <x v="2"/>
    <s v="Corporate"/>
    <s v="Economy Plus"/>
    <x v="0"/>
    <x v="2"/>
    <s v="Stanley Pencil Sharpener, Water Color"/>
    <n v="0"/>
    <n v="84"/>
    <n v="3"/>
    <n v="3"/>
    <b v="1"/>
  </r>
  <r>
    <s v="AZ-2012-8270479"/>
    <x v="769"/>
    <n v="13"/>
    <n v="6"/>
    <n v="12"/>
    <x v="769"/>
    <s v="Jade Daniels"/>
    <x v="3"/>
    <x v="14"/>
    <s v="Montpellier"/>
    <x v="1"/>
    <s v="Corporate"/>
    <s v="Economy"/>
    <x v="1"/>
    <x v="7"/>
    <s v="Logitech Keyboard, Erganomic"/>
    <n v="0"/>
    <n v="492"/>
    <n v="44"/>
    <n v="7"/>
    <b v="0"/>
  </r>
  <r>
    <s v="AZ-2012-8270479"/>
    <x v="769"/>
    <n v="13"/>
    <n v="6"/>
    <n v="12"/>
    <x v="769"/>
    <s v="Jade Daniels"/>
    <x v="3"/>
    <x v="14"/>
    <s v="Montpellier"/>
    <x v="1"/>
    <s v="Corporate"/>
    <s v="Economy"/>
    <x v="1"/>
    <x v="9"/>
    <s v="Motorola Office Telephone, Full Size"/>
    <n v="0"/>
    <n v="373"/>
    <n v="74"/>
    <n v="6"/>
    <b v="0"/>
  </r>
  <r>
    <s v="AZ-2013-3483098"/>
    <x v="770"/>
    <n v="13"/>
    <n v="6"/>
    <n v="13"/>
    <x v="770"/>
    <s v="Minnie Cash"/>
    <x v="4"/>
    <x v="4"/>
    <s v="Wolverhampton"/>
    <x v="0"/>
    <s v="Corporate"/>
    <s v="Economy"/>
    <x v="2"/>
    <x v="6"/>
    <s v="Harbour Creations Chairmat, Black"/>
    <n v="0"/>
    <n v="278"/>
    <n v="58"/>
    <n v="4"/>
    <b v="0"/>
  </r>
  <r>
    <s v="AZ-2013-3483098"/>
    <x v="770"/>
    <n v="13"/>
    <n v="6"/>
    <n v="13"/>
    <x v="770"/>
    <s v="Minnie Cash"/>
    <x v="4"/>
    <x v="4"/>
    <s v="Wolverhampton"/>
    <x v="0"/>
    <s v="Corporate"/>
    <s v="Economy"/>
    <x v="0"/>
    <x v="10"/>
    <s v="Cameo Peel and Seal, with clear poly window"/>
    <n v="0"/>
    <n v="74"/>
    <n v="32"/>
    <n v="3"/>
    <b v="0"/>
  </r>
  <r>
    <s v="AZ-2013-3483098"/>
    <x v="770"/>
    <n v="13"/>
    <n v="6"/>
    <n v="13"/>
    <x v="770"/>
    <s v="Minnie Cash"/>
    <x v="4"/>
    <x v="4"/>
    <s v="Wolverhampton"/>
    <x v="0"/>
    <s v="Corporate"/>
    <s v="Economy"/>
    <x v="1"/>
    <x v="9"/>
    <s v="Cisco Signal Booster, Full Size"/>
    <n v="0"/>
    <n v="153"/>
    <n v="5"/>
    <n v="1"/>
    <b v="0"/>
  </r>
  <r>
    <s v="AZ-2013-6802973"/>
    <x v="770"/>
    <n v="13"/>
    <n v="6"/>
    <n v="13"/>
    <x v="770"/>
    <s v="Tia Metcalfe"/>
    <x v="3"/>
    <x v="3"/>
    <s v="Saint-Dizier"/>
    <x v="1"/>
    <s v="Consumer"/>
    <s v="Economy"/>
    <x v="0"/>
    <x v="8"/>
    <s v="Hamilton Beach Refrigerator, Black"/>
    <n v="0"/>
    <n v="899"/>
    <n v="80"/>
    <n v="2"/>
    <b v="1"/>
  </r>
  <r>
    <s v="AZ-2013-2678161"/>
    <x v="770"/>
    <n v="13"/>
    <n v="6"/>
    <n v="13"/>
    <x v="770"/>
    <s v="Toby Patterson"/>
    <x v="4"/>
    <x v="4"/>
    <s v="Kettering"/>
    <x v="0"/>
    <s v="Home Office"/>
    <s v="Priority"/>
    <x v="0"/>
    <x v="1"/>
    <s v="Avery Index Tab, Durable"/>
    <n v="0"/>
    <n v="33"/>
    <n v="9"/>
    <n v="5"/>
    <b v="1"/>
  </r>
  <r>
    <s v="AZ-2013-2678161"/>
    <x v="770"/>
    <n v="13"/>
    <n v="6"/>
    <n v="13"/>
    <x v="770"/>
    <s v="Toby Patterson"/>
    <x v="4"/>
    <x v="4"/>
    <s v="Kettering"/>
    <x v="0"/>
    <s v="Home Office"/>
    <s v="Priority"/>
    <x v="0"/>
    <x v="12"/>
    <s v="Fiskars Scissors, High Speed"/>
    <n v="0"/>
    <n v="116"/>
    <n v="56"/>
    <n v="5"/>
    <b v="1"/>
  </r>
  <r>
    <s v="AZ-2013-9545933"/>
    <x v="770"/>
    <n v="13"/>
    <n v="6"/>
    <n v="13"/>
    <x v="770"/>
    <s v="Julian Mack"/>
    <x v="4"/>
    <x v="4"/>
    <s v="Bournemouth"/>
    <x v="0"/>
    <s v="Consumer"/>
    <s v="Economy"/>
    <x v="0"/>
    <x v="2"/>
    <s v="Sanford Pens, Easy-Erase"/>
    <n v="0"/>
    <n v="34"/>
    <n v="8"/>
    <n v="3"/>
    <b v="1"/>
  </r>
  <r>
    <s v="AZ-2013-7710840"/>
    <x v="770"/>
    <n v="13"/>
    <n v="6"/>
    <n v="13"/>
    <x v="770"/>
    <s v="Robert Neil"/>
    <x v="5"/>
    <x v="80"/>
    <s v="Palma de Mallorca"/>
    <x v="2"/>
    <s v="Consumer"/>
    <s v="Economy Plus"/>
    <x v="0"/>
    <x v="2"/>
    <s v="Binney &amp; Smith Pens, Water Color"/>
    <n v="0"/>
    <n v="30"/>
    <n v="11"/>
    <n v="2"/>
    <b v="0"/>
  </r>
  <r>
    <s v="AZ-2013-7710840"/>
    <x v="770"/>
    <n v="13"/>
    <n v="6"/>
    <n v="13"/>
    <x v="770"/>
    <s v="Robert Neil"/>
    <x v="5"/>
    <x v="80"/>
    <s v="Palma de Mallorca"/>
    <x v="2"/>
    <s v="Consumer"/>
    <s v="Economy Plus"/>
    <x v="0"/>
    <x v="1"/>
    <s v="Avery Binder Covers, Clear"/>
    <n v="0"/>
    <n v="11"/>
    <n v="2"/>
    <n v="1"/>
    <b v="1"/>
  </r>
  <r>
    <s v="AZ-2013-9827479"/>
    <x v="770"/>
    <n v="13"/>
    <n v="6"/>
    <n v="13"/>
    <x v="770"/>
    <s v="Dylan O'Halloran"/>
    <x v="8"/>
    <x v="97"/>
    <s v="Antwerp"/>
    <x v="1"/>
    <s v="Home Office"/>
    <s v="Priority"/>
    <x v="0"/>
    <x v="0"/>
    <s v="Green Bar Cards &amp; Envelopes, 8.5 x 11"/>
    <n v="0"/>
    <n v="105"/>
    <n v="19"/>
    <n v="2"/>
    <b v="1"/>
  </r>
  <r>
    <s v="AZ-2013-9938365"/>
    <x v="770"/>
    <n v="13"/>
    <n v="6"/>
    <n v="13"/>
    <x v="770"/>
    <s v="Thomas Shepherd"/>
    <x v="3"/>
    <x v="9"/>
    <s v="Lyon"/>
    <x v="1"/>
    <s v="Corporate"/>
    <s v="Priority"/>
    <x v="2"/>
    <x v="15"/>
    <s v="Rubbermaid Photo Frame, Erganomic"/>
    <n v="0"/>
    <n v="101"/>
    <n v="31"/>
    <n v="2"/>
    <b v="1"/>
  </r>
  <r>
    <s v="AZ-2013-3088636"/>
    <x v="770"/>
    <n v="13"/>
    <n v="6"/>
    <n v="13"/>
    <x v="770"/>
    <s v="Jay Andrews"/>
    <x v="5"/>
    <x v="54"/>
    <s v="Madrid"/>
    <x v="2"/>
    <s v="Consumer"/>
    <s v="Immediate"/>
    <x v="0"/>
    <x v="2"/>
    <s v="Binney &amp; Smith Highlighters, Fluorescent"/>
    <n v="0"/>
    <n v="36"/>
    <n v="3"/>
    <n v="2"/>
    <b v="0"/>
  </r>
  <r>
    <s v="BN-2013-441704"/>
    <x v="770"/>
    <n v="13"/>
    <n v="6"/>
    <n v="13"/>
    <x v="770"/>
    <s v="Lorri Stratton"/>
    <x v="9"/>
    <x v="72"/>
    <s v="Tilburg"/>
    <x v="1"/>
    <s v="Consumer"/>
    <s v="Economy"/>
    <x v="2"/>
    <x v="5"/>
    <s v="Sauder Library with Doors, Metal"/>
    <n v="1"/>
    <n v="581"/>
    <n v="-198"/>
    <n v="3"/>
    <b v="0"/>
  </r>
  <r>
    <s v="BN-2013-441704"/>
    <x v="770"/>
    <n v="13"/>
    <n v="6"/>
    <n v="13"/>
    <x v="770"/>
    <s v="Lorri Stratton"/>
    <x v="9"/>
    <x v="72"/>
    <s v="Tilburg"/>
    <x v="1"/>
    <s v="Consumer"/>
    <s v="Economy"/>
    <x v="2"/>
    <x v="15"/>
    <s v="Advantus Photo Frame, Durable"/>
    <n v="0"/>
    <n v="120"/>
    <n v="-6"/>
    <n v="3"/>
    <b v="0"/>
  </r>
  <r>
    <s v="BN-2013-441704"/>
    <x v="770"/>
    <n v="13"/>
    <n v="6"/>
    <n v="13"/>
    <x v="770"/>
    <s v="Lorri Stratton"/>
    <x v="9"/>
    <x v="72"/>
    <s v="Tilburg"/>
    <x v="1"/>
    <s v="Consumer"/>
    <s v="Economy"/>
    <x v="2"/>
    <x v="15"/>
    <s v="Tenex Photo Frame, Duo Pack"/>
    <n v="0"/>
    <n v="249"/>
    <n v="84"/>
    <n v="6"/>
    <b v="0"/>
  </r>
  <r>
    <s v="BN-2013-441704"/>
    <x v="770"/>
    <n v="13"/>
    <n v="6"/>
    <n v="13"/>
    <x v="770"/>
    <s v="Lorri Stratton"/>
    <x v="9"/>
    <x v="72"/>
    <s v="Tilburg"/>
    <x v="1"/>
    <s v="Consumer"/>
    <s v="Economy"/>
    <x v="0"/>
    <x v="2"/>
    <s v="BIC Canvas, Fluorescent"/>
    <n v="1"/>
    <n v="137"/>
    <n v="-41"/>
    <n v="5"/>
    <b v="0"/>
  </r>
  <r>
    <s v="BN-2013-441704"/>
    <x v="770"/>
    <n v="13"/>
    <n v="6"/>
    <n v="13"/>
    <x v="770"/>
    <s v="Lorri Stratton"/>
    <x v="9"/>
    <x v="72"/>
    <s v="Tilburg"/>
    <x v="1"/>
    <s v="Consumer"/>
    <s v="Economy"/>
    <x v="0"/>
    <x v="2"/>
    <s v="Sanford Pens, Blue"/>
    <n v="1"/>
    <n v="11"/>
    <n v="-6"/>
    <n v="2"/>
    <b v="1"/>
  </r>
  <r>
    <s v="BN-2013-441704"/>
    <x v="770"/>
    <n v="13"/>
    <n v="6"/>
    <n v="13"/>
    <x v="770"/>
    <s v="Lorri Stratton"/>
    <x v="9"/>
    <x v="72"/>
    <s v="Tilburg"/>
    <x v="1"/>
    <s v="Consumer"/>
    <s v="Economy"/>
    <x v="0"/>
    <x v="1"/>
    <s v="Cardinal Binder Covers, Economy"/>
    <n v="1"/>
    <n v="12"/>
    <n v="-11"/>
    <n v="2"/>
    <b v="1"/>
  </r>
  <r>
    <s v="BN-2013-441704"/>
    <x v="770"/>
    <n v="13"/>
    <n v="6"/>
    <n v="13"/>
    <x v="770"/>
    <s v="Lorri Stratton"/>
    <x v="9"/>
    <x v="72"/>
    <s v="Tilburg"/>
    <x v="1"/>
    <s v="Consumer"/>
    <s v="Economy"/>
    <x v="1"/>
    <x v="7"/>
    <s v="Logitech Keyboard, Bluetooth"/>
    <n v="1"/>
    <n v="72"/>
    <n v="-58"/>
    <n v="2"/>
    <b v="1"/>
  </r>
  <r>
    <s v="BN-2013-6837899"/>
    <x v="770"/>
    <n v="13"/>
    <n v="6"/>
    <n v="13"/>
    <x v="770"/>
    <s v="Lisa Casey"/>
    <x v="1"/>
    <x v="66"/>
    <s v="Trier"/>
    <x v="1"/>
    <s v="Corporate"/>
    <s v="Economy"/>
    <x v="0"/>
    <x v="8"/>
    <s v="Cuisinart Coffee Grinder, White"/>
    <n v="0"/>
    <n v="165"/>
    <n v="57"/>
    <n v="5"/>
    <b v="1"/>
  </r>
  <r>
    <s v="BN-2013-6837899"/>
    <x v="770"/>
    <n v="13"/>
    <n v="6"/>
    <n v="13"/>
    <x v="770"/>
    <s v="Lisa Casey"/>
    <x v="1"/>
    <x v="66"/>
    <s v="Trier"/>
    <x v="1"/>
    <s v="Corporate"/>
    <s v="Economy"/>
    <x v="0"/>
    <x v="1"/>
    <s v="Wilson Jones Binding Machine, Recycled"/>
    <n v="0"/>
    <n v="49"/>
    <n v="5"/>
    <n v="1"/>
    <b v="0"/>
  </r>
  <r>
    <s v="BN-2013-6837899"/>
    <x v="770"/>
    <n v="13"/>
    <n v="6"/>
    <n v="13"/>
    <x v="770"/>
    <s v="Lisa Casey"/>
    <x v="1"/>
    <x v="66"/>
    <s v="Trier"/>
    <x v="1"/>
    <s v="Corporate"/>
    <s v="Economy"/>
    <x v="0"/>
    <x v="11"/>
    <s v="Stockwell Staples, Bulk Pack"/>
    <n v="0"/>
    <n v="31"/>
    <n v="13"/>
    <n v="3"/>
    <b v="0"/>
  </r>
  <r>
    <s v="BN-2013-6837899"/>
    <x v="770"/>
    <n v="13"/>
    <n v="6"/>
    <n v="13"/>
    <x v="770"/>
    <s v="Lisa Casey"/>
    <x v="1"/>
    <x v="66"/>
    <s v="Trier"/>
    <x v="1"/>
    <s v="Corporate"/>
    <s v="Economy"/>
    <x v="0"/>
    <x v="12"/>
    <s v="Kleencut Ruler, Serrated"/>
    <n v="0"/>
    <n v="41"/>
    <n v="10"/>
    <n v="4"/>
    <b v="0"/>
  </r>
  <r>
    <s v="AZ-2014-5196501"/>
    <x v="771"/>
    <n v="13"/>
    <n v="6"/>
    <n v="14"/>
    <x v="771"/>
    <s v="Jason Roger"/>
    <x v="3"/>
    <x v="39"/>
    <s v="Grasse"/>
    <x v="1"/>
    <s v="Corporate"/>
    <s v="Economy Plus"/>
    <x v="0"/>
    <x v="14"/>
    <s v="Harbour Creations Removable Labels, Adjustable"/>
    <n v="0"/>
    <n v="43"/>
    <n v="17"/>
    <n v="4"/>
    <b v="0"/>
  </r>
  <r>
    <s v="BN-2014-4149729"/>
    <x v="771"/>
    <n v="13"/>
    <n v="6"/>
    <n v="14"/>
    <x v="771"/>
    <s v="Audrey Knowles"/>
    <x v="0"/>
    <x v="0"/>
    <s v="Stockholm"/>
    <x v="0"/>
    <s v="Consumer"/>
    <s v="Economy"/>
    <x v="2"/>
    <x v="15"/>
    <s v="Tenex Door Stop, Durable"/>
    <n v="1"/>
    <n v="131"/>
    <n v="-154"/>
    <n v="8"/>
    <b v="1"/>
  </r>
  <r>
    <s v="AZ-2014-423825"/>
    <x v="771"/>
    <n v="13"/>
    <n v="6"/>
    <n v="14"/>
    <x v="771"/>
    <s v="Andrew Stephens"/>
    <x v="3"/>
    <x v="39"/>
    <s v="Marseille"/>
    <x v="1"/>
    <s v="Consumer"/>
    <s v="Economy"/>
    <x v="0"/>
    <x v="2"/>
    <s v="Binney &amp; Smith Highlighters, Fluorescent"/>
    <n v="0"/>
    <n v="54"/>
    <n v="4"/>
    <n v="3"/>
    <b v="0"/>
  </r>
  <r>
    <s v="BN-2014-4149729"/>
    <x v="771"/>
    <n v="13"/>
    <n v="6"/>
    <n v="14"/>
    <x v="771"/>
    <s v="Audrey Knowles"/>
    <x v="0"/>
    <x v="0"/>
    <s v="Stockholm"/>
    <x v="0"/>
    <s v="Consumer"/>
    <s v="Economy"/>
    <x v="0"/>
    <x v="2"/>
    <s v="BIC Pens, Fluorescent"/>
    <n v="1"/>
    <n v="16"/>
    <n v="-5"/>
    <n v="2"/>
    <b v="0"/>
  </r>
  <r>
    <s v="BN-2014-4149729"/>
    <x v="771"/>
    <n v="13"/>
    <n v="6"/>
    <n v="14"/>
    <x v="771"/>
    <s v="Audrey Knowles"/>
    <x v="0"/>
    <x v="0"/>
    <s v="Stockholm"/>
    <x v="0"/>
    <s v="Consumer"/>
    <s v="Economy"/>
    <x v="0"/>
    <x v="2"/>
    <s v="Binney &amp; Smith Pens, Easy-Erase"/>
    <n v="1"/>
    <n v="43"/>
    <n v="-43"/>
    <n v="7"/>
    <b v="1"/>
  </r>
  <r>
    <s v="AZ-2014-3848321"/>
    <x v="771"/>
    <n v="13"/>
    <n v="6"/>
    <n v="14"/>
    <x v="771"/>
    <s v="Lily Skurrie"/>
    <x v="3"/>
    <x v="8"/>
    <s v="Paris"/>
    <x v="1"/>
    <s v="Corporate"/>
    <s v="Economy"/>
    <x v="1"/>
    <x v="7"/>
    <s v="Enermax Keyboard, Programmable"/>
    <n v="0"/>
    <n v="170"/>
    <n v="73"/>
    <n v="2"/>
    <b v="1"/>
  </r>
  <r>
    <s v="AZ-2011-6646927"/>
    <x v="772"/>
    <n v="14"/>
    <n v="6"/>
    <n v="11"/>
    <x v="772"/>
    <s v="Eve Bates"/>
    <x v="1"/>
    <x v="23"/>
    <s v="Bamberg"/>
    <x v="1"/>
    <s v="Consumer"/>
    <s v="Economy Plus"/>
    <x v="0"/>
    <x v="2"/>
    <s v="Boston Canvas, Fluorescent"/>
    <n v="0"/>
    <n v="220"/>
    <n v="39"/>
    <n v="4"/>
    <b v="0"/>
  </r>
  <r>
    <s v="AZ-2011-6646927"/>
    <x v="772"/>
    <n v="14"/>
    <n v="6"/>
    <n v="11"/>
    <x v="772"/>
    <s v="Eve Bates"/>
    <x v="1"/>
    <x v="23"/>
    <s v="Bamberg"/>
    <x v="1"/>
    <s v="Consumer"/>
    <s v="Economy Plus"/>
    <x v="0"/>
    <x v="2"/>
    <s v="Boston Pencil Sharpener, Water Color"/>
    <n v="0"/>
    <n v="58"/>
    <n v="8"/>
    <n v="2"/>
    <b v="1"/>
  </r>
  <r>
    <s v="AZ-2011-6646927"/>
    <x v="772"/>
    <n v="14"/>
    <n v="6"/>
    <n v="11"/>
    <x v="772"/>
    <s v="Eve Bates"/>
    <x v="1"/>
    <x v="23"/>
    <s v="Bamberg"/>
    <x v="1"/>
    <s v="Consumer"/>
    <s v="Economy Plus"/>
    <x v="0"/>
    <x v="3"/>
    <s v="Eldon Box, Blue"/>
    <n v="0"/>
    <n v="37"/>
    <n v="6"/>
    <n v="4"/>
    <b v="1"/>
  </r>
  <r>
    <s v="AZ-2011-1335871"/>
    <x v="772"/>
    <n v="14"/>
    <n v="6"/>
    <n v="11"/>
    <x v="772"/>
    <s v="Ruby Patel"/>
    <x v="4"/>
    <x v="4"/>
    <s v="London"/>
    <x v="0"/>
    <s v="Home Office"/>
    <s v="Economy"/>
    <x v="0"/>
    <x v="3"/>
    <s v="Tenex File Cart, Industrial"/>
    <n v="0"/>
    <n v="241"/>
    <n v="24"/>
    <n v="2"/>
    <b v="1"/>
  </r>
  <r>
    <s v="AZ-2011-4229445"/>
    <x v="772"/>
    <n v="14"/>
    <n v="6"/>
    <n v="11"/>
    <x v="772"/>
    <s v="Casey Forte"/>
    <x v="4"/>
    <x v="4"/>
    <s v="Bolton"/>
    <x v="0"/>
    <s v="Consumer"/>
    <s v="Economy"/>
    <x v="1"/>
    <x v="9"/>
    <s v="Nokia Smart Phone, Full Size"/>
    <n v="0"/>
    <n v="636"/>
    <n v="273"/>
    <n v="1"/>
    <b v="1"/>
  </r>
  <r>
    <s v="AZ-2012-2145523"/>
    <x v="773"/>
    <n v="14"/>
    <n v="6"/>
    <n v="12"/>
    <x v="773"/>
    <s v="Gary Crume"/>
    <x v="3"/>
    <x v="27"/>
    <s v="Bayonne"/>
    <x v="1"/>
    <s v="Consumer"/>
    <s v="Economy"/>
    <x v="0"/>
    <x v="3"/>
    <s v="Smead Box, Single Width"/>
    <n v="0"/>
    <n v="39"/>
    <n v="7"/>
    <n v="4"/>
    <b v="0"/>
  </r>
  <r>
    <s v="AZ-2012-5209012"/>
    <x v="773"/>
    <n v="14"/>
    <n v="6"/>
    <n v="12"/>
    <x v="773"/>
    <s v="Samantha Reynell"/>
    <x v="3"/>
    <x v="8"/>
    <s v="Massy"/>
    <x v="1"/>
    <s v="Home Office"/>
    <s v="Economy Plus"/>
    <x v="0"/>
    <x v="1"/>
    <s v="Ibico Binder Covers, Clear"/>
    <n v="0"/>
    <n v="92"/>
    <n v="6"/>
    <n v="7"/>
    <b v="1"/>
  </r>
  <r>
    <s v="AZ-2012-5209012"/>
    <x v="773"/>
    <n v="14"/>
    <n v="6"/>
    <n v="12"/>
    <x v="773"/>
    <s v="Samantha Reynell"/>
    <x v="3"/>
    <x v="8"/>
    <s v="Massy"/>
    <x v="1"/>
    <s v="Home Office"/>
    <s v="Economy Plus"/>
    <x v="0"/>
    <x v="14"/>
    <s v="Harbour Creations Round Labels, Alphabetical"/>
    <n v="0"/>
    <n v="59"/>
    <n v="23"/>
    <n v="9"/>
    <b v="1"/>
  </r>
  <r>
    <s v="AZ-2012-5209012"/>
    <x v="773"/>
    <n v="14"/>
    <n v="6"/>
    <n v="12"/>
    <x v="773"/>
    <s v="Samantha Reynell"/>
    <x v="3"/>
    <x v="8"/>
    <s v="Massy"/>
    <x v="1"/>
    <s v="Home Office"/>
    <s v="Economy Plus"/>
    <x v="0"/>
    <x v="3"/>
    <s v="Eldon Folders, Single Width"/>
    <n v="0"/>
    <n v="61"/>
    <n v="25"/>
    <n v="4"/>
    <b v="0"/>
  </r>
  <r>
    <s v="AZ-2012-5209012"/>
    <x v="773"/>
    <n v="14"/>
    <n v="6"/>
    <n v="12"/>
    <x v="773"/>
    <s v="Samantha Reynell"/>
    <x v="3"/>
    <x v="8"/>
    <s v="Massy"/>
    <x v="1"/>
    <s v="Home Office"/>
    <s v="Economy Plus"/>
    <x v="0"/>
    <x v="3"/>
    <s v="Smead Shelving, Wire Frame"/>
    <n v="0"/>
    <n v="130"/>
    <n v="52"/>
    <n v="3"/>
    <b v="1"/>
  </r>
  <r>
    <s v="AZ-2012-5209012"/>
    <x v="773"/>
    <n v="14"/>
    <n v="6"/>
    <n v="12"/>
    <x v="773"/>
    <s v="Samantha Reynell"/>
    <x v="3"/>
    <x v="8"/>
    <s v="Massy"/>
    <x v="1"/>
    <s v="Home Office"/>
    <s v="Economy Plus"/>
    <x v="0"/>
    <x v="12"/>
    <s v="Acme Box Cutter, High Speed"/>
    <n v="0"/>
    <n v="113"/>
    <n v="54"/>
    <n v="3"/>
    <b v="1"/>
  </r>
  <r>
    <s v="AZ-2012-5209012"/>
    <x v="773"/>
    <n v="14"/>
    <n v="6"/>
    <n v="12"/>
    <x v="773"/>
    <s v="Samantha Reynell"/>
    <x v="3"/>
    <x v="8"/>
    <s v="Massy"/>
    <x v="1"/>
    <s v="Home Office"/>
    <s v="Economy Plus"/>
    <x v="1"/>
    <x v="7"/>
    <s v="Logitech Numeric Keypad, Erganomic"/>
    <n v="0"/>
    <n v="397"/>
    <n v="163"/>
    <n v="9"/>
    <b v="1"/>
  </r>
  <r>
    <s v="AZ-2013-2709620"/>
    <x v="774"/>
    <n v="14"/>
    <n v="6"/>
    <n v="13"/>
    <x v="774"/>
    <s v="Robert Zapata"/>
    <x v="1"/>
    <x v="32"/>
    <s v="Frankfurt"/>
    <x v="1"/>
    <s v="Consumer"/>
    <s v="Economy"/>
    <x v="0"/>
    <x v="2"/>
    <s v="Binney &amp; Smith Markers, Fluorescent"/>
    <n v="0"/>
    <n v="76"/>
    <n v="21"/>
    <n v="3"/>
    <b v="0"/>
  </r>
  <r>
    <s v="AZ-2013-2709620"/>
    <x v="774"/>
    <n v="14"/>
    <n v="6"/>
    <n v="13"/>
    <x v="774"/>
    <s v="Robert Zapata"/>
    <x v="1"/>
    <x v="32"/>
    <s v="Frankfurt"/>
    <x v="1"/>
    <s v="Consumer"/>
    <s v="Economy"/>
    <x v="1"/>
    <x v="7"/>
    <s v="Belkin Mouse, Erganomic"/>
    <n v="0"/>
    <n v="347"/>
    <n v="59"/>
    <n v="9"/>
    <b v="0"/>
  </r>
  <r>
    <s v="AZ-2013-5637964"/>
    <x v="774"/>
    <n v="14"/>
    <n v="6"/>
    <n v="13"/>
    <x v="774"/>
    <s v="Cynthia Zielinski"/>
    <x v="5"/>
    <x v="54"/>
    <s v="Madrid"/>
    <x v="2"/>
    <s v="Home Office"/>
    <s v="Economy"/>
    <x v="0"/>
    <x v="1"/>
    <s v="Acco Binder Covers, Durable"/>
    <n v="0"/>
    <n v="44"/>
    <n v="20"/>
    <n v="3"/>
    <b v="1"/>
  </r>
  <r>
    <s v="AZ-2013-5637964"/>
    <x v="774"/>
    <n v="14"/>
    <n v="6"/>
    <n v="13"/>
    <x v="774"/>
    <s v="Cynthia Zielinski"/>
    <x v="5"/>
    <x v="54"/>
    <s v="Madrid"/>
    <x v="2"/>
    <s v="Home Office"/>
    <s v="Economy"/>
    <x v="0"/>
    <x v="1"/>
    <s v="Wilson Jones 3-Hole Punch, Economy"/>
    <n v="0"/>
    <n v="84"/>
    <n v="28"/>
    <n v="3"/>
    <b v="1"/>
  </r>
  <r>
    <s v="AZ-2013-5637964"/>
    <x v="774"/>
    <n v="14"/>
    <n v="6"/>
    <n v="13"/>
    <x v="774"/>
    <s v="Cynthia Zielinski"/>
    <x v="5"/>
    <x v="54"/>
    <s v="Madrid"/>
    <x v="2"/>
    <s v="Home Office"/>
    <s v="Economy"/>
    <x v="0"/>
    <x v="1"/>
    <s v="Wilson Jones 3-Hole Punch, Economy"/>
    <n v="0"/>
    <n v="84"/>
    <n v="28"/>
    <n v="3"/>
    <b v="1"/>
  </r>
  <r>
    <s v="AZ-2013-5637964"/>
    <x v="774"/>
    <n v="14"/>
    <n v="6"/>
    <n v="13"/>
    <x v="774"/>
    <s v="Cynthia Zielinski"/>
    <x v="5"/>
    <x v="54"/>
    <s v="Madrid"/>
    <x v="2"/>
    <s v="Home Office"/>
    <s v="Economy"/>
    <x v="1"/>
    <x v="7"/>
    <s v="Enermax Router, Programmable"/>
    <n v="0"/>
    <n v="2079"/>
    <n v="852"/>
    <n v="8"/>
    <b v="0"/>
  </r>
  <r>
    <s v="AZ-2013-5637964"/>
    <x v="774"/>
    <n v="14"/>
    <n v="6"/>
    <n v="13"/>
    <x v="774"/>
    <s v="Cynthia Zielinski"/>
    <x v="5"/>
    <x v="54"/>
    <s v="Madrid"/>
    <x v="2"/>
    <s v="Home Office"/>
    <s v="Economy"/>
    <x v="1"/>
    <x v="13"/>
    <s v="Hewlett Wireless Fax, Laser"/>
    <n v="0"/>
    <n v="760"/>
    <n v="236"/>
    <n v="2"/>
    <b v="1"/>
  </r>
  <r>
    <s v="AZ-2013-4468276"/>
    <x v="774"/>
    <n v="14"/>
    <n v="6"/>
    <n v="13"/>
    <x v="774"/>
    <s v="Ngoc Orozco"/>
    <x v="2"/>
    <x v="53"/>
    <s v="Trani"/>
    <x v="2"/>
    <s v="Home Office"/>
    <s v="Economy Plus"/>
    <x v="0"/>
    <x v="2"/>
    <s v="BIC Pencil Sharpener, Fluorescent"/>
    <n v="0"/>
    <n v="242"/>
    <n v="82"/>
    <n v="8"/>
    <b v="1"/>
  </r>
  <r>
    <s v="AZ-2013-6138648"/>
    <x v="774"/>
    <n v="14"/>
    <n v="6"/>
    <n v="13"/>
    <x v="774"/>
    <s v="Sam French"/>
    <x v="3"/>
    <x v="73"/>
    <s v="Rennes"/>
    <x v="1"/>
    <s v="Consumer"/>
    <s v="Economy"/>
    <x v="2"/>
    <x v="6"/>
    <s v="Office Star Rocking Chair, Adjustable"/>
    <n v="0"/>
    <n v="1032"/>
    <n v="298"/>
    <n v="8"/>
    <b v="0"/>
  </r>
  <r>
    <s v="AZ-2013-6138648"/>
    <x v="774"/>
    <n v="14"/>
    <n v="6"/>
    <n v="13"/>
    <x v="774"/>
    <s v="Sam French"/>
    <x v="3"/>
    <x v="73"/>
    <s v="Rennes"/>
    <x v="1"/>
    <s v="Consumer"/>
    <s v="Economy"/>
    <x v="2"/>
    <x v="15"/>
    <s v="Rubbermaid Photo Frame, Erganomic"/>
    <n v="0"/>
    <n v="151"/>
    <n v="47"/>
    <n v="3"/>
    <b v="1"/>
  </r>
  <r>
    <s v="AZ-2013-6138648"/>
    <x v="774"/>
    <n v="14"/>
    <n v="6"/>
    <n v="13"/>
    <x v="774"/>
    <s v="Sam French"/>
    <x v="3"/>
    <x v="73"/>
    <s v="Rennes"/>
    <x v="1"/>
    <s v="Consumer"/>
    <s v="Economy"/>
    <x v="0"/>
    <x v="2"/>
    <s v="Binney &amp; Smith Sketch Pad, Blue"/>
    <n v="0"/>
    <n v="185"/>
    <n v="48"/>
    <n v="4"/>
    <b v="0"/>
  </r>
  <r>
    <s v="BN-2013-7934159"/>
    <x v="774"/>
    <n v="14"/>
    <n v="6"/>
    <n v="13"/>
    <x v="774"/>
    <s v="Casey Beckett"/>
    <x v="1"/>
    <x v="1"/>
    <s v="Velbert"/>
    <x v="1"/>
    <s v="Home Office"/>
    <s v="Economy"/>
    <x v="0"/>
    <x v="3"/>
    <s v="Tenex File Cart, Single Width"/>
    <n v="0"/>
    <n v="362"/>
    <n v="-4"/>
    <n v="3"/>
    <b v="1"/>
  </r>
  <r>
    <s v="AZ-2014-4923095"/>
    <x v="775"/>
    <n v="14"/>
    <n v="6"/>
    <n v="14"/>
    <x v="775"/>
    <s v="Elliot Owen"/>
    <x v="1"/>
    <x v="1"/>
    <s v="Dortmund"/>
    <x v="1"/>
    <s v="Consumer"/>
    <s v="Economy Plus"/>
    <x v="2"/>
    <x v="16"/>
    <s v="Barricks Round Table, Adjustable Height"/>
    <n v="0"/>
    <n v="2292"/>
    <n v="-1128"/>
    <n v="7"/>
    <b v="0"/>
  </r>
  <r>
    <s v="AZ-2014-4923095"/>
    <x v="775"/>
    <n v="14"/>
    <n v="6"/>
    <n v="14"/>
    <x v="775"/>
    <s v="Elliot Owen"/>
    <x v="1"/>
    <x v="1"/>
    <s v="Dortmund"/>
    <x v="1"/>
    <s v="Consumer"/>
    <s v="Economy Plus"/>
    <x v="0"/>
    <x v="2"/>
    <s v="Sanford Pens, Blue"/>
    <n v="0"/>
    <n v="67"/>
    <n v="16"/>
    <n v="6"/>
    <b v="1"/>
  </r>
  <r>
    <s v="AZ-2014-2533893"/>
    <x v="775"/>
    <n v="14"/>
    <n v="6"/>
    <n v="14"/>
    <x v="775"/>
    <s v="Isabella Fowler"/>
    <x v="3"/>
    <x v="8"/>
    <s v="Livry-Gargan"/>
    <x v="1"/>
    <s v="Consumer"/>
    <s v="Economy"/>
    <x v="0"/>
    <x v="8"/>
    <s v="Hamilton Beach Coffee Grinder, Red"/>
    <n v="0"/>
    <n v="154"/>
    <n v="3"/>
    <n v="4"/>
    <b v="0"/>
  </r>
  <r>
    <s v="AZ-2011-5228035"/>
    <x v="776"/>
    <n v="15"/>
    <n v="6"/>
    <n v="11"/>
    <x v="776"/>
    <s v="Kelly Long"/>
    <x v="10"/>
    <x v="29"/>
    <s v="Vienna"/>
    <x v="1"/>
    <s v="Corporate"/>
    <s v="Priority"/>
    <x v="0"/>
    <x v="11"/>
    <s v="Advantus Push Pins, Assorted Sizes"/>
    <n v="0"/>
    <n v="36"/>
    <n v="7"/>
    <n v="3"/>
    <b v="0"/>
  </r>
  <r>
    <s v="AZ-2011-96343"/>
    <x v="776"/>
    <n v="15"/>
    <n v="6"/>
    <n v="11"/>
    <x v="776"/>
    <s v="Peter Daly"/>
    <x v="0"/>
    <x v="121"/>
    <s v="Halmstad"/>
    <x v="0"/>
    <s v="Consumer"/>
    <s v="Priority"/>
    <x v="0"/>
    <x v="3"/>
    <s v="Rogers Folders, Wire Frame"/>
    <n v="1"/>
    <n v="15"/>
    <n v="-12"/>
    <n v="1"/>
    <b v="1"/>
  </r>
  <r>
    <s v="AZ-2011-96343"/>
    <x v="776"/>
    <n v="15"/>
    <n v="6"/>
    <n v="11"/>
    <x v="776"/>
    <s v="Peter Daly"/>
    <x v="0"/>
    <x v="121"/>
    <s v="Halmstad"/>
    <x v="0"/>
    <s v="Consumer"/>
    <s v="Priority"/>
    <x v="0"/>
    <x v="3"/>
    <s v="Tenex Shelving, Blue"/>
    <n v="1"/>
    <n v="82"/>
    <n v="-74"/>
    <n v="3"/>
    <b v="0"/>
  </r>
  <r>
    <s v="AZ-2011-96343"/>
    <x v="776"/>
    <n v="15"/>
    <n v="6"/>
    <n v="11"/>
    <x v="776"/>
    <s v="Peter Daly"/>
    <x v="0"/>
    <x v="121"/>
    <s v="Halmstad"/>
    <x v="0"/>
    <s v="Consumer"/>
    <s v="Priority"/>
    <x v="1"/>
    <x v="7"/>
    <s v="Memorex Router, Bluetooth"/>
    <n v="1"/>
    <n v="739"/>
    <n v="-177"/>
    <n v="6"/>
    <b v="0"/>
  </r>
  <r>
    <s v="BN-2011-7723992"/>
    <x v="776"/>
    <n v="15"/>
    <n v="6"/>
    <n v="11"/>
    <x v="776"/>
    <s v="Sofia de Castella"/>
    <x v="3"/>
    <x v="8"/>
    <s v="Paris"/>
    <x v="1"/>
    <s v="Consumer"/>
    <s v="Economy"/>
    <x v="1"/>
    <x v="9"/>
    <s v="Samsung Signal Booster, with Caller ID"/>
    <n v="0"/>
    <n v="348"/>
    <n v="-61"/>
    <n v="3"/>
    <b v="0"/>
  </r>
  <r>
    <s v="AZ-2012-6682844"/>
    <x v="777"/>
    <n v="15"/>
    <n v="6"/>
    <n v="12"/>
    <x v="777"/>
    <s v="Maddison Newman"/>
    <x v="2"/>
    <x v="6"/>
    <s v="Aprilia"/>
    <x v="2"/>
    <s v="Corporate"/>
    <s v="Economy"/>
    <x v="0"/>
    <x v="0"/>
    <s v="Xerox Cards &amp; Envelopes, Recycled"/>
    <n v="0"/>
    <n v="135"/>
    <n v="43"/>
    <n v="3"/>
    <b v="1"/>
  </r>
  <r>
    <s v="AZ-2012-6682844"/>
    <x v="777"/>
    <n v="15"/>
    <n v="6"/>
    <n v="12"/>
    <x v="777"/>
    <s v="Maddison Newman"/>
    <x v="2"/>
    <x v="6"/>
    <s v="Aprilia"/>
    <x v="2"/>
    <s v="Corporate"/>
    <s v="Economy"/>
    <x v="0"/>
    <x v="3"/>
    <s v="Fellowes Box, Wire Frame"/>
    <n v="0"/>
    <n v="56"/>
    <n v="6"/>
    <n v="5"/>
    <b v="0"/>
  </r>
  <r>
    <s v="AZ-2012-4642183"/>
    <x v="777"/>
    <n v="15"/>
    <n v="6"/>
    <n v="12"/>
    <x v="777"/>
    <s v="Ryan Ackland"/>
    <x v="3"/>
    <x v="8"/>
    <s v="Paris"/>
    <x v="1"/>
    <s v="Consumer"/>
    <s v="Economy"/>
    <x v="0"/>
    <x v="3"/>
    <s v="Fellowes File Cart, Industrial"/>
    <n v="0"/>
    <n v="248"/>
    <n v="8"/>
    <n v="2"/>
    <b v="0"/>
  </r>
  <r>
    <s v="AZ-2012-4858195"/>
    <x v="777"/>
    <n v="15"/>
    <n v="6"/>
    <n v="12"/>
    <x v="777"/>
    <s v="Scarlett Truchanas"/>
    <x v="3"/>
    <x v="27"/>
    <s v="Mont-de-Marsan"/>
    <x v="1"/>
    <s v="Corporate"/>
    <s v="Immediate"/>
    <x v="0"/>
    <x v="2"/>
    <s v="Stanley Pencil Sharpener, Water Color"/>
    <n v="0"/>
    <n v="28"/>
    <n v="1"/>
    <n v="1"/>
    <b v="0"/>
  </r>
  <r>
    <s v="AZ-2012-4858195"/>
    <x v="777"/>
    <n v="15"/>
    <n v="6"/>
    <n v="12"/>
    <x v="777"/>
    <s v="Scarlett Truchanas"/>
    <x v="3"/>
    <x v="27"/>
    <s v="Mont-de-Marsan"/>
    <x v="1"/>
    <s v="Corporate"/>
    <s v="Immediate"/>
    <x v="0"/>
    <x v="1"/>
    <s v="Acco 3-Hole Punch, Economy"/>
    <n v="0"/>
    <n v="90"/>
    <n v="17"/>
    <n v="3"/>
    <b v="1"/>
  </r>
  <r>
    <s v="AZ-2012-4858195"/>
    <x v="777"/>
    <n v="15"/>
    <n v="6"/>
    <n v="12"/>
    <x v="777"/>
    <s v="Scarlett Truchanas"/>
    <x v="3"/>
    <x v="27"/>
    <s v="Mont-de-Marsan"/>
    <x v="1"/>
    <s v="Corporate"/>
    <s v="Immediate"/>
    <x v="1"/>
    <x v="7"/>
    <s v="Belkin Memory Card, Bluetooth"/>
    <n v="0"/>
    <n v="230"/>
    <n v="50"/>
    <n v="2"/>
    <b v="1"/>
  </r>
  <r>
    <s v="AZ-2012-4858195"/>
    <x v="777"/>
    <n v="15"/>
    <n v="6"/>
    <n v="12"/>
    <x v="777"/>
    <s v="Scarlett Truchanas"/>
    <x v="3"/>
    <x v="27"/>
    <s v="Mont-de-Marsan"/>
    <x v="1"/>
    <s v="Corporate"/>
    <s v="Immediate"/>
    <x v="1"/>
    <x v="7"/>
    <s v="Logitech Router, Erganomic"/>
    <n v="0"/>
    <n v="981"/>
    <n v="176"/>
    <n v="4"/>
    <b v="1"/>
  </r>
  <r>
    <s v="BN-2012-9976090"/>
    <x v="777"/>
    <n v="15"/>
    <n v="6"/>
    <n v="12"/>
    <x v="777"/>
    <s v="Viola Watson"/>
    <x v="4"/>
    <x v="4"/>
    <s v="Birmingham"/>
    <x v="0"/>
    <s v="Consumer"/>
    <s v="Economy"/>
    <x v="2"/>
    <x v="6"/>
    <s v="Office Star Bag Chairs, Black"/>
    <n v="1"/>
    <n v="27"/>
    <n v="-5"/>
    <n v="1"/>
    <b v="1"/>
  </r>
  <r>
    <s v="BN-2012-9976090"/>
    <x v="777"/>
    <n v="15"/>
    <n v="6"/>
    <n v="12"/>
    <x v="777"/>
    <s v="Viola Watson"/>
    <x v="4"/>
    <x v="4"/>
    <s v="Birmingham"/>
    <x v="0"/>
    <s v="Consumer"/>
    <s v="Economy"/>
    <x v="0"/>
    <x v="1"/>
    <s v="Acco Binder Covers, Durable"/>
    <n v="1"/>
    <n v="37"/>
    <n v="-4"/>
    <n v="5"/>
    <b v="1"/>
  </r>
  <r>
    <s v="BN-2012-9976090"/>
    <x v="777"/>
    <n v="15"/>
    <n v="6"/>
    <n v="12"/>
    <x v="777"/>
    <s v="Viola Watson"/>
    <x v="4"/>
    <x v="4"/>
    <s v="Birmingham"/>
    <x v="0"/>
    <s v="Consumer"/>
    <s v="Economy"/>
    <x v="1"/>
    <x v="9"/>
    <s v="Apple Headset, with Caller ID"/>
    <n v="1"/>
    <n v="73"/>
    <n v="-51"/>
    <n v="2"/>
    <b v="0"/>
  </r>
  <r>
    <s v="BN-2012-834682"/>
    <x v="777"/>
    <n v="15"/>
    <n v="6"/>
    <n v="12"/>
    <x v="777"/>
    <s v="Nelson Olsen"/>
    <x v="9"/>
    <x v="46"/>
    <s v="Rotterdam"/>
    <x v="1"/>
    <s v="Home Office"/>
    <s v="Economy"/>
    <x v="0"/>
    <x v="2"/>
    <s v="Boston Sketch Pad, Easy-Erase"/>
    <n v="1"/>
    <n v="49"/>
    <n v="-21"/>
    <n v="2"/>
    <b v="0"/>
  </r>
  <r>
    <s v="BN-2012-834682"/>
    <x v="777"/>
    <n v="15"/>
    <n v="6"/>
    <n v="12"/>
    <x v="777"/>
    <s v="Nelson Olsen"/>
    <x v="9"/>
    <x v="46"/>
    <s v="Rotterdam"/>
    <x v="1"/>
    <s v="Home Office"/>
    <s v="Economy"/>
    <x v="1"/>
    <x v="7"/>
    <s v="Memorex Numeric Keypad, USB"/>
    <n v="1"/>
    <n v="86"/>
    <n v="-29"/>
    <n v="4"/>
    <b v="0"/>
  </r>
  <r>
    <s v="AZ-2013-6548311"/>
    <x v="778"/>
    <n v="15"/>
    <n v="6"/>
    <n v="13"/>
    <x v="778"/>
    <s v="Zara Money"/>
    <x v="2"/>
    <x v="6"/>
    <s v="Latina"/>
    <x v="2"/>
    <s v="Corporate"/>
    <s v="Economy Plus"/>
    <x v="2"/>
    <x v="5"/>
    <s v="Bush Stackable Bookrack, Traditional"/>
    <n v="0"/>
    <n v="369"/>
    <n v="92"/>
    <n v="3"/>
    <b v="0"/>
  </r>
  <r>
    <s v="AZ-2013-6548311"/>
    <x v="778"/>
    <n v="15"/>
    <n v="6"/>
    <n v="13"/>
    <x v="778"/>
    <s v="Zara Money"/>
    <x v="2"/>
    <x v="6"/>
    <s v="Latina"/>
    <x v="2"/>
    <s v="Corporate"/>
    <s v="Economy Plus"/>
    <x v="0"/>
    <x v="1"/>
    <s v="Acco 3-Hole Punch, Recycled"/>
    <n v="0"/>
    <n v="213"/>
    <n v="19"/>
    <n v="7"/>
    <b v="0"/>
  </r>
  <r>
    <s v="AZ-2013-6548311"/>
    <x v="778"/>
    <n v="15"/>
    <n v="6"/>
    <n v="13"/>
    <x v="778"/>
    <s v="Zara Money"/>
    <x v="2"/>
    <x v="6"/>
    <s v="Latina"/>
    <x v="2"/>
    <s v="Corporate"/>
    <s v="Economy Plus"/>
    <x v="0"/>
    <x v="10"/>
    <s v="Cameo Interoffice Envelope, Security-Tint"/>
    <n v="0"/>
    <n v="100"/>
    <n v="10"/>
    <n v="2"/>
    <b v="1"/>
  </r>
  <r>
    <s v="AZ-2013-1146430"/>
    <x v="778"/>
    <n v="15"/>
    <n v="6"/>
    <n v="13"/>
    <x v="778"/>
    <s v="Kristina Moore"/>
    <x v="4"/>
    <x v="4"/>
    <s v="London"/>
    <x v="0"/>
    <s v="Corporate"/>
    <s v="Economy"/>
    <x v="0"/>
    <x v="2"/>
    <s v="Binney &amp; Smith Sketch Pad, Water Color"/>
    <n v="0"/>
    <n v="178"/>
    <n v="45"/>
    <n v="4"/>
    <b v="1"/>
  </r>
  <r>
    <s v="AZ-2013-1146430"/>
    <x v="778"/>
    <n v="15"/>
    <n v="6"/>
    <n v="13"/>
    <x v="778"/>
    <s v="Kristina Moore"/>
    <x v="4"/>
    <x v="4"/>
    <s v="London"/>
    <x v="0"/>
    <s v="Corporate"/>
    <s v="Economy"/>
    <x v="1"/>
    <x v="4"/>
    <s v="Epson Card Printer, Durable"/>
    <n v="0"/>
    <n v="1071"/>
    <n v="286"/>
    <n v="7"/>
    <b v="1"/>
  </r>
  <r>
    <s v="AZ-2013-1146430"/>
    <x v="778"/>
    <n v="15"/>
    <n v="6"/>
    <n v="13"/>
    <x v="778"/>
    <s v="Kristina Moore"/>
    <x v="4"/>
    <x v="4"/>
    <s v="London"/>
    <x v="0"/>
    <s v="Corporate"/>
    <s v="Economy"/>
    <x v="1"/>
    <x v="4"/>
    <s v="Okidata Calculator, White"/>
    <n v="0"/>
    <n v="137"/>
    <n v="-12"/>
    <n v="3"/>
    <b v="1"/>
  </r>
  <r>
    <s v="AZ-2014-1555448"/>
    <x v="779"/>
    <n v="15"/>
    <n v="6"/>
    <n v="14"/>
    <x v="779"/>
    <s v="Mohammed Fox"/>
    <x v="5"/>
    <x v="38"/>
    <s v="Cartagena"/>
    <x v="2"/>
    <s v="Consumer"/>
    <s v="Economy Plus"/>
    <x v="0"/>
    <x v="3"/>
    <s v="Tenex Trays, Single Width"/>
    <n v="0"/>
    <n v="98"/>
    <n v="30"/>
    <n v="2"/>
    <b v="1"/>
  </r>
  <r>
    <s v="AZ-2011-1253407"/>
    <x v="780"/>
    <n v="16"/>
    <n v="6"/>
    <n v="11"/>
    <x v="780"/>
    <s v="Isabella Falkiner"/>
    <x v="14"/>
    <x v="106"/>
    <s v="Odense"/>
    <x v="0"/>
    <s v="Corporate"/>
    <s v="Priority"/>
    <x v="2"/>
    <x v="6"/>
    <s v="Office Star Bag Chairs, Set of Two"/>
    <n v="1"/>
    <n v="87"/>
    <n v="-78"/>
    <n v="3"/>
    <b v="1"/>
  </r>
  <r>
    <s v="AZ-2011-6268545"/>
    <x v="780"/>
    <n v="16"/>
    <n v="6"/>
    <n v="11"/>
    <x v="780"/>
    <s v="Hayden Perkins"/>
    <x v="2"/>
    <x v="6"/>
    <s v="Aprilia"/>
    <x v="2"/>
    <s v="Consumer"/>
    <s v="Priority"/>
    <x v="0"/>
    <x v="8"/>
    <s v="Hamilton Beach Microwave, White"/>
    <n v="0"/>
    <n v="561"/>
    <n v="34"/>
    <n v="2"/>
    <b v="1"/>
  </r>
  <r>
    <s v="AZ-2011-6268545"/>
    <x v="780"/>
    <n v="16"/>
    <n v="6"/>
    <n v="11"/>
    <x v="780"/>
    <s v="Hayden Perkins"/>
    <x v="2"/>
    <x v="6"/>
    <s v="Aprilia"/>
    <x v="2"/>
    <s v="Consumer"/>
    <s v="Priority"/>
    <x v="1"/>
    <x v="13"/>
    <s v="Sharp Ink, Laser"/>
    <n v="0"/>
    <n v="249"/>
    <n v="40"/>
    <n v="2"/>
    <b v="1"/>
  </r>
  <r>
    <s v="AZ-2011-310635"/>
    <x v="780"/>
    <n v="16"/>
    <n v="6"/>
    <n v="11"/>
    <x v="780"/>
    <s v="Susan Williams"/>
    <x v="4"/>
    <x v="4"/>
    <s v="Wallasey"/>
    <x v="0"/>
    <s v="Home Office"/>
    <s v="Economy"/>
    <x v="0"/>
    <x v="1"/>
    <s v="Acco 3-Hole Punch, Durable"/>
    <n v="0"/>
    <n v="63"/>
    <n v="26"/>
    <n v="2"/>
    <b v="1"/>
  </r>
  <r>
    <s v="AZ-2011-310635"/>
    <x v="780"/>
    <n v="16"/>
    <n v="6"/>
    <n v="11"/>
    <x v="780"/>
    <s v="Susan Williams"/>
    <x v="4"/>
    <x v="4"/>
    <s v="Wallasey"/>
    <x v="0"/>
    <s v="Home Office"/>
    <s v="Economy"/>
    <x v="1"/>
    <x v="4"/>
    <s v="Panasonic Receipt Printer, Durable"/>
    <n v="0"/>
    <n v="605"/>
    <n v="266"/>
    <n v="5"/>
    <b v="1"/>
  </r>
  <r>
    <s v="AZ-2011-7695869"/>
    <x v="780"/>
    <n v="16"/>
    <n v="6"/>
    <n v="11"/>
    <x v="780"/>
    <s v="Lauren Knight"/>
    <x v="4"/>
    <x v="4"/>
    <s v="London"/>
    <x v="0"/>
    <s v="Consumer"/>
    <s v="Economy Plus"/>
    <x v="0"/>
    <x v="3"/>
    <s v="Tenex Shelving, Industrial"/>
    <n v="0"/>
    <n v="99"/>
    <n v="10"/>
    <n v="2"/>
    <b v="0"/>
  </r>
  <r>
    <s v="BN-2011-5228628"/>
    <x v="780"/>
    <n v="16"/>
    <n v="6"/>
    <n v="11"/>
    <x v="780"/>
    <s v="Robert Zapata"/>
    <x v="4"/>
    <x v="4"/>
    <s v="Southport"/>
    <x v="0"/>
    <s v="Consumer"/>
    <s v="Economy Plus"/>
    <x v="2"/>
    <x v="15"/>
    <s v="Advantus Frame, Black"/>
    <n v="0"/>
    <n v="156"/>
    <n v="-22"/>
    <n v="2"/>
    <b v="1"/>
  </r>
  <r>
    <s v="AZ-2012-5685113"/>
    <x v="781"/>
    <n v="16"/>
    <n v="6"/>
    <n v="12"/>
    <x v="781"/>
    <s v="Thomas Thompson"/>
    <x v="1"/>
    <x v="71"/>
    <s v="Brandenburg"/>
    <x v="1"/>
    <s v="Corporate"/>
    <s v="Priority"/>
    <x v="0"/>
    <x v="10"/>
    <s v="Cameo Clasp Envelope, Security-Tint"/>
    <n v="0"/>
    <n v="36"/>
    <n v="9"/>
    <n v="3"/>
    <b v="0"/>
  </r>
  <r>
    <s v="AZ-2012-3045764"/>
    <x v="781"/>
    <n v="16"/>
    <n v="6"/>
    <n v="12"/>
    <x v="781"/>
    <s v="Steven Cordoba"/>
    <x v="1"/>
    <x v="1"/>
    <s v="Remscheid"/>
    <x v="1"/>
    <s v="Consumer"/>
    <s v="Economy"/>
    <x v="0"/>
    <x v="1"/>
    <s v="Cardinal Hole Reinforcements, Clear"/>
    <n v="0"/>
    <n v="24"/>
    <n v="11"/>
    <n v="5"/>
    <b v="1"/>
  </r>
  <r>
    <s v="AZ-2012-252256"/>
    <x v="781"/>
    <n v="16"/>
    <n v="6"/>
    <n v="12"/>
    <x v="781"/>
    <s v="Ginger Owens"/>
    <x v="2"/>
    <x v="6"/>
    <s v="Velletri"/>
    <x v="2"/>
    <s v="Consumer"/>
    <s v="Economy"/>
    <x v="2"/>
    <x v="5"/>
    <s v="Bush Library with Doors, Metal"/>
    <n v="0"/>
    <n v="2546"/>
    <n v="382"/>
    <n v="7"/>
    <b v="1"/>
  </r>
  <r>
    <s v="AZ-2012-252256"/>
    <x v="781"/>
    <n v="16"/>
    <n v="6"/>
    <n v="12"/>
    <x v="781"/>
    <s v="Ginger Owens"/>
    <x v="2"/>
    <x v="6"/>
    <s v="Velletri"/>
    <x v="2"/>
    <s v="Consumer"/>
    <s v="Economy"/>
    <x v="0"/>
    <x v="10"/>
    <s v="Jiffy Business Envelopes, Security-Tint"/>
    <n v="0"/>
    <n v="48"/>
    <n v="3"/>
    <n v="3"/>
    <b v="1"/>
  </r>
  <r>
    <s v="AZ-2012-252256"/>
    <x v="781"/>
    <n v="16"/>
    <n v="6"/>
    <n v="12"/>
    <x v="781"/>
    <s v="Ginger Owens"/>
    <x v="2"/>
    <x v="6"/>
    <s v="Velletri"/>
    <x v="2"/>
    <s v="Consumer"/>
    <s v="Economy"/>
    <x v="0"/>
    <x v="3"/>
    <s v="Fellowes Trays, Blue"/>
    <n v="0"/>
    <n v="138"/>
    <n v="-76"/>
    <n v="4"/>
    <b v="0"/>
  </r>
  <r>
    <s v="AZ-2012-252256"/>
    <x v="781"/>
    <n v="16"/>
    <n v="6"/>
    <n v="12"/>
    <x v="781"/>
    <s v="Ginger Owens"/>
    <x v="2"/>
    <x v="6"/>
    <s v="Velletri"/>
    <x v="2"/>
    <s v="Consumer"/>
    <s v="Economy"/>
    <x v="0"/>
    <x v="12"/>
    <s v="Acme Scissors, Easy Grip"/>
    <n v="0"/>
    <n v="108"/>
    <n v="26"/>
    <n v="4"/>
    <b v="0"/>
  </r>
  <r>
    <s v="AZ-2012-252256"/>
    <x v="781"/>
    <n v="16"/>
    <n v="6"/>
    <n v="12"/>
    <x v="781"/>
    <s v="Ginger Owens"/>
    <x v="2"/>
    <x v="6"/>
    <s v="Velletri"/>
    <x v="2"/>
    <s v="Consumer"/>
    <s v="Economy"/>
    <x v="0"/>
    <x v="12"/>
    <s v="Stiletto Ruler, Serrated"/>
    <n v="0"/>
    <n v="46"/>
    <n v="15"/>
    <n v="4"/>
    <b v="1"/>
  </r>
  <r>
    <s v="AZ-2014-240841"/>
    <x v="782"/>
    <n v="16"/>
    <n v="6"/>
    <n v="14"/>
    <x v="782"/>
    <s v="Isabelle Macghey"/>
    <x v="3"/>
    <x v="27"/>
    <s v="Limoges"/>
    <x v="1"/>
    <s v="Consumer"/>
    <s v="Immediate"/>
    <x v="2"/>
    <x v="6"/>
    <s v="SAFCO Swivel Stool, Black"/>
    <n v="0"/>
    <n v="298"/>
    <n v="86"/>
    <n v="2"/>
    <b v="1"/>
  </r>
  <r>
    <s v="BN-2014-7420129"/>
    <x v="782"/>
    <n v="16"/>
    <n v="6"/>
    <n v="14"/>
    <x v="782"/>
    <s v="Leslie Wilson"/>
    <x v="3"/>
    <x v="8"/>
    <s v="Gagny"/>
    <x v="1"/>
    <s v="Consumer"/>
    <s v="Priority"/>
    <x v="1"/>
    <x v="9"/>
    <s v="Motorola Office Telephone, with Caller ID"/>
    <n v="0"/>
    <n v="427"/>
    <n v="-50"/>
    <n v="7"/>
    <b v="1"/>
  </r>
  <r>
    <s v="BN-2014-2116035"/>
    <x v="782"/>
    <n v="16"/>
    <n v="6"/>
    <n v="14"/>
    <x v="782"/>
    <s v="Sebastian McClelland"/>
    <x v="4"/>
    <x v="4"/>
    <s v="Birmingham"/>
    <x v="0"/>
    <s v="Consumer"/>
    <s v="Priority"/>
    <x v="0"/>
    <x v="0"/>
    <s v="Eaton Cards &amp; Envelopes, Recycled"/>
    <n v="1"/>
    <n v="45"/>
    <n v="0"/>
    <n v="2"/>
    <b v="0"/>
  </r>
  <r>
    <s v="BN-2014-2116035"/>
    <x v="782"/>
    <n v="16"/>
    <n v="6"/>
    <n v="14"/>
    <x v="782"/>
    <s v="Sebastian McClelland"/>
    <x v="4"/>
    <x v="4"/>
    <s v="Birmingham"/>
    <x v="0"/>
    <s v="Consumer"/>
    <s v="Priority"/>
    <x v="0"/>
    <x v="3"/>
    <s v="Eldon File Cart, Industrial"/>
    <n v="1"/>
    <n v="192"/>
    <n v="-146"/>
    <n v="3"/>
    <b v="1"/>
  </r>
  <r>
    <s v="AZ-2014-5667627"/>
    <x v="782"/>
    <n v="16"/>
    <n v="6"/>
    <n v="14"/>
    <x v="782"/>
    <s v="Evan Allen"/>
    <x v="2"/>
    <x v="40"/>
    <s v="Avellino"/>
    <x v="2"/>
    <s v="Corporate"/>
    <s v="Economy"/>
    <x v="0"/>
    <x v="2"/>
    <s v="Stanley Highlighters, Fluorescent"/>
    <n v="0"/>
    <n v="112"/>
    <n v="41"/>
    <n v="7"/>
    <b v="1"/>
  </r>
  <r>
    <s v="BN-2014-4240139"/>
    <x v="782"/>
    <n v="16"/>
    <n v="6"/>
    <n v="14"/>
    <x v="782"/>
    <s v="Michael Myers"/>
    <x v="2"/>
    <x v="6"/>
    <s v="Rome"/>
    <x v="2"/>
    <s v="Home Office"/>
    <s v="Economy"/>
    <x v="2"/>
    <x v="6"/>
    <s v="Harbour Creations Chairmat, Black"/>
    <n v="1"/>
    <n v="83"/>
    <n v="-81"/>
    <n v="3"/>
    <b v="1"/>
  </r>
  <r>
    <s v="AZ-2014-7114093"/>
    <x v="782"/>
    <n v="16"/>
    <n v="6"/>
    <n v="14"/>
    <x v="782"/>
    <s v="David Chadwick"/>
    <x v="10"/>
    <x v="95"/>
    <s v="Salzburg"/>
    <x v="1"/>
    <s v="Corporate"/>
    <s v="Economy"/>
    <x v="0"/>
    <x v="14"/>
    <s v="Avery Shipping Labels, Adjustable"/>
    <n v="0"/>
    <n v="29"/>
    <n v="10"/>
    <n v="3"/>
    <b v="1"/>
  </r>
  <r>
    <s v="AZ-2011-8734686"/>
    <x v="783"/>
    <n v="17"/>
    <n v="6"/>
    <n v="11"/>
    <x v="783"/>
    <s v="Michael Watkins"/>
    <x v="3"/>
    <x v="27"/>
    <s v="Talence"/>
    <x v="1"/>
    <s v="Home Office"/>
    <s v="Economy"/>
    <x v="0"/>
    <x v="12"/>
    <s v="Acme Trimmer, Serrated"/>
    <n v="0"/>
    <n v="206"/>
    <n v="25"/>
    <n v="5"/>
    <b v="1"/>
  </r>
  <r>
    <s v="AZ-2011-6819869"/>
    <x v="783"/>
    <n v="17"/>
    <n v="6"/>
    <n v="11"/>
    <x v="783"/>
    <s v="Josh Wilkinson"/>
    <x v="3"/>
    <x v="27"/>
    <s v="Lormont"/>
    <x v="1"/>
    <s v="Corporate"/>
    <s v="Priority"/>
    <x v="0"/>
    <x v="1"/>
    <s v="Ibico 3-Hole Punch, Clear"/>
    <n v="0"/>
    <n v="90"/>
    <n v="36"/>
    <n v="3"/>
    <b v="0"/>
  </r>
  <r>
    <s v="BN-2011-2650591"/>
    <x v="783"/>
    <n v="17"/>
    <n v="6"/>
    <n v="11"/>
    <x v="783"/>
    <s v="Lucas Wood"/>
    <x v="3"/>
    <x v="8"/>
    <s v="Maisons-Alfort"/>
    <x v="1"/>
    <s v="Corporate"/>
    <s v="Economy"/>
    <x v="0"/>
    <x v="0"/>
    <s v="Xerox Note Cards, Recycled"/>
    <n v="0"/>
    <n v="210"/>
    <n v="42"/>
    <n v="8"/>
    <b v="0"/>
  </r>
  <r>
    <s v="BN-2011-2650591"/>
    <x v="783"/>
    <n v="17"/>
    <n v="6"/>
    <n v="11"/>
    <x v="783"/>
    <s v="Lucas Wood"/>
    <x v="3"/>
    <x v="8"/>
    <s v="Maisons-Alfort"/>
    <x v="1"/>
    <s v="Corporate"/>
    <s v="Economy"/>
    <x v="1"/>
    <x v="4"/>
    <s v="Epson Inkjet, Wireless"/>
    <n v="0"/>
    <n v="524"/>
    <n v="-25"/>
    <n v="2"/>
    <b v="0"/>
  </r>
  <r>
    <s v="BN-2011-8274717"/>
    <x v="783"/>
    <n v="17"/>
    <n v="6"/>
    <n v="11"/>
    <x v="783"/>
    <s v="Marcus Griffin"/>
    <x v="4"/>
    <x v="4"/>
    <s v="Wolverhampton"/>
    <x v="0"/>
    <s v="Home Office"/>
    <s v="Priority"/>
    <x v="2"/>
    <x v="15"/>
    <s v="Tenex Clock, Black"/>
    <n v="0"/>
    <n v="106"/>
    <n v="-8"/>
    <n v="3"/>
    <b v="0"/>
  </r>
  <r>
    <s v="BN-2011-3154402"/>
    <x v="783"/>
    <n v="17"/>
    <n v="6"/>
    <n v="11"/>
    <x v="783"/>
    <s v="Larry Lambert"/>
    <x v="0"/>
    <x v="36"/>
    <s v="Gothenburg"/>
    <x v="0"/>
    <s v="Consumer"/>
    <s v="Economy"/>
    <x v="2"/>
    <x v="6"/>
    <s v="Harbour Creations Executive Leather Armchair, Adjustable"/>
    <n v="1"/>
    <n v="714"/>
    <n v="-143"/>
    <n v="3"/>
    <b v="1"/>
  </r>
  <r>
    <s v="BN-2011-3154402"/>
    <x v="783"/>
    <n v="17"/>
    <n v="6"/>
    <n v="11"/>
    <x v="783"/>
    <s v="Larry Lambert"/>
    <x v="0"/>
    <x v="36"/>
    <s v="Gothenburg"/>
    <x v="0"/>
    <s v="Consumer"/>
    <s v="Economy"/>
    <x v="0"/>
    <x v="3"/>
    <s v="Fellowes Folders, Industrial"/>
    <n v="1"/>
    <n v="27"/>
    <n v="-15"/>
    <n v="2"/>
    <b v="0"/>
  </r>
  <r>
    <s v="AZ-2013-7006119"/>
    <x v="784"/>
    <n v="17"/>
    <n v="6"/>
    <n v="13"/>
    <x v="784"/>
    <s v="Lily Tyler"/>
    <x v="4"/>
    <x v="4"/>
    <s v="Leeds"/>
    <x v="0"/>
    <s v="Home Office"/>
    <s v="Economy Plus"/>
    <x v="0"/>
    <x v="2"/>
    <s v="Stanley Sketch Pad, Fluorescent"/>
    <n v="0"/>
    <n v="91"/>
    <n v="15"/>
    <n v="2"/>
    <b v="1"/>
  </r>
  <r>
    <s v="AZ-2013-7006119"/>
    <x v="784"/>
    <n v="17"/>
    <n v="6"/>
    <n v="13"/>
    <x v="784"/>
    <s v="Lily Tyler"/>
    <x v="4"/>
    <x v="4"/>
    <s v="Leeds"/>
    <x v="0"/>
    <s v="Home Office"/>
    <s v="Economy Plus"/>
    <x v="1"/>
    <x v="13"/>
    <s v="HP Fax Machine, Laser"/>
    <n v="0"/>
    <n v="1200"/>
    <n v="480"/>
    <n v="4"/>
    <b v="1"/>
  </r>
  <r>
    <s v="AZ-2013-8795323"/>
    <x v="784"/>
    <n v="17"/>
    <n v="6"/>
    <n v="13"/>
    <x v="784"/>
    <s v="Mary Hough"/>
    <x v="1"/>
    <x v="71"/>
    <s v="Potsdam"/>
    <x v="1"/>
    <s v="Home Office"/>
    <s v="Economy Plus"/>
    <x v="0"/>
    <x v="1"/>
    <s v="Wilson Jones Index Tab, Economy"/>
    <n v="0"/>
    <n v="58"/>
    <n v="15"/>
    <n v="9"/>
    <b v="0"/>
  </r>
  <r>
    <s v="AZ-2013-8795323"/>
    <x v="784"/>
    <n v="17"/>
    <n v="6"/>
    <n v="13"/>
    <x v="784"/>
    <s v="Mary Hough"/>
    <x v="1"/>
    <x v="71"/>
    <s v="Potsdam"/>
    <x v="1"/>
    <s v="Home Office"/>
    <s v="Economy Plus"/>
    <x v="1"/>
    <x v="7"/>
    <s v="Belkin Numeric Keypad, Erganomic"/>
    <n v="0"/>
    <n v="59"/>
    <n v="1"/>
    <n v="1"/>
    <b v="0"/>
  </r>
  <r>
    <s v="AZ-2013-8795323"/>
    <x v="784"/>
    <n v="17"/>
    <n v="6"/>
    <n v="13"/>
    <x v="784"/>
    <s v="Mary Hough"/>
    <x v="1"/>
    <x v="71"/>
    <s v="Potsdam"/>
    <x v="1"/>
    <s v="Home Office"/>
    <s v="Economy Plus"/>
    <x v="1"/>
    <x v="7"/>
    <s v="Enermax Flash Drive, USB"/>
    <n v="0"/>
    <n v="334"/>
    <n v="130"/>
    <n v="8"/>
    <b v="1"/>
  </r>
  <r>
    <s v="AZ-2013-3352012"/>
    <x v="784"/>
    <n v="17"/>
    <n v="6"/>
    <n v="13"/>
    <x v="784"/>
    <s v="Ethan Howarth"/>
    <x v="10"/>
    <x v="29"/>
    <s v="Vienna"/>
    <x v="1"/>
    <s v="Consumer"/>
    <s v="Economy"/>
    <x v="2"/>
    <x v="15"/>
    <s v="Deflect-O Frame, Durable"/>
    <n v="0"/>
    <n v="428"/>
    <n v="176"/>
    <n v="4"/>
    <b v="0"/>
  </r>
  <r>
    <s v="AZ-2013-3352012"/>
    <x v="784"/>
    <n v="17"/>
    <n v="6"/>
    <n v="13"/>
    <x v="784"/>
    <s v="Ethan Howarth"/>
    <x v="10"/>
    <x v="29"/>
    <s v="Vienna"/>
    <x v="1"/>
    <s v="Consumer"/>
    <s v="Economy"/>
    <x v="0"/>
    <x v="2"/>
    <s v="Boston Pens, Easy-Erase"/>
    <n v="0"/>
    <n v="29"/>
    <n v="10"/>
    <n v="2"/>
    <b v="0"/>
  </r>
  <r>
    <s v="AZ-2013-3352012"/>
    <x v="784"/>
    <n v="17"/>
    <n v="6"/>
    <n v="13"/>
    <x v="784"/>
    <s v="Ethan Howarth"/>
    <x v="10"/>
    <x v="29"/>
    <s v="Vienna"/>
    <x v="1"/>
    <s v="Consumer"/>
    <s v="Economy"/>
    <x v="0"/>
    <x v="1"/>
    <s v="Ibico Binder, Durable"/>
    <n v="0"/>
    <n v="34"/>
    <n v="1"/>
    <n v="2"/>
    <b v="1"/>
  </r>
  <r>
    <s v="AZ-2013-3352012"/>
    <x v="784"/>
    <n v="17"/>
    <n v="6"/>
    <n v="13"/>
    <x v="784"/>
    <s v="Ethan Howarth"/>
    <x v="10"/>
    <x v="29"/>
    <s v="Vienna"/>
    <x v="1"/>
    <s v="Consumer"/>
    <s v="Economy"/>
    <x v="0"/>
    <x v="3"/>
    <s v="Eldon Trays, Blue"/>
    <n v="0"/>
    <n v="240"/>
    <n v="43"/>
    <n v="5"/>
    <b v="1"/>
  </r>
  <r>
    <s v="AZ-2013-3352012"/>
    <x v="784"/>
    <n v="17"/>
    <n v="6"/>
    <n v="13"/>
    <x v="784"/>
    <s v="Ethan Howarth"/>
    <x v="10"/>
    <x v="29"/>
    <s v="Vienna"/>
    <x v="1"/>
    <s v="Consumer"/>
    <s v="Economy"/>
    <x v="1"/>
    <x v="4"/>
    <s v="StarTech Phone, Wireless"/>
    <n v="0"/>
    <n v="298"/>
    <n v="24"/>
    <n v="4"/>
    <b v="0"/>
  </r>
  <r>
    <s v="AZ-2013-6244362"/>
    <x v="784"/>
    <n v="17"/>
    <n v="6"/>
    <n v="13"/>
    <x v="784"/>
    <s v="Stella Balcombe"/>
    <x v="1"/>
    <x v="34"/>
    <s v="Bremen"/>
    <x v="1"/>
    <s v="Home Office"/>
    <s v="Economy Plus"/>
    <x v="1"/>
    <x v="9"/>
    <s v="Nokia Headset, with Caller ID"/>
    <n v="0"/>
    <n v="292"/>
    <n v="35"/>
    <n v="4"/>
    <b v="1"/>
  </r>
  <r>
    <s v="AZ-2013-8774500"/>
    <x v="784"/>
    <n v="17"/>
    <n v="6"/>
    <n v="13"/>
    <x v="784"/>
    <s v="Alice Currie"/>
    <x v="3"/>
    <x v="8"/>
    <s v="Antony"/>
    <x v="1"/>
    <s v="Consumer"/>
    <s v="Priority"/>
    <x v="2"/>
    <x v="6"/>
    <s v="Novimex Executive Leather Armchair, Red"/>
    <n v="0"/>
    <n v="1243"/>
    <n v="345"/>
    <n v="3"/>
    <b v="0"/>
  </r>
  <r>
    <s v="AZ-2013-8774500"/>
    <x v="784"/>
    <n v="17"/>
    <n v="6"/>
    <n v="13"/>
    <x v="784"/>
    <s v="Alice Currie"/>
    <x v="3"/>
    <x v="8"/>
    <s v="Antony"/>
    <x v="1"/>
    <s v="Consumer"/>
    <s v="Priority"/>
    <x v="0"/>
    <x v="3"/>
    <s v="Fellowes Box, Blue"/>
    <n v="0"/>
    <n v="53"/>
    <n v="3"/>
    <n v="3"/>
    <b v="0"/>
  </r>
  <r>
    <s v="AZ-2013-8774500"/>
    <x v="784"/>
    <n v="17"/>
    <n v="6"/>
    <n v="13"/>
    <x v="784"/>
    <s v="Alice Currie"/>
    <x v="3"/>
    <x v="8"/>
    <s v="Antony"/>
    <x v="1"/>
    <s v="Consumer"/>
    <s v="Priority"/>
    <x v="1"/>
    <x v="7"/>
    <s v="Logitech Router, Programmable"/>
    <n v="0"/>
    <n v="1244"/>
    <n v="448"/>
    <n v="5"/>
    <b v="1"/>
  </r>
  <r>
    <s v="BN-2013-4285479"/>
    <x v="784"/>
    <n v="17"/>
    <n v="6"/>
    <n v="13"/>
    <x v="784"/>
    <s v="Everett Dunbar"/>
    <x v="5"/>
    <x v="22"/>
    <s v="Granada"/>
    <x v="2"/>
    <s v="Corporate"/>
    <s v="Economy"/>
    <x v="0"/>
    <x v="3"/>
    <s v="Fellowes Box, Single Width"/>
    <n v="0"/>
    <n v="53"/>
    <n v="-2"/>
    <n v="3"/>
    <b v="1"/>
  </r>
  <r>
    <s v="BN-2013-4285479"/>
    <x v="784"/>
    <n v="17"/>
    <n v="6"/>
    <n v="13"/>
    <x v="784"/>
    <s v="Everett Dunbar"/>
    <x v="5"/>
    <x v="22"/>
    <s v="Granada"/>
    <x v="2"/>
    <s v="Corporate"/>
    <s v="Economy"/>
    <x v="1"/>
    <x v="13"/>
    <s v="Sharp Personal Copier, Digital"/>
    <n v="0"/>
    <n v="598"/>
    <n v="299"/>
    <n v="5"/>
    <b v="0"/>
  </r>
  <r>
    <s v="AZ-2014-4039650"/>
    <x v="785"/>
    <n v="17"/>
    <n v="6"/>
    <n v="14"/>
    <x v="785"/>
    <s v="Katie Thom"/>
    <x v="4"/>
    <x v="4"/>
    <s v="Watford"/>
    <x v="0"/>
    <s v="Corporate"/>
    <s v="Economy Plus"/>
    <x v="1"/>
    <x v="4"/>
    <s v="Okidata Printer, Red"/>
    <n v="0"/>
    <n v="1860"/>
    <n v="18"/>
    <n v="7"/>
    <b v="1"/>
  </r>
  <r>
    <s v="AZ-2014-986540"/>
    <x v="785"/>
    <n v="17"/>
    <n v="6"/>
    <n v="14"/>
    <x v="785"/>
    <s v="Jose Gambino"/>
    <x v="5"/>
    <x v="20"/>
    <s v="Salamanca"/>
    <x v="2"/>
    <s v="Corporate"/>
    <s v="Economy"/>
    <x v="0"/>
    <x v="0"/>
    <s v="Enermax Parchment Paper, Multicolor"/>
    <n v="0"/>
    <n v="118"/>
    <n v="35"/>
    <n v="7"/>
    <b v="0"/>
  </r>
  <r>
    <s v="AZ-2014-986540"/>
    <x v="785"/>
    <n v="17"/>
    <n v="6"/>
    <n v="14"/>
    <x v="785"/>
    <s v="Jose Gambino"/>
    <x v="5"/>
    <x v="20"/>
    <s v="Salamanca"/>
    <x v="2"/>
    <s v="Corporate"/>
    <s v="Economy"/>
    <x v="0"/>
    <x v="3"/>
    <s v="Eldon File Cart, Single Width"/>
    <n v="0"/>
    <n v="462"/>
    <n v="169"/>
    <n v="4"/>
    <b v="1"/>
  </r>
  <r>
    <s v="AZ-2014-8912005"/>
    <x v="785"/>
    <n v="17"/>
    <n v="6"/>
    <n v="14"/>
    <x v="785"/>
    <s v="Katie Evenden"/>
    <x v="3"/>
    <x v="30"/>
    <s v="Lens"/>
    <x v="1"/>
    <s v="Corporate"/>
    <s v="Economy"/>
    <x v="2"/>
    <x v="6"/>
    <s v="Office Star Executive Leather Armchair, Adjustable"/>
    <n v="0"/>
    <n v="2115"/>
    <n v="23"/>
    <n v="5"/>
    <b v="1"/>
  </r>
  <r>
    <s v="AZ-2014-3031109"/>
    <x v="785"/>
    <n v="17"/>
    <n v="6"/>
    <n v="14"/>
    <x v="785"/>
    <s v="Ashton Foley"/>
    <x v="3"/>
    <x v="9"/>
    <s v="Grenoble"/>
    <x v="1"/>
    <s v="Consumer"/>
    <s v="Economy"/>
    <x v="0"/>
    <x v="14"/>
    <s v="Avery Shipping Labels, 5000 Label Set"/>
    <n v="0"/>
    <n v="37"/>
    <n v="14"/>
    <n v="3"/>
    <b v="1"/>
  </r>
  <r>
    <s v="AZ-2014-8912005"/>
    <x v="785"/>
    <n v="17"/>
    <n v="6"/>
    <n v="14"/>
    <x v="785"/>
    <s v="Katie Evenden"/>
    <x v="3"/>
    <x v="30"/>
    <s v="Lens"/>
    <x v="1"/>
    <s v="Corporate"/>
    <s v="Economy"/>
    <x v="0"/>
    <x v="2"/>
    <s v="Boston Pencil Sharpener, Easy-Erase"/>
    <n v="0"/>
    <n v="121"/>
    <n v="19"/>
    <n v="4"/>
    <b v="1"/>
  </r>
  <r>
    <s v="AZ-2014-8912005"/>
    <x v="785"/>
    <n v="17"/>
    <n v="6"/>
    <n v="14"/>
    <x v="785"/>
    <s v="Katie Evenden"/>
    <x v="3"/>
    <x v="30"/>
    <s v="Lens"/>
    <x v="1"/>
    <s v="Corporate"/>
    <s v="Economy"/>
    <x v="0"/>
    <x v="1"/>
    <s v="Cardinal 3-Hole Punch, Recycled"/>
    <n v="0"/>
    <n v="146"/>
    <n v="42"/>
    <n v="5"/>
    <b v="1"/>
  </r>
  <r>
    <s v="AZ-2011-8968615"/>
    <x v="786"/>
    <n v="18"/>
    <n v="6"/>
    <n v="11"/>
    <x v="786"/>
    <s v="Sam French"/>
    <x v="10"/>
    <x v="29"/>
    <s v="Vienna"/>
    <x v="1"/>
    <s v="Consumer"/>
    <s v="Economy"/>
    <x v="2"/>
    <x v="5"/>
    <s v="Sauder 3-Shelf Cabinet, Mobile"/>
    <n v="0"/>
    <n v="338"/>
    <n v="139"/>
    <n v="2"/>
    <b v="1"/>
  </r>
  <r>
    <s v="AZ-2011-9703855"/>
    <x v="786"/>
    <n v="18"/>
    <n v="6"/>
    <n v="11"/>
    <x v="786"/>
    <s v="Nancy Fike"/>
    <x v="5"/>
    <x v="20"/>
    <s v="Valladolid"/>
    <x v="2"/>
    <s v="Consumer"/>
    <s v="Economy"/>
    <x v="0"/>
    <x v="3"/>
    <s v="Rogers Trays, Blue"/>
    <n v="0"/>
    <n v="278"/>
    <n v="62"/>
    <n v="5"/>
    <b v="0"/>
  </r>
  <r>
    <s v="AZ-2011-9703855"/>
    <x v="786"/>
    <n v="18"/>
    <n v="6"/>
    <n v="11"/>
    <x v="786"/>
    <s v="Nancy Fike"/>
    <x v="5"/>
    <x v="20"/>
    <s v="Valladolid"/>
    <x v="2"/>
    <s v="Consumer"/>
    <s v="Economy"/>
    <x v="1"/>
    <x v="4"/>
    <s v="Okidata Calculator, White"/>
    <n v="0"/>
    <n v="411"/>
    <n v="-37"/>
    <n v="9"/>
    <b v="1"/>
  </r>
  <r>
    <s v="BN-2011-5897988"/>
    <x v="786"/>
    <n v="18"/>
    <n v="6"/>
    <n v="11"/>
    <x v="786"/>
    <s v="Casey Forte"/>
    <x v="5"/>
    <x v="122"/>
    <s v="Pamplona"/>
    <x v="2"/>
    <s v="Consumer"/>
    <s v="Economy Plus"/>
    <x v="2"/>
    <x v="5"/>
    <s v="Ikea Library with Doors, Metal"/>
    <n v="0"/>
    <n v="1814"/>
    <n v="653"/>
    <n v="5"/>
    <b v="0"/>
  </r>
  <r>
    <s v="BN-2011-5897988"/>
    <x v="786"/>
    <n v="18"/>
    <n v="6"/>
    <n v="11"/>
    <x v="786"/>
    <s v="Casey Forte"/>
    <x v="5"/>
    <x v="122"/>
    <s v="Pamplona"/>
    <x v="2"/>
    <s v="Consumer"/>
    <s v="Economy Plus"/>
    <x v="0"/>
    <x v="3"/>
    <s v="Eldon Folders, Wire Frame"/>
    <n v="0"/>
    <n v="29"/>
    <n v="0"/>
    <n v="2"/>
    <b v="1"/>
  </r>
  <r>
    <s v="BN-2011-5897988"/>
    <x v="786"/>
    <n v="18"/>
    <n v="6"/>
    <n v="11"/>
    <x v="786"/>
    <s v="Casey Forte"/>
    <x v="5"/>
    <x v="122"/>
    <s v="Pamplona"/>
    <x v="2"/>
    <s v="Consumer"/>
    <s v="Economy Plus"/>
    <x v="1"/>
    <x v="13"/>
    <s v="Sharp Ink, Laser"/>
    <n v="0"/>
    <n v="373"/>
    <n v="60"/>
    <n v="3"/>
    <b v="1"/>
  </r>
  <r>
    <s v="BN-2011-5897988"/>
    <x v="786"/>
    <n v="18"/>
    <n v="6"/>
    <n v="11"/>
    <x v="786"/>
    <s v="Casey Forte"/>
    <x v="5"/>
    <x v="122"/>
    <s v="Pamplona"/>
    <x v="2"/>
    <s v="Consumer"/>
    <s v="Economy Plus"/>
    <x v="1"/>
    <x v="9"/>
    <s v="Motorola Signal Booster, Cordless"/>
    <n v="0"/>
    <n v="263"/>
    <n v="102"/>
    <n v="2"/>
    <b v="0"/>
  </r>
  <r>
    <s v="AZ-2012-2961412"/>
    <x v="787"/>
    <n v="18"/>
    <n v="6"/>
    <n v="12"/>
    <x v="787"/>
    <s v="Libby McDonald"/>
    <x v="4"/>
    <x v="4"/>
    <s v="Bradford"/>
    <x v="0"/>
    <s v="Home Office"/>
    <s v="Economy Plus"/>
    <x v="2"/>
    <x v="15"/>
    <s v="Deflect-O Stacking Tray, Durable"/>
    <n v="0"/>
    <n v="53"/>
    <n v="-19"/>
    <n v="3"/>
    <b v="0"/>
  </r>
  <r>
    <s v="AZ-2012-2961412"/>
    <x v="787"/>
    <n v="18"/>
    <n v="6"/>
    <n v="12"/>
    <x v="787"/>
    <s v="Libby McDonald"/>
    <x v="4"/>
    <x v="4"/>
    <s v="Bradford"/>
    <x v="0"/>
    <s v="Home Office"/>
    <s v="Economy Plus"/>
    <x v="0"/>
    <x v="10"/>
    <s v="Ames Interoffice Envelope, Security-Tint"/>
    <n v="0"/>
    <n v="95"/>
    <n v="47"/>
    <n v="2"/>
    <b v="1"/>
  </r>
  <r>
    <s v="AZ-2012-2961412"/>
    <x v="787"/>
    <n v="18"/>
    <n v="6"/>
    <n v="12"/>
    <x v="787"/>
    <s v="Libby McDonald"/>
    <x v="4"/>
    <x v="4"/>
    <s v="Bradford"/>
    <x v="0"/>
    <s v="Home Office"/>
    <s v="Economy Plus"/>
    <x v="1"/>
    <x v="13"/>
    <s v="HP Fax Machine, Laser"/>
    <n v="0"/>
    <n v="900"/>
    <n v="360"/>
    <n v="3"/>
    <b v="1"/>
  </r>
  <r>
    <s v="AZ-2012-2961412"/>
    <x v="787"/>
    <n v="18"/>
    <n v="6"/>
    <n v="12"/>
    <x v="787"/>
    <s v="Libby McDonald"/>
    <x v="4"/>
    <x v="4"/>
    <s v="Bradford"/>
    <x v="0"/>
    <s v="Home Office"/>
    <s v="Economy Plus"/>
    <x v="1"/>
    <x v="9"/>
    <s v="Motorola Signal Booster, VoIP"/>
    <n v="0"/>
    <n v="716"/>
    <n v="36"/>
    <n v="5"/>
    <b v="0"/>
  </r>
  <r>
    <s v="AZ-2012-534231"/>
    <x v="787"/>
    <n v="18"/>
    <n v="6"/>
    <n v="12"/>
    <x v="787"/>
    <s v="Sharon Kerley"/>
    <x v="4"/>
    <x v="4"/>
    <s v="Wolverhampton"/>
    <x v="0"/>
    <s v="Consumer"/>
    <s v="Economy"/>
    <x v="2"/>
    <x v="6"/>
    <s v="Hon Steel Folding Chair, Set of Two"/>
    <n v="0"/>
    <n v="586"/>
    <n v="123"/>
    <n v="7"/>
    <b v="0"/>
  </r>
  <r>
    <s v="AZ-2012-534231"/>
    <x v="787"/>
    <n v="18"/>
    <n v="6"/>
    <n v="12"/>
    <x v="787"/>
    <s v="Sharon Kerley"/>
    <x v="4"/>
    <x v="4"/>
    <s v="Wolverhampton"/>
    <x v="0"/>
    <s v="Consumer"/>
    <s v="Economy"/>
    <x v="0"/>
    <x v="2"/>
    <s v="Sanford Markers, Water Color"/>
    <n v="0"/>
    <n v="79"/>
    <n v="7"/>
    <n v="3"/>
    <b v="1"/>
  </r>
  <r>
    <s v="AZ-2012-534231"/>
    <x v="787"/>
    <n v="18"/>
    <n v="6"/>
    <n v="12"/>
    <x v="787"/>
    <s v="Sharon Kerley"/>
    <x v="4"/>
    <x v="4"/>
    <s v="Wolverhampton"/>
    <x v="0"/>
    <s v="Consumer"/>
    <s v="Economy"/>
    <x v="0"/>
    <x v="10"/>
    <s v="Cameo Clasp Envelope, Security-Tint"/>
    <n v="0"/>
    <n v="36"/>
    <n v="9"/>
    <n v="3"/>
    <b v="1"/>
  </r>
  <r>
    <s v="AZ-2012-564106"/>
    <x v="787"/>
    <n v="18"/>
    <n v="6"/>
    <n v="12"/>
    <x v="787"/>
    <s v="Jose Gullo"/>
    <x v="1"/>
    <x v="32"/>
    <s v="Frankfurt"/>
    <x v="1"/>
    <s v="Consumer"/>
    <s v="Economy"/>
    <x v="0"/>
    <x v="3"/>
    <s v="Fellowes Trays, Wire Frame"/>
    <n v="0"/>
    <n v="152"/>
    <n v="25"/>
    <n v="3"/>
    <b v="0"/>
  </r>
  <r>
    <s v="AZ-2012-564106"/>
    <x v="787"/>
    <n v="18"/>
    <n v="6"/>
    <n v="12"/>
    <x v="787"/>
    <s v="Jose Gullo"/>
    <x v="1"/>
    <x v="32"/>
    <s v="Frankfurt"/>
    <x v="1"/>
    <s v="Consumer"/>
    <s v="Economy"/>
    <x v="1"/>
    <x v="13"/>
    <s v="Hewlett Copy Machine, Color"/>
    <n v="0"/>
    <n v="530"/>
    <n v="180"/>
    <n v="2"/>
    <b v="0"/>
  </r>
  <r>
    <s v="AZ-2012-564106"/>
    <x v="787"/>
    <n v="18"/>
    <n v="6"/>
    <n v="12"/>
    <x v="787"/>
    <s v="Jose Gullo"/>
    <x v="1"/>
    <x v="32"/>
    <s v="Frankfurt"/>
    <x v="1"/>
    <s v="Consumer"/>
    <s v="Economy"/>
    <x v="1"/>
    <x v="13"/>
    <s v="Sharp Copy Machine, Laser"/>
    <n v="0"/>
    <n v="717"/>
    <n v="93"/>
    <n v="3"/>
    <b v="1"/>
  </r>
  <r>
    <s v="AZ-2012-564106"/>
    <x v="787"/>
    <n v="18"/>
    <n v="6"/>
    <n v="12"/>
    <x v="787"/>
    <s v="Jose Gullo"/>
    <x v="1"/>
    <x v="32"/>
    <s v="Frankfurt"/>
    <x v="1"/>
    <s v="Consumer"/>
    <s v="Economy"/>
    <x v="1"/>
    <x v="9"/>
    <s v="Motorola Office Telephone, Full Size"/>
    <n v="0"/>
    <n v="365"/>
    <n v="117"/>
    <n v="5"/>
    <b v="0"/>
  </r>
  <r>
    <s v="AZ-2012-2467107"/>
    <x v="787"/>
    <n v="18"/>
    <n v="6"/>
    <n v="12"/>
    <x v="787"/>
    <s v="William Horton"/>
    <x v="3"/>
    <x v="30"/>
    <s v="Lens"/>
    <x v="1"/>
    <s v="Consumer"/>
    <s v="Economy Plus"/>
    <x v="2"/>
    <x v="6"/>
    <s v="Hon Rocking Chair, Adjustable"/>
    <n v="0"/>
    <n v="120"/>
    <n v="51"/>
    <n v="1"/>
    <b v="1"/>
  </r>
  <r>
    <s v="AZ-2012-2467107"/>
    <x v="787"/>
    <n v="18"/>
    <n v="6"/>
    <n v="12"/>
    <x v="787"/>
    <s v="William Horton"/>
    <x v="3"/>
    <x v="30"/>
    <s v="Lens"/>
    <x v="1"/>
    <s v="Consumer"/>
    <s v="Economy Plus"/>
    <x v="2"/>
    <x v="16"/>
    <s v="Barricks Conference Table, Adjustable Height"/>
    <n v="0"/>
    <n v="2364"/>
    <n v="-218"/>
    <n v="4"/>
    <b v="0"/>
  </r>
  <r>
    <s v="AZ-2012-2467107"/>
    <x v="787"/>
    <n v="18"/>
    <n v="6"/>
    <n v="12"/>
    <x v="787"/>
    <s v="William Horton"/>
    <x v="3"/>
    <x v="30"/>
    <s v="Lens"/>
    <x v="1"/>
    <s v="Consumer"/>
    <s v="Economy Plus"/>
    <x v="0"/>
    <x v="14"/>
    <s v="Novimex Shipping Labels, Alphabetical"/>
    <n v="0"/>
    <n v="43"/>
    <n v="22"/>
    <n v="4"/>
    <b v="1"/>
  </r>
  <r>
    <s v="AZ-2013-343563"/>
    <x v="788"/>
    <n v="18"/>
    <n v="6"/>
    <n v="13"/>
    <x v="788"/>
    <s v="Angus Reading"/>
    <x v="2"/>
    <x v="2"/>
    <s v="Cesena"/>
    <x v="2"/>
    <s v="Corporate"/>
    <s v="Economy"/>
    <x v="0"/>
    <x v="11"/>
    <s v="Advantus Rubber Bands, 12 Pack"/>
    <n v="0"/>
    <n v="48"/>
    <n v="13"/>
    <n v="3"/>
    <b v="1"/>
  </r>
  <r>
    <s v="AZ-2013-7431618"/>
    <x v="788"/>
    <n v="18"/>
    <n v="6"/>
    <n v="13"/>
    <x v="788"/>
    <s v="Angus Fryar"/>
    <x v="3"/>
    <x v="3"/>
    <s v="Sarreguemines"/>
    <x v="1"/>
    <s v="Consumer"/>
    <s v="Economy"/>
    <x v="2"/>
    <x v="5"/>
    <s v="Bush 3-Shelf Cabinet, Mobile"/>
    <n v="0"/>
    <n v="263"/>
    <n v="15"/>
    <n v="2"/>
    <b v="0"/>
  </r>
  <r>
    <s v="AZ-2013-7431618"/>
    <x v="788"/>
    <n v="18"/>
    <n v="6"/>
    <n v="13"/>
    <x v="788"/>
    <s v="Angus Fryar"/>
    <x v="3"/>
    <x v="3"/>
    <s v="Sarreguemines"/>
    <x v="1"/>
    <s v="Consumer"/>
    <s v="Economy"/>
    <x v="0"/>
    <x v="12"/>
    <s v="Stiletto Ruler, Steel"/>
    <n v="0"/>
    <n v="43"/>
    <n v="21"/>
    <n v="3"/>
    <b v="1"/>
  </r>
  <r>
    <s v="AZ-2013-8633659"/>
    <x v="788"/>
    <n v="18"/>
    <n v="6"/>
    <n v="13"/>
    <x v="788"/>
    <s v="Jessie White"/>
    <x v="1"/>
    <x v="34"/>
    <s v="Bremen"/>
    <x v="1"/>
    <s v="Consumer"/>
    <s v="Economy Plus"/>
    <x v="2"/>
    <x v="15"/>
    <s v="Deflect-O Door Stop, Duo Pack"/>
    <n v="0"/>
    <n v="264"/>
    <n v="95"/>
    <n v="6"/>
    <b v="1"/>
  </r>
  <r>
    <s v="AZ-2013-8633659"/>
    <x v="788"/>
    <n v="18"/>
    <n v="6"/>
    <n v="13"/>
    <x v="788"/>
    <s v="Jessie White"/>
    <x v="1"/>
    <x v="34"/>
    <s v="Bremen"/>
    <x v="1"/>
    <s v="Consumer"/>
    <s v="Economy Plus"/>
    <x v="0"/>
    <x v="2"/>
    <s v="Boston Sketch Pad, Fluorescent"/>
    <n v="0"/>
    <n v="150"/>
    <n v="0"/>
    <n v="3"/>
    <b v="0"/>
  </r>
  <r>
    <s v="AZ-2013-8367272"/>
    <x v="788"/>
    <n v="18"/>
    <n v="6"/>
    <n v="13"/>
    <x v="788"/>
    <s v="Anthony Stewart"/>
    <x v="5"/>
    <x v="10"/>
    <s v="Girona"/>
    <x v="2"/>
    <s v="Home Office"/>
    <s v="Economy"/>
    <x v="1"/>
    <x v="7"/>
    <s v="Belkin Memory Card, Programmable"/>
    <n v="0"/>
    <n v="582"/>
    <n v="174"/>
    <n v="5"/>
    <b v="0"/>
  </r>
  <r>
    <s v="BN-2013-5104816"/>
    <x v="788"/>
    <n v="18"/>
    <n v="6"/>
    <n v="13"/>
    <x v="788"/>
    <s v="Jay Andrews"/>
    <x v="2"/>
    <x v="24"/>
    <s v="Milan"/>
    <x v="2"/>
    <s v="Consumer"/>
    <s v="Economy Plus"/>
    <x v="0"/>
    <x v="3"/>
    <s v="Fellowes Box, Blue"/>
    <n v="0"/>
    <n v="47"/>
    <n v="-19"/>
    <n v="4"/>
    <b v="0"/>
  </r>
  <r>
    <s v="BN-2014-8981319"/>
    <x v="789"/>
    <n v="18"/>
    <n v="6"/>
    <n v="14"/>
    <x v="789"/>
    <s v="Timothy Pownall"/>
    <x v="4"/>
    <x v="4"/>
    <s v="York"/>
    <x v="0"/>
    <s v="Consumer"/>
    <s v="Immediate"/>
    <x v="2"/>
    <x v="15"/>
    <s v="Tenex Stacking Tray, Black"/>
    <n v="0"/>
    <n v="35"/>
    <n v="-8"/>
    <n v="2"/>
    <b v="0"/>
  </r>
  <r>
    <s v="BN-2014-8981319"/>
    <x v="789"/>
    <n v="18"/>
    <n v="6"/>
    <n v="14"/>
    <x v="789"/>
    <s v="Timothy Pownall"/>
    <x v="4"/>
    <x v="4"/>
    <s v="York"/>
    <x v="0"/>
    <s v="Consumer"/>
    <s v="Immediate"/>
    <x v="0"/>
    <x v="8"/>
    <s v="Breville Refrigerator, Silver"/>
    <n v="0"/>
    <n v="1560"/>
    <n v="421"/>
    <n v="3"/>
    <b v="0"/>
  </r>
  <r>
    <s v="BN-2014-8981319"/>
    <x v="789"/>
    <n v="18"/>
    <n v="6"/>
    <n v="14"/>
    <x v="789"/>
    <s v="Timothy Pownall"/>
    <x v="4"/>
    <x v="4"/>
    <s v="York"/>
    <x v="0"/>
    <s v="Consumer"/>
    <s v="Immediate"/>
    <x v="0"/>
    <x v="2"/>
    <s v="Boston Markers, Easy-Erase"/>
    <n v="0"/>
    <n v="133"/>
    <n v="12"/>
    <n v="5"/>
    <b v="0"/>
  </r>
  <r>
    <s v="AZ-2014-5010364"/>
    <x v="789"/>
    <n v="18"/>
    <n v="6"/>
    <n v="14"/>
    <x v="789"/>
    <s v="Toby Conway"/>
    <x v="10"/>
    <x v="29"/>
    <s v="Vienna"/>
    <x v="1"/>
    <s v="Consumer"/>
    <s v="Economy"/>
    <x v="0"/>
    <x v="2"/>
    <s v="Sanford Markers, Easy-Erase"/>
    <n v="0"/>
    <n v="71"/>
    <n v="1"/>
    <n v="3"/>
    <b v="0"/>
  </r>
  <r>
    <s v="AZ-2014-1785806"/>
    <x v="789"/>
    <n v="18"/>
    <n v="6"/>
    <n v="14"/>
    <x v="789"/>
    <s v="Rhys Barnett"/>
    <x v="3"/>
    <x v="3"/>
    <s v="Mulhouse"/>
    <x v="1"/>
    <s v="Consumer"/>
    <s v="Economy"/>
    <x v="0"/>
    <x v="2"/>
    <s v="Boston Markers, Easy-Erase"/>
    <n v="0"/>
    <n v="133"/>
    <n v="12"/>
    <n v="5"/>
    <b v="0"/>
  </r>
  <r>
    <s v="AZ-2014-1785806"/>
    <x v="789"/>
    <n v="18"/>
    <n v="6"/>
    <n v="14"/>
    <x v="789"/>
    <s v="Rhys Barnett"/>
    <x v="3"/>
    <x v="3"/>
    <s v="Mulhouse"/>
    <x v="1"/>
    <s v="Consumer"/>
    <s v="Economy"/>
    <x v="0"/>
    <x v="3"/>
    <s v="Rogers File Cart, Industrial"/>
    <n v="0"/>
    <n v="1020"/>
    <n v="79"/>
    <n v="8"/>
    <b v="0"/>
  </r>
  <r>
    <s v="BN-2014-4787383"/>
    <x v="789"/>
    <n v="18"/>
    <n v="6"/>
    <n v="14"/>
    <x v="789"/>
    <s v="Rebecca Cook"/>
    <x v="3"/>
    <x v="14"/>
    <s v="Toulouse"/>
    <x v="1"/>
    <s v="Corporate"/>
    <s v="Economy Plus"/>
    <x v="0"/>
    <x v="1"/>
    <s v="Cardinal Binding Machine, Recycled"/>
    <n v="1"/>
    <n v="100"/>
    <n v="-58"/>
    <n v="4"/>
    <b v="0"/>
  </r>
  <r>
    <s v="AZ-2014-1223291"/>
    <x v="789"/>
    <n v="18"/>
    <n v="6"/>
    <n v="14"/>
    <x v="789"/>
    <s v="Jose Gullo"/>
    <x v="1"/>
    <x v="1"/>
    <s v="Dortmund"/>
    <x v="1"/>
    <s v="Consumer"/>
    <s v="Economy"/>
    <x v="1"/>
    <x v="4"/>
    <s v="Konica Printer, Red"/>
    <n v="0"/>
    <n v="530"/>
    <n v="238"/>
    <n v="2"/>
    <b v="1"/>
  </r>
  <r>
    <s v="BN-2014-4787383"/>
    <x v="789"/>
    <n v="18"/>
    <n v="6"/>
    <n v="14"/>
    <x v="789"/>
    <s v="Rebecca Cook"/>
    <x v="3"/>
    <x v="14"/>
    <s v="Toulouse"/>
    <x v="1"/>
    <s v="Corporate"/>
    <s v="Economy Plus"/>
    <x v="1"/>
    <x v="9"/>
    <s v="Cisco Audio Dock, Full Size"/>
    <n v="1"/>
    <n v="193"/>
    <n v="-275"/>
    <n v="3"/>
    <b v="1"/>
  </r>
  <r>
    <s v="AZ-2014-8648912"/>
    <x v="789"/>
    <n v="18"/>
    <n v="6"/>
    <n v="14"/>
    <x v="789"/>
    <s v="Donald Pak"/>
    <x v="1"/>
    <x v="32"/>
    <s v="Kassel"/>
    <x v="1"/>
    <s v="Corporate"/>
    <s v="Economy"/>
    <x v="2"/>
    <x v="5"/>
    <s v="Safco Stackable Bookrack, Mobile"/>
    <n v="0"/>
    <n v="268"/>
    <n v="6"/>
    <n v="2"/>
    <b v="0"/>
  </r>
  <r>
    <s v="AZ-2014-9794319"/>
    <x v="789"/>
    <n v="18"/>
    <n v="6"/>
    <n v="14"/>
    <x v="789"/>
    <s v="Angus Reading"/>
    <x v="4"/>
    <x v="4"/>
    <s v="West Bromwich"/>
    <x v="0"/>
    <s v="Corporate"/>
    <s v="Economy"/>
    <x v="0"/>
    <x v="2"/>
    <s v="Stanley Highlighters, Easy-Erase"/>
    <n v="0"/>
    <n v="60"/>
    <n v="21"/>
    <n v="4"/>
    <b v="1"/>
  </r>
  <r>
    <s v="AZ-2014-9794319"/>
    <x v="789"/>
    <n v="18"/>
    <n v="6"/>
    <n v="14"/>
    <x v="789"/>
    <s v="Angus Reading"/>
    <x v="4"/>
    <x v="4"/>
    <s v="West Bromwich"/>
    <x v="0"/>
    <s v="Corporate"/>
    <s v="Economy"/>
    <x v="0"/>
    <x v="1"/>
    <s v="Ibico Binder, Durable"/>
    <n v="0"/>
    <n v="17"/>
    <n v="0"/>
    <n v="1"/>
    <b v="1"/>
  </r>
  <r>
    <s v="BN-2014-7502802"/>
    <x v="789"/>
    <n v="18"/>
    <n v="6"/>
    <n v="14"/>
    <x v="789"/>
    <s v="Alana Tyson"/>
    <x v="2"/>
    <x v="74"/>
    <s v="Cagliari"/>
    <x v="2"/>
    <s v="Home Office"/>
    <s v="Economy"/>
    <x v="0"/>
    <x v="3"/>
    <s v="Tenex Folders, Blue"/>
    <n v="0"/>
    <n v="28"/>
    <n v="-3"/>
    <n v="2"/>
    <b v="0"/>
  </r>
  <r>
    <s v="AZ-2014-9794319"/>
    <x v="789"/>
    <n v="18"/>
    <n v="6"/>
    <n v="14"/>
    <x v="789"/>
    <s v="Angus Reading"/>
    <x v="4"/>
    <x v="4"/>
    <s v="West Bromwich"/>
    <x v="0"/>
    <s v="Corporate"/>
    <s v="Economy"/>
    <x v="1"/>
    <x v="7"/>
    <s v="Enermax Mouse, Programmable"/>
    <n v="0"/>
    <n v="125"/>
    <n v="0"/>
    <n v="3"/>
    <b v="1"/>
  </r>
  <r>
    <s v="AZ-2012-9269920"/>
    <x v="790"/>
    <n v="19"/>
    <n v="6"/>
    <n v="12"/>
    <x v="790"/>
    <s v="Angus De Groot"/>
    <x v="1"/>
    <x v="1"/>
    <s v="Duisburg"/>
    <x v="1"/>
    <s v="Corporate"/>
    <s v="Economy"/>
    <x v="2"/>
    <x v="15"/>
    <s v="Deflect-O Clock, Durable"/>
    <n v="0"/>
    <n v="142"/>
    <n v="45"/>
    <n v="3"/>
    <b v="0"/>
  </r>
  <r>
    <s v="AZ-2012-9269920"/>
    <x v="790"/>
    <n v="19"/>
    <n v="6"/>
    <n v="12"/>
    <x v="790"/>
    <s v="Angus De Groot"/>
    <x v="1"/>
    <x v="1"/>
    <s v="Duisburg"/>
    <x v="1"/>
    <s v="Corporate"/>
    <s v="Economy"/>
    <x v="2"/>
    <x v="15"/>
    <s v="Eldon Door Stop, Duo Pack"/>
    <n v="0"/>
    <n v="151"/>
    <n v="47"/>
    <n v="3"/>
    <b v="0"/>
  </r>
  <r>
    <s v="AZ-2012-9269920"/>
    <x v="790"/>
    <n v="19"/>
    <n v="6"/>
    <n v="12"/>
    <x v="790"/>
    <s v="Angus De Groot"/>
    <x v="1"/>
    <x v="1"/>
    <s v="Duisburg"/>
    <x v="1"/>
    <s v="Corporate"/>
    <s v="Economy"/>
    <x v="0"/>
    <x v="1"/>
    <s v="Ibico Hole Reinforcements, Clear"/>
    <n v="0"/>
    <n v="13"/>
    <n v="5"/>
    <n v="2"/>
    <b v="0"/>
  </r>
  <r>
    <s v="AZ-2012-9269920"/>
    <x v="790"/>
    <n v="19"/>
    <n v="6"/>
    <n v="12"/>
    <x v="790"/>
    <s v="Angus De Groot"/>
    <x v="1"/>
    <x v="1"/>
    <s v="Duisburg"/>
    <x v="1"/>
    <s v="Corporate"/>
    <s v="Economy"/>
    <x v="0"/>
    <x v="3"/>
    <s v="Tenex Shelving, Single Width"/>
    <n v="0"/>
    <n v="49"/>
    <n v="8"/>
    <n v="1"/>
    <b v="0"/>
  </r>
  <r>
    <s v="AZ-2012-9269920"/>
    <x v="790"/>
    <n v="19"/>
    <n v="6"/>
    <n v="12"/>
    <x v="790"/>
    <s v="Angus De Groot"/>
    <x v="1"/>
    <x v="1"/>
    <s v="Duisburg"/>
    <x v="1"/>
    <s v="Corporate"/>
    <s v="Economy"/>
    <x v="0"/>
    <x v="12"/>
    <s v="Kleencut Scissors, Steel"/>
    <n v="0"/>
    <n v="43"/>
    <n v="3"/>
    <n v="2"/>
    <b v="1"/>
  </r>
  <r>
    <s v="AZ-2012-5605130"/>
    <x v="790"/>
    <n v="19"/>
    <n v="6"/>
    <n v="12"/>
    <x v="790"/>
    <s v="Holly Noble"/>
    <x v="3"/>
    <x v="27"/>
    <s v="Le Bouscat"/>
    <x v="1"/>
    <s v="Consumer"/>
    <s v="Immediate"/>
    <x v="0"/>
    <x v="8"/>
    <s v="Hamilton Beach Stove, Silver"/>
    <n v="0"/>
    <n v="2444"/>
    <n v="760"/>
    <n v="5"/>
    <b v="0"/>
  </r>
  <r>
    <s v="AZ-2012-5605130"/>
    <x v="790"/>
    <n v="19"/>
    <n v="6"/>
    <n v="12"/>
    <x v="790"/>
    <s v="Holly Noble"/>
    <x v="3"/>
    <x v="27"/>
    <s v="Le Bouscat"/>
    <x v="1"/>
    <s v="Consumer"/>
    <s v="Immediate"/>
    <x v="0"/>
    <x v="2"/>
    <s v="Binney &amp; Smith Pens, Easy-Erase"/>
    <n v="0"/>
    <n v="12"/>
    <n v="0"/>
    <n v="1"/>
    <b v="1"/>
  </r>
  <r>
    <s v="AZ-2012-5605130"/>
    <x v="790"/>
    <n v="19"/>
    <n v="6"/>
    <n v="12"/>
    <x v="790"/>
    <s v="Holly Noble"/>
    <x v="3"/>
    <x v="27"/>
    <s v="Le Bouscat"/>
    <x v="1"/>
    <s v="Consumer"/>
    <s v="Immediate"/>
    <x v="0"/>
    <x v="14"/>
    <s v="Hon Color Coded Labels, Alphabetical"/>
    <n v="0"/>
    <n v="25"/>
    <n v="0"/>
    <n v="2"/>
    <b v="0"/>
  </r>
  <r>
    <s v="AZ-2012-5605130"/>
    <x v="790"/>
    <n v="19"/>
    <n v="6"/>
    <n v="12"/>
    <x v="790"/>
    <s v="Holly Noble"/>
    <x v="3"/>
    <x v="27"/>
    <s v="Le Bouscat"/>
    <x v="1"/>
    <s v="Consumer"/>
    <s v="Immediate"/>
    <x v="0"/>
    <x v="3"/>
    <s v="Rogers Folders, Blue"/>
    <n v="0"/>
    <n v="138"/>
    <n v="-12"/>
    <n v="5"/>
    <b v="0"/>
  </r>
  <r>
    <s v="AZ-2012-5605130"/>
    <x v="790"/>
    <n v="19"/>
    <n v="6"/>
    <n v="12"/>
    <x v="790"/>
    <s v="Holly Noble"/>
    <x v="3"/>
    <x v="27"/>
    <s v="Le Bouscat"/>
    <x v="1"/>
    <s v="Consumer"/>
    <s v="Immediate"/>
    <x v="1"/>
    <x v="9"/>
    <s v="Samsung Smart Phone, Full Size"/>
    <n v="0"/>
    <n v="2167"/>
    <n v="790"/>
    <n v="4"/>
    <b v="0"/>
  </r>
  <r>
    <s v="AZ-2012-8935419"/>
    <x v="790"/>
    <n v="19"/>
    <n v="6"/>
    <n v="12"/>
    <x v="790"/>
    <s v="Rachel Goddard"/>
    <x v="10"/>
    <x v="29"/>
    <s v="Vienna"/>
    <x v="1"/>
    <s v="Consumer"/>
    <s v="Economy"/>
    <x v="0"/>
    <x v="14"/>
    <s v="Novimex File Folder Labels, Alphabetical"/>
    <n v="0"/>
    <n v="24"/>
    <n v="3"/>
    <n v="3"/>
    <b v="1"/>
  </r>
  <r>
    <s v="AZ-2012-8935419"/>
    <x v="790"/>
    <n v="19"/>
    <n v="6"/>
    <n v="12"/>
    <x v="790"/>
    <s v="Rachel Goddard"/>
    <x v="10"/>
    <x v="29"/>
    <s v="Vienna"/>
    <x v="1"/>
    <s v="Consumer"/>
    <s v="Economy"/>
    <x v="1"/>
    <x v="9"/>
    <s v="Motorola Headset, Cordless"/>
    <n v="0"/>
    <n v="248"/>
    <n v="79"/>
    <n v="3"/>
    <b v="0"/>
  </r>
  <r>
    <s v="AZ-2012-2772170"/>
    <x v="790"/>
    <n v="19"/>
    <n v="6"/>
    <n v="12"/>
    <x v="790"/>
    <s v="Riley Howells"/>
    <x v="8"/>
    <x v="97"/>
    <s v="Antwerp"/>
    <x v="1"/>
    <s v="Consumer"/>
    <s v="Priority"/>
    <x v="0"/>
    <x v="1"/>
    <s v="Wilson Jones 3-Hole Punch, Recycled"/>
    <n v="0"/>
    <n v="198"/>
    <n v="59"/>
    <n v="7"/>
    <b v="0"/>
  </r>
  <r>
    <s v="AZ-2012-8267693"/>
    <x v="790"/>
    <n v="19"/>
    <n v="6"/>
    <n v="12"/>
    <x v="790"/>
    <s v="Dominic Jordan"/>
    <x v="1"/>
    <x v="31"/>
    <s v="Hamburg"/>
    <x v="1"/>
    <s v="Consumer"/>
    <s v="Economy"/>
    <x v="2"/>
    <x v="6"/>
    <s v="Harbour Creations Executive Leather Armchair, Adjustable"/>
    <n v="0"/>
    <n v="2571"/>
    <n v="857"/>
    <n v="6"/>
    <b v="0"/>
  </r>
  <r>
    <s v="AZ-2013-4874809"/>
    <x v="791"/>
    <n v="19"/>
    <n v="6"/>
    <n v="13"/>
    <x v="791"/>
    <s v="Ella Dwyer-Gray"/>
    <x v="4"/>
    <x v="4"/>
    <s v="Leeds"/>
    <x v="0"/>
    <s v="Consumer"/>
    <s v="Economy"/>
    <x v="2"/>
    <x v="16"/>
    <s v="Chromcraft Conference Table, with Bottom Storage"/>
    <n v="0"/>
    <n v="873"/>
    <n v="61"/>
    <n v="1"/>
    <b v="1"/>
  </r>
  <r>
    <s v="AZ-2013-4874809"/>
    <x v="791"/>
    <n v="19"/>
    <n v="6"/>
    <n v="13"/>
    <x v="791"/>
    <s v="Ella Dwyer-Gray"/>
    <x v="4"/>
    <x v="4"/>
    <s v="Leeds"/>
    <x v="0"/>
    <s v="Consumer"/>
    <s v="Economy"/>
    <x v="0"/>
    <x v="2"/>
    <s v="Stanley Pens, Blue"/>
    <n v="0"/>
    <n v="40"/>
    <n v="20"/>
    <n v="4"/>
    <b v="0"/>
  </r>
  <r>
    <s v="AZ-2013-4874809"/>
    <x v="791"/>
    <n v="19"/>
    <n v="6"/>
    <n v="13"/>
    <x v="791"/>
    <s v="Ella Dwyer-Gray"/>
    <x v="4"/>
    <x v="4"/>
    <s v="Leeds"/>
    <x v="0"/>
    <s v="Consumer"/>
    <s v="Economy"/>
    <x v="0"/>
    <x v="1"/>
    <s v="Cardinal Binder Covers, Economy"/>
    <n v="0"/>
    <n v="48"/>
    <n v="2"/>
    <n v="4"/>
    <b v="0"/>
  </r>
  <r>
    <s v="AZ-2013-5974172"/>
    <x v="791"/>
    <n v="19"/>
    <n v="6"/>
    <n v="13"/>
    <x v="791"/>
    <s v="Jose Gambino"/>
    <x v="3"/>
    <x v="14"/>
    <s v="Toulouse"/>
    <x v="1"/>
    <s v="Corporate"/>
    <s v="Economy Plus"/>
    <x v="1"/>
    <x v="13"/>
    <s v="Canon Personal Copier, High-Speed"/>
    <n v="1"/>
    <n v="592"/>
    <n v="-643"/>
    <n v="12"/>
    <b v="1"/>
  </r>
  <r>
    <s v="AZ-2013-6053610"/>
    <x v="791"/>
    <n v="19"/>
    <n v="6"/>
    <n v="13"/>
    <x v="791"/>
    <s v="Maya Pamphlett"/>
    <x v="2"/>
    <x v="6"/>
    <s v="Tivoli"/>
    <x v="2"/>
    <s v="Consumer"/>
    <s v="Priority"/>
    <x v="2"/>
    <x v="15"/>
    <s v="Advantus Photo Frame, Duo Pack"/>
    <n v="0"/>
    <n v="159"/>
    <n v="60"/>
    <n v="3"/>
    <b v="1"/>
  </r>
  <r>
    <s v="AZ-2013-6053610"/>
    <x v="791"/>
    <n v="19"/>
    <n v="6"/>
    <n v="13"/>
    <x v="791"/>
    <s v="Maya Pamphlett"/>
    <x v="2"/>
    <x v="6"/>
    <s v="Tivoli"/>
    <x v="2"/>
    <s v="Consumer"/>
    <s v="Priority"/>
    <x v="0"/>
    <x v="11"/>
    <s v="Stockwell Staples, Assorted Sizes"/>
    <n v="0"/>
    <n v="25"/>
    <n v="11"/>
    <n v="3"/>
    <b v="0"/>
  </r>
  <r>
    <s v="AZ-2014-8737214"/>
    <x v="792"/>
    <n v="19"/>
    <n v="6"/>
    <n v="14"/>
    <x v="792"/>
    <s v="Mike Obrien"/>
    <x v="3"/>
    <x v="52"/>
    <s v="Carquefou"/>
    <x v="1"/>
    <s v="Consumer"/>
    <s v="Economy"/>
    <x v="0"/>
    <x v="10"/>
    <s v="Cameo Peel and Seal, Set of 50"/>
    <n v="0"/>
    <n v="42"/>
    <n v="7"/>
    <n v="2"/>
    <b v="0"/>
  </r>
  <r>
    <s v="BN-2014-2311123"/>
    <x v="792"/>
    <n v="19"/>
    <n v="6"/>
    <n v="14"/>
    <x v="792"/>
    <s v="Freya Briggs"/>
    <x v="2"/>
    <x v="6"/>
    <s v="Rome"/>
    <x v="2"/>
    <s v="Corporate"/>
    <s v="Economy"/>
    <x v="2"/>
    <x v="16"/>
    <s v="Barricks Conference Table, with Bottom Storage"/>
    <n v="1"/>
    <n v="1361"/>
    <n v="-980"/>
    <n v="3"/>
    <b v="1"/>
  </r>
  <r>
    <s v="BN-2014-2311123"/>
    <x v="792"/>
    <n v="19"/>
    <n v="6"/>
    <n v="14"/>
    <x v="792"/>
    <s v="Freya Briggs"/>
    <x v="2"/>
    <x v="6"/>
    <s v="Rome"/>
    <x v="2"/>
    <s v="Corporate"/>
    <s v="Economy"/>
    <x v="1"/>
    <x v="9"/>
    <s v="Nokia Headset, Cordless"/>
    <n v="0"/>
    <n v="137"/>
    <n v="-41"/>
    <n v="3"/>
    <b v="1"/>
  </r>
  <r>
    <s v="AZ-2014-2194395"/>
    <x v="792"/>
    <n v="19"/>
    <n v="6"/>
    <n v="14"/>
    <x v="792"/>
    <s v="Sue Castaneda"/>
    <x v="2"/>
    <x v="6"/>
    <s v="Rome"/>
    <x v="2"/>
    <s v="Home Office"/>
    <s v="Economy"/>
    <x v="1"/>
    <x v="7"/>
    <s v="Memorex Memory Card, Erganomic"/>
    <n v="0"/>
    <n v="801"/>
    <n v="144"/>
    <n v="8"/>
    <b v="0"/>
  </r>
  <r>
    <s v="AZ-2011-9747557"/>
    <x v="793"/>
    <n v="20"/>
    <n v="6"/>
    <n v="11"/>
    <x v="793"/>
    <s v="Don Willie"/>
    <x v="2"/>
    <x v="7"/>
    <s v="Venice"/>
    <x v="2"/>
    <s v="Corporate"/>
    <s v="Economy"/>
    <x v="0"/>
    <x v="10"/>
    <s v="Jiffy Clasp Envelope, Set of 50"/>
    <n v="0"/>
    <n v="17"/>
    <n v="8"/>
    <n v="2"/>
    <b v="1"/>
  </r>
  <r>
    <s v="AZ-2011-9528187"/>
    <x v="793"/>
    <n v="20"/>
    <n v="6"/>
    <n v="11"/>
    <x v="793"/>
    <s v="Charlie Power"/>
    <x v="4"/>
    <x v="4"/>
    <s v="Mansfield"/>
    <x v="0"/>
    <s v="Home Office"/>
    <s v="Economy"/>
    <x v="0"/>
    <x v="14"/>
    <s v="Novimex Legal Exhibit Labels, 5000 Label Set"/>
    <n v="0"/>
    <n v="119"/>
    <n v="16"/>
    <n v="11"/>
    <b v="1"/>
  </r>
  <r>
    <s v="AZ-2011-9528187"/>
    <x v="793"/>
    <n v="20"/>
    <n v="6"/>
    <n v="11"/>
    <x v="793"/>
    <s v="Charlie Power"/>
    <x v="4"/>
    <x v="4"/>
    <s v="Mansfield"/>
    <x v="0"/>
    <s v="Home Office"/>
    <s v="Economy"/>
    <x v="1"/>
    <x v="9"/>
    <s v="Motorola Office Telephone, Full Size"/>
    <n v="0"/>
    <n v="73"/>
    <n v="23"/>
    <n v="1"/>
    <b v="0"/>
  </r>
  <r>
    <s v="BN-2011-2779245"/>
    <x v="793"/>
    <n v="20"/>
    <n v="6"/>
    <n v="11"/>
    <x v="793"/>
    <s v="Stella Hellyer"/>
    <x v="3"/>
    <x v="14"/>
    <s v="Perpignan"/>
    <x v="1"/>
    <s v="Consumer"/>
    <s v="Economy"/>
    <x v="1"/>
    <x v="9"/>
    <s v="Nokia Office Telephone, Cordless"/>
    <n v="0"/>
    <n v="347"/>
    <n v="-25"/>
    <n v="6"/>
    <b v="1"/>
  </r>
  <r>
    <s v="AZ-2012-1629233"/>
    <x v="794"/>
    <n v="20"/>
    <n v="6"/>
    <n v="12"/>
    <x v="794"/>
    <s v="Mason Adams"/>
    <x v="3"/>
    <x v="8"/>
    <s v="Aubervilliers"/>
    <x v="1"/>
    <s v="Consumer"/>
    <s v="Economy"/>
    <x v="0"/>
    <x v="1"/>
    <s v="Acco Hole Reinforcements, Recycled"/>
    <n v="0"/>
    <n v="21"/>
    <n v="11"/>
    <n v="3"/>
    <b v="1"/>
  </r>
  <r>
    <s v="AZ-2012-910518"/>
    <x v="794"/>
    <n v="20"/>
    <n v="6"/>
    <n v="12"/>
    <x v="794"/>
    <s v="John Town"/>
    <x v="3"/>
    <x v="52"/>
    <s v="Nantes"/>
    <x v="1"/>
    <s v="Consumer"/>
    <s v="Economy"/>
    <x v="0"/>
    <x v="1"/>
    <s v="Cardinal Binder Covers, Clear"/>
    <n v="0"/>
    <n v="34"/>
    <n v="9"/>
    <n v="3"/>
    <b v="1"/>
  </r>
  <r>
    <s v="AZ-2012-910518"/>
    <x v="794"/>
    <n v="20"/>
    <n v="6"/>
    <n v="12"/>
    <x v="794"/>
    <s v="John Town"/>
    <x v="3"/>
    <x v="52"/>
    <s v="Nantes"/>
    <x v="1"/>
    <s v="Consumer"/>
    <s v="Economy"/>
    <x v="1"/>
    <x v="9"/>
    <s v="Nokia Smart Phone, Full Size"/>
    <n v="0"/>
    <n v="1081"/>
    <n v="356"/>
    <n v="2"/>
    <b v="1"/>
  </r>
  <r>
    <s v="AZ-2012-1680064"/>
    <x v="794"/>
    <n v="20"/>
    <n v="6"/>
    <n v="12"/>
    <x v="794"/>
    <s v="Gail Thompson"/>
    <x v="5"/>
    <x v="22"/>
    <s v="Fuengirola"/>
    <x v="2"/>
    <s v="Consumer"/>
    <s v="Economy"/>
    <x v="0"/>
    <x v="2"/>
    <s v="Stanley Highlighters, Fluorescent"/>
    <n v="0"/>
    <n v="96"/>
    <n v="35"/>
    <n v="6"/>
    <b v="0"/>
  </r>
  <r>
    <s v="AZ-2012-19748"/>
    <x v="794"/>
    <n v="20"/>
    <n v="6"/>
    <n v="12"/>
    <x v="794"/>
    <s v="Aidan Hayward"/>
    <x v="3"/>
    <x v="30"/>
    <s v="Arras"/>
    <x v="1"/>
    <s v="Corporate"/>
    <s v="Economy Plus"/>
    <x v="2"/>
    <x v="5"/>
    <s v="Dania Classic Bookcase, Metal"/>
    <n v="0"/>
    <n v="2584"/>
    <n v="660"/>
    <n v="7"/>
    <b v="1"/>
  </r>
  <r>
    <s v="AZ-2012-3239511"/>
    <x v="794"/>
    <n v="20"/>
    <n v="6"/>
    <n v="12"/>
    <x v="794"/>
    <s v="Laura Akhtar"/>
    <x v="5"/>
    <x v="54"/>
    <s v="El Escorial"/>
    <x v="2"/>
    <s v="Consumer"/>
    <s v="Economy"/>
    <x v="0"/>
    <x v="8"/>
    <s v="Hoover Toaster, White"/>
    <n v="0"/>
    <n v="164"/>
    <n v="57"/>
    <n v="2"/>
    <b v="0"/>
  </r>
  <r>
    <s v="AZ-2012-5227678"/>
    <x v="794"/>
    <n v="20"/>
    <n v="6"/>
    <n v="12"/>
    <x v="794"/>
    <s v="Kyle Beard"/>
    <x v="5"/>
    <x v="22"/>
    <s v="Jerez de la Frontera"/>
    <x v="2"/>
    <s v="Consumer"/>
    <s v="Economy Plus"/>
    <x v="2"/>
    <x v="5"/>
    <s v="Safco Stackable Bookrack, Traditional"/>
    <n v="0"/>
    <n v="297"/>
    <n v="47"/>
    <n v="2"/>
    <b v="0"/>
  </r>
  <r>
    <s v="BN-2012-9118529"/>
    <x v="794"/>
    <n v="20"/>
    <n v="6"/>
    <n v="12"/>
    <x v="794"/>
    <s v="Julie Ochoa"/>
    <x v="9"/>
    <x v="46"/>
    <s v="Alphen aan den Rijn"/>
    <x v="1"/>
    <s v="Corporate"/>
    <s v="Economy"/>
    <x v="0"/>
    <x v="11"/>
    <s v="Advantus Paper Clips, Bulk Pack"/>
    <n v="1"/>
    <n v="14"/>
    <n v="-10"/>
    <n v="2"/>
    <b v="0"/>
  </r>
  <r>
    <s v="AZ-2013-8131512"/>
    <x v="795"/>
    <n v="20"/>
    <n v="6"/>
    <n v="13"/>
    <x v="795"/>
    <s v="Lauren Saunders"/>
    <x v="2"/>
    <x v="6"/>
    <s v="Rome"/>
    <x v="2"/>
    <s v="Consumer"/>
    <s v="Priority"/>
    <x v="0"/>
    <x v="2"/>
    <s v="BIC Pens, Easy-Erase"/>
    <n v="0"/>
    <n v="102"/>
    <n v="22"/>
    <n v="7"/>
    <b v="0"/>
  </r>
  <r>
    <s v="BN-2013-5022236"/>
    <x v="795"/>
    <n v="20"/>
    <n v="6"/>
    <n v="13"/>
    <x v="795"/>
    <s v="Ricky Cullen"/>
    <x v="6"/>
    <x v="26"/>
    <s v="Dublin"/>
    <x v="0"/>
    <s v="Consumer"/>
    <s v="Economy"/>
    <x v="0"/>
    <x v="1"/>
    <s v="Avery Binder, Clear"/>
    <n v="1"/>
    <n v="49"/>
    <n v="-40"/>
    <n v="8"/>
    <b v="1"/>
  </r>
  <r>
    <s v="BN-2013-5022236"/>
    <x v="795"/>
    <n v="20"/>
    <n v="6"/>
    <n v="13"/>
    <x v="795"/>
    <s v="Ricky Cullen"/>
    <x v="6"/>
    <x v="26"/>
    <s v="Dublin"/>
    <x v="0"/>
    <s v="Consumer"/>
    <s v="Economy"/>
    <x v="0"/>
    <x v="1"/>
    <s v="Cardinal Index Tab, Clear"/>
    <n v="1"/>
    <n v="7"/>
    <n v="-2"/>
    <n v="2"/>
    <b v="1"/>
  </r>
  <r>
    <s v="BN-2013-5022236"/>
    <x v="795"/>
    <n v="20"/>
    <n v="6"/>
    <n v="13"/>
    <x v="795"/>
    <s v="Ricky Cullen"/>
    <x v="6"/>
    <x v="26"/>
    <s v="Dublin"/>
    <x v="0"/>
    <s v="Consumer"/>
    <s v="Economy"/>
    <x v="0"/>
    <x v="0"/>
    <s v="Eaton Computer Printout Paper, Multicolor"/>
    <n v="1"/>
    <n v="14"/>
    <n v="-10"/>
    <n v="1"/>
    <b v="1"/>
  </r>
  <r>
    <s v="AZ-2014-8770825"/>
    <x v="796"/>
    <n v="20"/>
    <n v="6"/>
    <n v="14"/>
    <x v="796"/>
    <s v="Piper Wilder-Neligan"/>
    <x v="5"/>
    <x v="54"/>
    <s v="Madrid"/>
    <x v="2"/>
    <s v="Consumer"/>
    <s v="Economy Plus"/>
    <x v="0"/>
    <x v="2"/>
    <s v="Boston Markers, Fluorescent"/>
    <n v="0"/>
    <n v="83"/>
    <n v="12"/>
    <n v="3"/>
    <b v="1"/>
  </r>
  <r>
    <s v="BN-2014-8840192"/>
    <x v="796"/>
    <n v="20"/>
    <n v="6"/>
    <n v="14"/>
    <x v="796"/>
    <s v="Anna Moreton"/>
    <x v="0"/>
    <x v="0"/>
    <s v="Stockholm"/>
    <x v="0"/>
    <s v="Corporate"/>
    <s v="Economy Plus"/>
    <x v="2"/>
    <x v="15"/>
    <s v="Advantus Frame, Black"/>
    <n v="1"/>
    <n v="89"/>
    <n v="-89"/>
    <n v="2"/>
    <b v="1"/>
  </r>
  <r>
    <s v="BN-2014-8840192"/>
    <x v="796"/>
    <n v="20"/>
    <n v="6"/>
    <n v="14"/>
    <x v="796"/>
    <s v="Anna Moreton"/>
    <x v="0"/>
    <x v="0"/>
    <s v="Stockholm"/>
    <x v="0"/>
    <s v="Corporate"/>
    <s v="Economy Plus"/>
    <x v="0"/>
    <x v="11"/>
    <s v="Advantus Clamps, Metal"/>
    <n v="1"/>
    <n v="19"/>
    <n v="-2"/>
    <n v="2"/>
    <b v="1"/>
  </r>
  <r>
    <s v="BN-2014-8840192"/>
    <x v="796"/>
    <n v="20"/>
    <n v="6"/>
    <n v="14"/>
    <x v="796"/>
    <s v="Anna Moreton"/>
    <x v="0"/>
    <x v="0"/>
    <s v="Stockholm"/>
    <x v="0"/>
    <s v="Corporate"/>
    <s v="Economy Plus"/>
    <x v="1"/>
    <x v="9"/>
    <s v="Samsung Speaker Phone, Full Size"/>
    <n v="1"/>
    <n v="249"/>
    <n v="-130"/>
    <n v="4"/>
    <b v="1"/>
  </r>
  <r>
    <s v="AZ-2014-6013408"/>
    <x v="796"/>
    <n v="20"/>
    <n v="6"/>
    <n v="14"/>
    <x v="796"/>
    <s v="Sofia Goddard"/>
    <x v="4"/>
    <x v="4"/>
    <s v="Leeds"/>
    <x v="0"/>
    <s v="Corporate"/>
    <s v="Economy Plus"/>
    <x v="1"/>
    <x v="9"/>
    <s v="Samsung Audio Dock, Cordless"/>
    <n v="0"/>
    <n v="339"/>
    <n v="61"/>
    <n v="2"/>
    <b v="0"/>
  </r>
  <r>
    <s v="AZ-2011-9777525"/>
    <x v="797"/>
    <n v="21"/>
    <n v="6"/>
    <n v="11"/>
    <x v="797"/>
    <s v="Charlie Horrocks"/>
    <x v="4"/>
    <x v="4"/>
    <s v="Weston-super-Mare"/>
    <x v="0"/>
    <s v="Consumer"/>
    <s v="Economy"/>
    <x v="0"/>
    <x v="1"/>
    <s v="Avery Binder Covers, Clear"/>
    <n v="0"/>
    <n v="32"/>
    <n v="7"/>
    <n v="3"/>
    <b v="1"/>
  </r>
  <r>
    <s v="AZ-2011-9777525"/>
    <x v="797"/>
    <n v="21"/>
    <n v="6"/>
    <n v="11"/>
    <x v="797"/>
    <s v="Charlie Horrocks"/>
    <x v="4"/>
    <x v="4"/>
    <s v="Weston-super-Mare"/>
    <x v="0"/>
    <s v="Consumer"/>
    <s v="Economy"/>
    <x v="1"/>
    <x v="7"/>
    <s v="Logitech Memory Card, Erganomic"/>
    <n v="0"/>
    <n v="405"/>
    <n v="8"/>
    <n v="4"/>
    <b v="0"/>
  </r>
  <r>
    <s v="AZ-2012-9180842"/>
    <x v="798"/>
    <n v="21"/>
    <n v="6"/>
    <n v="12"/>
    <x v="798"/>
    <s v="Joel Ortega"/>
    <x v="10"/>
    <x v="29"/>
    <s v="Vienna"/>
    <x v="1"/>
    <s v="Corporate"/>
    <s v="Economy"/>
    <x v="0"/>
    <x v="12"/>
    <s v="Fiskars Shears, Steel"/>
    <n v="0"/>
    <n v="94"/>
    <n v="27"/>
    <n v="2"/>
    <b v="0"/>
  </r>
  <r>
    <s v="AZ-2012-1472059"/>
    <x v="798"/>
    <n v="21"/>
    <n v="6"/>
    <n v="12"/>
    <x v="798"/>
    <s v="Amy Pritchard"/>
    <x v="4"/>
    <x v="4"/>
    <s v="Kingswood"/>
    <x v="0"/>
    <s v="Consumer"/>
    <s v="Economy"/>
    <x v="2"/>
    <x v="5"/>
    <s v="Dania Corner Shelving, Traditional"/>
    <n v="0"/>
    <n v="610"/>
    <n v="207"/>
    <n v="5"/>
    <b v="0"/>
  </r>
  <r>
    <s v="AZ-2012-1472059"/>
    <x v="798"/>
    <n v="21"/>
    <n v="6"/>
    <n v="12"/>
    <x v="798"/>
    <s v="Amy Pritchard"/>
    <x v="4"/>
    <x v="4"/>
    <s v="Kingswood"/>
    <x v="0"/>
    <s v="Consumer"/>
    <s v="Economy"/>
    <x v="1"/>
    <x v="13"/>
    <s v="Sharp Personal Copier, Laser"/>
    <n v="0"/>
    <n v="120"/>
    <n v="7"/>
    <n v="1"/>
    <b v="0"/>
  </r>
  <r>
    <s v="AZ-2012-8926364"/>
    <x v="798"/>
    <n v="21"/>
    <n v="6"/>
    <n v="12"/>
    <x v="798"/>
    <s v="Lilian Macredie"/>
    <x v="1"/>
    <x v="1"/>
    <s v="Herne"/>
    <x v="1"/>
    <s v="Corporate"/>
    <s v="Economy"/>
    <x v="0"/>
    <x v="1"/>
    <s v="Cardinal 3-Hole Punch, Economy"/>
    <n v="0"/>
    <n v="144"/>
    <n v="65"/>
    <n v="5"/>
    <b v="0"/>
  </r>
  <r>
    <s v="AZ-2012-8926364"/>
    <x v="798"/>
    <n v="21"/>
    <n v="6"/>
    <n v="12"/>
    <x v="798"/>
    <s v="Lilian Macredie"/>
    <x v="1"/>
    <x v="1"/>
    <s v="Herne"/>
    <x v="1"/>
    <s v="Corporate"/>
    <s v="Economy"/>
    <x v="0"/>
    <x v="10"/>
    <s v="Kraft Interoffice Envelope, Security-Tint"/>
    <n v="0"/>
    <n v="99"/>
    <n v="10"/>
    <n v="2"/>
    <b v="1"/>
  </r>
  <r>
    <s v="AZ-2012-9662305"/>
    <x v="798"/>
    <n v="21"/>
    <n v="6"/>
    <n v="12"/>
    <x v="798"/>
    <s v="Jonathan Franklin"/>
    <x v="5"/>
    <x v="18"/>
    <s v="Torrevieja"/>
    <x v="2"/>
    <s v="Home Office"/>
    <s v="Economy"/>
    <x v="0"/>
    <x v="12"/>
    <s v="Stiletto Box Cutter, Steel"/>
    <n v="0"/>
    <n v="212"/>
    <n v="15"/>
    <n v="6"/>
    <b v="1"/>
  </r>
  <r>
    <s v="AZ-2012-1672161"/>
    <x v="798"/>
    <n v="21"/>
    <n v="6"/>
    <n v="12"/>
    <x v="798"/>
    <s v="Leah Derham"/>
    <x v="3"/>
    <x v="27"/>
    <s v="Pessac"/>
    <x v="1"/>
    <s v="Consumer"/>
    <s v="Economy"/>
    <x v="0"/>
    <x v="14"/>
    <s v="Harbour Creations Shipping Labels, 5000 Label Set"/>
    <n v="0"/>
    <n v="24"/>
    <n v="5"/>
    <n v="2"/>
    <b v="0"/>
  </r>
  <r>
    <s v="AZ-2012-1672161"/>
    <x v="798"/>
    <n v="21"/>
    <n v="6"/>
    <n v="12"/>
    <x v="798"/>
    <s v="Leah Derham"/>
    <x v="3"/>
    <x v="27"/>
    <s v="Pessac"/>
    <x v="1"/>
    <s v="Consumer"/>
    <s v="Economy"/>
    <x v="0"/>
    <x v="3"/>
    <s v="Tenex Shelving, Single Width"/>
    <n v="0"/>
    <n v="49"/>
    <n v="8"/>
    <n v="1"/>
    <b v="1"/>
  </r>
  <r>
    <s v="AZ-2013-5337437"/>
    <x v="799"/>
    <n v="21"/>
    <n v="6"/>
    <n v="13"/>
    <x v="799"/>
    <s v="Nicholas Carey"/>
    <x v="2"/>
    <x v="2"/>
    <s v="Bologna"/>
    <x v="2"/>
    <s v="Consumer"/>
    <s v="Economy"/>
    <x v="0"/>
    <x v="2"/>
    <s v="BIC Sketch Pad, Fluorescent"/>
    <n v="0"/>
    <n v="100"/>
    <n v="33"/>
    <n v="2"/>
    <b v="0"/>
  </r>
  <r>
    <s v="AZ-2013-5337437"/>
    <x v="799"/>
    <n v="21"/>
    <n v="6"/>
    <n v="13"/>
    <x v="799"/>
    <s v="Nicholas Carey"/>
    <x v="2"/>
    <x v="2"/>
    <s v="Bologna"/>
    <x v="2"/>
    <s v="Consumer"/>
    <s v="Economy"/>
    <x v="0"/>
    <x v="12"/>
    <s v="Kleencut Box Cutter, Steel"/>
    <n v="0"/>
    <n v="136"/>
    <n v="22"/>
    <n v="4"/>
    <b v="0"/>
  </r>
  <r>
    <s v="AZ-2013-5337437"/>
    <x v="799"/>
    <n v="21"/>
    <n v="6"/>
    <n v="13"/>
    <x v="799"/>
    <s v="Nicholas Carey"/>
    <x v="2"/>
    <x v="2"/>
    <s v="Bologna"/>
    <x v="2"/>
    <s v="Consumer"/>
    <s v="Economy"/>
    <x v="1"/>
    <x v="9"/>
    <s v="Nokia Headset, with Caller ID"/>
    <n v="0"/>
    <n v="132"/>
    <n v="-61"/>
    <n v="3"/>
    <b v="0"/>
  </r>
  <r>
    <s v="AZ-2013-4627833"/>
    <x v="799"/>
    <n v="21"/>
    <n v="6"/>
    <n v="13"/>
    <x v="799"/>
    <s v="Henry Pedder"/>
    <x v="4"/>
    <x v="42"/>
    <s v="Edinburgh"/>
    <x v="0"/>
    <s v="Consumer"/>
    <s v="Economy"/>
    <x v="2"/>
    <x v="5"/>
    <s v="Sauder Library with Doors, Pine"/>
    <n v="0"/>
    <n v="778"/>
    <n v="62"/>
    <n v="2"/>
    <b v="1"/>
  </r>
  <r>
    <s v="AZ-2013-2582964"/>
    <x v="799"/>
    <n v="21"/>
    <n v="6"/>
    <n v="13"/>
    <x v="799"/>
    <s v="John Harris"/>
    <x v="7"/>
    <x v="35"/>
    <s v="Oslo"/>
    <x v="0"/>
    <s v="Corporate"/>
    <s v="Economy"/>
    <x v="0"/>
    <x v="2"/>
    <s v="BIC Sketch Pad, Water Color"/>
    <n v="0"/>
    <n v="52"/>
    <n v="8"/>
    <n v="1"/>
    <b v="0"/>
  </r>
  <r>
    <s v="AZ-2013-4627833"/>
    <x v="799"/>
    <n v="21"/>
    <n v="6"/>
    <n v="13"/>
    <x v="799"/>
    <s v="Henry Pedder"/>
    <x v="4"/>
    <x v="42"/>
    <s v="Edinburgh"/>
    <x v="0"/>
    <s v="Consumer"/>
    <s v="Economy"/>
    <x v="2"/>
    <x v="16"/>
    <s v="Lesro Round Table, Rectangular"/>
    <n v="0"/>
    <n v="899"/>
    <n v="396"/>
    <n v="2"/>
    <b v="0"/>
  </r>
  <r>
    <s v="AZ-2013-4627833"/>
    <x v="799"/>
    <n v="21"/>
    <n v="6"/>
    <n v="13"/>
    <x v="799"/>
    <s v="Henry Pedder"/>
    <x v="4"/>
    <x v="42"/>
    <s v="Edinburgh"/>
    <x v="0"/>
    <s v="Consumer"/>
    <s v="Economy"/>
    <x v="0"/>
    <x v="1"/>
    <s v="Cardinal Index Tab, Clear"/>
    <n v="0"/>
    <n v="27"/>
    <n v="11"/>
    <n v="4"/>
    <b v="1"/>
  </r>
  <r>
    <s v="AZ-2013-649774"/>
    <x v="799"/>
    <n v="21"/>
    <n v="6"/>
    <n v="13"/>
    <x v="799"/>
    <s v="Audrey Emanuel"/>
    <x v="4"/>
    <x v="4"/>
    <s v="Letchworth"/>
    <x v="0"/>
    <s v="Consumer"/>
    <s v="Economy"/>
    <x v="2"/>
    <x v="5"/>
    <s v="Dania Floating Shelf Set, Metal"/>
    <n v="0"/>
    <n v="506"/>
    <n v="192"/>
    <n v="3"/>
    <b v="0"/>
  </r>
  <r>
    <s v="BN-2013-9068340"/>
    <x v="799"/>
    <n v="21"/>
    <n v="6"/>
    <n v="13"/>
    <x v="799"/>
    <s v="Jonathan Summons"/>
    <x v="9"/>
    <x v="46"/>
    <s v="Alphen aan den Rijn"/>
    <x v="1"/>
    <s v="Consumer"/>
    <s v="Economy"/>
    <x v="0"/>
    <x v="0"/>
    <s v="Enermax Cards &amp; Envelopes, 8.5 x 11"/>
    <n v="1"/>
    <n v="77"/>
    <n v="-63"/>
    <n v="3"/>
    <b v="0"/>
  </r>
  <r>
    <s v="BN-2013-9068340"/>
    <x v="799"/>
    <n v="21"/>
    <n v="6"/>
    <n v="13"/>
    <x v="799"/>
    <s v="Jonathan Summons"/>
    <x v="9"/>
    <x v="46"/>
    <s v="Alphen aan den Rijn"/>
    <x v="1"/>
    <s v="Consumer"/>
    <s v="Economy"/>
    <x v="0"/>
    <x v="12"/>
    <s v="Elite Ruler, High Speed"/>
    <n v="1"/>
    <n v="76"/>
    <n v="-64"/>
    <n v="11"/>
    <b v="0"/>
  </r>
  <r>
    <s v="AZ-2013-649774"/>
    <x v="799"/>
    <n v="21"/>
    <n v="6"/>
    <n v="13"/>
    <x v="799"/>
    <s v="Audrey Emanuel"/>
    <x v="4"/>
    <x v="4"/>
    <s v="Letchworth"/>
    <x v="0"/>
    <s v="Consumer"/>
    <s v="Economy"/>
    <x v="0"/>
    <x v="1"/>
    <s v="Acco Index Tab, Clear"/>
    <n v="0"/>
    <n v="8"/>
    <n v="3"/>
    <n v="1"/>
    <b v="0"/>
  </r>
  <r>
    <s v="AZ-2013-649774"/>
    <x v="799"/>
    <n v="21"/>
    <n v="6"/>
    <n v="13"/>
    <x v="799"/>
    <s v="Audrey Emanuel"/>
    <x v="4"/>
    <x v="4"/>
    <s v="Letchworth"/>
    <x v="0"/>
    <s v="Consumer"/>
    <s v="Economy"/>
    <x v="1"/>
    <x v="4"/>
    <s v="Epson Receipt Printer, Red"/>
    <n v="0"/>
    <n v="228"/>
    <n v="114"/>
    <n v="2"/>
    <b v="1"/>
  </r>
  <r>
    <s v="AZ-2014-9229911"/>
    <x v="800"/>
    <n v="21"/>
    <n v="6"/>
    <n v="14"/>
    <x v="800"/>
    <s v="Ruby Nicholls"/>
    <x v="3"/>
    <x v="9"/>
    <s v="Saint-Genis-Laval"/>
    <x v="1"/>
    <s v="Corporate"/>
    <s v="Economy Plus"/>
    <x v="2"/>
    <x v="5"/>
    <s v="Sauder 3-Shelf Cabinet, Metal"/>
    <n v="0"/>
    <n v="598"/>
    <n v="166"/>
    <n v="4"/>
    <b v="1"/>
  </r>
  <r>
    <s v="AZ-2014-9229911"/>
    <x v="800"/>
    <n v="21"/>
    <n v="6"/>
    <n v="14"/>
    <x v="800"/>
    <s v="Ruby Nicholls"/>
    <x v="3"/>
    <x v="9"/>
    <s v="Saint-Genis-Laval"/>
    <x v="1"/>
    <s v="Corporate"/>
    <s v="Economy Plus"/>
    <x v="2"/>
    <x v="15"/>
    <s v="Eldon Frame, Durable"/>
    <n v="0"/>
    <n v="227"/>
    <n v="59"/>
    <n v="2"/>
    <b v="0"/>
  </r>
  <r>
    <s v="AZ-2014-1647261"/>
    <x v="800"/>
    <n v="21"/>
    <n v="6"/>
    <n v="14"/>
    <x v="800"/>
    <s v="Hudson Ordell"/>
    <x v="10"/>
    <x v="29"/>
    <s v="Vienna"/>
    <x v="1"/>
    <s v="Corporate"/>
    <s v="Economy Plus"/>
    <x v="0"/>
    <x v="10"/>
    <s v="Kraft Manila Envelope, Recycled"/>
    <n v="0"/>
    <n v="76"/>
    <n v="14"/>
    <n v="3"/>
    <b v="0"/>
  </r>
  <r>
    <s v="AZ-2014-1647261"/>
    <x v="800"/>
    <n v="21"/>
    <n v="6"/>
    <n v="14"/>
    <x v="800"/>
    <s v="Hudson Ordell"/>
    <x v="10"/>
    <x v="29"/>
    <s v="Vienna"/>
    <x v="1"/>
    <s v="Corporate"/>
    <s v="Economy Plus"/>
    <x v="0"/>
    <x v="11"/>
    <s v="Stockwell Paper Clips, Bulk Pack"/>
    <n v="0"/>
    <n v="68"/>
    <n v="33"/>
    <n v="5"/>
    <b v="0"/>
  </r>
  <r>
    <s v="AZ-2014-9229911"/>
    <x v="800"/>
    <n v="21"/>
    <n v="6"/>
    <n v="14"/>
    <x v="800"/>
    <s v="Ruby Nicholls"/>
    <x v="3"/>
    <x v="9"/>
    <s v="Saint-Genis-Laval"/>
    <x v="1"/>
    <s v="Corporate"/>
    <s v="Economy Plus"/>
    <x v="0"/>
    <x v="1"/>
    <s v="Cardinal Index Tab, Clear"/>
    <n v="0"/>
    <n v="22"/>
    <n v="8"/>
    <n v="3"/>
    <b v="0"/>
  </r>
  <r>
    <s v="AZ-2014-9229911"/>
    <x v="800"/>
    <n v="21"/>
    <n v="6"/>
    <n v="14"/>
    <x v="800"/>
    <s v="Ruby Nicholls"/>
    <x v="3"/>
    <x v="9"/>
    <s v="Saint-Genis-Laval"/>
    <x v="1"/>
    <s v="Corporate"/>
    <s v="Economy Plus"/>
    <x v="0"/>
    <x v="14"/>
    <s v="Harbour Creations Round Labels, 5000 Label Set"/>
    <n v="0"/>
    <n v="29"/>
    <n v="11"/>
    <n v="4"/>
    <b v="0"/>
  </r>
  <r>
    <s v="AZ-2014-9229911"/>
    <x v="800"/>
    <n v="21"/>
    <n v="6"/>
    <n v="14"/>
    <x v="800"/>
    <s v="Ruby Nicholls"/>
    <x v="3"/>
    <x v="9"/>
    <s v="Saint-Genis-Laval"/>
    <x v="1"/>
    <s v="Corporate"/>
    <s v="Economy Plus"/>
    <x v="0"/>
    <x v="14"/>
    <s v="Smead Color Coded Labels, 5000 Label Set"/>
    <n v="0"/>
    <n v="27"/>
    <n v="5"/>
    <n v="2"/>
    <b v="1"/>
  </r>
  <r>
    <s v="AZ-2011-209146"/>
    <x v="801"/>
    <n v="22"/>
    <n v="6"/>
    <n v="11"/>
    <x v="801"/>
    <s v="Charlie Horrocks"/>
    <x v="2"/>
    <x v="15"/>
    <s v="Messina"/>
    <x v="2"/>
    <s v="Consumer"/>
    <s v="Economy"/>
    <x v="0"/>
    <x v="2"/>
    <s v="Stanley Canvas, Fluorescent"/>
    <n v="0"/>
    <n v="152"/>
    <n v="49"/>
    <n v="3"/>
    <b v="0"/>
  </r>
  <r>
    <s v="AZ-2011-9153342"/>
    <x v="801"/>
    <n v="22"/>
    <n v="6"/>
    <n v="11"/>
    <x v="801"/>
    <s v="Harold Smith"/>
    <x v="1"/>
    <x v="1"/>
    <s v="Hagen"/>
    <x v="1"/>
    <s v="Consumer"/>
    <s v="Economy Plus"/>
    <x v="0"/>
    <x v="2"/>
    <s v="Boston Canvas, Blue"/>
    <n v="0"/>
    <n v="322"/>
    <n v="80"/>
    <n v="6"/>
    <b v="1"/>
  </r>
  <r>
    <s v="AZ-2011-9153342"/>
    <x v="801"/>
    <n v="22"/>
    <n v="6"/>
    <n v="11"/>
    <x v="801"/>
    <s v="Harold Smith"/>
    <x v="1"/>
    <x v="1"/>
    <s v="Hagen"/>
    <x v="1"/>
    <s v="Consumer"/>
    <s v="Economy Plus"/>
    <x v="0"/>
    <x v="11"/>
    <s v="Advantus Rubber Bands, Assorted Sizes"/>
    <n v="0"/>
    <n v="112"/>
    <n v="24"/>
    <n v="8"/>
    <b v="1"/>
  </r>
  <r>
    <s v="AZ-2011-9153342"/>
    <x v="801"/>
    <n v="22"/>
    <n v="6"/>
    <n v="11"/>
    <x v="801"/>
    <s v="Harold Smith"/>
    <x v="1"/>
    <x v="1"/>
    <s v="Hagen"/>
    <x v="1"/>
    <s v="Consumer"/>
    <s v="Economy Plus"/>
    <x v="0"/>
    <x v="0"/>
    <s v="Enermax Memo Slips, Premium"/>
    <n v="0"/>
    <n v="31"/>
    <n v="1"/>
    <n v="2"/>
    <b v="0"/>
  </r>
  <r>
    <s v="AZ-2011-9153342"/>
    <x v="801"/>
    <n v="22"/>
    <n v="6"/>
    <n v="11"/>
    <x v="801"/>
    <s v="Harold Smith"/>
    <x v="1"/>
    <x v="1"/>
    <s v="Hagen"/>
    <x v="1"/>
    <s v="Consumer"/>
    <s v="Economy Plus"/>
    <x v="1"/>
    <x v="9"/>
    <s v="Samsung Audio Dock, Full Size"/>
    <n v="0"/>
    <n v="672"/>
    <n v="87"/>
    <n v="4"/>
    <b v="1"/>
  </r>
  <r>
    <s v="AZ-2011-7162549"/>
    <x v="801"/>
    <n v="22"/>
    <n v="6"/>
    <n v="11"/>
    <x v="801"/>
    <s v="Tammy Chamblee"/>
    <x v="1"/>
    <x v="1"/>
    <s v="Minden"/>
    <x v="1"/>
    <s v="Consumer"/>
    <s v="Economy"/>
    <x v="2"/>
    <x v="6"/>
    <s v="Harbour Creations Rocking Chair, Adjustable"/>
    <n v="0"/>
    <n v="808"/>
    <n v="197"/>
    <n v="6"/>
    <b v="1"/>
  </r>
  <r>
    <s v="AZ-2011-7162549"/>
    <x v="801"/>
    <n v="22"/>
    <n v="6"/>
    <n v="11"/>
    <x v="801"/>
    <s v="Tammy Chamblee"/>
    <x v="1"/>
    <x v="1"/>
    <s v="Minden"/>
    <x v="1"/>
    <s v="Consumer"/>
    <s v="Economy"/>
    <x v="0"/>
    <x v="0"/>
    <s v="Green Bar Note Cards, Premium"/>
    <n v="0"/>
    <n v="268"/>
    <n v="96"/>
    <n v="9"/>
    <b v="1"/>
  </r>
  <r>
    <s v="AZ-2011-7162549"/>
    <x v="801"/>
    <n v="22"/>
    <n v="6"/>
    <n v="11"/>
    <x v="801"/>
    <s v="Tammy Chamblee"/>
    <x v="1"/>
    <x v="1"/>
    <s v="Minden"/>
    <x v="1"/>
    <s v="Consumer"/>
    <s v="Economy"/>
    <x v="0"/>
    <x v="0"/>
    <s v="SanDisk Note Cards, Premium"/>
    <n v="0"/>
    <n v="31"/>
    <n v="13"/>
    <n v="1"/>
    <b v="0"/>
  </r>
  <r>
    <s v="AZ-2011-7162549"/>
    <x v="801"/>
    <n v="22"/>
    <n v="6"/>
    <n v="11"/>
    <x v="801"/>
    <s v="Tammy Chamblee"/>
    <x v="1"/>
    <x v="1"/>
    <s v="Minden"/>
    <x v="1"/>
    <s v="Consumer"/>
    <s v="Economy"/>
    <x v="1"/>
    <x v="7"/>
    <s v="Memorex Router, Erganomic"/>
    <n v="0"/>
    <n v="976"/>
    <n v="293"/>
    <n v="4"/>
    <b v="1"/>
  </r>
  <r>
    <s v="AZ-2011-4946550"/>
    <x v="801"/>
    <n v="22"/>
    <n v="6"/>
    <n v="11"/>
    <x v="801"/>
    <s v="Joseph Locke"/>
    <x v="10"/>
    <x v="29"/>
    <s v="Vienna"/>
    <x v="1"/>
    <s v="Corporate"/>
    <s v="Priority"/>
    <x v="0"/>
    <x v="1"/>
    <s v="Cardinal Binding Machine, Clear"/>
    <n v="0"/>
    <n v="197"/>
    <n v="79"/>
    <n v="4"/>
    <b v="1"/>
  </r>
  <r>
    <s v="AZ-2011-4946550"/>
    <x v="801"/>
    <n v="22"/>
    <n v="6"/>
    <n v="11"/>
    <x v="801"/>
    <s v="Joseph Locke"/>
    <x v="10"/>
    <x v="29"/>
    <s v="Vienna"/>
    <x v="1"/>
    <s v="Corporate"/>
    <s v="Priority"/>
    <x v="0"/>
    <x v="11"/>
    <s v="Stockwell Paper Clips, Bulk Pack"/>
    <n v="0"/>
    <n v="14"/>
    <n v="7"/>
    <n v="1"/>
    <b v="0"/>
  </r>
  <r>
    <s v="AZ-2011-7543304"/>
    <x v="801"/>
    <n v="22"/>
    <n v="6"/>
    <n v="11"/>
    <x v="801"/>
    <s v="Lane Taylor"/>
    <x v="1"/>
    <x v="66"/>
    <s v="Ludwigshafen am Rhein"/>
    <x v="1"/>
    <s v="Corporate"/>
    <s v="Economy"/>
    <x v="2"/>
    <x v="5"/>
    <s v="Dania Stackable Bookrack, Mobile"/>
    <n v="0"/>
    <n v="219"/>
    <n v="83"/>
    <n v="2"/>
    <b v="1"/>
  </r>
  <r>
    <s v="AZ-2011-7543304"/>
    <x v="801"/>
    <n v="22"/>
    <n v="6"/>
    <n v="11"/>
    <x v="801"/>
    <s v="Lane Taylor"/>
    <x v="1"/>
    <x v="66"/>
    <s v="Ludwigshafen am Rhein"/>
    <x v="1"/>
    <s v="Corporate"/>
    <s v="Economy"/>
    <x v="2"/>
    <x v="5"/>
    <s v="Sauder Corner Shelving, Pine"/>
    <n v="0"/>
    <n v="535"/>
    <n v="59"/>
    <n v="4"/>
    <b v="0"/>
  </r>
  <r>
    <s v="AZ-2011-7543304"/>
    <x v="801"/>
    <n v="22"/>
    <n v="6"/>
    <n v="11"/>
    <x v="801"/>
    <s v="Lane Taylor"/>
    <x v="1"/>
    <x v="66"/>
    <s v="Ludwigshafen am Rhein"/>
    <x v="1"/>
    <s v="Corporate"/>
    <s v="Economy"/>
    <x v="2"/>
    <x v="6"/>
    <s v="Harbour Creations Chairmat, Adjustable"/>
    <n v="0"/>
    <n v="469"/>
    <n v="146"/>
    <n v="7"/>
    <b v="1"/>
  </r>
  <r>
    <s v="AZ-2011-7543304"/>
    <x v="801"/>
    <n v="22"/>
    <n v="6"/>
    <n v="11"/>
    <x v="801"/>
    <s v="Lane Taylor"/>
    <x v="1"/>
    <x v="66"/>
    <s v="Ludwigshafen am Rhein"/>
    <x v="1"/>
    <s v="Corporate"/>
    <s v="Economy"/>
    <x v="0"/>
    <x v="8"/>
    <s v="KitchenAid Toaster, Black"/>
    <n v="0"/>
    <n v="229"/>
    <n v="51"/>
    <n v="3"/>
    <b v="0"/>
  </r>
  <r>
    <s v="AZ-2011-7543304"/>
    <x v="801"/>
    <n v="22"/>
    <n v="6"/>
    <n v="11"/>
    <x v="801"/>
    <s v="Lane Taylor"/>
    <x v="1"/>
    <x v="66"/>
    <s v="Ludwigshafen am Rhein"/>
    <x v="1"/>
    <s v="Corporate"/>
    <s v="Economy"/>
    <x v="0"/>
    <x v="2"/>
    <s v="Binney &amp; Smith Pens, Water Color"/>
    <n v="0"/>
    <n v="30"/>
    <n v="11"/>
    <n v="2"/>
    <b v="1"/>
  </r>
  <r>
    <s v="AZ-2011-7543304"/>
    <x v="801"/>
    <n v="22"/>
    <n v="6"/>
    <n v="11"/>
    <x v="801"/>
    <s v="Lane Taylor"/>
    <x v="1"/>
    <x v="66"/>
    <s v="Ludwigshafen am Rhein"/>
    <x v="1"/>
    <s v="Corporate"/>
    <s v="Economy"/>
    <x v="0"/>
    <x v="2"/>
    <s v="Sanford Pencil Sharpener, Easy-Erase"/>
    <n v="0"/>
    <n v="27"/>
    <n v="14"/>
    <n v="1"/>
    <b v="1"/>
  </r>
  <r>
    <s v="AZ-2011-7543304"/>
    <x v="801"/>
    <n v="22"/>
    <n v="6"/>
    <n v="11"/>
    <x v="801"/>
    <s v="Lane Taylor"/>
    <x v="1"/>
    <x v="66"/>
    <s v="Ludwigshafen am Rhein"/>
    <x v="1"/>
    <s v="Corporate"/>
    <s v="Economy"/>
    <x v="0"/>
    <x v="3"/>
    <s v="Fellowes Shelving, Wire Frame"/>
    <n v="0"/>
    <n v="359"/>
    <n v="123"/>
    <n v="7"/>
    <b v="1"/>
  </r>
  <r>
    <s v="AZ-2011-7543304"/>
    <x v="801"/>
    <n v="22"/>
    <n v="6"/>
    <n v="11"/>
    <x v="801"/>
    <s v="Lane Taylor"/>
    <x v="1"/>
    <x v="66"/>
    <s v="Ludwigshafen am Rhein"/>
    <x v="1"/>
    <s v="Corporate"/>
    <s v="Economy"/>
    <x v="1"/>
    <x v="9"/>
    <s v="Cisco Headset, with Caller ID"/>
    <n v="0"/>
    <n v="354"/>
    <n v="141"/>
    <n v="4"/>
    <b v="1"/>
  </r>
  <r>
    <s v="BN-2011-9883465"/>
    <x v="801"/>
    <n v="22"/>
    <n v="6"/>
    <n v="11"/>
    <x v="801"/>
    <s v="Sophia Owen"/>
    <x v="9"/>
    <x v="59"/>
    <s v="Zwolle"/>
    <x v="1"/>
    <s v="Corporate"/>
    <s v="Economy Plus"/>
    <x v="0"/>
    <x v="12"/>
    <s v="Fiskars Box Cutter, Serrated"/>
    <n v="1"/>
    <n v="145"/>
    <n v="-52"/>
    <n v="9"/>
    <b v="1"/>
  </r>
  <r>
    <s v="AZ-2012-1169269"/>
    <x v="802"/>
    <n v="22"/>
    <n v="6"/>
    <n v="12"/>
    <x v="802"/>
    <s v="Ethan Howarth"/>
    <x v="1"/>
    <x v="1"/>
    <s v="Duisburg"/>
    <x v="1"/>
    <s v="Consumer"/>
    <s v="Economy"/>
    <x v="0"/>
    <x v="12"/>
    <s v="Elite Letter Opener, Easy Grip"/>
    <n v="0"/>
    <n v="145"/>
    <n v="7"/>
    <n v="5"/>
    <b v="1"/>
  </r>
  <r>
    <s v="AZ-2012-1714781"/>
    <x v="802"/>
    <n v="22"/>
    <n v="6"/>
    <n v="12"/>
    <x v="802"/>
    <s v="Lilly Le Grand"/>
    <x v="3"/>
    <x v="9"/>
    <s v="Villefontaine"/>
    <x v="1"/>
    <s v="Home Office"/>
    <s v="Economy"/>
    <x v="2"/>
    <x v="5"/>
    <s v="Ikea Floating Shelf Set, Mobile"/>
    <n v="0"/>
    <n v="467"/>
    <n v="-26"/>
    <n v="3"/>
    <b v="0"/>
  </r>
  <r>
    <s v="AZ-2012-1714781"/>
    <x v="802"/>
    <n v="22"/>
    <n v="6"/>
    <n v="12"/>
    <x v="802"/>
    <s v="Lilly Le Grand"/>
    <x v="3"/>
    <x v="9"/>
    <s v="Villefontaine"/>
    <x v="1"/>
    <s v="Home Office"/>
    <s v="Economy"/>
    <x v="1"/>
    <x v="13"/>
    <s v="HP Ink, High-Speed"/>
    <n v="0"/>
    <n v="431"/>
    <n v="-46"/>
    <n v="4"/>
    <b v="1"/>
  </r>
  <r>
    <s v="AZ-2012-1714781"/>
    <x v="802"/>
    <n v="22"/>
    <n v="6"/>
    <n v="12"/>
    <x v="802"/>
    <s v="Lilly Le Grand"/>
    <x v="3"/>
    <x v="9"/>
    <s v="Villefontaine"/>
    <x v="1"/>
    <s v="Home Office"/>
    <s v="Economy"/>
    <x v="1"/>
    <x v="4"/>
    <s v="StarTech Printer, Red"/>
    <n v="0"/>
    <n v="646"/>
    <n v="213"/>
    <n v="3"/>
    <b v="0"/>
  </r>
  <r>
    <s v="AZ-2012-9627965"/>
    <x v="802"/>
    <n v="22"/>
    <n v="6"/>
    <n v="12"/>
    <x v="802"/>
    <s v="Norma McCowan"/>
    <x v="1"/>
    <x v="1"/>
    <s v="Bottrop"/>
    <x v="1"/>
    <s v="Consumer"/>
    <s v="Economy Plus"/>
    <x v="0"/>
    <x v="1"/>
    <s v="Avery Binding Machine, Clear"/>
    <n v="0"/>
    <n v="48"/>
    <n v="6"/>
    <n v="1"/>
    <b v="0"/>
  </r>
  <r>
    <s v="AZ-2012-9627965"/>
    <x v="802"/>
    <n v="22"/>
    <n v="6"/>
    <n v="12"/>
    <x v="802"/>
    <s v="Norma McCowan"/>
    <x v="1"/>
    <x v="1"/>
    <s v="Bottrop"/>
    <x v="1"/>
    <s v="Consumer"/>
    <s v="Economy Plus"/>
    <x v="0"/>
    <x v="3"/>
    <s v="Smead Trays, Single Width"/>
    <n v="0"/>
    <n v="131"/>
    <n v="32"/>
    <n v="3"/>
    <b v="0"/>
  </r>
  <r>
    <s v="BN-2013-2488199"/>
    <x v="803"/>
    <n v="22"/>
    <n v="6"/>
    <n v="13"/>
    <x v="803"/>
    <s v="Charlie Brooks"/>
    <x v="3"/>
    <x v="52"/>
    <s v="Saint-Nazaire"/>
    <x v="1"/>
    <s v="Consumer"/>
    <s v="Economy"/>
    <x v="1"/>
    <x v="13"/>
    <s v="Hewlett Ink, Color"/>
    <n v="0"/>
    <n v="383"/>
    <n v="-5"/>
    <n v="3"/>
    <b v="0"/>
  </r>
  <r>
    <s v="AZ-2014-7363418"/>
    <x v="804"/>
    <n v="22"/>
    <n v="6"/>
    <n v="14"/>
    <x v="804"/>
    <s v="Madeleine Nixon"/>
    <x v="1"/>
    <x v="5"/>
    <s v="Berlin"/>
    <x v="1"/>
    <s v="Home Office"/>
    <s v="Economy"/>
    <x v="0"/>
    <x v="1"/>
    <s v="Cardinal Binding Machine, Clear"/>
    <n v="0"/>
    <n v="222"/>
    <n v="74"/>
    <n v="5"/>
    <b v="1"/>
  </r>
  <r>
    <s v="AZ-2014-7363418"/>
    <x v="804"/>
    <n v="22"/>
    <n v="6"/>
    <n v="14"/>
    <x v="804"/>
    <s v="Madeleine Nixon"/>
    <x v="1"/>
    <x v="5"/>
    <s v="Berlin"/>
    <x v="1"/>
    <s v="Home Office"/>
    <s v="Economy"/>
    <x v="0"/>
    <x v="3"/>
    <s v="Tenex File Cart, Single Width"/>
    <n v="0"/>
    <n v="215"/>
    <n v="-30"/>
    <n v="2"/>
    <b v="0"/>
  </r>
  <r>
    <s v="AZ-2012-5215986"/>
    <x v="805"/>
    <n v="23"/>
    <n v="6"/>
    <n v="12"/>
    <x v="805"/>
    <s v="Dylan Dry"/>
    <x v="4"/>
    <x v="4"/>
    <s v="Watford"/>
    <x v="0"/>
    <s v="Consumer"/>
    <s v="Economy"/>
    <x v="0"/>
    <x v="1"/>
    <s v="Cardinal 3-Hole Punch, Clear"/>
    <n v="0"/>
    <n v="85"/>
    <n v="18"/>
    <n v="3"/>
    <b v="0"/>
  </r>
  <r>
    <s v="BN-2012-7150629"/>
    <x v="805"/>
    <n v="23"/>
    <n v="6"/>
    <n v="12"/>
    <x v="805"/>
    <s v="Leticia Sorrells"/>
    <x v="3"/>
    <x v="8"/>
    <s v="Boulogne-Billancourt"/>
    <x v="1"/>
    <s v="Consumer"/>
    <s v="Economy Plus"/>
    <x v="2"/>
    <x v="5"/>
    <s v="Safco Library with Doors, Mobile"/>
    <n v="0"/>
    <n v="1765"/>
    <n v="-98"/>
    <n v="5"/>
    <b v="1"/>
  </r>
  <r>
    <s v="BN-2012-7150629"/>
    <x v="805"/>
    <n v="23"/>
    <n v="6"/>
    <n v="12"/>
    <x v="805"/>
    <s v="Leticia Sorrells"/>
    <x v="3"/>
    <x v="8"/>
    <s v="Boulogne-Billancourt"/>
    <x v="1"/>
    <s v="Consumer"/>
    <s v="Economy Plus"/>
    <x v="0"/>
    <x v="8"/>
    <s v="KitchenAid Coffee Grinder, Red"/>
    <n v="0"/>
    <n v="190"/>
    <n v="15"/>
    <n v="3"/>
    <b v="0"/>
  </r>
  <r>
    <s v="AZ-2013-1568579"/>
    <x v="806"/>
    <n v="23"/>
    <n v="6"/>
    <n v="13"/>
    <x v="806"/>
    <s v="Alannah Langridge"/>
    <x v="4"/>
    <x v="4"/>
    <s v="London"/>
    <x v="0"/>
    <s v="Consumer"/>
    <s v="Priority"/>
    <x v="0"/>
    <x v="3"/>
    <s v="Fellowes Box, Wire Frame"/>
    <n v="0"/>
    <n v="51"/>
    <n v="20"/>
    <n v="3"/>
    <b v="1"/>
  </r>
  <r>
    <s v="AZ-2013-1568579"/>
    <x v="806"/>
    <n v="23"/>
    <n v="6"/>
    <n v="13"/>
    <x v="806"/>
    <s v="Alannah Langridge"/>
    <x v="4"/>
    <x v="4"/>
    <s v="London"/>
    <x v="0"/>
    <s v="Consumer"/>
    <s v="Priority"/>
    <x v="1"/>
    <x v="13"/>
    <s v="Brother Fax and Copier, High-Speed"/>
    <n v="0"/>
    <n v="1536"/>
    <n v="171"/>
    <n v="9"/>
    <b v="0"/>
  </r>
  <r>
    <s v="AZ-2013-4520943"/>
    <x v="806"/>
    <n v="23"/>
    <n v="6"/>
    <n v="13"/>
    <x v="806"/>
    <s v="Skye McCaffrey"/>
    <x v="1"/>
    <x v="5"/>
    <s v="Berlin"/>
    <x v="1"/>
    <s v="Consumer"/>
    <s v="Economy"/>
    <x v="2"/>
    <x v="6"/>
    <s v="SAFCO Swivel Stool, Adjustable"/>
    <n v="0"/>
    <n v="409"/>
    <n v="143"/>
    <n v="3"/>
    <b v="1"/>
  </r>
  <r>
    <s v="AZ-2013-4520943"/>
    <x v="806"/>
    <n v="23"/>
    <n v="6"/>
    <n v="13"/>
    <x v="806"/>
    <s v="Skye McCaffrey"/>
    <x v="1"/>
    <x v="5"/>
    <s v="Berlin"/>
    <x v="1"/>
    <s v="Consumer"/>
    <s v="Economy"/>
    <x v="0"/>
    <x v="1"/>
    <s v="Avery Hole Reinforcements, Durable"/>
    <n v="0"/>
    <n v="16"/>
    <n v="5"/>
    <n v="3"/>
    <b v="0"/>
  </r>
  <r>
    <s v="BN-2013-5978762"/>
    <x v="806"/>
    <n v="23"/>
    <n v="6"/>
    <n v="13"/>
    <x v="806"/>
    <s v="Isabella Fowler"/>
    <x v="9"/>
    <x v="46"/>
    <s v="Alphen aan den Rijn"/>
    <x v="1"/>
    <s v="Consumer"/>
    <s v="Economy"/>
    <x v="0"/>
    <x v="14"/>
    <s v="Smead Round Labels, Adjustable"/>
    <n v="1"/>
    <n v="5"/>
    <n v="-2"/>
    <n v="2"/>
    <b v="1"/>
  </r>
  <r>
    <s v="BN-2013-5978762"/>
    <x v="806"/>
    <n v="23"/>
    <n v="6"/>
    <n v="13"/>
    <x v="806"/>
    <s v="Isabella Fowler"/>
    <x v="9"/>
    <x v="46"/>
    <s v="Alphen aan den Rijn"/>
    <x v="1"/>
    <s v="Consumer"/>
    <s v="Economy"/>
    <x v="0"/>
    <x v="3"/>
    <s v="Smead Trays, Single Width"/>
    <n v="1"/>
    <n v="49"/>
    <n v="-17"/>
    <n v="2"/>
    <b v="0"/>
  </r>
  <r>
    <s v="BN-2013-5978762"/>
    <x v="806"/>
    <n v="23"/>
    <n v="6"/>
    <n v="13"/>
    <x v="806"/>
    <s v="Isabella Fowler"/>
    <x v="9"/>
    <x v="46"/>
    <s v="Alphen aan den Rijn"/>
    <x v="1"/>
    <s v="Consumer"/>
    <s v="Economy"/>
    <x v="1"/>
    <x v="13"/>
    <s v="HP Wireless Fax, High-Speed"/>
    <n v="1"/>
    <n v="896"/>
    <n v="-36"/>
    <n v="5"/>
    <b v="1"/>
  </r>
  <r>
    <s v="AZ-2014-2088036"/>
    <x v="807"/>
    <n v="23"/>
    <n v="6"/>
    <n v="14"/>
    <x v="807"/>
    <s v="Jasmine Hanson"/>
    <x v="4"/>
    <x v="4"/>
    <s v="Peterborough"/>
    <x v="0"/>
    <s v="Consumer"/>
    <s v="Priority"/>
    <x v="0"/>
    <x v="10"/>
    <s v="Cameo Business Envelopes, Set of 50"/>
    <n v="0"/>
    <n v="61"/>
    <n v="25"/>
    <n v="3"/>
    <b v="0"/>
  </r>
  <r>
    <s v="AZ-2014-381698"/>
    <x v="807"/>
    <n v="23"/>
    <n v="6"/>
    <n v="14"/>
    <x v="807"/>
    <s v="Devin Huddleston"/>
    <x v="3"/>
    <x v="8"/>
    <s v="Saint-Denis"/>
    <x v="1"/>
    <s v="Consumer"/>
    <s v="Economy"/>
    <x v="2"/>
    <x v="5"/>
    <s v="Safco Floating Shelf Set, Mobile"/>
    <n v="0"/>
    <n v="717"/>
    <n v="16"/>
    <n v="4"/>
    <b v="1"/>
  </r>
  <r>
    <s v="AZ-2014-7156514"/>
    <x v="807"/>
    <n v="23"/>
    <n v="6"/>
    <n v="14"/>
    <x v="807"/>
    <s v="George Bryan"/>
    <x v="3"/>
    <x v="63"/>
    <s v="Bastia"/>
    <x v="1"/>
    <s v="Consumer"/>
    <s v="Economy"/>
    <x v="0"/>
    <x v="12"/>
    <s v="Fiskars Trimmer, High Speed"/>
    <n v="0"/>
    <n v="85"/>
    <n v="13"/>
    <n v="2"/>
    <b v="0"/>
  </r>
  <r>
    <s v="AZ-2014-4281843"/>
    <x v="807"/>
    <n v="23"/>
    <n v="6"/>
    <n v="14"/>
    <x v="807"/>
    <s v="Dominic Scott"/>
    <x v="1"/>
    <x v="21"/>
    <s v="Dresden"/>
    <x v="1"/>
    <s v="Consumer"/>
    <s v="Economy"/>
    <x v="0"/>
    <x v="11"/>
    <s v="Advantus Clamps, 12 Pack"/>
    <n v="1"/>
    <n v="19"/>
    <n v="-13"/>
    <n v="2"/>
    <b v="0"/>
  </r>
  <r>
    <s v="AZ-2014-3302938"/>
    <x v="807"/>
    <n v="23"/>
    <n v="6"/>
    <n v="14"/>
    <x v="807"/>
    <s v="Amanda Hutcherson"/>
    <x v="4"/>
    <x v="4"/>
    <s v="Sheffield"/>
    <x v="0"/>
    <s v="Corporate"/>
    <s v="Economy"/>
    <x v="0"/>
    <x v="1"/>
    <s v="Ibico Binding Machine, Recycled"/>
    <n v="1"/>
    <n v="78"/>
    <n v="-50"/>
    <n v="3"/>
    <b v="0"/>
  </r>
  <r>
    <s v="AZ-2014-3302938"/>
    <x v="807"/>
    <n v="23"/>
    <n v="6"/>
    <n v="14"/>
    <x v="807"/>
    <s v="Amanda Hutcherson"/>
    <x v="4"/>
    <x v="4"/>
    <s v="Sheffield"/>
    <x v="0"/>
    <s v="Corporate"/>
    <s v="Economy"/>
    <x v="0"/>
    <x v="11"/>
    <s v="Accos Clamps, Metal"/>
    <n v="1"/>
    <n v="29"/>
    <n v="-6"/>
    <n v="3"/>
    <b v="1"/>
  </r>
  <r>
    <s v="BN-2014-2056771"/>
    <x v="807"/>
    <n v="23"/>
    <n v="6"/>
    <n v="14"/>
    <x v="807"/>
    <s v="Ruby Nicholls"/>
    <x v="4"/>
    <x v="4"/>
    <s v="Manchester"/>
    <x v="0"/>
    <s v="Corporate"/>
    <s v="Economy"/>
    <x v="2"/>
    <x v="15"/>
    <s v="Advantus Clock, Erganomic"/>
    <n v="0"/>
    <n v="140"/>
    <n v="-58"/>
    <n v="4"/>
    <b v="1"/>
  </r>
  <r>
    <s v="AZ-2011-9194903"/>
    <x v="808"/>
    <n v="24"/>
    <n v="6"/>
    <n v="11"/>
    <x v="808"/>
    <s v="Ralph Holmes"/>
    <x v="3"/>
    <x v="39"/>
    <s v="La Seyne-sur-Mer"/>
    <x v="1"/>
    <s v="Consumer"/>
    <s v="Economy"/>
    <x v="0"/>
    <x v="10"/>
    <s v="Cameo Mailers, with clear poly window"/>
    <n v="0"/>
    <n v="125"/>
    <n v="5"/>
    <n v="3"/>
    <b v="1"/>
  </r>
  <r>
    <s v="AZ-2011-8847796"/>
    <x v="808"/>
    <n v="24"/>
    <n v="6"/>
    <n v="11"/>
    <x v="808"/>
    <s v="Walter Aguilar"/>
    <x v="5"/>
    <x v="54"/>
    <s v="Madrid"/>
    <x v="2"/>
    <s v="Consumer"/>
    <s v="Economy"/>
    <x v="0"/>
    <x v="2"/>
    <s v="Stanley Pencil Sharpener, Fluorescent"/>
    <n v="0"/>
    <n v="173"/>
    <n v="55"/>
    <n v="7"/>
    <b v="1"/>
  </r>
  <r>
    <s v="AZ-2011-8847796"/>
    <x v="808"/>
    <n v="24"/>
    <n v="6"/>
    <n v="11"/>
    <x v="808"/>
    <s v="Walter Aguilar"/>
    <x v="5"/>
    <x v="54"/>
    <s v="Madrid"/>
    <x v="2"/>
    <s v="Consumer"/>
    <s v="Economy"/>
    <x v="0"/>
    <x v="1"/>
    <s v="Cardinal Index Tab, Durable"/>
    <n v="0"/>
    <n v="46"/>
    <n v="21"/>
    <n v="6"/>
    <b v="1"/>
  </r>
  <r>
    <s v="BN-2011-3243410"/>
    <x v="808"/>
    <n v="24"/>
    <n v="6"/>
    <n v="11"/>
    <x v="808"/>
    <s v="David Lowe"/>
    <x v="9"/>
    <x v="19"/>
    <s v="Roermond"/>
    <x v="1"/>
    <s v="Consumer"/>
    <s v="Economy"/>
    <x v="0"/>
    <x v="3"/>
    <s v="Tenex Lockers, Industrial"/>
    <n v="1"/>
    <n v="205"/>
    <n v="-90"/>
    <n v="2"/>
    <b v="0"/>
  </r>
  <r>
    <s v="BN-2011-151204"/>
    <x v="808"/>
    <n v="24"/>
    <n v="6"/>
    <n v="11"/>
    <x v="808"/>
    <s v="Benjamin Lee"/>
    <x v="1"/>
    <x v="28"/>
    <s v="Freiburg"/>
    <x v="1"/>
    <s v="Corporate"/>
    <s v="Economy"/>
    <x v="0"/>
    <x v="3"/>
    <s v="Fellowes Box, Industrial"/>
    <n v="0"/>
    <n v="54"/>
    <n v="-3"/>
    <n v="3"/>
    <b v="1"/>
  </r>
  <r>
    <s v="BN-2013-1963418"/>
    <x v="809"/>
    <n v="24"/>
    <n v="6"/>
    <n v="13"/>
    <x v="809"/>
    <s v="Mike Langer"/>
    <x v="4"/>
    <x v="4"/>
    <s v="Blackpool"/>
    <x v="0"/>
    <s v="Corporate"/>
    <s v="Economy"/>
    <x v="0"/>
    <x v="1"/>
    <s v="Ibico Hole Reinforcements, Clear"/>
    <n v="0"/>
    <n v="6"/>
    <n v="2"/>
    <n v="1"/>
    <b v="0"/>
  </r>
  <r>
    <s v="BN-2013-1963418"/>
    <x v="809"/>
    <n v="24"/>
    <n v="6"/>
    <n v="13"/>
    <x v="809"/>
    <s v="Mike Langer"/>
    <x v="4"/>
    <x v="4"/>
    <s v="Blackpool"/>
    <x v="0"/>
    <s v="Corporate"/>
    <s v="Economy"/>
    <x v="0"/>
    <x v="14"/>
    <s v="Hon Shipping Labels, Alphabetical"/>
    <n v="0"/>
    <n v="22"/>
    <n v="10"/>
    <n v="2"/>
    <b v="1"/>
  </r>
  <r>
    <s v="AZ-2013-4878818"/>
    <x v="809"/>
    <n v="24"/>
    <n v="6"/>
    <n v="13"/>
    <x v="809"/>
    <s v="Bettie Lang"/>
    <x v="1"/>
    <x v="1"/>
    <s v="Cologne"/>
    <x v="1"/>
    <s v="Consumer"/>
    <s v="Economy"/>
    <x v="0"/>
    <x v="10"/>
    <s v="GlobeWeis Clasp Envelope, Recycled"/>
    <n v="0"/>
    <n v="26"/>
    <n v="7"/>
    <n v="3"/>
    <b v="1"/>
  </r>
  <r>
    <s v="AZ-2013-4284308"/>
    <x v="809"/>
    <n v="24"/>
    <n v="6"/>
    <n v="13"/>
    <x v="809"/>
    <s v="Darcy St George"/>
    <x v="2"/>
    <x v="6"/>
    <s v="Rome"/>
    <x v="2"/>
    <s v="Corporate"/>
    <s v="Economy"/>
    <x v="0"/>
    <x v="3"/>
    <s v="Fellowes Trays, Single Width"/>
    <n v="0"/>
    <n v="69"/>
    <n v="11"/>
    <n v="2"/>
    <b v="1"/>
  </r>
  <r>
    <s v="AZ-2013-2526896"/>
    <x v="809"/>
    <n v="24"/>
    <n v="6"/>
    <n v="13"/>
    <x v="809"/>
    <s v="Abby Mei"/>
    <x v="11"/>
    <x v="100"/>
    <s v="Lucerne"/>
    <x v="1"/>
    <s v="Corporate"/>
    <s v="Economy"/>
    <x v="2"/>
    <x v="15"/>
    <s v="Rubbermaid Clock, Duo Pack"/>
    <n v="0"/>
    <n v="251"/>
    <n v="40"/>
    <n v="5"/>
    <b v="1"/>
  </r>
  <r>
    <s v="AZ-2013-2526896"/>
    <x v="809"/>
    <n v="24"/>
    <n v="6"/>
    <n v="13"/>
    <x v="809"/>
    <s v="Abby Mei"/>
    <x v="11"/>
    <x v="100"/>
    <s v="Lucerne"/>
    <x v="1"/>
    <s v="Corporate"/>
    <s v="Economy"/>
    <x v="0"/>
    <x v="0"/>
    <s v="Enermax Computer Printout Paper, Multicolor"/>
    <n v="0"/>
    <n v="149"/>
    <n v="4"/>
    <n v="5"/>
    <b v="0"/>
  </r>
  <r>
    <s v="AZ-2013-2526896"/>
    <x v="809"/>
    <n v="24"/>
    <n v="6"/>
    <n v="13"/>
    <x v="809"/>
    <s v="Abby Mei"/>
    <x v="11"/>
    <x v="100"/>
    <s v="Lucerne"/>
    <x v="1"/>
    <s v="Corporate"/>
    <s v="Economy"/>
    <x v="0"/>
    <x v="3"/>
    <s v="Tenex File Cart, Single Width"/>
    <n v="0"/>
    <n v="269"/>
    <n v="126"/>
    <n v="2"/>
    <b v="1"/>
  </r>
  <r>
    <s v="AZ-2013-2526896"/>
    <x v="809"/>
    <n v="24"/>
    <n v="6"/>
    <n v="13"/>
    <x v="809"/>
    <s v="Abby Mei"/>
    <x v="11"/>
    <x v="100"/>
    <s v="Lucerne"/>
    <x v="1"/>
    <s v="Corporate"/>
    <s v="Economy"/>
    <x v="1"/>
    <x v="13"/>
    <s v="Hewlett Wireless Fax, Laser"/>
    <n v="0"/>
    <n v="3422"/>
    <n v="1061"/>
    <n v="9"/>
    <b v="1"/>
  </r>
  <r>
    <s v="AZ-2014-4704527"/>
    <x v="810"/>
    <n v="24"/>
    <n v="6"/>
    <n v="14"/>
    <x v="810"/>
    <s v="Bethany Hunt"/>
    <x v="3"/>
    <x v="8"/>
    <s v="Torcy"/>
    <x v="1"/>
    <s v="Corporate"/>
    <s v="Economy Plus"/>
    <x v="0"/>
    <x v="2"/>
    <s v="Boston Markers, Water Color"/>
    <n v="0"/>
    <n v="148"/>
    <n v="0"/>
    <n v="5"/>
    <b v="0"/>
  </r>
  <r>
    <s v="AZ-2014-4704527"/>
    <x v="810"/>
    <n v="24"/>
    <n v="6"/>
    <n v="14"/>
    <x v="810"/>
    <s v="Bethany Hunt"/>
    <x v="3"/>
    <x v="8"/>
    <s v="Torcy"/>
    <x v="1"/>
    <s v="Corporate"/>
    <s v="Economy Plus"/>
    <x v="0"/>
    <x v="2"/>
    <s v="Stanley Sketch Pad, Fluorescent"/>
    <n v="0"/>
    <n v="183"/>
    <n v="29"/>
    <n v="4"/>
    <b v="1"/>
  </r>
  <r>
    <s v="AZ-2014-4704527"/>
    <x v="810"/>
    <n v="24"/>
    <n v="6"/>
    <n v="14"/>
    <x v="810"/>
    <s v="Bethany Hunt"/>
    <x v="3"/>
    <x v="8"/>
    <s v="Torcy"/>
    <x v="1"/>
    <s v="Corporate"/>
    <s v="Economy Plus"/>
    <x v="0"/>
    <x v="14"/>
    <s v="Novimex Color Coded Labels, 5000 Label Set"/>
    <n v="0"/>
    <n v="38"/>
    <n v="11"/>
    <n v="3"/>
    <b v="1"/>
  </r>
  <r>
    <s v="AZ-2014-4704527"/>
    <x v="810"/>
    <n v="24"/>
    <n v="6"/>
    <n v="14"/>
    <x v="810"/>
    <s v="Bethany Hunt"/>
    <x v="3"/>
    <x v="8"/>
    <s v="Torcy"/>
    <x v="1"/>
    <s v="Corporate"/>
    <s v="Economy Plus"/>
    <x v="0"/>
    <x v="12"/>
    <s v="Kleencut Scissors, High Speed"/>
    <n v="0"/>
    <n v="22"/>
    <n v="7"/>
    <n v="1"/>
    <b v="1"/>
  </r>
  <r>
    <s v="BN-2014-9493182"/>
    <x v="810"/>
    <n v="24"/>
    <n v="6"/>
    <n v="14"/>
    <x v="810"/>
    <s v="Janet Broussard"/>
    <x v="4"/>
    <x v="4"/>
    <s v="London"/>
    <x v="0"/>
    <s v="Consumer"/>
    <s v="Economy Plus"/>
    <x v="2"/>
    <x v="15"/>
    <s v="Advantus Stacking Tray, Erganomic"/>
    <n v="0"/>
    <n v="30"/>
    <n v="-5"/>
    <n v="2"/>
    <b v="0"/>
  </r>
  <r>
    <s v="AZ-2014-655850"/>
    <x v="810"/>
    <n v="24"/>
    <n v="6"/>
    <n v="14"/>
    <x v="810"/>
    <s v="Summer Hayward"/>
    <x v="3"/>
    <x v="3"/>
    <s v="Strasbourg"/>
    <x v="1"/>
    <s v="Consumer"/>
    <s v="Economy Plus"/>
    <x v="0"/>
    <x v="2"/>
    <s v="Binney &amp; Smith Sketch Pad, Blue"/>
    <n v="0"/>
    <n v="139"/>
    <n v="36"/>
    <n v="3"/>
    <b v="1"/>
  </r>
  <r>
    <s v="AZ-2014-5554789"/>
    <x v="810"/>
    <n v="24"/>
    <n v="6"/>
    <n v="14"/>
    <x v="810"/>
    <s v="Owen Faulkner"/>
    <x v="10"/>
    <x v="29"/>
    <s v="Vienna"/>
    <x v="1"/>
    <s v="Home Office"/>
    <s v="Economy"/>
    <x v="0"/>
    <x v="14"/>
    <s v="Hon Shipping Labels, 5000 Label Set"/>
    <n v="0"/>
    <n v="82"/>
    <n v="39"/>
    <n v="7"/>
    <b v="0"/>
  </r>
  <r>
    <s v="AZ-2014-3840915"/>
    <x v="810"/>
    <n v="24"/>
    <n v="6"/>
    <n v="14"/>
    <x v="810"/>
    <s v="Jodie Mellor"/>
    <x v="5"/>
    <x v="10"/>
    <s v="Barcelona"/>
    <x v="2"/>
    <s v="Consumer"/>
    <s v="Economy"/>
    <x v="0"/>
    <x v="2"/>
    <s v="BIC Markers, Easy-Erase"/>
    <n v="0"/>
    <n v="134"/>
    <n v="37"/>
    <n v="5"/>
    <b v="0"/>
  </r>
  <r>
    <s v="AZ-2014-5554789"/>
    <x v="810"/>
    <n v="24"/>
    <n v="6"/>
    <n v="14"/>
    <x v="810"/>
    <s v="Owen Faulkner"/>
    <x v="10"/>
    <x v="29"/>
    <s v="Vienna"/>
    <x v="1"/>
    <s v="Home Office"/>
    <s v="Economy"/>
    <x v="1"/>
    <x v="4"/>
    <s v="StarTech Phone, White"/>
    <n v="0"/>
    <n v="219"/>
    <n v="90"/>
    <n v="3"/>
    <b v="1"/>
  </r>
  <r>
    <s v="AZ-2014-3840915"/>
    <x v="810"/>
    <n v="24"/>
    <n v="6"/>
    <n v="14"/>
    <x v="810"/>
    <s v="Jodie Mellor"/>
    <x v="5"/>
    <x v="10"/>
    <s v="Barcelona"/>
    <x v="2"/>
    <s v="Consumer"/>
    <s v="Economy"/>
    <x v="1"/>
    <x v="7"/>
    <s v="Logitech Router, USB"/>
    <n v="0"/>
    <n v="1733"/>
    <n v="208"/>
    <n v="7"/>
    <b v="1"/>
  </r>
  <r>
    <s v="AZ-2014-944918"/>
    <x v="810"/>
    <n v="24"/>
    <n v="6"/>
    <n v="14"/>
    <x v="810"/>
    <s v="Steven Cordoba"/>
    <x v="3"/>
    <x v="30"/>
    <s v="Hazebrouck"/>
    <x v="1"/>
    <s v="Consumer"/>
    <s v="Economy"/>
    <x v="2"/>
    <x v="16"/>
    <s v="Hon Training Table, Fully Assembled"/>
    <n v="0"/>
    <n v="869"/>
    <n v="67"/>
    <n v="4"/>
    <b v="1"/>
  </r>
  <r>
    <s v="BN-2014-6943244"/>
    <x v="810"/>
    <n v="24"/>
    <n v="6"/>
    <n v="14"/>
    <x v="810"/>
    <s v="Xavier Burford"/>
    <x v="6"/>
    <x v="26"/>
    <s v="Dublin"/>
    <x v="0"/>
    <s v="Corporate"/>
    <s v="Economy"/>
    <x v="0"/>
    <x v="1"/>
    <s v="Cardinal Index Tab, Economy"/>
    <n v="1"/>
    <n v="13"/>
    <n v="-1"/>
    <n v="3"/>
    <b v="0"/>
  </r>
  <r>
    <s v="AZ-2014-8492621"/>
    <x v="810"/>
    <n v="24"/>
    <n v="6"/>
    <n v="14"/>
    <x v="810"/>
    <s v="Isabella Secombe"/>
    <x v="1"/>
    <x v="32"/>
    <s v="Frankfurt"/>
    <x v="1"/>
    <s v="Consumer"/>
    <s v="Economy"/>
    <x v="0"/>
    <x v="8"/>
    <s v="Hamilton Beach Microwave, White"/>
    <n v="0"/>
    <n v="253"/>
    <n v="-11"/>
    <n v="1"/>
    <b v="0"/>
  </r>
  <r>
    <s v="AZ-2014-2926551"/>
    <x v="810"/>
    <n v="24"/>
    <n v="6"/>
    <n v="14"/>
    <x v="810"/>
    <s v="Louie Knight"/>
    <x v="5"/>
    <x v="18"/>
    <s v="Elda"/>
    <x v="2"/>
    <s v="Consumer"/>
    <s v="Economy"/>
    <x v="0"/>
    <x v="11"/>
    <s v="Stockwell Staples, Assorted Sizes"/>
    <n v="0"/>
    <n v="25"/>
    <n v="11"/>
    <n v="3"/>
    <b v="1"/>
  </r>
  <r>
    <s v="AZ-2014-8492621"/>
    <x v="810"/>
    <n v="24"/>
    <n v="6"/>
    <n v="14"/>
    <x v="810"/>
    <s v="Isabella Secombe"/>
    <x v="1"/>
    <x v="32"/>
    <s v="Frankfurt"/>
    <x v="1"/>
    <s v="Consumer"/>
    <s v="Economy"/>
    <x v="1"/>
    <x v="9"/>
    <s v="Motorola Smart Phone, with Caller ID"/>
    <n v="0"/>
    <n v="3873"/>
    <n v="891"/>
    <n v="6"/>
    <b v="0"/>
  </r>
  <r>
    <s v="BN-2011-7016974"/>
    <x v="811"/>
    <n v="25"/>
    <n v="6"/>
    <n v="11"/>
    <x v="811"/>
    <s v="Jordan Peacock"/>
    <x v="0"/>
    <x v="0"/>
    <s v="Stockholm"/>
    <x v="0"/>
    <s v="Corporate"/>
    <s v="Economy"/>
    <x v="0"/>
    <x v="11"/>
    <s v="Accos Push Pins, Assorted Sizes"/>
    <n v="1"/>
    <n v="18"/>
    <n v="-17"/>
    <n v="3"/>
    <b v="1"/>
  </r>
  <r>
    <s v="AZ-2012-3985988"/>
    <x v="812"/>
    <n v="25"/>
    <n v="6"/>
    <n v="12"/>
    <x v="812"/>
    <s v="Michael Watkins"/>
    <x v="2"/>
    <x v="94"/>
    <s v="Pesaro"/>
    <x v="2"/>
    <s v="Home Office"/>
    <s v="Economy"/>
    <x v="0"/>
    <x v="2"/>
    <s v="Stanley Pencil Sharpener, Water Color"/>
    <n v="0"/>
    <n v="112"/>
    <n v="4"/>
    <n v="4"/>
    <b v="0"/>
  </r>
  <r>
    <s v="AZ-2012-3985988"/>
    <x v="812"/>
    <n v="25"/>
    <n v="6"/>
    <n v="12"/>
    <x v="812"/>
    <s v="Michael Watkins"/>
    <x v="2"/>
    <x v="94"/>
    <s v="Pesaro"/>
    <x v="2"/>
    <s v="Home Office"/>
    <s v="Economy"/>
    <x v="0"/>
    <x v="1"/>
    <s v="Acco Binder, Recycled"/>
    <n v="0"/>
    <n v="124"/>
    <n v="4"/>
    <n v="8"/>
    <b v="1"/>
  </r>
  <r>
    <s v="AZ-2012-3985988"/>
    <x v="812"/>
    <n v="25"/>
    <n v="6"/>
    <n v="12"/>
    <x v="812"/>
    <s v="Michael Watkins"/>
    <x v="2"/>
    <x v="94"/>
    <s v="Pesaro"/>
    <x v="2"/>
    <s v="Home Office"/>
    <s v="Economy"/>
    <x v="0"/>
    <x v="10"/>
    <s v="Ames Peel and Seal, with clear poly window"/>
    <n v="0"/>
    <n v="89"/>
    <n v="41"/>
    <n v="4"/>
    <b v="0"/>
  </r>
  <r>
    <s v="AZ-2012-3985988"/>
    <x v="812"/>
    <n v="25"/>
    <n v="6"/>
    <n v="12"/>
    <x v="812"/>
    <s v="Michael Watkins"/>
    <x v="2"/>
    <x v="94"/>
    <s v="Pesaro"/>
    <x v="2"/>
    <s v="Home Office"/>
    <s v="Economy"/>
    <x v="0"/>
    <x v="11"/>
    <s v="Advantus Rubber Bands, Bulk Pack"/>
    <n v="0"/>
    <n v="17"/>
    <n v="5"/>
    <n v="1"/>
    <b v="0"/>
  </r>
  <r>
    <s v="AZ-2012-3985988"/>
    <x v="812"/>
    <n v="25"/>
    <n v="6"/>
    <n v="12"/>
    <x v="812"/>
    <s v="Michael Watkins"/>
    <x v="2"/>
    <x v="94"/>
    <s v="Pesaro"/>
    <x v="2"/>
    <s v="Home Office"/>
    <s v="Economy"/>
    <x v="0"/>
    <x v="3"/>
    <s v="Eldon Folders, Single Width"/>
    <n v="0"/>
    <n v="31"/>
    <n v="4"/>
    <n v="3"/>
    <b v="1"/>
  </r>
  <r>
    <s v="AZ-2012-4114446"/>
    <x v="812"/>
    <n v="25"/>
    <n v="6"/>
    <n v="12"/>
    <x v="812"/>
    <s v="Alfonso Gomez"/>
    <x v="4"/>
    <x v="4"/>
    <s v="London"/>
    <x v="0"/>
    <s v="Corporate"/>
    <s v="Economy"/>
    <x v="0"/>
    <x v="2"/>
    <s v="Sanford Pens, Fluorescent"/>
    <n v="0"/>
    <n v="22"/>
    <n v="4"/>
    <n v="2"/>
    <b v="1"/>
  </r>
  <r>
    <s v="AZ-2012-4114446"/>
    <x v="812"/>
    <n v="25"/>
    <n v="6"/>
    <n v="12"/>
    <x v="812"/>
    <s v="Alfonso Gomez"/>
    <x v="4"/>
    <x v="4"/>
    <s v="London"/>
    <x v="0"/>
    <s v="Corporate"/>
    <s v="Economy"/>
    <x v="0"/>
    <x v="1"/>
    <s v="Acco Binder, Clear"/>
    <n v="0"/>
    <n v="39"/>
    <n v="10"/>
    <n v="3"/>
    <b v="0"/>
  </r>
  <r>
    <s v="AZ-2012-9624390"/>
    <x v="812"/>
    <n v="25"/>
    <n v="6"/>
    <n v="12"/>
    <x v="812"/>
    <s v="Kiera Chandler"/>
    <x v="4"/>
    <x v="4"/>
    <s v="Wolverhampton"/>
    <x v="0"/>
    <s v="Consumer"/>
    <s v="Economy"/>
    <x v="2"/>
    <x v="6"/>
    <s v="Hon Bag Chairs, Adjustable"/>
    <n v="0"/>
    <n v="333"/>
    <n v="73"/>
    <n v="7"/>
    <b v="0"/>
  </r>
  <r>
    <s v="AZ-2012-9624390"/>
    <x v="812"/>
    <n v="25"/>
    <n v="6"/>
    <n v="12"/>
    <x v="812"/>
    <s v="Kiera Chandler"/>
    <x v="4"/>
    <x v="4"/>
    <s v="Wolverhampton"/>
    <x v="0"/>
    <s v="Consumer"/>
    <s v="Economy"/>
    <x v="1"/>
    <x v="4"/>
    <s v="Okidata Inkjet, Wireless"/>
    <n v="0"/>
    <n v="2199"/>
    <n v="923"/>
    <n v="7"/>
    <b v="0"/>
  </r>
  <r>
    <s v="AZ-2012-569279"/>
    <x v="812"/>
    <n v="25"/>
    <n v="6"/>
    <n v="12"/>
    <x v="812"/>
    <s v="Freya Daniels"/>
    <x v="14"/>
    <x v="106"/>
    <s v="Esbjerg"/>
    <x v="0"/>
    <s v="Consumer"/>
    <s v="Economy"/>
    <x v="1"/>
    <x v="13"/>
    <s v="Sharp Ink, Color"/>
    <n v="1"/>
    <n v="189"/>
    <n v="-11"/>
    <n v="3"/>
    <b v="0"/>
  </r>
  <r>
    <s v="AZ-2012-9062597"/>
    <x v="812"/>
    <n v="25"/>
    <n v="6"/>
    <n v="12"/>
    <x v="812"/>
    <s v="Liam Mathias"/>
    <x v="4"/>
    <x v="4"/>
    <s v="London"/>
    <x v="0"/>
    <s v="Corporate"/>
    <s v="Economy"/>
    <x v="0"/>
    <x v="3"/>
    <s v="Eldon File Cart, Single Width"/>
    <n v="0"/>
    <n v="345"/>
    <n v="31"/>
    <n v="3"/>
    <b v="1"/>
  </r>
  <r>
    <s v="AZ-2012-9805086"/>
    <x v="812"/>
    <n v="25"/>
    <n v="6"/>
    <n v="12"/>
    <x v="812"/>
    <s v="Ethan Barrett"/>
    <x v="4"/>
    <x v="4"/>
    <s v="Taunton"/>
    <x v="0"/>
    <s v="Consumer"/>
    <s v="Economy"/>
    <x v="0"/>
    <x v="1"/>
    <s v="Avery Index Tab, Economy"/>
    <n v="0"/>
    <n v="39"/>
    <n v="16"/>
    <n v="5"/>
    <b v="1"/>
  </r>
  <r>
    <s v="BN-2012-7249062"/>
    <x v="812"/>
    <n v="25"/>
    <n v="6"/>
    <n v="12"/>
    <x v="812"/>
    <s v="Faith Chambers"/>
    <x v="4"/>
    <x v="42"/>
    <s v="Edinburgh"/>
    <x v="0"/>
    <s v="Consumer"/>
    <s v="Priority"/>
    <x v="2"/>
    <x v="15"/>
    <s v="Advantus Door Stop, Duo Pack"/>
    <n v="0"/>
    <n v="158"/>
    <n v="-54"/>
    <n v="5"/>
    <b v="1"/>
  </r>
  <r>
    <s v="AZ-2013-183270"/>
    <x v="813"/>
    <n v="25"/>
    <n v="6"/>
    <n v="13"/>
    <x v="813"/>
    <s v="Chloe O'Dea"/>
    <x v="13"/>
    <x v="69"/>
    <s v="Helsinki"/>
    <x v="0"/>
    <s v="Consumer"/>
    <s v="Immediate"/>
    <x v="0"/>
    <x v="2"/>
    <s v="Boston Pencil Sharpener, Water Color"/>
    <n v="0"/>
    <n v="58"/>
    <n v="8"/>
    <n v="2"/>
    <b v="1"/>
  </r>
  <r>
    <s v="AZ-2013-183270"/>
    <x v="813"/>
    <n v="25"/>
    <n v="6"/>
    <n v="13"/>
    <x v="813"/>
    <s v="Chloe O'Dea"/>
    <x v="13"/>
    <x v="69"/>
    <s v="Helsinki"/>
    <x v="0"/>
    <s v="Consumer"/>
    <s v="Immediate"/>
    <x v="0"/>
    <x v="0"/>
    <s v="Green Bar Parchment Paper, Premium"/>
    <n v="0"/>
    <n v="33"/>
    <n v="1"/>
    <n v="2"/>
    <b v="0"/>
  </r>
  <r>
    <s v="AZ-2013-9549607"/>
    <x v="813"/>
    <n v="25"/>
    <n v="6"/>
    <n v="13"/>
    <x v="813"/>
    <s v="Alpha Ross"/>
    <x v="3"/>
    <x v="8"/>
    <s v="Clichy-sous-Bois"/>
    <x v="1"/>
    <s v="Corporate"/>
    <s v="Economy"/>
    <x v="2"/>
    <x v="15"/>
    <s v="Advantus Frame, Erganomic"/>
    <n v="0"/>
    <n v="439"/>
    <n v="140"/>
    <n v="4"/>
    <b v="1"/>
  </r>
  <r>
    <s v="AZ-2013-9549607"/>
    <x v="813"/>
    <n v="25"/>
    <n v="6"/>
    <n v="13"/>
    <x v="813"/>
    <s v="Alpha Ross"/>
    <x v="3"/>
    <x v="8"/>
    <s v="Clichy-sous-Bois"/>
    <x v="1"/>
    <s v="Corporate"/>
    <s v="Economy"/>
    <x v="2"/>
    <x v="15"/>
    <s v="Rubbermaid Photo Frame, Durable"/>
    <n v="0"/>
    <n v="146"/>
    <n v="7"/>
    <n v="3"/>
    <b v="0"/>
  </r>
  <r>
    <s v="AZ-2013-9549607"/>
    <x v="813"/>
    <n v="25"/>
    <n v="6"/>
    <n v="13"/>
    <x v="813"/>
    <s v="Alpha Ross"/>
    <x v="3"/>
    <x v="8"/>
    <s v="Clichy-sous-Bois"/>
    <x v="1"/>
    <s v="Corporate"/>
    <s v="Economy"/>
    <x v="0"/>
    <x v="1"/>
    <s v="Avery Binder Covers, Economy"/>
    <n v="0"/>
    <n v="44"/>
    <n v="14"/>
    <n v="4"/>
    <b v="1"/>
  </r>
  <r>
    <s v="AZ-2013-6510557"/>
    <x v="813"/>
    <n v="25"/>
    <n v="6"/>
    <n v="13"/>
    <x v="813"/>
    <s v="Hershel Snyder"/>
    <x v="2"/>
    <x v="6"/>
    <s v="Rome"/>
    <x v="2"/>
    <s v="Corporate"/>
    <s v="Economy"/>
    <x v="0"/>
    <x v="3"/>
    <s v="Fellowes Lockers, Industrial"/>
    <n v="0"/>
    <n v="623"/>
    <n v="41"/>
    <n v="5"/>
    <b v="0"/>
  </r>
  <r>
    <s v="AZ-2014-3184977"/>
    <x v="814"/>
    <n v="25"/>
    <n v="6"/>
    <n v="14"/>
    <x v="814"/>
    <s v="Benjamin Lee"/>
    <x v="3"/>
    <x v="73"/>
    <s v="Vannes"/>
    <x v="1"/>
    <s v="Corporate"/>
    <s v="Economy Plus"/>
    <x v="0"/>
    <x v="1"/>
    <s v="Wilson Jones 3-Hole Punch, Durable"/>
    <n v="0"/>
    <n v="59"/>
    <n v="12"/>
    <n v="2"/>
    <b v="0"/>
  </r>
  <r>
    <s v="AZ-2014-3184977"/>
    <x v="814"/>
    <n v="25"/>
    <n v="6"/>
    <n v="14"/>
    <x v="814"/>
    <s v="Benjamin Lee"/>
    <x v="3"/>
    <x v="73"/>
    <s v="Vannes"/>
    <x v="1"/>
    <s v="Corporate"/>
    <s v="Economy Plus"/>
    <x v="0"/>
    <x v="3"/>
    <s v="Rogers Box, Wire Frame"/>
    <n v="0"/>
    <n v="41"/>
    <n v="1"/>
    <n v="2"/>
    <b v="1"/>
  </r>
  <r>
    <s v="AZ-2014-3184977"/>
    <x v="814"/>
    <n v="25"/>
    <n v="6"/>
    <n v="14"/>
    <x v="814"/>
    <s v="Benjamin Lee"/>
    <x v="3"/>
    <x v="73"/>
    <s v="Vannes"/>
    <x v="1"/>
    <s v="Corporate"/>
    <s v="Economy Plus"/>
    <x v="1"/>
    <x v="13"/>
    <s v="Canon Ink, High-Speed"/>
    <n v="0"/>
    <n v="371"/>
    <n v="74"/>
    <n v="3"/>
    <b v="0"/>
  </r>
  <r>
    <s v="AZ-2014-5857850"/>
    <x v="814"/>
    <n v="25"/>
    <n v="6"/>
    <n v="14"/>
    <x v="814"/>
    <s v="Toby Patterson"/>
    <x v="1"/>
    <x v="5"/>
    <s v="Berlin"/>
    <x v="1"/>
    <s v="Home Office"/>
    <s v="Economy Plus"/>
    <x v="2"/>
    <x v="6"/>
    <s v="Office Star Chairmat, Red"/>
    <n v="0"/>
    <n v="316"/>
    <n v="79"/>
    <n v="6"/>
    <b v="1"/>
  </r>
  <r>
    <s v="AZ-2014-5857850"/>
    <x v="814"/>
    <n v="25"/>
    <n v="6"/>
    <n v="14"/>
    <x v="814"/>
    <s v="Toby Patterson"/>
    <x v="1"/>
    <x v="5"/>
    <s v="Berlin"/>
    <x v="1"/>
    <s v="Home Office"/>
    <s v="Economy Plus"/>
    <x v="2"/>
    <x v="16"/>
    <s v="Bevis Computer Table, Fully Assembled"/>
    <n v="1"/>
    <n v="1632"/>
    <n v="-505"/>
    <n v="6"/>
    <b v="1"/>
  </r>
  <r>
    <s v="AZ-2014-9292431"/>
    <x v="814"/>
    <n v="25"/>
    <n v="6"/>
    <n v="14"/>
    <x v="814"/>
    <s v="Tilly Payne"/>
    <x v="5"/>
    <x v="10"/>
    <s v="Barcelona"/>
    <x v="2"/>
    <s v="Consumer"/>
    <s v="Economy"/>
    <x v="2"/>
    <x v="15"/>
    <s v="Tenex Clock, Erganomic"/>
    <n v="0"/>
    <n v="342"/>
    <n v="154"/>
    <n v="7"/>
    <b v="0"/>
  </r>
  <r>
    <s v="AZ-2014-5857850"/>
    <x v="814"/>
    <n v="25"/>
    <n v="6"/>
    <n v="14"/>
    <x v="814"/>
    <s v="Toby Patterson"/>
    <x v="1"/>
    <x v="5"/>
    <s v="Berlin"/>
    <x v="1"/>
    <s v="Home Office"/>
    <s v="Economy Plus"/>
    <x v="0"/>
    <x v="10"/>
    <s v="Kraft Interoffice Envelope, Security-Tint"/>
    <n v="0"/>
    <n v="133"/>
    <n v="0"/>
    <n v="3"/>
    <b v="0"/>
  </r>
  <r>
    <s v="AZ-2014-2188891"/>
    <x v="814"/>
    <n v="25"/>
    <n v="6"/>
    <n v="14"/>
    <x v="814"/>
    <s v="Sharon Kerley"/>
    <x v="10"/>
    <x v="29"/>
    <s v="Vienna"/>
    <x v="1"/>
    <s v="Consumer"/>
    <s v="Economy Plus"/>
    <x v="0"/>
    <x v="1"/>
    <s v="Acco Binder, Durable"/>
    <n v="0"/>
    <n v="67"/>
    <n v="19"/>
    <n v="4"/>
    <b v="0"/>
  </r>
  <r>
    <s v="AZ-2014-4484783"/>
    <x v="814"/>
    <n v="25"/>
    <n v="6"/>
    <n v="14"/>
    <x v="814"/>
    <s v="Erin Rogers"/>
    <x v="8"/>
    <x v="56"/>
    <s v="Ghent"/>
    <x v="1"/>
    <s v="Consumer"/>
    <s v="Economy"/>
    <x v="1"/>
    <x v="9"/>
    <s v="Nokia Audio Dock, VoIP"/>
    <n v="0"/>
    <n v="1335"/>
    <n v="374"/>
    <n v="8"/>
    <b v="0"/>
  </r>
  <r>
    <s v="BN-2014-2088809"/>
    <x v="814"/>
    <n v="25"/>
    <n v="6"/>
    <n v="14"/>
    <x v="814"/>
    <s v="Kristal McCaslin"/>
    <x v="3"/>
    <x v="3"/>
    <s v="Reims"/>
    <x v="1"/>
    <s v="Corporate"/>
    <s v="Economy"/>
    <x v="0"/>
    <x v="2"/>
    <s v="Sanford Pencil Sharpener, Water Color"/>
    <n v="1"/>
    <n v="44"/>
    <n v="-34"/>
    <n v="3"/>
    <b v="0"/>
  </r>
  <r>
    <s v="BN-2014-2088809"/>
    <x v="814"/>
    <n v="25"/>
    <n v="6"/>
    <n v="14"/>
    <x v="814"/>
    <s v="Kristal McCaslin"/>
    <x v="3"/>
    <x v="3"/>
    <s v="Reims"/>
    <x v="1"/>
    <s v="Corporate"/>
    <s v="Economy"/>
    <x v="0"/>
    <x v="14"/>
    <s v="Hon Legal Exhibit Labels, 5000 Label Set"/>
    <n v="1"/>
    <n v="17"/>
    <n v="-11"/>
    <n v="3"/>
    <b v="0"/>
  </r>
  <r>
    <s v="BN-2014-2088809"/>
    <x v="814"/>
    <n v="25"/>
    <n v="6"/>
    <n v="14"/>
    <x v="814"/>
    <s v="Kristal McCaslin"/>
    <x v="3"/>
    <x v="3"/>
    <s v="Reims"/>
    <x v="1"/>
    <s v="Corporate"/>
    <s v="Economy"/>
    <x v="0"/>
    <x v="3"/>
    <s v="Smead Lockers, Single Width"/>
    <n v="1"/>
    <n v="556"/>
    <n v="-209"/>
    <n v="7"/>
    <b v="1"/>
  </r>
  <r>
    <s v="BN-2014-2088809"/>
    <x v="814"/>
    <n v="25"/>
    <n v="6"/>
    <n v="14"/>
    <x v="814"/>
    <s v="Kristal McCaslin"/>
    <x v="3"/>
    <x v="3"/>
    <s v="Reims"/>
    <x v="1"/>
    <s v="Corporate"/>
    <s v="Economy"/>
    <x v="0"/>
    <x v="12"/>
    <s v="Kleencut Letter Opener, High Speed"/>
    <n v="1"/>
    <n v="40"/>
    <n v="-12"/>
    <n v="3"/>
    <b v="0"/>
  </r>
  <r>
    <s v="BN-2014-2088809"/>
    <x v="814"/>
    <n v="25"/>
    <n v="6"/>
    <n v="14"/>
    <x v="814"/>
    <s v="Kristal McCaslin"/>
    <x v="3"/>
    <x v="3"/>
    <s v="Reims"/>
    <x v="1"/>
    <s v="Corporate"/>
    <s v="Economy"/>
    <x v="1"/>
    <x v="7"/>
    <s v="Enermax Numeric Keypad, Bluetooth"/>
    <n v="1"/>
    <n v="229"/>
    <n v="-41"/>
    <n v="8"/>
    <b v="1"/>
  </r>
  <r>
    <s v="AZ-2012-3603258"/>
    <x v="815"/>
    <n v="26"/>
    <n v="6"/>
    <n v="12"/>
    <x v="815"/>
    <s v="Jayden Ali"/>
    <x v="3"/>
    <x v="8"/>
    <s v="Villiers-le-Bel"/>
    <x v="1"/>
    <s v="Consumer"/>
    <s v="Immediate"/>
    <x v="0"/>
    <x v="2"/>
    <s v="Stanley Markers, Easy-Erase"/>
    <n v="0"/>
    <n v="22"/>
    <n v="0"/>
    <n v="1"/>
    <b v="1"/>
  </r>
  <r>
    <s v="AZ-2012-3603258"/>
    <x v="815"/>
    <n v="26"/>
    <n v="6"/>
    <n v="12"/>
    <x v="815"/>
    <s v="Jayden Ali"/>
    <x v="3"/>
    <x v="8"/>
    <s v="Villiers-le-Bel"/>
    <x v="1"/>
    <s v="Consumer"/>
    <s v="Immediate"/>
    <x v="0"/>
    <x v="14"/>
    <s v="Smead Legal Exhibit Labels, Adjustable"/>
    <n v="0"/>
    <n v="27"/>
    <n v="4"/>
    <n v="3"/>
    <b v="0"/>
  </r>
  <r>
    <s v="AZ-2012-5304566"/>
    <x v="815"/>
    <n v="26"/>
    <n v="6"/>
    <n v="12"/>
    <x v="815"/>
    <s v="Laura Akhtar"/>
    <x v="1"/>
    <x v="1"/>
    <s v="Ennigerloh"/>
    <x v="1"/>
    <s v="Consumer"/>
    <s v="Immediate"/>
    <x v="0"/>
    <x v="3"/>
    <s v="Smead Box, Wire Frame"/>
    <n v="0"/>
    <n v="18"/>
    <n v="1"/>
    <n v="2"/>
    <b v="1"/>
  </r>
  <r>
    <s v="AZ-2012-5304566"/>
    <x v="815"/>
    <n v="26"/>
    <n v="6"/>
    <n v="12"/>
    <x v="815"/>
    <s v="Laura Akhtar"/>
    <x v="1"/>
    <x v="1"/>
    <s v="Ennigerloh"/>
    <x v="1"/>
    <s v="Consumer"/>
    <s v="Immediate"/>
    <x v="1"/>
    <x v="9"/>
    <s v="Apple Speaker Phone, Full Size"/>
    <n v="0"/>
    <n v="125"/>
    <n v="54"/>
    <n v="1"/>
    <b v="0"/>
  </r>
  <r>
    <s v="AZ-2012-5992799"/>
    <x v="815"/>
    <n v="26"/>
    <n v="6"/>
    <n v="12"/>
    <x v="815"/>
    <s v="Everett Dunbar"/>
    <x v="1"/>
    <x v="34"/>
    <s v="Bremen"/>
    <x v="1"/>
    <s v="Corporate"/>
    <s v="Economy Plus"/>
    <x v="2"/>
    <x v="6"/>
    <s v="Hon Chairmat, Red"/>
    <n v="0"/>
    <n v="150"/>
    <n v="7"/>
    <n v="3"/>
    <b v="0"/>
  </r>
  <r>
    <s v="AZ-2012-5992799"/>
    <x v="815"/>
    <n v="26"/>
    <n v="6"/>
    <n v="12"/>
    <x v="815"/>
    <s v="Everett Dunbar"/>
    <x v="1"/>
    <x v="34"/>
    <s v="Bremen"/>
    <x v="1"/>
    <s v="Corporate"/>
    <s v="Economy Plus"/>
    <x v="1"/>
    <x v="4"/>
    <s v="Okidata Inkjet, White"/>
    <n v="0"/>
    <n v="623"/>
    <n v="81"/>
    <n v="2"/>
    <b v="1"/>
  </r>
  <r>
    <s v="AZ-2013-9485550"/>
    <x v="816"/>
    <n v="26"/>
    <n v="6"/>
    <n v="13"/>
    <x v="816"/>
    <s v="Dominic Elliott"/>
    <x v="4"/>
    <x v="4"/>
    <s v="Reading"/>
    <x v="0"/>
    <s v="Consumer"/>
    <s v="Immediate"/>
    <x v="2"/>
    <x v="15"/>
    <s v="Rubbermaid Clock, Durable"/>
    <n v="0"/>
    <n v="99"/>
    <n v="8"/>
    <n v="3"/>
    <b v="1"/>
  </r>
  <r>
    <s v="AZ-2013-9485550"/>
    <x v="816"/>
    <n v="26"/>
    <n v="6"/>
    <n v="13"/>
    <x v="816"/>
    <s v="Dominic Elliott"/>
    <x v="4"/>
    <x v="4"/>
    <s v="Reading"/>
    <x v="0"/>
    <s v="Consumer"/>
    <s v="Immediate"/>
    <x v="0"/>
    <x v="8"/>
    <s v="Cuisinart Microwave, Black"/>
    <n v="0"/>
    <n v="278"/>
    <n v="14"/>
    <n v="1"/>
    <b v="0"/>
  </r>
  <r>
    <s v="AZ-2013-9591675"/>
    <x v="816"/>
    <n v="26"/>
    <n v="6"/>
    <n v="13"/>
    <x v="816"/>
    <s v="Georgia Blackburn"/>
    <x v="1"/>
    <x v="21"/>
    <s v="Leipzig"/>
    <x v="1"/>
    <s v="Corporate"/>
    <s v="Economy Plus"/>
    <x v="2"/>
    <x v="15"/>
    <s v="Eldon Door Stop, Erganomic"/>
    <n v="0"/>
    <n v="98"/>
    <n v="13"/>
    <n v="2"/>
    <b v="0"/>
  </r>
  <r>
    <s v="AZ-2013-9591675"/>
    <x v="816"/>
    <n v="26"/>
    <n v="6"/>
    <n v="13"/>
    <x v="816"/>
    <s v="Georgia Blackburn"/>
    <x v="1"/>
    <x v="21"/>
    <s v="Leipzig"/>
    <x v="1"/>
    <s v="Corporate"/>
    <s v="Economy Plus"/>
    <x v="2"/>
    <x v="15"/>
    <s v="Tenex Stacking Tray, Erganomic"/>
    <n v="0"/>
    <n v="67"/>
    <n v="30"/>
    <n v="3"/>
    <b v="0"/>
  </r>
  <r>
    <s v="AZ-2013-4330374"/>
    <x v="816"/>
    <n v="26"/>
    <n v="6"/>
    <n v="13"/>
    <x v="816"/>
    <s v="Summer Hayward"/>
    <x v="2"/>
    <x v="37"/>
    <s v="Turin"/>
    <x v="2"/>
    <s v="Consumer"/>
    <s v="Economy"/>
    <x v="2"/>
    <x v="5"/>
    <s v="Dania Stackable Bookrack, Pine"/>
    <n v="0"/>
    <n v="492"/>
    <n v="5"/>
    <n v="4"/>
    <b v="1"/>
  </r>
  <r>
    <s v="AZ-2013-4330374"/>
    <x v="816"/>
    <n v="26"/>
    <n v="6"/>
    <n v="13"/>
    <x v="816"/>
    <s v="Summer Hayward"/>
    <x v="2"/>
    <x v="37"/>
    <s v="Turin"/>
    <x v="2"/>
    <s v="Consumer"/>
    <s v="Economy"/>
    <x v="2"/>
    <x v="16"/>
    <s v="Bevis Computer Table, Fully Assembled"/>
    <n v="1"/>
    <n v="989"/>
    <n v="-435"/>
    <n v="4"/>
    <b v="0"/>
  </r>
  <r>
    <s v="AZ-2013-9591675"/>
    <x v="816"/>
    <n v="26"/>
    <n v="6"/>
    <n v="13"/>
    <x v="816"/>
    <s v="Georgia Blackburn"/>
    <x v="1"/>
    <x v="21"/>
    <s v="Leipzig"/>
    <x v="1"/>
    <s v="Corporate"/>
    <s v="Economy Plus"/>
    <x v="0"/>
    <x v="11"/>
    <s v="OIC Thumb Tacks, 12 Pack"/>
    <n v="0"/>
    <n v="41"/>
    <n v="16"/>
    <n v="3"/>
    <b v="0"/>
  </r>
  <r>
    <s v="BN-2013-8532201"/>
    <x v="816"/>
    <n v="26"/>
    <n v="6"/>
    <n v="13"/>
    <x v="816"/>
    <s v="Bethany Child"/>
    <x v="2"/>
    <x v="55"/>
    <s v="Prato"/>
    <x v="2"/>
    <s v="Consumer"/>
    <s v="Economy Plus"/>
    <x v="0"/>
    <x v="2"/>
    <s v="Sanford Pencil Sharpener, Water Color"/>
    <n v="0"/>
    <n v="29"/>
    <n v="3"/>
    <n v="1"/>
    <b v="0"/>
  </r>
  <r>
    <s v="AZ-2013-4330374"/>
    <x v="816"/>
    <n v="26"/>
    <n v="6"/>
    <n v="13"/>
    <x v="816"/>
    <s v="Summer Hayward"/>
    <x v="2"/>
    <x v="37"/>
    <s v="Turin"/>
    <x v="2"/>
    <s v="Consumer"/>
    <s v="Economy"/>
    <x v="0"/>
    <x v="1"/>
    <s v="Acco Binding Machine, Durable"/>
    <n v="0"/>
    <n v="158"/>
    <n v="38"/>
    <n v="3"/>
    <b v="1"/>
  </r>
  <r>
    <s v="AZ-2013-4330374"/>
    <x v="816"/>
    <n v="26"/>
    <n v="6"/>
    <n v="13"/>
    <x v="816"/>
    <s v="Summer Hayward"/>
    <x v="2"/>
    <x v="37"/>
    <s v="Turin"/>
    <x v="2"/>
    <s v="Consumer"/>
    <s v="Economy"/>
    <x v="0"/>
    <x v="1"/>
    <s v="Avery Index Tab, Clear"/>
    <n v="0"/>
    <n v="19"/>
    <n v="1"/>
    <n v="3"/>
    <b v="0"/>
  </r>
  <r>
    <s v="AZ-2013-4330374"/>
    <x v="816"/>
    <n v="26"/>
    <n v="6"/>
    <n v="13"/>
    <x v="816"/>
    <s v="Summer Hayward"/>
    <x v="2"/>
    <x v="37"/>
    <s v="Turin"/>
    <x v="2"/>
    <s v="Consumer"/>
    <s v="Economy"/>
    <x v="0"/>
    <x v="1"/>
    <s v="Cardinal 3-Hole Punch, Clear"/>
    <n v="0"/>
    <n v="85"/>
    <n v="18"/>
    <n v="3"/>
    <b v="1"/>
  </r>
  <r>
    <s v="AZ-2013-4330374"/>
    <x v="816"/>
    <n v="26"/>
    <n v="6"/>
    <n v="13"/>
    <x v="816"/>
    <s v="Summer Hayward"/>
    <x v="2"/>
    <x v="37"/>
    <s v="Turin"/>
    <x v="2"/>
    <s v="Consumer"/>
    <s v="Economy"/>
    <x v="0"/>
    <x v="1"/>
    <s v="Cardinal Binder, Economy"/>
    <n v="0"/>
    <n v="14"/>
    <n v="5"/>
    <n v="1"/>
    <b v="0"/>
  </r>
  <r>
    <s v="AZ-2013-4330374"/>
    <x v="816"/>
    <n v="26"/>
    <n v="6"/>
    <n v="13"/>
    <x v="816"/>
    <s v="Summer Hayward"/>
    <x v="2"/>
    <x v="37"/>
    <s v="Turin"/>
    <x v="2"/>
    <s v="Consumer"/>
    <s v="Economy"/>
    <x v="0"/>
    <x v="0"/>
    <s v="SanDisk Parchment Paper, Recycled"/>
    <n v="0"/>
    <n v="66"/>
    <n v="11"/>
    <n v="4"/>
    <b v="1"/>
  </r>
  <r>
    <s v="AZ-2013-4330374"/>
    <x v="816"/>
    <n v="26"/>
    <n v="6"/>
    <n v="13"/>
    <x v="816"/>
    <s v="Summer Hayward"/>
    <x v="2"/>
    <x v="37"/>
    <s v="Turin"/>
    <x v="2"/>
    <s v="Consumer"/>
    <s v="Economy"/>
    <x v="0"/>
    <x v="12"/>
    <s v="Stiletto Letter Opener, High Speed"/>
    <n v="0"/>
    <n v="111"/>
    <n v="19"/>
    <n v="4"/>
    <b v="0"/>
  </r>
  <r>
    <s v="BN-2013-8532201"/>
    <x v="816"/>
    <n v="26"/>
    <n v="6"/>
    <n v="13"/>
    <x v="816"/>
    <s v="Bethany Child"/>
    <x v="2"/>
    <x v="55"/>
    <s v="Prato"/>
    <x v="2"/>
    <s v="Consumer"/>
    <s v="Economy Plus"/>
    <x v="1"/>
    <x v="4"/>
    <s v="Epson Card Printer, Durable"/>
    <n v="0"/>
    <n v="204"/>
    <n v="-20"/>
    <n v="2"/>
    <b v="1"/>
  </r>
  <r>
    <s v="AZ-2013-4330374"/>
    <x v="816"/>
    <n v="26"/>
    <n v="6"/>
    <n v="13"/>
    <x v="816"/>
    <s v="Summer Hayward"/>
    <x v="2"/>
    <x v="37"/>
    <s v="Turin"/>
    <x v="2"/>
    <s v="Consumer"/>
    <s v="Economy"/>
    <x v="1"/>
    <x v="4"/>
    <s v="StarTech Receipt Printer, Wireless"/>
    <n v="0"/>
    <n v="66"/>
    <n v="-36"/>
    <n v="1"/>
    <b v="0"/>
  </r>
  <r>
    <s v="AZ-2014-4764451"/>
    <x v="817"/>
    <n v="26"/>
    <n v="6"/>
    <n v="14"/>
    <x v="817"/>
    <s v="Toby Patterson"/>
    <x v="3"/>
    <x v="27"/>
    <s v="Villeneuve-sur-Lot"/>
    <x v="1"/>
    <s v="Home Office"/>
    <s v="Economy Plus"/>
    <x v="0"/>
    <x v="2"/>
    <s v="BIC Canvas, Easy-Erase"/>
    <n v="0"/>
    <n v="378"/>
    <n v="128"/>
    <n v="7"/>
    <b v="0"/>
  </r>
  <r>
    <s v="AZ-2014-4764451"/>
    <x v="817"/>
    <n v="26"/>
    <n v="6"/>
    <n v="14"/>
    <x v="817"/>
    <s v="Toby Patterson"/>
    <x v="3"/>
    <x v="27"/>
    <s v="Villeneuve-sur-Lot"/>
    <x v="1"/>
    <s v="Home Office"/>
    <s v="Economy Plus"/>
    <x v="0"/>
    <x v="2"/>
    <s v="BIC Pencil Sharpener, Blue"/>
    <n v="0"/>
    <n v="29"/>
    <n v="12"/>
    <n v="1"/>
    <b v="0"/>
  </r>
  <r>
    <s v="AZ-2014-9815081"/>
    <x v="817"/>
    <n v="26"/>
    <n v="6"/>
    <n v="14"/>
    <x v="817"/>
    <s v="Jacob Carter"/>
    <x v="4"/>
    <x v="4"/>
    <s v="Rotherham"/>
    <x v="0"/>
    <s v="Consumer"/>
    <s v="Economy Plus"/>
    <x v="0"/>
    <x v="11"/>
    <s v="Accos Rubber Bands, 12 Pack"/>
    <n v="0"/>
    <n v="32"/>
    <n v="11"/>
    <n v="2"/>
    <b v="1"/>
  </r>
  <r>
    <s v="AZ-2014-2110602"/>
    <x v="817"/>
    <n v="26"/>
    <n v="6"/>
    <n v="14"/>
    <x v="817"/>
    <s v="Kaitlyn Dorsch"/>
    <x v="5"/>
    <x v="54"/>
    <s v="Madrid"/>
    <x v="2"/>
    <s v="Corporate"/>
    <s v="Priority"/>
    <x v="0"/>
    <x v="1"/>
    <s v="Ibico Binding Machine, Durable"/>
    <n v="0"/>
    <n v="159"/>
    <n v="73"/>
    <n v="3"/>
    <b v="1"/>
  </r>
  <r>
    <s v="AZ-2014-6497288"/>
    <x v="817"/>
    <n v="26"/>
    <n v="6"/>
    <n v="14"/>
    <x v="817"/>
    <s v="Sue Castaneda"/>
    <x v="5"/>
    <x v="10"/>
    <s v="Barcelona"/>
    <x v="2"/>
    <s v="Home Office"/>
    <s v="Economy"/>
    <x v="0"/>
    <x v="12"/>
    <s v="Kleencut Letter Opener, Easy Grip"/>
    <n v="0"/>
    <n v="57"/>
    <n v="7"/>
    <n v="2"/>
    <b v="1"/>
  </r>
  <r>
    <s v="BN-2014-1458748"/>
    <x v="817"/>
    <n v="26"/>
    <n v="6"/>
    <n v="14"/>
    <x v="817"/>
    <s v="Maynard Moorman"/>
    <x v="5"/>
    <x v="77"/>
    <s v="Bilbao"/>
    <x v="2"/>
    <s v="Consumer"/>
    <s v="Economy"/>
    <x v="0"/>
    <x v="3"/>
    <s v="Fellowes Box, Single Width"/>
    <n v="0"/>
    <n v="89"/>
    <n v="-4"/>
    <n v="5"/>
    <b v="1"/>
  </r>
  <r>
    <s v="BN-2014-9564073"/>
    <x v="817"/>
    <n v="26"/>
    <n v="6"/>
    <n v="14"/>
    <x v="817"/>
    <s v="Toni Lanz"/>
    <x v="9"/>
    <x v="19"/>
    <s v="Heerlen"/>
    <x v="1"/>
    <s v="Consumer"/>
    <s v="Economy"/>
    <x v="1"/>
    <x v="13"/>
    <s v="Brother Copy Machine, Color"/>
    <n v="1"/>
    <n v="781"/>
    <n v="-594"/>
    <n v="6"/>
    <b v="1"/>
  </r>
  <r>
    <s v="AZ-2014-533150"/>
    <x v="817"/>
    <n v="26"/>
    <n v="6"/>
    <n v="14"/>
    <x v="817"/>
    <s v="Xavier Burford"/>
    <x v="5"/>
    <x v="77"/>
    <s v="Bilbao"/>
    <x v="2"/>
    <s v="Corporate"/>
    <s v="Economy"/>
    <x v="1"/>
    <x v="9"/>
    <s v="Samsung Audio Dock, Cordless"/>
    <n v="0"/>
    <n v="916"/>
    <n v="81"/>
    <n v="6"/>
    <b v="0"/>
  </r>
  <r>
    <s v="AZ-2014-3255631"/>
    <x v="817"/>
    <n v="26"/>
    <n v="6"/>
    <n v="14"/>
    <x v="817"/>
    <s v="Rory Gunson"/>
    <x v="8"/>
    <x v="99"/>
    <s v="Charleroi"/>
    <x v="1"/>
    <s v="Consumer"/>
    <s v="Economy"/>
    <x v="2"/>
    <x v="6"/>
    <s v="Harbour Creations Chairmat, Set of Two"/>
    <n v="0"/>
    <n v="297"/>
    <n v="39"/>
    <n v="4"/>
    <b v="0"/>
  </r>
  <r>
    <s v="AZ-2014-3255631"/>
    <x v="817"/>
    <n v="26"/>
    <n v="6"/>
    <n v="14"/>
    <x v="817"/>
    <s v="Rory Gunson"/>
    <x v="8"/>
    <x v="99"/>
    <s v="Charleroi"/>
    <x v="1"/>
    <s v="Consumer"/>
    <s v="Economy"/>
    <x v="0"/>
    <x v="11"/>
    <s v="Accos Paper Clips, Assorted Sizes"/>
    <n v="0"/>
    <n v="42"/>
    <n v="3"/>
    <n v="3"/>
    <b v="0"/>
  </r>
  <r>
    <s v="AZ-2014-5157015"/>
    <x v="817"/>
    <n v="26"/>
    <n v="6"/>
    <n v="14"/>
    <x v="817"/>
    <s v="Thomas Thompson"/>
    <x v="4"/>
    <x v="4"/>
    <s v="Sunderland"/>
    <x v="0"/>
    <s v="Corporate"/>
    <s v="Economy"/>
    <x v="0"/>
    <x v="3"/>
    <s v="Rogers Shelving, Blue"/>
    <n v="0"/>
    <n v="311"/>
    <n v="15"/>
    <n v="5"/>
    <b v="1"/>
  </r>
  <r>
    <s v="AZ-2014-5157015"/>
    <x v="817"/>
    <n v="26"/>
    <n v="6"/>
    <n v="14"/>
    <x v="817"/>
    <s v="Thomas Thompson"/>
    <x v="4"/>
    <x v="4"/>
    <s v="Sunderland"/>
    <x v="0"/>
    <s v="Corporate"/>
    <s v="Economy"/>
    <x v="1"/>
    <x v="7"/>
    <s v="Memorex Router, Bluetooth"/>
    <n v="0"/>
    <n v="3201"/>
    <n v="1216"/>
    <n v="13"/>
    <b v="0"/>
  </r>
  <r>
    <s v="AZ-2014-3673606"/>
    <x v="817"/>
    <n v="26"/>
    <n v="6"/>
    <n v="14"/>
    <x v="817"/>
    <s v="Leo Jenkins"/>
    <x v="8"/>
    <x v="97"/>
    <s v="Antwerp"/>
    <x v="1"/>
    <s v="Home Office"/>
    <s v="Economy"/>
    <x v="2"/>
    <x v="6"/>
    <s v="Novimex Steel Folding Chair, Set of Two"/>
    <n v="0"/>
    <n v="253"/>
    <n v="13"/>
    <n v="3"/>
    <b v="1"/>
  </r>
  <r>
    <s v="AZ-2014-3673606"/>
    <x v="817"/>
    <n v="26"/>
    <n v="6"/>
    <n v="14"/>
    <x v="817"/>
    <s v="Leo Jenkins"/>
    <x v="8"/>
    <x v="97"/>
    <s v="Antwerp"/>
    <x v="1"/>
    <s v="Home Office"/>
    <s v="Economy"/>
    <x v="0"/>
    <x v="3"/>
    <s v="Rogers File Cart, Single Width"/>
    <n v="0"/>
    <n v="1133"/>
    <n v="294"/>
    <n v="8"/>
    <b v="0"/>
  </r>
  <r>
    <s v="AZ-2011-2884922"/>
    <x v="818"/>
    <n v="27"/>
    <n v="6"/>
    <n v="11"/>
    <x v="818"/>
    <s v="Courtney Hancock"/>
    <x v="3"/>
    <x v="9"/>
    <s v="Roanne"/>
    <x v="1"/>
    <s v="Consumer"/>
    <s v="Economy"/>
    <x v="0"/>
    <x v="14"/>
    <s v="Harbour Creations Removable Labels, Adjustable"/>
    <n v="0"/>
    <n v="17"/>
    <n v="2"/>
    <n v="2"/>
    <b v="0"/>
  </r>
  <r>
    <s v="AZ-2011-635398"/>
    <x v="818"/>
    <n v="27"/>
    <n v="6"/>
    <n v="11"/>
    <x v="818"/>
    <s v="Georgina Garner"/>
    <x v="10"/>
    <x v="29"/>
    <s v="Vienna"/>
    <x v="1"/>
    <s v="Consumer"/>
    <s v="Economy Plus"/>
    <x v="0"/>
    <x v="12"/>
    <s v="Stiletto Scissors, Easy Grip"/>
    <n v="0"/>
    <n v="50"/>
    <n v="13"/>
    <n v="2"/>
    <b v="1"/>
  </r>
  <r>
    <s v="AZ-2011-2627856"/>
    <x v="818"/>
    <n v="27"/>
    <n v="6"/>
    <n v="11"/>
    <x v="818"/>
    <s v="Randall Roberts"/>
    <x v="5"/>
    <x v="54"/>
    <s v="Las Rozas de Madrid"/>
    <x v="2"/>
    <s v="Consumer"/>
    <s v="Economy"/>
    <x v="0"/>
    <x v="2"/>
    <s v="Stanley Pens, Easy-Erase"/>
    <n v="0"/>
    <n v="41"/>
    <n v="18"/>
    <n v="4"/>
    <b v="1"/>
  </r>
  <r>
    <s v="AZ-2011-3901505"/>
    <x v="818"/>
    <n v="27"/>
    <n v="6"/>
    <n v="11"/>
    <x v="818"/>
    <s v="Kayla Tearle"/>
    <x v="3"/>
    <x v="27"/>
    <s v="Mont-de-Marsan"/>
    <x v="1"/>
    <s v="Corporate"/>
    <s v="Economy"/>
    <x v="0"/>
    <x v="2"/>
    <s v="BIC Markers, Water Color"/>
    <n v="0"/>
    <n v="89"/>
    <n v="31"/>
    <n v="3"/>
    <b v="1"/>
  </r>
  <r>
    <s v="AZ-2011-177100"/>
    <x v="818"/>
    <n v="27"/>
    <n v="6"/>
    <n v="11"/>
    <x v="818"/>
    <s v="Edward Davidson"/>
    <x v="2"/>
    <x v="24"/>
    <s v="Gallarate"/>
    <x v="2"/>
    <s v="Home Office"/>
    <s v="Economy"/>
    <x v="1"/>
    <x v="13"/>
    <s v="Hewlett Copy Machine, High-Speed"/>
    <n v="0"/>
    <n v="527"/>
    <n v="132"/>
    <n v="2"/>
    <b v="0"/>
  </r>
  <r>
    <s v="AZ-2011-4442288"/>
    <x v="818"/>
    <n v="27"/>
    <n v="6"/>
    <n v="11"/>
    <x v="818"/>
    <s v="Mike Langer"/>
    <x v="1"/>
    <x v="32"/>
    <s v="Wiesbaden"/>
    <x v="1"/>
    <s v="Corporate"/>
    <s v="Immediate"/>
    <x v="0"/>
    <x v="2"/>
    <s v="BIC Pens, Water Color"/>
    <n v="0"/>
    <n v="122"/>
    <n v="50"/>
    <n v="7"/>
    <b v="1"/>
  </r>
  <r>
    <s v="AZ-2011-3921026"/>
    <x v="818"/>
    <n v="27"/>
    <n v="6"/>
    <n v="11"/>
    <x v="818"/>
    <s v="Jordan Peacock"/>
    <x v="3"/>
    <x v="39"/>
    <s v="Saint-Laurent-du-Var"/>
    <x v="1"/>
    <s v="Corporate"/>
    <s v="Economy"/>
    <x v="1"/>
    <x v="7"/>
    <s v="Belkin Memory Card, Erganomic"/>
    <n v="0"/>
    <n v="113"/>
    <n v="56"/>
    <n v="1"/>
    <b v="1"/>
  </r>
  <r>
    <s v="AZ-2011-3921026"/>
    <x v="818"/>
    <n v="27"/>
    <n v="6"/>
    <n v="11"/>
    <x v="818"/>
    <s v="Jordan Peacock"/>
    <x v="3"/>
    <x v="39"/>
    <s v="Saint-Laurent-du-Var"/>
    <x v="1"/>
    <s v="Corporate"/>
    <s v="Economy"/>
    <x v="1"/>
    <x v="4"/>
    <s v="Konica Printer, Wireless"/>
    <n v="0"/>
    <n v="455"/>
    <n v="-64"/>
    <n v="2"/>
    <b v="0"/>
  </r>
  <r>
    <s v="BN-2011-3143758"/>
    <x v="818"/>
    <n v="27"/>
    <n v="6"/>
    <n v="11"/>
    <x v="818"/>
    <s v="Kimberly Boyd"/>
    <x v="2"/>
    <x v="15"/>
    <s v="Messina"/>
    <x v="2"/>
    <s v="Corporate"/>
    <s v="Economy"/>
    <x v="0"/>
    <x v="3"/>
    <s v="Eldon Trays, Wire Frame"/>
    <n v="0"/>
    <n v="56"/>
    <n v="-1"/>
    <n v="2"/>
    <b v="0"/>
  </r>
  <r>
    <s v="BN-2011-3143758"/>
    <x v="818"/>
    <n v="27"/>
    <n v="6"/>
    <n v="11"/>
    <x v="818"/>
    <s v="Kimberly Boyd"/>
    <x v="2"/>
    <x v="15"/>
    <s v="Messina"/>
    <x v="2"/>
    <s v="Corporate"/>
    <s v="Economy"/>
    <x v="1"/>
    <x v="9"/>
    <s v="Motorola Audio Dock, VoIP"/>
    <n v="0"/>
    <n v="520"/>
    <n v="-96"/>
    <n v="5"/>
    <b v="0"/>
  </r>
  <r>
    <s v="AZ-2012-6372701"/>
    <x v="819"/>
    <n v="27"/>
    <n v="6"/>
    <n v="12"/>
    <x v="819"/>
    <s v="Mary Hough"/>
    <x v="3"/>
    <x v="8"/>
    <s v="Aulnay-sous-Bois"/>
    <x v="1"/>
    <s v="Home Office"/>
    <s v="Economy"/>
    <x v="0"/>
    <x v="1"/>
    <s v="Wilson Jones Index Tab, Economy"/>
    <n v="0"/>
    <n v="26"/>
    <n v="7"/>
    <n v="4"/>
    <b v="0"/>
  </r>
  <r>
    <s v="AZ-2012-6372701"/>
    <x v="819"/>
    <n v="27"/>
    <n v="6"/>
    <n v="12"/>
    <x v="819"/>
    <s v="Mary Hough"/>
    <x v="3"/>
    <x v="8"/>
    <s v="Aulnay-sous-Bois"/>
    <x v="1"/>
    <s v="Home Office"/>
    <s v="Economy"/>
    <x v="0"/>
    <x v="3"/>
    <s v="Fellowes File Cart, Blue"/>
    <n v="0"/>
    <n v="247"/>
    <n v="82"/>
    <n v="2"/>
    <b v="0"/>
  </r>
  <r>
    <s v="AZ-2012-6372701"/>
    <x v="819"/>
    <n v="27"/>
    <n v="6"/>
    <n v="12"/>
    <x v="819"/>
    <s v="Mary Hough"/>
    <x v="3"/>
    <x v="8"/>
    <s v="Aulnay-sous-Bois"/>
    <x v="1"/>
    <s v="Home Office"/>
    <s v="Economy"/>
    <x v="1"/>
    <x v="13"/>
    <s v="Brother Copy Machine, Color"/>
    <n v="0"/>
    <n v="673"/>
    <n v="222"/>
    <n v="3"/>
    <b v="0"/>
  </r>
  <r>
    <s v="AZ-2012-8255780"/>
    <x v="819"/>
    <n v="27"/>
    <n v="6"/>
    <n v="12"/>
    <x v="819"/>
    <s v="Harriet Chadwick"/>
    <x v="3"/>
    <x v="8"/>
    <s v="Maisons-Alfort"/>
    <x v="1"/>
    <s v="Corporate"/>
    <s v="Economy"/>
    <x v="0"/>
    <x v="3"/>
    <s v="Smead Shelving, Single Width"/>
    <n v="0"/>
    <n v="88"/>
    <n v="34"/>
    <n v="2"/>
    <b v="1"/>
  </r>
  <r>
    <s v="AZ-2012-8255780"/>
    <x v="819"/>
    <n v="27"/>
    <n v="6"/>
    <n v="12"/>
    <x v="819"/>
    <s v="Harriet Chadwick"/>
    <x v="3"/>
    <x v="8"/>
    <s v="Maisons-Alfort"/>
    <x v="1"/>
    <s v="Corporate"/>
    <s v="Economy"/>
    <x v="1"/>
    <x v="4"/>
    <s v="Konica Phone, Red"/>
    <n v="0"/>
    <n v="142"/>
    <n v="45"/>
    <n v="2"/>
    <b v="0"/>
  </r>
  <r>
    <s v="BN-2012-702658"/>
    <x v="819"/>
    <n v="27"/>
    <n v="6"/>
    <n v="12"/>
    <x v="819"/>
    <s v="Eleanor Pollard"/>
    <x v="9"/>
    <x v="46"/>
    <s v="Schiedam"/>
    <x v="1"/>
    <s v="Home Office"/>
    <s v="Economy"/>
    <x v="0"/>
    <x v="2"/>
    <s v="Sanford Pencil Sharpener, Water Color"/>
    <n v="1"/>
    <n v="15"/>
    <n v="-11"/>
    <n v="1"/>
    <b v="1"/>
  </r>
  <r>
    <s v="AZ-2013-866971"/>
    <x v="820"/>
    <n v="27"/>
    <n v="6"/>
    <n v="13"/>
    <x v="820"/>
    <s v="Eloise Sykes"/>
    <x v="5"/>
    <x v="54"/>
    <s v="Madrid"/>
    <x v="2"/>
    <s v="Consumer"/>
    <s v="Immediate"/>
    <x v="2"/>
    <x v="5"/>
    <s v="Bush Classic Bookcase, Traditional"/>
    <n v="0"/>
    <n v="2476"/>
    <n v="1015"/>
    <n v="6"/>
    <b v="0"/>
  </r>
  <r>
    <s v="AZ-2013-866971"/>
    <x v="820"/>
    <n v="27"/>
    <n v="6"/>
    <n v="13"/>
    <x v="820"/>
    <s v="Eloise Sykes"/>
    <x v="5"/>
    <x v="54"/>
    <s v="Madrid"/>
    <x v="2"/>
    <s v="Consumer"/>
    <s v="Immediate"/>
    <x v="0"/>
    <x v="2"/>
    <s v="Boston Pens, Easy-Erase"/>
    <n v="0"/>
    <n v="58"/>
    <n v="19"/>
    <n v="4"/>
    <b v="1"/>
  </r>
  <r>
    <s v="BN-2013-9131358"/>
    <x v="820"/>
    <n v="27"/>
    <n v="6"/>
    <n v="13"/>
    <x v="820"/>
    <s v="Ebony Northcott"/>
    <x v="2"/>
    <x v="24"/>
    <s v="Milan"/>
    <x v="2"/>
    <s v="Consumer"/>
    <s v="Priority"/>
    <x v="2"/>
    <x v="6"/>
    <s v="Harbour Creations Steel Folding Chair, Red"/>
    <n v="1"/>
    <n v="78"/>
    <n v="-65"/>
    <n v="2"/>
    <b v="1"/>
  </r>
  <r>
    <s v="AZ-2013-3893358"/>
    <x v="820"/>
    <n v="27"/>
    <n v="6"/>
    <n v="13"/>
    <x v="820"/>
    <s v="Rebecca Cook"/>
    <x v="2"/>
    <x v="55"/>
    <s v="Florence"/>
    <x v="2"/>
    <s v="Corporate"/>
    <s v="Economy"/>
    <x v="2"/>
    <x v="15"/>
    <s v="Tenex Clock, Erganomic"/>
    <n v="0"/>
    <n v="244"/>
    <n v="110"/>
    <n v="5"/>
    <b v="1"/>
  </r>
  <r>
    <s v="AZ-2013-5532307"/>
    <x v="820"/>
    <n v="27"/>
    <n v="6"/>
    <n v="13"/>
    <x v="820"/>
    <s v="Kelly Long"/>
    <x v="3"/>
    <x v="50"/>
    <s v="Chartres"/>
    <x v="1"/>
    <s v="Corporate"/>
    <s v="Economy"/>
    <x v="0"/>
    <x v="1"/>
    <s v="Cardinal Binding Machine, Clear"/>
    <n v="0"/>
    <n v="98"/>
    <n v="39"/>
    <n v="2"/>
    <b v="1"/>
  </r>
  <r>
    <s v="AZ-2013-3893358"/>
    <x v="820"/>
    <n v="27"/>
    <n v="6"/>
    <n v="13"/>
    <x v="820"/>
    <s v="Rebecca Cook"/>
    <x v="2"/>
    <x v="55"/>
    <s v="Florence"/>
    <x v="2"/>
    <s v="Corporate"/>
    <s v="Economy"/>
    <x v="0"/>
    <x v="2"/>
    <s v="Boston Markers, Fluorescent"/>
    <n v="0"/>
    <n v="83"/>
    <n v="12"/>
    <n v="3"/>
    <b v="1"/>
  </r>
  <r>
    <s v="AZ-2013-3893358"/>
    <x v="820"/>
    <n v="27"/>
    <n v="6"/>
    <n v="13"/>
    <x v="820"/>
    <s v="Rebecca Cook"/>
    <x v="2"/>
    <x v="55"/>
    <s v="Florence"/>
    <x v="2"/>
    <s v="Corporate"/>
    <s v="Economy"/>
    <x v="0"/>
    <x v="1"/>
    <s v="Ibico Hole Reinforcements, Economy"/>
    <n v="0"/>
    <n v="28"/>
    <n v="14"/>
    <n v="4"/>
    <b v="0"/>
  </r>
  <r>
    <s v="BN-2013-9871283"/>
    <x v="820"/>
    <n v="27"/>
    <n v="6"/>
    <n v="13"/>
    <x v="820"/>
    <s v="Geraldine Mizelle"/>
    <x v="3"/>
    <x v="39"/>
    <s v="Aix-en-Provence"/>
    <x v="1"/>
    <s v="Corporate"/>
    <s v="Economy Plus"/>
    <x v="1"/>
    <x v="4"/>
    <s v="Panasonic Printer, Red"/>
    <n v="0"/>
    <n v="448"/>
    <n v="0"/>
    <n v="2"/>
    <b v="0"/>
  </r>
  <r>
    <s v="AZ-2013-906289"/>
    <x v="820"/>
    <n v="27"/>
    <n v="6"/>
    <n v="13"/>
    <x v="820"/>
    <s v="Lewis Greenwood"/>
    <x v="4"/>
    <x v="4"/>
    <s v="Walsall"/>
    <x v="0"/>
    <s v="Consumer"/>
    <s v="Economy"/>
    <x v="1"/>
    <x v="4"/>
    <s v="StarTech Card Printer, Red"/>
    <n v="0"/>
    <n v="321"/>
    <n v="35"/>
    <n v="2"/>
    <b v="1"/>
  </r>
  <r>
    <s v="AZ-2014-7427594"/>
    <x v="821"/>
    <n v="27"/>
    <n v="6"/>
    <n v="14"/>
    <x v="821"/>
    <s v="Cora Konieczny"/>
    <x v="4"/>
    <x v="4"/>
    <s v="Stoke-on-Trent"/>
    <x v="0"/>
    <s v="Home Office"/>
    <s v="Priority"/>
    <x v="2"/>
    <x v="5"/>
    <s v="Safco Classic Bookcase, Traditional"/>
    <n v="0"/>
    <n v="1314"/>
    <n v="342"/>
    <n v="3"/>
    <b v="0"/>
  </r>
  <r>
    <s v="AZ-2014-1888707"/>
    <x v="821"/>
    <n v="27"/>
    <n v="6"/>
    <n v="14"/>
    <x v="821"/>
    <s v="Alfonso Gomez"/>
    <x v="4"/>
    <x v="4"/>
    <s v="Peterborough"/>
    <x v="0"/>
    <s v="Corporate"/>
    <s v="Economy Plus"/>
    <x v="0"/>
    <x v="12"/>
    <s v="Fiskars Scissors, Easy Grip"/>
    <n v="0"/>
    <n v="198"/>
    <n v="24"/>
    <n v="8"/>
    <b v="1"/>
  </r>
  <r>
    <s v="AZ-2014-7106624"/>
    <x v="821"/>
    <n v="27"/>
    <n v="6"/>
    <n v="14"/>
    <x v="821"/>
    <s v="Xavier Synan"/>
    <x v="5"/>
    <x v="18"/>
    <s v="Valencia"/>
    <x v="2"/>
    <s v="Consumer"/>
    <s v="Economy"/>
    <x v="2"/>
    <x v="6"/>
    <s v="Harbour Creations Steel Folding Chair, Red"/>
    <n v="0"/>
    <n v="78"/>
    <n v="7"/>
    <n v="1"/>
    <b v="0"/>
  </r>
  <r>
    <s v="AZ-2014-7106624"/>
    <x v="821"/>
    <n v="27"/>
    <n v="6"/>
    <n v="14"/>
    <x v="821"/>
    <s v="Xavier Synan"/>
    <x v="5"/>
    <x v="18"/>
    <s v="Valencia"/>
    <x v="2"/>
    <s v="Consumer"/>
    <s v="Economy"/>
    <x v="2"/>
    <x v="15"/>
    <s v="Tenex Frame, Erganomic"/>
    <n v="0"/>
    <n v="326"/>
    <n v="107"/>
    <n v="3"/>
    <b v="0"/>
  </r>
  <r>
    <s v="AZ-2014-3039763"/>
    <x v="821"/>
    <n v="27"/>
    <n v="6"/>
    <n v="14"/>
    <x v="821"/>
    <s v="Lily Skurrie"/>
    <x v="8"/>
    <x v="101"/>
    <s v="Bruges"/>
    <x v="1"/>
    <s v="Corporate"/>
    <s v="Economy"/>
    <x v="0"/>
    <x v="2"/>
    <s v="Binney &amp; Smith Pencil Sharpener, Fluorescent"/>
    <n v="0"/>
    <n v="187"/>
    <n v="7"/>
    <n v="7"/>
    <b v="0"/>
  </r>
  <r>
    <s v="AZ-2014-176207"/>
    <x v="821"/>
    <n v="27"/>
    <n v="6"/>
    <n v="14"/>
    <x v="821"/>
    <s v="Joe Gilbert"/>
    <x v="11"/>
    <x v="103"/>
    <s v="Berne"/>
    <x v="1"/>
    <s v="Home Office"/>
    <s v="Economy"/>
    <x v="0"/>
    <x v="1"/>
    <s v="Wilson Jones Index Tab, Economy"/>
    <n v="0"/>
    <n v="32"/>
    <n v="8"/>
    <n v="5"/>
    <b v="1"/>
  </r>
  <r>
    <s v="AZ-2014-176207"/>
    <x v="821"/>
    <n v="27"/>
    <n v="6"/>
    <n v="14"/>
    <x v="821"/>
    <s v="Joe Gilbert"/>
    <x v="11"/>
    <x v="103"/>
    <s v="Berne"/>
    <x v="1"/>
    <s v="Home Office"/>
    <s v="Economy"/>
    <x v="0"/>
    <x v="3"/>
    <s v="Rogers Box, Wire Frame"/>
    <n v="0"/>
    <n v="115"/>
    <n v="14"/>
    <n v="5"/>
    <b v="0"/>
  </r>
  <r>
    <s v="AZ-2014-7106624"/>
    <x v="821"/>
    <n v="27"/>
    <n v="6"/>
    <n v="14"/>
    <x v="821"/>
    <s v="Xavier Synan"/>
    <x v="5"/>
    <x v="18"/>
    <s v="Valencia"/>
    <x v="2"/>
    <s v="Consumer"/>
    <s v="Economy"/>
    <x v="0"/>
    <x v="1"/>
    <s v="Acco Binder, Economy"/>
    <n v="0"/>
    <n v="61"/>
    <n v="8"/>
    <n v="4"/>
    <b v="1"/>
  </r>
  <r>
    <s v="AZ-2014-7106624"/>
    <x v="821"/>
    <n v="27"/>
    <n v="6"/>
    <n v="14"/>
    <x v="821"/>
    <s v="Xavier Synan"/>
    <x v="5"/>
    <x v="18"/>
    <s v="Valencia"/>
    <x v="2"/>
    <s v="Consumer"/>
    <s v="Economy"/>
    <x v="0"/>
    <x v="0"/>
    <s v="Xerox Cards &amp; Envelopes, Premium"/>
    <n v="0"/>
    <n v="585"/>
    <n v="175"/>
    <n v="13"/>
    <b v="1"/>
  </r>
  <r>
    <s v="AZ-2014-7106624"/>
    <x v="821"/>
    <n v="27"/>
    <n v="6"/>
    <n v="14"/>
    <x v="821"/>
    <s v="Xavier Synan"/>
    <x v="5"/>
    <x v="18"/>
    <s v="Valencia"/>
    <x v="2"/>
    <s v="Consumer"/>
    <s v="Economy"/>
    <x v="1"/>
    <x v="7"/>
    <s v="SanDisk Numeric Keypad, USB"/>
    <n v="0"/>
    <n v="319"/>
    <n v="102"/>
    <n v="6"/>
    <b v="1"/>
  </r>
  <r>
    <s v="AZ-2014-7614787"/>
    <x v="821"/>
    <n v="27"/>
    <n v="6"/>
    <n v="14"/>
    <x v="821"/>
    <s v="Caitlin Schmidt"/>
    <x v="3"/>
    <x v="30"/>
    <s v="Carvin"/>
    <x v="1"/>
    <s v="Corporate"/>
    <s v="Economy"/>
    <x v="2"/>
    <x v="5"/>
    <s v="Dania Corner Shelving, Mobile"/>
    <n v="0"/>
    <n v="561"/>
    <n v="118"/>
    <n v="5"/>
    <b v="1"/>
  </r>
  <r>
    <s v="BN-2014-7312501"/>
    <x v="821"/>
    <n v="27"/>
    <n v="6"/>
    <n v="14"/>
    <x v="821"/>
    <s v="Koby Ricketson"/>
    <x v="4"/>
    <x v="42"/>
    <s v="Dundee"/>
    <x v="0"/>
    <s v="Corporate"/>
    <s v="Economy"/>
    <x v="0"/>
    <x v="1"/>
    <s v="Avery Binder Covers, Recycled"/>
    <n v="0"/>
    <n v="34"/>
    <n v="12"/>
    <n v="3"/>
    <b v="0"/>
  </r>
  <r>
    <s v="AZ-2011-7652463"/>
    <x v="822"/>
    <n v="28"/>
    <n v="6"/>
    <n v="11"/>
    <x v="822"/>
    <s v="Ava Corbin"/>
    <x v="1"/>
    <x v="5"/>
    <s v="Berlin"/>
    <x v="1"/>
    <s v="Home Office"/>
    <s v="Economy"/>
    <x v="2"/>
    <x v="5"/>
    <s v="Bush Corner Shelving, Pine"/>
    <n v="0"/>
    <n v="401"/>
    <n v="140"/>
    <n v="4"/>
    <b v="1"/>
  </r>
  <r>
    <s v="AZ-2011-7652463"/>
    <x v="822"/>
    <n v="28"/>
    <n v="6"/>
    <n v="11"/>
    <x v="822"/>
    <s v="Ava Corbin"/>
    <x v="1"/>
    <x v="5"/>
    <s v="Berlin"/>
    <x v="1"/>
    <s v="Home Office"/>
    <s v="Economy"/>
    <x v="2"/>
    <x v="5"/>
    <s v="Ikea Classic Bookcase, Mobile"/>
    <n v="0"/>
    <n v="663"/>
    <n v="99"/>
    <n v="2"/>
    <b v="0"/>
  </r>
  <r>
    <s v="AZ-2011-7652463"/>
    <x v="822"/>
    <n v="28"/>
    <n v="6"/>
    <n v="11"/>
    <x v="822"/>
    <s v="Ava Corbin"/>
    <x v="1"/>
    <x v="5"/>
    <s v="Berlin"/>
    <x v="1"/>
    <s v="Home Office"/>
    <s v="Economy"/>
    <x v="0"/>
    <x v="10"/>
    <s v="Kraft Peel and Seal, Set of 50"/>
    <n v="0"/>
    <n v="37"/>
    <n v="3"/>
    <n v="2"/>
    <b v="0"/>
  </r>
  <r>
    <s v="AZ-2011-7652463"/>
    <x v="822"/>
    <n v="28"/>
    <n v="6"/>
    <n v="11"/>
    <x v="822"/>
    <s v="Ava Corbin"/>
    <x v="1"/>
    <x v="5"/>
    <s v="Berlin"/>
    <x v="1"/>
    <s v="Home Office"/>
    <s v="Economy"/>
    <x v="1"/>
    <x v="9"/>
    <s v="Motorola Office Telephone, VoIP"/>
    <n v="0"/>
    <n v="323"/>
    <n v="122"/>
    <n v="5"/>
    <b v="1"/>
  </r>
  <r>
    <s v="AZ-2011-6447932"/>
    <x v="822"/>
    <n v="28"/>
    <n v="6"/>
    <n v="11"/>
    <x v="822"/>
    <s v="William Martin"/>
    <x v="5"/>
    <x v="10"/>
    <s v="Barcelona"/>
    <x v="2"/>
    <s v="Corporate"/>
    <s v="Economy"/>
    <x v="2"/>
    <x v="5"/>
    <s v="Bush Corner Shelving, Metal"/>
    <n v="0"/>
    <n v="247"/>
    <n v="35"/>
    <n v="2"/>
    <b v="0"/>
  </r>
  <r>
    <s v="AZ-2011-5827692"/>
    <x v="822"/>
    <n v="28"/>
    <n v="6"/>
    <n v="11"/>
    <x v="822"/>
    <s v="Jonathan Bottrill"/>
    <x v="4"/>
    <x v="42"/>
    <s v="Glasgow"/>
    <x v="0"/>
    <s v="Consumer"/>
    <s v="Economy"/>
    <x v="1"/>
    <x v="4"/>
    <s v="Okidata Inkjet, Wireless"/>
    <n v="0"/>
    <n v="628"/>
    <n v="6"/>
    <n v="2"/>
    <b v="0"/>
  </r>
  <r>
    <s v="AZ-2011-1260928"/>
    <x v="822"/>
    <n v="28"/>
    <n v="6"/>
    <n v="11"/>
    <x v="822"/>
    <s v="Ruby Frost"/>
    <x v="5"/>
    <x v="22"/>
    <s v="Torremolinos"/>
    <x v="2"/>
    <s v="Home Office"/>
    <s v="Economy"/>
    <x v="0"/>
    <x v="1"/>
    <s v="Avery Binder Covers, Economy"/>
    <n v="0"/>
    <n v="33"/>
    <n v="10"/>
    <n v="3"/>
    <b v="0"/>
  </r>
  <r>
    <s v="AZ-2011-5082038"/>
    <x v="822"/>
    <n v="28"/>
    <n v="6"/>
    <n v="11"/>
    <x v="822"/>
    <s v="Lane Taylor"/>
    <x v="3"/>
    <x v="27"/>
    <s v="Anglet"/>
    <x v="1"/>
    <s v="Corporate"/>
    <s v="Priority"/>
    <x v="0"/>
    <x v="0"/>
    <s v="Green Bar Computer Printout Paper, 8.5 x 11"/>
    <n v="0"/>
    <n v="237"/>
    <n v="35"/>
    <n v="7"/>
    <b v="1"/>
  </r>
  <r>
    <s v="BN-2011-1481332"/>
    <x v="822"/>
    <n v="28"/>
    <n v="6"/>
    <n v="11"/>
    <x v="822"/>
    <s v="Sam French"/>
    <x v="4"/>
    <x v="4"/>
    <s v="London"/>
    <x v="0"/>
    <s v="Consumer"/>
    <s v="Economy"/>
    <x v="2"/>
    <x v="15"/>
    <s v="Tenex Light Bulb, Durable"/>
    <n v="0"/>
    <n v="19"/>
    <n v="-9"/>
    <n v="2"/>
    <b v="0"/>
  </r>
  <r>
    <s v="BN-2011-1481332"/>
    <x v="822"/>
    <n v="28"/>
    <n v="6"/>
    <n v="11"/>
    <x v="822"/>
    <s v="Sam French"/>
    <x v="4"/>
    <x v="4"/>
    <s v="London"/>
    <x v="0"/>
    <s v="Consumer"/>
    <s v="Economy"/>
    <x v="0"/>
    <x v="1"/>
    <s v="Ibico Hole Reinforcements, Economy"/>
    <n v="0"/>
    <n v="44"/>
    <n v="19"/>
    <n v="7"/>
    <b v="1"/>
  </r>
  <r>
    <s v="AZ-2012-1696586"/>
    <x v="823"/>
    <n v="28"/>
    <n v="6"/>
    <n v="12"/>
    <x v="823"/>
    <s v="Mike Langer"/>
    <x v="4"/>
    <x v="4"/>
    <s v="Woking"/>
    <x v="0"/>
    <s v="Corporate"/>
    <s v="Economy"/>
    <x v="0"/>
    <x v="1"/>
    <s v="Wilson Jones 3-Hole Punch, Clear"/>
    <n v="0"/>
    <n v="82"/>
    <n v="23"/>
    <n v="3"/>
    <b v="1"/>
  </r>
  <r>
    <s v="AZ-2012-7930986"/>
    <x v="823"/>
    <n v="28"/>
    <n v="6"/>
    <n v="12"/>
    <x v="823"/>
    <s v="Chloe Landale"/>
    <x v="4"/>
    <x v="4"/>
    <s v="London"/>
    <x v="0"/>
    <s v="Home Office"/>
    <s v="Economy"/>
    <x v="2"/>
    <x v="6"/>
    <s v="Hon Executive Leather Armchair, Black"/>
    <n v="0"/>
    <n v="823"/>
    <n v="247"/>
    <n v="2"/>
    <b v="1"/>
  </r>
  <r>
    <s v="AZ-2012-7930986"/>
    <x v="823"/>
    <n v="28"/>
    <n v="6"/>
    <n v="12"/>
    <x v="823"/>
    <s v="Chloe Landale"/>
    <x v="4"/>
    <x v="4"/>
    <s v="London"/>
    <x v="0"/>
    <s v="Home Office"/>
    <s v="Economy"/>
    <x v="0"/>
    <x v="12"/>
    <s v="Fiskars Scissors, Steel"/>
    <n v="0"/>
    <n v="284"/>
    <n v="123"/>
    <n v="14"/>
    <b v="0"/>
  </r>
  <r>
    <s v="AZ-2012-5235693"/>
    <x v="823"/>
    <n v="28"/>
    <n v="6"/>
    <n v="12"/>
    <x v="823"/>
    <s v="Bailey Morris"/>
    <x v="1"/>
    <x v="23"/>
    <s v="Munich"/>
    <x v="1"/>
    <s v="Consumer"/>
    <s v="Immediate"/>
    <x v="1"/>
    <x v="9"/>
    <s v="Nokia Office Telephone, VoIP"/>
    <n v="0"/>
    <n v="196"/>
    <n v="72"/>
    <n v="3"/>
    <b v="0"/>
  </r>
  <r>
    <s v="BN-2012-7504566"/>
    <x v="823"/>
    <n v="28"/>
    <n v="6"/>
    <n v="12"/>
    <x v="823"/>
    <s v="Piper Wilder-Neligan"/>
    <x v="9"/>
    <x v="116"/>
    <s v="Emmen"/>
    <x v="1"/>
    <s v="Consumer"/>
    <s v="Economy"/>
    <x v="0"/>
    <x v="2"/>
    <s v="Sanford Pencil Sharpener, Water Color"/>
    <n v="1"/>
    <n v="39"/>
    <n v="-19"/>
    <n v="3"/>
    <b v="0"/>
  </r>
  <r>
    <s v="BN-2013-2045874"/>
    <x v="824"/>
    <n v="28"/>
    <n v="6"/>
    <n v="13"/>
    <x v="824"/>
    <s v="Jack Brier"/>
    <x v="3"/>
    <x v="8"/>
    <s v="Boulogne-Billancourt"/>
    <x v="1"/>
    <s v="Consumer"/>
    <s v="Immediate"/>
    <x v="2"/>
    <x v="6"/>
    <s v="Harbour Creations Rocking Chair, Adjustable"/>
    <n v="0"/>
    <n v="404"/>
    <n v="99"/>
    <n v="3"/>
    <b v="0"/>
  </r>
  <r>
    <s v="BN-2013-2045874"/>
    <x v="824"/>
    <n v="28"/>
    <n v="6"/>
    <n v="13"/>
    <x v="824"/>
    <s v="Jack Brier"/>
    <x v="3"/>
    <x v="8"/>
    <s v="Boulogne-Billancourt"/>
    <x v="1"/>
    <s v="Consumer"/>
    <s v="Immediate"/>
    <x v="0"/>
    <x v="0"/>
    <s v="Xerox Cards &amp; Envelopes, 8.5 x 11"/>
    <n v="0"/>
    <n v="246"/>
    <n v="39"/>
    <n v="5"/>
    <b v="1"/>
  </r>
  <r>
    <s v="BN-2013-2045874"/>
    <x v="824"/>
    <n v="28"/>
    <n v="6"/>
    <n v="13"/>
    <x v="824"/>
    <s v="Jack Brier"/>
    <x v="3"/>
    <x v="8"/>
    <s v="Boulogne-Billancourt"/>
    <x v="1"/>
    <s v="Consumer"/>
    <s v="Immediate"/>
    <x v="0"/>
    <x v="3"/>
    <s v="Fellowes Shelving, Blue"/>
    <n v="0"/>
    <n v="156"/>
    <n v="47"/>
    <n v="3"/>
    <b v="0"/>
  </r>
  <r>
    <s v="BN-2013-2045874"/>
    <x v="824"/>
    <n v="28"/>
    <n v="6"/>
    <n v="13"/>
    <x v="824"/>
    <s v="Jack Brier"/>
    <x v="3"/>
    <x v="8"/>
    <s v="Boulogne-Billancourt"/>
    <x v="1"/>
    <s v="Consumer"/>
    <s v="Immediate"/>
    <x v="1"/>
    <x v="4"/>
    <s v="Okidata Card Printer, Durable"/>
    <n v="0"/>
    <n v="299"/>
    <n v="-25"/>
    <n v="2"/>
    <b v="0"/>
  </r>
  <r>
    <s v="BN-2013-6886875"/>
    <x v="824"/>
    <n v="28"/>
    <n v="6"/>
    <n v="13"/>
    <x v="824"/>
    <s v="Xavier Burford"/>
    <x v="4"/>
    <x v="4"/>
    <s v="Birmingham"/>
    <x v="0"/>
    <s v="Corporate"/>
    <s v="Priority"/>
    <x v="0"/>
    <x v="10"/>
    <s v="GlobeWeis Clasp Envelope, Recycled"/>
    <n v="1"/>
    <n v="22"/>
    <n v="-11"/>
    <n v="5"/>
    <b v="0"/>
  </r>
  <r>
    <s v="BN-2013-6886875"/>
    <x v="824"/>
    <n v="28"/>
    <n v="6"/>
    <n v="13"/>
    <x v="824"/>
    <s v="Xavier Burford"/>
    <x v="4"/>
    <x v="4"/>
    <s v="Birmingham"/>
    <x v="0"/>
    <s v="Corporate"/>
    <s v="Priority"/>
    <x v="0"/>
    <x v="3"/>
    <s v="Eldon Lockers, Wire Frame"/>
    <n v="1"/>
    <n v="197"/>
    <n v="-118"/>
    <n v="2"/>
    <b v="1"/>
  </r>
  <r>
    <s v="AZ-2013-5932628"/>
    <x v="824"/>
    <n v="28"/>
    <n v="6"/>
    <n v="13"/>
    <x v="824"/>
    <s v="Patrick Atkinson"/>
    <x v="10"/>
    <x v="102"/>
    <s v="Klagenfurt"/>
    <x v="1"/>
    <s v="Home Office"/>
    <s v="Economy"/>
    <x v="2"/>
    <x v="5"/>
    <s v="Safco Corner Shelving, Traditional"/>
    <n v="0"/>
    <n v="448"/>
    <n v="81"/>
    <n v="3"/>
    <b v="1"/>
  </r>
  <r>
    <s v="AZ-2013-5932628"/>
    <x v="824"/>
    <n v="28"/>
    <n v="6"/>
    <n v="13"/>
    <x v="824"/>
    <s v="Patrick Atkinson"/>
    <x v="10"/>
    <x v="102"/>
    <s v="Klagenfurt"/>
    <x v="1"/>
    <s v="Home Office"/>
    <s v="Economy"/>
    <x v="2"/>
    <x v="15"/>
    <s v="Advantus Light Bulb, Duo Pack"/>
    <n v="0"/>
    <n v="40"/>
    <n v="8"/>
    <n v="2"/>
    <b v="1"/>
  </r>
  <r>
    <s v="AZ-2013-5932628"/>
    <x v="824"/>
    <n v="28"/>
    <n v="6"/>
    <n v="13"/>
    <x v="824"/>
    <s v="Patrick Atkinson"/>
    <x v="10"/>
    <x v="102"/>
    <s v="Klagenfurt"/>
    <x v="1"/>
    <s v="Home Office"/>
    <s v="Economy"/>
    <x v="0"/>
    <x v="8"/>
    <s v="Cuisinart Refrigerator, Silver"/>
    <n v="0"/>
    <n v="1987"/>
    <n v="338"/>
    <n v="4"/>
    <b v="0"/>
  </r>
  <r>
    <s v="AZ-2013-5932628"/>
    <x v="824"/>
    <n v="28"/>
    <n v="6"/>
    <n v="13"/>
    <x v="824"/>
    <s v="Patrick Atkinson"/>
    <x v="10"/>
    <x v="102"/>
    <s v="Klagenfurt"/>
    <x v="1"/>
    <s v="Home Office"/>
    <s v="Economy"/>
    <x v="0"/>
    <x v="2"/>
    <s v="Boston Canvas, Fluorescent"/>
    <n v="0"/>
    <n v="165"/>
    <n v="30"/>
    <n v="3"/>
    <b v="0"/>
  </r>
  <r>
    <s v="AZ-2013-5932628"/>
    <x v="824"/>
    <n v="28"/>
    <n v="6"/>
    <n v="13"/>
    <x v="824"/>
    <s v="Patrick Atkinson"/>
    <x v="10"/>
    <x v="102"/>
    <s v="Klagenfurt"/>
    <x v="1"/>
    <s v="Home Office"/>
    <s v="Economy"/>
    <x v="0"/>
    <x v="1"/>
    <s v="Avery 3-Hole Punch, Durable"/>
    <n v="0"/>
    <n v="59"/>
    <n v="21"/>
    <n v="2"/>
    <b v="1"/>
  </r>
  <r>
    <s v="AZ-2013-5932628"/>
    <x v="824"/>
    <n v="28"/>
    <n v="6"/>
    <n v="13"/>
    <x v="824"/>
    <s v="Patrick Atkinson"/>
    <x v="10"/>
    <x v="102"/>
    <s v="Klagenfurt"/>
    <x v="1"/>
    <s v="Home Office"/>
    <s v="Economy"/>
    <x v="0"/>
    <x v="0"/>
    <s v="SanDisk Computer Printout Paper, Recycled"/>
    <n v="0"/>
    <n v="149"/>
    <n v="67"/>
    <n v="5"/>
    <b v="1"/>
  </r>
  <r>
    <s v="AZ-2013-5932628"/>
    <x v="824"/>
    <n v="28"/>
    <n v="6"/>
    <n v="13"/>
    <x v="824"/>
    <s v="Patrick Atkinson"/>
    <x v="10"/>
    <x v="102"/>
    <s v="Klagenfurt"/>
    <x v="1"/>
    <s v="Home Office"/>
    <s v="Economy"/>
    <x v="0"/>
    <x v="3"/>
    <s v="Smead Box, Wire Frame"/>
    <n v="0"/>
    <n v="49"/>
    <n v="8"/>
    <n v="5"/>
    <b v="0"/>
  </r>
  <r>
    <s v="AZ-2013-5248239"/>
    <x v="824"/>
    <n v="28"/>
    <n v="6"/>
    <n v="13"/>
    <x v="824"/>
    <s v="Darcy St George"/>
    <x v="4"/>
    <x v="88"/>
    <s v="Swansea"/>
    <x v="0"/>
    <s v="Corporate"/>
    <s v="Economy"/>
    <x v="0"/>
    <x v="8"/>
    <s v="Breville Microwave, Red"/>
    <n v="0"/>
    <n v="905"/>
    <n v="81"/>
    <n v="3"/>
    <b v="0"/>
  </r>
  <r>
    <s v="AZ-2013-5248239"/>
    <x v="824"/>
    <n v="28"/>
    <n v="6"/>
    <n v="13"/>
    <x v="824"/>
    <s v="Darcy St George"/>
    <x v="4"/>
    <x v="88"/>
    <s v="Swansea"/>
    <x v="0"/>
    <s v="Corporate"/>
    <s v="Economy"/>
    <x v="0"/>
    <x v="2"/>
    <s v="Boston Pencil Sharpener, Easy-Erase"/>
    <n v="0"/>
    <n v="91"/>
    <n v="14"/>
    <n v="3"/>
    <b v="1"/>
  </r>
  <r>
    <s v="AZ-2013-5248239"/>
    <x v="824"/>
    <n v="28"/>
    <n v="6"/>
    <n v="13"/>
    <x v="824"/>
    <s v="Darcy St George"/>
    <x v="4"/>
    <x v="88"/>
    <s v="Swansea"/>
    <x v="0"/>
    <s v="Corporate"/>
    <s v="Economy"/>
    <x v="0"/>
    <x v="2"/>
    <s v="Boston Sketch Pad, Blue"/>
    <n v="0"/>
    <n v="194"/>
    <n v="84"/>
    <n v="4"/>
    <b v="1"/>
  </r>
  <r>
    <s v="AZ-2013-5248239"/>
    <x v="824"/>
    <n v="28"/>
    <n v="6"/>
    <n v="13"/>
    <x v="824"/>
    <s v="Darcy St George"/>
    <x v="4"/>
    <x v="88"/>
    <s v="Swansea"/>
    <x v="0"/>
    <s v="Corporate"/>
    <s v="Economy"/>
    <x v="0"/>
    <x v="2"/>
    <s v="Sanford Pencil Sharpener, Water Color"/>
    <n v="0"/>
    <n v="116"/>
    <n v="13"/>
    <n v="4"/>
    <b v="1"/>
  </r>
  <r>
    <s v="AZ-2013-5248239"/>
    <x v="824"/>
    <n v="28"/>
    <n v="6"/>
    <n v="13"/>
    <x v="824"/>
    <s v="Darcy St George"/>
    <x v="4"/>
    <x v="88"/>
    <s v="Swansea"/>
    <x v="0"/>
    <s v="Corporate"/>
    <s v="Economy"/>
    <x v="0"/>
    <x v="10"/>
    <s v="Jiffy Manila Envelope, Security-Tint"/>
    <n v="0"/>
    <n v="57"/>
    <n v="28"/>
    <n v="2"/>
    <b v="0"/>
  </r>
  <r>
    <s v="AZ-2013-5248239"/>
    <x v="824"/>
    <n v="28"/>
    <n v="6"/>
    <n v="13"/>
    <x v="824"/>
    <s v="Darcy St George"/>
    <x v="4"/>
    <x v="88"/>
    <s v="Swansea"/>
    <x v="0"/>
    <s v="Corporate"/>
    <s v="Economy"/>
    <x v="1"/>
    <x v="9"/>
    <s v="Cisco Smart Phone, Cordless"/>
    <n v="0"/>
    <n v="1954"/>
    <n v="782"/>
    <n v="3"/>
    <b v="0"/>
  </r>
  <r>
    <s v="AZ-2011-2389500"/>
    <x v="825"/>
    <n v="29"/>
    <n v="6"/>
    <n v="11"/>
    <x v="825"/>
    <s v="Jack Brier"/>
    <x v="3"/>
    <x v="8"/>
    <s v="Paris"/>
    <x v="1"/>
    <s v="Consumer"/>
    <s v="Economy"/>
    <x v="0"/>
    <x v="12"/>
    <s v="Kleencut Shears, Steel"/>
    <n v="0"/>
    <n v="554"/>
    <n v="144"/>
    <n v="12"/>
    <b v="0"/>
  </r>
  <r>
    <s v="BN-2011-8231931"/>
    <x v="825"/>
    <n v="29"/>
    <n v="6"/>
    <n v="11"/>
    <x v="825"/>
    <s v="Laura Akhtar"/>
    <x v="4"/>
    <x v="4"/>
    <s v="London"/>
    <x v="0"/>
    <s v="Consumer"/>
    <s v="Economy"/>
    <x v="0"/>
    <x v="12"/>
    <s v="Elite Scissors, Serrated"/>
    <n v="0"/>
    <n v="87"/>
    <n v="-4"/>
    <n v="5"/>
    <b v="0"/>
  </r>
  <r>
    <s v="AZ-2012-1999567"/>
    <x v="826"/>
    <n v="29"/>
    <n v="6"/>
    <n v="12"/>
    <x v="826"/>
    <s v="Nathan Allwood"/>
    <x v="4"/>
    <x v="4"/>
    <s v="London"/>
    <x v="0"/>
    <s v="Home Office"/>
    <s v="Economy Plus"/>
    <x v="0"/>
    <x v="3"/>
    <s v="Fellowes Lockers, Single Width"/>
    <n v="0"/>
    <n v="560"/>
    <n v="44"/>
    <n v="3"/>
    <b v="0"/>
  </r>
  <r>
    <s v="AZ-2012-2500695"/>
    <x v="826"/>
    <n v="29"/>
    <n v="6"/>
    <n v="12"/>
    <x v="826"/>
    <s v="Toby Rowley"/>
    <x v="5"/>
    <x v="22"/>
    <s v="Granada"/>
    <x v="2"/>
    <s v="Consumer"/>
    <s v="Economy"/>
    <x v="0"/>
    <x v="10"/>
    <s v="Kraft Business Envelopes, Set of 50"/>
    <n v="0"/>
    <n v="60"/>
    <n v="29"/>
    <n v="3"/>
    <b v="1"/>
  </r>
  <r>
    <s v="AZ-2012-2500695"/>
    <x v="826"/>
    <n v="29"/>
    <n v="6"/>
    <n v="12"/>
    <x v="826"/>
    <s v="Toby Rowley"/>
    <x v="5"/>
    <x v="22"/>
    <s v="Granada"/>
    <x v="2"/>
    <s v="Consumer"/>
    <s v="Economy"/>
    <x v="1"/>
    <x v="9"/>
    <s v="Motorola Headset, Cordless"/>
    <n v="0"/>
    <n v="446"/>
    <n v="109"/>
    <n v="6"/>
    <b v="1"/>
  </r>
  <r>
    <s v="AZ-2012-2224198"/>
    <x v="826"/>
    <n v="29"/>
    <n v="6"/>
    <n v="12"/>
    <x v="826"/>
    <s v="Minnie Cash"/>
    <x v="1"/>
    <x v="1"/>
    <s v="Gronau"/>
    <x v="1"/>
    <s v="Corporate"/>
    <s v="Priority"/>
    <x v="0"/>
    <x v="11"/>
    <s v="Stockwell Paper Clips, Bulk Pack"/>
    <n v="0"/>
    <n v="41"/>
    <n v="20"/>
    <n v="3"/>
    <b v="0"/>
  </r>
  <r>
    <s v="AZ-2012-2224198"/>
    <x v="826"/>
    <n v="29"/>
    <n v="6"/>
    <n v="12"/>
    <x v="826"/>
    <s v="Minnie Cash"/>
    <x v="1"/>
    <x v="1"/>
    <s v="Gronau"/>
    <x v="1"/>
    <s v="Corporate"/>
    <s v="Priority"/>
    <x v="1"/>
    <x v="7"/>
    <s v="SanDisk Memory Card, Bluetooth"/>
    <n v="0"/>
    <n v="225"/>
    <n v="29"/>
    <n v="2"/>
    <b v="0"/>
  </r>
  <r>
    <s v="AZ-2012-8940474"/>
    <x v="826"/>
    <n v="29"/>
    <n v="6"/>
    <n v="12"/>
    <x v="826"/>
    <s v="Sienna Williamson"/>
    <x v="13"/>
    <x v="69"/>
    <s v="Espoo"/>
    <x v="0"/>
    <s v="Corporate"/>
    <s v="Economy"/>
    <x v="2"/>
    <x v="6"/>
    <s v="Novimex Chairmat, Set of Two"/>
    <n v="0"/>
    <n v="293"/>
    <n v="47"/>
    <n v="5"/>
    <b v="0"/>
  </r>
  <r>
    <s v="AZ-2012-8940474"/>
    <x v="826"/>
    <n v="29"/>
    <n v="6"/>
    <n v="12"/>
    <x v="826"/>
    <s v="Sienna Williamson"/>
    <x v="13"/>
    <x v="69"/>
    <s v="Espoo"/>
    <x v="0"/>
    <s v="Corporate"/>
    <s v="Economy"/>
    <x v="0"/>
    <x v="2"/>
    <s v="Stanley Canvas, Easy-Erase"/>
    <n v="0"/>
    <n v="99"/>
    <n v="24"/>
    <n v="2"/>
    <b v="1"/>
  </r>
  <r>
    <s v="AZ-2012-8940474"/>
    <x v="826"/>
    <n v="29"/>
    <n v="6"/>
    <n v="12"/>
    <x v="826"/>
    <s v="Sienna Williamson"/>
    <x v="13"/>
    <x v="69"/>
    <s v="Espoo"/>
    <x v="0"/>
    <s v="Corporate"/>
    <s v="Economy"/>
    <x v="1"/>
    <x v="9"/>
    <s v="Motorola Office Telephone, VoIP"/>
    <n v="0"/>
    <n v="216"/>
    <n v="95"/>
    <n v="3"/>
    <b v="1"/>
  </r>
  <r>
    <s v="AZ-2012-3373330"/>
    <x v="826"/>
    <n v="29"/>
    <n v="6"/>
    <n v="12"/>
    <x v="826"/>
    <s v="Alex Greenwood"/>
    <x v="1"/>
    <x v="5"/>
    <s v="Berlin"/>
    <x v="1"/>
    <s v="Consumer"/>
    <s v="Economy"/>
    <x v="2"/>
    <x v="6"/>
    <s v="SAFCO Rocking Chair, Adjustable"/>
    <n v="0"/>
    <n v="769"/>
    <n v="154"/>
    <n v="7"/>
    <b v="1"/>
  </r>
  <r>
    <s v="AZ-2012-3373330"/>
    <x v="826"/>
    <n v="29"/>
    <n v="6"/>
    <n v="12"/>
    <x v="826"/>
    <s v="Alex Greenwood"/>
    <x v="1"/>
    <x v="5"/>
    <s v="Berlin"/>
    <x v="1"/>
    <s v="Consumer"/>
    <s v="Economy"/>
    <x v="2"/>
    <x v="15"/>
    <s v="Eldon Clock, Duo Pack"/>
    <n v="0"/>
    <n v="153"/>
    <n v="58"/>
    <n v="3"/>
    <b v="0"/>
  </r>
  <r>
    <s v="AZ-2012-3373330"/>
    <x v="826"/>
    <n v="29"/>
    <n v="6"/>
    <n v="12"/>
    <x v="826"/>
    <s v="Alex Greenwood"/>
    <x v="1"/>
    <x v="5"/>
    <s v="Berlin"/>
    <x v="1"/>
    <s v="Consumer"/>
    <s v="Economy"/>
    <x v="0"/>
    <x v="2"/>
    <s v="Sanford Pens, Water Color"/>
    <n v="0"/>
    <n v="64"/>
    <n v="26"/>
    <n v="5"/>
    <b v="0"/>
  </r>
  <r>
    <s v="AZ-2012-3373330"/>
    <x v="826"/>
    <n v="29"/>
    <n v="6"/>
    <n v="12"/>
    <x v="826"/>
    <s v="Alex Greenwood"/>
    <x v="1"/>
    <x v="5"/>
    <s v="Berlin"/>
    <x v="1"/>
    <s v="Consumer"/>
    <s v="Economy"/>
    <x v="0"/>
    <x v="1"/>
    <s v="Avery Index Tab, Clear"/>
    <n v="0"/>
    <n v="16"/>
    <n v="3"/>
    <n v="3"/>
    <b v="0"/>
  </r>
  <r>
    <s v="AZ-2012-3373330"/>
    <x v="826"/>
    <n v="29"/>
    <n v="6"/>
    <n v="12"/>
    <x v="826"/>
    <s v="Alex Greenwood"/>
    <x v="1"/>
    <x v="5"/>
    <s v="Berlin"/>
    <x v="1"/>
    <s v="Consumer"/>
    <s v="Economy"/>
    <x v="0"/>
    <x v="1"/>
    <s v="Ibico Index Tab, Clear"/>
    <n v="0"/>
    <n v="56"/>
    <n v="5"/>
    <n v="7"/>
    <b v="1"/>
  </r>
  <r>
    <s v="AZ-2012-3373330"/>
    <x v="826"/>
    <n v="29"/>
    <n v="6"/>
    <n v="12"/>
    <x v="826"/>
    <s v="Alex Greenwood"/>
    <x v="1"/>
    <x v="5"/>
    <s v="Berlin"/>
    <x v="1"/>
    <s v="Consumer"/>
    <s v="Economy"/>
    <x v="0"/>
    <x v="3"/>
    <s v="Smead Folders, Wire Frame"/>
    <n v="0"/>
    <n v="53"/>
    <n v="-9"/>
    <n v="4"/>
    <b v="1"/>
  </r>
  <r>
    <s v="AZ-2012-3373330"/>
    <x v="826"/>
    <n v="29"/>
    <n v="6"/>
    <n v="12"/>
    <x v="826"/>
    <s v="Alex Greenwood"/>
    <x v="1"/>
    <x v="5"/>
    <s v="Berlin"/>
    <x v="1"/>
    <s v="Consumer"/>
    <s v="Economy"/>
    <x v="1"/>
    <x v="13"/>
    <s v="Brother Fax and Copier, Digital"/>
    <n v="0"/>
    <n v="344"/>
    <n v="15"/>
    <n v="2"/>
    <b v="0"/>
  </r>
  <r>
    <s v="BN-2012-8400051"/>
    <x v="826"/>
    <n v="29"/>
    <n v="6"/>
    <n v="12"/>
    <x v="826"/>
    <s v="Kristen Holland"/>
    <x v="0"/>
    <x v="0"/>
    <s v="Solna"/>
    <x v="0"/>
    <s v="Consumer"/>
    <s v="Economy"/>
    <x v="0"/>
    <x v="14"/>
    <s v="Hon Round Labels, Laser Printer Compatible"/>
    <n v="1"/>
    <n v="3"/>
    <n v="-1"/>
    <n v="1"/>
    <b v="1"/>
  </r>
  <r>
    <s v="AZ-2013-9510969"/>
    <x v="827"/>
    <n v="29"/>
    <n v="6"/>
    <n v="13"/>
    <x v="827"/>
    <s v="Charlotte Savage"/>
    <x v="1"/>
    <x v="1"/>
    <s v="Bonn"/>
    <x v="1"/>
    <s v="Consumer"/>
    <s v="Economy"/>
    <x v="2"/>
    <x v="16"/>
    <s v="Bevis Round Table, Adjustable Height"/>
    <n v="0"/>
    <n v="1691"/>
    <n v="-833"/>
    <n v="5"/>
    <b v="0"/>
  </r>
  <r>
    <s v="BN-2013-6154570"/>
    <x v="827"/>
    <n v="29"/>
    <n v="6"/>
    <n v="13"/>
    <x v="827"/>
    <s v="Michael Kim"/>
    <x v="1"/>
    <x v="28"/>
    <s v="Reutlingen"/>
    <x v="1"/>
    <s v="Consumer"/>
    <s v="Economy"/>
    <x v="0"/>
    <x v="8"/>
    <s v="Hamilton Beach Toaster, Red"/>
    <n v="0"/>
    <n v="104"/>
    <n v="-7"/>
    <n v="2"/>
    <b v="1"/>
  </r>
  <r>
    <s v="AZ-2013-9510969"/>
    <x v="827"/>
    <n v="29"/>
    <n v="6"/>
    <n v="13"/>
    <x v="827"/>
    <s v="Charlotte Savage"/>
    <x v="1"/>
    <x v="1"/>
    <s v="Bonn"/>
    <x v="1"/>
    <s v="Consumer"/>
    <s v="Economy"/>
    <x v="0"/>
    <x v="2"/>
    <s v="BIC Sketch Pad, Water Color"/>
    <n v="0"/>
    <n v="415"/>
    <n v="62"/>
    <n v="8"/>
    <b v="0"/>
  </r>
  <r>
    <s v="AZ-2013-9510969"/>
    <x v="827"/>
    <n v="29"/>
    <n v="6"/>
    <n v="13"/>
    <x v="827"/>
    <s v="Charlotte Savage"/>
    <x v="1"/>
    <x v="1"/>
    <s v="Bonn"/>
    <x v="1"/>
    <s v="Consumer"/>
    <s v="Economy"/>
    <x v="0"/>
    <x v="1"/>
    <s v="Acco Binder, Clear"/>
    <n v="0"/>
    <n v="29"/>
    <n v="10"/>
    <n v="2"/>
    <b v="0"/>
  </r>
  <r>
    <s v="AZ-2013-9510969"/>
    <x v="827"/>
    <n v="29"/>
    <n v="6"/>
    <n v="13"/>
    <x v="827"/>
    <s v="Charlotte Savage"/>
    <x v="1"/>
    <x v="1"/>
    <s v="Bonn"/>
    <x v="1"/>
    <s v="Consumer"/>
    <s v="Economy"/>
    <x v="0"/>
    <x v="0"/>
    <s v="Xerox Message Books, Recycled"/>
    <n v="0"/>
    <n v="41"/>
    <n v="13"/>
    <n v="2"/>
    <b v="1"/>
  </r>
  <r>
    <s v="BN-2013-6154570"/>
    <x v="827"/>
    <n v="29"/>
    <n v="6"/>
    <n v="13"/>
    <x v="827"/>
    <s v="Michael Kim"/>
    <x v="1"/>
    <x v="28"/>
    <s v="Reutlingen"/>
    <x v="1"/>
    <s v="Consumer"/>
    <s v="Economy"/>
    <x v="1"/>
    <x v="7"/>
    <s v="Logitech Router, Bluetooth"/>
    <n v="0"/>
    <n v="742"/>
    <n v="59"/>
    <n v="3"/>
    <b v="1"/>
  </r>
  <r>
    <s v="AZ-2013-5548332"/>
    <x v="827"/>
    <n v="29"/>
    <n v="6"/>
    <n v="13"/>
    <x v="827"/>
    <s v="Michael Myers"/>
    <x v="5"/>
    <x v="54"/>
    <s v="Madrid"/>
    <x v="2"/>
    <s v="Home Office"/>
    <s v="Economy"/>
    <x v="2"/>
    <x v="15"/>
    <s v="Tenex Frame, Erganomic"/>
    <n v="0"/>
    <n v="326"/>
    <n v="107"/>
    <n v="3"/>
    <b v="1"/>
  </r>
  <r>
    <s v="AZ-2013-5548332"/>
    <x v="827"/>
    <n v="29"/>
    <n v="6"/>
    <n v="13"/>
    <x v="827"/>
    <s v="Michael Myers"/>
    <x v="5"/>
    <x v="54"/>
    <s v="Madrid"/>
    <x v="2"/>
    <s v="Home Office"/>
    <s v="Economy"/>
    <x v="0"/>
    <x v="11"/>
    <s v="Advantus Thumb Tacks, Assorted Sizes"/>
    <n v="0"/>
    <n v="44"/>
    <n v="7"/>
    <n v="4"/>
    <b v="1"/>
  </r>
  <r>
    <s v="AZ-2012-4709370"/>
    <x v="828"/>
    <n v="30"/>
    <n v="6"/>
    <n v="12"/>
    <x v="828"/>
    <s v="Kian Sykes"/>
    <x v="2"/>
    <x v="6"/>
    <s v="Pomezia"/>
    <x v="2"/>
    <s v="Consumer"/>
    <s v="Economy"/>
    <x v="0"/>
    <x v="1"/>
    <s v="Ibico 3-Hole Punch, Economy"/>
    <n v="0"/>
    <n v="91"/>
    <n v="46"/>
    <n v="3"/>
    <b v="0"/>
  </r>
  <r>
    <s v="AZ-2012-4709370"/>
    <x v="828"/>
    <n v="30"/>
    <n v="6"/>
    <n v="12"/>
    <x v="828"/>
    <s v="Kian Sykes"/>
    <x v="2"/>
    <x v="6"/>
    <s v="Pomezia"/>
    <x v="2"/>
    <s v="Consumer"/>
    <s v="Economy"/>
    <x v="0"/>
    <x v="11"/>
    <s v="OIC Thumb Tacks, Assorted Sizes"/>
    <n v="0"/>
    <n v="35"/>
    <n v="14"/>
    <n v="3"/>
    <b v="1"/>
  </r>
  <r>
    <s v="AZ-2012-4709370"/>
    <x v="828"/>
    <n v="30"/>
    <n v="6"/>
    <n v="12"/>
    <x v="828"/>
    <s v="Kian Sykes"/>
    <x v="2"/>
    <x v="6"/>
    <s v="Pomezia"/>
    <x v="2"/>
    <s v="Consumer"/>
    <s v="Economy"/>
    <x v="0"/>
    <x v="14"/>
    <s v="Hon Shipping Labels, 5000 Label Set"/>
    <n v="0"/>
    <n v="24"/>
    <n v="11"/>
    <n v="2"/>
    <b v="0"/>
  </r>
  <r>
    <s v="AZ-2012-4709370"/>
    <x v="828"/>
    <n v="30"/>
    <n v="6"/>
    <n v="12"/>
    <x v="828"/>
    <s v="Kian Sykes"/>
    <x v="2"/>
    <x v="6"/>
    <s v="Pomezia"/>
    <x v="2"/>
    <s v="Consumer"/>
    <s v="Economy"/>
    <x v="0"/>
    <x v="3"/>
    <s v="Tenex File Cart, Single Width"/>
    <n v="0"/>
    <n v="241"/>
    <n v="-125"/>
    <n v="3"/>
    <b v="0"/>
  </r>
  <r>
    <s v="BN-2012-7073852"/>
    <x v="828"/>
    <n v="30"/>
    <n v="6"/>
    <n v="12"/>
    <x v="828"/>
    <s v="Richard Poole"/>
    <x v="5"/>
    <x v="54"/>
    <s v="Madrid"/>
    <x v="2"/>
    <s v="Home Office"/>
    <s v="Immediate"/>
    <x v="2"/>
    <x v="6"/>
    <s v="Hon Rocking Chair, Red"/>
    <n v="0"/>
    <n v="522"/>
    <n v="-78"/>
    <n v="5"/>
    <b v="1"/>
  </r>
  <r>
    <s v="AZ-2014-5614288"/>
    <x v="829"/>
    <n v="30"/>
    <n v="6"/>
    <n v="14"/>
    <x v="829"/>
    <s v="Michael Wilson"/>
    <x v="4"/>
    <x v="4"/>
    <s v="Stoke-on-Trent"/>
    <x v="0"/>
    <s v="Home Office"/>
    <s v="Immediate"/>
    <x v="2"/>
    <x v="15"/>
    <s v="Tenex Stacking Tray, Erganomic"/>
    <n v="0"/>
    <n v="134"/>
    <n v="-44"/>
    <n v="8"/>
    <b v="0"/>
  </r>
  <r>
    <s v="AZ-2014-5614288"/>
    <x v="829"/>
    <n v="30"/>
    <n v="6"/>
    <n v="14"/>
    <x v="829"/>
    <s v="Michael Wilson"/>
    <x v="4"/>
    <x v="4"/>
    <s v="Stoke-on-Trent"/>
    <x v="0"/>
    <s v="Home Office"/>
    <s v="Immediate"/>
    <x v="0"/>
    <x v="1"/>
    <s v="Avery Binding Machine, Economy"/>
    <n v="0"/>
    <n v="293"/>
    <n v="35"/>
    <n v="6"/>
    <b v="0"/>
  </r>
  <r>
    <s v="AZ-2014-5614288"/>
    <x v="829"/>
    <n v="30"/>
    <n v="6"/>
    <n v="14"/>
    <x v="829"/>
    <s v="Michael Wilson"/>
    <x v="4"/>
    <x v="4"/>
    <s v="Stoke-on-Trent"/>
    <x v="0"/>
    <s v="Home Office"/>
    <s v="Immediate"/>
    <x v="0"/>
    <x v="1"/>
    <s v="Cardinal Binder, Durable"/>
    <n v="0"/>
    <n v="31"/>
    <n v="2"/>
    <n v="2"/>
    <b v="1"/>
  </r>
  <r>
    <s v="AZ-2014-5614288"/>
    <x v="829"/>
    <n v="30"/>
    <n v="6"/>
    <n v="14"/>
    <x v="829"/>
    <s v="Michael Wilson"/>
    <x v="4"/>
    <x v="4"/>
    <s v="Stoke-on-Trent"/>
    <x v="0"/>
    <s v="Home Office"/>
    <s v="Immediate"/>
    <x v="0"/>
    <x v="10"/>
    <s v="Kraft Mailers, Security-Tint"/>
    <n v="0"/>
    <n v="40"/>
    <n v="2"/>
    <n v="1"/>
    <b v="0"/>
  </r>
  <r>
    <s v="AZ-2014-5614288"/>
    <x v="829"/>
    <n v="30"/>
    <n v="6"/>
    <n v="14"/>
    <x v="829"/>
    <s v="Michael Wilson"/>
    <x v="4"/>
    <x v="4"/>
    <s v="Stoke-on-Trent"/>
    <x v="0"/>
    <s v="Home Office"/>
    <s v="Immediate"/>
    <x v="0"/>
    <x v="14"/>
    <s v="Smead Legal Exhibit Labels, Alphabetical"/>
    <n v="0"/>
    <n v="44"/>
    <n v="5"/>
    <n v="4"/>
    <b v="1"/>
  </r>
  <r>
    <s v="AZ-2014-8488653"/>
    <x v="829"/>
    <n v="30"/>
    <n v="6"/>
    <n v="14"/>
    <x v="829"/>
    <s v="Libby McDonald"/>
    <x v="1"/>
    <x v="1"/>
    <s v="Cologne"/>
    <x v="1"/>
    <s v="Home Office"/>
    <s v="Economy"/>
    <x v="2"/>
    <x v="6"/>
    <s v="Hon Executive Leather Armchair, Adjustable"/>
    <n v="0"/>
    <n v="1228"/>
    <n v="14"/>
    <n v="3"/>
    <b v="1"/>
  </r>
  <r>
    <s v="AZ-2014-8202914"/>
    <x v="829"/>
    <n v="30"/>
    <n v="6"/>
    <n v="14"/>
    <x v="829"/>
    <s v="Patricia Epps"/>
    <x v="2"/>
    <x v="15"/>
    <s v="Gela"/>
    <x v="2"/>
    <s v="Corporate"/>
    <s v="Economy"/>
    <x v="0"/>
    <x v="8"/>
    <s v="KitchenAid Coffee Grinder, Black"/>
    <n v="0"/>
    <n v="140"/>
    <n v="57"/>
    <n v="2"/>
    <b v="1"/>
  </r>
  <r>
    <s v="AZ-2014-1270889"/>
    <x v="829"/>
    <n v="30"/>
    <n v="6"/>
    <n v="14"/>
    <x v="829"/>
    <s v="Jason Roger"/>
    <x v="1"/>
    <x v="28"/>
    <s v="Stuttgart"/>
    <x v="1"/>
    <s v="Corporate"/>
    <s v="Economy Plus"/>
    <x v="2"/>
    <x v="6"/>
    <s v="Office Star Executive Leather Armchair, Adjustable"/>
    <n v="0"/>
    <n v="423"/>
    <n v="5"/>
    <n v="1"/>
    <b v="1"/>
  </r>
  <r>
    <s v="AZ-2014-1270889"/>
    <x v="829"/>
    <n v="30"/>
    <n v="6"/>
    <n v="14"/>
    <x v="829"/>
    <s v="Jason Roger"/>
    <x v="1"/>
    <x v="28"/>
    <s v="Stuttgart"/>
    <x v="1"/>
    <s v="Corporate"/>
    <s v="Economy Plus"/>
    <x v="0"/>
    <x v="2"/>
    <s v="Boston Highlighters, Fluorescent"/>
    <n v="0"/>
    <n v="40"/>
    <n v="10"/>
    <n v="2"/>
    <b v="1"/>
  </r>
  <r>
    <s v="AZ-2014-4709921"/>
    <x v="829"/>
    <n v="30"/>
    <n v="6"/>
    <n v="14"/>
    <x v="829"/>
    <s v="Koby Ricketson"/>
    <x v="3"/>
    <x v="8"/>
    <s v="Paris"/>
    <x v="1"/>
    <s v="Corporate"/>
    <s v="Economy"/>
    <x v="0"/>
    <x v="2"/>
    <s v="Sanford Highlighters, Blue"/>
    <n v="0"/>
    <n v="110"/>
    <n v="12"/>
    <n v="7"/>
    <b v="0"/>
  </r>
  <r>
    <s v="AZ-2014-4709921"/>
    <x v="829"/>
    <n v="30"/>
    <n v="6"/>
    <n v="14"/>
    <x v="829"/>
    <s v="Koby Ricketson"/>
    <x v="3"/>
    <x v="8"/>
    <s v="Paris"/>
    <x v="1"/>
    <s v="Corporate"/>
    <s v="Economy"/>
    <x v="0"/>
    <x v="3"/>
    <s v="Smead Lockers, Blue"/>
    <n v="0"/>
    <n v="536"/>
    <n v="42"/>
    <n v="3"/>
    <b v="0"/>
  </r>
  <r>
    <s v="AZ-2011-2201547"/>
    <x v="830"/>
    <n v="13"/>
    <n v="7"/>
    <n v="11"/>
    <x v="830"/>
    <s v="Lola Hughes"/>
    <x v="4"/>
    <x v="4"/>
    <s v="Bideford"/>
    <x v="0"/>
    <s v="Consumer"/>
    <s v="Economy"/>
    <x v="0"/>
    <x v="0"/>
    <s v="Xerox Memo Slips, Recycled"/>
    <n v="0"/>
    <n v="94"/>
    <n v="14"/>
    <n v="7"/>
    <b v="0"/>
  </r>
  <r>
    <s v="AZ-2011-2201547"/>
    <x v="830"/>
    <n v="13"/>
    <n v="7"/>
    <n v="11"/>
    <x v="830"/>
    <s v="Lola Hughes"/>
    <x v="4"/>
    <x v="4"/>
    <s v="Bideford"/>
    <x v="0"/>
    <s v="Consumer"/>
    <s v="Economy"/>
    <x v="0"/>
    <x v="3"/>
    <s v="Eldon Shelving, Single Width"/>
    <n v="0"/>
    <n v="194"/>
    <n v="0"/>
    <n v="4"/>
    <b v="0"/>
  </r>
  <r>
    <s v="AZ-2012-5117204"/>
    <x v="831"/>
    <n v="13"/>
    <n v="7"/>
    <n v="12"/>
    <x v="831"/>
    <s v="Angus Reading"/>
    <x v="4"/>
    <x v="4"/>
    <s v="London"/>
    <x v="0"/>
    <s v="Corporate"/>
    <s v="Economy"/>
    <x v="0"/>
    <x v="1"/>
    <s v="Acco 3-Hole Punch, Economy"/>
    <n v="0"/>
    <n v="54"/>
    <n v="5"/>
    <n v="2"/>
    <b v="1"/>
  </r>
  <r>
    <s v="AZ-2012-5117204"/>
    <x v="831"/>
    <n v="13"/>
    <n v="7"/>
    <n v="12"/>
    <x v="831"/>
    <s v="Angus Reading"/>
    <x v="4"/>
    <x v="4"/>
    <s v="London"/>
    <x v="0"/>
    <s v="Corporate"/>
    <s v="Economy"/>
    <x v="1"/>
    <x v="4"/>
    <s v="StarTech Inkjet, White"/>
    <n v="0"/>
    <n v="807"/>
    <n v="305"/>
    <n v="3"/>
    <b v="1"/>
  </r>
  <r>
    <s v="AZ-2012-5894854"/>
    <x v="831"/>
    <n v="13"/>
    <n v="7"/>
    <n v="12"/>
    <x v="831"/>
    <s v="Jett Osman"/>
    <x v="4"/>
    <x v="4"/>
    <s v="Leeds"/>
    <x v="0"/>
    <s v="Home Office"/>
    <s v="Economy Plus"/>
    <x v="0"/>
    <x v="1"/>
    <s v="Acco Binding Machine, Durable"/>
    <n v="0"/>
    <n v="316"/>
    <n v="76"/>
    <n v="6"/>
    <b v="1"/>
  </r>
  <r>
    <s v="AZ-2012-5894854"/>
    <x v="831"/>
    <n v="13"/>
    <n v="7"/>
    <n v="12"/>
    <x v="831"/>
    <s v="Jett Osman"/>
    <x v="4"/>
    <x v="4"/>
    <s v="Leeds"/>
    <x v="0"/>
    <s v="Home Office"/>
    <s v="Economy Plus"/>
    <x v="0"/>
    <x v="14"/>
    <s v="Hon Shipping Labels, 5000 Label Set"/>
    <n v="0"/>
    <n v="59"/>
    <n v="28"/>
    <n v="5"/>
    <b v="1"/>
  </r>
  <r>
    <s v="AZ-2012-5894854"/>
    <x v="831"/>
    <n v="13"/>
    <n v="7"/>
    <n v="12"/>
    <x v="831"/>
    <s v="Jett Osman"/>
    <x v="4"/>
    <x v="4"/>
    <s v="Leeds"/>
    <x v="0"/>
    <s v="Home Office"/>
    <s v="Economy Plus"/>
    <x v="0"/>
    <x v="14"/>
    <s v="Smead Shipping Labels, 5000 Label Set"/>
    <n v="0"/>
    <n v="24"/>
    <n v="1"/>
    <n v="2"/>
    <b v="1"/>
  </r>
  <r>
    <s v="AZ-2012-5894854"/>
    <x v="831"/>
    <n v="13"/>
    <n v="7"/>
    <n v="12"/>
    <x v="831"/>
    <s v="Jett Osman"/>
    <x v="4"/>
    <x v="4"/>
    <s v="Leeds"/>
    <x v="0"/>
    <s v="Home Office"/>
    <s v="Economy Plus"/>
    <x v="0"/>
    <x v="3"/>
    <s v="Rogers Shelving, Industrial"/>
    <n v="0"/>
    <n v="188"/>
    <n v="56"/>
    <n v="3"/>
    <b v="0"/>
  </r>
  <r>
    <s v="AZ-2012-5894854"/>
    <x v="831"/>
    <n v="13"/>
    <n v="7"/>
    <n v="12"/>
    <x v="831"/>
    <s v="Jett Osman"/>
    <x v="4"/>
    <x v="4"/>
    <s v="Leeds"/>
    <x v="0"/>
    <s v="Home Office"/>
    <s v="Economy Plus"/>
    <x v="0"/>
    <x v="12"/>
    <s v="Acme Letter Opener, Serrated"/>
    <n v="0"/>
    <n v="54"/>
    <n v="4"/>
    <n v="2"/>
    <b v="0"/>
  </r>
  <r>
    <s v="AZ-2012-5894854"/>
    <x v="831"/>
    <n v="13"/>
    <n v="7"/>
    <n v="12"/>
    <x v="831"/>
    <s v="Jett Osman"/>
    <x v="4"/>
    <x v="4"/>
    <s v="Leeds"/>
    <x v="0"/>
    <s v="Home Office"/>
    <s v="Economy Plus"/>
    <x v="0"/>
    <x v="12"/>
    <s v="Kleencut Ruler, Easy Grip"/>
    <n v="0"/>
    <n v="46"/>
    <n v="1"/>
    <n v="3"/>
    <b v="1"/>
  </r>
  <r>
    <s v="AZ-2012-8565263"/>
    <x v="831"/>
    <n v="13"/>
    <n v="7"/>
    <n v="12"/>
    <x v="831"/>
    <s v="Juan Smith"/>
    <x v="13"/>
    <x v="69"/>
    <s v="Espoo"/>
    <x v="0"/>
    <s v="Consumer"/>
    <s v="Economy Plus"/>
    <x v="1"/>
    <x v="4"/>
    <s v="Okidata Inkjet, White"/>
    <n v="0"/>
    <n v="1245"/>
    <n v="162"/>
    <n v="4"/>
    <b v="0"/>
  </r>
  <r>
    <s v="AZ-2012-6757655"/>
    <x v="831"/>
    <n v="13"/>
    <n v="7"/>
    <n v="12"/>
    <x v="831"/>
    <s v="Makayla Elphinstone"/>
    <x v="3"/>
    <x v="8"/>
    <s v="Paris"/>
    <x v="1"/>
    <s v="Consumer"/>
    <s v="Immediate"/>
    <x v="0"/>
    <x v="11"/>
    <s v="Stockwell Staples, 12 Pack"/>
    <n v="0"/>
    <n v="20"/>
    <n v="6"/>
    <n v="2"/>
    <b v="1"/>
  </r>
  <r>
    <s v="AZ-2012-6757655"/>
    <x v="831"/>
    <n v="13"/>
    <n v="7"/>
    <n v="12"/>
    <x v="831"/>
    <s v="Makayla Elphinstone"/>
    <x v="3"/>
    <x v="8"/>
    <s v="Paris"/>
    <x v="1"/>
    <s v="Consumer"/>
    <s v="Immediate"/>
    <x v="0"/>
    <x v="3"/>
    <s v="Fellowes Folders, Wire Frame"/>
    <n v="0"/>
    <n v="46"/>
    <n v="8"/>
    <n v="2"/>
    <b v="1"/>
  </r>
  <r>
    <s v="AZ-2012-6757655"/>
    <x v="831"/>
    <n v="13"/>
    <n v="7"/>
    <n v="12"/>
    <x v="831"/>
    <s v="Makayla Elphinstone"/>
    <x v="3"/>
    <x v="8"/>
    <s v="Paris"/>
    <x v="1"/>
    <s v="Consumer"/>
    <s v="Immediate"/>
    <x v="0"/>
    <x v="3"/>
    <s v="Tenex Shelving, Wire Frame"/>
    <n v="0"/>
    <n v="242"/>
    <n v="5"/>
    <n v="5"/>
    <b v="0"/>
  </r>
  <r>
    <s v="BN-2012-9869476"/>
    <x v="831"/>
    <n v="13"/>
    <n v="7"/>
    <n v="12"/>
    <x v="831"/>
    <s v="Alexis Code"/>
    <x v="2"/>
    <x v="37"/>
    <s v="Turin"/>
    <x v="2"/>
    <s v="Corporate"/>
    <s v="Economy"/>
    <x v="1"/>
    <x v="13"/>
    <s v="Brother Wireless Fax, Digital"/>
    <n v="0"/>
    <n v="757"/>
    <n v="68"/>
    <n v="2"/>
    <b v="1"/>
  </r>
  <r>
    <s v="BN-2012-9869476"/>
    <x v="831"/>
    <n v="13"/>
    <n v="7"/>
    <n v="12"/>
    <x v="831"/>
    <s v="Alexis Code"/>
    <x v="2"/>
    <x v="37"/>
    <s v="Turin"/>
    <x v="2"/>
    <s v="Corporate"/>
    <s v="Economy"/>
    <x v="1"/>
    <x v="9"/>
    <s v="Motorola Audio Dock, Cordless"/>
    <n v="0"/>
    <n v="211"/>
    <n v="-49"/>
    <n v="2"/>
    <b v="0"/>
  </r>
  <r>
    <s v="BN-2012-5777866"/>
    <x v="831"/>
    <n v="13"/>
    <n v="7"/>
    <n v="12"/>
    <x v="831"/>
    <s v="Eva Hargraves"/>
    <x v="3"/>
    <x v="39"/>
    <s v="Marignane"/>
    <x v="1"/>
    <s v="Consumer"/>
    <s v="Economy"/>
    <x v="1"/>
    <x v="13"/>
    <s v="Hewlett Fax Machine, Laser"/>
    <n v="0"/>
    <n v="816"/>
    <n v="-96"/>
    <n v="3"/>
    <b v="0"/>
  </r>
  <r>
    <s v="BN-2012-3858400"/>
    <x v="831"/>
    <n v="13"/>
    <n v="7"/>
    <n v="12"/>
    <x v="831"/>
    <s v="Eden Gooseberry"/>
    <x v="4"/>
    <x v="4"/>
    <s v="Birmingham"/>
    <x v="0"/>
    <s v="Corporate"/>
    <s v="Economy Plus"/>
    <x v="0"/>
    <x v="1"/>
    <s v="Wilson Jones Binding Machine, Recycled"/>
    <n v="1"/>
    <n v="99"/>
    <n v="-77"/>
    <n v="4"/>
    <b v="0"/>
  </r>
  <r>
    <s v="BN-2012-3858400"/>
    <x v="831"/>
    <n v="13"/>
    <n v="7"/>
    <n v="12"/>
    <x v="831"/>
    <s v="Eden Gooseberry"/>
    <x v="4"/>
    <x v="4"/>
    <s v="Birmingham"/>
    <x v="0"/>
    <s v="Corporate"/>
    <s v="Economy Plus"/>
    <x v="0"/>
    <x v="14"/>
    <s v="Hon Removable Labels, Adjustable"/>
    <n v="1"/>
    <n v="12"/>
    <n v="-9"/>
    <n v="3"/>
    <b v="1"/>
  </r>
  <r>
    <s v="BN-2012-3858400"/>
    <x v="831"/>
    <n v="13"/>
    <n v="7"/>
    <n v="12"/>
    <x v="831"/>
    <s v="Eden Gooseberry"/>
    <x v="4"/>
    <x v="4"/>
    <s v="Birmingham"/>
    <x v="0"/>
    <s v="Corporate"/>
    <s v="Economy Plus"/>
    <x v="0"/>
    <x v="12"/>
    <s v="Fiskars Trimmer, Serrated"/>
    <n v="1"/>
    <n v="117"/>
    <n v="-89"/>
    <n v="6"/>
    <b v="0"/>
  </r>
  <r>
    <s v="AZ-2013-7058808"/>
    <x v="832"/>
    <n v="13"/>
    <n v="7"/>
    <n v="13"/>
    <x v="832"/>
    <s v="Julie Ochoa"/>
    <x v="5"/>
    <x v="77"/>
    <s v="Irun"/>
    <x v="2"/>
    <s v="Corporate"/>
    <s v="Economy"/>
    <x v="2"/>
    <x v="15"/>
    <s v="Advantus Clock, Duo Pack"/>
    <n v="0"/>
    <n v="51"/>
    <n v="6"/>
    <n v="1"/>
    <b v="0"/>
  </r>
  <r>
    <s v="AZ-2014-8061862"/>
    <x v="833"/>
    <n v="13"/>
    <n v="7"/>
    <n v="14"/>
    <x v="833"/>
    <s v="Jayden Ali"/>
    <x v="3"/>
    <x v="52"/>
    <s v="Le Mans"/>
    <x v="1"/>
    <s v="Consumer"/>
    <s v="Priority"/>
    <x v="0"/>
    <x v="1"/>
    <s v="Avery Binder Covers, Economy"/>
    <n v="1"/>
    <n v="22"/>
    <n v="-8"/>
    <n v="4"/>
    <b v="0"/>
  </r>
  <r>
    <s v="AZ-2014-8061862"/>
    <x v="833"/>
    <n v="13"/>
    <n v="7"/>
    <n v="14"/>
    <x v="833"/>
    <s v="Jayden Ali"/>
    <x v="3"/>
    <x v="52"/>
    <s v="Le Mans"/>
    <x v="1"/>
    <s v="Consumer"/>
    <s v="Priority"/>
    <x v="1"/>
    <x v="4"/>
    <s v="Konica Printer, Durable"/>
    <n v="1"/>
    <n v="188"/>
    <n v="-193"/>
    <n v="2"/>
    <b v="1"/>
  </r>
  <r>
    <s v="AZ-2011-9195433"/>
    <x v="834"/>
    <n v="14"/>
    <n v="7"/>
    <n v="11"/>
    <x v="834"/>
    <s v="Kristina Moore"/>
    <x v="5"/>
    <x v="20"/>
    <s v="Ponferrada"/>
    <x v="2"/>
    <s v="Corporate"/>
    <s v="Economy"/>
    <x v="2"/>
    <x v="15"/>
    <s v="Rubbermaid Door Stop, Duo Pack"/>
    <n v="0"/>
    <n v="351"/>
    <n v="24"/>
    <n v="8"/>
    <b v="1"/>
  </r>
  <r>
    <s v="BN-2011-6142692"/>
    <x v="834"/>
    <n v="14"/>
    <n v="7"/>
    <n v="11"/>
    <x v="834"/>
    <s v="Jack Brier"/>
    <x v="4"/>
    <x v="4"/>
    <s v="London"/>
    <x v="0"/>
    <s v="Consumer"/>
    <s v="Priority"/>
    <x v="1"/>
    <x v="4"/>
    <s v="Okidata Printer, Red"/>
    <n v="0"/>
    <n v="956"/>
    <n v="-96"/>
    <n v="4"/>
    <b v="1"/>
  </r>
  <r>
    <s v="BN-2011-6142692"/>
    <x v="834"/>
    <n v="14"/>
    <n v="7"/>
    <n v="11"/>
    <x v="834"/>
    <s v="Jack Brier"/>
    <x v="4"/>
    <x v="4"/>
    <s v="London"/>
    <x v="0"/>
    <s v="Consumer"/>
    <s v="Priority"/>
    <x v="1"/>
    <x v="9"/>
    <s v="Apple Signal Booster, with Caller ID"/>
    <n v="0"/>
    <n v="738"/>
    <n v="-8"/>
    <n v="6"/>
    <b v="0"/>
  </r>
  <r>
    <s v="AZ-2012-7448408"/>
    <x v="835"/>
    <n v="14"/>
    <n v="7"/>
    <n v="12"/>
    <x v="835"/>
    <s v="Jacob Varley"/>
    <x v="4"/>
    <x v="4"/>
    <s v="Sheffield"/>
    <x v="0"/>
    <s v="Corporate"/>
    <s v="Economy"/>
    <x v="0"/>
    <x v="1"/>
    <s v="Wilson Jones 3-Hole Punch, Durable"/>
    <n v="1"/>
    <n v="15"/>
    <n v="-9"/>
    <n v="1"/>
    <b v="1"/>
  </r>
  <r>
    <s v="AZ-2012-7448408"/>
    <x v="835"/>
    <n v="14"/>
    <n v="7"/>
    <n v="12"/>
    <x v="835"/>
    <s v="Jacob Varley"/>
    <x v="4"/>
    <x v="4"/>
    <s v="Sheffield"/>
    <x v="0"/>
    <s v="Corporate"/>
    <s v="Economy"/>
    <x v="0"/>
    <x v="10"/>
    <s v="Kraft Clasp Envelope, Set of 50"/>
    <n v="1"/>
    <n v="5"/>
    <n v="-5"/>
    <n v="1"/>
    <b v="0"/>
  </r>
  <r>
    <s v="AZ-2012-7448408"/>
    <x v="835"/>
    <n v="14"/>
    <n v="7"/>
    <n v="12"/>
    <x v="835"/>
    <s v="Jacob Varley"/>
    <x v="4"/>
    <x v="4"/>
    <s v="Sheffield"/>
    <x v="0"/>
    <s v="Corporate"/>
    <s v="Economy"/>
    <x v="0"/>
    <x v="11"/>
    <s v="Stockwell Push Pins, Metal"/>
    <n v="1"/>
    <n v="22"/>
    <n v="-21"/>
    <n v="3"/>
    <b v="0"/>
  </r>
  <r>
    <s v="BN-2012-1757975"/>
    <x v="835"/>
    <n v="14"/>
    <n v="7"/>
    <n v="12"/>
    <x v="835"/>
    <s v="Louis Dominguez"/>
    <x v="1"/>
    <x v="17"/>
    <s v="Norderstedt"/>
    <x v="1"/>
    <s v="Corporate"/>
    <s v="Priority"/>
    <x v="2"/>
    <x v="6"/>
    <s v="Harbour Creations Executive Leather Armchair, Black"/>
    <n v="0"/>
    <n v="426"/>
    <n v="90"/>
    <n v="1"/>
    <b v="0"/>
  </r>
  <r>
    <s v="BN-2012-2095072"/>
    <x v="835"/>
    <n v="14"/>
    <n v="7"/>
    <n v="12"/>
    <x v="835"/>
    <s v="Jasper Neighbour"/>
    <x v="1"/>
    <x v="111"/>
    <s v="Neunkirchen"/>
    <x v="1"/>
    <s v="Corporate"/>
    <s v="Economy"/>
    <x v="0"/>
    <x v="10"/>
    <s v="GlobeWeis Manila Envelope, Security-Tint"/>
    <n v="0"/>
    <n v="89"/>
    <n v="1"/>
    <n v="3"/>
    <b v="0"/>
  </r>
  <r>
    <s v="BN-2012-2095072"/>
    <x v="835"/>
    <n v="14"/>
    <n v="7"/>
    <n v="12"/>
    <x v="835"/>
    <s v="Jasper Neighbour"/>
    <x v="1"/>
    <x v="111"/>
    <s v="Neunkirchen"/>
    <x v="1"/>
    <s v="Corporate"/>
    <s v="Economy"/>
    <x v="0"/>
    <x v="10"/>
    <s v="Kraft Peel and Seal, Set of 50"/>
    <n v="0"/>
    <n v="41"/>
    <n v="7"/>
    <n v="2"/>
    <b v="1"/>
  </r>
  <r>
    <s v="BN-2012-2095072"/>
    <x v="835"/>
    <n v="14"/>
    <n v="7"/>
    <n v="12"/>
    <x v="835"/>
    <s v="Jasper Neighbour"/>
    <x v="1"/>
    <x v="111"/>
    <s v="Neunkirchen"/>
    <x v="1"/>
    <s v="Corporate"/>
    <s v="Economy"/>
    <x v="0"/>
    <x v="3"/>
    <s v="Rogers Lockers, Wire Frame"/>
    <n v="0"/>
    <n v="758"/>
    <n v="126"/>
    <n v="4"/>
    <b v="0"/>
  </r>
  <r>
    <s v="AZ-2013-2963078"/>
    <x v="836"/>
    <n v="14"/>
    <n v="7"/>
    <n v="13"/>
    <x v="836"/>
    <s v="Leah Derham"/>
    <x v="3"/>
    <x v="8"/>
    <s v="Clamart"/>
    <x v="1"/>
    <s v="Consumer"/>
    <s v="Economy"/>
    <x v="0"/>
    <x v="1"/>
    <s v="Avery Binding Machine, Durable"/>
    <n v="0"/>
    <n v="201"/>
    <n v="12"/>
    <n v="4"/>
    <b v="0"/>
  </r>
  <r>
    <s v="AZ-2014-7906967"/>
    <x v="837"/>
    <n v="14"/>
    <n v="7"/>
    <n v="14"/>
    <x v="837"/>
    <s v="Jessie White"/>
    <x v="2"/>
    <x v="6"/>
    <s v="Rome"/>
    <x v="2"/>
    <s v="Consumer"/>
    <s v="Economy Plus"/>
    <x v="2"/>
    <x v="5"/>
    <s v="Ikea Stackable Bookrack, Metal"/>
    <n v="0"/>
    <n v="366"/>
    <n v="84"/>
    <n v="3"/>
    <b v="1"/>
  </r>
  <r>
    <s v="AZ-2014-2071548"/>
    <x v="837"/>
    <n v="14"/>
    <n v="7"/>
    <n v="14"/>
    <x v="837"/>
    <s v="Charlie Donnelly"/>
    <x v="5"/>
    <x v="54"/>
    <s v="Madrid"/>
    <x v="2"/>
    <s v="Consumer"/>
    <s v="Priority"/>
    <x v="0"/>
    <x v="8"/>
    <s v="Hamilton Beach Coffee Grinder, Red"/>
    <n v="0"/>
    <n v="171"/>
    <n v="20"/>
    <n v="4"/>
    <b v="1"/>
  </r>
  <r>
    <s v="AZ-2014-2071548"/>
    <x v="837"/>
    <n v="14"/>
    <n v="7"/>
    <n v="14"/>
    <x v="837"/>
    <s v="Charlie Donnelly"/>
    <x v="5"/>
    <x v="54"/>
    <s v="Madrid"/>
    <x v="2"/>
    <s v="Consumer"/>
    <s v="Priority"/>
    <x v="0"/>
    <x v="1"/>
    <s v="Avery Hole Reinforcements, Economy"/>
    <n v="0"/>
    <n v="9"/>
    <n v="0"/>
    <n v="2"/>
    <b v="1"/>
  </r>
  <r>
    <s v="AZ-2014-2071548"/>
    <x v="837"/>
    <n v="14"/>
    <n v="7"/>
    <n v="14"/>
    <x v="837"/>
    <s v="Charlie Donnelly"/>
    <x v="5"/>
    <x v="54"/>
    <s v="Madrid"/>
    <x v="2"/>
    <s v="Consumer"/>
    <s v="Priority"/>
    <x v="0"/>
    <x v="14"/>
    <s v="Smead Color Coded Labels, Alphabetical"/>
    <n v="0"/>
    <n v="51"/>
    <n v="22"/>
    <n v="4"/>
    <b v="1"/>
  </r>
  <r>
    <s v="AZ-2014-7906967"/>
    <x v="837"/>
    <n v="14"/>
    <n v="7"/>
    <n v="14"/>
    <x v="837"/>
    <s v="Jessie White"/>
    <x v="2"/>
    <x v="6"/>
    <s v="Rome"/>
    <x v="2"/>
    <s v="Consumer"/>
    <s v="Economy Plus"/>
    <x v="0"/>
    <x v="14"/>
    <s v="Hon File Folder Labels, Laser Printer Compatible"/>
    <n v="0"/>
    <n v="26"/>
    <n v="3"/>
    <n v="3"/>
    <b v="1"/>
  </r>
  <r>
    <s v="AZ-2014-2071548"/>
    <x v="837"/>
    <n v="14"/>
    <n v="7"/>
    <n v="14"/>
    <x v="837"/>
    <s v="Charlie Donnelly"/>
    <x v="5"/>
    <x v="54"/>
    <s v="Madrid"/>
    <x v="2"/>
    <s v="Consumer"/>
    <s v="Priority"/>
    <x v="1"/>
    <x v="13"/>
    <s v="Brother Fax and Copier, Laser"/>
    <n v="0"/>
    <n v="574"/>
    <n v="144"/>
    <n v="3"/>
    <b v="0"/>
  </r>
  <r>
    <s v="AZ-2014-2071548"/>
    <x v="837"/>
    <n v="14"/>
    <n v="7"/>
    <n v="14"/>
    <x v="837"/>
    <s v="Charlie Donnelly"/>
    <x v="5"/>
    <x v="54"/>
    <s v="Madrid"/>
    <x v="2"/>
    <s v="Consumer"/>
    <s v="Priority"/>
    <x v="1"/>
    <x v="9"/>
    <s v="Samsung Smart Phone, VoIP"/>
    <n v="0"/>
    <n v="1718"/>
    <n v="-134"/>
    <n v="3"/>
    <b v="1"/>
  </r>
  <r>
    <s v="AZ-2014-7906967"/>
    <x v="837"/>
    <n v="14"/>
    <n v="7"/>
    <n v="14"/>
    <x v="837"/>
    <s v="Jessie White"/>
    <x v="2"/>
    <x v="6"/>
    <s v="Rome"/>
    <x v="2"/>
    <s v="Consumer"/>
    <s v="Economy Plus"/>
    <x v="1"/>
    <x v="13"/>
    <s v="Hewlett Ink, Laser"/>
    <n v="0"/>
    <n v="446"/>
    <n v="53"/>
    <n v="3"/>
    <b v="1"/>
  </r>
  <r>
    <s v="AZ-2014-7090421"/>
    <x v="837"/>
    <n v="14"/>
    <n v="7"/>
    <n v="14"/>
    <x v="837"/>
    <s v="Hayley Baldwinson"/>
    <x v="3"/>
    <x v="52"/>
    <s v="Le Mans"/>
    <x v="1"/>
    <s v="Consumer"/>
    <s v="Economy Plus"/>
    <x v="0"/>
    <x v="1"/>
    <s v="Cardinal Binder, Recycled"/>
    <n v="1"/>
    <n v="21"/>
    <n v="-12"/>
    <n v="3"/>
    <b v="0"/>
  </r>
  <r>
    <s v="AZ-2014-7090421"/>
    <x v="837"/>
    <n v="14"/>
    <n v="7"/>
    <n v="14"/>
    <x v="837"/>
    <s v="Hayley Baldwinson"/>
    <x v="3"/>
    <x v="52"/>
    <s v="Le Mans"/>
    <x v="1"/>
    <s v="Consumer"/>
    <s v="Economy Plus"/>
    <x v="1"/>
    <x v="9"/>
    <s v="Cisco Smart Phone, Cordless"/>
    <n v="1"/>
    <n v="1824"/>
    <n v="-1303"/>
    <n v="8"/>
    <b v="0"/>
  </r>
  <r>
    <s v="BN-2014-4805161"/>
    <x v="837"/>
    <n v="14"/>
    <n v="7"/>
    <n v="14"/>
    <x v="837"/>
    <s v="Casey Beckett"/>
    <x v="0"/>
    <x v="0"/>
    <s v="Stockholm"/>
    <x v="0"/>
    <s v="Home Office"/>
    <s v="Economy"/>
    <x v="0"/>
    <x v="2"/>
    <s v="BIC Pencil Sharpener, Water Color"/>
    <n v="1"/>
    <n v="32"/>
    <n v="-8"/>
    <n v="2"/>
    <b v="0"/>
  </r>
  <r>
    <s v="BN-2014-4805161"/>
    <x v="837"/>
    <n v="14"/>
    <n v="7"/>
    <n v="14"/>
    <x v="837"/>
    <s v="Casey Beckett"/>
    <x v="0"/>
    <x v="0"/>
    <s v="Stockholm"/>
    <x v="0"/>
    <s v="Home Office"/>
    <s v="Economy"/>
    <x v="0"/>
    <x v="3"/>
    <s v="Eldon Box, Wire Frame"/>
    <n v="1"/>
    <n v="33"/>
    <n v="-12"/>
    <n v="7"/>
    <b v="1"/>
  </r>
  <r>
    <s v="BN-2013-4141546"/>
    <x v="838"/>
    <n v="15"/>
    <n v="7"/>
    <n v="13"/>
    <x v="838"/>
    <s v="Rory Jess"/>
    <x v="5"/>
    <x v="18"/>
    <s v="Elx"/>
    <x v="2"/>
    <s v="Home Office"/>
    <s v="Immediate"/>
    <x v="2"/>
    <x v="15"/>
    <s v="Advantus Clock, Black"/>
    <n v="0"/>
    <n v="154"/>
    <n v="45"/>
    <n v="3"/>
    <b v="0"/>
  </r>
  <r>
    <s v="BN-2013-4141546"/>
    <x v="838"/>
    <n v="15"/>
    <n v="7"/>
    <n v="13"/>
    <x v="838"/>
    <s v="Rory Jess"/>
    <x v="5"/>
    <x v="18"/>
    <s v="Elx"/>
    <x v="2"/>
    <s v="Home Office"/>
    <s v="Immediate"/>
    <x v="0"/>
    <x v="3"/>
    <s v="Tenex File Cart, Single Width"/>
    <n v="0"/>
    <n v="1333"/>
    <n v="548"/>
    <n v="11"/>
    <b v="1"/>
  </r>
  <r>
    <s v="BN-2013-4141546"/>
    <x v="838"/>
    <n v="15"/>
    <n v="7"/>
    <n v="13"/>
    <x v="838"/>
    <s v="Rory Jess"/>
    <x v="5"/>
    <x v="18"/>
    <s v="Elx"/>
    <x v="2"/>
    <s v="Home Office"/>
    <s v="Immediate"/>
    <x v="1"/>
    <x v="9"/>
    <s v="Nokia Speaker Phone, VoIP"/>
    <n v="0"/>
    <n v="1331"/>
    <n v="-104"/>
    <n v="12"/>
    <b v="0"/>
  </r>
  <r>
    <s v="AZ-2013-6224487"/>
    <x v="838"/>
    <n v="15"/>
    <n v="7"/>
    <n v="13"/>
    <x v="838"/>
    <s v="Oliver Stephenson"/>
    <x v="3"/>
    <x v="27"/>
    <s v="Poitiers"/>
    <x v="1"/>
    <s v="Consumer"/>
    <s v="Economy Plus"/>
    <x v="2"/>
    <x v="6"/>
    <s v="Office Star Executive Leather Armchair, Red"/>
    <n v="0"/>
    <n v="2959"/>
    <n v="953"/>
    <n v="7"/>
    <b v="0"/>
  </r>
  <r>
    <s v="AZ-2013-6085287"/>
    <x v="838"/>
    <n v="15"/>
    <n v="7"/>
    <n v="13"/>
    <x v="838"/>
    <s v="Jay Andrews"/>
    <x v="4"/>
    <x v="42"/>
    <s v="Glasgow"/>
    <x v="0"/>
    <s v="Consumer"/>
    <s v="Priority"/>
    <x v="0"/>
    <x v="2"/>
    <s v="Sanford Canvas, Fluorescent"/>
    <n v="0"/>
    <n v="52"/>
    <n v="19"/>
    <n v="1"/>
    <b v="0"/>
  </r>
  <r>
    <s v="AZ-2013-6085287"/>
    <x v="838"/>
    <n v="15"/>
    <n v="7"/>
    <n v="13"/>
    <x v="838"/>
    <s v="Jay Andrews"/>
    <x v="4"/>
    <x v="42"/>
    <s v="Glasgow"/>
    <x v="0"/>
    <s v="Consumer"/>
    <s v="Priority"/>
    <x v="0"/>
    <x v="12"/>
    <s v="Fiskars Letter Opener, Steel"/>
    <n v="0"/>
    <n v="49"/>
    <n v="9"/>
    <n v="2"/>
    <b v="0"/>
  </r>
  <r>
    <s v="AZ-2013-6920962"/>
    <x v="838"/>
    <n v="15"/>
    <n v="7"/>
    <n v="13"/>
    <x v="838"/>
    <s v="Paul Cleary"/>
    <x v="3"/>
    <x v="41"/>
    <s v="Caen"/>
    <x v="1"/>
    <s v="Corporate"/>
    <s v="Economy"/>
    <x v="0"/>
    <x v="2"/>
    <s v="Stanley Markers, Fluorescent"/>
    <n v="0"/>
    <n v="70"/>
    <n v="24"/>
    <n v="3"/>
    <b v="0"/>
  </r>
  <r>
    <s v="BN-2014-8433549"/>
    <x v="839"/>
    <n v="15"/>
    <n v="7"/>
    <n v="14"/>
    <x v="839"/>
    <s v="Luther King"/>
    <x v="12"/>
    <x v="83"/>
    <s v="Amadora"/>
    <x v="2"/>
    <s v="Consumer"/>
    <s v="Economy"/>
    <x v="1"/>
    <x v="9"/>
    <s v="Motorola Office Telephone, Full Size"/>
    <n v="1"/>
    <n v="183"/>
    <n v="-66"/>
    <n v="5"/>
    <b v="1"/>
  </r>
  <r>
    <s v="AZ-2011-9806635"/>
    <x v="840"/>
    <n v="16"/>
    <n v="7"/>
    <n v="11"/>
    <x v="840"/>
    <s v="Isabella Secombe"/>
    <x v="10"/>
    <x v="29"/>
    <s v="Vienna"/>
    <x v="1"/>
    <s v="Consumer"/>
    <s v="Economy Plus"/>
    <x v="0"/>
    <x v="1"/>
    <s v="Cardinal Index Tab, Clear"/>
    <n v="0"/>
    <n v="29"/>
    <n v="10"/>
    <n v="4"/>
    <b v="0"/>
  </r>
  <r>
    <s v="AZ-2011-9806635"/>
    <x v="840"/>
    <n v="16"/>
    <n v="7"/>
    <n v="11"/>
    <x v="840"/>
    <s v="Isabella Secombe"/>
    <x v="10"/>
    <x v="29"/>
    <s v="Vienna"/>
    <x v="1"/>
    <s v="Consumer"/>
    <s v="Economy Plus"/>
    <x v="1"/>
    <x v="13"/>
    <s v="Brother Copy Machine, Laser"/>
    <n v="0"/>
    <n v="524"/>
    <n v="5"/>
    <n v="2"/>
    <b v="1"/>
  </r>
  <r>
    <s v="AZ-2012-3133492"/>
    <x v="841"/>
    <n v="16"/>
    <n v="7"/>
    <n v="12"/>
    <x v="841"/>
    <s v="Jude Leonard"/>
    <x v="3"/>
    <x v="50"/>
    <s v="Bourges"/>
    <x v="1"/>
    <s v="Consumer"/>
    <s v="Priority"/>
    <x v="2"/>
    <x v="6"/>
    <s v="Harbour Creations Swivel Stool, Red"/>
    <n v="0"/>
    <n v="486"/>
    <n v="135"/>
    <n v="3"/>
    <b v="1"/>
  </r>
  <r>
    <s v="AZ-2012-3133492"/>
    <x v="841"/>
    <n v="16"/>
    <n v="7"/>
    <n v="12"/>
    <x v="841"/>
    <s v="Jude Leonard"/>
    <x v="3"/>
    <x v="50"/>
    <s v="Bourges"/>
    <x v="1"/>
    <s v="Consumer"/>
    <s v="Priority"/>
    <x v="0"/>
    <x v="1"/>
    <s v="Avery Index Tab, Economy"/>
    <n v="0"/>
    <n v="16"/>
    <n v="6"/>
    <n v="2"/>
    <b v="1"/>
  </r>
  <r>
    <s v="AZ-2012-3133492"/>
    <x v="841"/>
    <n v="16"/>
    <n v="7"/>
    <n v="12"/>
    <x v="841"/>
    <s v="Jude Leonard"/>
    <x v="3"/>
    <x v="50"/>
    <s v="Bourges"/>
    <x v="1"/>
    <s v="Consumer"/>
    <s v="Priority"/>
    <x v="0"/>
    <x v="11"/>
    <s v="Stockwell Push Pins, Metal"/>
    <n v="0"/>
    <n v="85"/>
    <n v="5"/>
    <n v="6"/>
    <b v="1"/>
  </r>
  <r>
    <s v="AZ-2012-3133492"/>
    <x v="841"/>
    <n v="16"/>
    <n v="7"/>
    <n v="12"/>
    <x v="841"/>
    <s v="Jude Leonard"/>
    <x v="3"/>
    <x v="50"/>
    <s v="Bourges"/>
    <x v="1"/>
    <s v="Consumer"/>
    <s v="Priority"/>
    <x v="1"/>
    <x v="9"/>
    <s v="Samsung Headset, VoIP"/>
    <n v="0"/>
    <n v="187"/>
    <n v="59"/>
    <n v="3"/>
    <b v="0"/>
  </r>
  <r>
    <s v="AZ-2013-4349254"/>
    <x v="842"/>
    <n v="16"/>
    <n v="7"/>
    <n v="13"/>
    <x v="842"/>
    <s v="Bianca Whitford"/>
    <x v="1"/>
    <x v="23"/>
    <s v="Munich"/>
    <x v="1"/>
    <s v="Corporate"/>
    <s v="Economy Plus"/>
    <x v="0"/>
    <x v="3"/>
    <s v="Fellowes File Cart, Wire Frame"/>
    <n v="0"/>
    <n v="245"/>
    <n v="30"/>
    <n v="2"/>
    <b v="1"/>
  </r>
  <r>
    <s v="AZ-2014-7559848"/>
    <x v="843"/>
    <n v="16"/>
    <n v="7"/>
    <n v="14"/>
    <x v="843"/>
    <s v="Ava Corbin"/>
    <x v="2"/>
    <x v="7"/>
    <s v="Rovigo"/>
    <x v="2"/>
    <s v="Home Office"/>
    <s v="Priority"/>
    <x v="0"/>
    <x v="1"/>
    <s v="Acco Binder, Clear"/>
    <n v="0"/>
    <n v="44"/>
    <n v="14"/>
    <n v="3"/>
    <b v="0"/>
  </r>
  <r>
    <s v="AZ-2014-7709968"/>
    <x v="843"/>
    <n v="16"/>
    <n v="7"/>
    <n v="14"/>
    <x v="843"/>
    <s v="Norma McCowan"/>
    <x v="1"/>
    <x v="5"/>
    <s v="Berlin"/>
    <x v="1"/>
    <s v="Consumer"/>
    <s v="Economy Plus"/>
    <x v="2"/>
    <x v="5"/>
    <s v="Bush Classic Bookcase, Pine"/>
    <n v="0"/>
    <n v="662"/>
    <n v="240"/>
    <n v="2"/>
    <b v="1"/>
  </r>
  <r>
    <s v="AZ-2014-7709968"/>
    <x v="843"/>
    <n v="16"/>
    <n v="7"/>
    <n v="14"/>
    <x v="843"/>
    <s v="Norma McCowan"/>
    <x v="1"/>
    <x v="5"/>
    <s v="Berlin"/>
    <x v="1"/>
    <s v="Consumer"/>
    <s v="Economy Plus"/>
    <x v="0"/>
    <x v="14"/>
    <s v="Hon Color Coded Labels, Adjustable"/>
    <n v="0"/>
    <n v="29"/>
    <n v="2"/>
    <n v="3"/>
    <b v="0"/>
  </r>
  <r>
    <s v="AZ-2014-399532"/>
    <x v="843"/>
    <n v="16"/>
    <n v="7"/>
    <n v="14"/>
    <x v="843"/>
    <s v="Adam Bentley"/>
    <x v="10"/>
    <x v="29"/>
    <s v="Vienna"/>
    <x v="1"/>
    <s v="Consumer"/>
    <s v="Economy"/>
    <x v="2"/>
    <x v="15"/>
    <s v="Tenex Door Stop, Duo Pack"/>
    <n v="0"/>
    <n v="88"/>
    <n v="40"/>
    <n v="2"/>
    <b v="0"/>
  </r>
  <r>
    <s v="AZ-2014-9252618"/>
    <x v="843"/>
    <n v="16"/>
    <n v="7"/>
    <n v="14"/>
    <x v="843"/>
    <s v="John Kemp"/>
    <x v="8"/>
    <x v="19"/>
    <s v="Genk"/>
    <x v="1"/>
    <s v="Home Office"/>
    <s v="Economy Plus"/>
    <x v="2"/>
    <x v="5"/>
    <s v="Sauder Floating Shelf Set, Mobile"/>
    <n v="0"/>
    <n v="197"/>
    <n v="73"/>
    <n v="1"/>
    <b v="1"/>
  </r>
  <r>
    <s v="AZ-2014-9252618"/>
    <x v="843"/>
    <n v="16"/>
    <n v="7"/>
    <n v="14"/>
    <x v="843"/>
    <s v="John Kemp"/>
    <x v="8"/>
    <x v="19"/>
    <s v="Genk"/>
    <x v="1"/>
    <s v="Home Office"/>
    <s v="Economy Plus"/>
    <x v="2"/>
    <x v="15"/>
    <s v="Deflect-O Frame, Black"/>
    <n v="0"/>
    <n v="550"/>
    <n v="242"/>
    <n v="5"/>
    <b v="1"/>
  </r>
  <r>
    <s v="AZ-2014-399532"/>
    <x v="843"/>
    <n v="16"/>
    <n v="7"/>
    <n v="14"/>
    <x v="843"/>
    <s v="Adam Bentley"/>
    <x v="10"/>
    <x v="29"/>
    <s v="Vienna"/>
    <x v="1"/>
    <s v="Consumer"/>
    <s v="Economy"/>
    <x v="0"/>
    <x v="1"/>
    <s v="Wilson Jones Index Tab, Clear"/>
    <n v="0"/>
    <n v="18"/>
    <n v="2"/>
    <n v="3"/>
    <b v="0"/>
  </r>
  <r>
    <s v="AZ-2014-9252618"/>
    <x v="843"/>
    <n v="16"/>
    <n v="7"/>
    <n v="14"/>
    <x v="843"/>
    <s v="John Kemp"/>
    <x v="8"/>
    <x v="19"/>
    <s v="Genk"/>
    <x v="1"/>
    <s v="Home Office"/>
    <s v="Economy Plus"/>
    <x v="0"/>
    <x v="2"/>
    <s v="Sanford Markers, Fluorescent"/>
    <n v="0"/>
    <n v="74"/>
    <n v="29"/>
    <n v="3"/>
    <b v="1"/>
  </r>
  <r>
    <s v="AZ-2014-9252618"/>
    <x v="843"/>
    <n v="16"/>
    <n v="7"/>
    <n v="14"/>
    <x v="843"/>
    <s v="John Kemp"/>
    <x v="8"/>
    <x v="19"/>
    <s v="Genk"/>
    <x v="1"/>
    <s v="Home Office"/>
    <s v="Economy Plus"/>
    <x v="0"/>
    <x v="14"/>
    <s v="Avery Round Labels, Adjustable"/>
    <n v="0"/>
    <n v="10"/>
    <n v="2"/>
    <n v="2"/>
    <b v="0"/>
  </r>
  <r>
    <s v="AZ-2014-9252618"/>
    <x v="843"/>
    <n v="16"/>
    <n v="7"/>
    <n v="14"/>
    <x v="843"/>
    <s v="John Kemp"/>
    <x v="8"/>
    <x v="19"/>
    <s v="Genk"/>
    <x v="1"/>
    <s v="Home Office"/>
    <s v="Economy Plus"/>
    <x v="0"/>
    <x v="3"/>
    <s v="Fellowes File Cart, Industrial"/>
    <n v="0"/>
    <n v="689"/>
    <n v="90"/>
    <n v="5"/>
    <b v="1"/>
  </r>
  <r>
    <s v="AZ-2014-9252618"/>
    <x v="843"/>
    <n v="16"/>
    <n v="7"/>
    <n v="14"/>
    <x v="843"/>
    <s v="John Kemp"/>
    <x v="8"/>
    <x v="19"/>
    <s v="Genk"/>
    <x v="1"/>
    <s v="Home Office"/>
    <s v="Economy Plus"/>
    <x v="0"/>
    <x v="3"/>
    <s v="Smead File Cart, Single Width"/>
    <n v="0"/>
    <n v="257"/>
    <n v="3"/>
    <n v="2"/>
    <b v="0"/>
  </r>
  <r>
    <s v="AZ-2014-9252618"/>
    <x v="843"/>
    <n v="16"/>
    <n v="7"/>
    <n v="14"/>
    <x v="843"/>
    <s v="John Kemp"/>
    <x v="8"/>
    <x v="19"/>
    <s v="Genk"/>
    <x v="1"/>
    <s v="Home Office"/>
    <s v="Economy Plus"/>
    <x v="0"/>
    <x v="3"/>
    <s v="Smead Trays, Wire Frame"/>
    <n v="0"/>
    <n v="48"/>
    <n v="6"/>
    <n v="1"/>
    <b v="0"/>
  </r>
  <r>
    <s v="AZ-2014-399532"/>
    <x v="843"/>
    <n v="16"/>
    <n v="7"/>
    <n v="14"/>
    <x v="843"/>
    <s v="Adam Bentley"/>
    <x v="10"/>
    <x v="29"/>
    <s v="Vienna"/>
    <x v="1"/>
    <s v="Consumer"/>
    <s v="Economy"/>
    <x v="1"/>
    <x v="7"/>
    <s v="Belkin Memory Card, Programmable"/>
    <n v="0"/>
    <n v="465"/>
    <n v="140"/>
    <n v="4"/>
    <b v="0"/>
  </r>
  <r>
    <s v="AZ-2014-9252618"/>
    <x v="843"/>
    <n v="16"/>
    <n v="7"/>
    <n v="14"/>
    <x v="843"/>
    <s v="John Kemp"/>
    <x v="8"/>
    <x v="19"/>
    <s v="Genk"/>
    <x v="1"/>
    <s v="Home Office"/>
    <s v="Economy Plus"/>
    <x v="1"/>
    <x v="7"/>
    <s v="Enermax Mouse, USB"/>
    <n v="0"/>
    <n v="324"/>
    <n v="39"/>
    <n v="8"/>
    <b v="1"/>
  </r>
  <r>
    <s v="BN-2014-5261213"/>
    <x v="843"/>
    <n v="16"/>
    <n v="7"/>
    <n v="14"/>
    <x v="843"/>
    <s v="Isaac David"/>
    <x v="9"/>
    <x v="51"/>
    <s v="Amsterdam"/>
    <x v="1"/>
    <s v="Corporate"/>
    <s v="Economy"/>
    <x v="0"/>
    <x v="1"/>
    <s v="Wilson Jones Binder, Economy"/>
    <n v="1"/>
    <n v="7"/>
    <n v="-2"/>
    <n v="1"/>
    <b v="0"/>
  </r>
  <r>
    <s v="AZ-2014-3822265"/>
    <x v="843"/>
    <n v="16"/>
    <n v="7"/>
    <n v="14"/>
    <x v="843"/>
    <s v="Alta Nokes"/>
    <x v="5"/>
    <x v="58"/>
    <s v="Pontevedra"/>
    <x v="2"/>
    <s v="Home Office"/>
    <s v="Economy"/>
    <x v="0"/>
    <x v="1"/>
    <s v="Ibico Binder, Clear"/>
    <n v="0"/>
    <n v="30"/>
    <n v="3"/>
    <n v="2"/>
    <b v="0"/>
  </r>
  <r>
    <s v="AZ-2014-3822265"/>
    <x v="843"/>
    <n v="16"/>
    <n v="7"/>
    <n v="14"/>
    <x v="843"/>
    <s v="Alta Nokes"/>
    <x v="5"/>
    <x v="58"/>
    <s v="Pontevedra"/>
    <x v="2"/>
    <s v="Home Office"/>
    <s v="Economy"/>
    <x v="0"/>
    <x v="3"/>
    <s v="Fellowes File Cart, Industrial"/>
    <n v="0"/>
    <n v="496"/>
    <n v="17"/>
    <n v="4"/>
    <b v="1"/>
  </r>
  <r>
    <s v="BN-2014-5261213"/>
    <x v="843"/>
    <n v="16"/>
    <n v="7"/>
    <n v="14"/>
    <x v="843"/>
    <s v="Isaac David"/>
    <x v="9"/>
    <x v="51"/>
    <s v="Amsterdam"/>
    <x v="1"/>
    <s v="Corporate"/>
    <s v="Economy"/>
    <x v="1"/>
    <x v="9"/>
    <s v="Apple Office Telephone, VoIP"/>
    <n v="1"/>
    <n v="65"/>
    <n v="-16"/>
    <n v="2"/>
    <b v="1"/>
  </r>
  <r>
    <s v="AZ-2014-7613436"/>
    <x v="843"/>
    <n v="16"/>
    <n v="7"/>
    <n v="14"/>
    <x v="843"/>
    <s v="Lydia Fowler"/>
    <x v="2"/>
    <x v="2"/>
    <s v="Bologna"/>
    <x v="2"/>
    <s v="Corporate"/>
    <s v="Economy"/>
    <x v="0"/>
    <x v="2"/>
    <s v="Stanley Canvas, Fluorescent"/>
    <n v="0"/>
    <n v="304"/>
    <n v="97"/>
    <n v="6"/>
    <b v="1"/>
  </r>
  <r>
    <s v="AZ-2012-2918666"/>
    <x v="844"/>
    <n v="17"/>
    <n v="7"/>
    <n v="12"/>
    <x v="844"/>
    <s v="Jack Holland"/>
    <x v="2"/>
    <x v="6"/>
    <s v="Rome"/>
    <x v="2"/>
    <s v="Consumer"/>
    <s v="Economy"/>
    <x v="2"/>
    <x v="5"/>
    <s v="Sauder Stackable Bookrack, Traditional"/>
    <n v="0"/>
    <n v="293"/>
    <n v="44"/>
    <n v="2"/>
    <b v="0"/>
  </r>
  <r>
    <s v="AZ-2012-2918666"/>
    <x v="844"/>
    <n v="17"/>
    <n v="7"/>
    <n v="12"/>
    <x v="844"/>
    <s v="Jack Holland"/>
    <x v="2"/>
    <x v="6"/>
    <s v="Rome"/>
    <x v="2"/>
    <s v="Consumer"/>
    <s v="Economy"/>
    <x v="0"/>
    <x v="1"/>
    <s v="Avery Binding Machine, Durable"/>
    <n v="0"/>
    <n v="50"/>
    <n v="3"/>
    <n v="1"/>
    <b v="0"/>
  </r>
  <r>
    <s v="AZ-2012-2918666"/>
    <x v="844"/>
    <n v="17"/>
    <n v="7"/>
    <n v="12"/>
    <x v="844"/>
    <s v="Jack Holland"/>
    <x v="2"/>
    <x v="6"/>
    <s v="Rome"/>
    <x v="2"/>
    <s v="Consumer"/>
    <s v="Economy"/>
    <x v="0"/>
    <x v="0"/>
    <s v="Xerox Memo Slips, Multicolor"/>
    <n v="0"/>
    <n v="60"/>
    <n v="2"/>
    <n v="4"/>
    <b v="0"/>
  </r>
  <r>
    <s v="BN-2012-8357791"/>
    <x v="844"/>
    <n v="17"/>
    <n v="7"/>
    <n v="12"/>
    <x v="844"/>
    <s v="Ruby Nicholls"/>
    <x v="5"/>
    <x v="38"/>
    <s v="Cartagena"/>
    <x v="2"/>
    <s v="Corporate"/>
    <s v="Economy"/>
    <x v="0"/>
    <x v="3"/>
    <s v="Tenex Shelving, Blue"/>
    <n v="0"/>
    <n v="98"/>
    <n v="-5"/>
    <n v="2"/>
    <b v="1"/>
  </r>
  <r>
    <s v="AZ-2013-7982799"/>
    <x v="845"/>
    <n v="17"/>
    <n v="7"/>
    <n v="13"/>
    <x v="845"/>
    <s v="Ngoc Orozco"/>
    <x v="5"/>
    <x v="54"/>
    <s v="Madrid"/>
    <x v="2"/>
    <s v="Home Office"/>
    <s v="Priority"/>
    <x v="2"/>
    <x v="16"/>
    <s v="Chromcraft Coffee Table, Fully Assembled"/>
    <n v="1"/>
    <n v="215"/>
    <n v="-247"/>
    <n v="2"/>
    <b v="0"/>
  </r>
  <r>
    <s v="AZ-2013-7982799"/>
    <x v="845"/>
    <n v="17"/>
    <n v="7"/>
    <n v="13"/>
    <x v="845"/>
    <s v="Ngoc Orozco"/>
    <x v="5"/>
    <x v="54"/>
    <s v="Madrid"/>
    <x v="2"/>
    <s v="Home Office"/>
    <s v="Priority"/>
    <x v="0"/>
    <x v="2"/>
    <s v="Binney &amp; Smith Markers, Water Color"/>
    <n v="0"/>
    <n v="191"/>
    <n v="32"/>
    <n v="7"/>
    <b v="1"/>
  </r>
  <r>
    <s v="BN-2014-9608893"/>
    <x v="846"/>
    <n v="17"/>
    <n v="7"/>
    <n v="14"/>
    <x v="846"/>
    <s v="Indiana Wekey"/>
    <x v="0"/>
    <x v="0"/>
    <s v="Stockholm"/>
    <x v="0"/>
    <s v="Corporate"/>
    <s v="Economy"/>
    <x v="1"/>
    <x v="7"/>
    <s v="Memorex Flash Drive, Erganomic"/>
    <n v="1"/>
    <n v="68"/>
    <n v="-55"/>
    <n v="5"/>
    <b v="1"/>
  </r>
  <r>
    <s v="AZ-2011-4743912"/>
    <x v="847"/>
    <n v="18"/>
    <n v="7"/>
    <n v="11"/>
    <x v="847"/>
    <s v="Cerys Edwards"/>
    <x v="3"/>
    <x v="73"/>
    <s v="Landerneau"/>
    <x v="1"/>
    <s v="Consumer"/>
    <s v="Economy"/>
    <x v="2"/>
    <x v="5"/>
    <s v="Bush Stackable Bookrack, Traditional"/>
    <n v="0"/>
    <n v="332"/>
    <n v="55"/>
    <n v="3"/>
    <b v="0"/>
  </r>
  <r>
    <s v="AZ-2011-1693949"/>
    <x v="847"/>
    <n v="18"/>
    <n v="7"/>
    <n v="11"/>
    <x v="847"/>
    <s v="Cynthia Zielinski"/>
    <x v="4"/>
    <x v="4"/>
    <s v="Derby"/>
    <x v="0"/>
    <s v="Home Office"/>
    <s v="Economy"/>
    <x v="1"/>
    <x v="4"/>
    <s v="StarTech Inkjet, Wireless"/>
    <n v="0"/>
    <n v="1207"/>
    <n v="36"/>
    <n v="4"/>
    <b v="1"/>
  </r>
  <r>
    <s v="AZ-2012-3768744"/>
    <x v="848"/>
    <n v="18"/>
    <n v="7"/>
    <n v="12"/>
    <x v="848"/>
    <s v="Jonathan Bottrill"/>
    <x v="5"/>
    <x v="10"/>
    <s v="Sant Boi de Llobregat"/>
    <x v="2"/>
    <s v="Consumer"/>
    <s v="Immediate"/>
    <x v="0"/>
    <x v="1"/>
    <s v="Wilson Jones Hole Reinforcements, Durable"/>
    <n v="0"/>
    <n v="18"/>
    <n v="6"/>
    <n v="3"/>
    <b v="0"/>
  </r>
  <r>
    <s v="AZ-2012-3768744"/>
    <x v="848"/>
    <n v="18"/>
    <n v="7"/>
    <n v="12"/>
    <x v="848"/>
    <s v="Jonathan Bottrill"/>
    <x v="5"/>
    <x v="10"/>
    <s v="Sant Boi de Llobregat"/>
    <x v="2"/>
    <s v="Consumer"/>
    <s v="Immediate"/>
    <x v="0"/>
    <x v="11"/>
    <s v="Stockwell Staples, Metal"/>
    <n v="0"/>
    <n v="44"/>
    <n v="17"/>
    <n v="4"/>
    <b v="0"/>
  </r>
  <r>
    <s v="AZ-2012-3505985"/>
    <x v="848"/>
    <n v="18"/>
    <n v="7"/>
    <n v="12"/>
    <x v="848"/>
    <s v="Lamar Lockhart"/>
    <x v="1"/>
    <x v="5"/>
    <s v="Berlin"/>
    <x v="1"/>
    <s v="Consumer"/>
    <s v="Economy"/>
    <x v="0"/>
    <x v="2"/>
    <s v="BIC Highlighters, Blue"/>
    <n v="0"/>
    <n v="34"/>
    <n v="11"/>
    <n v="2"/>
    <b v="0"/>
  </r>
  <r>
    <s v="AZ-2012-3505985"/>
    <x v="848"/>
    <n v="18"/>
    <n v="7"/>
    <n v="12"/>
    <x v="848"/>
    <s v="Lamar Lockhart"/>
    <x v="1"/>
    <x v="5"/>
    <s v="Berlin"/>
    <x v="1"/>
    <s v="Consumer"/>
    <s v="Economy"/>
    <x v="1"/>
    <x v="7"/>
    <s v="Enermax Router, USB"/>
    <n v="0"/>
    <n v="698"/>
    <n v="62"/>
    <n v="3"/>
    <b v="1"/>
  </r>
  <r>
    <s v="AZ-2012-3505985"/>
    <x v="848"/>
    <n v="18"/>
    <n v="7"/>
    <n v="12"/>
    <x v="848"/>
    <s v="Lamar Lockhart"/>
    <x v="1"/>
    <x v="5"/>
    <s v="Berlin"/>
    <x v="1"/>
    <s v="Consumer"/>
    <s v="Economy"/>
    <x v="1"/>
    <x v="9"/>
    <s v="Apple Headset, VoIP"/>
    <n v="0"/>
    <n v="330"/>
    <n v="15"/>
    <n v="5"/>
    <b v="1"/>
  </r>
  <r>
    <s v="AZ-2012-3505985"/>
    <x v="848"/>
    <n v="18"/>
    <n v="7"/>
    <n v="12"/>
    <x v="848"/>
    <s v="Lamar Lockhart"/>
    <x v="1"/>
    <x v="5"/>
    <s v="Berlin"/>
    <x v="1"/>
    <s v="Consumer"/>
    <s v="Economy"/>
    <x v="1"/>
    <x v="9"/>
    <s v="Apple Headset, with Caller ID"/>
    <n v="0"/>
    <n v="330"/>
    <n v="18"/>
    <n v="5"/>
    <b v="1"/>
  </r>
  <r>
    <s v="AZ-2013-3881285"/>
    <x v="849"/>
    <n v="18"/>
    <n v="7"/>
    <n v="13"/>
    <x v="849"/>
    <s v="Robert Neil"/>
    <x v="4"/>
    <x v="42"/>
    <s v="Edinburgh"/>
    <x v="0"/>
    <s v="Consumer"/>
    <s v="Priority"/>
    <x v="0"/>
    <x v="11"/>
    <s v="Advantus Push Pins, Assorted Sizes"/>
    <n v="0"/>
    <n v="48"/>
    <n v="9"/>
    <n v="4"/>
    <b v="1"/>
  </r>
  <r>
    <s v="AZ-2013-7409274"/>
    <x v="849"/>
    <n v="18"/>
    <n v="7"/>
    <n v="13"/>
    <x v="849"/>
    <s v="Oscar Noble"/>
    <x v="13"/>
    <x v="69"/>
    <s v="Helsinki"/>
    <x v="0"/>
    <s v="Consumer"/>
    <s v="Economy"/>
    <x v="1"/>
    <x v="7"/>
    <s v="Enermax Memory Card, Erganomic"/>
    <n v="0"/>
    <n v="224"/>
    <n v="105"/>
    <n v="2"/>
    <b v="0"/>
  </r>
  <r>
    <s v="AZ-2013-7409274"/>
    <x v="849"/>
    <n v="18"/>
    <n v="7"/>
    <n v="13"/>
    <x v="849"/>
    <s v="Oscar Noble"/>
    <x v="13"/>
    <x v="69"/>
    <s v="Helsinki"/>
    <x v="0"/>
    <s v="Consumer"/>
    <s v="Economy"/>
    <x v="1"/>
    <x v="4"/>
    <s v="StarTech Printer, Wireless"/>
    <n v="0"/>
    <n v="769"/>
    <n v="169"/>
    <n v="3"/>
    <b v="1"/>
  </r>
  <r>
    <s v="AZ-2014-839784"/>
    <x v="850"/>
    <n v="18"/>
    <n v="7"/>
    <n v="14"/>
    <x v="850"/>
    <s v="Lucas Wood"/>
    <x v="10"/>
    <x v="29"/>
    <s v="Vienna"/>
    <x v="1"/>
    <s v="Corporate"/>
    <s v="Immediate"/>
    <x v="2"/>
    <x v="5"/>
    <s v="Bush Library with Doors, Mobile"/>
    <n v="0"/>
    <n v="1101"/>
    <n v="352"/>
    <n v="3"/>
    <b v="1"/>
  </r>
  <r>
    <s v="AZ-2014-2763663"/>
    <x v="850"/>
    <n v="18"/>
    <n v="7"/>
    <n v="14"/>
    <x v="850"/>
    <s v="Everett Dunbar"/>
    <x v="2"/>
    <x v="40"/>
    <s v="Torre del Greco"/>
    <x v="2"/>
    <s v="Corporate"/>
    <s v="Economy"/>
    <x v="2"/>
    <x v="15"/>
    <s v="Tenex Frame, Duo Pack"/>
    <n v="0"/>
    <n v="220"/>
    <n v="18"/>
    <n v="2"/>
    <b v="0"/>
  </r>
  <r>
    <s v="AZ-2014-2763663"/>
    <x v="850"/>
    <n v="18"/>
    <n v="7"/>
    <n v="14"/>
    <x v="850"/>
    <s v="Everett Dunbar"/>
    <x v="2"/>
    <x v="40"/>
    <s v="Torre del Greco"/>
    <x v="2"/>
    <s v="Corporate"/>
    <s v="Economy"/>
    <x v="1"/>
    <x v="7"/>
    <s v="Enermax Mouse, Bluetooth"/>
    <n v="0"/>
    <n v="81"/>
    <n v="10"/>
    <n v="2"/>
    <b v="1"/>
  </r>
  <r>
    <s v="AZ-2014-2763663"/>
    <x v="850"/>
    <n v="18"/>
    <n v="7"/>
    <n v="14"/>
    <x v="850"/>
    <s v="Everett Dunbar"/>
    <x v="2"/>
    <x v="40"/>
    <s v="Torre del Greco"/>
    <x v="2"/>
    <s v="Corporate"/>
    <s v="Economy"/>
    <x v="1"/>
    <x v="13"/>
    <s v="Sharp Personal Copier, Digital"/>
    <n v="0"/>
    <n v="479"/>
    <n v="239"/>
    <n v="4"/>
    <b v="1"/>
  </r>
  <r>
    <s v="BN-2014-6469413"/>
    <x v="851"/>
    <n v="19"/>
    <n v="7"/>
    <n v="14"/>
    <x v="851"/>
    <s v="George Bryan"/>
    <x v="1"/>
    <x v="1"/>
    <s v="Essen"/>
    <x v="1"/>
    <s v="Consumer"/>
    <s v="Economy"/>
    <x v="2"/>
    <x v="5"/>
    <s v="Bush Library with Doors, Traditional"/>
    <n v="0"/>
    <n v="656"/>
    <n v="-36"/>
    <n v="2"/>
    <b v="0"/>
  </r>
  <r>
    <s v="BN-2014-6469413"/>
    <x v="851"/>
    <n v="19"/>
    <n v="7"/>
    <n v="14"/>
    <x v="851"/>
    <s v="George Bryan"/>
    <x v="1"/>
    <x v="1"/>
    <s v="Essen"/>
    <x v="1"/>
    <s v="Consumer"/>
    <s v="Economy"/>
    <x v="0"/>
    <x v="8"/>
    <s v="Hoover Microwave, Black"/>
    <n v="0"/>
    <n v="832"/>
    <n v="0"/>
    <n v="3"/>
    <b v="0"/>
  </r>
  <r>
    <s v="AZ-2011-7849219"/>
    <x v="852"/>
    <n v="20"/>
    <n v="7"/>
    <n v="11"/>
    <x v="852"/>
    <s v="Abby Mei"/>
    <x v="13"/>
    <x v="69"/>
    <s v="Vantaa"/>
    <x v="0"/>
    <s v="Corporate"/>
    <s v="Immediate"/>
    <x v="0"/>
    <x v="12"/>
    <s v="Acme Trimmer, High Speed"/>
    <n v="0"/>
    <n v="178"/>
    <n v="52"/>
    <n v="4"/>
    <b v="0"/>
  </r>
  <r>
    <s v="AZ-2011-7849219"/>
    <x v="852"/>
    <n v="20"/>
    <n v="7"/>
    <n v="11"/>
    <x v="852"/>
    <s v="Abby Mei"/>
    <x v="13"/>
    <x v="69"/>
    <s v="Vantaa"/>
    <x v="0"/>
    <s v="Corporate"/>
    <s v="Immediate"/>
    <x v="0"/>
    <x v="12"/>
    <s v="Elite Trimmer, Steel"/>
    <n v="0"/>
    <n v="123"/>
    <n v="60"/>
    <n v="3"/>
    <b v="0"/>
  </r>
  <r>
    <s v="BN-2011-2343184"/>
    <x v="852"/>
    <n v="20"/>
    <n v="7"/>
    <n v="11"/>
    <x v="852"/>
    <s v="Rory Martindale"/>
    <x v="4"/>
    <x v="4"/>
    <s v="Aylesbury"/>
    <x v="0"/>
    <s v="Consumer"/>
    <s v="Economy Plus"/>
    <x v="2"/>
    <x v="15"/>
    <s v="Deflect-O Photo Frame, Erganomic"/>
    <n v="0"/>
    <n v="106"/>
    <n v="-23"/>
    <n v="3"/>
    <b v="1"/>
  </r>
  <r>
    <s v="BN-2011-2343184"/>
    <x v="852"/>
    <n v="20"/>
    <n v="7"/>
    <n v="11"/>
    <x v="852"/>
    <s v="Rory Martindale"/>
    <x v="4"/>
    <x v="4"/>
    <s v="Aylesbury"/>
    <x v="0"/>
    <s v="Consumer"/>
    <s v="Economy Plus"/>
    <x v="0"/>
    <x v="10"/>
    <s v="Cameo Business Envelopes, Recycled"/>
    <n v="0"/>
    <n v="79"/>
    <n v="35"/>
    <n v="5"/>
    <b v="0"/>
  </r>
  <r>
    <s v="BN-2011-2343184"/>
    <x v="852"/>
    <n v="20"/>
    <n v="7"/>
    <n v="11"/>
    <x v="852"/>
    <s v="Rory Martindale"/>
    <x v="4"/>
    <x v="4"/>
    <s v="Aylesbury"/>
    <x v="0"/>
    <s v="Consumer"/>
    <s v="Economy Plus"/>
    <x v="0"/>
    <x v="11"/>
    <s v="Accos Clamps, Assorted Sizes"/>
    <n v="0"/>
    <n v="34"/>
    <n v="10"/>
    <n v="2"/>
    <b v="0"/>
  </r>
  <r>
    <s v="BN-2011-2343184"/>
    <x v="852"/>
    <n v="20"/>
    <n v="7"/>
    <n v="11"/>
    <x v="852"/>
    <s v="Rory Martindale"/>
    <x v="4"/>
    <x v="4"/>
    <s v="Aylesbury"/>
    <x v="0"/>
    <s v="Consumer"/>
    <s v="Economy Plus"/>
    <x v="0"/>
    <x v="14"/>
    <s v="Novimex Shipping Labels, Alphabetical"/>
    <n v="0"/>
    <n v="11"/>
    <n v="5"/>
    <n v="1"/>
    <b v="0"/>
  </r>
  <r>
    <s v="BN-2011-2343184"/>
    <x v="852"/>
    <n v="20"/>
    <n v="7"/>
    <n v="11"/>
    <x v="852"/>
    <s v="Rory Martindale"/>
    <x v="4"/>
    <x v="4"/>
    <s v="Aylesbury"/>
    <x v="0"/>
    <s v="Consumer"/>
    <s v="Economy Plus"/>
    <x v="0"/>
    <x v="3"/>
    <s v="Fellowes File Cart, Wire Frame"/>
    <n v="0"/>
    <n v="273"/>
    <n v="57"/>
    <n v="2"/>
    <b v="0"/>
  </r>
  <r>
    <s v="AZ-2012-6233786"/>
    <x v="853"/>
    <n v="20"/>
    <n v="7"/>
    <n v="12"/>
    <x v="853"/>
    <s v="Jade Farmer"/>
    <x v="3"/>
    <x v="8"/>
    <s v="Savigny-le-Temple"/>
    <x v="1"/>
    <s v="Consumer"/>
    <s v="Economy"/>
    <x v="0"/>
    <x v="10"/>
    <s v="GlobeWeis Manila Envelope, Set of 50"/>
    <n v="0"/>
    <n v="82"/>
    <n v="27"/>
    <n v="3"/>
    <b v="0"/>
  </r>
  <r>
    <s v="AZ-2012-6233786"/>
    <x v="853"/>
    <n v="20"/>
    <n v="7"/>
    <n v="12"/>
    <x v="853"/>
    <s v="Jade Farmer"/>
    <x v="3"/>
    <x v="8"/>
    <s v="Savigny-le-Temple"/>
    <x v="1"/>
    <s v="Consumer"/>
    <s v="Economy"/>
    <x v="1"/>
    <x v="4"/>
    <s v="Panasonic Printer, Wireless"/>
    <n v="0"/>
    <n v="680"/>
    <n v="80"/>
    <n v="3"/>
    <b v="0"/>
  </r>
  <r>
    <s v="AZ-2012-6233786"/>
    <x v="853"/>
    <n v="20"/>
    <n v="7"/>
    <n v="12"/>
    <x v="853"/>
    <s v="Jade Farmer"/>
    <x v="3"/>
    <x v="8"/>
    <s v="Savigny-le-Temple"/>
    <x v="1"/>
    <s v="Consumer"/>
    <s v="Economy"/>
    <x v="1"/>
    <x v="9"/>
    <s v="Apple Speaker Phone, Cordless"/>
    <n v="0"/>
    <n v="536"/>
    <n v="44"/>
    <n v="5"/>
    <b v="0"/>
  </r>
  <r>
    <s v="AZ-2012-9382192"/>
    <x v="853"/>
    <n v="20"/>
    <n v="7"/>
    <n v="12"/>
    <x v="853"/>
    <s v="Toby Starling"/>
    <x v="1"/>
    <x v="43"/>
    <s v="Hanover"/>
    <x v="1"/>
    <s v="Consumer"/>
    <s v="Economy Plus"/>
    <x v="2"/>
    <x v="15"/>
    <s v="Eldon Photo Frame, Erganomic"/>
    <n v="1"/>
    <n v="142"/>
    <n v="-46"/>
    <n v="5"/>
    <b v="0"/>
  </r>
  <r>
    <s v="BN-2012-4720977"/>
    <x v="853"/>
    <n v="20"/>
    <n v="7"/>
    <n v="12"/>
    <x v="853"/>
    <s v="Max Ronald"/>
    <x v="3"/>
    <x v="14"/>
    <s v="Narbonne"/>
    <x v="1"/>
    <s v="Corporate"/>
    <s v="Economy"/>
    <x v="2"/>
    <x v="6"/>
    <s v="SAFCO Bag Chairs, Red"/>
    <n v="0"/>
    <n v="44"/>
    <n v="-1"/>
    <n v="1"/>
    <b v="0"/>
  </r>
  <r>
    <s v="BN-2012-4720977"/>
    <x v="853"/>
    <n v="20"/>
    <n v="7"/>
    <n v="12"/>
    <x v="853"/>
    <s v="Max Ronald"/>
    <x v="3"/>
    <x v="14"/>
    <s v="Narbonne"/>
    <x v="1"/>
    <s v="Corporate"/>
    <s v="Economy"/>
    <x v="0"/>
    <x v="2"/>
    <s v="Boston Sketch Pad, Water Color"/>
    <n v="0"/>
    <n v="259"/>
    <n v="8"/>
    <n v="5"/>
    <b v="1"/>
  </r>
  <r>
    <s v="BN-2012-4720977"/>
    <x v="853"/>
    <n v="20"/>
    <n v="7"/>
    <n v="12"/>
    <x v="853"/>
    <s v="Max Ronald"/>
    <x v="3"/>
    <x v="14"/>
    <s v="Narbonne"/>
    <x v="1"/>
    <s v="Corporate"/>
    <s v="Economy"/>
    <x v="0"/>
    <x v="10"/>
    <s v="Jiffy Business Envelopes, Set of 50"/>
    <n v="0"/>
    <n v="20"/>
    <n v="3"/>
    <n v="1"/>
    <b v="1"/>
  </r>
  <r>
    <s v="BN-2012-4720977"/>
    <x v="853"/>
    <n v="20"/>
    <n v="7"/>
    <n v="12"/>
    <x v="853"/>
    <s v="Max Ronald"/>
    <x v="3"/>
    <x v="14"/>
    <s v="Narbonne"/>
    <x v="1"/>
    <s v="Corporate"/>
    <s v="Economy"/>
    <x v="0"/>
    <x v="3"/>
    <s v="Smead Folders, Industrial"/>
    <n v="0"/>
    <n v="97"/>
    <n v="14"/>
    <n v="6"/>
    <b v="0"/>
  </r>
  <r>
    <s v="BN-2012-4720977"/>
    <x v="853"/>
    <n v="20"/>
    <n v="7"/>
    <n v="12"/>
    <x v="853"/>
    <s v="Max Ronald"/>
    <x v="3"/>
    <x v="14"/>
    <s v="Narbonne"/>
    <x v="1"/>
    <s v="Corporate"/>
    <s v="Economy"/>
    <x v="0"/>
    <x v="3"/>
    <s v="Tenex Lockers, Single Width"/>
    <n v="0"/>
    <n v="735"/>
    <n v="-33"/>
    <n v="4"/>
    <b v="0"/>
  </r>
  <r>
    <s v="AZ-2013-3224122"/>
    <x v="854"/>
    <n v="20"/>
    <n v="7"/>
    <n v="13"/>
    <x v="854"/>
    <s v="Millie Franklin"/>
    <x v="2"/>
    <x v="15"/>
    <s v="Catania"/>
    <x v="2"/>
    <s v="Consumer"/>
    <s v="Economy"/>
    <x v="2"/>
    <x v="6"/>
    <s v="Novimex Executive Leather Armchair, Red"/>
    <n v="1"/>
    <n v="920"/>
    <n v="-575"/>
    <n v="5"/>
    <b v="1"/>
  </r>
  <r>
    <s v="AZ-2013-3224122"/>
    <x v="854"/>
    <n v="20"/>
    <n v="7"/>
    <n v="13"/>
    <x v="854"/>
    <s v="Millie Franklin"/>
    <x v="2"/>
    <x v="15"/>
    <s v="Catania"/>
    <x v="2"/>
    <s v="Consumer"/>
    <s v="Economy"/>
    <x v="2"/>
    <x v="16"/>
    <s v="Barricks Training Table, Fully Assembled"/>
    <n v="1"/>
    <n v="320"/>
    <n v="-77"/>
    <n v="2"/>
    <b v="0"/>
  </r>
  <r>
    <s v="AZ-2013-3224122"/>
    <x v="854"/>
    <n v="20"/>
    <n v="7"/>
    <n v="13"/>
    <x v="854"/>
    <s v="Millie Franklin"/>
    <x v="2"/>
    <x v="15"/>
    <s v="Catania"/>
    <x v="2"/>
    <s v="Consumer"/>
    <s v="Economy"/>
    <x v="0"/>
    <x v="2"/>
    <s v="Boston Sketch Pad, Blue"/>
    <n v="0"/>
    <n v="486"/>
    <n v="209"/>
    <n v="10"/>
    <b v="1"/>
  </r>
  <r>
    <s v="AZ-2013-3224122"/>
    <x v="854"/>
    <n v="20"/>
    <n v="7"/>
    <n v="13"/>
    <x v="854"/>
    <s v="Millie Franklin"/>
    <x v="2"/>
    <x v="15"/>
    <s v="Catania"/>
    <x v="2"/>
    <s v="Consumer"/>
    <s v="Economy"/>
    <x v="0"/>
    <x v="0"/>
    <s v="Green Bar Memo Slips, Multicolor"/>
    <n v="0"/>
    <n v="165"/>
    <n v="59"/>
    <n v="9"/>
    <b v="0"/>
  </r>
  <r>
    <s v="BN-2011-5006178"/>
    <x v="855"/>
    <n v="21"/>
    <n v="7"/>
    <n v="11"/>
    <x v="855"/>
    <s v="Amy Nixon"/>
    <x v="6"/>
    <x v="26"/>
    <s v="Dublin"/>
    <x v="0"/>
    <s v="Consumer"/>
    <s v="Economy Plus"/>
    <x v="2"/>
    <x v="15"/>
    <s v="Advantus Door Stop, Black"/>
    <n v="1"/>
    <n v="90"/>
    <n v="-88"/>
    <n v="5"/>
    <b v="1"/>
  </r>
  <r>
    <s v="BN-2011-5006178"/>
    <x v="855"/>
    <n v="21"/>
    <n v="7"/>
    <n v="11"/>
    <x v="855"/>
    <s v="Amy Nixon"/>
    <x v="6"/>
    <x v="26"/>
    <s v="Dublin"/>
    <x v="0"/>
    <s v="Consumer"/>
    <s v="Economy Plus"/>
    <x v="0"/>
    <x v="2"/>
    <s v="Binney &amp; Smith Canvas, Easy-Erase"/>
    <n v="1"/>
    <n v="52"/>
    <n v="-34"/>
    <n v="2"/>
    <b v="1"/>
  </r>
  <r>
    <s v="BN-2011-5006178"/>
    <x v="855"/>
    <n v="21"/>
    <n v="7"/>
    <n v="11"/>
    <x v="855"/>
    <s v="Amy Nixon"/>
    <x v="6"/>
    <x v="26"/>
    <s v="Dublin"/>
    <x v="0"/>
    <s v="Consumer"/>
    <s v="Economy Plus"/>
    <x v="0"/>
    <x v="1"/>
    <s v="Acco Binding Machine, Economy"/>
    <n v="1"/>
    <n v="128"/>
    <n v="-54"/>
    <n v="5"/>
    <b v="0"/>
  </r>
  <r>
    <s v="AZ-2014-7674132"/>
    <x v="856"/>
    <n v="21"/>
    <n v="7"/>
    <n v="14"/>
    <x v="856"/>
    <s v="Ewan Hyde"/>
    <x v="1"/>
    <x v="47"/>
    <s v="Schwerin"/>
    <x v="1"/>
    <s v="Consumer"/>
    <s v="Immediate"/>
    <x v="0"/>
    <x v="0"/>
    <s v="SanDisk Computer Printout Paper, Multicolor"/>
    <n v="0"/>
    <n v="62"/>
    <n v="8"/>
    <n v="2"/>
    <b v="0"/>
  </r>
  <r>
    <s v="AZ-2011-3252710"/>
    <x v="857"/>
    <n v="22"/>
    <n v="7"/>
    <n v="11"/>
    <x v="857"/>
    <s v="Archie Whittaker"/>
    <x v="4"/>
    <x v="4"/>
    <s v="Hastings"/>
    <x v="0"/>
    <s v="Home Office"/>
    <s v="Economy Plus"/>
    <x v="0"/>
    <x v="1"/>
    <s v="Avery Hole Reinforcements, Clear"/>
    <n v="0"/>
    <n v="12"/>
    <n v="1"/>
    <n v="3"/>
    <b v="1"/>
  </r>
  <r>
    <s v="AZ-2011-3252710"/>
    <x v="857"/>
    <n v="22"/>
    <n v="7"/>
    <n v="11"/>
    <x v="857"/>
    <s v="Archie Whittaker"/>
    <x v="4"/>
    <x v="4"/>
    <s v="Hastings"/>
    <x v="0"/>
    <s v="Home Office"/>
    <s v="Economy Plus"/>
    <x v="1"/>
    <x v="13"/>
    <s v="Brother Wireless Fax, High-Speed"/>
    <n v="0"/>
    <n v="1508"/>
    <n v="332"/>
    <n v="4"/>
    <b v="0"/>
  </r>
  <r>
    <s v="AZ-2013-8859377"/>
    <x v="858"/>
    <n v="22"/>
    <n v="7"/>
    <n v="13"/>
    <x v="858"/>
    <s v="Imogen Steele"/>
    <x v="5"/>
    <x v="18"/>
    <s v="Valencia"/>
    <x v="2"/>
    <s v="Corporate"/>
    <s v="Economy Plus"/>
    <x v="0"/>
    <x v="11"/>
    <s v="Stockwell Rubber Bands, Assorted Sizes"/>
    <n v="0"/>
    <n v="14"/>
    <n v="7"/>
    <n v="1"/>
    <b v="0"/>
  </r>
  <r>
    <s v="AZ-2013-8859377"/>
    <x v="858"/>
    <n v="22"/>
    <n v="7"/>
    <n v="13"/>
    <x v="858"/>
    <s v="Imogen Steele"/>
    <x v="5"/>
    <x v="18"/>
    <s v="Valencia"/>
    <x v="2"/>
    <s v="Corporate"/>
    <s v="Economy Plus"/>
    <x v="0"/>
    <x v="3"/>
    <s v="Fellowes Shelving, Industrial"/>
    <n v="0"/>
    <n v="420"/>
    <n v="159"/>
    <n v="8"/>
    <b v="1"/>
  </r>
  <r>
    <s v="AZ-2013-8477787"/>
    <x v="858"/>
    <n v="22"/>
    <n v="7"/>
    <n v="13"/>
    <x v="858"/>
    <s v="Chelsea Bannister"/>
    <x v="1"/>
    <x v="43"/>
    <s v="Munster"/>
    <x v="1"/>
    <s v="Consumer"/>
    <s v="Economy"/>
    <x v="0"/>
    <x v="2"/>
    <s v="Binney &amp; Smith Highlighters, Easy-Erase"/>
    <n v="0"/>
    <n v="84"/>
    <n v="30"/>
    <n v="5"/>
    <b v="1"/>
  </r>
  <r>
    <s v="AZ-2013-9393754"/>
    <x v="858"/>
    <n v="22"/>
    <n v="7"/>
    <n v="13"/>
    <x v="858"/>
    <s v="William Reichert"/>
    <x v="14"/>
    <x v="106"/>
    <s v="Odense"/>
    <x v="0"/>
    <s v="Consumer"/>
    <s v="Economy"/>
    <x v="0"/>
    <x v="3"/>
    <s v="Eldon File Cart, Single Width"/>
    <n v="1"/>
    <n v="192"/>
    <n v="-123"/>
    <n v="3"/>
    <b v="1"/>
  </r>
  <r>
    <s v="AZ-2013-9393754"/>
    <x v="858"/>
    <n v="22"/>
    <n v="7"/>
    <n v="13"/>
    <x v="858"/>
    <s v="William Reichert"/>
    <x v="14"/>
    <x v="106"/>
    <s v="Odense"/>
    <x v="0"/>
    <s v="Consumer"/>
    <s v="Economy"/>
    <x v="0"/>
    <x v="12"/>
    <s v="Elite Trimmer, Steel"/>
    <n v="1"/>
    <n v="103"/>
    <n v="-2"/>
    <n v="5"/>
    <b v="1"/>
  </r>
  <r>
    <s v="AZ-2013-2901079"/>
    <x v="858"/>
    <n v="22"/>
    <n v="7"/>
    <n v="13"/>
    <x v="858"/>
    <s v="Elijah Sodeman"/>
    <x v="1"/>
    <x v="66"/>
    <s v="Neuwied"/>
    <x v="1"/>
    <s v="Consumer"/>
    <s v="Economy"/>
    <x v="1"/>
    <x v="13"/>
    <s v="Canon Wireless Fax, Laser"/>
    <n v="0"/>
    <n v="757"/>
    <n v="371"/>
    <n v="2"/>
    <b v="1"/>
  </r>
  <r>
    <s v="AZ-2013-9393754"/>
    <x v="858"/>
    <n v="22"/>
    <n v="7"/>
    <n v="13"/>
    <x v="858"/>
    <s v="William Reichert"/>
    <x v="14"/>
    <x v="106"/>
    <s v="Odense"/>
    <x v="0"/>
    <s v="Consumer"/>
    <s v="Economy"/>
    <x v="1"/>
    <x v="4"/>
    <s v="Panasonic Card Printer, White"/>
    <n v="1"/>
    <n v="431"/>
    <n v="-103"/>
    <n v="5"/>
    <b v="1"/>
  </r>
  <r>
    <s v="AZ-2013-244740"/>
    <x v="858"/>
    <n v="22"/>
    <n v="7"/>
    <n v="13"/>
    <x v="858"/>
    <s v="Tina Phelps"/>
    <x v="1"/>
    <x v="28"/>
    <s v="Ulm"/>
    <x v="1"/>
    <s v="Consumer"/>
    <s v="Economy"/>
    <x v="0"/>
    <x v="3"/>
    <s v="Rogers Box, Blue"/>
    <n v="0"/>
    <n v="86"/>
    <n v="-8"/>
    <n v="4"/>
    <b v="0"/>
  </r>
  <r>
    <s v="AZ-2013-244740"/>
    <x v="858"/>
    <n v="22"/>
    <n v="7"/>
    <n v="13"/>
    <x v="858"/>
    <s v="Tina Phelps"/>
    <x v="1"/>
    <x v="28"/>
    <s v="Ulm"/>
    <x v="1"/>
    <s v="Consumer"/>
    <s v="Economy"/>
    <x v="1"/>
    <x v="13"/>
    <s v="Sharp Fax Machine, Digital"/>
    <n v="0"/>
    <n v="1772"/>
    <n v="0"/>
    <n v="6"/>
    <b v="1"/>
  </r>
  <r>
    <s v="BN-2014-2290642"/>
    <x v="859"/>
    <n v="22"/>
    <n v="7"/>
    <n v="14"/>
    <x v="859"/>
    <s v="Terence Welch"/>
    <x v="9"/>
    <x v="46"/>
    <s v="Dordrecht"/>
    <x v="1"/>
    <s v="Consumer"/>
    <s v="Economy Plus"/>
    <x v="0"/>
    <x v="1"/>
    <s v="Ibico Binder, Clear"/>
    <n v="1"/>
    <n v="60"/>
    <n v="-49"/>
    <n v="8"/>
    <b v="0"/>
  </r>
  <r>
    <s v="BN-2014-2290642"/>
    <x v="859"/>
    <n v="22"/>
    <n v="7"/>
    <n v="14"/>
    <x v="859"/>
    <s v="Terence Welch"/>
    <x v="9"/>
    <x v="46"/>
    <s v="Dordrecht"/>
    <x v="1"/>
    <s v="Consumer"/>
    <s v="Economy Plus"/>
    <x v="0"/>
    <x v="0"/>
    <s v="Xerox Computer Printout Paper, 8.5 x 11"/>
    <n v="1"/>
    <n v="30"/>
    <n v="-25"/>
    <n v="2"/>
    <b v="1"/>
  </r>
  <r>
    <s v="AZ-2014-2800894"/>
    <x v="859"/>
    <n v="22"/>
    <n v="7"/>
    <n v="14"/>
    <x v="859"/>
    <s v="Lori Miller"/>
    <x v="4"/>
    <x v="4"/>
    <s v="Waterlooville"/>
    <x v="0"/>
    <s v="Consumer"/>
    <s v="Priority"/>
    <x v="0"/>
    <x v="1"/>
    <s v="Ibico Binding Machine, Durable"/>
    <n v="0"/>
    <n v="265"/>
    <n v="122"/>
    <n v="5"/>
    <b v="0"/>
  </r>
  <r>
    <s v="AZ-2014-2800894"/>
    <x v="859"/>
    <n v="22"/>
    <n v="7"/>
    <n v="14"/>
    <x v="859"/>
    <s v="Lori Miller"/>
    <x v="4"/>
    <x v="4"/>
    <s v="Waterlooville"/>
    <x v="0"/>
    <s v="Consumer"/>
    <s v="Priority"/>
    <x v="0"/>
    <x v="1"/>
    <s v="Wilson Jones Hole Reinforcements, Economy"/>
    <n v="0"/>
    <n v="14"/>
    <n v="7"/>
    <n v="3"/>
    <b v="0"/>
  </r>
  <r>
    <s v="AZ-2014-2800894"/>
    <x v="859"/>
    <n v="22"/>
    <n v="7"/>
    <n v="14"/>
    <x v="859"/>
    <s v="Lori Miller"/>
    <x v="4"/>
    <x v="4"/>
    <s v="Waterlooville"/>
    <x v="0"/>
    <s v="Consumer"/>
    <s v="Priority"/>
    <x v="0"/>
    <x v="3"/>
    <s v="Fellowes Lockers, Single Width"/>
    <n v="0"/>
    <n v="207"/>
    <n v="35"/>
    <n v="1"/>
    <b v="0"/>
  </r>
  <r>
    <s v="AZ-2014-586948"/>
    <x v="859"/>
    <n v="22"/>
    <n v="7"/>
    <n v="14"/>
    <x v="859"/>
    <s v="Charlie Horrocks"/>
    <x v="11"/>
    <x v="48"/>
    <s v="Geneva"/>
    <x v="1"/>
    <s v="Consumer"/>
    <s v="Economy Plus"/>
    <x v="1"/>
    <x v="4"/>
    <s v="Konica Receipt Printer, Durable"/>
    <n v="0"/>
    <n v="1101"/>
    <n v="319"/>
    <n v="9"/>
    <b v="1"/>
  </r>
  <r>
    <s v="AZ-2012-7753558"/>
    <x v="860"/>
    <n v="23"/>
    <n v="7"/>
    <n v="12"/>
    <x v="860"/>
    <s v="John Town"/>
    <x v="5"/>
    <x v="54"/>
    <s v="Madrid"/>
    <x v="2"/>
    <s v="Consumer"/>
    <s v="Economy"/>
    <x v="0"/>
    <x v="8"/>
    <s v="KitchenAid Stove, Silver"/>
    <n v="0"/>
    <n v="1142"/>
    <n v="411"/>
    <n v="2"/>
    <b v="0"/>
  </r>
  <r>
    <s v="AZ-2012-7753558"/>
    <x v="860"/>
    <n v="23"/>
    <n v="7"/>
    <n v="12"/>
    <x v="860"/>
    <s v="John Town"/>
    <x v="5"/>
    <x v="54"/>
    <s v="Madrid"/>
    <x v="2"/>
    <s v="Consumer"/>
    <s v="Economy"/>
    <x v="0"/>
    <x v="10"/>
    <s v="Kraft Mailers, Set of 50"/>
    <n v="0"/>
    <n v="113"/>
    <n v="30"/>
    <n v="3"/>
    <b v="0"/>
  </r>
  <r>
    <s v="AZ-2012-7753558"/>
    <x v="860"/>
    <n v="23"/>
    <n v="7"/>
    <n v="12"/>
    <x v="860"/>
    <s v="John Town"/>
    <x v="5"/>
    <x v="54"/>
    <s v="Madrid"/>
    <x v="2"/>
    <s v="Consumer"/>
    <s v="Economy"/>
    <x v="1"/>
    <x v="7"/>
    <s v="Belkin Router, Erganomic"/>
    <n v="0"/>
    <n v="1283"/>
    <n v="603"/>
    <n v="5"/>
    <b v="1"/>
  </r>
  <r>
    <s v="AZ-2012-909274"/>
    <x v="860"/>
    <n v="23"/>
    <n v="7"/>
    <n v="12"/>
    <x v="860"/>
    <s v="Morgan Dodd"/>
    <x v="1"/>
    <x v="5"/>
    <s v="Berlin"/>
    <x v="1"/>
    <s v="Consumer"/>
    <s v="Economy"/>
    <x v="1"/>
    <x v="9"/>
    <s v="Cisco Smart Phone, with Caller ID"/>
    <n v="0"/>
    <n v="2944"/>
    <n v="1112"/>
    <n v="5"/>
    <b v="1"/>
  </r>
  <r>
    <s v="BN-2012-4476459"/>
    <x v="860"/>
    <n v="23"/>
    <n v="7"/>
    <n v="12"/>
    <x v="860"/>
    <s v="Alex Greenwood"/>
    <x v="2"/>
    <x v="53"/>
    <s v="Cerignola"/>
    <x v="2"/>
    <s v="Consumer"/>
    <s v="Economy"/>
    <x v="0"/>
    <x v="2"/>
    <s v="Binney &amp; Smith Sketch Pad, Easy-Erase"/>
    <n v="0"/>
    <n v="93"/>
    <n v="14"/>
    <n v="2"/>
    <b v="1"/>
  </r>
  <r>
    <s v="BN-2012-4476459"/>
    <x v="860"/>
    <n v="23"/>
    <n v="7"/>
    <n v="12"/>
    <x v="860"/>
    <s v="Alex Greenwood"/>
    <x v="2"/>
    <x v="53"/>
    <s v="Cerignola"/>
    <x v="2"/>
    <s v="Consumer"/>
    <s v="Economy"/>
    <x v="0"/>
    <x v="3"/>
    <s v="Fellowes File Cart, Single Width"/>
    <n v="0"/>
    <n v="412"/>
    <n v="-275"/>
    <n v="5"/>
    <b v="0"/>
  </r>
  <r>
    <s v="BN-2012-4476459"/>
    <x v="860"/>
    <n v="23"/>
    <n v="7"/>
    <n v="12"/>
    <x v="860"/>
    <s v="Alex Greenwood"/>
    <x v="2"/>
    <x v="53"/>
    <s v="Cerignola"/>
    <x v="2"/>
    <s v="Consumer"/>
    <s v="Economy"/>
    <x v="0"/>
    <x v="3"/>
    <s v="Tenex Shelving, Blue"/>
    <n v="0"/>
    <n v="98"/>
    <n v="-57"/>
    <n v="3"/>
    <b v="0"/>
  </r>
  <r>
    <s v="AZ-2013-2243804"/>
    <x v="861"/>
    <n v="23"/>
    <n v="7"/>
    <n v="13"/>
    <x v="861"/>
    <s v="Lydia Webster"/>
    <x v="3"/>
    <x v="27"/>
    <s v="Bordeaux"/>
    <x v="1"/>
    <s v="Consumer"/>
    <s v="Priority"/>
    <x v="0"/>
    <x v="3"/>
    <s v="Tenex Folders, Single Width"/>
    <n v="0"/>
    <n v="84"/>
    <n v="10"/>
    <n v="4"/>
    <b v="1"/>
  </r>
  <r>
    <s v="BN-2013-1501902"/>
    <x v="861"/>
    <n v="23"/>
    <n v="7"/>
    <n v="13"/>
    <x v="861"/>
    <s v="Viola Watson"/>
    <x v="2"/>
    <x v="6"/>
    <s v="Rome"/>
    <x v="2"/>
    <s v="Consumer"/>
    <s v="Economy Plus"/>
    <x v="1"/>
    <x v="9"/>
    <s v="Apple Signal Booster, Cordless"/>
    <n v="0"/>
    <n v="251"/>
    <n v="-63"/>
    <n v="3"/>
    <b v="1"/>
  </r>
  <r>
    <s v="AZ-2013-2853568"/>
    <x v="861"/>
    <n v="23"/>
    <n v="7"/>
    <n v="13"/>
    <x v="861"/>
    <s v="Owen Howell"/>
    <x v="8"/>
    <x v="99"/>
    <s v="Charleroi"/>
    <x v="1"/>
    <s v="Home Office"/>
    <s v="Economy"/>
    <x v="0"/>
    <x v="2"/>
    <s v="Sanford Sketch Pad, Fluorescent"/>
    <n v="0"/>
    <n v="280"/>
    <n v="132"/>
    <n v="6"/>
    <b v="1"/>
  </r>
  <r>
    <s v="AZ-2013-2853568"/>
    <x v="861"/>
    <n v="23"/>
    <n v="7"/>
    <n v="13"/>
    <x v="861"/>
    <s v="Owen Howell"/>
    <x v="8"/>
    <x v="99"/>
    <s v="Charleroi"/>
    <x v="1"/>
    <s v="Home Office"/>
    <s v="Economy"/>
    <x v="0"/>
    <x v="2"/>
    <s v="Stanley Sketch Pad, Easy-Erase"/>
    <n v="0"/>
    <n v="89"/>
    <n v="17"/>
    <n v="2"/>
    <b v="1"/>
  </r>
  <r>
    <s v="AZ-2013-2853568"/>
    <x v="861"/>
    <n v="23"/>
    <n v="7"/>
    <n v="13"/>
    <x v="861"/>
    <s v="Owen Howell"/>
    <x v="8"/>
    <x v="99"/>
    <s v="Charleroi"/>
    <x v="1"/>
    <s v="Home Office"/>
    <s v="Economy"/>
    <x v="0"/>
    <x v="1"/>
    <s v="Avery 3-Hole Punch, Durable"/>
    <n v="0"/>
    <n v="147"/>
    <n v="51"/>
    <n v="5"/>
    <b v="1"/>
  </r>
  <r>
    <s v="AZ-2013-2853568"/>
    <x v="861"/>
    <n v="23"/>
    <n v="7"/>
    <n v="13"/>
    <x v="861"/>
    <s v="Owen Howell"/>
    <x v="8"/>
    <x v="99"/>
    <s v="Charleroi"/>
    <x v="1"/>
    <s v="Home Office"/>
    <s v="Economy"/>
    <x v="0"/>
    <x v="3"/>
    <s v="Eldon File Cart, Single Width"/>
    <n v="0"/>
    <n v="642"/>
    <n v="276"/>
    <n v="5"/>
    <b v="1"/>
  </r>
  <r>
    <s v="BN-2011-9020794"/>
    <x v="862"/>
    <n v="24"/>
    <n v="7"/>
    <n v="11"/>
    <x v="862"/>
    <s v="Kian Thomson"/>
    <x v="12"/>
    <x v="61"/>
    <s v="Vila Nova de Gaia"/>
    <x v="2"/>
    <s v="Consumer"/>
    <s v="Priority"/>
    <x v="0"/>
    <x v="1"/>
    <s v="Ibico Binder, Recycled"/>
    <n v="1"/>
    <n v="40"/>
    <n v="-33"/>
    <n v="5"/>
    <b v="1"/>
  </r>
  <r>
    <s v="BN-2011-9020794"/>
    <x v="862"/>
    <n v="24"/>
    <n v="7"/>
    <n v="11"/>
    <x v="862"/>
    <s v="Kian Thomson"/>
    <x v="12"/>
    <x v="61"/>
    <s v="Vila Nova de Gaia"/>
    <x v="2"/>
    <s v="Consumer"/>
    <s v="Priority"/>
    <x v="0"/>
    <x v="10"/>
    <s v="Ames Interoffice Envelope, Set of 50"/>
    <n v="1"/>
    <n v="23"/>
    <n v="-5"/>
    <n v="1"/>
    <b v="1"/>
  </r>
  <r>
    <s v="AZ-2012-6544927"/>
    <x v="863"/>
    <n v="24"/>
    <n v="7"/>
    <n v="12"/>
    <x v="863"/>
    <s v="Isabelle Torpy"/>
    <x v="4"/>
    <x v="4"/>
    <s v="London"/>
    <x v="0"/>
    <s v="Consumer"/>
    <s v="Economy Plus"/>
    <x v="0"/>
    <x v="2"/>
    <s v="BIC Markers, Easy-Erase"/>
    <n v="0"/>
    <n v="96"/>
    <n v="19"/>
    <n v="4"/>
    <b v="0"/>
  </r>
  <r>
    <s v="AZ-2012-6544927"/>
    <x v="863"/>
    <n v="24"/>
    <n v="7"/>
    <n v="12"/>
    <x v="863"/>
    <s v="Isabelle Torpy"/>
    <x v="4"/>
    <x v="4"/>
    <s v="London"/>
    <x v="0"/>
    <s v="Consumer"/>
    <s v="Economy Plus"/>
    <x v="0"/>
    <x v="3"/>
    <s v="Smead Lockers, Blue"/>
    <n v="0"/>
    <n v="1071"/>
    <n v="83"/>
    <n v="6"/>
    <b v="1"/>
  </r>
  <r>
    <s v="AZ-2012-5862496"/>
    <x v="863"/>
    <n v="24"/>
    <n v="7"/>
    <n v="12"/>
    <x v="863"/>
    <s v="Zona Meyer"/>
    <x v="3"/>
    <x v="39"/>
    <s v="Nice"/>
    <x v="1"/>
    <s v="Corporate"/>
    <s v="Economy"/>
    <x v="0"/>
    <x v="0"/>
    <s v="Green Bar Parchment Paper, Recycled"/>
    <n v="0"/>
    <n v="50"/>
    <n v="23"/>
    <n v="3"/>
    <b v="0"/>
  </r>
  <r>
    <s v="AZ-2012-5862496"/>
    <x v="863"/>
    <n v="24"/>
    <n v="7"/>
    <n v="12"/>
    <x v="863"/>
    <s v="Zona Meyer"/>
    <x v="3"/>
    <x v="39"/>
    <s v="Nice"/>
    <x v="1"/>
    <s v="Corporate"/>
    <s v="Economy"/>
    <x v="0"/>
    <x v="0"/>
    <s v="SanDisk Parchment Paper, Premium"/>
    <n v="0"/>
    <n v="33"/>
    <n v="6"/>
    <n v="2"/>
    <b v="0"/>
  </r>
  <r>
    <s v="AZ-2012-5862496"/>
    <x v="863"/>
    <n v="24"/>
    <n v="7"/>
    <n v="12"/>
    <x v="863"/>
    <s v="Zona Meyer"/>
    <x v="3"/>
    <x v="39"/>
    <s v="Nice"/>
    <x v="1"/>
    <s v="Corporate"/>
    <s v="Economy"/>
    <x v="0"/>
    <x v="3"/>
    <s v="Fellowes Folders, Blue"/>
    <n v="0"/>
    <n v="48"/>
    <n v="21"/>
    <n v="2"/>
    <b v="0"/>
  </r>
  <r>
    <s v="AZ-2012-5862496"/>
    <x v="863"/>
    <n v="24"/>
    <n v="7"/>
    <n v="12"/>
    <x v="863"/>
    <s v="Zona Meyer"/>
    <x v="3"/>
    <x v="39"/>
    <s v="Nice"/>
    <x v="1"/>
    <s v="Corporate"/>
    <s v="Economy"/>
    <x v="0"/>
    <x v="3"/>
    <s v="Rogers Trays, Blue"/>
    <n v="0"/>
    <n v="167"/>
    <n v="37"/>
    <n v="3"/>
    <b v="0"/>
  </r>
  <r>
    <s v="AZ-2012-5862496"/>
    <x v="863"/>
    <n v="24"/>
    <n v="7"/>
    <n v="12"/>
    <x v="863"/>
    <s v="Zona Meyer"/>
    <x v="3"/>
    <x v="39"/>
    <s v="Nice"/>
    <x v="1"/>
    <s v="Corporate"/>
    <s v="Economy"/>
    <x v="0"/>
    <x v="3"/>
    <s v="Smead Shelving, Wire Frame"/>
    <n v="0"/>
    <n v="130"/>
    <n v="52"/>
    <n v="3"/>
    <b v="0"/>
  </r>
  <r>
    <s v="AZ-2013-6557356"/>
    <x v="864"/>
    <n v="24"/>
    <n v="7"/>
    <n v="13"/>
    <x v="864"/>
    <s v="Madelyn Anderson"/>
    <x v="3"/>
    <x v="8"/>
    <s v="Paris"/>
    <x v="1"/>
    <s v="Corporate"/>
    <s v="Economy"/>
    <x v="2"/>
    <x v="6"/>
    <s v="Harbour Creations Swivel Stool, Black"/>
    <n v="0"/>
    <n v="320"/>
    <n v="82"/>
    <n v="2"/>
    <b v="0"/>
  </r>
  <r>
    <s v="BN-2013-2413609"/>
    <x v="864"/>
    <n v="24"/>
    <n v="7"/>
    <n v="13"/>
    <x v="864"/>
    <s v="Nicole Howard"/>
    <x v="11"/>
    <x v="79"/>
    <s v="Zurich"/>
    <x v="1"/>
    <s v="Consumer"/>
    <s v="Economy"/>
    <x v="0"/>
    <x v="2"/>
    <s v="Sanford Sketch Pad, Blue"/>
    <n v="0"/>
    <n v="318"/>
    <n v="9"/>
    <n v="7"/>
    <b v="0"/>
  </r>
  <r>
    <s v="AZ-2013-6557356"/>
    <x v="864"/>
    <n v="24"/>
    <n v="7"/>
    <n v="13"/>
    <x v="864"/>
    <s v="Madelyn Anderson"/>
    <x v="3"/>
    <x v="8"/>
    <s v="Paris"/>
    <x v="1"/>
    <s v="Corporate"/>
    <s v="Economy"/>
    <x v="0"/>
    <x v="1"/>
    <s v="Acco Binder, Clear"/>
    <n v="0"/>
    <n v="29"/>
    <n v="10"/>
    <n v="2"/>
    <b v="1"/>
  </r>
  <r>
    <s v="AZ-2013-6557356"/>
    <x v="864"/>
    <n v="24"/>
    <n v="7"/>
    <n v="13"/>
    <x v="864"/>
    <s v="Madelyn Anderson"/>
    <x v="3"/>
    <x v="8"/>
    <s v="Paris"/>
    <x v="1"/>
    <s v="Corporate"/>
    <s v="Economy"/>
    <x v="0"/>
    <x v="12"/>
    <s v="Acme Box Cutter, Easy Grip"/>
    <n v="0"/>
    <n v="79"/>
    <n v="39"/>
    <n v="2"/>
    <b v="0"/>
  </r>
  <r>
    <s v="AZ-2013-6514134"/>
    <x v="864"/>
    <n v="24"/>
    <n v="7"/>
    <n v="13"/>
    <x v="864"/>
    <s v="Tia Metcalfe"/>
    <x v="4"/>
    <x v="4"/>
    <s v="Warrington"/>
    <x v="0"/>
    <s v="Consumer"/>
    <s v="Economy"/>
    <x v="0"/>
    <x v="2"/>
    <s v="BIC Canvas, Fluorescent"/>
    <n v="0"/>
    <n v="275"/>
    <n v="96"/>
    <n v="5"/>
    <b v="0"/>
  </r>
  <r>
    <s v="AZ-2013-6514134"/>
    <x v="864"/>
    <n v="24"/>
    <n v="7"/>
    <n v="13"/>
    <x v="864"/>
    <s v="Tia Metcalfe"/>
    <x v="4"/>
    <x v="4"/>
    <s v="Warrington"/>
    <x v="0"/>
    <s v="Consumer"/>
    <s v="Economy"/>
    <x v="0"/>
    <x v="14"/>
    <s v="Avery File Folder Labels, Laser Printer Compatible"/>
    <n v="0"/>
    <n v="18"/>
    <n v="8"/>
    <n v="2"/>
    <b v="0"/>
  </r>
  <r>
    <s v="AZ-2014-1036259"/>
    <x v="865"/>
    <n v="24"/>
    <n v="7"/>
    <n v="14"/>
    <x v="865"/>
    <s v="Nicole Howard"/>
    <x v="4"/>
    <x v="4"/>
    <s v="Reading"/>
    <x v="0"/>
    <s v="Consumer"/>
    <s v="Priority"/>
    <x v="0"/>
    <x v="3"/>
    <s v="Smead Trays, Blue"/>
    <n v="0"/>
    <n v="97"/>
    <n v="13"/>
    <n v="2"/>
    <b v="0"/>
  </r>
  <r>
    <s v="BN-2014-2393314"/>
    <x v="865"/>
    <n v="24"/>
    <n v="7"/>
    <n v="14"/>
    <x v="865"/>
    <s v="Joseph Wright"/>
    <x v="5"/>
    <x v="10"/>
    <s v="El Prat de Llobregat"/>
    <x v="2"/>
    <s v="Home Office"/>
    <s v="Priority"/>
    <x v="0"/>
    <x v="3"/>
    <s v="Fellowes Box, Industrial"/>
    <n v="0"/>
    <n v="109"/>
    <n v="-6"/>
    <n v="6"/>
    <b v="1"/>
  </r>
  <r>
    <s v="BN-2014-2393314"/>
    <x v="865"/>
    <n v="24"/>
    <n v="7"/>
    <n v="14"/>
    <x v="865"/>
    <s v="Joseph Wright"/>
    <x v="5"/>
    <x v="10"/>
    <s v="El Prat de Llobregat"/>
    <x v="2"/>
    <s v="Home Office"/>
    <s v="Priority"/>
    <x v="0"/>
    <x v="3"/>
    <s v="Fellowes Lockers, Blue"/>
    <n v="0"/>
    <n v="933"/>
    <n v="166"/>
    <n v="5"/>
    <b v="0"/>
  </r>
  <r>
    <s v="BN-2014-7302833"/>
    <x v="865"/>
    <n v="24"/>
    <n v="7"/>
    <n v="14"/>
    <x v="865"/>
    <s v="Scarlett Truchanas"/>
    <x v="1"/>
    <x v="32"/>
    <s v="Fulda"/>
    <x v="1"/>
    <s v="Corporate"/>
    <s v="Economy"/>
    <x v="0"/>
    <x v="3"/>
    <s v="Smead File Cart, Blue"/>
    <n v="0"/>
    <n v="229"/>
    <n v="-23"/>
    <n v="2"/>
    <b v="1"/>
  </r>
  <r>
    <s v="AZ-2012-1759709"/>
    <x v="866"/>
    <n v="25"/>
    <n v="7"/>
    <n v="12"/>
    <x v="866"/>
    <s v="Maya O'Sullivan"/>
    <x v="3"/>
    <x v="30"/>
    <s v="Abbeville"/>
    <x v="1"/>
    <s v="Corporate"/>
    <s v="Economy"/>
    <x v="0"/>
    <x v="12"/>
    <s v="Elite Ruler, Easy Grip"/>
    <n v="0"/>
    <n v="46"/>
    <n v="3"/>
    <n v="3"/>
    <b v="1"/>
  </r>
  <r>
    <s v="AZ-2012-1021775"/>
    <x v="866"/>
    <n v="25"/>
    <n v="7"/>
    <n v="12"/>
    <x v="866"/>
    <s v="Robert Barnes"/>
    <x v="4"/>
    <x v="4"/>
    <s v="Sale"/>
    <x v="0"/>
    <s v="Consumer"/>
    <s v="Economy"/>
    <x v="0"/>
    <x v="3"/>
    <s v="Eldon Folders, Wire Frame"/>
    <n v="0"/>
    <n v="48"/>
    <n v="5"/>
    <n v="3"/>
    <b v="0"/>
  </r>
  <r>
    <s v="AZ-2012-7356615"/>
    <x v="866"/>
    <n v="25"/>
    <n v="7"/>
    <n v="12"/>
    <x v="866"/>
    <s v="Noah Hart"/>
    <x v="4"/>
    <x v="4"/>
    <s v="London"/>
    <x v="0"/>
    <s v="Consumer"/>
    <s v="Economy"/>
    <x v="0"/>
    <x v="10"/>
    <s v="GlobeWeis Business Envelopes, Set of 50"/>
    <n v="0"/>
    <n v="62"/>
    <n v="12"/>
    <n v="4"/>
    <b v="1"/>
  </r>
  <r>
    <s v="AZ-2012-7356615"/>
    <x v="866"/>
    <n v="25"/>
    <n v="7"/>
    <n v="12"/>
    <x v="866"/>
    <s v="Noah Hart"/>
    <x v="4"/>
    <x v="4"/>
    <s v="London"/>
    <x v="0"/>
    <s v="Consumer"/>
    <s v="Economy"/>
    <x v="0"/>
    <x v="11"/>
    <s v="Accos Rubber Bands, Bulk Pack"/>
    <n v="0"/>
    <n v="30"/>
    <n v="13"/>
    <n v="2"/>
    <b v="1"/>
  </r>
  <r>
    <s v="AZ-2012-7356615"/>
    <x v="866"/>
    <n v="25"/>
    <n v="7"/>
    <n v="12"/>
    <x v="866"/>
    <s v="Noah Hart"/>
    <x v="4"/>
    <x v="4"/>
    <s v="London"/>
    <x v="0"/>
    <s v="Consumer"/>
    <s v="Economy"/>
    <x v="0"/>
    <x v="0"/>
    <s v="Green Bar Note Cards, Multicolor"/>
    <n v="0"/>
    <n v="214"/>
    <n v="73"/>
    <n v="7"/>
    <b v="1"/>
  </r>
  <r>
    <s v="BN-2012-8602760"/>
    <x v="866"/>
    <n v="25"/>
    <n v="7"/>
    <n v="12"/>
    <x v="866"/>
    <s v="Mia McLean"/>
    <x v="0"/>
    <x v="0"/>
    <s v="Stockholm"/>
    <x v="0"/>
    <s v="Corporate"/>
    <s v="Economy"/>
    <x v="0"/>
    <x v="2"/>
    <s v="BIC Canvas, Easy-Erase"/>
    <n v="1"/>
    <n v="189"/>
    <n v="-61"/>
    <n v="7"/>
    <b v="0"/>
  </r>
  <r>
    <s v="BN-2012-8602760"/>
    <x v="866"/>
    <n v="25"/>
    <n v="7"/>
    <n v="12"/>
    <x v="866"/>
    <s v="Mia McLean"/>
    <x v="0"/>
    <x v="0"/>
    <s v="Stockholm"/>
    <x v="0"/>
    <s v="Corporate"/>
    <s v="Economy"/>
    <x v="0"/>
    <x v="2"/>
    <s v="BIC Pens, Easy-Erase"/>
    <n v="1"/>
    <n v="22"/>
    <n v="-12"/>
    <n v="3"/>
    <b v="0"/>
  </r>
  <r>
    <s v="BN-2012-8602760"/>
    <x v="866"/>
    <n v="25"/>
    <n v="7"/>
    <n v="12"/>
    <x v="866"/>
    <s v="Mia McLean"/>
    <x v="0"/>
    <x v="0"/>
    <s v="Stockholm"/>
    <x v="0"/>
    <s v="Corporate"/>
    <s v="Economy"/>
    <x v="0"/>
    <x v="1"/>
    <s v="Cardinal 3-Hole Punch, Clear"/>
    <n v="1"/>
    <n v="57"/>
    <n v="-33"/>
    <n v="4"/>
    <b v="1"/>
  </r>
  <r>
    <s v="BN-2012-8602760"/>
    <x v="866"/>
    <n v="25"/>
    <n v="7"/>
    <n v="12"/>
    <x v="866"/>
    <s v="Mia McLean"/>
    <x v="0"/>
    <x v="0"/>
    <s v="Stockholm"/>
    <x v="0"/>
    <s v="Corporate"/>
    <s v="Economy"/>
    <x v="0"/>
    <x v="10"/>
    <s v="GlobeWeis Mailers, Recycled"/>
    <n v="1"/>
    <n v="37"/>
    <n v="-28"/>
    <n v="2"/>
    <b v="1"/>
  </r>
  <r>
    <s v="BN-2012-8602760"/>
    <x v="866"/>
    <n v="25"/>
    <n v="7"/>
    <n v="12"/>
    <x v="866"/>
    <s v="Mia McLean"/>
    <x v="0"/>
    <x v="0"/>
    <s v="Stockholm"/>
    <x v="0"/>
    <s v="Corporate"/>
    <s v="Economy"/>
    <x v="0"/>
    <x v="11"/>
    <s v="Accos Push Pins, 12 Pack"/>
    <n v="1"/>
    <n v="14"/>
    <n v="-5"/>
    <n v="2"/>
    <b v="0"/>
  </r>
  <r>
    <s v="BN-2012-8602760"/>
    <x v="866"/>
    <n v="25"/>
    <n v="7"/>
    <n v="12"/>
    <x v="866"/>
    <s v="Mia McLean"/>
    <x v="0"/>
    <x v="0"/>
    <s v="Stockholm"/>
    <x v="0"/>
    <s v="Corporate"/>
    <s v="Economy"/>
    <x v="0"/>
    <x v="12"/>
    <s v="Acme Trimmer, High Speed"/>
    <n v="1"/>
    <n v="67"/>
    <n v="-28"/>
    <n v="3"/>
    <b v="1"/>
  </r>
  <r>
    <s v="BN-2012-8602760"/>
    <x v="866"/>
    <n v="25"/>
    <n v="7"/>
    <n v="12"/>
    <x v="866"/>
    <s v="Mia McLean"/>
    <x v="0"/>
    <x v="0"/>
    <s v="Stockholm"/>
    <x v="0"/>
    <s v="Corporate"/>
    <s v="Economy"/>
    <x v="1"/>
    <x v="7"/>
    <s v="Memorex Memory Card, USB"/>
    <n v="1"/>
    <n v="205"/>
    <n v="-107"/>
    <n v="4"/>
    <b v="0"/>
  </r>
  <r>
    <s v="AZ-2013-5794364"/>
    <x v="867"/>
    <n v="25"/>
    <n v="7"/>
    <n v="13"/>
    <x v="867"/>
    <s v="Richard Poole"/>
    <x v="4"/>
    <x v="4"/>
    <s v="Kingswood"/>
    <x v="0"/>
    <s v="Home Office"/>
    <s v="Immediate"/>
    <x v="0"/>
    <x v="10"/>
    <s v="Cameo Interoffice Envelope, Security-Tint"/>
    <n v="0"/>
    <n v="349"/>
    <n v="35"/>
    <n v="7"/>
    <b v="1"/>
  </r>
  <r>
    <s v="AZ-2013-5949310"/>
    <x v="867"/>
    <n v="25"/>
    <n v="7"/>
    <n v="13"/>
    <x v="867"/>
    <s v="Jade Daniels"/>
    <x v="5"/>
    <x v="22"/>
    <s v="Seville"/>
    <x v="2"/>
    <s v="Corporate"/>
    <s v="Economy Plus"/>
    <x v="0"/>
    <x v="1"/>
    <s v="Acco Binding Machine, Recycled"/>
    <n v="0"/>
    <n v="154"/>
    <n v="39"/>
    <n v="3"/>
    <b v="1"/>
  </r>
  <r>
    <s v="AZ-2013-5949310"/>
    <x v="867"/>
    <n v="25"/>
    <n v="7"/>
    <n v="13"/>
    <x v="867"/>
    <s v="Jade Daniels"/>
    <x v="5"/>
    <x v="22"/>
    <s v="Seville"/>
    <x v="2"/>
    <s v="Corporate"/>
    <s v="Economy Plus"/>
    <x v="1"/>
    <x v="9"/>
    <s v="Apple Headset, VoIP"/>
    <n v="0"/>
    <n v="66"/>
    <n v="3"/>
    <n v="1"/>
    <b v="0"/>
  </r>
  <r>
    <s v="AZ-2013-5949310"/>
    <x v="867"/>
    <n v="25"/>
    <n v="7"/>
    <n v="13"/>
    <x v="867"/>
    <s v="Jade Daniels"/>
    <x v="5"/>
    <x v="22"/>
    <s v="Seville"/>
    <x v="2"/>
    <s v="Corporate"/>
    <s v="Economy Plus"/>
    <x v="1"/>
    <x v="9"/>
    <s v="Apple Office Telephone, Full Size"/>
    <n v="0"/>
    <n v="180"/>
    <n v="68"/>
    <n v="3"/>
    <b v="1"/>
  </r>
  <r>
    <s v="BN-2013-2943018"/>
    <x v="867"/>
    <n v="25"/>
    <n v="7"/>
    <n v="13"/>
    <x v="867"/>
    <s v="Hayley Baldwinson"/>
    <x v="3"/>
    <x v="14"/>
    <s v="Muret"/>
    <x v="1"/>
    <s v="Consumer"/>
    <s v="Economy Plus"/>
    <x v="2"/>
    <x v="5"/>
    <s v="Safco Stackable Bookrack, Traditional"/>
    <n v="0"/>
    <n v="267"/>
    <n v="18"/>
    <n v="2"/>
    <b v="1"/>
  </r>
  <r>
    <s v="BN-2013-2943018"/>
    <x v="867"/>
    <n v="25"/>
    <n v="7"/>
    <n v="13"/>
    <x v="867"/>
    <s v="Hayley Baldwinson"/>
    <x v="3"/>
    <x v="14"/>
    <s v="Muret"/>
    <x v="1"/>
    <s v="Consumer"/>
    <s v="Economy Plus"/>
    <x v="2"/>
    <x v="5"/>
    <s v="Sauder 3-Shelf Cabinet, Pine"/>
    <n v="0"/>
    <n v="454"/>
    <n v="66"/>
    <n v="3"/>
    <b v="0"/>
  </r>
  <r>
    <s v="BN-2013-2943018"/>
    <x v="867"/>
    <n v="25"/>
    <n v="7"/>
    <n v="13"/>
    <x v="867"/>
    <s v="Hayley Baldwinson"/>
    <x v="3"/>
    <x v="14"/>
    <s v="Muret"/>
    <x v="1"/>
    <s v="Consumer"/>
    <s v="Economy Plus"/>
    <x v="0"/>
    <x v="2"/>
    <s v="Sanford Markers, Easy-Erase"/>
    <n v="0"/>
    <n v="94"/>
    <n v="2"/>
    <n v="4"/>
    <b v="0"/>
  </r>
  <r>
    <s v="BN-2013-2943018"/>
    <x v="867"/>
    <n v="25"/>
    <n v="7"/>
    <n v="13"/>
    <x v="867"/>
    <s v="Hayley Baldwinson"/>
    <x v="3"/>
    <x v="14"/>
    <s v="Muret"/>
    <x v="1"/>
    <s v="Consumer"/>
    <s v="Economy Plus"/>
    <x v="1"/>
    <x v="9"/>
    <s v="Samsung Audio Dock, Full Size"/>
    <n v="0"/>
    <n v="286"/>
    <n v="-7"/>
    <n v="2"/>
    <b v="1"/>
  </r>
  <r>
    <s v="AZ-2011-9278870"/>
    <x v="868"/>
    <n v="26"/>
    <n v="7"/>
    <n v="11"/>
    <x v="868"/>
    <s v="Chloe Miller"/>
    <x v="1"/>
    <x v="28"/>
    <s v="Stuttgart"/>
    <x v="1"/>
    <s v="Consumer"/>
    <s v="Economy"/>
    <x v="0"/>
    <x v="2"/>
    <s v="BIC Pens, Water Color"/>
    <n v="0"/>
    <n v="17"/>
    <n v="7"/>
    <n v="1"/>
    <b v="1"/>
  </r>
  <r>
    <s v="AZ-2011-9278870"/>
    <x v="868"/>
    <n v="26"/>
    <n v="7"/>
    <n v="11"/>
    <x v="868"/>
    <s v="Chloe Miller"/>
    <x v="1"/>
    <x v="28"/>
    <s v="Stuttgart"/>
    <x v="1"/>
    <s v="Consumer"/>
    <s v="Economy"/>
    <x v="0"/>
    <x v="0"/>
    <s v="Eaton Cards &amp; Envelopes, Premium"/>
    <n v="0"/>
    <n v="136"/>
    <n v="41"/>
    <n v="3"/>
    <b v="0"/>
  </r>
  <r>
    <s v="AZ-2011-9278870"/>
    <x v="868"/>
    <n v="26"/>
    <n v="7"/>
    <n v="11"/>
    <x v="868"/>
    <s v="Chloe Miller"/>
    <x v="1"/>
    <x v="28"/>
    <s v="Stuttgart"/>
    <x v="1"/>
    <s v="Consumer"/>
    <s v="Economy"/>
    <x v="0"/>
    <x v="3"/>
    <s v="Eldon Box, Blue"/>
    <n v="0"/>
    <n v="28"/>
    <n v="5"/>
    <n v="3"/>
    <b v="0"/>
  </r>
  <r>
    <s v="BN-2012-4363954"/>
    <x v="869"/>
    <n v="26"/>
    <n v="7"/>
    <n v="12"/>
    <x v="869"/>
    <s v="Will Poynton"/>
    <x v="4"/>
    <x v="4"/>
    <s v="Eastbourne"/>
    <x v="0"/>
    <s v="Consumer"/>
    <s v="Economy Plus"/>
    <x v="2"/>
    <x v="15"/>
    <s v="Tenex Stacking Tray, Durable"/>
    <n v="0"/>
    <n v="53"/>
    <n v="-5"/>
    <n v="3"/>
    <b v="0"/>
  </r>
  <r>
    <s v="BN-2013-3222447"/>
    <x v="870"/>
    <n v="26"/>
    <n v="7"/>
    <n v="13"/>
    <x v="870"/>
    <s v="Travis Corchado"/>
    <x v="1"/>
    <x v="43"/>
    <s v="Oldenburg"/>
    <x v="1"/>
    <s v="Corporate"/>
    <s v="Economy"/>
    <x v="2"/>
    <x v="16"/>
    <s v="Chromcraft Wood Table, with Bottom Storage"/>
    <n v="0"/>
    <n v="941"/>
    <n v="-203"/>
    <n v="3"/>
    <b v="1"/>
  </r>
  <r>
    <s v="AZ-2013-6541057"/>
    <x v="870"/>
    <n v="26"/>
    <n v="7"/>
    <n v="13"/>
    <x v="870"/>
    <s v="Evan Allen"/>
    <x v="4"/>
    <x v="4"/>
    <s v="Leicester"/>
    <x v="0"/>
    <s v="Corporate"/>
    <s v="Economy Plus"/>
    <x v="0"/>
    <x v="3"/>
    <s v="Rogers Shelving, Industrial"/>
    <n v="0"/>
    <n v="63"/>
    <n v="19"/>
    <n v="1"/>
    <b v="0"/>
  </r>
  <r>
    <s v="AZ-2013-6541057"/>
    <x v="870"/>
    <n v="26"/>
    <n v="7"/>
    <n v="13"/>
    <x v="870"/>
    <s v="Evan Allen"/>
    <x v="4"/>
    <x v="4"/>
    <s v="Leicester"/>
    <x v="0"/>
    <s v="Corporate"/>
    <s v="Economy Plus"/>
    <x v="1"/>
    <x v="4"/>
    <s v="Panasonic Calculator, Durable"/>
    <n v="0"/>
    <n v="202"/>
    <n v="28"/>
    <n v="4"/>
    <b v="0"/>
  </r>
  <r>
    <s v="AZ-2014-8976002"/>
    <x v="871"/>
    <n v="26"/>
    <n v="7"/>
    <n v="14"/>
    <x v="871"/>
    <s v="Rory Jess"/>
    <x v="10"/>
    <x v="29"/>
    <s v="Vienna"/>
    <x v="1"/>
    <s v="Home Office"/>
    <s v="Economy Plus"/>
    <x v="2"/>
    <x v="15"/>
    <s v="Eldon Photo Frame, Durable"/>
    <n v="0"/>
    <n v="165"/>
    <n v="46"/>
    <n v="3"/>
    <b v="0"/>
  </r>
  <r>
    <s v="AZ-2014-8976002"/>
    <x v="871"/>
    <n v="26"/>
    <n v="7"/>
    <n v="14"/>
    <x v="871"/>
    <s v="Rory Jess"/>
    <x v="10"/>
    <x v="29"/>
    <s v="Vienna"/>
    <x v="1"/>
    <s v="Home Office"/>
    <s v="Economy Plus"/>
    <x v="0"/>
    <x v="11"/>
    <s v="Accos Paper Clips, Assorted Sizes"/>
    <n v="0"/>
    <n v="46"/>
    <n v="0"/>
    <n v="4"/>
    <b v="1"/>
  </r>
  <r>
    <s v="AZ-2014-275213"/>
    <x v="871"/>
    <n v="26"/>
    <n v="7"/>
    <n v="14"/>
    <x v="871"/>
    <s v="John Basser"/>
    <x v="1"/>
    <x v="1"/>
    <s v="Bottrop"/>
    <x v="1"/>
    <s v="Corporate"/>
    <s v="Economy"/>
    <x v="2"/>
    <x v="6"/>
    <s v="Novimex Executive Leather Armchair, Adjustable"/>
    <n v="0"/>
    <n v="2050"/>
    <n v="68"/>
    <n v="5"/>
    <b v="1"/>
  </r>
  <r>
    <s v="AZ-2011-9510405"/>
    <x v="872"/>
    <n v="27"/>
    <n v="7"/>
    <n v="11"/>
    <x v="872"/>
    <s v="Donald Pak"/>
    <x v="5"/>
    <x v="10"/>
    <s v="Reus"/>
    <x v="2"/>
    <s v="Corporate"/>
    <s v="Economy"/>
    <x v="0"/>
    <x v="1"/>
    <s v="Cardinal Hole Reinforcements, Clear"/>
    <n v="0"/>
    <n v="10"/>
    <n v="4"/>
    <n v="2"/>
    <b v="0"/>
  </r>
  <r>
    <s v="AZ-2011-2831492"/>
    <x v="872"/>
    <n v="27"/>
    <n v="7"/>
    <n v="11"/>
    <x v="872"/>
    <s v="Jasper Neighbour"/>
    <x v="2"/>
    <x v="55"/>
    <s v="Grosseto"/>
    <x v="2"/>
    <s v="Corporate"/>
    <s v="Economy Plus"/>
    <x v="0"/>
    <x v="14"/>
    <s v="Avery Round Labels, Laser Printer Compatible"/>
    <n v="0"/>
    <n v="43"/>
    <n v="11"/>
    <n v="6"/>
    <b v="0"/>
  </r>
  <r>
    <s v="AZ-2011-3976238"/>
    <x v="872"/>
    <n v="27"/>
    <n v="7"/>
    <n v="11"/>
    <x v="872"/>
    <s v="Ashton Foley"/>
    <x v="3"/>
    <x v="27"/>
    <s v="Bressuire"/>
    <x v="1"/>
    <s v="Consumer"/>
    <s v="Economy"/>
    <x v="1"/>
    <x v="9"/>
    <s v="Nokia Smart Phone, Full Size"/>
    <n v="0"/>
    <n v="1622"/>
    <n v="534"/>
    <n v="3"/>
    <b v="1"/>
  </r>
  <r>
    <s v="BN-2011-1490641"/>
    <x v="872"/>
    <n v="27"/>
    <n v="7"/>
    <n v="11"/>
    <x v="872"/>
    <s v="Ali Jerger"/>
    <x v="2"/>
    <x v="67"/>
    <s v="Genoa"/>
    <x v="2"/>
    <s v="Corporate"/>
    <s v="Priority"/>
    <x v="1"/>
    <x v="9"/>
    <s v="Motorola Signal Booster, Full Size"/>
    <n v="0"/>
    <n v="173"/>
    <n v="-69"/>
    <n v="2"/>
    <b v="0"/>
  </r>
  <r>
    <s v="BN-2011-326585"/>
    <x v="872"/>
    <n v="27"/>
    <n v="7"/>
    <n v="11"/>
    <x v="872"/>
    <s v="Lily Dallachy"/>
    <x v="2"/>
    <x v="53"/>
    <s v="Cerignola"/>
    <x v="2"/>
    <s v="Corporate"/>
    <s v="Economy Plus"/>
    <x v="0"/>
    <x v="11"/>
    <s v="Accos Paper Clips, Assorted Sizes"/>
    <n v="0"/>
    <n v="28"/>
    <n v="2"/>
    <n v="2"/>
    <b v="1"/>
  </r>
  <r>
    <s v="BN-2011-326585"/>
    <x v="872"/>
    <n v="27"/>
    <n v="7"/>
    <n v="11"/>
    <x v="872"/>
    <s v="Lily Dallachy"/>
    <x v="2"/>
    <x v="53"/>
    <s v="Cerignola"/>
    <x v="2"/>
    <s v="Corporate"/>
    <s v="Economy Plus"/>
    <x v="0"/>
    <x v="3"/>
    <s v="Rogers Shelving, Industrial"/>
    <n v="0"/>
    <n v="451"/>
    <n v="-75"/>
    <n v="12"/>
    <b v="0"/>
  </r>
  <r>
    <s v="AZ-2012-2411878"/>
    <x v="873"/>
    <n v="27"/>
    <n v="7"/>
    <n v="12"/>
    <x v="873"/>
    <s v="Lillian Davis"/>
    <x v="1"/>
    <x v="23"/>
    <s v="Munich"/>
    <x v="1"/>
    <s v="Consumer"/>
    <s v="Economy"/>
    <x v="0"/>
    <x v="3"/>
    <s v="Rogers File Cart, Single Width"/>
    <n v="0"/>
    <n v="255"/>
    <n v="45"/>
    <n v="2"/>
    <b v="1"/>
  </r>
  <r>
    <s v="AZ-2012-2411878"/>
    <x v="873"/>
    <n v="27"/>
    <n v="7"/>
    <n v="12"/>
    <x v="873"/>
    <s v="Lillian Davis"/>
    <x v="1"/>
    <x v="23"/>
    <s v="Munich"/>
    <x v="1"/>
    <s v="Consumer"/>
    <s v="Economy"/>
    <x v="0"/>
    <x v="3"/>
    <s v="Rogers Shelving, Blue"/>
    <n v="0"/>
    <n v="168"/>
    <n v="-9"/>
    <n v="3"/>
    <b v="1"/>
  </r>
  <r>
    <s v="AZ-2012-2411878"/>
    <x v="873"/>
    <n v="27"/>
    <n v="7"/>
    <n v="12"/>
    <x v="873"/>
    <s v="Lillian Davis"/>
    <x v="1"/>
    <x v="23"/>
    <s v="Munich"/>
    <x v="1"/>
    <s v="Consumer"/>
    <s v="Economy"/>
    <x v="0"/>
    <x v="12"/>
    <s v="Elite Shears, Serrated"/>
    <n v="0"/>
    <n v="87"/>
    <n v="7"/>
    <n v="2"/>
    <b v="0"/>
  </r>
  <r>
    <s v="AZ-2014-7380286"/>
    <x v="874"/>
    <n v="27"/>
    <n v="7"/>
    <n v="14"/>
    <x v="874"/>
    <s v="Phoebe Moore"/>
    <x v="3"/>
    <x v="14"/>
    <s v="Perpignan"/>
    <x v="1"/>
    <s v="Corporate"/>
    <s v="Economy"/>
    <x v="1"/>
    <x v="9"/>
    <s v="Nokia Headset, Cordless"/>
    <n v="0"/>
    <n v="129"/>
    <n v="11"/>
    <n v="2"/>
    <b v="1"/>
  </r>
  <r>
    <s v="AZ-2011-1603295"/>
    <x v="875"/>
    <n v="28"/>
    <n v="7"/>
    <n v="11"/>
    <x v="875"/>
    <s v="Joel Peters"/>
    <x v="3"/>
    <x v="30"/>
    <s v="La Madeleine"/>
    <x v="1"/>
    <s v="Home Office"/>
    <s v="Economy"/>
    <x v="2"/>
    <x v="6"/>
    <s v="Office Star Rocking Chair, Black"/>
    <n v="0"/>
    <n v="623"/>
    <n v="69"/>
    <n v="5"/>
    <b v="1"/>
  </r>
  <r>
    <s v="BN-2011-743949"/>
    <x v="875"/>
    <n v="28"/>
    <n v="7"/>
    <n v="11"/>
    <x v="875"/>
    <s v="Mohammed Fox"/>
    <x v="9"/>
    <x v="46"/>
    <s v="The Hague"/>
    <x v="1"/>
    <s v="Consumer"/>
    <s v="Economy"/>
    <x v="2"/>
    <x v="5"/>
    <s v="Sauder Corner Shelving, Traditional"/>
    <n v="1"/>
    <n v="74"/>
    <n v="-63"/>
    <n v="1"/>
    <b v="1"/>
  </r>
  <r>
    <s v="AZ-2012-4260894"/>
    <x v="876"/>
    <n v="28"/>
    <n v="7"/>
    <n v="12"/>
    <x v="876"/>
    <s v="Jose Gullo"/>
    <x v="2"/>
    <x v="2"/>
    <s v="Modena"/>
    <x v="2"/>
    <s v="Consumer"/>
    <s v="Economy"/>
    <x v="0"/>
    <x v="10"/>
    <s v="Jiffy Business Envelopes, Recycled"/>
    <n v="0"/>
    <n v="44"/>
    <n v="7"/>
    <n v="3"/>
    <b v="0"/>
  </r>
  <r>
    <s v="AZ-2012-5470762"/>
    <x v="876"/>
    <n v="28"/>
    <n v="7"/>
    <n v="12"/>
    <x v="876"/>
    <s v="Audrey Emanuel"/>
    <x v="4"/>
    <x v="4"/>
    <s v="London"/>
    <x v="0"/>
    <s v="Consumer"/>
    <s v="Economy"/>
    <x v="1"/>
    <x v="4"/>
    <s v="Epson Receipt Printer, Wireless"/>
    <n v="0"/>
    <n v="316"/>
    <n v="49"/>
    <n v="3"/>
    <b v="1"/>
  </r>
  <r>
    <s v="AZ-2014-8512143"/>
    <x v="877"/>
    <n v="28"/>
    <n v="7"/>
    <n v="14"/>
    <x v="877"/>
    <s v="Jasmine Slater"/>
    <x v="5"/>
    <x v="54"/>
    <s v="Madrid"/>
    <x v="2"/>
    <s v="Corporate"/>
    <s v="Priority"/>
    <x v="0"/>
    <x v="2"/>
    <s v="Stanley Pencil Sharpener, Easy-Erase"/>
    <n v="0"/>
    <n v="52"/>
    <n v="18"/>
    <n v="2"/>
    <b v="0"/>
  </r>
  <r>
    <s v="AZ-2014-8682388"/>
    <x v="877"/>
    <n v="28"/>
    <n v="7"/>
    <n v="14"/>
    <x v="877"/>
    <s v="Rory Martindale"/>
    <x v="1"/>
    <x v="28"/>
    <s v="Reutlingen"/>
    <x v="1"/>
    <s v="Consumer"/>
    <s v="Priority"/>
    <x v="2"/>
    <x v="16"/>
    <s v="Chromcraft Round Table, Adjustable Height"/>
    <n v="0"/>
    <n v="915"/>
    <n v="-99"/>
    <n v="3"/>
    <b v="1"/>
  </r>
  <r>
    <s v="AZ-2014-8682388"/>
    <x v="877"/>
    <n v="28"/>
    <n v="7"/>
    <n v="14"/>
    <x v="877"/>
    <s v="Rory Martindale"/>
    <x v="1"/>
    <x v="28"/>
    <s v="Reutlingen"/>
    <x v="1"/>
    <s v="Consumer"/>
    <s v="Priority"/>
    <x v="0"/>
    <x v="12"/>
    <s v="Fiskars Shears, High Speed"/>
    <n v="0"/>
    <n v="191"/>
    <n v="93"/>
    <n v="4"/>
    <b v="0"/>
  </r>
  <r>
    <s v="AZ-2014-4257204"/>
    <x v="877"/>
    <n v="28"/>
    <n v="7"/>
    <n v="14"/>
    <x v="877"/>
    <s v="Millie Arnold"/>
    <x v="4"/>
    <x v="42"/>
    <s v="Glasgow"/>
    <x v="0"/>
    <s v="Consumer"/>
    <s v="Economy Plus"/>
    <x v="0"/>
    <x v="1"/>
    <s v="Acco 3-Hole Punch, Durable"/>
    <n v="0"/>
    <n v="158"/>
    <n v="65"/>
    <n v="5"/>
    <b v="0"/>
  </r>
  <r>
    <s v="AZ-2014-4257204"/>
    <x v="877"/>
    <n v="28"/>
    <n v="7"/>
    <n v="14"/>
    <x v="877"/>
    <s v="Millie Arnold"/>
    <x v="4"/>
    <x v="42"/>
    <s v="Glasgow"/>
    <x v="0"/>
    <s v="Consumer"/>
    <s v="Economy Plus"/>
    <x v="0"/>
    <x v="3"/>
    <s v="Tenex Box, Single Width"/>
    <n v="0"/>
    <n v="116"/>
    <n v="52"/>
    <n v="7"/>
    <b v="1"/>
  </r>
  <r>
    <s v="AZ-2014-4277891"/>
    <x v="877"/>
    <n v="28"/>
    <n v="7"/>
    <n v="14"/>
    <x v="877"/>
    <s v="Will Poynton"/>
    <x v="5"/>
    <x v="10"/>
    <s v="Badalona"/>
    <x v="2"/>
    <s v="Consumer"/>
    <s v="Economy"/>
    <x v="2"/>
    <x v="5"/>
    <s v="Bush 3-Shelf Cabinet, Metal"/>
    <n v="0"/>
    <n v="143"/>
    <n v="41"/>
    <n v="1"/>
    <b v="0"/>
  </r>
  <r>
    <s v="AZ-2014-4277891"/>
    <x v="877"/>
    <n v="28"/>
    <n v="7"/>
    <n v="14"/>
    <x v="877"/>
    <s v="Will Poynton"/>
    <x v="5"/>
    <x v="10"/>
    <s v="Badalona"/>
    <x v="2"/>
    <s v="Consumer"/>
    <s v="Economy"/>
    <x v="0"/>
    <x v="2"/>
    <s v="Sanford Markers, Easy-Erase"/>
    <n v="0"/>
    <n v="141"/>
    <n v="3"/>
    <n v="6"/>
    <b v="1"/>
  </r>
  <r>
    <s v="AZ-2014-4277891"/>
    <x v="877"/>
    <n v="28"/>
    <n v="7"/>
    <n v="14"/>
    <x v="877"/>
    <s v="Will Poynton"/>
    <x v="5"/>
    <x v="10"/>
    <s v="Badalona"/>
    <x v="2"/>
    <s v="Consumer"/>
    <s v="Economy"/>
    <x v="0"/>
    <x v="1"/>
    <s v="Avery Binder, Recycled"/>
    <n v="0"/>
    <n v="80"/>
    <n v="37"/>
    <n v="6"/>
    <b v="1"/>
  </r>
  <r>
    <s v="AZ-2014-4277891"/>
    <x v="877"/>
    <n v="28"/>
    <n v="7"/>
    <n v="14"/>
    <x v="877"/>
    <s v="Will Poynton"/>
    <x v="5"/>
    <x v="10"/>
    <s v="Badalona"/>
    <x v="2"/>
    <s v="Consumer"/>
    <s v="Economy"/>
    <x v="0"/>
    <x v="10"/>
    <s v="Cameo Mailers, with clear poly window"/>
    <n v="0"/>
    <n v="83"/>
    <n v="3"/>
    <n v="2"/>
    <b v="0"/>
  </r>
  <r>
    <s v="AZ-2014-1993253"/>
    <x v="877"/>
    <n v="28"/>
    <n v="7"/>
    <n v="14"/>
    <x v="877"/>
    <s v="Rose Nicolay"/>
    <x v="5"/>
    <x v="20"/>
    <s v="Valladolid"/>
    <x v="2"/>
    <s v="Home Office"/>
    <s v="Economy"/>
    <x v="1"/>
    <x v="13"/>
    <s v="Canon Personal Copier, Digital"/>
    <n v="0"/>
    <n v="285"/>
    <n v="14"/>
    <n v="2"/>
    <b v="1"/>
  </r>
  <r>
    <s v="AZ-2011-4432302"/>
    <x v="878"/>
    <n v="29"/>
    <n v="7"/>
    <n v="11"/>
    <x v="878"/>
    <s v="Henry Winder"/>
    <x v="1"/>
    <x v="47"/>
    <s v="Rostock"/>
    <x v="1"/>
    <s v="Corporate"/>
    <s v="Economy Plus"/>
    <x v="2"/>
    <x v="15"/>
    <s v="Eldon Photo Frame, Black"/>
    <n v="0"/>
    <n v="116"/>
    <n v="21"/>
    <n v="2"/>
    <b v="0"/>
  </r>
  <r>
    <s v="AZ-2011-1362199"/>
    <x v="878"/>
    <n v="29"/>
    <n v="7"/>
    <n v="11"/>
    <x v="878"/>
    <s v="Luz Reilly"/>
    <x v="1"/>
    <x v="21"/>
    <s v="Dresden"/>
    <x v="1"/>
    <s v="Consumer"/>
    <s v="Economy"/>
    <x v="2"/>
    <x v="6"/>
    <s v="Novimex Steel Folding Chair, Red"/>
    <n v="1"/>
    <n v="164"/>
    <n v="-70"/>
    <n v="5"/>
    <b v="1"/>
  </r>
  <r>
    <s v="AZ-2011-1362199"/>
    <x v="878"/>
    <n v="29"/>
    <n v="7"/>
    <n v="11"/>
    <x v="878"/>
    <s v="Luz Reilly"/>
    <x v="1"/>
    <x v="21"/>
    <s v="Dresden"/>
    <x v="1"/>
    <s v="Consumer"/>
    <s v="Economy"/>
    <x v="0"/>
    <x v="2"/>
    <s v="BIC Highlighters, Fluorescent"/>
    <n v="1"/>
    <n v="30"/>
    <n v="-10"/>
    <n v="3"/>
    <b v="1"/>
  </r>
  <r>
    <s v="AZ-2011-1362199"/>
    <x v="878"/>
    <n v="29"/>
    <n v="7"/>
    <n v="11"/>
    <x v="878"/>
    <s v="Luz Reilly"/>
    <x v="1"/>
    <x v="21"/>
    <s v="Dresden"/>
    <x v="1"/>
    <s v="Consumer"/>
    <s v="Economy"/>
    <x v="0"/>
    <x v="1"/>
    <s v="Ibico Binder Covers, Clear"/>
    <n v="1"/>
    <n v="20"/>
    <n v="-17"/>
    <n v="3"/>
    <b v="0"/>
  </r>
  <r>
    <s v="BN-2011-5036253"/>
    <x v="878"/>
    <n v="29"/>
    <n v="7"/>
    <n v="11"/>
    <x v="878"/>
    <s v="Lucas Wood"/>
    <x v="4"/>
    <x v="4"/>
    <s v="Sheffield"/>
    <x v="0"/>
    <s v="Corporate"/>
    <s v="Priority"/>
    <x v="0"/>
    <x v="11"/>
    <s v="Stockwell Push Pins, 12 Pack"/>
    <n v="1"/>
    <n v="55"/>
    <n v="-44"/>
    <n v="8"/>
    <b v="1"/>
  </r>
  <r>
    <s v="AZ-2013-9606437"/>
    <x v="879"/>
    <n v="29"/>
    <n v="7"/>
    <n v="13"/>
    <x v="879"/>
    <s v="Randall Roberts"/>
    <x v="3"/>
    <x v="41"/>
    <s v="Caen"/>
    <x v="1"/>
    <s v="Consumer"/>
    <s v="Immediate"/>
    <x v="0"/>
    <x v="2"/>
    <s v="Sanford Highlighters, Easy-Erase"/>
    <n v="0"/>
    <n v="16"/>
    <n v="1"/>
    <n v="1"/>
    <b v="0"/>
  </r>
  <r>
    <s v="AZ-2013-9663287"/>
    <x v="879"/>
    <n v="29"/>
    <n v="7"/>
    <n v="13"/>
    <x v="879"/>
    <s v="Ben Summerville"/>
    <x v="3"/>
    <x v="8"/>
    <s v="Fresnes"/>
    <x v="1"/>
    <s v="Consumer"/>
    <s v="Economy"/>
    <x v="2"/>
    <x v="6"/>
    <s v="Office Star Executive Leather Armchair, Adjustable"/>
    <n v="0"/>
    <n v="837"/>
    <n v="288"/>
    <n v="2"/>
    <b v="0"/>
  </r>
  <r>
    <s v="AZ-2013-9663287"/>
    <x v="879"/>
    <n v="29"/>
    <n v="7"/>
    <n v="13"/>
    <x v="879"/>
    <s v="Ben Summerville"/>
    <x v="3"/>
    <x v="8"/>
    <s v="Fresnes"/>
    <x v="1"/>
    <s v="Consumer"/>
    <s v="Economy"/>
    <x v="0"/>
    <x v="3"/>
    <s v="Smead Trays, Industrial"/>
    <n v="0"/>
    <n v="88"/>
    <n v="22"/>
    <n v="2"/>
    <b v="1"/>
  </r>
  <r>
    <s v="AZ-2014-6299049"/>
    <x v="880"/>
    <n v="29"/>
    <n v="7"/>
    <n v="14"/>
    <x v="880"/>
    <s v="Harry Ahmed"/>
    <x v="5"/>
    <x v="10"/>
    <s v="Barcelona"/>
    <x v="2"/>
    <s v="Consumer"/>
    <s v="Economy"/>
    <x v="0"/>
    <x v="0"/>
    <s v="Eaton Message Books, Multicolor"/>
    <n v="0"/>
    <n v="44"/>
    <n v="20"/>
    <n v="2"/>
    <b v="1"/>
  </r>
  <r>
    <s v="AZ-2012-2100184"/>
    <x v="881"/>
    <n v="30"/>
    <n v="7"/>
    <n v="12"/>
    <x v="881"/>
    <s v="Louie Knight"/>
    <x v="1"/>
    <x v="1"/>
    <s v="Halle"/>
    <x v="1"/>
    <s v="Consumer"/>
    <s v="Economy"/>
    <x v="2"/>
    <x v="15"/>
    <s v="Tenex Clock, Erganomic"/>
    <n v="0"/>
    <n v="147"/>
    <n v="66"/>
    <n v="3"/>
    <b v="1"/>
  </r>
  <r>
    <s v="AZ-2012-2100184"/>
    <x v="881"/>
    <n v="30"/>
    <n v="7"/>
    <n v="12"/>
    <x v="881"/>
    <s v="Louie Knight"/>
    <x v="1"/>
    <x v="1"/>
    <s v="Halle"/>
    <x v="1"/>
    <s v="Consumer"/>
    <s v="Economy"/>
    <x v="0"/>
    <x v="1"/>
    <s v="Cardinal 3-Hole Punch, Economy"/>
    <n v="0"/>
    <n v="202"/>
    <n v="91"/>
    <n v="7"/>
    <b v="0"/>
  </r>
  <r>
    <s v="AZ-2012-2100184"/>
    <x v="881"/>
    <n v="30"/>
    <n v="7"/>
    <n v="12"/>
    <x v="881"/>
    <s v="Louie Knight"/>
    <x v="1"/>
    <x v="1"/>
    <s v="Halle"/>
    <x v="1"/>
    <s v="Consumer"/>
    <s v="Economy"/>
    <x v="0"/>
    <x v="3"/>
    <s v="Rogers Lockers, Single Width"/>
    <n v="0"/>
    <n v="381"/>
    <n v="144"/>
    <n v="2"/>
    <b v="1"/>
  </r>
  <r>
    <s v="AZ-2012-2100184"/>
    <x v="881"/>
    <n v="30"/>
    <n v="7"/>
    <n v="12"/>
    <x v="881"/>
    <s v="Louie Knight"/>
    <x v="1"/>
    <x v="1"/>
    <s v="Halle"/>
    <x v="1"/>
    <s v="Consumer"/>
    <s v="Economy"/>
    <x v="1"/>
    <x v="7"/>
    <s v="Memorex Memory Card, Bluetooth"/>
    <n v="0"/>
    <n v="307"/>
    <n v="64"/>
    <n v="3"/>
    <b v="0"/>
  </r>
  <r>
    <s v="AZ-2012-9636405"/>
    <x v="881"/>
    <n v="30"/>
    <n v="7"/>
    <n v="12"/>
    <x v="881"/>
    <s v="Don Willie"/>
    <x v="1"/>
    <x v="28"/>
    <s v="Bad Waldsee"/>
    <x v="1"/>
    <s v="Corporate"/>
    <s v="Economy"/>
    <x v="2"/>
    <x v="6"/>
    <s v="SAFCO Rocking Chair, Black"/>
    <n v="0"/>
    <n v="238"/>
    <n v="3"/>
    <n v="2"/>
    <b v="1"/>
  </r>
  <r>
    <s v="BN-2012-4057462"/>
    <x v="881"/>
    <n v="30"/>
    <n v="7"/>
    <n v="12"/>
    <x v="881"/>
    <s v="Maddison Breen"/>
    <x v="1"/>
    <x v="1"/>
    <s v="Bielefeld"/>
    <x v="1"/>
    <s v="Corporate"/>
    <s v="Economy"/>
    <x v="2"/>
    <x v="6"/>
    <s v="Office Star Steel Folding Chair, Black"/>
    <n v="0"/>
    <n v="402"/>
    <n v="-45"/>
    <n v="5"/>
    <b v="1"/>
  </r>
  <r>
    <s v="BN-2012-4057462"/>
    <x v="881"/>
    <n v="30"/>
    <n v="7"/>
    <n v="12"/>
    <x v="881"/>
    <s v="Maddison Breen"/>
    <x v="1"/>
    <x v="1"/>
    <s v="Bielefeld"/>
    <x v="1"/>
    <s v="Corporate"/>
    <s v="Economy"/>
    <x v="0"/>
    <x v="3"/>
    <s v="Tenex File Cart, Single Width"/>
    <n v="0"/>
    <n v="242"/>
    <n v="100"/>
    <n v="2"/>
    <b v="1"/>
  </r>
  <r>
    <s v="BN-2012-7339265"/>
    <x v="881"/>
    <n v="30"/>
    <n v="7"/>
    <n v="12"/>
    <x v="881"/>
    <s v="Ashton Foley"/>
    <x v="6"/>
    <x v="26"/>
    <s v="Dublin"/>
    <x v="0"/>
    <s v="Consumer"/>
    <s v="Economy Plus"/>
    <x v="0"/>
    <x v="1"/>
    <s v="Cardinal Binder Covers, Recycled"/>
    <n v="1"/>
    <n v="49"/>
    <n v="-5"/>
    <n v="8"/>
    <b v="1"/>
  </r>
  <r>
    <s v="AZ-2013-1283973"/>
    <x v="882"/>
    <n v="30"/>
    <n v="7"/>
    <n v="13"/>
    <x v="882"/>
    <s v="Alice Currie"/>
    <x v="2"/>
    <x v="24"/>
    <s v="Milan"/>
    <x v="2"/>
    <s v="Consumer"/>
    <s v="Economy"/>
    <x v="0"/>
    <x v="1"/>
    <s v="Avery Binding Machine, Durable"/>
    <n v="0"/>
    <n v="50"/>
    <n v="3"/>
    <n v="1"/>
    <b v="1"/>
  </r>
  <r>
    <s v="AZ-2013-1283973"/>
    <x v="882"/>
    <n v="30"/>
    <n v="7"/>
    <n v="13"/>
    <x v="882"/>
    <s v="Alice Currie"/>
    <x v="2"/>
    <x v="24"/>
    <s v="Milan"/>
    <x v="2"/>
    <s v="Consumer"/>
    <s v="Economy"/>
    <x v="0"/>
    <x v="14"/>
    <s v="Hon Color Coded Labels, Adjustable"/>
    <n v="0"/>
    <n v="32"/>
    <n v="5"/>
    <n v="3"/>
    <b v="0"/>
  </r>
  <r>
    <s v="AZ-2013-9304713"/>
    <x v="882"/>
    <n v="30"/>
    <n v="7"/>
    <n v="13"/>
    <x v="882"/>
    <s v="Koby Ricketson"/>
    <x v="2"/>
    <x v="7"/>
    <s v="Chioggia"/>
    <x v="2"/>
    <s v="Corporate"/>
    <s v="Economy Plus"/>
    <x v="0"/>
    <x v="3"/>
    <s v="Fellowes Trays, Single Width"/>
    <n v="0"/>
    <n v="138"/>
    <n v="23"/>
    <n v="4"/>
    <b v="1"/>
  </r>
  <r>
    <s v="AZ-2013-2341565"/>
    <x v="882"/>
    <n v="30"/>
    <n v="7"/>
    <n v="13"/>
    <x v="882"/>
    <s v="Joseph Ford"/>
    <x v="1"/>
    <x v="5"/>
    <s v="Berlin"/>
    <x v="1"/>
    <s v="Corporate"/>
    <s v="Economy Plus"/>
    <x v="1"/>
    <x v="9"/>
    <s v="Motorola Audio Dock, VoIP"/>
    <n v="0"/>
    <n v="781"/>
    <n v="165"/>
    <n v="5"/>
    <b v="1"/>
  </r>
  <r>
    <s v="AZ-2014-963453"/>
    <x v="883"/>
    <n v="30"/>
    <n v="7"/>
    <n v="14"/>
    <x v="883"/>
    <s v="Ruby Nicholls"/>
    <x v="5"/>
    <x v="22"/>
    <s v="Seville"/>
    <x v="2"/>
    <s v="Corporate"/>
    <s v="Priority"/>
    <x v="2"/>
    <x v="5"/>
    <s v="Bush Stackable Bookrack, Traditional"/>
    <n v="0"/>
    <n v="246"/>
    <n v="61"/>
    <n v="2"/>
    <b v="0"/>
  </r>
  <r>
    <s v="AZ-2014-963453"/>
    <x v="883"/>
    <n v="30"/>
    <n v="7"/>
    <n v="14"/>
    <x v="883"/>
    <s v="Ruby Nicholls"/>
    <x v="5"/>
    <x v="22"/>
    <s v="Seville"/>
    <x v="2"/>
    <s v="Corporate"/>
    <s v="Priority"/>
    <x v="2"/>
    <x v="5"/>
    <s v="Safco Corner Shelving, Metal"/>
    <n v="0"/>
    <n v="298"/>
    <n v="74"/>
    <n v="2"/>
    <b v="0"/>
  </r>
  <r>
    <s v="AZ-2014-963453"/>
    <x v="883"/>
    <n v="30"/>
    <n v="7"/>
    <n v="14"/>
    <x v="883"/>
    <s v="Ruby Nicholls"/>
    <x v="5"/>
    <x v="22"/>
    <s v="Seville"/>
    <x v="2"/>
    <s v="Corporate"/>
    <s v="Priority"/>
    <x v="0"/>
    <x v="3"/>
    <s v="Smead Trays, Single Width"/>
    <n v="0"/>
    <n v="262"/>
    <n v="64"/>
    <n v="6"/>
    <b v="1"/>
  </r>
  <r>
    <s v="AZ-2014-6791682"/>
    <x v="883"/>
    <n v="30"/>
    <n v="7"/>
    <n v="14"/>
    <x v="883"/>
    <s v="Joyce Cornell"/>
    <x v="5"/>
    <x v="10"/>
    <s v="Sabadell"/>
    <x v="2"/>
    <s v="Consumer"/>
    <s v="Economy"/>
    <x v="2"/>
    <x v="15"/>
    <s v="Tenex Clock, Black"/>
    <n v="0"/>
    <n v="302"/>
    <n v="75"/>
    <n v="6"/>
    <b v="1"/>
  </r>
  <r>
    <s v="AZ-2014-6791682"/>
    <x v="883"/>
    <n v="30"/>
    <n v="7"/>
    <n v="14"/>
    <x v="883"/>
    <s v="Joyce Cornell"/>
    <x v="5"/>
    <x v="10"/>
    <s v="Sabadell"/>
    <x v="2"/>
    <s v="Consumer"/>
    <s v="Economy"/>
    <x v="0"/>
    <x v="2"/>
    <s v="Sanford Canvas, Water Color"/>
    <n v="0"/>
    <n v="376"/>
    <n v="0"/>
    <n v="7"/>
    <b v="1"/>
  </r>
  <r>
    <s v="AZ-2014-6791682"/>
    <x v="883"/>
    <n v="30"/>
    <n v="7"/>
    <n v="14"/>
    <x v="883"/>
    <s v="Joyce Cornell"/>
    <x v="5"/>
    <x v="10"/>
    <s v="Sabadell"/>
    <x v="2"/>
    <s v="Consumer"/>
    <s v="Economy"/>
    <x v="0"/>
    <x v="3"/>
    <s v="Eldon Lockers, Industrial"/>
    <n v="0"/>
    <n v="179"/>
    <n v="77"/>
    <n v="1"/>
    <b v="1"/>
  </r>
  <r>
    <s v="BN-2014-9861831"/>
    <x v="883"/>
    <n v="30"/>
    <n v="7"/>
    <n v="14"/>
    <x v="883"/>
    <s v="Leroy Samson"/>
    <x v="0"/>
    <x v="0"/>
    <s v="Stockholm"/>
    <x v="0"/>
    <s v="Home Office"/>
    <s v="Economy Plus"/>
    <x v="2"/>
    <x v="16"/>
    <s v="Barricks Conference Table, Adjustable Height"/>
    <n v="1"/>
    <n v="1364"/>
    <n v="-1864"/>
    <n v="5"/>
    <b v="0"/>
  </r>
  <r>
    <s v="AZ-2014-3145112"/>
    <x v="883"/>
    <n v="30"/>
    <n v="7"/>
    <n v="14"/>
    <x v="883"/>
    <s v="Leo Bannister"/>
    <x v="4"/>
    <x v="4"/>
    <s v="Northampton"/>
    <x v="0"/>
    <s v="Home Office"/>
    <s v="Economy"/>
    <x v="2"/>
    <x v="6"/>
    <s v="SAFCO Bag Chairs, Black"/>
    <n v="0"/>
    <n v="47"/>
    <n v="8"/>
    <n v="1"/>
    <b v="1"/>
  </r>
  <r>
    <s v="AZ-2014-3145112"/>
    <x v="883"/>
    <n v="30"/>
    <n v="7"/>
    <n v="14"/>
    <x v="883"/>
    <s v="Leo Bannister"/>
    <x v="4"/>
    <x v="4"/>
    <s v="Northampton"/>
    <x v="0"/>
    <s v="Home Office"/>
    <s v="Economy"/>
    <x v="0"/>
    <x v="8"/>
    <s v="Cuisinart Blender, Red"/>
    <n v="0"/>
    <n v="201"/>
    <n v="74"/>
    <n v="3"/>
    <b v="1"/>
  </r>
  <r>
    <s v="AZ-2014-4696834"/>
    <x v="883"/>
    <n v="30"/>
    <n v="7"/>
    <n v="14"/>
    <x v="883"/>
    <s v="Philip Newsom"/>
    <x v="2"/>
    <x v="6"/>
    <s v="Rome"/>
    <x v="2"/>
    <s v="Corporate"/>
    <s v="Economy"/>
    <x v="0"/>
    <x v="2"/>
    <s v="Stanley Sketch Pad, Fluorescent"/>
    <n v="0"/>
    <n v="137"/>
    <n v="22"/>
    <n v="3"/>
    <b v="1"/>
  </r>
  <r>
    <s v="AZ-2014-4696834"/>
    <x v="883"/>
    <n v="30"/>
    <n v="7"/>
    <n v="14"/>
    <x v="883"/>
    <s v="Philip Newsom"/>
    <x v="2"/>
    <x v="6"/>
    <s v="Rome"/>
    <x v="2"/>
    <s v="Corporate"/>
    <s v="Economy"/>
    <x v="0"/>
    <x v="1"/>
    <s v="Wilson Jones Binder Covers, Durable"/>
    <n v="0"/>
    <n v="51"/>
    <n v="23"/>
    <n v="4"/>
    <b v="1"/>
  </r>
  <r>
    <s v="AZ-2014-5463403"/>
    <x v="883"/>
    <n v="30"/>
    <n v="7"/>
    <n v="14"/>
    <x v="883"/>
    <s v="Mark Burkett"/>
    <x v="2"/>
    <x v="37"/>
    <s v="Turin"/>
    <x v="2"/>
    <s v="Home Office"/>
    <s v="Economy"/>
    <x v="0"/>
    <x v="14"/>
    <s v="Smead Round Labels, 5000 Label Set"/>
    <n v="0"/>
    <n v="51"/>
    <n v="3"/>
    <n v="7"/>
    <b v="0"/>
  </r>
  <r>
    <s v="BN-2014-5571092"/>
    <x v="883"/>
    <n v="30"/>
    <n v="7"/>
    <n v="14"/>
    <x v="883"/>
    <s v="Crystal Turner"/>
    <x v="1"/>
    <x v="13"/>
    <s v="Jena"/>
    <x v="1"/>
    <s v="Consumer"/>
    <s v="Economy"/>
    <x v="1"/>
    <x v="13"/>
    <s v="Sharp Fax Machine, Laser"/>
    <n v="0"/>
    <n v="887"/>
    <n v="80"/>
    <n v="3"/>
    <b v="1"/>
  </r>
  <r>
    <s v="AZ-2014-4696834"/>
    <x v="883"/>
    <n v="30"/>
    <n v="7"/>
    <n v="14"/>
    <x v="883"/>
    <s v="Philip Newsom"/>
    <x v="2"/>
    <x v="6"/>
    <s v="Rome"/>
    <x v="2"/>
    <s v="Corporate"/>
    <s v="Economy"/>
    <x v="1"/>
    <x v="9"/>
    <s v="Nokia Smart Phone, Full Size"/>
    <n v="0"/>
    <n v="2671"/>
    <n v="133"/>
    <n v="7"/>
    <b v="1"/>
  </r>
  <r>
    <s v="AZ-2011-5148757"/>
    <x v="884"/>
    <n v="31"/>
    <n v="7"/>
    <n v="11"/>
    <x v="884"/>
    <s v="Ebony Sadlier"/>
    <x v="8"/>
    <x v="97"/>
    <s v="Antwerp"/>
    <x v="1"/>
    <s v="Corporate"/>
    <s v="Economy"/>
    <x v="0"/>
    <x v="1"/>
    <s v="Acco Binder, Durable"/>
    <n v="0"/>
    <n v="50"/>
    <n v="14"/>
    <n v="3"/>
    <b v="1"/>
  </r>
  <r>
    <s v="AZ-2011-5148757"/>
    <x v="884"/>
    <n v="31"/>
    <n v="7"/>
    <n v="11"/>
    <x v="884"/>
    <s v="Ebony Sadlier"/>
    <x v="8"/>
    <x v="97"/>
    <s v="Antwerp"/>
    <x v="1"/>
    <s v="Corporate"/>
    <s v="Economy"/>
    <x v="0"/>
    <x v="12"/>
    <s v="Elite Letter Opener, High Speed"/>
    <n v="0"/>
    <n v="160"/>
    <n v="67"/>
    <n v="6"/>
    <b v="0"/>
  </r>
  <r>
    <s v="AZ-2011-1029887"/>
    <x v="884"/>
    <n v="31"/>
    <n v="7"/>
    <n v="11"/>
    <x v="884"/>
    <s v="Brooke Hodgson"/>
    <x v="1"/>
    <x v="21"/>
    <s v="Leipzig"/>
    <x v="1"/>
    <s v="Consumer"/>
    <s v="Economy Plus"/>
    <x v="2"/>
    <x v="15"/>
    <s v="Deflect-O Door Stop, Erganomic"/>
    <n v="0"/>
    <n v="85"/>
    <n v="15"/>
    <n v="2"/>
    <b v="1"/>
  </r>
  <r>
    <s v="AZ-2011-1029887"/>
    <x v="884"/>
    <n v="31"/>
    <n v="7"/>
    <n v="11"/>
    <x v="884"/>
    <s v="Brooke Hodgson"/>
    <x v="1"/>
    <x v="21"/>
    <s v="Leipzig"/>
    <x v="1"/>
    <s v="Consumer"/>
    <s v="Economy Plus"/>
    <x v="0"/>
    <x v="14"/>
    <s v="Novimex Color Coded Labels, 5000 Label Set"/>
    <n v="0"/>
    <n v="26"/>
    <n v="7"/>
    <n v="2"/>
    <b v="1"/>
  </r>
  <r>
    <s v="AZ-2013-4148381"/>
    <x v="885"/>
    <n v="31"/>
    <n v="7"/>
    <n v="13"/>
    <x v="885"/>
    <s v="Spencer Hull"/>
    <x v="4"/>
    <x v="4"/>
    <s v="Stockport"/>
    <x v="0"/>
    <s v="Consumer"/>
    <s v="Priority"/>
    <x v="0"/>
    <x v="11"/>
    <s v="Advantus Thumb Tacks, Metal"/>
    <n v="0"/>
    <n v="41"/>
    <n v="8"/>
    <n v="3"/>
    <b v="0"/>
  </r>
  <r>
    <s v="BN-2013-3157910"/>
    <x v="885"/>
    <n v="31"/>
    <n v="7"/>
    <n v="13"/>
    <x v="885"/>
    <s v="Tara Hines"/>
    <x v="9"/>
    <x v="116"/>
    <s v="Assen"/>
    <x v="1"/>
    <s v="Consumer"/>
    <s v="Economy"/>
    <x v="2"/>
    <x v="6"/>
    <s v="Novimex Steel Folding Chair, Set of Two"/>
    <n v="1"/>
    <n v="84"/>
    <n v="-76"/>
    <n v="2"/>
    <b v="1"/>
  </r>
  <r>
    <s v="AZ-2013-1288861"/>
    <x v="885"/>
    <n v="31"/>
    <n v="7"/>
    <n v="13"/>
    <x v="885"/>
    <s v="Sharon Kerley"/>
    <x v="3"/>
    <x v="39"/>
    <s v="Marignane"/>
    <x v="1"/>
    <s v="Consumer"/>
    <s v="Economy"/>
    <x v="1"/>
    <x v="13"/>
    <s v="Hewlett Fax and Copier, High-Speed"/>
    <n v="0"/>
    <n v="487"/>
    <n v="52"/>
    <n v="3"/>
    <b v="1"/>
  </r>
  <r>
    <s v="AZ-2014-739354"/>
    <x v="886"/>
    <n v="31"/>
    <n v="7"/>
    <n v="14"/>
    <x v="886"/>
    <s v="Maya Summers"/>
    <x v="3"/>
    <x v="8"/>
    <s v="Alfortville"/>
    <x v="1"/>
    <s v="Home Office"/>
    <s v="Economy Plus"/>
    <x v="0"/>
    <x v="1"/>
    <s v="Wilson Jones Binding Machine, Clear"/>
    <n v="0"/>
    <n v="48"/>
    <n v="15"/>
    <n v="1"/>
    <b v="1"/>
  </r>
  <r>
    <s v="AZ-2014-168273"/>
    <x v="886"/>
    <n v="31"/>
    <n v="7"/>
    <n v="14"/>
    <x v="886"/>
    <s v="Rory Braim"/>
    <x v="5"/>
    <x v="22"/>
    <s v="Jerez de la Frontera"/>
    <x v="2"/>
    <s v="Consumer"/>
    <s v="Priority"/>
    <x v="2"/>
    <x v="6"/>
    <s v="Office Star Chairmat, Red"/>
    <n v="0"/>
    <n v="158"/>
    <n v="39"/>
    <n v="3"/>
    <b v="0"/>
  </r>
  <r>
    <s v="AZ-2014-2300523"/>
    <x v="886"/>
    <n v="31"/>
    <n v="7"/>
    <n v="14"/>
    <x v="886"/>
    <s v="Rebecca Chamberlain"/>
    <x v="1"/>
    <x v="1"/>
    <s v="Duisburg"/>
    <x v="1"/>
    <s v="Home Office"/>
    <s v="Economy"/>
    <x v="0"/>
    <x v="0"/>
    <s v="Green Bar Computer Printout Paper, Recycled"/>
    <n v="0"/>
    <n v="59"/>
    <n v="5"/>
    <n v="2"/>
    <b v="1"/>
  </r>
  <r>
    <s v="AZ-2014-2021789"/>
    <x v="886"/>
    <n v="31"/>
    <n v="7"/>
    <n v="14"/>
    <x v="886"/>
    <s v="Isabelle Torpy"/>
    <x v="5"/>
    <x v="54"/>
    <s v="Madrid"/>
    <x v="2"/>
    <s v="Consumer"/>
    <s v="Economy Plus"/>
    <x v="0"/>
    <x v="2"/>
    <s v="BIC Canvas, Blue"/>
    <n v="0"/>
    <n v="107"/>
    <n v="9"/>
    <n v="2"/>
    <b v="0"/>
  </r>
  <r>
    <s v="AZ-2014-8335609"/>
    <x v="886"/>
    <n v="31"/>
    <n v="7"/>
    <n v="14"/>
    <x v="886"/>
    <s v="Leah Barrett"/>
    <x v="4"/>
    <x v="4"/>
    <s v="Northampton"/>
    <x v="0"/>
    <s v="Consumer"/>
    <s v="Economy Plus"/>
    <x v="2"/>
    <x v="15"/>
    <s v="Rubbermaid Door Stop, Black"/>
    <n v="0"/>
    <n v="61"/>
    <n v="1"/>
    <n v="2"/>
    <b v="0"/>
  </r>
  <r>
    <s v="AZ-2014-8335609"/>
    <x v="886"/>
    <n v="31"/>
    <n v="7"/>
    <n v="14"/>
    <x v="886"/>
    <s v="Leah Barrett"/>
    <x v="4"/>
    <x v="4"/>
    <s v="Northampton"/>
    <x v="0"/>
    <s v="Consumer"/>
    <s v="Economy Plus"/>
    <x v="0"/>
    <x v="2"/>
    <s v="Binney &amp; Smith Highlighters, Water Color"/>
    <n v="0"/>
    <n v="59"/>
    <n v="25"/>
    <n v="3"/>
    <b v="1"/>
  </r>
  <r>
    <s v="AZ-2014-8335609"/>
    <x v="886"/>
    <n v="31"/>
    <n v="7"/>
    <n v="14"/>
    <x v="886"/>
    <s v="Leah Barrett"/>
    <x v="4"/>
    <x v="4"/>
    <s v="Northampton"/>
    <x v="0"/>
    <s v="Consumer"/>
    <s v="Economy Plus"/>
    <x v="1"/>
    <x v="7"/>
    <s v="Logitech Flash Drive, USB"/>
    <n v="0"/>
    <n v="61"/>
    <n v="18"/>
    <n v="2"/>
    <b v="1"/>
  </r>
  <r>
    <s v="AZ-2014-8335609"/>
    <x v="886"/>
    <n v="31"/>
    <n v="7"/>
    <n v="14"/>
    <x v="886"/>
    <s v="Leah Barrett"/>
    <x v="4"/>
    <x v="4"/>
    <s v="Northampton"/>
    <x v="0"/>
    <s v="Consumer"/>
    <s v="Economy Plus"/>
    <x v="1"/>
    <x v="7"/>
    <s v="Memorex Numeric Keypad, Bluetooth"/>
    <n v="0"/>
    <n v="136"/>
    <n v="41"/>
    <n v="3"/>
    <b v="1"/>
  </r>
  <r>
    <s v="AZ-2014-8335609"/>
    <x v="886"/>
    <n v="31"/>
    <n v="7"/>
    <n v="14"/>
    <x v="886"/>
    <s v="Leah Barrett"/>
    <x v="4"/>
    <x v="4"/>
    <s v="Northampton"/>
    <x v="0"/>
    <s v="Consumer"/>
    <s v="Economy Plus"/>
    <x v="1"/>
    <x v="4"/>
    <s v="Epson Receipt Printer, Durable"/>
    <n v="0"/>
    <n v="469"/>
    <n v="33"/>
    <n v="4"/>
    <b v="1"/>
  </r>
  <r>
    <s v="AZ-2014-1021956"/>
    <x v="886"/>
    <n v="31"/>
    <n v="7"/>
    <n v="14"/>
    <x v="886"/>
    <s v="Sandra Hooks"/>
    <x v="3"/>
    <x v="3"/>
    <s v="Mulhouse"/>
    <x v="1"/>
    <s v="Corporate"/>
    <s v="Economy"/>
    <x v="0"/>
    <x v="3"/>
    <s v="Fellowes Box, Blue"/>
    <n v="0"/>
    <n v="89"/>
    <n v="6"/>
    <n v="5"/>
    <b v="1"/>
  </r>
  <r>
    <s v="AZ-2014-1021956"/>
    <x v="886"/>
    <n v="31"/>
    <n v="7"/>
    <n v="14"/>
    <x v="886"/>
    <s v="Sandra Hooks"/>
    <x v="3"/>
    <x v="3"/>
    <s v="Mulhouse"/>
    <x v="1"/>
    <s v="Corporate"/>
    <s v="Economy"/>
    <x v="0"/>
    <x v="3"/>
    <s v="Fellowes Shelving, Industrial"/>
    <n v="0"/>
    <n v="105"/>
    <n v="40"/>
    <n v="2"/>
    <b v="0"/>
  </r>
  <r>
    <s v="AZ-2014-1538989"/>
    <x v="886"/>
    <n v="31"/>
    <n v="7"/>
    <n v="14"/>
    <x v="886"/>
    <s v="Molly Crawford"/>
    <x v="1"/>
    <x v="31"/>
    <s v="Hamburg"/>
    <x v="1"/>
    <s v="Corporate"/>
    <s v="Economy"/>
    <x v="0"/>
    <x v="2"/>
    <s v="Boston Markers, Water Color"/>
    <n v="0"/>
    <n v="89"/>
    <n v="0"/>
    <n v="3"/>
    <b v="1"/>
  </r>
  <r>
    <s v="AZ-2012-5262260"/>
    <x v="887"/>
    <n v="13"/>
    <n v="8"/>
    <n v="12"/>
    <x v="887"/>
    <s v="Niamh Mann"/>
    <x v="3"/>
    <x v="14"/>
    <s v="Millau"/>
    <x v="1"/>
    <s v="Consumer"/>
    <s v="Economy"/>
    <x v="0"/>
    <x v="1"/>
    <s v="Wilson Jones Binder Covers, Clear"/>
    <n v="0"/>
    <n v="21"/>
    <n v="5"/>
    <n v="2"/>
    <b v="1"/>
  </r>
  <r>
    <s v="AZ-2012-7087308"/>
    <x v="887"/>
    <n v="13"/>
    <n v="8"/>
    <n v="12"/>
    <x v="887"/>
    <s v="Terence Welch"/>
    <x v="4"/>
    <x v="4"/>
    <s v="Eastbourne"/>
    <x v="0"/>
    <s v="Consumer"/>
    <s v="Economy"/>
    <x v="0"/>
    <x v="3"/>
    <s v="Tenex Trays, Single Width"/>
    <n v="0"/>
    <n v="108"/>
    <n v="41"/>
    <n v="2"/>
    <b v="0"/>
  </r>
  <r>
    <s v="AZ-2012-9985308"/>
    <x v="887"/>
    <n v="13"/>
    <n v="8"/>
    <n v="12"/>
    <x v="887"/>
    <s v="Richard Poole"/>
    <x v="3"/>
    <x v="27"/>
    <s v="Brive-la-Gaillarde"/>
    <x v="1"/>
    <s v="Home Office"/>
    <s v="Economy"/>
    <x v="0"/>
    <x v="3"/>
    <s v="Tenex Folders, Single Width"/>
    <n v="0"/>
    <n v="63"/>
    <n v="8"/>
    <n v="3"/>
    <b v="0"/>
  </r>
  <r>
    <s v="AZ-2012-4853423"/>
    <x v="887"/>
    <n v="13"/>
    <n v="8"/>
    <n v="12"/>
    <x v="887"/>
    <s v="Chloe O'Dea"/>
    <x v="3"/>
    <x v="30"/>
    <s v="Douai"/>
    <x v="1"/>
    <s v="Consumer"/>
    <s v="Priority"/>
    <x v="0"/>
    <x v="1"/>
    <s v="Cardinal 3-Hole Punch, Economy"/>
    <n v="0"/>
    <n v="86"/>
    <n v="39"/>
    <n v="3"/>
    <b v="0"/>
  </r>
  <r>
    <s v="AZ-2012-4853423"/>
    <x v="887"/>
    <n v="13"/>
    <n v="8"/>
    <n v="12"/>
    <x v="887"/>
    <s v="Chloe O'Dea"/>
    <x v="3"/>
    <x v="30"/>
    <s v="Douai"/>
    <x v="1"/>
    <s v="Consumer"/>
    <s v="Priority"/>
    <x v="0"/>
    <x v="0"/>
    <s v="Eaton Message Books, Premium"/>
    <n v="0"/>
    <n v="62"/>
    <n v="29"/>
    <n v="3"/>
    <b v="1"/>
  </r>
  <r>
    <s v="AZ-2012-4853423"/>
    <x v="887"/>
    <n v="13"/>
    <n v="8"/>
    <n v="12"/>
    <x v="887"/>
    <s v="Chloe O'Dea"/>
    <x v="3"/>
    <x v="30"/>
    <s v="Douai"/>
    <x v="1"/>
    <s v="Consumer"/>
    <s v="Priority"/>
    <x v="1"/>
    <x v="9"/>
    <s v="Apple Signal Booster, Cordless"/>
    <n v="0"/>
    <n v="356"/>
    <n v="42"/>
    <n v="3"/>
    <b v="1"/>
  </r>
  <r>
    <s v="AZ-2012-4532840"/>
    <x v="887"/>
    <n v="13"/>
    <n v="8"/>
    <n v="12"/>
    <x v="887"/>
    <s v="Jasmine Hanson"/>
    <x v="2"/>
    <x v="53"/>
    <s v="Altamura"/>
    <x v="2"/>
    <s v="Consumer"/>
    <s v="Priority"/>
    <x v="2"/>
    <x v="5"/>
    <s v="Bush Classic Bookcase, Pine"/>
    <n v="0"/>
    <n v="828"/>
    <n v="406"/>
    <n v="2"/>
    <b v="1"/>
  </r>
  <r>
    <s v="AZ-2012-4532840"/>
    <x v="887"/>
    <n v="13"/>
    <n v="8"/>
    <n v="12"/>
    <x v="887"/>
    <s v="Jasmine Hanson"/>
    <x v="2"/>
    <x v="53"/>
    <s v="Altamura"/>
    <x v="2"/>
    <s v="Consumer"/>
    <s v="Priority"/>
    <x v="0"/>
    <x v="10"/>
    <s v="Cameo Mailers, Security-Tint"/>
    <n v="0"/>
    <n v="284"/>
    <n v="17"/>
    <n v="7"/>
    <b v="1"/>
  </r>
  <r>
    <s v="AZ-2012-4532840"/>
    <x v="887"/>
    <n v="13"/>
    <n v="8"/>
    <n v="12"/>
    <x v="887"/>
    <s v="Jasmine Hanson"/>
    <x v="2"/>
    <x v="53"/>
    <s v="Altamura"/>
    <x v="2"/>
    <s v="Consumer"/>
    <s v="Priority"/>
    <x v="0"/>
    <x v="3"/>
    <s v="Smead File Cart, Single Width"/>
    <n v="0"/>
    <n v="541"/>
    <n v="-298"/>
    <n v="7"/>
    <b v="1"/>
  </r>
  <r>
    <s v="AZ-2012-1789531"/>
    <x v="887"/>
    <n v="13"/>
    <n v="8"/>
    <n v="12"/>
    <x v="887"/>
    <s v="Robert Quick"/>
    <x v="4"/>
    <x v="4"/>
    <s v="London"/>
    <x v="0"/>
    <s v="Consumer"/>
    <s v="Priority"/>
    <x v="0"/>
    <x v="0"/>
    <s v="Eaton Cards &amp; Envelopes, Recycled"/>
    <n v="0"/>
    <n v="81"/>
    <n v="36"/>
    <n v="2"/>
    <b v="0"/>
  </r>
  <r>
    <s v="AZ-2013-4015759"/>
    <x v="888"/>
    <n v="13"/>
    <n v="8"/>
    <n v="13"/>
    <x v="888"/>
    <s v="Aaron Bootman"/>
    <x v="3"/>
    <x v="30"/>
    <s v="Lille"/>
    <x v="1"/>
    <s v="Consumer"/>
    <s v="Immediate"/>
    <x v="1"/>
    <x v="7"/>
    <s v="Belkin Keyboard, Erganomic"/>
    <n v="0"/>
    <n v="245"/>
    <n v="15"/>
    <n v="3"/>
    <b v="0"/>
  </r>
  <r>
    <s v="AZ-2013-3848149"/>
    <x v="888"/>
    <n v="13"/>
    <n v="8"/>
    <n v="13"/>
    <x v="888"/>
    <s v="Don Willie"/>
    <x v="3"/>
    <x v="14"/>
    <s v="Montauban"/>
    <x v="1"/>
    <s v="Corporate"/>
    <s v="Priority"/>
    <x v="0"/>
    <x v="1"/>
    <s v="Avery Binding Machine, Economy"/>
    <n v="0"/>
    <n v="244"/>
    <n v="29"/>
    <n v="5"/>
    <b v="1"/>
  </r>
  <r>
    <s v="AZ-2013-425562"/>
    <x v="888"/>
    <n v="13"/>
    <n v="8"/>
    <n v="13"/>
    <x v="888"/>
    <s v="Nicole Johns"/>
    <x v="9"/>
    <x v="70"/>
    <s v="Nieuwegein"/>
    <x v="1"/>
    <s v="Consumer"/>
    <s v="Economy"/>
    <x v="2"/>
    <x v="6"/>
    <s v="Hon Steel Folding Chair, Set of Two"/>
    <n v="1"/>
    <n v="209"/>
    <n v="-121"/>
    <n v="5"/>
    <b v="0"/>
  </r>
  <r>
    <s v="AZ-2013-425562"/>
    <x v="888"/>
    <n v="13"/>
    <n v="8"/>
    <n v="13"/>
    <x v="888"/>
    <s v="Nicole Johns"/>
    <x v="9"/>
    <x v="70"/>
    <s v="Nieuwegein"/>
    <x v="1"/>
    <s v="Consumer"/>
    <s v="Economy"/>
    <x v="2"/>
    <x v="15"/>
    <s v="Tenex Clock, Duo Pack"/>
    <n v="0"/>
    <n v="40"/>
    <n v="9"/>
    <n v="1"/>
    <b v="1"/>
  </r>
  <r>
    <s v="AZ-2013-425562"/>
    <x v="888"/>
    <n v="13"/>
    <n v="8"/>
    <n v="13"/>
    <x v="888"/>
    <s v="Nicole Johns"/>
    <x v="9"/>
    <x v="70"/>
    <s v="Nieuwegein"/>
    <x v="1"/>
    <s v="Consumer"/>
    <s v="Economy"/>
    <x v="0"/>
    <x v="1"/>
    <s v="Acco 3-Hole Punch, Recycled"/>
    <n v="1"/>
    <n v="107"/>
    <n v="-88"/>
    <n v="7"/>
    <b v="0"/>
  </r>
  <r>
    <s v="AZ-2013-425562"/>
    <x v="888"/>
    <n v="13"/>
    <n v="8"/>
    <n v="13"/>
    <x v="888"/>
    <s v="Nicole Johns"/>
    <x v="9"/>
    <x v="70"/>
    <s v="Nieuwegein"/>
    <x v="1"/>
    <s v="Consumer"/>
    <s v="Economy"/>
    <x v="1"/>
    <x v="9"/>
    <s v="Motorola Signal Booster, VoIP"/>
    <n v="1"/>
    <n v="143"/>
    <n v="-129"/>
    <n v="2"/>
    <b v="1"/>
  </r>
  <r>
    <s v="AZ-2013-425562"/>
    <x v="888"/>
    <n v="13"/>
    <n v="8"/>
    <n v="13"/>
    <x v="888"/>
    <s v="Nicole Johns"/>
    <x v="9"/>
    <x v="70"/>
    <s v="Nieuwegein"/>
    <x v="1"/>
    <s v="Consumer"/>
    <s v="Economy"/>
    <x v="1"/>
    <x v="9"/>
    <s v="Motorola Smart Phone, Full Size"/>
    <n v="1"/>
    <n v="1285"/>
    <n v="-309"/>
    <n v="4"/>
    <b v="1"/>
  </r>
  <r>
    <s v="AZ-2013-8455178"/>
    <x v="888"/>
    <n v="13"/>
    <n v="8"/>
    <n v="13"/>
    <x v="888"/>
    <s v="Ryan Ackland"/>
    <x v="2"/>
    <x v="24"/>
    <s v="Monza"/>
    <x v="2"/>
    <s v="Consumer"/>
    <s v="Economy"/>
    <x v="2"/>
    <x v="5"/>
    <s v="Ikea Stackable Bookrack, Pine"/>
    <n v="0"/>
    <n v="124"/>
    <n v="62"/>
    <n v="1"/>
    <b v="0"/>
  </r>
  <r>
    <s v="BN-2013-3395469"/>
    <x v="888"/>
    <n v="13"/>
    <n v="8"/>
    <n v="13"/>
    <x v="888"/>
    <s v="Kyle Nash"/>
    <x v="6"/>
    <x v="26"/>
    <s v="Dublin"/>
    <x v="0"/>
    <s v="Consumer"/>
    <s v="Economy"/>
    <x v="0"/>
    <x v="2"/>
    <s v="Sanford Canvas, Water Color"/>
    <n v="1"/>
    <n v="81"/>
    <n v="-81"/>
    <n v="3"/>
    <b v="1"/>
  </r>
  <r>
    <s v="BN-2013-3395469"/>
    <x v="888"/>
    <n v="13"/>
    <n v="8"/>
    <n v="13"/>
    <x v="888"/>
    <s v="Kyle Nash"/>
    <x v="6"/>
    <x v="26"/>
    <s v="Dublin"/>
    <x v="0"/>
    <s v="Consumer"/>
    <s v="Economy"/>
    <x v="0"/>
    <x v="1"/>
    <s v="Acco Hole Reinforcements, Clear"/>
    <n v="1"/>
    <n v="24"/>
    <n v="-23"/>
    <n v="8"/>
    <b v="1"/>
  </r>
  <r>
    <s v="BN-2013-3395469"/>
    <x v="888"/>
    <n v="13"/>
    <n v="8"/>
    <n v="13"/>
    <x v="888"/>
    <s v="Kyle Nash"/>
    <x v="6"/>
    <x v="26"/>
    <s v="Dublin"/>
    <x v="0"/>
    <s v="Consumer"/>
    <s v="Economy"/>
    <x v="1"/>
    <x v="9"/>
    <s v="Samsung Audio Dock, VoIP"/>
    <n v="1"/>
    <n v="250"/>
    <n v="-120"/>
    <n v="3"/>
    <b v="0"/>
  </r>
  <r>
    <s v="AZ-2013-8455178"/>
    <x v="888"/>
    <n v="13"/>
    <n v="8"/>
    <n v="13"/>
    <x v="888"/>
    <s v="Ryan Ackland"/>
    <x v="2"/>
    <x v="24"/>
    <s v="Monza"/>
    <x v="2"/>
    <s v="Consumer"/>
    <s v="Economy"/>
    <x v="1"/>
    <x v="13"/>
    <s v="HP Personal Copier, High-Speed"/>
    <n v="0"/>
    <n v="245"/>
    <n v="64"/>
    <n v="2"/>
    <b v="1"/>
  </r>
  <r>
    <s v="AZ-2013-7944566"/>
    <x v="888"/>
    <n v="13"/>
    <n v="8"/>
    <n v="13"/>
    <x v="888"/>
    <s v="Isaac David"/>
    <x v="1"/>
    <x v="31"/>
    <s v="Hamburg"/>
    <x v="1"/>
    <s v="Corporate"/>
    <s v="Economy"/>
    <x v="0"/>
    <x v="3"/>
    <s v="Smead Trays, Single Width"/>
    <n v="0"/>
    <n v="44"/>
    <n v="11"/>
    <n v="1"/>
    <b v="1"/>
  </r>
  <r>
    <s v="AZ-2013-7944566"/>
    <x v="888"/>
    <n v="13"/>
    <n v="8"/>
    <n v="13"/>
    <x v="888"/>
    <s v="Isaac David"/>
    <x v="1"/>
    <x v="31"/>
    <s v="Hamburg"/>
    <x v="1"/>
    <s v="Corporate"/>
    <s v="Economy"/>
    <x v="1"/>
    <x v="9"/>
    <s v="Apple Office Telephone, VoIP"/>
    <n v="0"/>
    <n v="392"/>
    <n v="149"/>
    <n v="6"/>
    <b v="0"/>
  </r>
  <r>
    <s v="BN-2013-8410367"/>
    <x v="888"/>
    <n v="13"/>
    <n v="8"/>
    <n v="13"/>
    <x v="888"/>
    <s v="Paige Bibi"/>
    <x v="9"/>
    <x v="51"/>
    <s v="Amsterdam"/>
    <x v="1"/>
    <s v="Home Office"/>
    <s v="Economy"/>
    <x v="0"/>
    <x v="2"/>
    <s v="Stanley Pencil Sharpener, Water Color"/>
    <n v="1"/>
    <n v="63"/>
    <n v="-55"/>
    <n v="5"/>
    <b v="1"/>
  </r>
  <r>
    <s v="BN-2013-8410367"/>
    <x v="888"/>
    <n v="13"/>
    <n v="8"/>
    <n v="13"/>
    <x v="888"/>
    <s v="Paige Bibi"/>
    <x v="9"/>
    <x v="51"/>
    <s v="Amsterdam"/>
    <x v="1"/>
    <s v="Home Office"/>
    <s v="Economy"/>
    <x v="0"/>
    <x v="3"/>
    <s v="Smead Shelving, Industrial"/>
    <n v="1"/>
    <n v="99"/>
    <n v="-51"/>
    <n v="4"/>
    <b v="1"/>
  </r>
  <r>
    <s v="AZ-2014-7795641"/>
    <x v="889"/>
    <n v="13"/>
    <n v="8"/>
    <n v="14"/>
    <x v="889"/>
    <s v="Lily Skurrie"/>
    <x v="4"/>
    <x v="4"/>
    <s v="Doncaster"/>
    <x v="0"/>
    <s v="Corporate"/>
    <s v="Immediate"/>
    <x v="2"/>
    <x v="15"/>
    <s v="Tenex Door Stop, Erganomic"/>
    <n v="0"/>
    <n v="119"/>
    <n v="-24"/>
    <n v="4"/>
    <b v="1"/>
  </r>
  <r>
    <s v="AZ-2014-4898591"/>
    <x v="889"/>
    <n v="13"/>
    <n v="8"/>
    <n v="14"/>
    <x v="889"/>
    <s v="Lester Wimmer"/>
    <x v="11"/>
    <x v="48"/>
    <s v="Geneva"/>
    <x v="1"/>
    <s v="Consumer"/>
    <s v="Immediate"/>
    <x v="0"/>
    <x v="1"/>
    <s v="Cardinal Binder Covers, Clear"/>
    <n v="0"/>
    <n v="34"/>
    <n v="9"/>
    <n v="3"/>
    <b v="0"/>
  </r>
  <r>
    <s v="AZ-2014-6244900"/>
    <x v="889"/>
    <n v="13"/>
    <n v="8"/>
    <n v="14"/>
    <x v="889"/>
    <s v="Lilly Le Grand"/>
    <x v="1"/>
    <x v="23"/>
    <s v="Munich"/>
    <x v="1"/>
    <s v="Home Office"/>
    <s v="Immediate"/>
    <x v="0"/>
    <x v="3"/>
    <s v="Eldon Trays, Single Width"/>
    <n v="0"/>
    <n v="86"/>
    <n v="22"/>
    <n v="2"/>
    <b v="1"/>
  </r>
  <r>
    <s v="AZ-2014-7795641"/>
    <x v="889"/>
    <n v="13"/>
    <n v="8"/>
    <n v="14"/>
    <x v="889"/>
    <s v="Lily Skurrie"/>
    <x v="4"/>
    <x v="4"/>
    <s v="Doncaster"/>
    <x v="0"/>
    <s v="Corporate"/>
    <s v="Immediate"/>
    <x v="0"/>
    <x v="3"/>
    <s v="Fellowes Folders, Wire Frame"/>
    <n v="0"/>
    <n v="229"/>
    <n v="59"/>
    <n v="9"/>
    <b v="0"/>
  </r>
  <r>
    <s v="AZ-2014-7795641"/>
    <x v="889"/>
    <n v="13"/>
    <n v="8"/>
    <n v="14"/>
    <x v="889"/>
    <s v="Lily Skurrie"/>
    <x v="4"/>
    <x v="4"/>
    <s v="Doncaster"/>
    <x v="0"/>
    <s v="Corporate"/>
    <s v="Immediate"/>
    <x v="1"/>
    <x v="7"/>
    <s v="Enermax Memory Card, Programmable"/>
    <n v="0"/>
    <n v="811"/>
    <n v="154"/>
    <n v="7"/>
    <b v="0"/>
  </r>
  <r>
    <s v="AZ-2014-7795641"/>
    <x v="889"/>
    <n v="13"/>
    <n v="8"/>
    <n v="14"/>
    <x v="889"/>
    <s v="Lily Skurrie"/>
    <x v="4"/>
    <x v="4"/>
    <s v="Doncaster"/>
    <x v="0"/>
    <s v="Corporate"/>
    <s v="Immediate"/>
    <x v="1"/>
    <x v="13"/>
    <s v="HP Wireless Fax, Laser"/>
    <n v="0"/>
    <n v="720"/>
    <n v="43"/>
    <n v="2"/>
    <b v="0"/>
  </r>
  <r>
    <s v="BN-2014-9289926"/>
    <x v="889"/>
    <n v="13"/>
    <n v="8"/>
    <n v="14"/>
    <x v="889"/>
    <s v="Alexandra Macdonald"/>
    <x v="3"/>
    <x v="14"/>
    <s v="Toulouse"/>
    <x v="1"/>
    <s v="Corporate"/>
    <s v="Economy"/>
    <x v="0"/>
    <x v="2"/>
    <s v="Binney &amp; Smith Sketch Pad, Blue"/>
    <n v="1"/>
    <n v="116"/>
    <n v="-56"/>
    <n v="5"/>
    <b v="1"/>
  </r>
  <r>
    <s v="BN-2014-9289926"/>
    <x v="889"/>
    <n v="13"/>
    <n v="8"/>
    <n v="14"/>
    <x v="889"/>
    <s v="Alexandra Macdonald"/>
    <x v="3"/>
    <x v="14"/>
    <s v="Toulouse"/>
    <x v="1"/>
    <s v="Corporate"/>
    <s v="Economy"/>
    <x v="0"/>
    <x v="1"/>
    <s v="Acco Binder Covers, Durable"/>
    <n v="1"/>
    <n v="22"/>
    <n v="-2"/>
    <n v="3"/>
    <b v="1"/>
  </r>
  <r>
    <s v="BN-2014-9289926"/>
    <x v="889"/>
    <n v="13"/>
    <n v="8"/>
    <n v="14"/>
    <x v="889"/>
    <s v="Alexandra Macdonald"/>
    <x v="3"/>
    <x v="14"/>
    <s v="Toulouse"/>
    <x v="1"/>
    <s v="Corporate"/>
    <s v="Economy"/>
    <x v="0"/>
    <x v="1"/>
    <s v="Ibico Index Tab, Durable"/>
    <n v="1"/>
    <n v="14"/>
    <n v="-2"/>
    <n v="3"/>
    <b v="1"/>
  </r>
  <r>
    <s v="BN-2014-9289926"/>
    <x v="889"/>
    <n v="13"/>
    <n v="8"/>
    <n v="14"/>
    <x v="889"/>
    <s v="Alexandra Macdonald"/>
    <x v="3"/>
    <x v="14"/>
    <s v="Toulouse"/>
    <x v="1"/>
    <s v="Corporate"/>
    <s v="Economy"/>
    <x v="1"/>
    <x v="4"/>
    <s v="Okidata Card Printer, White"/>
    <n v="1"/>
    <n v="305"/>
    <n v="-270"/>
    <n v="5"/>
    <b v="1"/>
  </r>
  <r>
    <s v="AZ-2014-8054390"/>
    <x v="889"/>
    <n v="13"/>
    <n v="8"/>
    <n v="14"/>
    <x v="889"/>
    <s v="Taj Knetes"/>
    <x v="1"/>
    <x v="28"/>
    <s v="Offenburg"/>
    <x v="1"/>
    <s v="Consumer"/>
    <s v="Economy"/>
    <x v="2"/>
    <x v="5"/>
    <s v="Safco Stackable Bookrack, Pine"/>
    <n v="0"/>
    <n v="1218"/>
    <n v="352"/>
    <n v="9"/>
    <b v="0"/>
  </r>
  <r>
    <s v="AZ-2014-8054390"/>
    <x v="889"/>
    <n v="13"/>
    <n v="8"/>
    <n v="14"/>
    <x v="889"/>
    <s v="Taj Knetes"/>
    <x v="1"/>
    <x v="28"/>
    <s v="Offenburg"/>
    <x v="1"/>
    <s v="Consumer"/>
    <s v="Economy"/>
    <x v="0"/>
    <x v="2"/>
    <s v="BIC Pens, Water Color"/>
    <n v="0"/>
    <n v="87"/>
    <n v="36"/>
    <n v="5"/>
    <b v="1"/>
  </r>
  <r>
    <s v="AZ-2014-8054390"/>
    <x v="889"/>
    <n v="13"/>
    <n v="8"/>
    <n v="14"/>
    <x v="889"/>
    <s v="Taj Knetes"/>
    <x v="1"/>
    <x v="28"/>
    <s v="Offenburg"/>
    <x v="1"/>
    <s v="Consumer"/>
    <s v="Economy"/>
    <x v="0"/>
    <x v="3"/>
    <s v="Eldon Lockers, Blue"/>
    <n v="0"/>
    <n v="891"/>
    <n v="0"/>
    <n v="5"/>
    <b v="0"/>
  </r>
  <r>
    <s v="AZ-2014-1447703"/>
    <x v="889"/>
    <n v="13"/>
    <n v="8"/>
    <n v="14"/>
    <x v="889"/>
    <s v="Kelly Long"/>
    <x v="3"/>
    <x v="30"/>
    <s v="Tourcoing"/>
    <x v="1"/>
    <s v="Corporate"/>
    <s v="Economy"/>
    <x v="0"/>
    <x v="2"/>
    <s v="Sanford Markers, Fluorescent"/>
    <n v="0"/>
    <n v="123"/>
    <n v="49"/>
    <n v="5"/>
    <b v="0"/>
  </r>
  <r>
    <s v="AZ-2014-8054390"/>
    <x v="889"/>
    <n v="13"/>
    <n v="8"/>
    <n v="14"/>
    <x v="889"/>
    <s v="Taj Knetes"/>
    <x v="1"/>
    <x v="28"/>
    <s v="Offenburg"/>
    <x v="1"/>
    <s v="Consumer"/>
    <s v="Economy"/>
    <x v="1"/>
    <x v="9"/>
    <s v="Motorola Signal Booster, Cordless"/>
    <n v="0"/>
    <n v="146"/>
    <n v="66"/>
    <n v="1"/>
    <b v="0"/>
  </r>
  <r>
    <s v="AZ-2014-5324394"/>
    <x v="889"/>
    <n v="13"/>
    <n v="8"/>
    <n v="14"/>
    <x v="889"/>
    <s v="Ella Troy"/>
    <x v="4"/>
    <x v="4"/>
    <s v="Swindon"/>
    <x v="0"/>
    <s v="Home Office"/>
    <s v="Economy"/>
    <x v="0"/>
    <x v="1"/>
    <s v="Ibico Binding Machine, Clear"/>
    <n v="0"/>
    <n v="204"/>
    <n v="94"/>
    <n v="4"/>
    <b v="1"/>
  </r>
  <r>
    <s v="AZ-2012-6369944"/>
    <x v="890"/>
    <n v="14"/>
    <n v="8"/>
    <n v="12"/>
    <x v="890"/>
    <s v="Brandon Kirby"/>
    <x v="3"/>
    <x v="27"/>
    <s v="Mont-de-Marsan"/>
    <x v="1"/>
    <s v="Home Office"/>
    <s v="Priority"/>
    <x v="0"/>
    <x v="10"/>
    <s v="GlobeWeis Manila Envelope, Recycled"/>
    <n v="0"/>
    <n v="79"/>
    <n v="39"/>
    <n v="3"/>
    <b v="1"/>
  </r>
  <r>
    <s v="AZ-2012-6417191"/>
    <x v="890"/>
    <n v="14"/>
    <n v="8"/>
    <n v="12"/>
    <x v="890"/>
    <s v="Ben Summerville"/>
    <x v="13"/>
    <x v="69"/>
    <s v="Helsinki"/>
    <x v="0"/>
    <s v="Consumer"/>
    <s v="Economy"/>
    <x v="0"/>
    <x v="2"/>
    <s v="Binney &amp; Smith Markers, Water Color"/>
    <n v="0"/>
    <n v="191"/>
    <n v="32"/>
    <n v="7"/>
    <b v="0"/>
  </r>
  <r>
    <s v="AZ-2012-6417191"/>
    <x v="890"/>
    <n v="14"/>
    <n v="8"/>
    <n v="12"/>
    <x v="890"/>
    <s v="Ben Summerville"/>
    <x v="13"/>
    <x v="69"/>
    <s v="Helsinki"/>
    <x v="0"/>
    <s v="Consumer"/>
    <s v="Economy"/>
    <x v="0"/>
    <x v="2"/>
    <s v="Sanford Pencil Sharpener, Water Color"/>
    <n v="0"/>
    <n v="183"/>
    <n v="47"/>
    <n v="7"/>
    <b v="1"/>
  </r>
  <r>
    <s v="AZ-2012-6417191"/>
    <x v="890"/>
    <n v="14"/>
    <n v="8"/>
    <n v="12"/>
    <x v="890"/>
    <s v="Ben Summerville"/>
    <x v="13"/>
    <x v="69"/>
    <s v="Helsinki"/>
    <x v="0"/>
    <s v="Consumer"/>
    <s v="Economy"/>
    <x v="0"/>
    <x v="10"/>
    <s v="Cameo Peel and Seal, with clear poly window"/>
    <n v="0"/>
    <n v="49"/>
    <n v="22"/>
    <n v="2"/>
    <b v="1"/>
  </r>
  <r>
    <s v="AZ-2012-6417191"/>
    <x v="890"/>
    <n v="14"/>
    <n v="8"/>
    <n v="12"/>
    <x v="890"/>
    <s v="Ben Summerville"/>
    <x v="13"/>
    <x v="69"/>
    <s v="Helsinki"/>
    <x v="0"/>
    <s v="Consumer"/>
    <s v="Economy"/>
    <x v="0"/>
    <x v="11"/>
    <s v="Accos Paper Clips, Assorted Sizes"/>
    <n v="0"/>
    <n v="28"/>
    <n v="2"/>
    <n v="2"/>
    <b v="0"/>
  </r>
  <r>
    <s v="AZ-2012-7850198"/>
    <x v="890"/>
    <n v="14"/>
    <n v="8"/>
    <n v="12"/>
    <x v="890"/>
    <s v="Faith Greenwood"/>
    <x v="4"/>
    <x v="4"/>
    <s v="Lincoln"/>
    <x v="0"/>
    <s v="Consumer"/>
    <s v="Economy"/>
    <x v="0"/>
    <x v="14"/>
    <s v="Avery File Folder Labels, Adjustable"/>
    <n v="0"/>
    <n v="35"/>
    <n v="13"/>
    <n v="5"/>
    <b v="1"/>
  </r>
  <r>
    <s v="AZ-2012-2970891"/>
    <x v="890"/>
    <n v="14"/>
    <n v="8"/>
    <n v="12"/>
    <x v="890"/>
    <s v="Kai Bolden"/>
    <x v="3"/>
    <x v="8"/>
    <s v="Paris"/>
    <x v="1"/>
    <s v="Consumer"/>
    <s v="Economy"/>
    <x v="0"/>
    <x v="8"/>
    <s v="Hamilton Beach Refrigerator, White"/>
    <n v="0"/>
    <n v="1345"/>
    <n v="329"/>
    <n v="3"/>
    <b v="0"/>
  </r>
  <r>
    <s v="AZ-2012-2970891"/>
    <x v="890"/>
    <n v="14"/>
    <n v="8"/>
    <n v="12"/>
    <x v="890"/>
    <s v="Kai Bolden"/>
    <x v="3"/>
    <x v="8"/>
    <s v="Paris"/>
    <x v="1"/>
    <s v="Consumer"/>
    <s v="Economy"/>
    <x v="1"/>
    <x v="7"/>
    <s v="Memorex Keyboard, Erganomic"/>
    <n v="0"/>
    <n v="69"/>
    <n v="1"/>
    <n v="1"/>
    <b v="1"/>
  </r>
  <r>
    <s v="BN-2012-8662125"/>
    <x v="890"/>
    <n v="14"/>
    <n v="8"/>
    <n v="12"/>
    <x v="890"/>
    <s v="Craig Rayner"/>
    <x v="11"/>
    <x v="79"/>
    <s v="Winterthur"/>
    <x v="1"/>
    <s v="Consumer"/>
    <s v="Economy"/>
    <x v="0"/>
    <x v="2"/>
    <s v="Sanford Pencil Sharpener, Easy-Erase"/>
    <n v="0"/>
    <n v="190"/>
    <n v="95"/>
    <n v="7"/>
    <b v="1"/>
  </r>
  <r>
    <s v="BN-2012-8662125"/>
    <x v="890"/>
    <n v="14"/>
    <n v="8"/>
    <n v="12"/>
    <x v="890"/>
    <s v="Craig Rayner"/>
    <x v="11"/>
    <x v="79"/>
    <s v="Winterthur"/>
    <x v="1"/>
    <s v="Consumer"/>
    <s v="Economy"/>
    <x v="0"/>
    <x v="1"/>
    <s v="Wilson Jones Binding Machine, Economy"/>
    <n v="0"/>
    <n v="245"/>
    <n v="88"/>
    <n v="5"/>
    <b v="0"/>
  </r>
  <r>
    <s v="BN-2012-8662125"/>
    <x v="890"/>
    <n v="14"/>
    <n v="8"/>
    <n v="12"/>
    <x v="890"/>
    <s v="Craig Rayner"/>
    <x v="11"/>
    <x v="79"/>
    <s v="Winterthur"/>
    <x v="1"/>
    <s v="Consumer"/>
    <s v="Economy"/>
    <x v="0"/>
    <x v="12"/>
    <s v="Stiletto Shears, Steel"/>
    <n v="0"/>
    <n v="47"/>
    <n v="4"/>
    <n v="1"/>
    <b v="1"/>
  </r>
  <r>
    <s v="BN-2012-8662125"/>
    <x v="890"/>
    <n v="14"/>
    <n v="8"/>
    <n v="12"/>
    <x v="890"/>
    <s v="Craig Rayner"/>
    <x v="11"/>
    <x v="79"/>
    <s v="Winterthur"/>
    <x v="1"/>
    <s v="Consumer"/>
    <s v="Economy"/>
    <x v="1"/>
    <x v="9"/>
    <s v="Cisco Audio Dock, VoIP"/>
    <n v="0"/>
    <n v="364"/>
    <n v="142"/>
    <n v="2"/>
    <b v="1"/>
  </r>
  <r>
    <s v="BN-2012-8860011"/>
    <x v="890"/>
    <n v="14"/>
    <n v="8"/>
    <n v="12"/>
    <x v="890"/>
    <s v="Sam Rees"/>
    <x v="1"/>
    <x v="21"/>
    <s v="Chemnitz"/>
    <x v="1"/>
    <s v="Home Office"/>
    <s v="Economy"/>
    <x v="0"/>
    <x v="2"/>
    <s v="Binney &amp; Smith Sketch Pad, Blue"/>
    <n v="0"/>
    <n v="278"/>
    <n v="72"/>
    <n v="6"/>
    <b v="0"/>
  </r>
  <r>
    <s v="BN-2012-8860011"/>
    <x v="890"/>
    <n v="14"/>
    <n v="8"/>
    <n v="12"/>
    <x v="890"/>
    <s v="Sam Rees"/>
    <x v="1"/>
    <x v="21"/>
    <s v="Chemnitz"/>
    <x v="1"/>
    <s v="Home Office"/>
    <s v="Economy"/>
    <x v="0"/>
    <x v="14"/>
    <s v="Novimex Round Labels, Laser Printer Compatible"/>
    <n v="0"/>
    <n v="6"/>
    <n v="3"/>
    <n v="1"/>
    <b v="0"/>
  </r>
  <r>
    <s v="BN-2012-8860011"/>
    <x v="890"/>
    <n v="14"/>
    <n v="8"/>
    <n v="12"/>
    <x v="890"/>
    <s v="Sam Rees"/>
    <x v="1"/>
    <x v="21"/>
    <s v="Chemnitz"/>
    <x v="1"/>
    <s v="Home Office"/>
    <s v="Economy"/>
    <x v="1"/>
    <x v="13"/>
    <s v="HP Wireless Fax, High-Speed"/>
    <n v="0"/>
    <n v="1075"/>
    <n v="516"/>
    <n v="3"/>
    <b v="0"/>
  </r>
  <r>
    <s v="BN-2012-5394527"/>
    <x v="890"/>
    <n v="14"/>
    <n v="8"/>
    <n v="12"/>
    <x v="890"/>
    <s v="Laura Elizabeth"/>
    <x v="11"/>
    <x v="79"/>
    <s v="Zurich"/>
    <x v="1"/>
    <s v="Consumer"/>
    <s v="Economy"/>
    <x v="2"/>
    <x v="6"/>
    <s v="Novimex Bag Chairs, Adjustable"/>
    <n v="0"/>
    <n v="97"/>
    <n v="24"/>
    <n v="2"/>
    <b v="1"/>
  </r>
  <r>
    <s v="BN-2012-5394527"/>
    <x v="890"/>
    <n v="14"/>
    <n v="8"/>
    <n v="12"/>
    <x v="890"/>
    <s v="Laura Elizabeth"/>
    <x v="11"/>
    <x v="79"/>
    <s v="Zurich"/>
    <x v="1"/>
    <s v="Consumer"/>
    <s v="Economy"/>
    <x v="0"/>
    <x v="0"/>
    <s v="SanDisk Message Books, 8.5 x 11"/>
    <n v="0"/>
    <n v="140"/>
    <n v="68"/>
    <n v="5"/>
    <b v="1"/>
  </r>
  <r>
    <s v="BN-2012-5394527"/>
    <x v="890"/>
    <n v="14"/>
    <n v="8"/>
    <n v="12"/>
    <x v="890"/>
    <s v="Laura Elizabeth"/>
    <x v="11"/>
    <x v="79"/>
    <s v="Zurich"/>
    <x v="1"/>
    <s v="Consumer"/>
    <s v="Economy"/>
    <x v="1"/>
    <x v="4"/>
    <s v="Epson Card Printer, Durable"/>
    <n v="0"/>
    <n v="1361"/>
    <n v="462"/>
    <n v="8"/>
    <b v="0"/>
  </r>
  <r>
    <s v="AZ-2013-7004220"/>
    <x v="891"/>
    <n v="14"/>
    <n v="8"/>
    <n v="13"/>
    <x v="891"/>
    <s v="Toni Lanz"/>
    <x v="3"/>
    <x v="8"/>
    <s v="Noisy-le-Sec"/>
    <x v="1"/>
    <s v="Consumer"/>
    <s v="Priority"/>
    <x v="0"/>
    <x v="1"/>
    <s v="Acco Hole Reinforcements, Durable"/>
    <n v="0"/>
    <n v="73"/>
    <n v="34"/>
    <n v="9"/>
    <b v="1"/>
  </r>
  <r>
    <s v="AZ-2013-7004220"/>
    <x v="891"/>
    <n v="14"/>
    <n v="8"/>
    <n v="13"/>
    <x v="891"/>
    <s v="Toni Lanz"/>
    <x v="3"/>
    <x v="8"/>
    <s v="Noisy-le-Sec"/>
    <x v="1"/>
    <s v="Consumer"/>
    <s v="Priority"/>
    <x v="0"/>
    <x v="10"/>
    <s v="Cameo Clasp Envelope, Set of 50"/>
    <n v="0"/>
    <n v="57"/>
    <n v="5"/>
    <n v="6"/>
    <b v="0"/>
  </r>
  <r>
    <s v="BN-2013-7023709"/>
    <x v="891"/>
    <n v="14"/>
    <n v="8"/>
    <n v="13"/>
    <x v="891"/>
    <s v="Brooke Horton"/>
    <x v="2"/>
    <x v="7"/>
    <s v="Venice"/>
    <x v="2"/>
    <s v="Consumer"/>
    <s v="Economy"/>
    <x v="2"/>
    <x v="16"/>
    <s v="Bevis Computer Table, Fully Assembled"/>
    <n v="1"/>
    <n v="989"/>
    <n v="-435"/>
    <n v="4"/>
    <b v="0"/>
  </r>
  <r>
    <s v="AZ-2013-5832264"/>
    <x v="891"/>
    <n v="14"/>
    <n v="8"/>
    <n v="13"/>
    <x v="891"/>
    <s v="Robert Barnes"/>
    <x v="3"/>
    <x v="3"/>
    <s v="Mulhouse"/>
    <x v="1"/>
    <s v="Consumer"/>
    <s v="Economy"/>
    <x v="0"/>
    <x v="10"/>
    <s v="Jiffy Clasp Envelope, Set of 50"/>
    <n v="0"/>
    <n v="17"/>
    <n v="8"/>
    <n v="2"/>
    <b v="1"/>
  </r>
  <r>
    <s v="AZ-2013-1683748"/>
    <x v="891"/>
    <n v="14"/>
    <n v="8"/>
    <n v="13"/>
    <x v="891"/>
    <s v="Edward Hodges"/>
    <x v="1"/>
    <x v="71"/>
    <s v="Brandenburg"/>
    <x v="1"/>
    <s v="Consumer"/>
    <s v="Economy"/>
    <x v="0"/>
    <x v="2"/>
    <s v="Sanford Sketch Pad, Easy-Erase"/>
    <n v="0"/>
    <n v="183"/>
    <n v="84"/>
    <n v="4"/>
    <b v="0"/>
  </r>
  <r>
    <s v="AZ-2013-1683748"/>
    <x v="891"/>
    <n v="14"/>
    <n v="8"/>
    <n v="13"/>
    <x v="891"/>
    <s v="Edward Hodges"/>
    <x v="1"/>
    <x v="71"/>
    <s v="Brandenburg"/>
    <x v="1"/>
    <s v="Consumer"/>
    <s v="Economy"/>
    <x v="0"/>
    <x v="3"/>
    <s v="Fellowes Trays, Blue"/>
    <n v="0"/>
    <n v="155"/>
    <n v="-5"/>
    <n v="3"/>
    <b v="0"/>
  </r>
  <r>
    <s v="AZ-2013-1014615"/>
    <x v="891"/>
    <n v="14"/>
    <n v="8"/>
    <n v="13"/>
    <x v="891"/>
    <s v="Hannah Conyers"/>
    <x v="1"/>
    <x v="1"/>
    <s v="Bielefeld"/>
    <x v="1"/>
    <s v="Home Office"/>
    <s v="Economy"/>
    <x v="0"/>
    <x v="11"/>
    <s v="OIC Push Pins, Assorted Sizes"/>
    <n v="0"/>
    <n v="25"/>
    <n v="5"/>
    <n v="2"/>
    <b v="0"/>
  </r>
  <r>
    <s v="AZ-2013-1014615"/>
    <x v="891"/>
    <n v="14"/>
    <n v="8"/>
    <n v="13"/>
    <x v="891"/>
    <s v="Hannah Conyers"/>
    <x v="1"/>
    <x v="1"/>
    <s v="Bielefeld"/>
    <x v="1"/>
    <s v="Home Office"/>
    <s v="Economy"/>
    <x v="0"/>
    <x v="11"/>
    <s v="Stockwell Staples, Bulk Pack"/>
    <n v="0"/>
    <n v="22"/>
    <n v="3"/>
    <n v="2"/>
    <b v="0"/>
  </r>
  <r>
    <s v="BN-2013-7023709"/>
    <x v="891"/>
    <n v="14"/>
    <n v="8"/>
    <n v="13"/>
    <x v="891"/>
    <s v="Brooke Horton"/>
    <x v="2"/>
    <x v="7"/>
    <s v="Venice"/>
    <x v="2"/>
    <s v="Consumer"/>
    <s v="Economy"/>
    <x v="0"/>
    <x v="3"/>
    <s v="Rogers Shelving, Wire Frame"/>
    <n v="0"/>
    <n v="110"/>
    <n v="-17"/>
    <n v="3"/>
    <b v="0"/>
  </r>
  <r>
    <s v="BN-2013-7023709"/>
    <x v="891"/>
    <n v="14"/>
    <n v="8"/>
    <n v="13"/>
    <x v="891"/>
    <s v="Brooke Horton"/>
    <x v="2"/>
    <x v="7"/>
    <s v="Venice"/>
    <x v="2"/>
    <s v="Consumer"/>
    <s v="Economy"/>
    <x v="0"/>
    <x v="3"/>
    <s v="Tenex Folders, Blue"/>
    <n v="0"/>
    <n v="42"/>
    <n v="-5"/>
    <n v="3"/>
    <b v="0"/>
  </r>
  <r>
    <s v="AZ-2013-1683748"/>
    <x v="891"/>
    <n v="14"/>
    <n v="8"/>
    <n v="13"/>
    <x v="891"/>
    <s v="Edward Hodges"/>
    <x v="1"/>
    <x v="71"/>
    <s v="Brandenburg"/>
    <x v="1"/>
    <s v="Consumer"/>
    <s v="Economy"/>
    <x v="1"/>
    <x v="4"/>
    <s v="Epson Receipt Printer, Red"/>
    <n v="0"/>
    <n v="228"/>
    <n v="114"/>
    <n v="2"/>
    <b v="0"/>
  </r>
  <r>
    <s v="AZ-2013-7130503"/>
    <x v="891"/>
    <n v="14"/>
    <n v="8"/>
    <n v="13"/>
    <x v="891"/>
    <s v="George Dawson"/>
    <x v="4"/>
    <x v="4"/>
    <s v="Swindon"/>
    <x v="0"/>
    <s v="Home Office"/>
    <s v="Economy"/>
    <x v="0"/>
    <x v="0"/>
    <s v="Eaton Computer Printout Paper, Multicolor"/>
    <n v="0"/>
    <n v="56"/>
    <n v="8"/>
    <n v="2"/>
    <b v="0"/>
  </r>
  <r>
    <s v="AZ-2013-7130503"/>
    <x v="891"/>
    <n v="14"/>
    <n v="8"/>
    <n v="13"/>
    <x v="891"/>
    <s v="George Dawson"/>
    <x v="4"/>
    <x v="4"/>
    <s v="Swindon"/>
    <x v="0"/>
    <s v="Home Office"/>
    <s v="Economy"/>
    <x v="0"/>
    <x v="0"/>
    <s v="Green Bar Memo Slips, 8.5 x 11"/>
    <n v="0"/>
    <n v="63"/>
    <n v="31"/>
    <n v="3"/>
    <b v="1"/>
  </r>
  <r>
    <s v="AZ-2013-7396799"/>
    <x v="891"/>
    <n v="14"/>
    <n v="8"/>
    <n v="13"/>
    <x v="891"/>
    <s v="Eve Bates"/>
    <x v="3"/>
    <x v="8"/>
    <s v="Thiais"/>
    <x v="1"/>
    <s v="Consumer"/>
    <s v="Economy Plus"/>
    <x v="1"/>
    <x v="13"/>
    <s v="Brother Fax and Copier, Laser"/>
    <n v="0"/>
    <n v="814"/>
    <n v="96"/>
    <n v="5"/>
    <b v="0"/>
  </r>
  <r>
    <s v="AZ-2013-7396799"/>
    <x v="891"/>
    <n v="14"/>
    <n v="8"/>
    <n v="13"/>
    <x v="891"/>
    <s v="Eve Bates"/>
    <x v="3"/>
    <x v="8"/>
    <s v="Thiais"/>
    <x v="1"/>
    <s v="Consumer"/>
    <s v="Economy Plus"/>
    <x v="1"/>
    <x v="4"/>
    <s v="StarTech Printer, Red"/>
    <n v="0"/>
    <n v="215"/>
    <n v="71"/>
    <n v="1"/>
    <b v="1"/>
  </r>
  <r>
    <s v="AZ-2013-1571444"/>
    <x v="891"/>
    <n v="14"/>
    <n v="8"/>
    <n v="13"/>
    <x v="891"/>
    <s v="Darcy Farnell"/>
    <x v="1"/>
    <x v="28"/>
    <s v="Mannheim"/>
    <x v="1"/>
    <s v="Consumer"/>
    <s v="Economy"/>
    <x v="0"/>
    <x v="14"/>
    <s v="Harbour Creations Legal Exhibit Labels, Adjustable"/>
    <n v="0"/>
    <n v="27"/>
    <n v="12"/>
    <n v="3"/>
    <b v="1"/>
  </r>
  <r>
    <s v="AZ-2013-1571444"/>
    <x v="891"/>
    <n v="14"/>
    <n v="8"/>
    <n v="13"/>
    <x v="891"/>
    <s v="Darcy Farnell"/>
    <x v="1"/>
    <x v="28"/>
    <s v="Mannheim"/>
    <x v="1"/>
    <s v="Consumer"/>
    <s v="Economy"/>
    <x v="0"/>
    <x v="0"/>
    <s v="Eaton Memo Slips, Multicolor"/>
    <n v="0"/>
    <n v="30"/>
    <n v="5"/>
    <n v="2"/>
    <b v="0"/>
  </r>
  <r>
    <s v="AZ-2014-3146183"/>
    <x v="892"/>
    <n v="14"/>
    <n v="8"/>
    <n v="14"/>
    <x v="892"/>
    <s v="Chloe Landale"/>
    <x v="10"/>
    <x v="29"/>
    <s v="Vienna"/>
    <x v="1"/>
    <s v="Home Office"/>
    <s v="Priority"/>
    <x v="0"/>
    <x v="0"/>
    <s v="Green Bar Cards &amp; Envelopes, 8.5 x 11"/>
    <n v="0"/>
    <n v="53"/>
    <n v="9"/>
    <n v="1"/>
    <b v="0"/>
  </r>
  <r>
    <s v="AZ-2014-3146183"/>
    <x v="892"/>
    <n v="14"/>
    <n v="8"/>
    <n v="14"/>
    <x v="892"/>
    <s v="Chloe Landale"/>
    <x v="10"/>
    <x v="29"/>
    <s v="Vienna"/>
    <x v="1"/>
    <s v="Home Office"/>
    <s v="Priority"/>
    <x v="0"/>
    <x v="3"/>
    <s v="Eldon File Cart, Single Width"/>
    <n v="0"/>
    <n v="257"/>
    <n v="110"/>
    <n v="2"/>
    <b v="1"/>
  </r>
  <r>
    <s v="BN-2014-7005725"/>
    <x v="892"/>
    <n v="14"/>
    <n v="8"/>
    <n v="14"/>
    <x v="892"/>
    <s v="Isabelle Macghey"/>
    <x v="1"/>
    <x v="1"/>
    <s v="Bottrop"/>
    <x v="1"/>
    <s v="Consumer"/>
    <s v="Economy Plus"/>
    <x v="0"/>
    <x v="14"/>
    <s v="Avery Legal Exhibit Labels, Adjustable"/>
    <n v="0"/>
    <n v="74"/>
    <n v="23"/>
    <n v="8"/>
    <b v="0"/>
  </r>
  <r>
    <s v="BN-2014-7005725"/>
    <x v="892"/>
    <n v="14"/>
    <n v="8"/>
    <n v="14"/>
    <x v="892"/>
    <s v="Isabelle Macghey"/>
    <x v="1"/>
    <x v="1"/>
    <s v="Bottrop"/>
    <x v="1"/>
    <s v="Consumer"/>
    <s v="Economy Plus"/>
    <x v="0"/>
    <x v="3"/>
    <s v="Eldon Lockers, Blue"/>
    <n v="0"/>
    <n v="534"/>
    <n v="0"/>
    <n v="3"/>
    <b v="0"/>
  </r>
  <r>
    <s v="AZ-2014-3892421"/>
    <x v="892"/>
    <n v="14"/>
    <n v="8"/>
    <n v="14"/>
    <x v="892"/>
    <s v="Ethan Howarth"/>
    <x v="3"/>
    <x v="39"/>
    <s v="Menton"/>
    <x v="1"/>
    <s v="Consumer"/>
    <s v="Economy"/>
    <x v="0"/>
    <x v="0"/>
    <s v="Eaton Parchment Paper, Premium"/>
    <n v="0"/>
    <n v="27"/>
    <n v="5"/>
    <n v="2"/>
    <b v="0"/>
  </r>
  <r>
    <s v="AZ-2014-2002086"/>
    <x v="892"/>
    <n v="14"/>
    <n v="8"/>
    <n v="14"/>
    <x v="892"/>
    <s v="Dylan Dry"/>
    <x v="4"/>
    <x v="4"/>
    <s v="Bedford"/>
    <x v="0"/>
    <s v="Consumer"/>
    <s v="Economy Plus"/>
    <x v="0"/>
    <x v="2"/>
    <s v="Boston Highlighters, Blue"/>
    <n v="0"/>
    <n v="38"/>
    <n v="9"/>
    <n v="2"/>
    <b v="0"/>
  </r>
  <r>
    <s v="AZ-2014-5167139"/>
    <x v="892"/>
    <n v="14"/>
    <n v="8"/>
    <n v="14"/>
    <x v="892"/>
    <s v="Dylan O'Halloran"/>
    <x v="14"/>
    <x v="106"/>
    <s v="Odense"/>
    <x v="0"/>
    <s v="Home Office"/>
    <s v="Economy"/>
    <x v="0"/>
    <x v="2"/>
    <s v="BIC Sketch Pad, Fluorescent"/>
    <n v="1"/>
    <n v="25"/>
    <n v="-8"/>
    <n v="1"/>
    <b v="0"/>
  </r>
  <r>
    <s v="BN-2014-2863458"/>
    <x v="892"/>
    <n v="14"/>
    <n v="8"/>
    <n v="14"/>
    <x v="892"/>
    <s v="John Kemp"/>
    <x v="2"/>
    <x v="24"/>
    <s v="Como"/>
    <x v="2"/>
    <s v="Home Office"/>
    <s v="Economy"/>
    <x v="1"/>
    <x v="4"/>
    <s v="Konica Inkjet, Wireless"/>
    <n v="0"/>
    <n v="1316"/>
    <n v="-527"/>
    <n v="7"/>
    <b v="1"/>
  </r>
  <r>
    <s v="AZ-2014-4019056"/>
    <x v="892"/>
    <n v="14"/>
    <n v="8"/>
    <n v="14"/>
    <x v="892"/>
    <s v="Robert James"/>
    <x v="4"/>
    <x v="88"/>
    <s v="Cardiff"/>
    <x v="0"/>
    <s v="Home Office"/>
    <s v="Economy"/>
    <x v="0"/>
    <x v="3"/>
    <s v="Smead Box, Industrial"/>
    <n v="0"/>
    <n v="11"/>
    <n v="1"/>
    <n v="1"/>
    <b v="1"/>
  </r>
  <r>
    <s v="AZ-2014-4019056"/>
    <x v="892"/>
    <n v="14"/>
    <n v="8"/>
    <n v="14"/>
    <x v="892"/>
    <s v="Robert James"/>
    <x v="4"/>
    <x v="88"/>
    <s v="Cardiff"/>
    <x v="0"/>
    <s v="Home Office"/>
    <s v="Economy"/>
    <x v="1"/>
    <x v="4"/>
    <s v="Epson Receipt Printer, Wireless"/>
    <n v="0"/>
    <n v="351"/>
    <n v="84"/>
    <n v="3"/>
    <b v="1"/>
  </r>
  <r>
    <s v="AZ-2014-4019056"/>
    <x v="892"/>
    <n v="14"/>
    <n v="8"/>
    <n v="14"/>
    <x v="892"/>
    <s v="Robert James"/>
    <x v="4"/>
    <x v="88"/>
    <s v="Cardiff"/>
    <x v="0"/>
    <s v="Home Office"/>
    <s v="Economy"/>
    <x v="1"/>
    <x v="9"/>
    <s v="Samsung Signal Booster, Cordless"/>
    <n v="0"/>
    <n v="279"/>
    <n v="114"/>
    <n v="2"/>
    <b v="0"/>
  </r>
  <r>
    <s v="AZ-2014-8854182"/>
    <x v="892"/>
    <n v="14"/>
    <n v="8"/>
    <n v="14"/>
    <x v="892"/>
    <s v="Harvey Daniels"/>
    <x v="5"/>
    <x v="22"/>
    <s v="Chiclana de la Frontera"/>
    <x v="2"/>
    <s v="Consumer"/>
    <s v="Economy"/>
    <x v="1"/>
    <x v="13"/>
    <s v="Sharp Wireless Fax, High-Speed"/>
    <n v="0"/>
    <n v="2125"/>
    <n v="234"/>
    <n v="6"/>
    <b v="0"/>
  </r>
  <r>
    <s v="AZ-2011-7944653"/>
    <x v="893"/>
    <n v="15"/>
    <n v="8"/>
    <n v="11"/>
    <x v="893"/>
    <s v="Isabelle Macghey"/>
    <x v="1"/>
    <x v="31"/>
    <s v="Hamburg"/>
    <x v="1"/>
    <s v="Consumer"/>
    <s v="Economy"/>
    <x v="0"/>
    <x v="12"/>
    <s v="Elite Ruler, High Speed"/>
    <n v="0"/>
    <n v="41"/>
    <n v="3"/>
    <n v="3"/>
    <b v="1"/>
  </r>
  <r>
    <s v="AZ-2011-7944653"/>
    <x v="893"/>
    <n v="15"/>
    <n v="8"/>
    <n v="11"/>
    <x v="893"/>
    <s v="Isabelle Macghey"/>
    <x v="1"/>
    <x v="31"/>
    <s v="Hamburg"/>
    <x v="1"/>
    <s v="Consumer"/>
    <s v="Economy"/>
    <x v="1"/>
    <x v="13"/>
    <s v="Brother Fax and Copier, Digital"/>
    <n v="0"/>
    <n v="191"/>
    <n v="27"/>
    <n v="1"/>
    <b v="1"/>
  </r>
  <r>
    <s v="AZ-2011-1902971"/>
    <x v="893"/>
    <n v="15"/>
    <n v="8"/>
    <n v="11"/>
    <x v="893"/>
    <s v="Hayden Perkins"/>
    <x v="4"/>
    <x v="4"/>
    <s v="Bolton"/>
    <x v="0"/>
    <s v="Consumer"/>
    <s v="Immediate"/>
    <x v="2"/>
    <x v="5"/>
    <s v="Dania Floating Shelf Set, Metal"/>
    <n v="0"/>
    <n v="169"/>
    <n v="64"/>
    <n v="1"/>
    <b v="0"/>
  </r>
  <r>
    <s v="AZ-2011-1902971"/>
    <x v="893"/>
    <n v="15"/>
    <n v="8"/>
    <n v="11"/>
    <x v="893"/>
    <s v="Hayden Perkins"/>
    <x v="4"/>
    <x v="4"/>
    <s v="Bolton"/>
    <x v="0"/>
    <s v="Consumer"/>
    <s v="Immediate"/>
    <x v="2"/>
    <x v="5"/>
    <s v="Ikea 3-Shelf Cabinet, Pine"/>
    <n v="0"/>
    <n v="431"/>
    <n v="13"/>
    <n v="3"/>
    <b v="1"/>
  </r>
  <r>
    <s v="AZ-2011-1902971"/>
    <x v="893"/>
    <n v="15"/>
    <n v="8"/>
    <n v="11"/>
    <x v="893"/>
    <s v="Hayden Perkins"/>
    <x v="4"/>
    <x v="4"/>
    <s v="Bolton"/>
    <x v="0"/>
    <s v="Consumer"/>
    <s v="Immediate"/>
    <x v="0"/>
    <x v="1"/>
    <s v="Wilson Jones 3-Hole Punch, Economy"/>
    <n v="0"/>
    <n v="56"/>
    <n v="18"/>
    <n v="2"/>
    <b v="0"/>
  </r>
  <r>
    <s v="AZ-2011-1902971"/>
    <x v="893"/>
    <n v="15"/>
    <n v="8"/>
    <n v="11"/>
    <x v="893"/>
    <s v="Hayden Perkins"/>
    <x v="4"/>
    <x v="4"/>
    <s v="Bolton"/>
    <x v="0"/>
    <s v="Consumer"/>
    <s v="Immediate"/>
    <x v="0"/>
    <x v="1"/>
    <s v="Wilson Jones Binding Machine, Clear"/>
    <n v="0"/>
    <n v="339"/>
    <n v="102"/>
    <n v="7"/>
    <b v="0"/>
  </r>
  <r>
    <s v="AZ-2011-9715464"/>
    <x v="893"/>
    <n v="15"/>
    <n v="8"/>
    <n v="11"/>
    <x v="893"/>
    <s v="Lilly Akhtar"/>
    <x v="4"/>
    <x v="4"/>
    <s v="Manchester"/>
    <x v="0"/>
    <s v="Home Office"/>
    <s v="Immediate"/>
    <x v="0"/>
    <x v="1"/>
    <s v="Wilson Jones Binding Machine, Clear"/>
    <n v="0"/>
    <n v="97"/>
    <n v="29"/>
    <n v="2"/>
    <b v="1"/>
  </r>
  <r>
    <s v="AZ-2011-7732849"/>
    <x v="893"/>
    <n v="15"/>
    <n v="8"/>
    <n v="11"/>
    <x v="893"/>
    <s v="Darcy Farnell"/>
    <x v="2"/>
    <x v="7"/>
    <s v="Treviso"/>
    <x v="2"/>
    <s v="Consumer"/>
    <s v="Economy Plus"/>
    <x v="0"/>
    <x v="10"/>
    <s v="Ames Mailers, Recycled"/>
    <n v="0"/>
    <n v="104"/>
    <n v="2"/>
    <n v="3"/>
    <b v="0"/>
  </r>
  <r>
    <s v="AZ-2011-7732849"/>
    <x v="893"/>
    <n v="15"/>
    <n v="8"/>
    <n v="11"/>
    <x v="893"/>
    <s v="Darcy Farnell"/>
    <x v="2"/>
    <x v="7"/>
    <s v="Treviso"/>
    <x v="2"/>
    <s v="Consumer"/>
    <s v="Economy Plus"/>
    <x v="0"/>
    <x v="3"/>
    <s v="Smead Lockers, Single Width"/>
    <n v="0"/>
    <n v="238"/>
    <n v="20"/>
    <n v="2"/>
    <b v="0"/>
  </r>
  <r>
    <s v="AZ-2011-921935"/>
    <x v="893"/>
    <n v="15"/>
    <n v="8"/>
    <n v="11"/>
    <x v="893"/>
    <s v="Brandon Preston"/>
    <x v="1"/>
    <x v="47"/>
    <s v="Schwerin"/>
    <x v="1"/>
    <s v="Consumer"/>
    <s v="Economy Plus"/>
    <x v="2"/>
    <x v="6"/>
    <s v="Hon Swivel Stool, Black"/>
    <n v="0"/>
    <n v="1306"/>
    <n v="261"/>
    <n v="9"/>
    <b v="1"/>
  </r>
  <r>
    <s v="AZ-2011-9316144"/>
    <x v="893"/>
    <n v="15"/>
    <n v="8"/>
    <n v="11"/>
    <x v="893"/>
    <s v="Melissa Bean"/>
    <x v="4"/>
    <x v="4"/>
    <s v="Norwich"/>
    <x v="0"/>
    <s v="Home Office"/>
    <s v="Priority"/>
    <x v="1"/>
    <x v="7"/>
    <s v="Enermax Numeric Keypad, Erganomic"/>
    <n v="0"/>
    <n v="176"/>
    <n v="19"/>
    <n v="3"/>
    <b v="1"/>
  </r>
  <r>
    <s v="AZ-2012-8465046"/>
    <x v="894"/>
    <n v="15"/>
    <n v="8"/>
    <n v="12"/>
    <x v="894"/>
    <s v="Andres Woodruff"/>
    <x v="9"/>
    <x v="70"/>
    <s v="Zeist"/>
    <x v="1"/>
    <s v="Home Office"/>
    <s v="Economy"/>
    <x v="0"/>
    <x v="1"/>
    <s v="Avery Binder, Recycled"/>
    <n v="1"/>
    <n v="7"/>
    <n v="-1"/>
    <n v="1"/>
    <b v="1"/>
  </r>
  <r>
    <s v="AZ-2012-7029470"/>
    <x v="894"/>
    <n v="15"/>
    <n v="8"/>
    <n v="12"/>
    <x v="894"/>
    <s v="Elise Godfrey"/>
    <x v="3"/>
    <x v="39"/>
    <s v="Marseille"/>
    <x v="1"/>
    <s v="Consumer"/>
    <s v="Economy"/>
    <x v="0"/>
    <x v="12"/>
    <s v="Fiskars Box Cutter, High Speed"/>
    <n v="0"/>
    <n v="249"/>
    <n v="87"/>
    <n v="7"/>
    <b v="0"/>
  </r>
  <r>
    <s v="AZ-2012-7677326"/>
    <x v="894"/>
    <n v="15"/>
    <n v="8"/>
    <n v="12"/>
    <x v="894"/>
    <s v="Spencer Wallis"/>
    <x v="4"/>
    <x v="4"/>
    <s v="London"/>
    <x v="0"/>
    <s v="Consumer"/>
    <s v="Economy Plus"/>
    <x v="0"/>
    <x v="3"/>
    <s v="Smead Trays, Industrial"/>
    <n v="0"/>
    <n v="132"/>
    <n v="34"/>
    <n v="3"/>
    <b v="1"/>
  </r>
  <r>
    <s v="BN-2012-5195866"/>
    <x v="894"/>
    <n v="15"/>
    <n v="8"/>
    <n v="12"/>
    <x v="894"/>
    <s v="Vaughn Gibbs"/>
    <x v="9"/>
    <x v="51"/>
    <s v="Amsterdam"/>
    <x v="1"/>
    <s v="Home Office"/>
    <s v="Priority"/>
    <x v="2"/>
    <x v="15"/>
    <s v="Eldon Photo Frame, Durable"/>
    <n v="0"/>
    <n v="265"/>
    <n v="26"/>
    <n v="6"/>
    <b v="1"/>
  </r>
  <r>
    <s v="BN-2012-5195866"/>
    <x v="894"/>
    <n v="15"/>
    <n v="8"/>
    <n v="12"/>
    <x v="894"/>
    <s v="Vaughn Gibbs"/>
    <x v="9"/>
    <x v="51"/>
    <s v="Amsterdam"/>
    <x v="1"/>
    <s v="Home Office"/>
    <s v="Priority"/>
    <x v="1"/>
    <x v="13"/>
    <s v="Hewlett Fax Machine, Digital"/>
    <n v="1"/>
    <n v="320"/>
    <n v="-26"/>
    <n v="2"/>
    <b v="1"/>
  </r>
  <r>
    <s v="BN-2012-5195866"/>
    <x v="894"/>
    <n v="15"/>
    <n v="8"/>
    <n v="12"/>
    <x v="894"/>
    <s v="Vaughn Gibbs"/>
    <x v="9"/>
    <x v="51"/>
    <s v="Amsterdam"/>
    <x v="1"/>
    <s v="Home Office"/>
    <s v="Priority"/>
    <x v="1"/>
    <x v="13"/>
    <s v="Sharp Copy Machine, High-Speed"/>
    <n v="1"/>
    <n v="239"/>
    <n v="-29"/>
    <n v="2"/>
    <b v="1"/>
  </r>
  <r>
    <s v="AZ-2013-9573927"/>
    <x v="895"/>
    <n v="15"/>
    <n v="8"/>
    <n v="13"/>
    <x v="895"/>
    <s v="Jonathan Franklin"/>
    <x v="6"/>
    <x v="11"/>
    <s v="Cork"/>
    <x v="0"/>
    <s v="Home Office"/>
    <s v="Priority"/>
    <x v="0"/>
    <x v="8"/>
    <s v="KitchenAid Microwave, Silver"/>
    <n v="1"/>
    <n v="311"/>
    <n v="-292"/>
    <n v="2"/>
    <b v="0"/>
  </r>
  <r>
    <s v="BN-2013-3206993"/>
    <x v="895"/>
    <n v="15"/>
    <n v="8"/>
    <n v="13"/>
    <x v="895"/>
    <s v="Jessica Williams"/>
    <x v="3"/>
    <x v="14"/>
    <s v="Toulouse"/>
    <x v="1"/>
    <s v="Consumer"/>
    <s v="Economy"/>
    <x v="2"/>
    <x v="6"/>
    <s v="Harbour Creations Chairmat, Black"/>
    <n v="1"/>
    <n v="195"/>
    <n v="-190"/>
    <n v="7"/>
    <b v="1"/>
  </r>
  <r>
    <s v="AZ-2013-1179827"/>
    <x v="895"/>
    <n v="15"/>
    <n v="8"/>
    <n v="13"/>
    <x v="895"/>
    <s v="Angus De Groot"/>
    <x v="3"/>
    <x v="8"/>
    <s v="Livry-Gargan"/>
    <x v="1"/>
    <s v="Corporate"/>
    <s v="Economy"/>
    <x v="2"/>
    <x v="6"/>
    <s v="Hon Executive Leather Armchair, Red"/>
    <n v="0"/>
    <n v="827"/>
    <n v="-92"/>
    <n v="2"/>
    <b v="0"/>
  </r>
  <r>
    <s v="AZ-2013-1179827"/>
    <x v="895"/>
    <n v="15"/>
    <n v="8"/>
    <n v="13"/>
    <x v="895"/>
    <s v="Angus De Groot"/>
    <x v="3"/>
    <x v="8"/>
    <s v="Livry-Gargan"/>
    <x v="1"/>
    <s v="Corporate"/>
    <s v="Economy"/>
    <x v="0"/>
    <x v="8"/>
    <s v="KitchenAid Toaster, Black"/>
    <n v="0"/>
    <n v="229"/>
    <n v="51"/>
    <n v="3"/>
    <b v="0"/>
  </r>
  <r>
    <s v="AZ-2013-1179827"/>
    <x v="895"/>
    <n v="15"/>
    <n v="8"/>
    <n v="13"/>
    <x v="895"/>
    <s v="Angus De Groot"/>
    <x v="3"/>
    <x v="8"/>
    <s v="Livry-Gargan"/>
    <x v="1"/>
    <s v="Corporate"/>
    <s v="Economy"/>
    <x v="0"/>
    <x v="3"/>
    <s v="Fellowes Box, Wire Frame"/>
    <n v="0"/>
    <n v="17"/>
    <n v="7"/>
    <n v="1"/>
    <b v="0"/>
  </r>
  <r>
    <s v="AZ-2014-167426"/>
    <x v="896"/>
    <n v="15"/>
    <n v="8"/>
    <n v="14"/>
    <x v="896"/>
    <s v="David Arnold"/>
    <x v="2"/>
    <x v="78"/>
    <s v="Trieste"/>
    <x v="2"/>
    <s v="Consumer"/>
    <s v="Immediate"/>
    <x v="0"/>
    <x v="12"/>
    <s v="Acme Scissors, Serrated"/>
    <n v="0"/>
    <n v="111"/>
    <n v="7"/>
    <n v="5"/>
    <b v="0"/>
  </r>
  <r>
    <s v="BN-2014-5824025"/>
    <x v="896"/>
    <n v="15"/>
    <n v="8"/>
    <n v="14"/>
    <x v="896"/>
    <s v="Amy Nixon"/>
    <x v="9"/>
    <x v="46"/>
    <s v="Rotterdam"/>
    <x v="1"/>
    <s v="Consumer"/>
    <s v="Priority"/>
    <x v="0"/>
    <x v="10"/>
    <s v="Ames Clasp Envelope, Set of 50"/>
    <n v="1"/>
    <n v="14"/>
    <n v="-1"/>
    <n v="4"/>
    <b v="1"/>
  </r>
  <r>
    <s v="BN-2014-5824025"/>
    <x v="896"/>
    <n v="15"/>
    <n v="8"/>
    <n v="14"/>
    <x v="896"/>
    <s v="Amy Nixon"/>
    <x v="9"/>
    <x v="46"/>
    <s v="Rotterdam"/>
    <x v="1"/>
    <s v="Consumer"/>
    <s v="Priority"/>
    <x v="0"/>
    <x v="3"/>
    <s v="Rogers File Cart, Blue"/>
    <n v="1"/>
    <n v="352"/>
    <n v="-345"/>
    <n v="5"/>
    <b v="1"/>
  </r>
  <r>
    <s v="AZ-2014-8533393"/>
    <x v="896"/>
    <n v="15"/>
    <n v="8"/>
    <n v="14"/>
    <x v="896"/>
    <s v="Harriet Chadwick"/>
    <x v="5"/>
    <x v="54"/>
    <s v="Madrid"/>
    <x v="2"/>
    <s v="Corporate"/>
    <s v="Priority"/>
    <x v="0"/>
    <x v="0"/>
    <s v="SanDisk Cards &amp; Envelopes, Multicolor"/>
    <n v="0"/>
    <n v="100"/>
    <n v="7"/>
    <n v="2"/>
    <b v="1"/>
  </r>
  <r>
    <s v="BN-2014-5824025"/>
    <x v="896"/>
    <n v="15"/>
    <n v="8"/>
    <n v="14"/>
    <x v="896"/>
    <s v="Amy Nixon"/>
    <x v="9"/>
    <x v="46"/>
    <s v="Rotterdam"/>
    <x v="1"/>
    <s v="Consumer"/>
    <s v="Priority"/>
    <x v="1"/>
    <x v="4"/>
    <s v="Okidata Inkjet, Durable"/>
    <n v="1"/>
    <n v="469"/>
    <n v="-459"/>
    <n v="3"/>
    <b v="1"/>
  </r>
  <r>
    <s v="BN-2014-91476"/>
    <x v="896"/>
    <n v="15"/>
    <n v="8"/>
    <n v="14"/>
    <x v="896"/>
    <s v="Amy Pritchard"/>
    <x v="9"/>
    <x v="72"/>
    <s v="Oosterhout"/>
    <x v="1"/>
    <s v="Consumer"/>
    <s v="Priority"/>
    <x v="0"/>
    <x v="2"/>
    <s v="Boston Markers, Fluorescent"/>
    <n v="1"/>
    <n v="55"/>
    <n v="-39"/>
    <n v="4"/>
    <b v="0"/>
  </r>
  <r>
    <s v="AZ-2014-3393517"/>
    <x v="896"/>
    <n v="15"/>
    <n v="8"/>
    <n v="14"/>
    <x v="896"/>
    <s v="Kyle Nash"/>
    <x v="5"/>
    <x v="57"/>
    <s v="Ceuta"/>
    <x v="2"/>
    <s v="Consumer"/>
    <s v="Economy"/>
    <x v="2"/>
    <x v="6"/>
    <s v="Novimex Steel Folding Chair, Red"/>
    <n v="0"/>
    <n v="197"/>
    <n v="57"/>
    <n v="3"/>
    <b v="1"/>
  </r>
  <r>
    <s v="AZ-2011-7213826"/>
    <x v="897"/>
    <n v="16"/>
    <n v="8"/>
    <n v="11"/>
    <x v="897"/>
    <s v="Molly Palmer"/>
    <x v="4"/>
    <x v="4"/>
    <s v="Harrogate"/>
    <x v="0"/>
    <s v="Corporate"/>
    <s v="Economy"/>
    <x v="0"/>
    <x v="2"/>
    <s v="Binney &amp; Smith Canvas, Blue"/>
    <n v="0"/>
    <n v="205"/>
    <n v="39"/>
    <n v="4"/>
    <b v="0"/>
  </r>
  <r>
    <s v="AZ-2011-7213826"/>
    <x v="897"/>
    <n v="16"/>
    <n v="8"/>
    <n v="11"/>
    <x v="897"/>
    <s v="Molly Palmer"/>
    <x v="4"/>
    <x v="4"/>
    <s v="Harrogate"/>
    <x v="0"/>
    <s v="Corporate"/>
    <s v="Economy"/>
    <x v="0"/>
    <x v="1"/>
    <s v="Wilson Jones Hole Reinforcements, Durable"/>
    <n v="0"/>
    <n v="12"/>
    <n v="4"/>
    <n v="2"/>
    <b v="1"/>
  </r>
  <r>
    <s v="AZ-2011-7213826"/>
    <x v="897"/>
    <n v="16"/>
    <n v="8"/>
    <n v="11"/>
    <x v="897"/>
    <s v="Molly Palmer"/>
    <x v="4"/>
    <x v="4"/>
    <s v="Harrogate"/>
    <x v="0"/>
    <s v="Corporate"/>
    <s v="Economy"/>
    <x v="0"/>
    <x v="3"/>
    <s v="Rogers Box, Single Width"/>
    <n v="0"/>
    <n v="48"/>
    <n v="6"/>
    <n v="2"/>
    <b v="1"/>
  </r>
  <r>
    <s v="AZ-2011-7213826"/>
    <x v="897"/>
    <n v="16"/>
    <n v="8"/>
    <n v="11"/>
    <x v="897"/>
    <s v="Molly Palmer"/>
    <x v="4"/>
    <x v="4"/>
    <s v="Harrogate"/>
    <x v="0"/>
    <s v="Corporate"/>
    <s v="Economy"/>
    <x v="0"/>
    <x v="3"/>
    <s v="Tenex File Cart, Single Width"/>
    <n v="0"/>
    <n v="268"/>
    <n v="24"/>
    <n v="2"/>
    <b v="1"/>
  </r>
  <r>
    <s v="AZ-2011-7213826"/>
    <x v="897"/>
    <n v="16"/>
    <n v="8"/>
    <n v="11"/>
    <x v="897"/>
    <s v="Molly Palmer"/>
    <x v="4"/>
    <x v="4"/>
    <s v="Harrogate"/>
    <x v="0"/>
    <s v="Corporate"/>
    <s v="Economy"/>
    <x v="1"/>
    <x v="9"/>
    <s v="Nokia Smart Phone, Cordless"/>
    <n v="0"/>
    <n v="4453"/>
    <n v="1425"/>
    <n v="7"/>
    <b v="1"/>
  </r>
  <r>
    <s v="AZ-2011-9357982"/>
    <x v="897"/>
    <n v="16"/>
    <n v="8"/>
    <n v="11"/>
    <x v="897"/>
    <s v="Rory Gunson"/>
    <x v="1"/>
    <x v="1"/>
    <s v="Cologne"/>
    <x v="1"/>
    <s v="Consumer"/>
    <s v="Economy"/>
    <x v="0"/>
    <x v="2"/>
    <s v="Binney &amp; Smith Pencil Sharpener, Easy-Erase"/>
    <n v="0"/>
    <n v="112"/>
    <n v="12"/>
    <n v="4"/>
    <b v="1"/>
  </r>
  <r>
    <s v="AZ-2011-9357982"/>
    <x v="897"/>
    <n v="16"/>
    <n v="8"/>
    <n v="11"/>
    <x v="897"/>
    <s v="Rory Gunson"/>
    <x v="1"/>
    <x v="1"/>
    <s v="Cologne"/>
    <x v="1"/>
    <s v="Consumer"/>
    <s v="Economy"/>
    <x v="0"/>
    <x v="11"/>
    <s v="Advantus Rubber Bands, 12 Pack"/>
    <n v="0"/>
    <n v="32"/>
    <n v="9"/>
    <n v="2"/>
    <b v="1"/>
  </r>
  <r>
    <s v="AZ-2011-9357982"/>
    <x v="897"/>
    <n v="16"/>
    <n v="8"/>
    <n v="11"/>
    <x v="897"/>
    <s v="Rory Gunson"/>
    <x v="1"/>
    <x v="1"/>
    <s v="Cologne"/>
    <x v="1"/>
    <s v="Consumer"/>
    <s v="Economy"/>
    <x v="0"/>
    <x v="3"/>
    <s v="Eldon Box, Industrial"/>
    <n v="0"/>
    <n v="29"/>
    <n v="9"/>
    <n v="3"/>
    <b v="1"/>
  </r>
  <r>
    <s v="AZ-2011-9357982"/>
    <x v="897"/>
    <n v="16"/>
    <n v="8"/>
    <n v="11"/>
    <x v="897"/>
    <s v="Rory Gunson"/>
    <x v="1"/>
    <x v="1"/>
    <s v="Cologne"/>
    <x v="1"/>
    <s v="Consumer"/>
    <s v="Economy"/>
    <x v="0"/>
    <x v="3"/>
    <s v="Rogers File Cart, Single Width"/>
    <n v="0"/>
    <n v="510"/>
    <n v="91"/>
    <n v="4"/>
    <b v="0"/>
  </r>
  <r>
    <s v="AZ-2011-9172584"/>
    <x v="897"/>
    <n v="16"/>
    <n v="8"/>
    <n v="11"/>
    <x v="897"/>
    <s v="Kai Wicks"/>
    <x v="5"/>
    <x v="10"/>
    <s v="Sant Boi de Llobregat"/>
    <x v="2"/>
    <s v="Corporate"/>
    <s v="Priority"/>
    <x v="2"/>
    <x v="15"/>
    <s v="Advantus Light Bulb, Durable"/>
    <n v="0"/>
    <n v="51"/>
    <n v="12"/>
    <n v="3"/>
    <b v="1"/>
  </r>
  <r>
    <s v="AZ-2011-8275005"/>
    <x v="897"/>
    <n v="16"/>
    <n v="8"/>
    <n v="11"/>
    <x v="897"/>
    <s v="Cerys Edwards"/>
    <x v="1"/>
    <x v="5"/>
    <s v="Berlin"/>
    <x v="1"/>
    <s v="Consumer"/>
    <s v="Economy"/>
    <x v="1"/>
    <x v="13"/>
    <s v="Brother Ink, Color"/>
    <n v="0"/>
    <n v="669"/>
    <n v="290"/>
    <n v="5"/>
    <b v="1"/>
  </r>
  <r>
    <s v="AZ-2012-7523947"/>
    <x v="898"/>
    <n v="16"/>
    <n v="8"/>
    <n v="12"/>
    <x v="898"/>
    <s v="Dominic Elliott"/>
    <x v="13"/>
    <x v="87"/>
    <s v="Turku"/>
    <x v="0"/>
    <s v="Consumer"/>
    <s v="Economy"/>
    <x v="2"/>
    <x v="15"/>
    <s v="Deflect-O Photo Frame, Duo Pack"/>
    <n v="0"/>
    <n v="156"/>
    <n v="0"/>
    <n v="3"/>
    <b v="1"/>
  </r>
  <r>
    <s v="AZ-2012-7523947"/>
    <x v="898"/>
    <n v="16"/>
    <n v="8"/>
    <n v="12"/>
    <x v="898"/>
    <s v="Dominic Elliott"/>
    <x v="13"/>
    <x v="87"/>
    <s v="Turku"/>
    <x v="0"/>
    <s v="Consumer"/>
    <s v="Economy"/>
    <x v="0"/>
    <x v="3"/>
    <s v="Fellowes Box, Wire Frame"/>
    <n v="0"/>
    <n v="56"/>
    <n v="26"/>
    <n v="3"/>
    <b v="0"/>
  </r>
  <r>
    <s v="AZ-2012-7523947"/>
    <x v="898"/>
    <n v="16"/>
    <n v="8"/>
    <n v="12"/>
    <x v="898"/>
    <s v="Dominic Elliott"/>
    <x v="13"/>
    <x v="87"/>
    <s v="Turku"/>
    <x v="0"/>
    <s v="Consumer"/>
    <s v="Economy"/>
    <x v="0"/>
    <x v="3"/>
    <s v="Smead File Cart, Blue"/>
    <n v="0"/>
    <n v="382"/>
    <n v="4"/>
    <n v="3"/>
    <b v="0"/>
  </r>
  <r>
    <s v="AZ-2012-6921554"/>
    <x v="898"/>
    <n v="16"/>
    <n v="8"/>
    <n v="12"/>
    <x v="898"/>
    <s v="Abigail Humffray"/>
    <x v="1"/>
    <x v="43"/>
    <s v="Wolfsburg"/>
    <x v="1"/>
    <s v="Consumer"/>
    <s v="Economy"/>
    <x v="0"/>
    <x v="14"/>
    <s v="Hon Legal Exhibit Labels, Laser Printer Compatible"/>
    <n v="0"/>
    <n v="11"/>
    <n v="2"/>
    <n v="1"/>
    <b v="1"/>
  </r>
  <r>
    <s v="AZ-2012-6921554"/>
    <x v="898"/>
    <n v="16"/>
    <n v="8"/>
    <n v="12"/>
    <x v="898"/>
    <s v="Abigail Humffray"/>
    <x v="1"/>
    <x v="43"/>
    <s v="Wolfsburg"/>
    <x v="1"/>
    <s v="Consumer"/>
    <s v="Economy"/>
    <x v="0"/>
    <x v="14"/>
    <s v="Novimex File Folder Labels, Adjustable"/>
    <n v="0"/>
    <n v="12"/>
    <n v="2"/>
    <n v="2"/>
    <b v="0"/>
  </r>
  <r>
    <s v="AZ-2012-3490353"/>
    <x v="898"/>
    <n v="16"/>
    <n v="8"/>
    <n v="12"/>
    <x v="898"/>
    <s v="Travis Corchado"/>
    <x v="4"/>
    <x v="4"/>
    <s v="Leicester"/>
    <x v="0"/>
    <s v="Corporate"/>
    <s v="Economy"/>
    <x v="0"/>
    <x v="2"/>
    <s v="Binney &amp; Smith Markers, Fluorescent"/>
    <n v="0"/>
    <n v="76"/>
    <n v="21"/>
    <n v="3"/>
    <b v="1"/>
  </r>
  <r>
    <s v="AZ-2012-3490353"/>
    <x v="898"/>
    <n v="16"/>
    <n v="8"/>
    <n v="12"/>
    <x v="898"/>
    <s v="Travis Corchado"/>
    <x v="4"/>
    <x v="4"/>
    <s v="Leicester"/>
    <x v="0"/>
    <s v="Corporate"/>
    <s v="Economy"/>
    <x v="0"/>
    <x v="1"/>
    <s v="Acco Binder Covers, Clear"/>
    <n v="0"/>
    <n v="64"/>
    <n v="27"/>
    <n v="5"/>
    <b v="1"/>
  </r>
  <r>
    <s v="AZ-2012-3490353"/>
    <x v="898"/>
    <n v="16"/>
    <n v="8"/>
    <n v="12"/>
    <x v="898"/>
    <s v="Travis Corchado"/>
    <x v="4"/>
    <x v="4"/>
    <s v="Leicester"/>
    <x v="0"/>
    <s v="Corporate"/>
    <s v="Economy"/>
    <x v="0"/>
    <x v="1"/>
    <s v="Wilson Jones 3-Hole Punch, Durable"/>
    <n v="0"/>
    <n v="88"/>
    <n v="19"/>
    <n v="3"/>
    <b v="1"/>
  </r>
  <r>
    <s v="BN-2012-3059145"/>
    <x v="898"/>
    <n v="16"/>
    <n v="8"/>
    <n v="12"/>
    <x v="898"/>
    <s v="Archie Springfield"/>
    <x v="1"/>
    <x v="5"/>
    <s v="Berlin"/>
    <x v="1"/>
    <s v="Home Office"/>
    <s v="Economy"/>
    <x v="0"/>
    <x v="2"/>
    <s v="Sanford Sketch Pad, Blue"/>
    <n v="0"/>
    <n v="41"/>
    <n v="-3"/>
    <n v="1"/>
    <b v="0"/>
  </r>
  <r>
    <s v="BN-2012-3059145"/>
    <x v="898"/>
    <n v="16"/>
    <n v="8"/>
    <n v="12"/>
    <x v="898"/>
    <s v="Archie Springfield"/>
    <x v="1"/>
    <x v="5"/>
    <s v="Berlin"/>
    <x v="1"/>
    <s v="Home Office"/>
    <s v="Economy"/>
    <x v="0"/>
    <x v="12"/>
    <s v="Acme Scissors, High Speed"/>
    <n v="0"/>
    <n v="92"/>
    <n v="-1"/>
    <n v="4"/>
    <b v="1"/>
  </r>
  <r>
    <s v="AZ-2013-6383663"/>
    <x v="899"/>
    <n v="16"/>
    <n v="8"/>
    <n v="13"/>
    <x v="899"/>
    <s v="Xavier Synan"/>
    <x v="1"/>
    <x v="32"/>
    <s v="Offenbach"/>
    <x v="1"/>
    <s v="Consumer"/>
    <s v="Priority"/>
    <x v="2"/>
    <x v="15"/>
    <s v="Advantus Frame, Durable"/>
    <n v="0"/>
    <n v="433"/>
    <n v="48"/>
    <n v="4"/>
    <b v="1"/>
  </r>
  <r>
    <s v="AZ-2013-6383663"/>
    <x v="899"/>
    <n v="16"/>
    <n v="8"/>
    <n v="13"/>
    <x v="899"/>
    <s v="Xavier Synan"/>
    <x v="1"/>
    <x v="32"/>
    <s v="Offenbach"/>
    <x v="1"/>
    <s v="Consumer"/>
    <s v="Priority"/>
    <x v="0"/>
    <x v="8"/>
    <s v="Cuisinart Toaster, Silver"/>
    <n v="0"/>
    <n v="293"/>
    <n v="42"/>
    <n v="6"/>
    <b v="0"/>
  </r>
  <r>
    <s v="AZ-2013-6383663"/>
    <x v="899"/>
    <n v="16"/>
    <n v="8"/>
    <n v="13"/>
    <x v="899"/>
    <s v="Xavier Synan"/>
    <x v="1"/>
    <x v="32"/>
    <s v="Offenbach"/>
    <x v="1"/>
    <s v="Consumer"/>
    <s v="Priority"/>
    <x v="0"/>
    <x v="1"/>
    <s v="Ibico Hole Reinforcements, Clear"/>
    <n v="0"/>
    <n v="45"/>
    <n v="17"/>
    <n v="7"/>
    <b v="1"/>
  </r>
  <r>
    <s v="AZ-2013-6383663"/>
    <x v="899"/>
    <n v="16"/>
    <n v="8"/>
    <n v="13"/>
    <x v="899"/>
    <s v="Xavier Synan"/>
    <x v="1"/>
    <x v="32"/>
    <s v="Offenbach"/>
    <x v="1"/>
    <s v="Consumer"/>
    <s v="Priority"/>
    <x v="0"/>
    <x v="11"/>
    <s v="OIC Clamps, Assorted Sizes"/>
    <n v="0"/>
    <n v="69"/>
    <n v="25"/>
    <n v="4"/>
    <b v="1"/>
  </r>
  <r>
    <s v="AZ-2013-6383663"/>
    <x v="899"/>
    <n v="16"/>
    <n v="8"/>
    <n v="13"/>
    <x v="899"/>
    <s v="Xavier Synan"/>
    <x v="1"/>
    <x v="32"/>
    <s v="Offenbach"/>
    <x v="1"/>
    <s v="Consumer"/>
    <s v="Priority"/>
    <x v="0"/>
    <x v="0"/>
    <s v="SanDisk Cards &amp; Envelopes, 8.5 x 11"/>
    <n v="0"/>
    <n v="263"/>
    <n v="71"/>
    <n v="5"/>
    <b v="0"/>
  </r>
  <r>
    <s v="AZ-2013-2482135"/>
    <x v="899"/>
    <n v="16"/>
    <n v="8"/>
    <n v="13"/>
    <x v="899"/>
    <s v="Rachel Morton"/>
    <x v="4"/>
    <x v="4"/>
    <s v="Newcastle upon Tyne"/>
    <x v="0"/>
    <s v="Corporate"/>
    <s v="Economy"/>
    <x v="2"/>
    <x v="15"/>
    <s v="Advantus Frame, Black"/>
    <n v="0"/>
    <n v="233"/>
    <n v="-33"/>
    <n v="3"/>
    <b v="0"/>
  </r>
  <r>
    <s v="BN-2013-8844888"/>
    <x v="899"/>
    <n v="16"/>
    <n v="8"/>
    <n v="13"/>
    <x v="899"/>
    <s v="Louis Scott"/>
    <x v="5"/>
    <x v="20"/>
    <s v="Valladolid"/>
    <x v="2"/>
    <s v="Corporate"/>
    <s v="Economy Plus"/>
    <x v="2"/>
    <x v="6"/>
    <s v="SAFCO Executive Leather Armchair, Red"/>
    <n v="0"/>
    <n v="1107"/>
    <n v="-263"/>
    <n v="3"/>
    <b v="0"/>
  </r>
  <r>
    <s v="AZ-2013-4935792"/>
    <x v="899"/>
    <n v="16"/>
    <n v="8"/>
    <n v="13"/>
    <x v="899"/>
    <s v="Scott Higgins"/>
    <x v="5"/>
    <x v="58"/>
    <s v="Santiago de Compostela"/>
    <x v="2"/>
    <s v="Home Office"/>
    <s v="Economy"/>
    <x v="2"/>
    <x v="5"/>
    <s v="Sauder Corner Shelving, Pine"/>
    <n v="0"/>
    <n v="1041"/>
    <n v="208"/>
    <n v="7"/>
    <b v="0"/>
  </r>
  <r>
    <s v="AZ-2013-4935792"/>
    <x v="899"/>
    <n v="16"/>
    <n v="8"/>
    <n v="13"/>
    <x v="899"/>
    <s v="Scott Higgins"/>
    <x v="5"/>
    <x v="58"/>
    <s v="Santiago de Compostela"/>
    <x v="2"/>
    <s v="Home Office"/>
    <s v="Economy"/>
    <x v="2"/>
    <x v="6"/>
    <s v="Office Star Bag Chairs, Set of Two"/>
    <n v="0"/>
    <n v="92"/>
    <n v="-17"/>
    <n v="2"/>
    <b v="0"/>
  </r>
  <r>
    <s v="AZ-2013-6147985"/>
    <x v="899"/>
    <n v="16"/>
    <n v="8"/>
    <n v="13"/>
    <x v="899"/>
    <s v="Rachel Tyler"/>
    <x v="1"/>
    <x v="1"/>
    <s v="Castrop-Rauxel"/>
    <x v="1"/>
    <s v="Corporate"/>
    <s v="Economy"/>
    <x v="0"/>
    <x v="1"/>
    <s v="Avery Binder, Economy"/>
    <n v="0"/>
    <n v="26"/>
    <n v="10"/>
    <n v="2"/>
    <b v="0"/>
  </r>
  <r>
    <s v="AZ-2013-6147985"/>
    <x v="899"/>
    <n v="16"/>
    <n v="8"/>
    <n v="13"/>
    <x v="899"/>
    <s v="Rachel Tyler"/>
    <x v="1"/>
    <x v="1"/>
    <s v="Castrop-Rauxel"/>
    <x v="1"/>
    <s v="Corporate"/>
    <s v="Economy"/>
    <x v="0"/>
    <x v="14"/>
    <s v="Harbour Creations Legal Exhibit Labels, Alphabetical"/>
    <n v="0"/>
    <n v="86"/>
    <n v="37"/>
    <n v="8"/>
    <b v="0"/>
  </r>
  <r>
    <s v="AZ-2013-6147985"/>
    <x v="899"/>
    <n v="16"/>
    <n v="8"/>
    <n v="13"/>
    <x v="899"/>
    <s v="Rachel Tyler"/>
    <x v="1"/>
    <x v="1"/>
    <s v="Castrop-Rauxel"/>
    <x v="1"/>
    <s v="Corporate"/>
    <s v="Economy"/>
    <x v="0"/>
    <x v="3"/>
    <s v="Rogers Shelving, Wire Frame"/>
    <n v="0"/>
    <n v="110"/>
    <n v="26"/>
    <n v="2"/>
    <b v="0"/>
  </r>
  <r>
    <s v="AZ-2013-5340788"/>
    <x v="899"/>
    <n v="16"/>
    <n v="8"/>
    <n v="13"/>
    <x v="899"/>
    <s v="Ruby Frost"/>
    <x v="3"/>
    <x v="14"/>
    <s v="SÃ¨te"/>
    <x v="1"/>
    <s v="Home Office"/>
    <s v="Economy"/>
    <x v="0"/>
    <x v="1"/>
    <s v="Cardinal Hole Reinforcements, Clear"/>
    <n v="0"/>
    <n v="14"/>
    <n v="7"/>
    <n v="3"/>
    <b v="0"/>
  </r>
  <r>
    <s v="AZ-2013-2506599"/>
    <x v="899"/>
    <n v="16"/>
    <n v="8"/>
    <n v="13"/>
    <x v="899"/>
    <s v="Isabelle Gould"/>
    <x v="14"/>
    <x v="84"/>
    <s v="Frederiksberg"/>
    <x v="0"/>
    <s v="Consumer"/>
    <s v="Economy Plus"/>
    <x v="0"/>
    <x v="8"/>
    <s v="Breville Coffee Grinder, Black"/>
    <n v="1"/>
    <n v="92"/>
    <n v="-28"/>
    <n v="3"/>
    <b v="0"/>
  </r>
  <r>
    <s v="AZ-2013-2506599"/>
    <x v="899"/>
    <n v="16"/>
    <n v="8"/>
    <n v="13"/>
    <x v="899"/>
    <s v="Isabelle Gould"/>
    <x v="14"/>
    <x v="84"/>
    <s v="Frederiksberg"/>
    <x v="0"/>
    <s v="Consumer"/>
    <s v="Economy Plus"/>
    <x v="0"/>
    <x v="2"/>
    <s v="Binney &amp; Smith Highlighters, Water Color"/>
    <n v="1"/>
    <n v="20"/>
    <n v="-3"/>
    <n v="2"/>
    <b v="0"/>
  </r>
  <r>
    <s v="AZ-2013-2506599"/>
    <x v="899"/>
    <n v="16"/>
    <n v="8"/>
    <n v="13"/>
    <x v="899"/>
    <s v="Isabelle Gould"/>
    <x v="14"/>
    <x v="84"/>
    <s v="Frederiksberg"/>
    <x v="0"/>
    <s v="Consumer"/>
    <s v="Economy Plus"/>
    <x v="0"/>
    <x v="2"/>
    <s v="Boston Highlighters, Water Color"/>
    <n v="1"/>
    <n v="44"/>
    <n v="-28"/>
    <n v="4"/>
    <b v="1"/>
  </r>
  <r>
    <s v="AZ-2013-2506599"/>
    <x v="899"/>
    <n v="16"/>
    <n v="8"/>
    <n v="13"/>
    <x v="899"/>
    <s v="Isabelle Gould"/>
    <x v="14"/>
    <x v="84"/>
    <s v="Frederiksberg"/>
    <x v="0"/>
    <s v="Consumer"/>
    <s v="Economy Plus"/>
    <x v="0"/>
    <x v="1"/>
    <s v="Cardinal Binding Machine, Durable"/>
    <n v="1"/>
    <n v="51"/>
    <n v="-15"/>
    <n v="2"/>
    <b v="0"/>
  </r>
  <r>
    <s v="AZ-2013-2506599"/>
    <x v="899"/>
    <n v="16"/>
    <n v="8"/>
    <n v="13"/>
    <x v="899"/>
    <s v="Isabelle Gould"/>
    <x v="14"/>
    <x v="84"/>
    <s v="Frederiksberg"/>
    <x v="0"/>
    <s v="Consumer"/>
    <s v="Economy Plus"/>
    <x v="0"/>
    <x v="0"/>
    <s v="Green Bar Cards &amp; Envelopes, Multicolor"/>
    <n v="1"/>
    <n v="50"/>
    <n v="-38"/>
    <n v="2"/>
    <b v="1"/>
  </r>
  <r>
    <s v="AZ-2013-2482135"/>
    <x v="899"/>
    <n v="16"/>
    <n v="8"/>
    <n v="13"/>
    <x v="899"/>
    <s v="Rachel Morton"/>
    <x v="4"/>
    <x v="4"/>
    <s v="Newcastle upon Tyne"/>
    <x v="0"/>
    <s v="Corporate"/>
    <s v="Economy"/>
    <x v="1"/>
    <x v="7"/>
    <s v="Logitech Flash Drive, Programmable"/>
    <n v="0"/>
    <n v="256"/>
    <n v="120"/>
    <n v="8"/>
    <b v="0"/>
  </r>
  <r>
    <s v="AZ-2013-4827275"/>
    <x v="899"/>
    <n v="16"/>
    <n v="8"/>
    <n v="13"/>
    <x v="899"/>
    <s v="Anthony Lawrence"/>
    <x v="3"/>
    <x v="8"/>
    <s v="Drancy"/>
    <x v="1"/>
    <s v="Consumer"/>
    <s v="Economy"/>
    <x v="2"/>
    <x v="16"/>
    <s v="Barricks Coffee Table, Adjustable Height"/>
    <n v="0"/>
    <n v="1184"/>
    <n v="-182"/>
    <n v="6"/>
    <b v="1"/>
  </r>
  <r>
    <s v="AZ-2013-4827275"/>
    <x v="899"/>
    <n v="16"/>
    <n v="8"/>
    <n v="13"/>
    <x v="899"/>
    <s v="Anthony Lawrence"/>
    <x v="3"/>
    <x v="8"/>
    <s v="Drancy"/>
    <x v="1"/>
    <s v="Consumer"/>
    <s v="Economy"/>
    <x v="0"/>
    <x v="1"/>
    <s v="Wilson Jones 3-Hole Punch, Clear"/>
    <n v="0"/>
    <n v="27"/>
    <n v="8"/>
    <n v="1"/>
    <b v="1"/>
  </r>
  <r>
    <s v="BN-2013-8516545"/>
    <x v="899"/>
    <n v="16"/>
    <n v="8"/>
    <n v="13"/>
    <x v="899"/>
    <s v="Kai Wicks"/>
    <x v="1"/>
    <x v="34"/>
    <s v="Bremen"/>
    <x v="1"/>
    <s v="Corporate"/>
    <s v="Economy"/>
    <x v="0"/>
    <x v="3"/>
    <s v="Tenex Folders, Industrial"/>
    <n v="0"/>
    <n v="43"/>
    <n v="-5"/>
    <n v="2"/>
    <b v="1"/>
  </r>
  <r>
    <s v="AZ-2013-2248449"/>
    <x v="899"/>
    <n v="16"/>
    <n v="8"/>
    <n v="13"/>
    <x v="899"/>
    <s v="Isaac David"/>
    <x v="4"/>
    <x v="4"/>
    <s v="Nottingham"/>
    <x v="0"/>
    <s v="Corporate"/>
    <s v="Economy"/>
    <x v="2"/>
    <x v="5"/>
    <s v="Safco Floating Shelf Set, Mobile"/>
    <n v="0"/>
    <n v="797"/>
    <n v="96"/>
    <n v="4"/>
    <b v="1"/>
  </r>
  <r>
    <s v="AZ-2013-2248449"/>
    <x v="899"/>
    <n v="16"/>
    <n v="8"/>
    <n v="13"/>
    <x v="899"/>
    <s v="Isaac David"/>
    <x v="4"/>
    <x v="4"/>
    <s v="Nottingham"/>
    <x v="0"/>
    <s v="Corporate"/>
    <s v="Economy"/>
    <x v="2"/>
    <x v="5"/>
    <s v="Sauder Corner Shelving, Pine"/>
    <n v="0"/>
    <n v="892"/>
    <n v="178"/>
    <n v="6"/>
    <b v="0"/>
  </r>
  <r>
    <s v="AZ-2013-2248449"/>
    <x v="899"/>
    <n v="16"/>
    <n v="8"/>
    <n v="13"/>
    <x v="899"/>
    <s v="Isaac David"/>
    <x v="4"/>
    <x v="4"/>
    <s v="Nottingham"/>
    <x v="0"/>
    <s v="Corporate"/>
    <s v="Economy"/>
    <x v="0"/>
    <x v="2"/>
    <s v="Binney &amp; Smith Pencil Sharpener, Water Color"/>
    <n v="0"/>
    <n v="60"/>
    <n v="14"/>
    <n v="2"/>
    <b v="1"/>
  </r>
  <r>
    <s v="AZ-2013-2248449"/>
    <x v="899"/>
    <n v="16"/>
    <n v="8"/>
    <n v="13"/>
    <x v="899"/>
    <s v="Isaac David"/>
    <x v="4"/>
    <x v="4"/>
    <s v="Nottingham"/>
    <x v="0"/>
    <s v="Corporate"/>
    <s v="Economy"/>
    <x v="0"/>
    <x v="1"/>
    <s v="Cardinal 3-Hole Punch, Durable"/>
    <n v="0"/>
    <n v="91"/>
    <n v="42"/>
    <n v="3"/>
    <b v="0"/>
  </r>
  <r>
    <s v="BN-2014-2645644"/>
    <x v="900"/>
    <n v="16"/>
    <n v="8"/>
    <n v="14"/>
    <x v="900"/>
    <s v="Jeremy Pilcher"/>
    <x v="9"/>
    <x v="46"/>
    <s v="The Hague"/>
    <x v="1"/>
    <s v="Corporate"/>
    <s v="Priority"/>
    <x v="0"/>
    <x v="3"/>
    <s v="Eldon Shelving, Blue"/>
    <n v="1"/>
    <n v="48"/>
    <n v="-22"/>
    <n v="2"/>
    <b v="1"/>
  </r>
  <r>
    <s v="AZ-2014-5931184"/>
    <x v="900"/>
    <n v="16"/>
    <n v="8"/>
    <n v="14"/>
    <x v="900"/>
    <s v="Ethel Cole"/>
    <x v="11"/>
    <x v="103"/>
    <s v="Berne"/>
    <x v="1"/>
    <s v="Home Office"/>
    <s v="Priority"/>
    <x v="2"/>
    <x v="5"/>
    <s v="Bush 3-Shelf Cabinet, Pine"/>
    <n v="0"/>
    <n v="289"/>
    <n v="23"/>
    <n v="2"/>
    <b v="1"/>
  </r>
  <r>
    <s v="AZ-2014-5931184"/>
    <x v="900"/>
    <n v="16"/>
    <n v="8"/>
    <n v="14"/>
    <x v="900"/>
    <s v="Ethel Cole"/>
    <x v="11"/>
    <x v="103"/>
    <s v="Berne"/>
    <x v="1"/>
    <s v="Home Office"/>
    <s v="Priority"/>
    <x v="0"/>
    <x v="1"/>
    <s v="Avery Hole Reinforcements, Clear"/>
    <n v="0"/>
    <n v="12"/>
    <n v="1"/>
    <n v="3"/>
    <b v="0"/>
  </r>
  <r>
    <s v="AZ-2014-5931184"/>
    <x v="900"/>
    <n v="16"/>
    <n v="8"/>
    <n v="14"/>
    <x v="900"/>
    <s v="Ethel Cole"/>
    <x v="11"/>
    <x v="103"/>
    <s v="Berne"/>
    <x v="1"/>
    <s v="Home Office"/>
    <s v="Priority"/>
    <x v="0"/>
    <x v="0"/>
    <s v="SanDisk Memo Slips, Recycled"/>
    <n v="0"/>
    <n v="34"/>
    <n v="14"/>
    <n v="2"/>
    <b v="0"/>
  </r>
  <r>
    <s v="AZ-2014-5931184"/>
    <x v="900"/>
    <n v="16"/>
    <n v="8"/>
    <n v="14"/>
    <x v="900"/>
    <s v="Ethel Cole"/>
    <x v="11"/>
    <x v="103"/>
    <s v="Berne"/>
    <x v="1"/>
    <s v="Home Office"/>
    <s v="Priority"/>
    <x v="0"/>
    <x v="12"/>
    <s v="Acme Shears, High Speed"/>
    <n v="0"/>
    <n v="300"/>
    <n v="150"/>
    <n v="6"/>
    <b v="0"/>
  </r>
  <r>
    <s v="AZ-2014-8696751"/>
    <x v="900"/>
    <n v="16"/>
    <n v="8"/>
    <n v="14"/>
    <x v="900"/>
    <s v="Elijah Sodeman"/>
    <x v="2"/>
    <x v="2"/>
    <s v="Cesena"/>
    <x v="2"/>
    <s v="Consumer"/>
    <s v="Economy"/>
    <x v="0"/>
    <x v="11"/>
    <s v="Advantus Staples, Bulk Pack"/>
    <n v="0"/>
    <n v="33"/>
    <n v="13"/>
    <n v="3"/>
    <b v="0"/>
  </r>
  <r>
    <s v="AZ-2014-8696751"/>
    <x v="900"/>
    <n v="16"/>
    <n v="8"/>
    <n v="14"/>
    <x v="900"/>
    <s v="Elijah Sodeman"/>
    <x v="2"/>
    <x v="2"/>
    <s v="Cesena"/>
    <x v="2"/>
    <s v="Consumer"/>
    <s v="Economy"/>
    <x v="0"/>
    <x v="3"/>
    <s v="Fellowes Lockers, Industrial"/>
    <n v="0"/>
    <n v="499"/>
    <n v="33"/>
    <n v="4"/>
    <b v="1"/>
  </r>
  <r>
    <s v="BN-2014-8933251"/>
    <x v="900"/>
    <n v="16"/>
    <n v="8"/>
    <n v="14"/>
    <x v="900"/>
    <s v="Lloyd Barnes"/>
    <x v="9"/>
    <x v="46"/>
    <s v="Alphen aan den Rijn"/>
    <x v="1"/>
    <s v="Corporate"/>
    <s v="Economy"/>
    <x v="0"/>
    <x v="10"/>
    <s v="Kraft Interoffice Envelope, Recycled"/>
    <n v="1"/>
    <n v="114"/>
    <n v="-39"/>
    <n v="5"/>
    <b v="0"/>
  </r>
  <r>
    <s v="AZ-2014-3798193"/>
    <x v="900"/>
    <n v="16"/>
    <n v="8"/>
    <n v="14"/>
    <x v="900"/>
    <s v="Tyson Ebden"/>
    <x v="5"/>
    <x v="105"/>
    <s v="Oviedo"/>
    <x v="2"/>
    <s v="Consumer"/>
    <s v="Economy"/>
    <x v="0"/>
    <x v="1"/>
    <s v="Avery Index Tab, Durable"/>
    <n v="0"/>
    <n v="33"/>
    <n v="9"/>
    <n v="5"/>
    <b v="0"/>
  </r>
  <r>
    <s v="AZ-2011-2851167"/>
    <x v="901"/>
    <n v="17"/>
    <n v="8"/>
    <n v="11"/>
    <x v="901"/>
    <s v="Ruby Blomfield"/>
    <x v="5"/>
    <x v="54"/>
    <s v="Madrid"/>
    <x v="2"/>
    <s v="Consumer"/>
    <s v="Economy"/>
    <x v="0"/>
    <x v="1"/>
    <s v="Avery Binder Covers, Clear"/>
    <n v="0"/>
    <n v="32"/>
    <n v="7"/>
    <n v="3"/>
    <b v="1"/>
  </r>
  <r>
    <s v="BN-2011-2476139"/>
    <x v="901"/>
    <n v="17"/>
    <n v="8"/>
    <n v="11"/>
    <x v="901"/>
    <s v="Lola Hughes"/>
    <x v="9"/>
    <x v="68"/>
    <s v="Arnhem"/>
    <x v="1"/>
    <s v="Consumer"/>
    <s v="Economy"/>
    <x v="2"/>
    <x v="5"/>
    <s v="Dania Classic Bookcase, Pine"/>
    <n v="1"/>
    <n v="1648"/>
    <n v="-627"/>
    <n v="8"/>
    <b v="1"/>
  </r>
  <r>
    <s v="AZ-2012-1810265"/>
    <x v="902"/>
    <n v="17"/>
    <n v="8"/>
    <n v="12"/>
    <x v="902"/>
    <s v="Ngoc Orozco"/>
    <x v="3"/>
    <x v="41"/>
    <s v="Evreux"/>
    <x v="1"/>
    <s v="Home Office"/>
    <s v="Economy"/>
    <x v="2"/>
    <x v="15"/>
    <s v="Eldon Door Stop, Duo Pack"/>
    <n v="0"/>
    <n v="201"/>
    <n v="62"/>
    <n v="4"/>
    <b v="0"/>
  </r>
  <r>
    <s v="AZ-2012-1810265"/>
    <x v="902"/>
    <n v="17"/>
    <n v="8"/>
    <n v="12"/>
    <x v="902"/>
    <s v="Ngoc Orozco"/>
    <x v="3"/>
    <x v="41"/>
    <s v="Evreux"/>
    <x v="1"/>
    <s v="Home Office"/>
    <s v="Economy"/>
    <x v="0"/>
    <x v="2"/>
    <s v="Sanford Pencil Sharpener, Water Color"/>
    <n v="0"/>
    <n v="87"/>
    <n v="10"/>
    <n v="3"/>
    <b v="1"/>
  </r>
  <r>
    <s v="AZ-2012-1810265"/>
    <x v="902"/>
    <n v="17"/>
    <n v="8"/>
    <n v="12"/>
    <x v="902"/>
    <s v="Ngoc Orozco"/>
    <x v="3"/>
    <x v="41"/>
    <s v="Evreux"/>
    <x v="1"/>
    <s v="Home Office"/>
    <s v="Economy"/>
    <x v="0"/>
    <x v="0"/>
    <s v="SanDisk Note Cards, Premium"/>
    <n v="0"/>
    <n v="94"/>
    <n v="38"/>
    <n v="3"/>
    <b v="1"/>
  </r>
  <r>
    <s v="BN-2012-4184699"/>
    <x v="902"/>
    <n v="17"/>
    <n v="8"/>
    <n v="12"/>
    <x v="902"/>
    <s v="Eva Hargraves"/>
    <x v="1"/>
    <x v="5"/>
    <s v="Berlin"/>
    <x v="1"/>
    <s v="Consumer"/>
    <s v="Economy"/>
    <x v="2"/>
    <x v="6"/>
    <s v="Office Star Executive Leather Armchair, Adjustable"/>
    <n v="0"/>
    <n v="1128"/>
    <n v="-127"/>
    <n v="3"/>
    <b v="1"/>
  </r>
  <r>
    <s v="AZ-2013-5080329"/>
    <x v="903"/>
    <n v="17"/>
    <n v="8"/>
    <n v="13"/>
    <x v="903"/>
    <s v="Travis Corchado"/>
    <x v="4"/>
    <x v="4"/>
    <s v="Tamworth"/>
    <x v="0"/>
    <s v="Corporate"/>
    <s v="Economy Plus"/>
    <x v="2"/>
    <x v="5"/>
    <s v="Ikea Classic Bookcase, Metal"/>
    <n v="0"/>
    <n v="1234"/>
    <n v="234"/>
    <n v="3"/>
    <b v="1"/>
  </r>
  <r>
    <s v="AZ-2013-5080329"/>
    <x v="903"/>
    <n v="17"/>
    <n v="8"/>
    <n v="13"/>
    <x v="903"/>
    <s v="Travis Corchado"/>
    <x v="4"/>
    <x v="4"/>
    <s v="Tamworth"/>
    <x v="0"/>
    <s v="Corporate"/>
    <s v="Economy Plus"/>
    <x v="2"/>
    <x v="6"/>
    <s v="Novimex Bag Chairs, Adjustable"/>
    <n v="0"/>
    <n v="97"/>
    <n v="24"/>
    <n v="2"/>
    <b v="1"/>
  </r>
  <r>
    <s v="AZ-2013-5080329"/>
    <x v="903"/>
    <n v="17"/>
    <n v="8"/>
    <n v="13"/>
    <x v="903"/>
    <s v="Travis Corchado"/>
    <x v="4"/>
    <x v="4"/>
    <s v="Tamworth"/>
    <x v="0"/>
    <s v="Corporate"/>
    <s v="Economy Plus"/>
    <x v="0"/>
    <x v="2"/>
    <s v="Boston Markers, Water Color"/>
    <n v="0"/>
    <n v="30"/>
    <n v="0"/>
    <n v="1"/>
    <b v="0"/>
  </r>
  <r>
    <s v="AZ-2013-5080329"/>
    <x v="903"/>
    <n v="17"/>
    <n v="8"/>
    <n v="13"/>
    <x v="903"/>
    <s v="Travis Corchado"/>
    <x v="4"/>
    <x v="4"/>
    <s v="Tamworth"/>
    <x v="0"/>
    <s v="Corporate"/>
    <s v="Economy Plus"/>
    <x v="0"/>
    <x v="10"/>
    <s v="Cameo Clasp Envelope, Security-Tint"/>
    <n v="0"/>
    <n v="24"/>
    <n v="6"/>
    <n v="2"/>
    <b v="0"/>
  </r>
  <r>
    <s v="AZ-2013-5080329"/>
    <x v="903"/>
    <n v="17"/>
    <n v="8"/>
    <n v="13"/>
    <x v="903"/>
    <s v="Travis Corchado"/>
    <x v="4"/>
    <x v="4"/>
    <s v="Tamworth"/>
    <x v="0"/>
    <s v="Corporate"/>
    <s v="Economy Plus"/>
    <x v="0"/>
    <x v="0"/>
    <s v="Enermax Computer Printout Paper, Recycled"/>
    <n v="0"/>
    <n v="85"/>
    <n v="4"/>
    <n v="3"/>
    <b v="1"/>
  </r>
  <r>
    <s v="AZ-2013-1305763"/>
    <x v="903"/>
    <n v="17"/>
    <n v="8"/>
    <n v="13"/>
    <x v="903"/>
    <s v="Alexandra Macdonald"/>
    <x v="1"/>
    <x v="1"/>
    <s v="Bochum"/>
    <x v="1"/>
    <s v="Corporate"/>
    <s v="Economy"/>
    <x v="0"/>
    <x v="1"/>
    <s v="Acco Binder Covers, Recycled"/>
    <n v="0"/>
    <n v="82"/>
    <n v="24"/>
    <n v="6"/>
    <b v="0"/>
  </r>
  <r>
    <s v="AZ-2013-1305763"/>
    <x v="903"/>
    <n v="17"/>
    <n v="8"/>
    <n v="13"/>
    <x v="903"/>
    <s v="Alexandra Macdonald"/>
    <x v="1"/>
    <x v="1"/>
    <s v="Bochum"/>
    <x v="1"/>
    <s v="Corporate"/>
    <s v="Economy"/>
    <x v="0"/>
    <x v="12"/>
    <s v="Fiskars Letter Opener, Easy Grip"/>
    <n v="0"/>
    <n v="112"/>
    <n v="46"/>
    <n v="4"/>
    <b v="1"/>
  </r>
  <r>
    <s v="AZ-2013-1305763"/>
    <x v="903"/>
    <n v="17"/>
    <n v="8"/>
    <n v="13"/>
    <x v="903"/>
    <s v="Alexandra Macdonald"/>
    <x v="1"/>
    <x v="1"/>
    <s v="Bochum"/>
    <x v="1"/>
    <s v="Corporate"/>
    <s v="Economy"/>
    <x v="1"/>
    <x v="13"/>
    <s v="Sharp Copy Machine, High-Speed"/>
    <n v="0"/>
    <n v="718"/>
    <n v="316"/>
    <n v="3"/>
    <b v="0"/>
  </r>
  <r>
    <s v="AZ-2011-2369759"/>
    <x v="904"/>
    <n v="18"/>
    <n v="8"/>
    <n v="11"/>
    <x v="904"/>
    <s v="Rory Jess"/>
    <x v="4"/>
    <x v="4"/>
    <s v="London"/>
    <x v="0"/>
    <s v="Home Office"/>
    <s v="Economy Plus"/>
    <x v="0"/>
    <x v="11"/>
    <s v="Advantus Paper Clips, Assorted Sizes"/>
    <n v="0"/>
    <n v="25"/>
    <n v="10"/>
    <n v="2"/>
    <b v="0"/>
  </r>
  <r>
    <s v="AZ-2011-2369759"/>
    <x v="904"/>
    <n v="18"/>
    <n v="8"/>
    <n v="11"/>
    <x v="904"/>
    <s v="Rory Jess"/>
    <x v="4"/>
    <x v="4"/>
    <s v="London"/>
    <x v="0"/>
    <s v="Home Office"/>
    <s v="Economy Plus"/>
    <x v="1"/>
    <x v="4"/>
    <s v="StarTech Calculator, Durable"/>
    <n v="0"/>
    <n v="72"/>
    <n v="4"/>
    <n v="2"/>
    <b v="0"/>
  </r>
  <r>
    <s v="AZ-2011-5965584"/>
    <x v="904"/>
    <n v="18"/>
    <n v="8"/>
    <n v="11"/>
    <x v="904"/>
    <s v="Rose Heap"/>
    <x v="3"/>
    <x v="8"/>
    <s v="Cergy"/>
    <x v="1"/>
    <s v="Consumer"/>
    <s v="Economy"/>
    <x v="1"/>
    <x v="13"/>
    <s v="Hewlett Copy Machine, High-Speed"/>
    <n v="0"/>
    <n v="1569"/>
    <n v="185"/>
    <n v="7"/>
    <b v="1"/>
  </r>
  <r>
    <s v="AZ-2011-7873401"/>
    <x v="904"/>
    <n v="18"/>
    <n v="8"/>
    <n v="11"/>
    <x v="904"/>
    <s v="Claire Harrington"/>
    <x v="1"/>
    <x v="1"/>
    <s v="Cologne"/>
    <x v="1"/>
    <s v="Home Office"/>
    <s v="Economy Plus"/>
    <x v="1"/>
    <x v="13"/>
    <s v="Canon Fax Machine, Color"/>
    <n v="0"/>
    <n v="640"/>
    <n v="160"/>
    <n v="2"/>
    <b v="0"/>
  </r>
  <r>
    <s v="BN-2011-74934"/>
    <x v="904"/>
    <n v="18"/>
    <n v="8"/>
    <n v="11"/>
    <x v="904"/>
    <s v="Isabelle Norton"/>
    <x v="9"/>
    <x v="68"/>
    <s v="Apeldoorn"/>
    <x v="1"/>
    <s v="Consumer"/>
    <s v="Economy"/>
    <x v="0"/>
    <x v="8"/>
    <s v="KitchenAid Coffee Grinder, Black"/>
    <n v="1"/>
    <n v="140"/>
    <n v="-25"/>
    <n v="4"/>
    <b v="1"/>
  </r>
  <r>
    <s v="BN-2011-1246931"/>
    <x v="904"/>
    <n v="18"/>
    <n v="8"/>
    <n v="11"/>
    <x v="904"/>
    <s v="Ryan Ackland"/>
    <x v="4"/>
    <x v="4"/>
    <s v="London"/>
    <x v="0"/>
    <s v="Consumer"/>
    <s v="Economy"/>
    <x v="1"/>
    <x v="9"/>
    <s v="Cisco Speaker Phone, Cordless"/>
    <n v="0"/>
    <n v="382"/>
    <n v="0"/>
    <n v="3"/>
    <b v="0"/>
  </r>
  <r>
    <s v="AZ-2012-951643"/>
    <x v="905"/>
    <n v="18"/>
    <n v="8"/>
    <n v="12"/>
    <x v="905"/>
    <s v="Mary Hough"/>
    <x v="3"/>
    <x v="73"/>
    <s v="Landerneau"/>
    <x v="1"/>
    <s v="Home Office"/>
    <s v="Economy Plus"/>
    <x v="0"/>
    <x v="1"/>
    <s v="Wilson Jones 3-Hole Punch, Recycled"/>
    <n v="0"/>
    <n v="57"/>
    <n v="17"/>
    <n v="2"/>
    <b v="0"/>
  </r>
  <r>
    <s v="AZ-2012-951643"/>
    <x v="905"/>
    <n v="18"/>
    <n v="8"/>
    <n v="12"/>
    <x v="905"/>
    <s v="Mary Hough"/>
    <x v="3"/>
    <x v="73"/>
    <s v="Landerneau"/>
    <x v="1"/>
    <s v="Home Office"/>
    <s v="Economy Plus"/>
    <x v="1"/>
    <x v="13"/>
    <s v="Sharp Fax and Copier, Laser"/>
    <n v="0"/>
    <n v="717"/>
    <n v="253"/>
    <n v="5"/>
    <b v="1"/>
  </r>
  <r>
    <s v="AZ-2012-1651078"/>
    <x v="905"/>
    <n v="18"/>
    <n v="8"/>
    <n v="12"/>
    <x v="905"/>
    <s v="Mark Washington"/>
    <x v="5"/>
    <x v="38"/>
    <s v="Molina de Segura"/>
    <x v="2"/>
    <s v="Home Office"/>
    <s v="Priority"/>
    <x v="1"/>
    <x v="4"/>
    <s v="Panasonic Inkjet, White"/>
    <n v="0"/>
    <n v="559"/>
    <n v="118"/>
    <n v="2"/>
    <b v="0"/>
  </r>
  <r>
    <s v="AZ-2012-7311439"/>
    <x v="905"/>
    <n v="18"/>
    <n v="8"/>
    <n v="12"/>
    <x v="905"/>
    <s v="Thomas McCallum"/>
    <x v="1"/>
    <x v="1"/>
    <s v="Dortmund"/>
    <x v="1"/>
    <s v="Consumer"/>
    <s v="Economy"/>
    <x v="2"/>
    <x v="6"/>
    <s v="Harbour Creations Chairmat, Adjustable"/>
    <n v="0"/>
    <n v="201"/>
    <n v="63"/>
    <n v="3"/>
    <b v="1"/>
  </r>
  <r>
    <s v="BN-2012-2820764"/>
    <x v="905"/>
    <n v="18"/>
    <n v="8"/>
    <n v="12"/>
    <x v="905"/>
    <s v="James Groom"/>
    <x v="1"/>
    <x v="28"/>
    <s v="Waiblingen"/>
    <x v="1"/>
    <s v="Corporate"/>
    <s v="Economy"/>
    <x v="0"/>
    <x v="11"/>
    <s v="OIC Rubber Bands, Bulk Pack"/>
    <n v="0"/>
    <n v="85"/>
    <n v="35"/>
    <n v="5"/>
    <b v="1"/>
  </r>
  <r>
    <s v="BN-2012-2820764"/>
    <x v="905"/>
    <n v="18"/>
    <n v="8"/>
    <n v="12"/>
    <x v="905"/>
    <s v="James Groom"/>
    <x v="1"/>
    <x v="28"/>
    <s v="Waiblingen"/>
    <x v="1"/>
    <s v="Corporate"/>
    <s v="Economy"/>
    <x v="0"/>
    <x v="3"/>
    <s v="Rogers Trays, Single Width"/>
    <n v="0"/>
    <n v="389"/>
    <n v="-13"/>
    <n v="7"/>
    <b v="0"/>
  </r>
  <r>
    <s v="AZ-2014-5935860"/>
    <x v="906"/>
    <n v="18"/>
    <n v="8"/>
    <n v="14"/>
    <x v="906"/>
    <s v="Ginger Owens"/>
    <x v="3"/>
    <x v="8"/>
    <s v="Bagneux"/>
    <x v="1"/>
    <s v="Consumer"/>
    <s v="Immediate"/>
    <x v="2"/>
    <x v="6"/>
    <s v="SAFCO Steel Folding Chair, Black"/>
    <n v="0"/>
    <n v="225"/>
    <n v="42"/>
    <n v="3"/>
    <b v="0"/>
  </r>
  <r>
    <s v="AZ-2014-5935860"/>
    <x v="906"/>
    <n v="18"/>
    <n v="8"/>
    <n v="14"/>
    <x v="906"/>
    <s v="Ginger Owens"/>
    <x v="3"/>
    <x v="8"/>
    <s v="Bagneux"/>
    <x v="1"/>
    <s v="Consumer"/>
    <s v="Immediate"/>
    <x v="2"/>
    <x v="15"/>
    <s v="Rubbermaid Frame, Durable"/>
    <n v="0"/>
    <n v="428"/>
    <n v="107"/>
    <n v="4"/>
    <b v="0"/>
  </r>
  <r>
    <s v="AZ-2014-5935860"/>
    <x v="906"/>
    <n v="18"/>
    <n v="8"/>
    <n v="14"/>
    <x v="906"/>
    <s v="Ginger Owens"/>
    <x v="3"/>
    <x v="8"/>
    <s v="Bagneux"/>
    <x v="1"/>
    <s v="Consumer"/>
    <s v="Immediate"/>
    <x v="0"/>
    <x v="1"/>
    <s v="Avery 3-Hole Punch, Recycled"/>
    <n v="0"/>
    <n v="85"/>
    <n v="0"/>
    <n v="3"/>
    <b v="0"/>
  </r>
  <r>
    <s v="AZ-2014-5446211"/>
    <x v="906"/>
    <n v="18"/>
    <n v="8"/>
    <n v="14"/>
    <x v="906"/>
    <s v="Gary Crume"/>
    <x v="1"/>
    <x v="1"/>
    <s v="Borken"/>
    <x v="1"/>
    <s v="Consumer"/>
    <s v="Immediate"/>
    <x v="0"/>
    <x v="2"/>
    <s v="Boston Canvas, Easy-Erase"/>
    <n v="0"/>
    <n v="54"/>
    <n v="12"/>
    <n v="1"/>
    <b v="0"/>
  </r>
  <r>
    <s v="AZ-2014-6397741"/>
    <x v="906"/>
    <n v="18"/>
    <n v="8"/>
    <n v="14"/>
    <x v="906"/>
    <s v="Victor Kron"/>
    <x v="1"/>
    <x v="66"/>
    <s v="Mainz"/>
    <x v="1"/>
    <s v="Consumer"/>
    <s v="Economy Plus"/>
    <x v="0"/>
    <x v="2"/>
    <s v="Boston Pencil Sharpener, Water Color"/>
    <n v="0"/>
    <n v="146"/>
    <n v="19"/>
    <n v="5"/>
    <b v="0"/>
  </r>
  <r>
    <s v="AZ-2014-6397741"/>
    <x v="906"/>
    <n v="18"/>
    <n v="8"/>
    <n v="14"/>
    <x v="906"/>
    <s v="Victor Kron"/>
    <x v="1"/>
    <x v="66"/>
    <s v="Mainz"/>
    <x v="1"/>
    <s v="Consumer"/>
    <s v="Economy Plus"/>
    <x v="0"/>
    <x v="3"/>
    <s v="Eldon Trays, Single Width"/>
    <n v="0"/>
    <n v="86"/>
    <n v="22"/>
    <n v="2"/>
    <b v="0"/>
  </r>
  <r>
    <s v="AZ-2014-3085077"/>
    <x v="906"/>
    <n v="18"/>
    <n v="8"/>
    <n v="14"/>
    <x v="906"/>
    <s v="Ella Dwyer-Gray"/>
    <x v="3"/>
    <x v="8"/>
    <s v="Meudon"/>
    <x v="1"/>
    <s v="Consumer"/>
    <s v="Economy Plus"/>
    <x v="0"/>
    <x v="3"/>
    <s v="Tenex File Cart, Industrial"/>
    <n v="0"/>
    <n v="362"/>
    <n v="36"/>
    <n v="3"/>
    <b v="1"/>
  </r>
  <r>
    <s v="AZ-2014-3085077"/>
    <x v="906"/>
    <n v="18"/>
    <n v="8"/>
    <n v="14"/>
    <x v="906"/>
    <s v="Ella Dwyer-Gray"/>
    <x v="3"/>
    <x v="8"/>
    <s v="Meudon"/>
    <x v="1"/>
    <s v="Consumer"/>
    <s v="Economy Plus"/>
    <x v="0"/>
    <x v="12"/>
    <s v="Fiskars Letter Opener, High Speed"/>
    <n v="0"/>
    <n v="191"/>
    <n v="8"/>
    <n v="7"/>
    <b v="1"/>
  </r>
  <r>
    <s v="AZ-2014-1020342"/>
    <x v="906"/>
    <n v="18"/>
    <n v="8"/>
    <n v="14"/>
    <x v="906"/>
    <s v="Ella Dwyer-Gray"/>
    <x v="1"/>
    <x v="23"/>
    <s v="Nuremberg"/>
    <x v="1"/>
    <s v="Consumer"/>
    <s v="Economy"/>
    <x v="0"/>
    <x v="2"/>
    <s v="Boston Markers, Easy-Erase"/>
    <n v="0"/>
    <n v="186"/>
    <n v="17"/>
    <n v="7"/>
    <b v="1"/>
  </r>
  <r>
    <s v="AZ-2014-1020342"/>
    <x v="906"/>
    <n v="18"/>
    <n v="8"/>
    <n v="14"/>
    <x v="906"/>
    <s v="Ella Dwyer-Gray"/>
    <x v="1"/>
    <x v="23"/>
    <s v="Nuremberg"/>
    <x v="1"/>
    <s v="Consumer"/>
    <s v="Economy"/>
    <x v="0"/>
    <x v="2"/>
    <s v="Sanford Pencil Sharpener, Easy-Erase"/>
    <n v="0"/>
    <n v="244"/>
    <n v="122"/>
    <n v="9"/>
    <b v="0"/>
  </r>
  <r>
    <s v="AZ-2014-1020342"/>
    <x v="906"/>
    <n v="18"/>
    <n v="8"/>
    <n v="14"/>
    <x v="906"/>
    <s v="Ella Dwyer-Gray"/>
    <x v="1"/>
    <x v="23"/>
    <s v="Nuremberg"/>
    <x v="1"/>
    <s v="Consumer"/>
    <s v="Economy"/>
    <x v="0"/>
    <x v="1"/>
    <s v="Acco Hole Reinforcements, Clear"/>
    <n v="0"/>
    <n v="18"/>
    <n v="1"/>
    <n v="3"/>
    <b v="1"/>
  </r>
  <r>
    <s v="AZ-2014-1020342"/>
    <x v="906"/>
    <n v="18"/>
    <n v="8"/>
    <n v="14"/>
    <x v="906"/>
    <s v="Ella Dwyer-Gray"/>
    <x v="1"/>
    <x v="23"/>
    <s v="Nuremberg"/>
    <x v="1"/>
    <s v="Consumer"/>
    <s v="Economy"/>
    <x v="0"/>
    <x v="3"/>
    <s v="Smead Shelving, Blue"/>
    <n v="0"/>
    <n v="44"/>
    <n v="10"/>
    <n v="1"/>
    <b v="0"/>
  </r>
  <r>
    <s v="AZ-2014-1020342"/>
    <x v="906"/>
    <n v="18"/>
    <n v="8"/>
    <n v="14"/>
    <x v="906"/>
    <s v="Ella Dwyer-Gray"/>
    <x v="1"/>
    <x v="23"/>
    <s v="Nuremberg"/>
    <x v="1"/>
    <s v="Consumer"/>
    <s v="Economy"/>
    <x v="1"/>
    <x v="4"/>
    <s v="Epson Card Printer, Durable"/>
    <n v="0"/>
    <n v="1190"/>
    <n v="405"/>
    <n v="7"/>
    <b v="0"/>
  </r>
  <r>
    <s v="BN-2014-5307129"/>
    <x v="906"/>
    <n v="18"/>
    <n v="8"/>
    <n v="14"/>
    <x v="906"/>
    <s v="Katie Evenden"/>
    <x v="9"/>
    <x v="59"/>
    <s v="Almelo"/>
    <x v="1"/>
    <s v="Corporate"/>
    <s v="Economy"/>
    <x v="0"/>
    <x v="1"/>
    <s v="Wilson Jones Binder, Recycled"/>
    <n v="1"/>
    <n v="27"/>
    <n v="-6"/>
    <n v="4"/>
    <b v="1"/>
  </r>
  <r>
    <s v="BN-2014-5307129"/>
    <x v="906"/>
    <n v="18"/>
    <n v="8"/>
    <n v="14"/>
    <x v="906"/>
    <s v="Katie Evenden"/>
    <x v="9"/>
    <x v="59"/>
    <s v="Almelo"/>
    <x v="1"/>
    <s v="Corporate"/>
    <s v="Economy"/>
    <x v="0"/>
    <x v="3"/>
    <s v="Fellowes File Cart, Industrial"/>
    <n v="1"/>
    <n v="207"/>
    <n v="-153"/>
    <n v="3"/>
    <b v="0"/>
  </r>
  <r>
    <s v="BN-2014-153112"/>
    <x v="906"/>
    <n v="18"/>
    <n v="8"/>
    <n v="14"/>
    <x v="906"/>
    <s v="Ella Dwyer-Gray"/>
    <x v="4"/>
    <x v="4"/>
    <s v="London"/>
    <x v="0"/>
    <s v="Consumer"/>
    <s v="Economy"/>
    <x v="0"/>
    <x v="14"/>
    <s v="Smead File Folder Labels, Adjustable"/>
    <n v="0"/>
    <n v="24"/>
    <n v="-1"/>
    <n v="4"/>
    <b v="0"/>
  </r>
  <r>
    <s v="BN-2014-9235525"/>
    <x v="906"/>
    <n v="18"/>
    <n v="8"/>
    <n v="14"/>
    <x v="906"/>
    <s v="Maya Pamphlett"/>
    <x v="2"/>
    <x v="55"/>
    <s v="Pistoia"/>
    <x v="2"/>
    <s v="Consumer"/>
    <s v="Economy"/>
    <x v="0"/>
    <x v="2"/>
    <s v="Binney &amp; Smith Canvas, Fluorescent"/>
    <n v="0"/>
    <n v="105"/>
    <n v="20"/>
    <n v="2"/>
    <b v="0"/>
  </r>
  <r>
    <s v="BN-2014-9235525"/>
    <x v="906"/>
    <n v="18"/>
    <n v="8"/>
    <n v="14"/>
    <x v="906"/>
    <s v="Maya Pamphlett"/>
    <x v="2"/>
    <x v="55"/>
    <s v="Pistoia"/>
    <x v="2"/>
    <s v="Consumer"/>
    <s v="Economy"/>
    <x v="0"/>
    <x v="1"/>
    <s v="Cardinal Index Tab, Economy"/>
    <n v="0"/>
    <n v="26"/>
    <n v="12"/>
    <n v="3"/>
    <b v="0"/>
  </r>
  <r>
    <s v="BN-2014-9235525"/>
    <x v="906"/>
    <n v="18"/>
    <n v="8"/>
    <n v="14"/>
    <x v="906"/>
    <s v="Maya Pamphlett"/>
    <x v="2"/>
    <x v="55"/>
    <s v="Pistoia"/>
    <x v="2"/>
    <s v="Consumer"/>
    <s v="Economy"/>
    <x v="0"/>
    <x v="1"/>
    <s v="Wilson Jones Binding Machine, Clear"/>
    <n v="0"/>
    <n v="97"/>
    <n v="29"/>
    <n v="2"/>
    <b v="0"/>
  </r>
  <r>
    <s v="BN-2014-9235525"/>
    <x v="906"/>
    <n v="18"/>
    <n v="8"/>
    <n v="14"/>
    <x v="906"/>
    <s v="Maya Pamphlett"/>
    <x v="2"/>
    <x v="55"/>
    <s v="Pistoia"/>
    <x v="2"/>
    <s v="Consumer"/>
    <s v="Economy"/>
    <x v="0"/>
    <x v="11"/>
    <s v="OIC Clamps, Bulk Pack"/>
    <n v="0"/>
    <n v="59"/>
    <n v="30"/>
    <n v="3"/>
    <b v="1"/>
  </r>
  <r>
    <s v="BN-2014-9235525"/>
    <x v="906"/>
    <n v="18"/>
    <n v="8"/>
    <n v="14"/>
    <x v="906"/>
    <s v="Maya Pamphlett"/>
    <x v="2"/>
    <x v="55"/>
    <s v="Pistoia"/>
    <x v="2"/>
    <s v="Consumer"/>
    <s v="Economy"/>
    <x v="0"/>
    <x v="3"/>
    <s v="Rogers Lockers, Blue"/>
    <n v="0"/>
    <n v="635"/>
    <n v="-349"/>
    <n v="5"/>
    <b v="0"/>
  </r>
  <r>
    <s v="AZ-2014-8531575"/>
    <x v="906"/>
    <n v="18"/>
    <n v="8"/>
    <n v="14"/>
    <x v="906"/>
    <s v="Nicole Johns"/>
    <x v="14"/>
    <x v="84"/>
    <s v="Copenhagen"/>
    <x v="0"/>
    <s v="Consumer"/>
    <s v="Economy"/>
    <x v="1"/>
    <x v="7"/>
    <s v="Belkin Keyboard, Bluetooth"/>
    <n v="1"/>
    <n v="84"/>
    <n v="-42"/>
    <n v="2"/>
    <b v="0"/>
  </r>
  <r>
    <s v="AZ-2014-8531575"/>
    <x v="906"/>
    <n v="18"/>
    <n v="8"/>
    <n v="14"/>
    <x v="906"/>
    <s v="Nicole Johns"/>
    <x v="14"/>
    <x v="84"/>
    <s v="Copenhagen"/>
    <x v="0"/>
    <s v="Consumer"/>
    <s v="Economy"/>
    <x v="1"/>
    <x v="7"/>
    <s v="Memorex Mouse, USB"/>
    <n v="1"/>
    <n v="71"/>
    <n v="-44"/>
    <n v="5"/>
    <b v="0"/>
  </r>
  <r>
    <s v="BN-2014-9235525"/>
    <x v="906"/>
    <n v="18"/>
    <n v="8"/>
    <n v="14"/>
    <x v="906"/>
    <s v="Maya Pamphlett"/>
    <x v="2"/>
    <x v="55"/>
    <s v="Pistoia"/>
    <x v="2"/>
    <s v="Consumer"/>
    <s v="Economy"/>
    <x v="1"/>
    <x v="9"/>
    <s v="Apple Headset, Cordless"/>
    <n v="0"/>
    <n v="46"/>
    <n v="-14"/>
    <n v="1"/>
    <b v="0"/>
  </r>
  <r>
    <s v="AZ-2011-8032051"/>
    <x v="907"/>
    <n v="19"/>
    <n v="8"/>
    <n v="11"/>
    <x v="907"/>
    <s v="Lisa Boyette"/>
    <x v="5"/>
    <x v="54"/>
    <s v="Madrid"/>
    <x v="2"/>
    <s v="Corporate"/>
    <s v="Economy Plus"/>
    <x v="0"/>
    <x v="2"/>
    <s v="BIC Highlighters, Water Color"/>
    <n v="0"/>
    <n v="66"/>
    <n v="12"/>
    <n v="3"/>
    <b v="1"/>
  </r>
  <r>
    <s v="BN-2013-1634253"/>
    <x v="908"/>
    <n v="19"/>
    <n v="8"/>
    <n v="13"/>
    <x v="908"/>
    <s v="Tara Hines"/>
    <x v="4"/>
    <x v="4"/>
    <s v="Birmingham"/>
    <x v="0"/>
    <s v="Consumer"/>
    <s v="Immediate"/>
    <x v="0"/>
    <x v="8"/>
    <s v="Cuisinart Stove, Red"/>
    <n v="1"/>
    <n v="1615"/>
    <n v="-162"/>
    <n v="6"/>
    <b v="0"/>
  </r>
  <r>
    <s v="BN-2013-1634253"/>
    <x v="908"/>
    <n v="19"/>
    <n v="8"/>
    <n v="13"/>
    <x v="908"/>
    <s v="Tara Hines"/>
    <x v="4"/>
    <x v="4"/>
    <s v="Birmingham"/>
    <x v="0"/>
    <s v="Consumer"/>
    <s v="Immediate"/>
    <x v="0"/>
    <x v="2"/>
    <s v="Binney &amp; Smith Markers, Blue"/>
    <n v="1"/>
    <n v="36"/>
    <n v="-22"/>
    <n v="3"/>
    <b v="1"/>
  </r>
  <r>
    <s v="BN-2013-1634253"/>
    <x v="908"/>
    <n v="19"/>
    <n v="8"/>
    <n v="13"/>
    <x v="908"/>
    <s v="Tara Hines"/>
    <x v="4"/>
    <x v="4"/>
    <s v="Birmingham"/>
    <x v="0"/>
    <s v="Consumer"/>
    <s v="Immediate"/>
    <x v="0"/>
    <x v="14"/>
    <s v="Harbour Creations File Folder Labels, Adjustable"/>
    <n v="1"/>
    <n v="23"/>
    <n v="-21"/>
    <n v="7"/>
    <b v="1"/>
  </r>
  <r>
    <s v="BN-2013-5329355"/>
    <x v="908"/>
    <n v="19"/>
    <n v="8"/>
    <n v="13"/>
    <x v="908"/>
    <s v="Gracie Hunter"/>
    <x v="9"/>
    <x v="116"/>
    <s v="Assen"/>
    <x v="1"/>
    <s v="Consumer"/>
    <s v="Priority"/>
    <x v="0"/>
    <x v="14"/>
    <s v="Smead File Folder Labels, Laser Printer Compatible"/>
    <n v="1"/>
    <n v="13"/>
    <n v="-13"/>
    <n v="3"/>
    <b v="1"/>
  </r>
  <r>
    <s v="AZ-2013-4503125"/>
    <x v="908"/>
    <n v="19"/>
    <n v="8"/>
    <n v="13"/>
    <x v="908"/>
    <s v="Nancy Fike"/>
    <x v="1"/>
    <x v="1"/>
    <s v="Viersen"/>
    <x v="1"/>
    <s v="Consumer"/>
    <s v="Economy"/>
    <x v="0"/>
    <x v="2"/>
    <s v="Sanford Highlighters, Water Color"/>
    <n v="0"/>
    <n v="38"/>
    <n v="14"/>
    <n v="2"/>
    <b v="0"/>
  </r>
  <r>
    <s v="AZ-2013-4958112"/>
    <x v="908"/>
    <n v="19"/>
    <n v="8"/>
    <n v="13"/>
    <x v="908"/>
    <s v="Ella Knopwood"/>
    <x v="1"/>
    <x v="17"/>
    <s v="Kiel"/>
    <x v="1"/>
    <s v="Consumer"/>
    <s v="Economy"/>
    <x v="0"/>
    <x v="1"/>
    <s v="Cardinal Binding Machine, Economy"/>
    <n v="0"/>
    <n v="249"/>
    <n v="70"/>
    <n v="5"/>
    <b v="1"/>
  </r>
  <r>
    <s v="AZ-2014-115654"/>
    <x v="909"/>
    <n v="19"/>
    <n v="8"/>
    <n v="14"/>
    <x v="909"/>
    <s v="Jose Gambino"/>
    <x v="1"/>
    <x v="5"/>
    <s v="Berlin"/>
    <x v="1"/>
    <s v="Corporate"/>
    <s v="Priority"/>
    <x v="2"/>
    <x v="6"/>
    <s v="Novimex Swivel Stool, Adjustable"/>
    <n v="0"/>
    <n v="267"/>
    <n v="-40"/>
    <n v="2"/>
    <b v="0"/>
  </r>
  <r>
    <s v="AZ-2014-115654"/>
    <x v="909"/>
    <n v="19"/>
    <n v="8"/>
    <n v="14"/>
    <x v="909"/>
    <s v="Jose Gambino"/>
    <x v="1"/>
    <x v="5"/>
    <s v="Berlin"/>
    <x v="1"/>
    <s v="Corporate"/>
    <s v="Priority"/>
    <x v="0"/>
    <x v="1"/>
    <s v="Avery Binder, Economy"/>
    <n v="0"/>
    <n v="35"/>
    <n v="11"/>
    <n v="3"/>
    <b v="1"/>
  </r>
  <r>
    <s v="AZ-2014-115654"/>
    <x v="909"/>
    <n v="19"/>
    <n v="8"/>
    <n v="14"/>
    <x v="909"/>
    <s v="Jose Gambino"/>
    <x v="1"/>
    <x v="5"/>
    <s v="Berlin"/>
    <x v="1"/>
    <s v="Corporate"/>
    <s v="Priority"/>
    <x v="0"/>
    <x v="3"/>
    <s v="Fellowes Lockers, Industrial"/>
    <n v="0"/>
    <n v="332"/>
    <n v="100"/>
    <n v="2"/>
    <b v="0"/>
  </r>
  <r>
    <s v="BN-2014-1551236"/>
    <x v="909"/>
    <n v="19"/>
    <n v="8"/>
    <n v="14"/>
    <x v="909"/>
    <s v="Jasmine Slater"/>
    <x v="0"/>
    <x v="36"/>
    <s v="Gothenburg"/>
    <x v="0"/>
    <s v="Corporate"/>
    <s v="Priority"/>
    <x v="0"/>
    <x v="3"/>
    <s v="Smead File Cart, Single Width"/>
    <n v="1"/>
    <n v="257"/>
    <n v="-252"/>
    <n v="4"/>
    <b v="1"/>
  </r>
  <r>
    <s v="AZ-2014-115654"/>
    <x v="909"/>
    <n v="19"/>
    <n v="8"/>
    <n v="14"/>
    <x v="909"/>
    <s v="Jose Gambino"/>
    <x v="1"/>
    <x v="5"/>
    <s v="Berlin"/>
    <x v="1"/>
    <s v="Corporate"/>
    <s v="Priority"/>
    <x v="1"/>
    <x v="7"/>
    <s v="Memorex Mouse, USB"/>
    <n v="0"/>
    <n v="102"/>
    <n v="10"/>
    <n v="4"/>
    <b v="1"/>
  </r>
  <r>
    <s v="AZ-2014-183577"/>
    <x v="909"/>
    <n v="19"/>
    <n v="8"/>
    <n v="14"/>
    <x v="909"/>
    <s v="Zara Loton"/>
    <x v="4"/>
    <x v="4"/>
    <s v="Leicester"/>
    <x v="0"/>
    <s v="Corporate"/>
    <s v="Economy"/>
    <x v="0"/>
    <x v="8"/>
    <s v="Hoover Refrigerator, Silver"/>
    <n v="0"/>
    <n v="1054"/>
    <n v="337"/>
    <n v="2"/>
    <b v="1"/>
  </r>
  <r>
    <s v="AZ-2014-9736684"/>
    <x v="909"/>
    <n v="19"/>
    <n v="8"/>
    <n v="14"/>
    <x v="909"/>
    <s v="Lola Hughes"/>
    <x v="5"/>
    <x v="54"/>
    <s v="Madrid"/>
    <x v="2"/>
    <s v="Consumer"/>
    <s v="Economy Plus"/>
    <x v="0"/>
    <x v="1"/>
    <s v="Wilson Jones Binding Machine, Recycled"/>
    <n v="0"/>
    <n v="345"/>
    <n v="38"/>
    <n v="7"/>
    <b v="1"/>
  </r>
  <r>
    <s v="AZ-2014-9736684"/>
    <x v="909"/>
    <n v="19"/>
    <n v="8"/>
    <n v="14"/>
    <x v="909"/>
    <s v="Lola Hughes"/>
    <x v="5"/>
    <x v="54"/>
    <s v="Madrid"/>
    <x v="2"/>
    <s v="Consumer"/>
    <s v="Economy Plus"/>
    <x v="0"/>
    <x v="1"/>
    <s v="Wilson Jones Index Tab, Recycled"/>
    <n v="0"/>
    <n v="41"/>
    <n v="11"/>
    <n v="6"/>
    <b v="1"/>
  </r>
  <r>
    <s v="AZ-2014-9736684"/>
    <x v="909"/>
    <n v="19"/>
    <n v="8"/>
    <n v="14"/>
    <x v="909"/>
    <s v="Lola Hughes"/>
    <x v="5"/>
    <x v="54"/>
    <s v="Madrid"/>
    <x v="2"/>
    <s v="Consumer"/>
    <s v="Economy Plus"/>
    <x v="0"/>
    <x v="3"/>
    <s v="Rogers Folders, Wire Frame"/>
    <n v="0"/>
    <n v="54"/>
    <n v="1"/>
    <n v="2"/>
    <b v="0"/>
  </r>
  <r>
    <s v="AZ-2014-8967305"/>
    <x v="909"/>
    <n v="19"/>
    <n v="8"/>
    <n v="14"/>
    <x v="909"/>
    <s v="Kimberly Jones"/>
    <x v="2"/>
    <x v="7"/>
    <s v="Verona"/>
    <x v="2"/>
    <s v="Corporate"/>
    <s v="Economy"/>
    <x v="2"/>
    <x v="5"/>
    <s v="Sauder Stackable Bookrack, Pine"/>
    <n v="0"/>
    <n v="741"/>
    <n v="267"/>
    <n v="5"/>
    <b v="1"/>
  </r>
  <r>
    <s v="AZ-2014-4531843"/>
    <x v="909"/>
    <n v="19"/>
    <n v="8"/>
    <n v="14"/>
    <x v="909"/>
    <s v="Kian Thomson"/>
    <x v="1"/>
    <x v="32"/>
    <s v="Frankfurt"/>
    <x v="1"/>
    <s v="Consumer"/>
    <s v="Economy"/>
    <x v="0"/>
    <x v="11"/>
    <s v="Stockwell Rubber Bands, 12 Pack"/>
    <n v="0"/>
    <n v="16"/>
    <n v="2"/>
    <n v="1"/>
    <b v="0"/>
  </r>
  <r>
    <s v="AZ-2014-4531843"/>
    <x v="909"/>
    <n v="19"/>
    <n v="8"/>
    <n v="14"/>
    <x v="909"/>
    <s v="Kian Thomson"/>
    <x v="1"/>
    <x v="32"/>
    <s v="Frankfurt"/>
    <x v="1"/>
    <s v="Consumer"/>
    <s v="Economy"/>
    <x v="0"/>
    <x v="14"/>
    <s v="Novimex Removable Labels, 5000 Label Set"/>
    <n v="0"/>
    <n v="49"/>
    <n v="20"/>
    <n v="5"/>
    <b v="0"/>
  </r>
  <r>
    <s v="BN-2014-8685864"/>
    <x v="909"/>
    <n v="19"/>
    <n v="8"/>
    <n v="14"/>
    <x v="909"/>
    <s v="Georgina Storey"/>
    <x v="3"/>
    <x v="30"/>
    <s v="Villeneuve-d'Ascq"/>
    <x v="1"/>
    <s v="Consumer"/>
    <s v="Economy"/>
    <x v="1"/>
    <x v="9"/>
    <s v="Samsung Smart Phone, Cordless"/>
    <n v="0"/>
    <n v="1629"/>
    <n v="-153"/>
    <n v="3"/>
    <b v="0"/>
  </r>
  <r>
    <s v="AZ-2012-4813985"/>
    <x v="910"/>
    <n v="20"/>
    <n v="8"/>
    <n v="12"/>
    <x v="910"/>
    <s v="Madison Chadwick"/>
    <x v="4"/>
    <x v="4"/>
    <s v="Colchester"/>
    <x v="0"/>
    <s v="Consumer"/>
    <s v="Economy"/>
    <x v="2"/>
    <x v="6"/>
    <s v="Harbour Creations Executive Leather Armchair, Black"/>
    <n v="0"/>
    <n v="3315"/>
    <n v="961"/>
    <n v="7"/>
    <b v="0"/>
  </r>
  <r>
    <s v="AZ-2012-4813985"/>
    <x v="910"/>
    <n v="20"/>
    <n v="8"/>
    <n v="12"/>
    <x v="910"/>
    <s v="Madison Chadwick"/>
    <x v="4"/>
    <x v="4"/>
    <s v="Colchester"/>
    <x v="0"/>
    <s v="Consumer"/>
    <s v="Economy"/>
    <x v="1"/>
    <x v="7"/>
    <s v="Logitech Keyboard, Erganomic"/>
    <n v="0"/>
    <n v="632"/>
    <n v="57"/>
    <n v="9"/>
    <b v="1"/>
  </r>
  <r>
    <s v="AZ-2012-4813985"/>
    <x v="910"/>
    <n v="20"/>
    <n v="8"/>
    <n v="12"/>
    <x v="910"/>
    <s v="Madison Chadwick"/>
    <x v="4"/>
    <x v="4"/>
    <s v="Colchester"/>
    <x v="0"/>
    <s v="Consumer"/>
    <s v="Economy"/>
    <x v="1"/>
    <x v="7"/>
    <s v="SanDisk Flash Drive, Programmable"/>
    <n v="0"/>
    <n v="123"/>
    <n v="50"/>
    <n v="3"/>
    <b v="0"/>
  </r>
  <r>
    <s v="AZ-2012-7461452"/>
    <x v="910"/>
    <n v="20"/>
    <n v="8"/>
    <n v="12"/>
    <x v="910"/>
    <s v="Mariam McMeckan"/>
    <x v="2"/>
    <x v="55"/>
    <s v="Prato"/>
    <x v="2"/>
    <s v="Corporate"/>
    <s v="Economy Plus"/>
    <x v="0"/>
    <x v="3"/>
    <s v="Tenex Box, Wire Frame"/>
    <n v="0"/>
    <n v="65"/>
    <n v="6"/>
    <n v="7"/>
    <b v="0"/>
  </r>
  <r>
    <s v="AZ-2013-3136343"/>
    <x v="911"/>
    <n v="20"/>
    <n v="8"/>
    <n v="13"/>
    <x v="911"/>
    <s v="Charli Rose"/>
    <x v="4"/>
    <x v="4"/>
    <s v="Manchester"/>
    <x v="0"/>
    <s v="Consumer"/>
    <s v="Economy"/>
    <x v="0"/>
    <x v="14"/>
    <s v="Novimex Legal Exhibit Labels, Alphabetical"/>
    <n v="0"/>
    <n v="31"/>
    <n v="6"/>
    <n v="3"/>
    <b v="1"/>
  </r>
  <r>
    <s v="AZ-2013-4514932"/>
    <x v="911"/>
    <n v="20"/>
    <n v="8"/>
    <n v="13"/>
    <x v="911"/>
    <s v="Kelly Long"/>
    <x v="3"/>
    <x v="39"/>
    <s v="La Ciotat"/>
    <x v="1"/>
    <s v="Corporate"/>
    <s v="Economy"/>
    <x v="0"/>
    <x v="2"/>
    <s v="Sanford Highlighters, Fluorescent"/>
    <n v="0"/>
    <n v="34"/>
    <n v="14"/>
    <n v="2"/>
    <b v="0"/>
  </r>
  <r>
    <s v="AZ-2013-4514932"/>
    <x v="911"/>
    <n v="20"/>
    <n v="8"/>
    <n v="13"/>
    <x v="911"/>
    <s v="Kelly Long"/>
    <x v="3"/>
    <x v="39"/>
    <s v="La Ciotat"/>
    <x v="1"/>
    <s v="Corporate"/>
    <s v="Economy"/>
    <x v="0"/>
    <x v="11"/>
    <s v="Stockwell Thumb Tacks, Bulk Pack"/>
    <n v="0"/>
    <n v="66"/>
    <n v="16"/>
    <n v="5"/>
    <b v="1"/>
  </r>
  <r>
    <s v="BN-2013-9987561"/>
    <x v="911"/>
    <n v="20"/>
    <n v="8"/>
    <n v="13"/>
    <x v="911"/>
    <s v="Eric Anderson"/>
    <x v="3"/>
    <x v="52"/>
    <s v="Le Mans"/>
    <x v="1"/>
    <s v="Home Office"/>
    <s v="Economy"/>
    <x v="0"/>
    <x v="10"/>
    <s v="GlobeWeis Business Envelopes, Set of 50"/>
    <n v="1"/>
    <n v="52"/>
    <n v="-24"/>
    <n v="6"/>
    <b v="0"/>
  </r>
  <r>
    <s v="BN-2013-9987561"/>
    <x v="911"/>
    <n v="20"/>
    <n v="8"/>
    <n v="13"/>
    <x v="911"/>
    <s v="Eric Anderson"/>
    <x v="3"/>
    <x v="52"/>
    <s v="Le Mans"/>
    <x v="1"/>
    <s v="Home Office"/>
    <s v="Economy"/>
    <x v="0"/>
    <x v="14"/>
    <s v="Smead Color Coded Labels, Laser Printer Compatible"/>
    <n v="1"/>
    <n v="26"/>
    <n v="-2"/>
    <n v="4"/>
    <b v="1"/>
  </r>
  <r>
    <s v="BN-2013-9987561"/>
    <x v="911"/>
    <n v="20"/>
    <n v="8"/>
    <n v="13"/>
    <x v="911"/>
    <s v="Eric Anderson"/>
    <x v="3"/>
    <x v="52"/>
    <s v="Le Mans"/>
    <x v="1"/>
    <s v="Home Office"/>
    <s v="Economy"/>
    <x v="0"/>
    <x v="0"/>
    <s v="Eaton Computer Printout Paper, Recycled"/>
    <n v="1"/>
    <n v="40"/>
    <n v="-6"/>
    <n v="3"/>
    <b v="0"/>
  </r>
  <r>
    <s v="BN-2013-9987561"/>
    <x v="911"/>
    <n v="20"/>
    <n v="8"/>
    <n v="13"/>
    <x v="911"/>
    <s v="Eric Anderson"/>
    <x v="3"/>
    <x v="52"/>
    <s v="Le Mans"/>
    <x v="1"/>
    <s v="Home Office"/>
    <s v="Economy"/>
    <x v="1"/>
    <x v="13"/>
    <s v="Sharp Wireless Fax, Digital"/>
    <n v="1"/>
    <n v="249"/>
    <n v="-434"/>
    <n v="2"/>
    <b v="1"/>
  </r>
  <r>
    <s v="AZ-2014-129299"/>
    <x v="912"/>
    <n v="20"/>
    <n v="8"/>
    <n v="14"/>
    <x v="912"/>
    <s v="Koby Phillip"/>
    <x v="2"/>
    <x v="24"/>
    <s v="Milan"/>
    <x v="2"/>
    <s v="Consumer"/>
    <s v="Immediate"/>
    <x v="2"/>
    <x v="15"/>
    <s v="Eldon Frame, Erganomic"/>
    <n v="0"/>
    <n v="689"/>
    <n v="96"/>
    <n v="6"/>
    <b v="1"/>
  </r>
  <r>
    <s v="AZ-2014-8849270"/>
    <x v="912"/>
    <n v="20"/>
    <n v="8"/>
    <n v="14"/>
    <x v="912"/>
    <s v="Yasmin Higgins"/>
    <x v="1"/>
    <x v="1"/>
    <s v="Langenfeld"/>
    <x v="1"/>
    <s v="Corporate"/>
    <s v="Priority"/>
    <x v="0"/>
    <x v="1"/>
    <s v="Wilson Jones Index Tab, Clear"/>
    <n v="0"/>
    <n v="18"/>
    <n v="2"/>
    <n v="3"/>
    <b v="0"/>
  </r>
  <r>
    <s v="AZ-2014-8849270"/>
    <x v="912"/>
    <n v="20"/>
    <n v="8"/>
    <n v="14"/>
    <x v="912"/>
    <s v="Yasmin Higgins"/>
    <x v="1"/>
    <x v="1"/>
    <s v="Langenfeld"/>
    <x v="1"/>
    <s v="Corporate"/>
    <s v="Priority"/>
    <x v="1"/>
    <x v="9"/>
    <s v="Nokia Headset, Full Size"/>
    <n v="0"/>
    <n v="223"/>
    <n v="4"/>
    <n v="3"/>
    <b v="1"/>
  </r>
  <r>
    <s v="AZ-2014-8676068"/>
    <x v="912"/>
    <n v="20"/>
    <n v="8"/>
    <n v="14"/>
    <x v="912"/>
    <s v="Evie Rees"/>
    <x v="3"/>
    <x v="8"/>
    <s v="Fontenay-aux-Roses"/>
    <x v="1"/>
    <s v="Consumer"/>
    <s v="Priority"/>
    <x v="0"/>
    <x v="3"/>
    <s v="Smead Shelving, Wire Frame"/>
    <n v="0"/>
    <n v="43"/>
    <n v="17"/>
    <n v="1"/>
    <b v="0"/>
  </r>
  <r>
    <s v="AZ-2014-9133960"/>
    <x v="912"/>
    <n v="20"/>
    <n v="8"/>
    <n v="14"/>
    <x v="912"/>
    <s v="Kazuko Mason"/>
    <x v="3"/>
    <x v="39"/>
    <s v="Marseille"/>
    <x v="1"/>
    <s v="Home Office"/>
    <s v="Economy"/>
    <x v="0"/>
    <x v="1"/>
    <s v="Avery Binder, Clear"/>
    <n v="0"/>
    <n v="62"/>
    <n v="6"/>
    <n v="5"/>
    <b v="1"/>
  </r>
  <r>
    <s v="AZ-2014-6477857"/>
    <x v="912"/>
    <n v="20"/>
    <n v="8"/>
    <n v="14"/>
    <x v="912"/>
    <s v="Blake Lymburner"/>
    <x v="4"/>
    <x v="4"/>
    <s v="London"/>
    <x v="0"/>
    <s v="Consumer"/>
    <s v="Economy"/>
    <x v="0"/>
    <x v="1"/>
    <s v="Acco Hole Reinforcements, Durable"/>
    <n v="0"/>
    <n v="15"/>
    <n v="6"/>
    <n v="2"/>
    <b v="1"/>
  </r>
  <r>
    <s v="AZ-2014-8438862"/>
    <x v="912"/>
    <n v="20"/>
    <n v="8"/>
    <n v="14"/>
    <x v="912"/>
    <s v="Henry Chandler"/>
    <x v="9"/>
    <x v="70"/>
    <s v="Nieuwegein"/>
    <x v="1"/>
    <s v="Home Office"/>
    <s v="Economy"/>
    <x v="2"/>
    <x v="6"/>
    <s v="Novimex Bag Chairs, Adjustable"/>
    <n v="1"/>
    <n v="73"/>
    <n v="-36"/>
    <n v="3"/>
    <b v="0"/>
  </r>
  <r>
    <s v="AZ-2014-8438862"/>
    <x v="912"/>
    <n v="20"/>
    <n v="8"/>
    <n v="14"/>
    <x v="912"/>
    <s v="Henry Chandler"/>
    <x v="9"/>
    <x v="70"/>
    <s v="Nieuwegein"/>
    <x v="1"/>
    <s v="Home Office"/>
    <s v="Economy"/>
    <x v="2"/>
    <x v="15"/>
    <s v="Deflect-O Stacking Tray, Erganomic"/>
    <n v="0"/>
    <n v="71"/>
    <n v="-14"/>
    <n v="4"/>
    <b v="1"/>
  </r>
  <r>
    <s v="AZ-2014-8438862"/>
    <x v="912"/>
    <n v="20"/>
    <n v="8"/>
    <n v="14"/>
    <x v="912"/>
    <s v="Henry Chandler"/>
    <x v="9"/>
    <x v="70"/>
    <s v="Nieuwegein"/>
    <x v="1"/>
    <s v="Home Office"/>
    <s v="Economy"/>
    <x v="0"/>
    <x v="2"/>
    <s v="Boston Canvas, Easy-Erase"/>
    <n v="1"/>
    <n v="81"/>
    <n v="-44"/>
    <n v="3"/>
    <b v="1"/>
  </r>
  <r>
    <s v="AZ-2014-8438862"/>
    <x v="912"/>
    <n v="20"/>
    <n v="8"/>
    <n v="14"/>
    <x v="912"/>
    <s v="Henry Chandler"/>
    <x v="9"/>
    <x v="70"/>
    <s v="Nieuwegein"/>
    <x v="1"/>
    <s v="Home Office"/>
    <s v="Economy"/>
    <x v="0"/>
    <x v="3"/>
    <s v="Fellowes File Cart, Single Width"/>
    <n v="1"/>
    <n v="412"/>
    <n v="-412"/>
    <n v="6"/>
    <b v="1"/>
  </r>
  <r>
    <s v="AZ-2014-8438862"/>
    <x v="912"/>
    <n v="20"/>
    <n v="8"/>
    <n v="14"/>
    <x v="912"/>
    <s v="Henry Chandler"/>
    <x v="9"/>
    <x v="70"/>
    <s v="Nieuwegein"/>
    <x v="1"/>
    <s v="Home Office"/>
    <s v="Economy"/>
    <x v="0"/>
    <x v="3"/>
    <s v="Fellowes Lockers, Blue"/>
    <n v="1"/>
    <n v="207"/>
    <n v="-100"/>
    <n v="2"/>
    <b v="1"/>
  </r>
  <r>
    <s v="BN-2014-8744375"/>
    <x v="912"/>
    <n v="20"/>
    <n v="8"/>
    <n v="14"/>
    <x v="912"/>
    <s v="Maya O'Sullivan"/>
    <x v="4"/>
    <x v="4"/>
    <s v="Birmingham"/>
    <x v="0"/>
    <s v="Corporate"/>
    <s v="Economy"/>
    <x v="0"/>
    <x v="8"/>
    <s v="Cuisinart Refrigerator, Black"/>
    <n v="1"/>
    <n v="496"/>
    <n v="-79"/>
    <n v="2"/>
    <b v="0"/>
  </r>
  <r>
    <s v="AZ-2014-2961810"/>
    <x v="912"/>
    <n v="20"/>
    <n v="8"/>
    <n v="14"/>
    <x v="912"/>
    <s v="Angus Ibsch"/>
    <x v="3"/>
    <x v="8"/>
    <s v="Mantes-la-Ville"/>
    <x v="1"/>
    <s v="Consumer"/>
    <s v="Economy"/>
    <x v="0"/>
    <x v="1"/>
    <s v="Ibico Binding Machine, Recycled"/>
    <n v="0"/>
    <n v="104"/>
    <n v="19"/>
    <n v="2"/>
    <b v="0"/>
  </r>
  <r>
    <s v="AZ-2011-145488"/>
    <x v="913"/>
    <n v="21"/>
    <n v="8"/>
    <n v="11"/>
    <x v="913"/>
    <s v="Georgina Garner"/>
    <x v="3"/>
    <x v="8"/>
    <s v="Noisy-le-Grand"/>
    <x v="1"/>
    <s v="Consumer"/>
    <s v="Immediate"/>
    <x v="2"/>
    <x v="5"/>
    <s v="Sauder Corner Shelving, Metal"/>
    <n v="0"/>
    <n v="396"/>
    <n v="84"/>
    <n v="3"/>
    <b v="1"/>
  </r>
  <r>
    <s v="AZ-2011-145488"/>
    <x v="913"/>
    <n v="21"/>
    <n v="8"/>
    <n v="11"/>
    <x v="913"/>
    <s v="Georgina Garner"/>
    <x v="3"/>
    <x v="8"/>
    <s v="Noisy-le-Grand"/>
    <x v="1"/>
    <s v="Consumer"/>
    <s v="Immediate"/>
    <x v="0"/>
    <x v="2"/>
    <s v="Stanley Pencil Sharpener, Easy-Erase"/>
    <n v="0"/>
    <n v="130"/>
    <n v="44"/>
    <n v="5"/>
    <b v="1"/>
  </r>
  <r>
    <s v="AZ-2011-145488"/>
    <x v="913"/>
    <n v="21"/>
    <n v="8"/>
    <n v="11"/>
    <x v="913"/>
    <s v="Georgina Garner"/>
    <x v="3"/>
    <x v="8"/>
    <s v="Noisy-le-Grand"/>
    <x v="1"/>
    <s v="Consumer"/>
    <s v="Immediate"/>
    <x v="0"/>
    <x v="14"/>
    <s v="Novimex File Folder Labels, Laser Printer Compatible"/>
    <n v="0"/>
    <n v="8"/>
    <n v="2"/>
    <n v="1"/>
    <b v="0"/>
  </r>
  <r>
    <s v="AZ-2011-145488"/>
    <x v="913"/>
    <n v="21"/>
    <n v="8"/>
    <n v="11"/>
    <x v="913"/>
    <s v="Georgina Garner"/>
    <x v="3"/>
    <x v="8"/>
    <s v="Noisy-le-Grand"/>
    <x v="1"/>
    <s v="Consumer"/>
    <s v="Immediate"/>
    <x v="0"/>
    <x v="3"/>
    <s v="Smead Lockers, Industrial"/>
    <n v="0"/>
    <n v="895"/>
    <n v="179"/>
    <n v="5"/>
    <b v="0"/>
  </r>
  <r>
    <s v="AZ-2011-6634822"/>
    <x v="913"/>
    <n v="21"/>
    <n v="8"/>
    <n v="11"/>
    <x v="913"/>
    <s v="Isabella Secombe"/>
    <x v="5"/>
    <x v="54"/>
    <s v="Madrid"/>
    <x v="2"/>
    <s v="Consumer"/>
    <s v="Immediate"/>
    <x v="2"/>
    <x v="5"/>
    <s v="Bush Floating Shelf Set, Traditional"/>
    <n v="0"/>
    <n v="514"/>
    <n v="92"/>
    <n v="3"/>
    <b v="1"/>
  </r>
  <r>
    <s v="AZ-2011-6634822"/>
    <x v="913"/>
    <n v="21"/>
    <n v="8"/>
    <n v="11"/>
    <x v="913"/>
    <s v="Isabella Secombe"/>
    <x v="5"/>
    <x v="54"/>
    <s v="Madrid"/>
    <x v="2"/>
    <s v="Consumer"/>
    <s v="Immediate"/>
    <x v="2"/>
    <x v="15"/>
    <s v="Eldon Clock, Duo Pack"/>
    <n v="0"/>
    <n v="57"/>
    <n v="25"/>
    <n v="1"/>
    <b v="1"/>
  </r>
  <r>
    <s v="AZ-2011-6634822"/>
    <x v="913"/>
    <n v="21"/>
    <n v="8"/>
    <n v="11"/>
    <x v="913"/>
    <s v="Isabella Secombe"/>
    <x v="5"/>
    <x v="54"/>
    <s v="Madrid"/>
    <x v="2"/>
    <s v="Consumer"/>
    <s v="Immediate"/>
    <x v="0"/>
    <x v="0"/>
    <s v="SanDisk Computer Printout Paper, 8.5 x 11"/>
    <n v="0"/>
    <n v="68"/>
    <n v="7"/>
    <n v="2"/>
    <b v="1"/>
  </r>
  <r>
    <s v="AZ-2011-6634822"/>
    <x v="913"/>
    <n v="21"/>
    <n v="8"/>
    <n v="11"/>
    <x v="913"/>
    <s v="Isabella Secombe"/>
    <x v="5"/>
    <x v="54"/>
    <s v="Madrid"/>
    <x v="2"/>
    <s v="Consumer"/>
    <s v="Immediate"/>
    <x v="0"/>
    <x v="3"/>
    <s v="Eldon Folders, Blue"/>
    <n v="0"/>
    <n v="107"/>
    <n v="8"/>
    <n v="7"/>
    <b v="1"/>
  </r>
  <r>
    <s v="BN-2011-980083"/>
    <x v="913"/>
    <n v="21"/>
    <n v="8"/>
    <n v="11"/>
    <x v="913"/>
    <s v="Alexandra Whitehouse"/>
    <x v="11"/>
    <x v="81"/>
    <s v="Lausanne"/>
    <x v="1"/>
    <s v="Consumer"/>
    <s v="Economy"/>
    <x v="2"/>
    <x v="15"/>
    <s v="Advantus Photo Frame, Black"/>
    <n v="0"/>
    <n v="265"/>
    <n v="3"/>
    <n v="5"/>
    <b v="1"/>
  </r>
  <r>
    <s v="BN-2011-980083"/>
    <x v="913"/>
    <n v="21"/>
    <n v="8"/>
    <n v="11"/>
    <x v="913"/>
    <s v="Alexandra Whitehouse"/>
    <x v="11"/>
    <x v="81"/>
    <s v="Lausanne"/>
    <x v="1"/>
    <s v="Consumer"/>
    <s v="Economy"/>
    <x v="0"/>
    <x v="3"/>
    <s v="Smead Box, Wire Frame"/>
    <n v="0"/>
    <n v="30"/>
    <n v="5"/>
    <n v="3"/>
    <b v="1"/>
  </r>
  <r>
    <s v="BN-2011-980083"/>
    <x v="913"/>
    <n v="21"/>
    <n v="8"/>
    <n v="11"/>
    <x v="913"/>
    <s v="Alexandra Whitehouse"/>
    <x v="11"/>
    <x v="81"/>
    <s v="Lausanne"/>
    <x v="1"/>
    <s v="Consumer"/>
    <s v="Economy"/>
    <x v="1"/>
    <x v="9"/>
    <s v="Samsung Office Telephone, Cordless"/>
    <n v="0"/>
    <n v="204"/>
    <n v="31"/>
    <n v="3"/>
    <b v="1"/>
  </r>
  <r>
    <s v="AZ-2012-9211043"/>
    <x v="914"/>
    <n v="21"/>
    <n v="8"/>
    <n v="12"/>
    <x v="914"/>
    <s v="Robert Barnes"/>
    <x v="1"/>
    <x v="1"/>
    <s v="Kerpen"/>
    <x v="1"/>
    <s v="Consumer"/>
    <s v="Economy"/>
    <x v="0"/>
    <x v="0"/>
    <s v="Eaton Message Books, 8.5 x 11"/>
    <n v="0"/>
    <n v="25"/>
    <n v="11"/>
    <n v="1"/>
    <b v="1"/>
  </r>
  <r>
    <s v="AZ-2012-9211043"/>
    <x v="914"/>
    <n v="21"/>
    <n v="8"/>
    <n v="12"/>
    <x v="914"/>
    <s v="Robert Barnes"/>
    <x v="1"/>
    <x v="1"/>
    <s v="Kerpen"/>
    <x v="1"/>
    <s v="Consumer"/>
    <s v="Economy"/>
    <x v="1"/>
    <x v="9"/>
    <s v="Samsung Signal Booster, VoIP"/>
    <n v="0"/>
    <n v="137"/>
    <n v="46"/>
    <n v="1"/>
    <b v="0"/>
  </r>
  <r>
    <s v="AZ-2012-6992857"/>
    <x v="914"/>
    <n v="21"/>
    <n v="8"/>
    <n v="12"/>
    <x v="914"/>
    <s v="Robert Quick"/>
    <x v="3"/>
    <x v="8"/>
    <s v="Lagny-sur-Marne"/>
    <x v="1"/>
    <s v="Consumer"/>
    <s v="Priority"/>
    <x v="0"/>
    <x v="0"/>
    <s v="Xerox Parchment Paper, 8.5 x 11"/>
    <n v="0"/>
    <n v="35"/>
    <n v="5"/>
    <n v="2"/>
    <b v="0"/>
  </r>
  <r>
    <s v="BN-2012-6348676"/>
    <x v="914"/>
    <n v="21"/>
    <n v="8"/>
    <n v="12"/>
    <x v="914"/>
    <s v="Aaron Bootman"/>
    <x v="9"/>
    <x v="72"/>
    <s v="Breda"/>
    <x v="1"/>
    <s v="Consumer"/>
    <s v="Immediate"/>
    <x v="0"/>
    <x v="1"/>
    <s v="Ibico Binder Covers, Clear"/>
    <n v="1"/>
    <n v="20"/>
    <n v="-17"/>
    <n v="3"/>
    <b v="0"/>
  </r>
  <r>
    <s v="BN-2012-6348676"/>
    <x v="914"/>
    <n v="21"/>
    <n v="8"/>
    <n v="12"/>
    <x v="914"/>
    <s v="Aaron Bootman"/>
    <x v="9"/>
    <x v="72"/>
    <s v="Breda"/>
    <x v="1"/>
    <s v="Consumer"/>
    <s v="Immediate"/>
    <x v="1"/>
    <x v="9"/>
    <s v="Cisco Office Telephone, Cordless"/>
    <n v="1"/>
    <n v="83"/>
    <n v="-48"/>
    <n v="2"/>
    <b v="1"/>
  </r>
  <r>
    <s v="BN-2012-5288178"/>
    <x v="914"/>
    <n v="21"/>
    <n v="8"/>
    <n v="12"/>
    <x v="914"/>
    <s v="Anna Moreton"/>
    <x v="12"/>
    <x v="61"/>
    <s v="Porto"/>
    <x v="2"/>
    <s v="Corporate"/>
    <s v="Economy"/>
    <x v="0"/>
    <x v="3"/>
    <s v="Fellowes Shelving, Single Width"/>
    <n v="1"/>
    <n v="87"/>
    <n v="-42"/>
    <n v="3"/>
    <b v="0"/>
  </r>
  <r>
    <s v="BN-2012-5288178"/>
    <x v="914"/>
    <n v="21"/>
    <n v="8"/>
    <n v="12"/>
    <x v="914"/>
    <s v="Anna Moreton"/>
    <x v="12"/>
    <x v="61"/>
    <s v="Porto"/>
    <x v="2"/>
    <s v="Corporate"/>
    <s v="Economy"/>
    <x v="1"/>
    <x v="13"/>
    <s v="Sharp Wireless Fax, Color"/>
    <n v="1"/>
    <n v="179"/>
    <n v="-61"/>
    <n v="1"/>
    <b v="1"/>
  </r>
  <r>
    <s v="BN-2012-8200042"/>
    <x v="914"/>
    <n v="21"/>
    <n v="8"/>
    <n v="12"/>
    <x v="914"/>
    <s v="Sarah Smorgon"/>
    <x v="12"/>
    <x v="61"/>
    <s v="Porto"/>
    <x v="2"/>
    <s v="Consumer"/>
    <s v="Economy"/>
    <x v="0"/>
    <x v="0"/>
    <s v="SanDisk Computer Printout Paper, Premium"/>
    <n v="1"/>
    <n v="30"/>
    <n v="-17"/>
    <n v="2"/>
    <b v="0"/>
  </r>
  <r>
    <s v="AZ-2013-5610868"/>
    <x v="915"/>
    <n v="21"/>
    <n v="8"/>
    <n v="13"/>
    <x v="915"/>
    <s v="Piper Wilder-Neligan"/>
    <x v="1"/>
    <x v="5"/>
    <s v="Berlin"/>
    <x v="1"/>
    <s v="Consumer"/>
    <s v="Economy"/>
    <x v="2"/>
    <x v="6"/>
    <s v="Hon Bag Chairs, Adjustable"/>
    <n v="0"/>
    <n v="114"/>
    <n v="3"/>
    <n v="3"/>
    <b v="0"/>
  </r>
  <r>
    <s v="AZ-2013-5119241"/>
    <x v="915"/>
    <n v="21"/>
    <n v="8"/>
    <n v="13"/>
    <x v="915"/>
    <s v="Grace Brown"/>
    <x v="2"/>
    <x v="40"/>
    <s v="Naples"/>
    <x v="2"/>
    <s v="Consumer"/>
    <s v="Economy"/>
    <x v="2"/>
    <x v="15"/>
    <s v="Advantus Stacking Tray, Erganomic"/>
    <n v="0"/>
    <n v="23"/>
    <n v="7"/>
    <n v="1"/>
    <b v="0"/>
  </r>
  <r>
    <s v="AZ-2013-9381162"/>
    <x v="915"/>
    <n v="21"/>
    <n v="8"/>
    <n v="13"/>
    <x v="915"/>
    <s v="Thomas Thompson"/>
    <x v="3"/>
    <x v="49"/>
    <s v="Beaune"/>
    <x v="1"/>
    <s v="Corporate"/>
    <s v="Economy Plus"/>
    <x v="0"/>
    <x v="2"/>
    <s v="Boston Sketch Pad, Fluorescent"/>
    <n v="0"/>
    <n v="150"/>
    <n v="0"/>
    <n v="3"/>
    <b v="1"/>
  </r>
  <r>
    <s v="AZ-2013-9381162"/>
    <x v="915"/>
    <n v="21"/>
    <n v="8"/>
    <n v="13"/>
    <x v="915"/>
    <s v="Thomas Thompson"/>
    <x v="3"/>
    <x v="49"/>
    <s v="Beaune"/>
    <x v="1"/>
    <s v="Corporate"/>
    <s v="Economy Plus"/>
    <x v="0"/>
    <x v="10"/>
    <s v="Jiffy Peel and Seal, Recycled"/>
    <n v="0"/>
    <n v="38"/>
    <n v="6"/>
    <n v="2"/>
    <b v="1"/>
  </r>
  <r>
    <s v="AZ-2013-9381162"/>
    <x v="915"/>
    <n v="21"/>
    <n v="8"/>
    <n v="13"/>
    <x v="915"/>
    <s v="Thomas Thompson"/>
    <x v="3"/>
    <x v="49"/>
    <s v="Beaune"/>
    <x v="1"/>
    <s v="Corporate"/>
    <s v="Economy Plus"/>
    <x v="0"/>
    <x v="10"/>
    <s v="Kraft Business Envelopes, Recycled"/>
    <n v="0"/>
    <n v="46"/>
    <n v="14"/>
    <n v="3"/>
    <b v="1"/>
  </r>
  <r>
    <s v="AZ-2013-9381162"/>
    <x v="915"/>
    <n v="21"/>
    <n v="8"/>
    <n v="13"/>
    <x v="915"/>
    <s v="Thomas Thompson"/>
    <x v="3"/>
    <x v="49"/>
    <s v="Beaune"/>
    <x v="1"/>
    <s v="Corporate"/>
    <s v="Economy Plus"/>
    <x v="0"/>
    <x v="3"/>
    <s v="Tenex Box, Wire Frame"/>
    <n v="0"/>
    <n v="42"/>
    <n v="17"/>
    <n v="3"/>
    <b v="1"/>
  </r>
  <r>
    <s v="AZ-2013-1639148"/>
    <x v="915"/>
    <n v="21"/>
    <n v="8"/>
    <n v="13"/>
    <x v="915"/>
    <s v="Maynard Moorman"/>
    <x v="4"/>
    <x v="4"/>
    <s v="Rochdale"/>
    <x v="0"/>
    <s v="Consumer"/>
    <s v="Economy Plus"/>
    <x v="0"/>
    <x v="2"/>
    <s v="Sanford Pencil Sharpener, Water Color"/>
    <n v="0"/>
    <n v="26"/>
    <n v="7"/>
    <n v="1"/>
    <b v="1"/>
  </r>
  <r>
    <s v="AZ-2013-1639148"/>
    <x v="915"/>
    <n v="21"/>
    <n v="8"/>
    <n v="13"/>
    <x v="915"/>
    <s v="Maynard Moorman"/>
    <x v="4"/>
    <x v="4"/>
    <s v="Rochdale"/>
    <x v="0"/>
    <s v="Consumer"/>
    <s v="Economy Plus"/>
    <x v="0"/>
    <x v="14"/>
    <s v="Harbour Creations Removable Labels, Adjustable"/>
    <n v="0"/>
    <n v="54"/>
    <n v="21"/>
    <n v="5"/>
    <b v="1"/>
  </r>
  <r>
    <s v="AZ-2013-4416490"/>
    <x v="915"/>
    <n v="21"/>
    <n v="8"/>
    <n v="13"/>
    <x v="915"/>
    <s v="Tyson Jonathan"/>
    <x v="1"/>
    <x v="47"/>
    <s v="Schwerin"/>
    <x v="1"/>
    <s v="Consumer"/>
    <s v="Economy"/>
    <x v="0"/>
    <x v="2"/>
    <s v="Sanford Sketch Pad, Water Color"/>
    <n v="0"/>
    <n v="341"/>
    <n v="160"/>
    <n v="7"/>
    <b v="0"/>
  </r>
  <r>
    <s v="AZ-2013-6499468"/>
    <x v="915"/>
    <n v="21"/>
    <n v="8"/>
    <n v="13"/>
    <x v="915"/>
    <s v="Andres Woodruff"/>
    <x v="3"/>
    <x v="39"/>
    <s v="Marseille"/>
    <x v="1"/>
    <s v="Home Office"/>
    <s v="Economy"/>
    <x v="0"/>
    <x v="8"/>
    <s v="Hoover Toaster, Silver"/>
    <n v="0"/>
    <n v="228"/>
    <n v="66"/>
    <n v="3"/>
    <b v="0"/>
  </r>
  <r>
    <s v="AZ-2013-6499468"/>
    <x v="915"/>
    <n v="21"/>
    <n v="8"/>
    <n v="13"/>
    <x v="915"/>
    <s v="Andres Woodruff"/>
    <x v="3"/>
    <x v="39"/>
    <s v="Marseille"/>
    <x v="1"/>
    <s v="Home Office"/>
    <s v="Economy"/>
    <x v="0"/>
    <x v="2"/>
    <s v="BIC Sketch Pad, Easy-Erase"/>
    <n v="0"/>
    <n v="49"/>
    <n v="24"/>
    <n v="1"/>
    <b v="0"/>
  </r>
  <r>
    <s v="AZ-2013-6499468"/>
    <x v="915"/>
    <n v="21"/>
    <n v="8"/>
    <n v="13"/>
    <x v="915"/>
    <s v="Andres Woodruff"/>
    <x v="3"/>
    <x v="39"/>
    <s v="Marseille"/>
    <x v="1"/>
    <s v="Home Office"/>
    <s v="Economy"/>
    <x v="0"/>
    <x v="2"/>
    <s v="Boston Pencil Sharpener, Easy-Erase"/>
    <n v="0"/>
    <n v="60"/>
    <n v="10"/>
    <n v="2"/>
    <b v="1"/>
  </r>
  <r>
    <s v="AZ-2013-6499468"/>
    <x v="915"/>
    <n v="21"/>
    <n v="8"/>
    <n v="13"/>
    <x v="915"/>
    <s v="Andres Woodruff"/>
    <x v="3"/>
    <x v="39"/>
    <s v="Marseille"/>
    <x v="1"/>
    <s v="Home Office"/>
    <s v="Economy"/>
    <x v="0"/>
    <x v="10"/>
    <s v="Kraft Mailers, Set of 50"/>
    <n v="0"/>
    <n v="113"/>
    <n v="30"/>
    <n v="3"/>
    <b v="1"/>
  </r>
  <r>
    <s v="AZ-2013-6499468"/>
    <x v="915"/>
    <n v="21"/>
    <n v="8"/>
    <n v="13"/>
    <x v="915"/>
    <s v="Andres Woodruff"/>
    <x v="3"/>
    <x v="39"/>
    <s v="Marseille"/>
    <x v="1"/>
    <s v="Home Office"/>
    <s v="Economy"/>
    <x v="1"/>
    <x v="13"/>
    <s v="Hewlett Fax Machine, High-Speed"/>
    <n v="0"/>
    <n v="541"/>
    <n v="-32"/>
    <n v="2"/>
    <b v="1"/>
  </r>
  <r>
    <s v="BN-2014-3821323"/>
    <x v="916"/>
    <n v="21"/>
    <n v="8"/>
    <n v="14"/>
    <x v="916"/>
    <s v="Tina Brantley"/>
    <x v="4"/>
    <x v="4"/>
    <s v="London"/>
    <x v="0"/>
    <s v="Home Office"/>
    <s v="Immediate"/>
    <x v="2"/>
    <x v="15"/>
    <s v="Deflect-O Door Stop, Black"/>
    <n v="0"/>
    <n v="132"/>
    <n v="-79"/>
    <n v="5"/>
    <b v="1"/>
  </r>
  <r>
    <s v="AZ-2014-1957538"/>
    <x v="916"/>
    <n v="21"/>
    <n v="8"/>
    <n v="14"/>
    <x v="916"/>
    <s v="Courtney Hancock"/>
    <x v="3"/>
    <x v="8"/>
    <s v="Paris"/>
    <x v="1"/>
    <s v="Consumer"/>
    <s v="Immediate"/>
    <x v="0"/>
    <x v="1"/>
    <s v="Wilson Jones Binder, Clear"/>
    <n v="0"/>
    <n v="25"/>
    <n v="2"/>
    <n v="2"/>
    <b v="1"/>
  </r>
  <r>
    <s v="BN-2014-3821323"/>
    <x v="916"/>
    <n v="21"/>
    <n v="8"/>
    <n v="14"/>
    <x v="916"/>
    <s v="Tina Brantley"/>
    <x v="4"/>
    <x v="4"/>
    <s v="London"/>
    <x v="0"/>
    <s v="Home Office"/>
    <s v="Immediate"/>
    <x v="0"/>
    <x v="3"/>
    <s v="Eldon Shelving, Blue"/>
    <n v="0"/>
    <n v="87"/>
    <n v="16"/>
    <n v="2"/>
    <b v="1"/>
  </r>
  <r>
    <s v="AZ-2014-4317243"/>
    <x v="916"/>
    <n v="21"/>
    <n v="8"/>
    <n v="14"/>
    <x v="916"/>
    <s v="Nelson Olsen"/>
    <x v="1"/>
    <x v="1"/>
    <s v="Moers"/>
    <x v="1"/>
    <s v="Home Office"/>
    <s v="Economy Plus"/>
    <x v="2"/>
    <x v="5"/>
    <s v="Dania Library with Doors, Metal"/>
    <n v="0"/>
    <n v="977"/>
    <n v="271"/>
    <n v="3"/>
    <b v="0"/>
  </r>
  <r>
    <s v="BN-2014-1462193"/>
    <x v="916"/>
    <n v="21"/>
    <n v="8"/>
    <n v="14"/>
    <x v="916"/>
    <s v="Rebecca Heysen"/>
    <x v="6"/>
    <x v="11"/>
    <s v="Cork"/>
    <x v="0"/>
    <s v="Corporate"/>
    <s v="Economy Plus"/>
    <x v="2"/>
    <x v="5"/>
    <s v="Safco Stackable Bookrack, Traditional"/>
    <n v="1"/>
    <n v="148"/>
    <n v="-101"/>
    <n v="2"/>
    <b v="1"/>
  </r>
  <r>
    <s v="BN-2014-1462193"/>
    <x v="916"/>
    <n v="21"/>
    <n v="8"/>
    <n v="14"/>
    <x v="916"/>
    <s v="Rebecca Heysen"/>
    <x v="6"/>
    <x v="11"/>
    <s v="Cork"/>
    <x v="0"/>
    <s v="Corporate"/>
    <s v="Economy Plus"/>
    <x v="2"/>
    <x v="6"/>
    <s v="Office Star Steel Folding Chair, Red"/>
    <n v="1"/>
    <n v="413"/>
    <n v="-314"/>
    <n v="9"/>
    <b v="1"/>
  </r>
  <r>
    <s v="AZ-2014-727040"/>
    <x v="916"/>
    <n v="21"/>
    <n v="8"/>
    <n v="14"/>
    <x v="916"/>
    <s v="Kyle Beard"/>
    <x v="2"/>
    <x v="6"/>
    <s v="Rome"/>
    <x v="2"/>
    <s v="Consumer"/>
    <s v="Priority"/>
    <x v="0"/>
    <x v="2"/>
    <s v="BIC Markers, Easy-Erase"/>
    <n v="0"/>
    <n v="80"/>
    <n v="22"/>
    <n v="3"/>
    <b v="1"/>
  </r>
  <r>
    <s v="AZ-2014-1240629"/>
    <x v="916"/>
    <n v="21"/>
    <n v="8"/>
    <n v="14"/>
    <x v="916"/>
    <s v="Fredrick Beveridge"/>
    <x v="2"/>
    <x v="15"/>
    <s v="Ragusa"/>
    <x v="2"/>
    <s v="Corporate"/>
    <s v="Economy"/>
    <x v="0"/>
    <x v="1"/>
    <s v="Ibico Hole Reinforcements, Recycled"/>
    <n v="0"/>
    <n v="22"/>
    <n v="7"/>
    <n v="3"/>
    <b v="1"/>
  </r>
  <r>
    <s v="AZ-2014-3706282"/>
    <x v="916"/>
    <n v="21"/>
    <n v="8"/>
    <n v="14"/>
    <x v="916"/>
    <s v="Yasmin Higgins"/>
    <x v="3"/>
    <x v="3"/>
    <s v="Bar-le-Duc"/>
    <x v="1"/>
    <s v="Corporate"/>
    <s v="Economy"/>
    <x v="0"/>
    <x v="1"/>
    <s v="Avery Binder Covers, Durable"/>
    <n v="0"/>
    <n v="25"/>
    <n v="3"/>
    <n v="2"/>
    <b v="1"/>
  </r>
  <r>
    <s v="AZ-2014-3706282"/>
    <x v="916"/>
    <n v="21"/>
    <n v="8"/>
    <n v="14"/>
    <x v="916"/>
    <s v="Yasmin Higgins"/>
    <x v="3"/>
    <x v="3"/>
    <s v="Bar-le-Duc"/>
    <x v="1"/>
    <s v="Corporate"/>
    <s v="Economy"/>
    <x v="0"/>
    <x v="1"/>
    <s v="Avery Binder, Clear"/>
    <n v="0"/>
    <n v="25"/>
    <n v="2"/>
    <n v="2"/>
    <b v="0"/>
  </r>
  <r>
    <s v="AZ-2014-3706282"/>
    <x v="916"/>
    <n v="21"/>
    <n v="8"/>
    <n v="14"/>
    <x v="916"/>
    <s v="Yasmin Higgins"/>
    <x v="3"/>
    <x v="3"/>
    <s v="Bar-le-Duc"/>
    <x v="1"/>
    <s v="Corporate"/>
    <s v="Economy"/>
    <x v="0"/>
    <x v="1"/>
    <s v="Wilson Jones Binder, Durable"/>
    <n v="0"/>
    <n v="73"/>
    <n v="3"/>
    <n v="5"/>
    <b v="0"/>
  </r>
  <r>
    <s v="AZ-2011-1645475"/>
    <x v="917"/>
    <n v="22"/>
    <n v="8"/>
    <n v="11"/>
    <x v="917"/>
    <s v="Millie Franklin"/>
    <x v="4"/>
    <x v="4"/>
    <s v="Bristol"/>
    <x v="0"/>
    <s v="Consumer"/>
    <s v="Economy Plus"/>
    <x v="0"/>
    <x v="8"/>
    <s v="KitchenAid Microwave, Silver"/>
    <n v="0"/>
    <n v="622"/>
    <n v="19"/>
    <n v="2"/>
    <b v="0"/>
  </r>
  <r>
    <s v="AZ-2012-7889510"/>
    <x v="918"/>
    <n v="22"/>
    <n v="8"/>
    <n v="12"/>
    <x v="918"/>
    <s v="Thomas Shepherd"/>
    <x v="5"/>
    <x v="77"/>
    <s v="Getxo"/>
    <x v="2"/>
    <s v="Corporate"/>
    <s v="Economy"/>
    <x v="0"/>
    <x v="8"/>
    <s v="Breville Blender, White"/>
    <n v="0"/>
    <n v="546"/>
    <n v="114"/>
    <n v="6"/>
    <b v="0"/>
  </r>
  <r>
    <s v="BN-2012-256121"/>
    <x v="918"/>
    <n v="22"/>
    <n v="8"/>
    <n v="12"/>
    <x v="918"/>
    <s v="Anthony Spooner"/>
    <x v="1"/>
    <x v="5"/>
    <s v="Berlin"/>
    <x v="1"/>
    <s v="Corporate"/>
    <s v="Economy"/>
    <x v="2"/>
    <x v="15"/>
    <s v="Advantus Door Stop, Erganomic"/>
    <n v="0"/>
    <n v="118"/>
    <n v="27"/>
    <n v="3"/>
    <b v="1"/>
  </r>
  <r>
    <s v="BN-2012-256121"/>
    <x v="918"/>
    <n v="22"/>
    <n v="8"/>
    <n v="12"/>
    <x v="918"/>
    <s v="Anthony Spooner"/>
    <x v="1"/>
    <x v="5"/>
    <s v="Berlin"/>
    <x v="1"/>
    <s v="Corporate"/>
    <s v="Economy"/>
    <x v="2"/>
    <x v="16"/>
    <s v="Bevis Training Table, Rectangular"/>
    <n v="1"/>
    <n v="915"/>
    <n v="-599"/>
    <n v="5"/>
    <b v="1"/>
  </r>
  <r>
    <s v="BN-2012-256121"/>
    <x v="918"/>
    <n v="22"/>
    <n v="8"/>
    <n v="12"/>
    <x v="918"/>
    <s v="Anthony Spooner"/>
    <x v="1"/>
    <x v="5"/>
    <s v="Berlin"/>
    <x v="1"/>
    <s v="Corporate"/>
    <s v="Economy"/>
    <x v="1"/>
    <x v="4"/>
    <s v="StarTech Printer, Durable"/>
    <n v="0"/>
    <n v="692"/>
    <n v="-15"/>
    <n v="3"/>
    <b v="0"/>
  </r>
  <r>
    <s v="AZ-2013-3298349"/>
    <x v="919"/>
    <n v="22"/>
    <n v="8"/>
    <n v="13"/>
    <x v="919"/>
    <s v="Rhys Barnett"/>
    <x v="10"/>
    <x v="29"/>
    <s v="Vienna"/>
    <x v="1"/>
    <s v="Consumer"/>
    <s v="Economy"/>
    <x v="0"/>
    <x v="1"/>
    <s v="Cardinal Binder, Recycled"/>
    <n v="0"/>
    <n v="43"/>
    <n v="9"/>
    <n v="3"/>
    <b v="0"/>
  </r>
  <r>
    <s v="AZ-2013-3298349"/>
    <x v="919"/>
    <n v="22"/>
    <n v="8"/>
    <n v="13"/>
    <x v="919"/>
    <s v="Rhys Barnett"/>
    <x v="10"/>
    <x v="29"/>
    <s v="Vienna"/>
    <x v="1"/>
    <s v="Consumer"/>
    <s v="Economy"/>
    <x v="0"/>
    <x v="1"/>
    <s v="Wilson Jones 3-Hole Punch, Recycled"/>
    <n v="0"/>
    <n v="85"/>
    <n v="25"/>
    <n v="3"/>
    <b v="0"/>
  </r>
  <r>
    <s v="AZ-2013-7533368"/>
    <x v="919"/>
    <n v="22"/>
    <n v="8"/>
    <n v="13"/>
    <x v="919"/>
    <s v="Toby Labilliere"/>
    <x v="3"/>
    <x v="52"/>
    <s v="Nantes"/>
    <x v="1"/>
    <s v="Consumer"/>
    <s v="Economy"/>
    <x v="1"/>
    <x v="9"/>
    <s v="Motorola Signal Booster, Cordless"/>
    <n v="0"/>
    <n v="496"/>
    <n v="175"/>
    <n v="4"/>
    <b v="0"/>
  </r>
  <r>
    <s v="AZ-2013-3274770"/>
    <x v="919"/>
    <n v="22"/>
    <n v="8"/>
    <n v="13"/>
    <x v="919"/>
    <s v="Rebecca Chamberlain"/>
    <x v="1"/>
    <x v="28"/>
    <s v="Stuttgart"/>
    <x v="1"/>
    <s v="Home Office"/>
    <s v="Economy"/>
    <x v="0"/>
    <x v="2"/>
    <s v="Binney &amp; Smith Markers, Fluorescent"/>
    <n v="0"/>
    <n v="51"/>
    <n v="14"/>
    <n v="2"/>
    <b v="0"/>
  </r>
  <r>
    <s v="AZ-2013-5949535"/>
    <x v="919"/>
    <n v="22"/>
    <n v="8"/>
    <n v="13"/>
    <x v="919"/>
    <s v="Ethan Cover"/>
    <x v="4"/>
    <x v="4"/>
    <s v="Lincoln"/>
    <x v="0"/>
    <s v="Home Office"/>
    <s v="Economy Plus"/>
    <x v="0"/>
    <x v="1"/>
    <s v="Cardinal 3-Hole Punch, Economy"/>
    <n v="0"/>
    <n v="115"/>
    <n v="52"/>
    <n v="4"/>
    <b v="1"/>
  </r>
  <r>
    <s v="AZ-2013-5949535"/>
    <x v="919"/>
    <n v="22"/>
    <n v="8"/>
    <n v="13"/>
    <x v="919"/>
    <s v="Ethan Cover"/>
    <x v="4"/>
    <x v="4"/>
    <s v="Lincoln"/>
    <x v="0"/>
    <s v="Home Office"/>
    <s v="Economy Plus"/>
    <x v="0"/>
    <x v="1"/>
    <s v="Ibico Hole Reinforcements, Durable"/>
    <n v="0"/>
    <n v="25"/>
    <n v="7"/>
    <n v="3"/>
    <b v="0"/>
  </r>
  <r>
    <s v="AZ-2013-5949535"/>
    <x v="919"/>
    <n v="22"/>
    <n v="8"/>
    <n v="13"/>
    <x v="919"/>
    <s v="Ethan Cover"/>
    <x v="4"/>
    <x v="4"/>
    <s v="Lincoln"/>
    <x v="0"/>
    <s v="Home Office"/>
    <s v="Economy Plus"/>
    <x v="1"/>
    <x v="13"/>
    <s v="Canon Ink, Laser"/>
    <n v="0"/>
    <n v="441"/>
    <n v="207"/>
    <n v="3"/>
    <b v="1"/>
  </r>
  <r>
    <s v="BN-2014-2791040"/>
    <x v="920"/>
    <n v="22"/>
    <n v="8"/>
    <n v="14"/>
    <x v="920"/>
    <s v="Jason Martinez"/>
    <x v="2"/>
    <x v="115"/>
    <s v="Perugia"/>
    <x v="2"/>
    <s v="Corporate"/>
    <s v="Economy Plus"/>
    <x v="2"/>
    <x v="6"/>
    <s v="Novimex Bag Chairs, Set of Two"/>
    <n v="1"/>
    <n v="58"/>
    <n v="-52"/>
    <n v="3"/>
    <b v="0"/>
  </r>
  <r>
    <s v="AZ-2014-383147"/>
    <x v="920"/>
    <n v="22"/>
    <n v="8"/>
    <n v="14"/>
    <x v="920"/>
    <s v="Angus Ibsch"/>
    <x v="4"/>
    <x v="4"/>
    <s v="Maidenhead"/>
    <x v="0"/>
    <s v="Consumer"/>
    <s v="Economy Plus"/>
    <x v="0"/>
    <x v="2"/>
    <s v="BIC Markers, Water Color"/>
    <n v="0"/>
    <n v="118"/>
    <n v="41"/>
    <n v="4"/>
    <b v="1"/>
  </r>
  <r>
    <s v="AZ-2014-383147"/>
    <x v="920"/>
    <n v="22"/>
    <n v="8"/>
    <n v="14"/>
    <x v="920"/>
    <s v="Angus Ibsch"/>
    <x v="4"/>
    <x v="4"/>
    <s v="Maidenhead"/>
    <x v="0"/>
    <s v="Consumer"/>
    <s v="Economy Plus"/>
    <x v="0"/>
    <x v="11"/>
    <s v="OIC Staples, Assorted Sizes"/>
    <n v="0"/>
    <n v="18"/>
    <n v="7"/>
    <n v="2"/>
    <b v="1"/>
  </r>
  <r>
    <s v="BN-2014-2791040"/>
    <x v="920"/>
    <n v="22"/>
    <n v="8"/>
    <n v="14"/>
    <x v="920"/>
    <s v="Jason Martinez"/>
    <x v="2"/>
    <x v="115"/>
    <s v="Perugia"/>
    <x v="2"/>
    <s v="Corporate"/>
    <s v="Economy Plus"/>
    <x v="0"/>
    <x v="0"/>
    <s v="Green Bar Message Books, Recycled"/>
    <n v="0"/>
    <n v="119"/>
    <n v="43"/>
    <n v="5"/>
    <b v="0"/>
  </r>
  <r>
    <s v="BN-2014-2791040"/>
    <x v="920"/>
    <n v="22"/>
    <n v="8"/>
    <n v="14"/>
    <x v="920"/>
    <s v="Jason Martinez"/>
    <x v="2"/>
    <x v="115"/>
    <s v="Perugia"/>
    <x v="2"/>
    <s v="Corporate"/>
    <s v="Economy Plus"/>
    <x v="1"/>
    <x v="9"/>
    <s v="Apple Smart Phone, Full Size"/>
    <n v="0"/>
    <n v="765"/>
    <n v="-153"/>
    <n v="2"/>
    <b v="0"/>
  </r>
  <r>
    <s v="BN-2014-8703611"/>
    <x v="920"/>
    <n v="22"/>
    <n v="8"/>
    <n v="14"/>
    <x v="920"/>
    <s v="Crystal Turner"/>
    <x v="3"/>
    <x v="8"/>
    <s v="Bagnolet"/>
    <x v="1"/>
    <s v="Consumer"/>
    <s v="Economy"/>
    <x v="2"/>
    <x v="15"/>
    <s v="Rubbermaid Frame, Duo Pack"/>
    <n v="0"/>
    <n v="880"/>
    <n v="97"/>
    <n v="8"/>
    <b v="1"/>
  </r>
  <r>
    <s v="BN-2014-8703611"/>
    <x v="920"/>
    <n v="22"/>
    <n v="8"/>
    <n v="14"/>
    <x v="920"/>
    <s v="Crystal Turner"/>
    <x v="3"/>
    <x v="8"/>
    <s v="Bagnolet"/>
    <x v="1"/>
    <s v="Consumer"/>
    <s v="Economy"/>
    <x v="0"/>
    <x v="1"/>
    <s v="Acco Binding Machine, Recycled"/>
    <n v="0"/>
    <n v="154"/>
    <n v="39"/>
    <n v="3"/>
    <b v="1"/>
  </r>
  <r>
    <s v="BN-2014-8703611"/>
    <x v="920"/>
    <n v="22"/>
    <n v="8"/>
    <n v="14"/>
    <x v="920"/>
    <s v="Crystal Turner"/>
    <x v="3"/>
    <x v="8"/>
    <s v="Bagnolet"/>
    <x v="1"/>
    <s v="Consumer"/>
    <s v="Economy"/>
    <x v="1"/>
    <x v="13"/>
    <s v="Hewlett Fax Machine, Laser"/>
    <n v="0"/>
    <n v="816"/>
    <n v="-96"/>
    <n v="3"/>
    <b v="0"/>
  </r>
  <r>
    <s v="BN-2014-7374900"/>
    <x v="920"/>
    <n v="22"/>
    <n v="8"/>
    <n v="14"/>
    <x v="920"/>
    <s v="Melody Nelson"/>
    <x v="2"/>
    <x v="15"/>
    <s v="Acireale"/>
    <x v="2"/>
    <s v="Corporate"/>
    <s v="Economy Plus"/>
    <x v="1"/>
    <x v="9"/>
    <s v="Nokia Office Telephone, with Caller ID"/>
    <n v="0"/>
    <n v="195"/>
    <n v="-117"/>
    <n v="5"/>
    <b v="0"/>
  </r>
  <r>
    <s v="AZ-2014-5408556"/>
    <x v="920"/>
    <n v="22"/>
    <n v="8"/>
    <n v="14"/>
    <x v="920"/>
    <s v="Jessica Paramor"/>
    <x v="5"/>
    <x v="54"/>
    <s v="Madrid"/>
    <x v="2"/>
    <s v="Corporate"/>
    <s v="Economy"/>
    <x v="2"/>
    <x v="15"/>
    <s v="Deflect-O Stacking Tray, Erganomic"/>
    <n v="0"/>
    <n v="191"/>
    <n v="54"/>
    <n v="8"/>
    <b v="1"/>
  </r>
  <r>
    <s v="AZ-2014-5363417"/>
    <x v="920"/>
    <n v="22"/>
    <n v="8"/>
    <n v="14"/>
    <x v="920"/>
    <s v="Bianca Crisp"/>
    <x v="4"/>
    <x v="4"/>
    <s v="Sunderland"/>
    <x v="0"/>
    <s v="Home Office"/>
    <s v="Economy"/>
    <x v="2"/>
    <x v="6"/>
    <s v="Office Star Rocking Chair, Set of Two"/>
    <n v="0"/>
    <n v="429"/>
    <n v="17"/>
    <n v="3"/>
    <b v="0"/>
  </r>
  <r>
    <s v="AZ-2014-7156078"/>
    <x v="920"/>
    <n v="22"/>
    <n v="8"/>
    <n v="14"/>
    <x v="920"/>
    <s v="Amy Nixon"/>
    <x v="1"/>
    <x v="1"/>
    <s v="Hagen"/>
    <x v="1"/>
    <s v="Consumer"/>
    <s v="Economy"/>
    <x v="0"/>
    <x v="1"/>
    <s v="Wilson Jones Index Tab, Clear"/>
    <n v="0"/>
    <n v="18"/>
    <n v="2"/>
    <n v="3"/>
    <b v="0"/>
  </r>
  <r>
    <s v="AZ-2014-5363417"/>
    <x v="920"/>
    <n v="22"/>
    <n v="8"/>
    <n v="14"/>
    <x v="920"/>
    <s v="Bianca Crisp"/>
    <x v="4"/>
    <x v="4"/>
    <s v="Sunderland"/>
    <x v="0"/>
    <s v="Home Office"/>
    <s v="Economy"/>
    <x v="0"/>
    <x v="14"/>
    <s v="Hon Removable Labels, Adjustable"/>
    <n v="0"/>
    <n v="21"/>
    <n v="1"/>
    <n v="2"/>
    <b v="0"/>
  </r>
  <r>
    <s v="BN-2014-2717006"/>
    <x v="920"/>
    <n v="22"/>
    <n v="8"/>
    <n v="14"/>
    <x v="920"/>
    <s v="Devin Huddleston"/>
    <x v="3"/>
    <x v="39"/>
    <s v="Vallauris"/>
    <x v="1"/>
    <s v="Consumer"/>
    <s v="Economy"/>
    <x v="1"/>
    <x v="4"/>
    <s v="Epson Receipt Printer, Durable"/>
    <n v="0"/>
    <n v="299"/>
    <n v="-28"/>
    <n v="3"/>
    <b v="0"/>
  </r>
  <r>
    <s v="AZ-2014-5363417"/>
    <x v="920"/>
    <n v="22"/>
    <n v="8"/>
    <n v="14"/>
    <x v="920"/>
    <s v="Bianca Crisp"/>
    <x v="4"/>
    <x v="4"/>
    <s v="Sunderland"/>
    <x v="0"/>
    <s v="Home Office"/>
    <s v="Economy"/>
    <x v="1"/>
    <x v="7"/>
    <s v="Logitech Numeric Keypad, USB"/>
    <n v="0"/>
    <n v="47"/>
    <n v="20"/>
    <n v="1"/>
    <b v="1"/>
  </r>
  <r>
    <s v="AZ-2011-8007862"/>
    <x v="921"/>
    <n v="23"/>
    <n v="8"/>
    <n v="11"/>
    <x v="921"/>
    <s v="Millie Arnold"/>
    <x v="3"/>
    <x v="30"/>
    <s v="Lille"/>
    <x v="1"/>
    <s v="Consumer"/>
    <s v="Economy"/>
    <x v="0"/>
    <x v="14"/>
    <s v="Novimex Color Coded Labels, 5000 Label Set"/>
    <n v="0"/>
    <n v="26"/>
    <n v="7"/>
    <n v="2"/>
    <b v="1"/>
  </r>
  <r>
    <s v="AZ-2011-9167855"/>
    <x v="921"/>
    <n v="23"/>
    <n v="8"/>
    <n v="11"/>
    <x v="921"/>
    <s v="Patricia Epps"/>
    <x v="4"/>
    <x v="4"/>
    <s v="London"/>
    <x v="0"/>
    <s v="Corporate"/>
    <s v="Economy"/>
    <x v="0"/>
    <x v="1"/>
    <s v="Wilson Jones 3-Hole Punch, Economy"/>
    <n v="0"/>
    <n v="76"/>
    <n v="19"/>
    <n v="3"/>
    <b v="1"/>
  </r>
  <r>
    <s v="AZ-2011-9167855"/>
    <x v="921"/>
    <n v="23"/>
    <n v="8"/>
    <n v="11"/>
    <x v="921"/>
    <s v="Patricia Epps"/>
    <x v="4"/>
    <x v="4"/>
    <s v="London"/>
    <x v="0"/>
    <s v="Corporate"/>
    <s v="Economy"/>
    <x v="1"/>
    <x v="9"/>
    <s v="Motorola Headset, Cordless"/>
    <n v="0"/>
    <n v="149"/>
    <n v="36"/>
    <n v="2"/>
    <b v="0"/>
  </r>
  <r>
    <s v="AZ-2011-5471262"/>
    <x v="921"/>
    <n v="23"/>
    <n v="8"/>
    <n v="11"/>
    <x v="921"/>
    <s v="Toby Williamson"/>
    <x v="3"/>
    <x v="3"/>
    <s v="Saint-Avold"/>
    <x v="1"/>
    <s v="Home Office"/>
    <s v="Economy Plus"/>
    <x v="0"/>
    <x v="14"/>
    <s v="Novimex File Folder Labels, Alphabetical"/>
    <n v="0"/>
    <n v="16"/>
    <n v="2"/>
    <n v="2"/>
    <b v="0"/>
  </r>
  <r>
    <s v="BN-2011-2986565"/>
    <x v="921"/>
    <n v="23"/>
    <n v="8"/>
    <n v="11"/>
    <x v="921"/>
    <s v="Harry Josephson"/>
    <x v="9"/>
    <x v="72"/>
    <s v="Breda"/>
    <x v="1"/>
    <s v="Consumer"/>
    <s v="Economy"/>
    <x v="1"/>
    <x v="13"/>
    <s v="Canon Copy Machine, Digital"/>
    <n v="1"/>
    <n v="262"/>
    <n v="-204"/>
    <n v="2"/>
    <b v="0"/>
  </r>
  <r>
    <s v="AZ-2012-1384940"/>
    <x v="922"/>
    <n v="23"/>
    <n v="8"/>
    <n v="12"/>
    <x v="922"/>
    <s v="Jay Johnson"/>
    <x v="3"/>
    <x v="8"/>
    <s v="Gonesse"/>
    <x v="1"/>
    <s v="Consumer"/>
    <s v="Economy Plus"/>
    <x v="2"/>
    <x v="5"/>
    <s v="Bush Library with Doors, Metal"/>
    <n v="0"/>
    <n v="1310"/>
    <n v="73"/>
    <n v="4"/>
    <b v="1"/>
  </r>
  <r>
    <s v="AZ-2012-1384940"/>
    <x v="922"/>
    <n v="23"/>
    <n v="8"/>
    <n v="12"/>
    <x v="922"/>
    <s v="Jay Johnson"/>
    <x v="3"/>
    <x v="8"/>
    <s v="Gonesse"/>
    <x v="1"/>
    <s v="Consumer"/>
    <s v="Economy Plus"/>
    <x v="0"/>
    <x v="2"/>
    <s v="Stanley Markers, Easy-Erase"/>
    <n v="0"/>
    <n v="45"/>
    <n v="0"/>
    <n v="2"/>
    <b v="0"/>
  </r>
  <r>
    <s v="AZ-2012-874954"/>
    <x v="922"/>
    <n v="23"/>
    <n v="8"/>
    <n v="12"/>
    <x v="922"/>
    <s v="Mackenzie Whitford"/>
    <x v="4"/>
    <x v="4"/>
    <s v="Bury"/>
    <x v="0"/>
    <s v="Consumer"/>
    <s v="Economy"/>
    <x v="0"/>
    <x v="11"/>
    <s v="Accos Thumb Tacks, Assorted Sizes"/>
    <n v="0"/>
    <n v="78"/>
    <n v="5"/>
    <n v="7"/>
    <b v="0"/>
  </r>
  <r>
    <s v="AZ-2012-1406543"/>
    <x v="922"/>
    <n v="23"/>
    <n v="8"/>
    <n v="12"/>
    <x v="922"/>
    <s v="Edward Martinez"/>
    <x v="3"/>
    <x v="8"/>
    <s v="Boulogne-Billancourt"/>
    <x v="1"/>
    <s v="Corporate"/>
    <s v="Economy"/>
    <x v="0"/>
    <x v="2"/>
    <s v="BIC Pens, Water Color"/>
    <n v="0"/>
    <n v="87"/>
    <n v="36"/>
    <n v="5"/>
    <b v="0"/>
  </r>
  <r>
    <s v="AZ-2012-8434539"/>
    <x v="922"/>
    <n v="23"/>
    <n v="8"/>
    <n v="12"/>
    <x v="922"/>
    <s v="Jay Johnson"/>
    <x v="3"/>
    <x v="8"/>
    <s v="Livry-Gargan"/>
    <x v="1"/>
    <s v="Consumer"/>
    <s v="Economy"/>
    <x v="2"/>
    <x v="6"/>
    <s v="SAFCO Bag Chairs, Black"/>
    <n v="0"/>
    <n v="254"/>
    <n v="20"/>
    <n v="6"/>
    <b v="0"/>
  </r>
  <r>
    <s v="AZ-2012-2751924"/>
    <x v="922"/>
    <n v="23"/>
    <n v="8"/>
    <n v="12"/>
    <x v="922"/>
    <s v="Judy Rodriquez"/>
    <x v="1"/>
    <x v="1"/>
    <s v="Hagen"/>
    <x v="1"/>
    <s v="Consumer"/>
    <s v="Economy Plus"/>
    <x v="0"/>
    <x v="12"/>
    <s v="Kleencut Box Cutter, Steel"/>
    <n v="0"/>
    <n v="102"/>
    <n v="16"/>
    <n v="3"/>
    <b v="1"/>
  </r>
  <r>
    <s v="BN-2012-183691"/>
    <x v="922"/>
    <n v="23"/>
    <n v="8"/>
    <n v="12"/>
    <x v="922"/>
    <s v="Kimberly Jones"/>
    <x v="3"/>
    <x v="14"/>
    <s v="Toulouse"/>
    <x v="1"/>
    <s v="Corporate"/>
    <s v="Economy Plus"/>
    <x v="2"/>
    <x v="6"/>
    <s v="Hon Steel Folding Chair, Set of Two"/>
    <n v="1"/>
    <n v="234"/>
    <n v="-229"/>
    <n v="7"/>
    <b v="0"/>
  </r>
  <r>
    <s v="BN-2012-183691"/>
    <x v="922"/>
    <n v="23"/>
    <n v="8"/>
    <n v="12"/>
    <x v="922"/>
    <s v="Kimberly Jones"/>
    <x v="3"/>
    <x v="14"/>
    <s v="Toulouse"/>
    <x v="1"/>
    <s v="Corporate"/>
    <s v="Economy Plus"/>
    <x v="0"/>
    <x v="1"/>
    <s v="Wilson Jones Hole Reinforcements, Economy"/>
    <n v="1"/>
    <n v="9"/>
    <n v="0"/>
    <n v="4"/>
    <b v="0"/>
  </r>
  <r>
    <s v="BN-2012-183691"/>
    <x v="922"/>
    <n v="23"/>
    <n v="8"/>
    <n v="12"/>
    <x v="922"/>
    <s v="Kimberly Jones"/>
    <x v="3"/>
    <x v="14"/>
    <s v="Toulouse"/>
    <x v="1"/>
    <s v="Corporate"/>
    <s v="Economy Plus"/>
    <x v="0"/>
    <x v="12"/>
    <s v="Elite Trimmer, Steel"/>
    <n v="1"/>
    <n v="82"/>
    <n v="-2"/>
    <n v="4"/>
    <b v="0"/>
  </r>
  <r>
    <s v="BN-2012-8414953"/>
    <x v="922"/>
    <n v="23"/>
    <n v="8"/>
    <n v="12"/>
    <x v="922"/>
    <s v="Ella Troy"/>
    <x v="4"/>
    <x v="4"/>
    <s v="London"/>
    <x v="0"/>
    <s v="Home Office"/>
    <s v="Economy"/>
    <x v="0"/>
    <x v="2"/>
    <s v="BIC Canvas, Blue"/>
    <n v="0"/>
    <n v="338"/>
    <n v="-8"/>
    <n v="7"/>
    <b v="1"/>
  </r>
  <r>
    <s v="BN-2012-8414953"/>
    <x v="922"/>
    <n v="23"/>
    <n v="8"/>
    <n v="12"/>
    <x v="922"/>
    <s v="Ella Troy"/>
    <x v="4"/>
    <x v="4"/>
    <s v="London"/>
    <x v="0"/>
    <s v="Home Office"/>
    <s v="Economy"/>
    <x v="0"/>
    <x v="2"/>
    <s v="BIC Pencil Sharpener, Easy-Erase"/>
    <n v="0"/>
    <n v="132"/>
    <n v="-7"/>
    <n v="5"/>
    <b v="1"/>
  </r>
  <r>
    <s v="BN-2012-8414953"/>
    <x v="922"/>
    <n v="23"/>
    <n v="8"/>
    <n v="12"/>
    <x v="922"/>
    <s v="Ella Troy"/>
    <x v="4"/>
    <x v="4"/>
    <s v="London"/>
    <x v="0"/>
    <s v="Home Office"/>
    <s v="Economy"/>
    <x v="0"/>
    <x v="2"/>
    <s v="Binney &amp; Smith Sketch Pad, Fluorescent"/>
    <n v="0"/>
    <n v="171"/>
    <n v="-10"/>
    <n v="4"/>
    <b v="0"/>
  </r>
  <r>
    <s v="BN-2012-8414953"/>
    <x v="922"/>
    <n v="23"/>
    <n v="8"/>
    <n v="12"/>
    <x v="922"/>
    <s v="Ella Troy"/>
    <x v="4"/>
    <x v="4"/>
    <s v="London"/>
    <x v="0"/>
    <s v="Home Office"/>
    <s v="Economy"/>
    <x v="0"/>
    <x v="11"/>
    <s v="Advantus Clamps, 12 Pack"/>
    <n v="0"/>
    <n v="152"/>
    <n v="10"/>
    <n v="9"/>
    <b v="1"/>
  </r>
  <r>
    <s v="BN-2012-8414953"/>
    <x v="922"/>
    <n v="23"/>
    <n v="8"/>
    <n v="12"/>
    <x v="922"/>
    <s v="Ella Troy"/>
    <x v="4"/>
    <x v="4"/>
    <s v="London"/>
    <x v="0"/>
    <s v="Home Office"/>
    <s v="Economy"/>
    <x v="0"/>
    <x v="3"/>
    <s v="Fellowes Trays, Blue"/>
    <n v="0"/>
    <n v="207"/>
    <n v="-7"/>
    <n v="4"/>
    <b v="0"/>
  </r>
  <r>
    <s v="BN-2012-8414953"/>
    <x v="922"/>
    <n v="23"/>
    <n v="8"/>
    <n v="12"/>
    <x v="922"/>
    <s v="Ella Troy"/>
    <x v="4"/>
    <x v="4"/>
    <s v="London"/>
    <x v="0"/>
    <s v="Home Office"/>
    <s v="Economy"/>
    <x v="0"/>
    <x v="12"/>
    <s v="Elite Shears, High Speed"/>
    <n v="0"/>
    <n v="127"/>
    <n v="13"/>
    <n v="3"/>
    <b v="0"/>
  </r>
  <r>
    <s v="BN-2012-8414953"/>
    <x v="922"/>
    <n v="23"/>
    <n v="8"/>
    <n v="12"/>
    <x v="922"/>
    <s v="Ella Troy"/>
    <x v="4"/>
    <x v="4"/>
    <s v="London"/>
    <x v="0"/>
    <s v="Home Office"/>
    <s v="Economy"/>
    <x v="1"/>
    <x v="7"/>
    <s v="Logitech Router, USB"/>
    <n v="0"/>
    <n v="223"/>
    <n v="5"/>
    <n v="1"/>
    <b v="1"/>
  </r>
  <r>
    <s v="AZ-2013-9398373"/>
    <x v="923"/>
    <n v="23"/>
    <n v="8"/>
    <n v="13"/>
    <x v="923"/>
    <s v="Kristen Holland"/>
    <x v="4"/>
    <x v="4"/>
    <s v="Barnsley"/>
    <x v="0"/>
    <s v="Consumer"/>
    <s v="Priority"/>
    <x v="0"/>
    <x v="1"/>
    <s v="Acco Binder, Economy"/>
    <n v="0"/>
    <n v="61"/>
    <n v="8"/>
    <n v="4"/>
    <b v="1"/>
  </r>
  <r>
    <s v="AZ-2013-7719706"/>
    <x v="923"/>
    <n v="23"/>
    <n v="8"/>
    <n v="13"/>
    <x v="923"/>
    <s v="Maya Pamphlett"/>
    <x v="4"/>
    <x v="4"/>
    <s v="Nottingham"/>
    <x v="0"/>
    <s v="Consumer"/>
    <s v="Priority"/>
    <x v="0"/>
    <x v="10"/>
    <s v="Ames Interoffice Envelope, Recycled"/>
    <n v="0"/>
    <n v="176"/>
    <n v="79"/>
    <n v="4"/>
    <b v="0"/>
  </r>
  <r>
    <s v="AZ-2013-2659520"/>
    <x v="923"/>
    <n v="23"/>
    <n v="8"/>
    <n v="13"/>
    <x v="923"/>
    <s v="Ewan Lee"/>
    <x v="2"/>
    <x v="6"/>
    <s v="Latina"/>
    <x v="2"/>
    <s v="Consumer"/>
    <s v="Economy Plus"/>
    <x v="0"/>
    <x v="2"/>
    <s v="Stanley Canvas, Fluorescent"/>
    <n v="0"/>
    <n v="304"/>
    <n v="97"/>
    <n v="6"/>
    <b v="0"/>
  </r>
  <r>
    <s v="AZ-2013-9398373"/>
    <x v="923"/>
    <n v="23"/>
    <n v="8"/>
    <n v="13"/>
    <x v="923"/>
    <s v="Kristen Holland"/>
    <x v="4"/>
    <x v="4"/>
    <s v="Barnsley"/>
    <x v="0"/>
    <s v="Consumer"/>
    <s v="Priority"/>
    <x v="1"/>
    <x v="7"/>
    <s v="Memorex Mouse, Programmable"/>
    <n v="0"/>
    <n v="89"/>
    <n v="6"/>
    <n v="3"/>
    <b v="0"/>
  </r>
  <r>
    <s v="AZ-2013-4599374"/>
    <x v="923"/>
    <n v="23"/>
    <n v="8"/>
    <n v="13"/>
    <x v="923"/>
    <s v="Benjamin Humphries"/>
    <x v="3"/>
    <x v="8"/>
    <s v="Saint-Denis"/>
    <x v="1"/>
    <s v="Consumer"/>
    <s v="Economy"/>
    <x v="0"/>
    <x v="0"/>
    <s v="SanDisk Cards &amp; Envelopes, 8.5 x 11"/>
    <n v="0"/>
    <n v="105"/>
    <n v="28"/>
    <n v="2"/>
    <b v="0"/>
  </r>
  <r>
    <s v="BN-2013-5717739"/>
    <x v="923"/>
    <n v="23"/>
    <n v="8"/>
    <n v="13"/>
    <x v="923"/>
    <s v="Sam French"/>
    <x v="2"/>
    <x v="2"/>
    <s v="Ravenna"/>
    <x v="2"/>
    <s v="Consumer"/>
    <s v="Economy"/>
    <x v="0"/>
    <x v="3"/>
    <s v="Eldon Lockers, Blue"/>
    <n v="0"/>
    <n v="356"/>
    <n v="-178"/>
    <n v="3"/>
    <b v="1"/>
  </r>
  <r>
    <s v="AZ-2013-2972067"/>
    <x v="923"/>
    <n v="23"/>
    <n v="8"/>
    <n v="13"/>
    <x v="923"/>
    <s v="Claire Harrington"/>
    <x v="2"/>
    <x v="55"/>
    <s v="Pistoia"/>
    <x v="2"/>
    <s v="Home Office"/>
    <s v="Economy"/>
    <x v="0"/>
    <x v="2"/>
    <s v="BIC Markers, Fluorescent"/>
    <n v="0"/>
    <n v="83"/>
    <n v="7"/>
    <n v="3"/>
    <b v="1"/>
  </r>
  <r>
    <s v="AZ-2014-8231196"/>
    <x v="924"/>
    <n v="23"/>
    <n v="8"/>
    <n v="14"/>
    <x v="924"/>
    <s v="Alana Zahel"/>
    <x v="3"/>
    <x v="39"/>
    <s v="Salon-de-Provence"/>
    <x v="1"/>
    <s v="Consumer"/>
    <s v="Immediate"/>
    <x v="0"/>
    <x v="1"/>
    <s v="Avery Binding Machine, Clear"/>
    <n v="0"/>
    <n v="290"/>
    <n v="35"/>
    <n v="6"/>
    <b v="1"/>
  </r>
  <r>
    <s v="AZ-2014-8231196"/>
    <x v="924"/>
    <n v="23"/>
    <n v="8"/>
    <n v="14"/>
    <x v="924"/>
    <s v="Alana Zahel"/>
    <x v="3"/>
    <x v="39"/>
    <s v="Salon-de-Provence"/>
    <x v="1"/>
    <s v="Consumer"/>
    <s v="Immediate"/>
    <x v="1"/>
    <x v="7"/>
    <s v="Logitech Memory Card, USB"/>
    <n v="0"/>
    <n v="207"/>
    <n v="33"/>
    <n v="2"/>
    <b v="1"/>
  </r>
  <r>
    <s v="AZ-2014-1670847"/>
    <x v="924"/>
    <n v="23"/>
    <n v="8"/>
    <n v="14"/>
    <x v="924"/>
    <s v="Joshua Romero"/>
    <x v="3"/>
    <x v="27"/>
    <s v="Bordeaux"/>
    <x v="1"/>
    <s v="Consumer"/>
    <s v="Priority"/>
    <x v="1"/>
    <x v="13"/>
    <s v="Sharp Fax and Copier, Color"/>
    <n v="0"/>
    <n v="578"/>
    <n v="231"/>
    <n v="4"/>
    <b v="0"/>
  </r>
  <r>
    <s v="AZ-2014-604264"/>
    <x v="924"/>
    <n v="23"/>
    <n v="8"/>
    <n v="14"/>
    <x v="924"/>
    <s v="John Baca"/>
    <x v="4"/>
    <x v="4"/>
    <s v="Nottingham"/>
    <x v="0"/>
    <s v="Consumer"/>
    <s v="Priority"/>
    <x v="0"/>
    <x v="14"/>
    <s v="Avery Legal Exhibit Labels, Adjustable"/>
    <n v="0"/>
    <n v="46"/>
    <n v="14"/>
    <n v="5"/>
    <b v="1"/>
  </r>
  <r>
    <s v="BN-2014-5918284"/>
    <x v="924"/>
    <n v="23"/>
    <n v="8"/>
    <n v="14"/>
    <x v="924"/>
    <s v="Isabelle Gould"/>
    <x v="9"/>
    <x v="51"/>
    <s v="Amsterdam"/>
    <x v="1"/>
    <s v="Consumer"/>
    <s v="Economy Plus"/>
    <x v="2"/>
    <x v="15"/>
    <s v="Rubbermaid Frame, Duo Pack"/>
    <n v="0"/>
    <n v="264"/>
    <n v="-30"/>
    <n v="3"/>
    <b v="0"/>
  </r>
  <r>
    <s v="BN-2014-5918284"/>
    <x v="924"/>
    <n v="23"/>
    <n v="8"/>
    <n v="14"/>
    <x v="924"/>
    <s v="Isabelle Gould"/>
    <x v="9"/>
    <x v="51"/>
    <s v="Amsterdam"/>
    <x v="1"/>
    <s v="Consumer"/>
    <s v="Economy Plus"/>
    <x v="0"/>
    <x v="12"/>
    <s v="Elite Scissors, High Speed"/>
    <n v="1"/>
    <n v="45"/>
    <n v="-2"/>
    <n v="4"/>
    <b v="0"/>
  </r>
  <r>
    <s v="AZ-2014-3694312"/>
    <x v="924"/>
    <n v="23"/>
    <n v="8"/>
    <n v="14"/>
    <x v="924"/>
    <s v="Denise Harris"/>
    <x v="2"/>
    <x v="123"/>
    <s v="Crotone"/>
    <x v="2"/>
    <s v="Consumer"/>
    <s v="Economy"/>
    <x v="0"/>
    <x v="11"/>
    <s v="Advantus Push Pins, Assorted Sizes"/>
    <n v="0"/>
    <n v="36"/>
    <n v="7"/>
    <n v="3"/>
    <b v="0"/>
  </r>
  <r>
    <s v="BN-2014-6231386"/>
    <x v="924"/>
    <n v="23"/>
    <n v="8"/>
    <n v="14"/>
    <x v="924"/>
    <s v="Leon Thompson"/>
    <x v="6"/>
    <x v="26"/>
    <s v="Dublin"/>
    <x v="0"/>
    <s v="Consumer"/>
    <s v="Economy"/>
    <x v="1"/>
    <x v="7"/>
    <s v="Enermax Flash Drive, Erganomic"/>
    <n v="1"/>
    <n v="20"/>
    <n v="-2"/>
    <n v="1"/>
    <b v="1"/>
  </r>
  <r>
    <s v="AZ-2011-7181024"/>
    <x v="925"/>
    <n v="24"/>
    <n v="8"/>
    <n v="11"/>
    <x v="925"/>
    <s v="Ethan Howarth"/>
    <x v="3"/>
    <x v="14"/>
    <s v="Montpellier"/>
    <x v="1"/>
    <s v="Consumer"/>
    <s v="Economy"/>
    <x v="2"/>
    <x v="15"/>
    <s v="Tenex Light Bulb, Duo Pack"/>
    <n v="0"/>
    <n v="76"/>
    <n v="9"/>
    <n v="4"/>
    <b v="0"/>
  </r>
  <r>
    <s v="AZ-2011-2748688"/>
    <x v="925"/>
    <n v="24"/>
    <n v="8"/>
    <n v="11"/>
    <x v="925"/>
    <s v="Francesca Bowen"/>
    <x v="4"/>
    <x v="4"/>
    <s v="High Wycombe"/>
    <x v="0"/>
    <s v="Consumer"/>
    <s v="Economy"/>
    <x v="0"/>
    <x v="2"/>
    <s v="Stanley Markers, Water Color"/>
    <n v="0"/>
    <n v="51"/>
    <n v="17"/>
    <n v="2"/>
    <b v="1"/>
  </r>
  <r>
    <s v="BN-2011-251096"/>
    <x v="925"/>
    <n v="24"/>
    <n v="8"/>
    <n v="11"/>
    <x v="925"/>
    <s v="Abby Muramats"/>
    <x v="2"/>
    <x v="55"/>
    <s v="Lucca"/>
    <x v="2"/>
    <s v="Consumer"/>
    <s v="Immediate"/>
    <x v="1"/>
    <x v="9"/>
    <s v="Cisco Signal Booster, with Caller ID"/>
    <n v="0"/>
    <n v="182"/>
    <n v="-46"/>
    <n v="2"/>
    <b v="1"/>
  </r>
  <r>
    <s v="BN-2011-7963759"/>
    <x v="925"/>
    <n v="24"/>
    <n v="8"/>
    <n v="11"/>
    <x v="925"/>
    <s v="Anna Kelly"/>
    <x v="2"/>
    <x v="37"/>
    <s v="Turin"/>
    <x v="2"/>
    <s v="Corporate"/>
    <s v="Economy"/>
    <x v="2"/>
    <x v="6"/>
    <s v="Office Star Executive Leather Armchair, Adjustable"/>
    <n v="1"/>
    <n v="744"/>
    <n v="-353"/>
    <n v="4"/>
    <b v="0"/>
  </r>
  <r>
    <s v="BN-2011-7963759"/>
    <x v="925"/>
    <n v="24"/>
    <n v="8"/>
    <n v="11"/>
    <x v="925"/>
    <s v="Anna Kelly"/>
    <x v="2"/>
    <x v="37"/>
    <s v="Turin"/>
    <x v="2"/>
    <s v="Corporate"/>
    <s v="Economy"/>
    <x v="0"/>
    <x v="3"/>
    <s v="Eldon Folders, Single Width"/>
    <n v="0"/>
    <n v="51"/>
    <n v="6"/>
    <n v="5"/>
    <b v="0"/>
  </r>
  <r>
    <s v="BN-2011-7963759"/>
    <x v="925"/>
    <n v="24"/>
    <n v="8"/>
    <n v="11"/>
    <x v="925"/>
    <s v="Anna Kelly"/>
    <x v="2"/>
    <x v="37"/>
    <s v="Turin"/>
    <x v="2"/>
    <s v="Corporate"/>
    <s v="Economy"/>
    <x v="0"/>
    <x v="3"/>
    <s v="Eldon Lockers, Industrial"/>
    <n v="0"/>
    <n v="119"/>
    <n v="18"/>
    <n v="1"/>
    <b v="0"/>
  </r>
  <r>
    <s v="BN-2011-7963759"/>
    <x v="925"/>
    <n v="24"/>
    <n v="8"/>
    <n v="11"/>
    <x v="925"/>
    <s v="Anna Kelly"/>
    <x v="2"/>
    <x v="37"/>
    <s v="Turin"/>
    <x v="2"/>
    <s v="Corporate"/>
    <s v="Economy"/>
    <x v="0"/>
    <x v="3"/>
    <s v="Eldon Trays, Wire Frame"/>
    <n v="0"/>
    <n v="85"/>
    <n v="-1"/>
    <n v="3"/>
    <b v="0"/>
  </r>
  <r>
    <s v="BN-2011-7963759"/>
    <x v="925"/>
    <n v="24"/>
    <n v="8"/>
    <n v="11"/>
    <x v="925"/>
    <s v="Anna Kelly"/>
    <x v="2"/>
    <x v="37"/>
    <s v="Turin"/>
    <x v="2"/>
    <s v="Corporate"/>
    <s v="Economy"/>
    <x v="0"/>
    <x v="3"/>
    <s v="Rogers Shelving, Industrial"/>
    <n v="0"/>
    <n v="451"/>
    <n v="-75"/>
    <n v="12"/>
    <b v="0"/>
  </r>
  <r>
    <s v="BN-2011-7963759"/>
    <x v="925"/>
    <n v="24"/>
    <n v="8"/>
    <n v="11"/>
    <x v="925"/>
    <s v="Anna Kelly"/>
    <x v="2"/>
    <x v="37"/>
    <s v="Turin"/>
    <x v="2"/>
    <s v="Corporate"/>
    <s v="Economy"/>
    <x v="1"/>
    <x v="9"/>
    <s v="Motorola Speaker Phone, Full Size"/>
    <n v="0"/>
    <n v="393"/>
    <n v="-190"/>
    <n v="5"/>
    <b v="1"/>
  </r>
  <r>
    <s v="AZ-2012-7631532"/>
    <x v="926"/>
    <n v="24"/>
    <n v="8"/>
    <n v="12"/>
    <x v="926"/>
    <s v="Adam Walpole"/>
    <x v="5"/>
    <x v="38"/>
    <s v="Molina de Segura"/>
    <x v="2"/>
    <s v="Corporate"/>
    <s v="Economy"/>
    <x v="2"/>
    <x v="5"/>
    <s v="Bush Stackable Bookrack, Mobile"/>
    <n v="0"/>
    <n v="371"/>
    <n v="41"/>
    <n v="3"/>
    <b v="1"/>
  </r>
  <r>
    <s v="AZ-2012-7631532"/>
    <x v="926"/>
    <n v="24"/>
    <n v="8"/>
    <n v="12"/>
    <x v="926"/>
    <s v="Adam Walpole"/>
    <x v="5"/>
    <x v="38"/>
    <s v="Molina de Segura"/>
    <x v="2"/>
    <s v="Corporate"/>
    <s v="Economy"/>
    <x v="0"/>
    <x v="1"/>
    <s v="Cardinal Hole Reinforcements, Durable"/>
    <n v="0"/>
    <n v="27"/>
    <n v="6"/>
    <n v="4"/>
    <b v="1"/>
  </r>
  <r>
    <s v="AZ-2012-7631532"/>
    <x v="926"/>
    <n v="24"/>
    <n v="8"/>
    <n v="12"/>
    <x v="926"/>
    <s v="Adam Walpole"/>
    <x v="5"/>
    <x v="38"/>
    <s v="Molina de Segura"/>
    <x v="2"/>
    <s v="Corporate"/>
    <s v="Economy"/>
    <x v="0"/>
    <x v="1"/>
    <s v="Ibico Hole Reinforcements, Recycled"/>
    <n v="0"/>
    <n v="37"/>
    <n v="11"/>
    <n v="5"/>
    <b v="1"/>
  </r>
  <r>
    <s v="AZ-2012-957579"/>
    <x v="926"/>
    <n v="24"/>
    <n v="8"/>
    <n v="12"/>
    <x v="926"/>
    <s v="Angie Massengill"/>
    <x v="1"/>
    <x v="1"/>
    <s v="Bochum"/>
    <x v="1"/>
    <s v="Consumer"/>
    <s v="Economy"/>
    <x v="2"/>
    <x v="5"/>
    <s v="Bush Classic Bookcase, Traditional"/>
    <n v="0"/>
    <n v="1857"/>
    <n v="640"/>
    <n v="5"/>
    <b v="0"/>
  </r>
  <r>
    <s v="AZ-2012-957579"/>
    <x v="926"/>
    <n v="24"/>
    <n v="8"/>
    <n v="12"/>
    <x v="926"/>
    <s v="Angie Massengill"/>
    <x v="1"/>
    <x v="1"/>
    <s v="Bochum"/>
    <x v="1"/>
    <s v="Consumer"/>
    <s v="Economy"/>
    <x v="2"/>
    <x v="5"/>
    <s v="Sauder 3-Shelf Cabinet, Pine"/>
    <n v="0"/>
    <n v="454"/>
    <n v="66"/>
    <n v="3"/>
    <b v="1"/>
  </r>
  <r>
    <s v="AZ-2012-957579"/>
    <x v="926"/>
    <n v="24"/>
    <n v="8"/>
    <n v="12"/>
    <x v="926"/>
    <s v="Angie Massengill"/>
    <x v="1"/>
    <x v="1"/>
    <s v="Bochum"/>
    <x v="1"/>
    <s v="Consumer"/>
    <s v="Economy"/>
    <x v="2"/>
    <x v="5"/>
    <s v="Sauder Corner Shelving, Mobile"/>
    <n v="0"/>
    <n v="405"/>
    <n v="90"/>
    <n v="3"/>
    <b v="0"/>
  </r>
  <r>
    <s v="AZ-2012-957579"/>
    <x v="926"/>
    <n v="24"/>
    <n v="8"/>
    <n v="12"/>
    <x v="926"/>
    <s v="Angie Massengill"/>
    <x v="1"/>
    <x v="1"/>
    <s v="Bochum"/>
    <x v="1"/>
    <s v="Consumer"/>
    <s v="Economy"/>
    <x v="0"/>
    <x v="8"/>
    <s v="KitchenAid Refrigerator, White"/>
    <n v="0"/>
    <n v="1420"/>
    <n v="631"/>
    <n v="3"/>
    <b v="1"/>
  </r>
  <r>
    <s v="AZ-2012-957579"/>
    <x v="926"/>
    <n v="24"/>
    <n v="8"/>
    <n v="12"/>
    <x v="926"/>
    <s v="Angie Massengill"/>
    <x v="1"/>
    <x v="1"/>
    <s v="Bochum"/>
    <x v="1"/>
    <s v="Consumer"/>
    <s v="Economy"/>
    <x v="0"/>
    <x v="2"/>
    <s v="Binney &amp; Smith Sketch Pad, Water Color"/>
    <n v="0"/>
    <n v="99"/>
    <n v="33"/>
    <n v="2"/>
    <b v="1"/>
  </r>
  <r>
    <s v="AZ-2012-957579"/>
    <x v="926"/>
    <n v="24"/>
    <n v="8"/>
    <n v="12"/>
    <x v="926"/>
    <s v="Angie Massengill"/>
    <x v="1"/>
    <x v="1"/>
    <s v="Bochum"/>
    <x v="1"/>
    <s v="Consumer"/>
    <s v="Economy"/>
    <x v="0"/>
    <x v="10"/>
    <s v="Kraft Interoffice Envelope, Security-Tint"/>
    <n v="0"/>
    <n v="99"/>
    <n v="10"/>
    <n v="2"/>
    <b v="1"/>
  </r>
  <r>
    <s v="AZ-2012-957579"/>
    <x v="926"/>
    <n v="24"/>
    <n v="8"/>
    <n v="12"/>
    <x v="926"/>
    <s v="Angie Massengill"/>
    <x v="1"/>
    <x v="1"/>
    <s v="Bochum"/>
    <x v="1"/>
    <s v="Consumer"/>
    <s v="Economy"/>
    <x v="1"/>
    <x v="7"/>
    <s v="Enermax Router, Erganomic"/>
    <n v="0"/>
    <n v="512"/>
    <n v="205"/>
    <n v="2"/>
    <b v="0"/>
  </r>
  <r>
    <s v="AZ-2012-957579"/>
    <x v="926"/>
    <n v="24"/>
    <n v="8"/>
    <n v="12"/>
    <x v="926"/>
    <s v="Angie Massengill"/>
    <x v="1"/>
    <x v="1"/>
    <s v="Bochum"/>
    <x v="1"/>
    <s v="Consumer"/>
    <s v="Economy"/>
    <x v="1"/>
    <x v="9"/>
    <s v="Motorola Signal Booster, Full Size"/>
    <n v="0"/>
    <n v="867"/>
    <n v="139"/>
    <n v="6"/>
    <b v="1"/>
  </r>
  <r>
    <s v="AZ-2012-957579"/>
    <x v="926"/>
    <n v="24"/>
    <n v="8"/>
    <n v="12"/>
    <x v="926"/>
    <s v="Angie Massengill"/>
    <x v="1"/>
    <x v="1"/>
    <s v="Bochum"/>
    <x v="1"/>
    <s v="Consumer"/>
    <s v="Economy"/>
    <x v="1"/>
    <x v="9"/>
    <s v="Samsung Smart Phone, Cordless"/>
    <n v="0"/>
    <n v="1917"/>
    <n v="134"/>
    <n v="3"/>
    <b v="0"/>
  </r>
  <r>
    <s v="AZ-2012-1345177"/>
    <x v="926"/>
    <n v="24"/>
    <n v="8"/>
    <n v="12"/>
    <x v="926"/>
    <s v="Dylan Disney"/>
    <x v="3"/>
    <x v="50"/>
    <s v="Montargis"/>
    <x v="1"/>
    <s v="Home Office"/>
    <s v="Economy Plus"/>
    <x v="0"/>
    <x v="1"/>
    <s v="Cardinal Binder Covers, Durable"/>
    <n v="0"/>
    <n v="95"/>
    <n v="30"/>
    <n v="7"/>
    <b v="0"/>
  </r>
  <r>
    <s v="AZ-2012-6591683"/>
    <x v="926"/>
    <n v="24"/>
    <n v="8"/>
    <n v="12"/>
    <x v="926"/>
    <s v="Sophie Watson"/>
    <x v="2"/>
    <x v="2"/>
    <s v="Reggio nell'Emilia"/>
    <x v="2"/>
    <s v="Corporate"/>
    <s v="Economy Plus"/>
    <x v="0"/>
    <x v="1"/>
    <s v="Acco 3-Hole Punch, Economy"/>
    <n v="0"/>
    <n v="151"/>
    <n v="29"/>
    <n v="5"/>
    <b v="1"/>
  </r>
  <r>
    <s v="AZ-2012-6591683"/>
    <x v="926"/>
    <n v="24"/>
    <n v="8"/>
    <n v="12"/>
    <x v="926"/>
    <s v="Sophie Watson"/>
    <x v="2"/>
    <x v="2"/>
    <s v="Reggio nell'Emilia"/>
    <x v="2"/>
    <s v="Corporate"/>
    <s v="Economy Plus"/>
    <x v="0"/>
    <x v="12"/>
    <s v="Kleencut Shears, Steel"/>
    <n v="0"/>
    <n v="139"/>
    <n v="36"/>
    <n v="3"/>
    <b v="1"/>
  </r>
  <r>
    <s v="AZ-2012-302918"/>
    <x v="926"/>
    <n v="24"/>
    <n v="8"/>
    <n v="12"/>
    <x v="926"/>
    <s v="Archie Whittaker"/>
    <x v="3"/>
    <x v="27"/>
    <s v="Tulle"/>
    <x v="1"/>
    <s v="Home Office"/>
    <s v="Economy Plus"/>
    <x v="2"/>
    <x v="15"/>
    <s v="Tenex Photo Frame, Black"/>
    <n v="0"/>
    <n v="104"/>
    <n v="29"/>
    <n v="2"/>
    <b v="1"/>
  </r>
  <r>
    <s v="BN-2012-9605116"/>
    <x v="926"/>
    <n v="24"/>
    <n v="8"/>
    <n v="12"/>
    <x v="926"/>
    <s v="Scarlett Pollard"/>
    <x v="9"/>
    <x v="109"/>
    <s v="Leeuwarden"/>
    <x v="1"/>
    <s v="Corporate"/>
    <s v="Economy"/>
    <x v="0"/>
    <x v="1"/>
    <s v="Avery Binder Covers, Recycled"/>
    <n v="1"/>
    <n v="17"/>
    <n v="-5"/>
    <n v="3"/>
    <b v="1"/>
  </r>
  <r>
    <s v="BN-2012-9605116"/>
    <x v="926"/>
    <n v="24"/>
    <n v="8"/>
    <n v="12"/>
    <x v="926"/>
    <s v="Scarlett Pollard"/>
    <x v="9"/>
    <x v="109"/>
    <s v="Leeuwarden"/>
    <x v="1"/>
    <s v="Corporate"/>
    <s v="Economy"/>
    <x v="0"/>
    <x v="0"/>
    <s v="Green Bar Computer Printout Paper, Multicolor"/>
    <n v="1"/>
    <n v="31"/>
    <n v="-17"/>
    <n v="2"/>
    <b v="0"/>
  </r>
  <r>
    <s v="BN-2012-7104016"/>
    <x v="926"/>
    <n v="24"/>
    <n v="8"/>
    <n v="12"/>
    <x v="926"/>
    <s v="Daniel Burke"/>
    <x v="9"/>
    <x v="46"/>
    <s v="The Hague"/>
    <x v="1"/>
    <s v="Home Office"/>
    <s v="Economy"/>
    <x v="0"/>
    <x v="2"/>
    <s v="Stanley Markers, Water Color"/>
    <n v="1"/>
    <n v="89"/>
    <n v="-30"/>
    <n v="7"/>
    <b v="0"/>
  </r>
  <r>
    <s v="BN-2012-7104016"/>
    <x v="926"/>
    <n v="24"/>
    <n v="8"/>
    <n v="12"/>
    <x v="926"/>
    <s v="Daniel Burke"/>
    <x v="9"/>
    <x v="46"/>
    <s v="The Hague"/>
    <x v="1"/>
    <s v="Home Office"/>
    <s v="Economy"/>
    <x v="0"/>
    <x v="0"/>
    <s v="SanDisk Parchment Paper, Multicolor"/>
    <n v="1"/>
    <n v="63"/>
    <n v="-38"/>
    <n v="7"/>
    <b v="1"/>
  </r>
  <r>
    <s v="BN-2012-7104016"/>
    <x v="926"/>
    <n v="24"/>
    <n v="8"/>
    <n v="12"/>
    <x v="926"/>
    <s v="Daniel Burke"/>
    <x v="9"/>
    <x v="46"/>
    <s v="The Hague"/>
    <x v="1"/>
    <s v="Home Office"/>
    <s v="Economy"/>
    <x v="0"/>
    <x v="3"/>
    <s v="Fellowes Trays, Industrial"/>
    <n v="1"/>
    <n v="58"/>
    <n v="-30"/>
    <n v="2"/>
    <b v="1"/>
  </r>
  <r>
    <s v="BN-2012-7104016"/>
    <x v="926"/>
    <n v="24"/>
    <n v="8"/>
    <n v="12"/>
    <x v="926"/>
    <s v="Daniel Burke"/>
    <x v="9"/>
    <x v="46"/>
    <s v="The Hague"/>
    <x v="1"/>
    <s v="Home Office"/>
    <s v="Economy"/>
    <x v="0"/>
    <x v="12"/>
    <s v="Elite Letter Opener, Easy Grip"/>
    <n v="1"/>
    <n v="87"/>
    <n v="-78"/>
    <n v="6"/>
    <b v="0"/>
  </r>
  <r>
    <s v="BN-2012-7104016"/>
    <x v="926"/>
    <n v="24"/>
    <n v="8"/>
    <n v="12"/>
    <x v="926"/>
    <s v="Daniel Burke"/>
    <x v="9"/>
    <x v="46"/>
    <s v="The Hague"/>
    <x v="1"/>
    <s v="Home Office"/>
    <s v="Economy"/>
    <x v="1"/>
    <x v="9"/>
    <s v="Apple Headset, with Caller ID"/>
    <n v="1"/>
    <n v="183"/>
    <n v="-128"/>
    <n v="5"/>
    <b v="0"/>
  </r>
  <r>
    <s v="BN-2012-5433967"/>
    <x v="926"/>
    <n v="24"/>
    <n v="8"/>
    <n v="12"/>
    <x v="926"/>
    <s v="Holly Noble"/>
    <x v="0"/>
    <x v="36"/>
    <s v="Gothenburg"/>
    <x v="0"/>
    <s v="Consumer"/>
    <s v="Economy"/>
    <x v="0"/>
    <x v="8"/>
    <s v="Breville Toaster, Red"/>
    <n v="1"/>
    <n v="153"/>
    <n v="-52"/>
    <n v="4"/>
    <b v="1"/>
  </r>
  <r>
    <s v="AZ-2013-8513388"/>
    <x v="927"/>
    <n v="24"/>
    <n v="8"/>
    <n v="13"/>
    <x v="927"/>
    <s v="Michael Wilson"/>
    <x v="1"/>
    <x v="1"/>
    <s v="Solingen"/>
    <x v="1"/>
    <s v="Home Office"/>
    <s v="Economy Plus"/>
    <x v="2"/>
    <x v="5"/>
    <s v="Ikea Stackable Bookrack, Mobile"/>
    <n v="0"/>
    <n v="450"/>
    <n v="190"/>
    <n v="4"/>
    <b v="1"/>
  </r>
  <r>
    <s v="AZ-2013-8513388"/>
    <x v="927"/>
    <n v="24"/>
    <n v="8"/>
    <n v="13"/>
    <x v="927"/>
    <s v="Michael Wilson"/>
    <x v="1"/>
    <x v="1"/>
    <s v="Solingen"/>
    <x v="1"/>
    <s v="Home Office"/>
    <s v="Economy Plus"/>
    <x v="2"/>
    <x v="15"/>
    <s v="Tenex Photo Frame, Erganomic"/>
    <n v="0"/>
    <n v="101"/>
    <n v="2"/>
    <n v="2"/>
    <b v="1"/>
  </r>
  <r>
    <s v="AZ-2013-8513388"/>
    <x v="927"/>
    <n v="24"/>
    <n v="8"/>
    <n v="13"/>
    <x v="927"/>
    <s v="Michael Wilson"/>
    <x v="1"/>
    <x v="1"/>
    <s v="Solingen"/>
    <x v="1"/>
    <s v="Home Office"/>
    <s v="Economy Plus"/>
    <x v="0"/>
    <x v="1"/>
    <s v="Cardinal Binder, Economy"/>
    <n v="0"/>
    <n v="97"/>
    <n v="36"/>
    <n v="7"/>
    <b v="1"/>
  </r>
  <r>
    <s v="AZ-2013-8513388"/>
    <x v="927"/>
    <n v="24"/>
    <n v="8"/>
    <n v="13"/>
    <x v="927"/>
    <s v="Michael Wilson"/>
    <x v="1"/>
    <x v="1"/>
    <s v="Solingen"/>
    <x v="1"/>
    <s v="Home Office"/>
    <s v="Economy Plus"/>
    <x v="0"/>
    <x v="10"/>
    <s v="Ames Clasp Envelope, Recycled"/>
    <n v="0"/>
    <n v="6"/>
    <n v="1"/>
    <n v="1"/>
    <b v="1"/>
  </r>
  <r>
    <s v="AZ-2013-8513388"/>
    <x v="927"/>
    <n v="24"/>
    <n v="8"/>
    <n v="13"/>
    <x v="927"/>
    <s v="Michael Wilson"/>
    <x v="1"/>
    <x v="1"/>
    <s v="Solingen"/>
    <x v="1"/>
    <s v="Home Office"/>
    <s v="Economy Plus"/>
    <x v="1"/>
    <x v="7"/>
    <s v="Logitech Router, Programmable"/>
    <n v="0"/>
    <n v="498"/>
    <n v="179"/>
    <n v="2"/>
    <b v="1"/>
  </r>
  <r>
    <s v="BN-2013-5190964"/>
    <x v="927"/>
    <n v="24"/>
    <n v="8"/>
    <n v="13"/>
    <x v="927"/>
    <s v="Angus Gether"/>
    <x v="1"/>
    <x v="13"/>
    <s v="Gera"/>
    <x v="1"/>
    <s v="Consumer"/>
    <s v="Economy"/>
    <x v="0"/>
    <x v="2"/>
    <s v="Boston Pens, Water Color"/>
    <n v="0"/>
    <n v="52"/>
    <n v="5"/>
    <n v="3"/>
    <b v="0"/>
  </r>
  <r>
    <s v="BN-2013-5190964"/>
    <x v="927"/>
    <n v="24"/>
    <n v="8"/>
    <n v="13"/>
    <x v="927"/>
    <s v="Angus Gether"/>
    <x v="1"/>
    <x v="13"/>
    <s v="Gera"/>
    <x v="1"/>
    <s v="Consumer"/>
    <s v="Economy"/>
    <x v="0"/>
    <x v="2"/>
    <s v="Stanley Pens, Blue"/>
    <n v="0"/>
    <n v="70"/>
    <n v="34"/>
    <n v="7"/>
    <b v="1"/>
  </r>
  <r>
    <s v="BN-2013-5190964"/>
    <x v="927"/>
    <n v="24"/>
    <n v="8"/>
    <n v="13"/>
    <x v="927"/>
    <s v="Angus Gether"/>
    <x v="1"/>
    <x v="13"/>
    <s v="Gera"/>
    <x v="1"/>
    <s v="Consumer"/>
    <s v="Economy"/>
    <x v="0"/>
    <x v="10"/>
    <s v="Ames Clasp Envelope, with clear poly window"/>
    <n v="0"/>
    <n v="86"/>
    <n v="10"/>
    <n v="8"/>
    <b v="1"/>
  </r>
  <r>
    <s v="BN-2013-5190964"/>
    <x v="927"/>
    <n v="24"/>
    <n v="8"/>
    <n v="13"/>
    <x v="927"/>
    <s v="Angus Gether"/>
    <x v="1"/>
    <x v="13"/>
    <s v="Gera"/>
    <x v="1"/>
    <s v="Consumer"/>
    <s v="Economy"/>
    <x v="0"/>
    <x v="10"/>
    <s v="Cameo Interoffice Envelope, Set of 50"/>
    <n v="0"/>
    <n v="47"/>
    <n v="17"/>
    <n v="1"/>
    <b v="0"/>
  </r>
  <r>
    <s v="BN-2013-5190964"/>
    <x v="927"/>
    <n v="24"/>
    <n v="8"/>
    <n v="13"/>
    <x v="927"/>
    <s v="Angus Gether"/>
    <x v="1"/>
    <x v="13"/>
    <s v="Gera"/>
    <x v="1"/>
    <s v="Consumer"/>
    <s v="Economy"/>
    <x v="0"/>
    <x v="12"/>
    <s v="Elite Shears, Easy Grip"/>
    <n v="0"/>
    <n v="49"/>
    <n v="3"/>
    <n v="1"/>
    <b v="1"/>
  </r>
  <r>
    <s v="BN-2013-5190964"/>
    <x v="927"/>
    <n v="24"/>
    <n v="8"/>
    <n v="13"/>
    <x v="927"/>
    <s v="Angus Gether"/>
    <x v="1"/>
    <x v="13"/>
    <s v="Gera"/>
    <x v="1"/>
    <s v="Consumer"/>
    <s v="Economy"/>
    <x v="1"/>
    <x v="13"/>
    <s v="Hewlett Wireless Fax, High-Speed"/>
    <n v="0"/>
    <n v="378"/>
    <n v="185"/>
    <n v="1"/>
    <b v="0"/>
  </r>
  <r>
    <s v="AZ-2013-9167748"/>
    <x v="927"/>
    <n v="24"/>
    <n v="8"/>
    <n v="13"/>
    <x v="927"/>
    <s v="Wynona Janelle"/>
    <x v="4"/>
    <x v="4"/>
    <s v="Manchester"/>
    <x v="0"/>
    <s v="Corporate"/>
    <s v="Economy"/>
    <x v="0"/>
    <x v="10"/>
    <s v="Ames Business Envelopes, Security-Tint"/>
    <n v="0"/>
    <n v="73"/>
    <n v="25"/>
    <n v="5"/>
    <b v="1"/>
  </r>
  <r>
    <s v="AZ-2011-2847355"/>
    <x v="928"/>
    <n v="25"/>
    <n v="8"/>
    <n v="11"/>
    <x v="928"/>
    <s v="Gemma Curlewis"/>
    <x v="1"/>
    <x v="28"/>
    <s v="Baden-Baden"/>
    <x v="1"/>
    <s v="Corporate"/>
    <s v="Immediate"/>
    <x v="0"/>
    <x v="12"/>
    <s v="Kleencut Ruler, Easy Grip"/>
    <n v="0"/>
    <n v="76"/>
    <n v="2"/>
    <n v="5"/>
    <b v="0"/>
  </r>
  <r>
    <s v="AZ-2011-5040391"/>
    <x v="928"/>
    <n v="25"/>
    <n v="8"/>
    <n v="11"/>
    <x v="928"/>
    <s v="Angelina Hurst"/>
    <x v="3"/>
    <x v="39"/>
    <s v="Menton"/>
    <x v="1"/>
    <s v="Consumer"/>
    <s v="Economy"/>
    <x v="2"/>
    <x v="5"/>
    <s v="Dania Corner Shelving, Traditional"/>
    <n v="0"/>
    <n v="439"/>
    <n v="117"/>
    <n v="4"/>
    <b v="1"/>
  </r>
  <r>
    <s v="AZ-2011-2536125"/>
    <x v="928"/>
    <n v="25"/>
    <n v="8"/>
    <n v="11"/>
    <x v="928"/>
    <s v="Phoebe Baines"/>
    <x v="2"/>
    <x v="123"/>
    <s v="Crotone"/>
    <x v="2"/>
    <s v="Home Office"/>
    <s v="Economy"/>
    <x v="0"/>
    <x v="1"/>
    <s v="Avery Index Tab, Economy"/>
    <n v="0"/>
    <n v="31"/>
    <n v="13"/>
    <n v="4"/>
    <b v="1"/>
  </r>
  <r>
    <s v="AZ-2011-2536125"/>
    <x v="928"/>
    <n v="25"/>
    <n v="8"/>
    <n v="11"/>
    <x v="928"/>
    <s v="Phoebe Baines"/>
    <x v="2"/>
    <x v="123"/>
    <s v="Crotone"/>
    <x v="2"/>
    <s v="Home Office"/>
    <s v="Economy"/>
    <x v="0"/>
    <x v="10"/>
    <s v="Cameo Business Envelopes, Recycled"/>
    <n v="0"/>
    <n v="47"/>
    <n v="21"/>
    <n v="3"/>
    <b v="0"/>
  </r>
  <r>
    <s v="AZ-2011-2536125"/>
    <x v="928"/>
    <n v="25"/>
    <n v="8"/>
    <n v="11"/>
    <x v="928"/>
    <s v="Phoebe Baines"/>
    <x v="2"/>
    <x v="123"/>
    <s v="Crotone"/>
    <x v="2"/>
    <s v="Home Office"/>
    <s v="Economy"/>
    <x v="0"/>
    <x v="11"/>
    <s v="OIC Clamps, Metal"/>
    <n v="0"/>
    <n v="40"/>
    <n v="18"/>
    <n v="2"/>
    <b v="1"/>
  </r>
  <r>
    <s v="AZ-2011-2536125"/>
    <x v="928"/>
    <n v="25"/>
    <n v="8"/>
    <n v="11"/>
    <x v="928"/>
    <s v="Phoebe Baines"/>
    <x v="2"/>
    <x v="123"/>
    <s v="Crotone"/>
    <x v="2"/>
    <s v="Home Office"/>
    <s v="Economy"/>
    <x v="0"/>
    <x v="3"/>
    <s v="Fellowes Trays, Wire Frame"/>
    <n v="0"/>
    <n v="102"/>
    <n v="-25"/>
    <n v="3"/>
    <b v="1"/>
  </r>
  <r>
    <s v="AZ-2011-2223205"/>
    <x v="928"/>
    <n v="25"/>
    <n v="8"/>
    <n v="11"/>
    <x v="928"/>
    <s v="Madison Rowley"/>
    <x v="3"/>
    <x v="52"/>
    <s v="Vertou"/>
    <x v="1"/>
    <s v="Consumer"/>
    <s v="Immediate"/>
    <x v="0"/>
    <x v="3"/>
    <s v="Rogers Shelving, Industrial"/>
    <n v="0"/>
    <n v="113"/>
    <n v="25"/>
    <n v="2"/>
    <b v="1"/>
  </r>
  <r>
    <s v="AZ-2011-3535148"/>
    <x v="928"/>
    <n v="25"/>
    <n v="8"/>
    <n v="11"/>
    <x v="928"/>
    <s v="Georgina Arnold"/>
    <x v="4"/>
    <x v="42"/>
    <s v="Paisley"/>
    <x v="0"/>
    <s v="Corporate"/>
    <s v="Economy"/>
    <x v="0"/>
    <x v="2"/>
    <s v="Sanford Pens, Easy-Erase"/>
    <n v="0"/>
    <n v="34"/>
    <n v="8"/>
    <n v="3"/>
    <b v="0"/>
  </r>
  <r>
    <s v="BN-2011-1973226"/>
    <x v="928"/>
    <n v="25"/>
    <n v="8"/>
    <n v="11"/>
    <x v="928"/>
    <s v="Eve Spencer"/>
    <x v="9"/>
    <x v="46"/>
    <s v="The Hague"/>
    <x v="1"/>
    <s v="Consumer"/>
    <s v="Priority"/>
    <x v="0"/>
    <x v="2"/>
    <s v="Sanford Sketch Pad, Fluorescent"/>
    <n v="1"/>
    <n v="327"/>
    <n v="-20"/>
    <n v="14"/>
    <b v="1"/>
  </r>
  <r>
    <s v="BN-2011-1973226"/>
    <x v="928"/>
    <n v="25"/>
    <n v="8"/>
    <n v="11"/>
    <x v="928"/>
    <s v="Eve Spencer"/>
    <x v="9"/>
    <x v="46"/>
    <s v="The Hague"/>
    <x v="1"/>
    <s v="Consumer"/>
    <s v="Priority"/>
    <x v="0"/>
    <x v="1"/>
    <s v="Acco Binder Covers, Economy"/>
    <n v="1"/>
    <n v="20"/>
    <n v="-4"/>
    <n v="3"/>
    <b v="0"/>
  </r>
  <r>
    <s v="BN-2011-1973226"/>
    <x v="928"/>
    <n v="25"/>
    <n v="8"/>
    <n v="11"/>
    <x v="928"/>
    <s v="Eve Spencer"/>
    <x v="9"/>
    <x v="46"/>
    <s v="The Hague"/>
    <x v="1"/>
    <s v="Consumer"/>
    <s v="Priority"/>
    <x v="0"/>
    <x v="1"/>
    <s v="Avery Binder, Economy"/>
    <n v="1"/>
    <n v="19"/>
    <n v="-4"/>
    <n v="3"/>
    <b v="1"/>
  </r>
  <r>
    <s v="BN-2011-1973226"/>
    <x v="928"/>
    <n v="25"/>
    <n v="8"/>
    <n v="11"/>
    <x v="928"/>
    <s v="Eve Spencer"/>
    <x v="9"/>
    <x v="46"/>
    <s v="The Hague"/>
    <x v="1"/>
    <s v="Consumer"/>
    <s v="Priority"/>
    <x v="1"/>
    <x v="13"/>
    <s v="Canon Copy Machine, Digital"/>
    <n v="1"/>
    <n v="393"/>
    <n v="-306"/>
    <n v="3"/>
    <b v="0"/>
  </r>
  <r>
    <s v="AZ-2012-1500509"/>
    <x v="929"/>
    <n v="25"/>
    <n v="8"/>
    <n v="12"/>
    <x v="929"/>
    <s v="Lauren Knight"/>
    <x v="3"/>
    <x v="39"/>
    <s v="Marseille"/>
    <x v="1"/>
    <s v="Consumer"/>
    <s v="Economy"/>
    <x v="0"/>
    <x v="2"/>
    <s v="Stanley Pens, Fluorescent"/>
    <n v="0"/>
    <n v="11"/>
    <n v="1"/>
    <n v="1"/>
    <b v="0"/>
  </r>
  <r>
    <s v="AZ-2012-6376092"/>
    <x v="929"/>
    <n v="25"/>
    <n v="8"/>
    <n v="12"/>
    <x v="929"/>
    <s v="Chelsea Bannister"/>
    <x v="3"/>
    <x v="73"/>
    <s v="Rennes"/>
    <x v="1"/>
    <s v="Consumer"/>
    <s v="Economy"/>
    <x v="0"/>
    <x v="2"/>
    <s v="Boston Sketch Pad, Easy-Erase"/>
    <n v="0"/>
    <n v="98"/>
    <n v="28"/>
    <n v="2"/>
    <b v="0"/>
  </r>
  <r>
    <s v="AZ-2012-6376092"/>
    <x v="929"/>
    <n v="25"/>
    <n v="8"/>
    <n v="12"/>
    <x v="929"/>
    <s v="Chelsea Bannister"/>
    <x v="3"/>
    <x v="73"/>
    <s v="Rennes"/>
    <x v="1"/>
    <s v="Consumer"/>
    <s v="Economy"/>
    <x v="0"/>
    <x v="1"/>
    <s v="Wilson Jones Index Tab, Recycled"/>
    <n v="0"/>
    <n v="27"/>
    <n v="8"/>
    <n v="4"/>
    <b v="0"/>
  </r>
  <r>
    <s v="AZ-2012-6376092"/>
    <x v="929"/>
    <n v="25"/>
    <n v="8"/>
    <n v="12"/>
    <x v="929"/>
    <s v="Chelsea Bannister"/>
    <x v="3"/>
    <x v="73"/>
    <s v="Rennes"/>
    <x v="1"/>
    <s v="Consumer"/>
    <s v="Economy"/>
    <x v="0"/>
    <x v="3"/>
    <s v="Smead Shelving, Industrial"/>
    <n v="0"/>
    <n v="267"/>
    <n v="41"/>
    <n v="6"/>
    <b v="1"/>
  </r>
  <r>
    <s v="AZ-2012-6376092"/>
    <x v="929"/>
    <n v="25"/>
    <n v="8"/>
    <n v="12"/>
    <x v="929"/>
    <s v="Chelsea Bannister"/>
    <x v="3"/>
    <x v="73"/>
    <s v="Rennes"/>
    <x v="1"/>
    <s v="Consumer"/>
    <s v="Economy"/>
    <x v="0"/>
    <x v="3"/>
    <s v="Smead Trays, Blue"/>
    <n v="0"/>
    <n v="131"/>
    <n v="4"/>
    <n v="3"/>
    <b v="0"/>
  </r>
  <r>
    <s v="AZ-2012-6376092"/>
    <x v="929"/>
    <n v="25"/>
    <n v="8"/>
    <n v="12"/>
    <x v="929"/>
    <s v="Chelsea Bannister"/>
    <x v="3"/>
    <x v="73"/>
    <s v="Rennes"/>
    <x v="1"/>
    <s v="Consumer"/>
    <s v="Economy"/>
    <x v="0"/>
    <x v="12"/>
    <s v="Elite Letter Opener, Easy Grip"/>
    <n v="0"/>
    <n v="218"/>
    <n v="9"/>
    <n v="8"/>
    <b v="1"/>
  </r>
  <r>
    <s v="AZ-2013-2721224"/>
    <x v="930"/>
    <n v="25"/>
    <n v="8"/>
    <n v="13"/>
    <x v="930"/>
    <s v="Kyle Beard"/>
    <x v="1"/>
    <x v="23"/>
    <s v="Augsburg"/>
    <x v="1"/>
    <s v="Consumer"/>
    <s v="Priority"/>
    <x v="0"/>
    <x v="1"/>
    <s v="Cardinal 3-Hole Punch, Economy"/>
    <n v="0"/>
    <n v="58"/>
    <n v="26"/>
    <n v="2"/>
    <b v="0"/>
  </r>
  <r>
    <s v="AZ-2013-1781904"/>
    <x v="930"/>
    <n v="25"/>
    <n v="8"/>
    <n v="13"/>
    <x v="930"/>
    <s v="Luz Reilly"/>
    <x v="4"/>
    <x v="4"/>
    <s v="Redditch"/>
    <x v="0"/>
    <s v="Consumer"/>
    <s v="Priority"/>
    <x v="0"/>
    <x v="12"/>
    <s v="Fiskars Trimmer, Easy Grip"/>
    <n v="0"/>
    <n v="88"/>
    <n v="32"/>
    <n v="2"/>
    <b v="1"/>
  </r>
  <r>
    <s v="AZ-2013-4313910"/>
    <x v="930"/>
    <n v="25"/>
    <n v="8"/>
    <n v="13"/>
    <x v="930"/>
    <s v="Tom Charlton"/>
    <x v="1"/>
    <x v="16"/>
    <s v="Magdeburg"/>
    <x v="1"/>
    <s v="Corporate"/>
    <s v="Economy"/>
    <x v="0"/>
    <x v="1"/>
    <s v="Cardinal Binder, Recycled"/>
    <n v="0"/>
    <n v="28"/>
    <n v="6"/>
    <n v="2"/>
    <b v="0"/>
  </r>
  <r>
    <s v="AZ-2013-4313910"/>
    <x v="930"/>
    <n v="25"/>
    <n v="8"/>
    <n v="13"/>
    <x v="930"/>
    <s v="Tom Charlton"/>
    <x v="1"/>
    <x v="16"/>
    <s v="Magdeburg"/>
    <x v="1"/>
    <s v="Corporate"/>
    <s v="Economy"/>
    <x v="0"/>
    <x v="1"/>
    <s v="Wilson Jones Binder Covers, Economy"/>
    <n v="0"/>
    <n v="22"/>
    <n v="6"/>
    <n v="2"/>
    <b v="1"/>
  </r>
  <r>
    <s v="AZ-2013-4313910"/>
    <x v="930"/>
    <n v="25"/>
    <n v="8"/>
    <n v="13"/>
    <x v="930"/>
    <s v="Tom Charlton"/>
    <x v="1"/>
    <x v="16"/>
    <s v="Magdeburg"/>
    <x v="1"/>
    <s v="Corporate"/>
    <s v="Economy"/>
    <x v="0"/>
    <x v="0"/>
    <s v="Eaton Note Cards, 8.5 x 11"/>
    <n v="0"/>
    <n v="159"/>
    <n v="28"/>
    <n v="6"/>
    <b v="0"/>
  </r>
  <r>
    <s v="BN-2014-4627406"/>
    <x v="931"/>
    <n v="25"/>
    <n v="8"/>
    <n v="14"/>
    <x v="931"/>
    <s v="Jennifer Mattingly"/>
    <x v="1"/>
    <x v="66"/>
    <s v="Worms"/>
    <x v="1"/>
    <s v="Home Office"/>
    <s v="Priority"/>
    <x v="2"/>
    <x v="5"/>
    <s v="Ikea Classic Bookcase, Traditional"/>
    <n v="0"/>
    <n v="371"/>
    <n v="115"/>
    <n v="1"/>
    <b v="1"/>
  </r>
  <r>
    <s v="BN-2014-4627406"/>
    <x v="931"/>
    <n v="25"/>
    <n v="8"/>
    <n v="14"/>
    <x v="931"/>
    <s v="Jennifer Mattingly"/>
    <x v="1"/>
    <x v="66"/>
    <s v="Worms"/>
    <x v="1"/>
    <s v="Home Office"/>
    <s v="Priority"/>
    <x v="2"/>
    <x v="5"/>
    <s v="Safco 3-Shelf Cabinet, Pine"/>
    <n v="0"/>
    <n v="460"/>
    <n v="31"/>
    <n v="3"/>
    <b v="1"/>
  </r>
  <r>
    <s v="BN-2014-4627406"/>
    <x v="931"/>
    <n v="25"/>
    <n v="8"/>
    <n v="14"/>
    <x v="931"/>
    <s v="Jennifer Mattingly"/>
    <x v="1"/>
    <x v="66"/>
    <s v="Worms"/>
    <x v="1"/>
    <s v="Home Office"/>
    <s v="Priority"/>
    <x v="0"/>
    <x v="2"/>
    <s v="Boston Pens, Easy-Erase"/>
    <n v="0"/>
    <n v="29"/>
    <n v="10"/>
    <n v="2"/>
    <b v="1"/>
  </r>
  <r>
    <s v="AZ-2014-2107464"/>
    <x v="931"/>
    <n v="25"/>
    <n v="8"/>
    <n v="14"/>
    <x v="931"/>
    <s v="Wanda Wingert"/>
    <x v="4"/>
    <x v="4"/>
    <s v="Southend-on-Sea"/>
    <x v="0"/>
    <s v="Consumer"/>
    <s v="Priority"/>
    <x v="0"/>
    <x v="14"/>
    <s v="Smead Legal Exhibit Labels, Laser Printer Compatible"/>
    <n v="0"/>
    <n v="78"/>
    <n v="5"/>
    <n v="7"/>
    <b v="0"/>
  </r>
  <r>
    <s v="AZ-2014-7552735"/>
    <x v="931"/>
    <n v="25"/>
    <n v="8"/>
    <n v="14"/>
    <x v="931"/>
    <s v="John Kemp"/>
    <x v="5"/>
    <x v="18"/>
    <s v="Valencia"/>
    <x v="2"/>
    <s v="Home Office"/>
    <s v="Economy Plus"/>
    <x v="0"/>
    <x v="2"/>
    <s v="Stanley Pens, Blue"/>
    <n v="0"/>
    <n v="10"/>
    <n v="5"/>
    <n v="1"/>
    <b v="1"/>
  </r>
  <r>
    <s v="AZ-2014-7978715"/>
    <x v="931"/>
    <n v="25"/>
    <n v="8"/>
    <n v="14"/>
    <x v="931"/>
    <s v="Jeffrey Laird"/>
    <x v="4"/>
    <x v="4"/>
    <s v="Dewsbury"/>
    <x v="0"/>
    <s v="Corporate"/>
    <s v="Economy Plus"/>
    <x v="1"/>
    <x v="13"/>
    <s v="Hewlett Fax Machine, High-Speed"/>
    <n v="0"/>
    <n v="954"/>
    <n v="95"/>
    <n v="3"/>
    <b v="1"/>
  </r>
  <r>
    <s v="AZ-2014-5629900"/>
    <x v="931"/>
    <n v="25"/>
    <n v="8"/>
    <n v="14"/>
    <x v="931"/>
    <s v="Ruth Williams"/>
    <x v="12"/>
    <x v="83"/>
    <s v="Lisbon"/>
    <x v="2"/>
    <s v="Consumer"/>
    <s v="Economy"/>
    <x v="0"/>
    <x v="3"/>
    <s v="Tenex Trays, Wire Frame"/>
    <n v="1"/>
    <n v="80"/>
    <n v="0"/>
    <n v="3"/>
    <b v="0"/>
  </r>
  <r>
    <s v="AZ-2014-4740053"/>
    <x v="931"/>
    <n v="25"/>
    <n v="8"/>
    <n v="14"/>
    <x v="931"/>
    <s v="Judy Rodriquez"/>
    <x v="3"/>
    <x v="8"/>
    <s v="Montrouge"/>
    <x v="1"/>
    <s v="Consumer"/>
    <s v="Economy"/>
    <x v="0"/>
    <x v="8"/>
    <s v="Breville Stove, Silver"/>
    <n v="0"/>
    <n v="1518"/>
    <n v="253"/>
    <n v="3"/>
    <b v="0"/>
  </r>
  <r>
    <s v="AZ-2014-4740053"/>
    <x v="931"/>
    <n v="25"/>
    <n v="8"/>
    <n v="14"/>
    <x v="931"/>
    <s v="Judy Rodriquez"/>
    <x v="3"/>
    <x v="8"/>
    <s v="Montrouge"/>
    <x v="1"/>
    <s v="Consumer"/>
    <s v="Economy"/>
    <x v="0"/>
    <x v="11"/>
    <s v="Stockwell Staples, Metal"/>
    <n v="0"/>
    <n v="21"/>
    <n v="6"/>
    <n v="2"/>
    <b v="0"/>
  </r>
  <r>
    <s v="BN-2014-4592650"/>
    <x v="931"/>
    <n v="25"/>
    <n v="8"/>
    <n v="14"/>
    <x v="931"/>
    <s v="Alexandra Macdonald"/>
    <x v="2"/>
    <x v="24"/>
    <s v="Milan"/>
    <x v="2"/>
    <s v="Corporate"/>
    <s v="Economy Plus"/>
    <x v="0"/>
    <x v="12"/>
    <s v="Kleencut Trimmer, Serrated"/>
    <n v="0"/>
    <n v="191"/>
    <n v="51"/>
    <n v="5"/>
    <b v="1"/>
  </r>
  <r>
    <s v="BN-2014-4592650"/>
    <x v="931"/>
    <n v="25"/>
    <n v="8"/>
    <n v="14"/>
    <x v="931"/>
    <s v="Alexandra Macdonald"/>
    <x v="2"/>
    <x v="24"/>
    <s v="Milan"/>
    <x v="2"/>
    <s v="Corporate"/>
    <s v="Economy Plus"/>
    <x v="1"/>
    <x v="9"/>
    <s v="Samsung Speaker Phone, Full Size"/>
    <n v="0"/>
    <n v="149"/>
    <n v="-40"/>
    <n v="2"/>
    <b v="0"/>
  </r>
  <r>
    <s v="AZ-2014-3685250"/>
    <x v="931"/>
    <n v="25"/>
    <n v="8"/>
    <n v="14"/>
    <x v="931"/>
    <s v="Winnie Moss"/>
    <x v="7"/>
    <x v="35"/>
    <s v="Oslo"/>
    <x v="0"/>
    <s v="Consumer"/>
    <s v="Economy"/>
    <x v="0"/>
    <x v="2"/>
    <s v="Binney &amp; Smith Markers, Blue"/>
    <n v="0"/>
    <n v="169"/>
    <n v="32"/>
    <n v="7"/>
    <b v="0"/>
  </r>
  <r>
    <s v="AZ-2014-3685250"/>
    <x v="931"/>
    <n v="25"/>
    <n v="8"/>
    <n v="14"/>
    <x v="931"/>
    <s v="Winnie Moss"/>
    <x v="7"/>
    <x v="35"/>
    <s v="Oslo"/>
    <x v="0"/>
    <s v="Consumer"/>
    <s v="Economy"/>
    <x v="0"/>
    <x v="1"/>
    <s v="Ibico Binder, Recycled"/>
    <n v="0"/>
    <n v="32"/>
    <n v="3"/>
    <n v="2"/>
    <b v="0"/>
  </r>
  <r>
    <s v="AZ-2014-3685250"/>
    <x v="931"/>
    <n v="25"/>
    <n v="8"/>
    <n v="14"/>
    <x v="931"/>
    <s v="Winnie Moss"/>
    <x v="7"/>
    <x v="35"/>
    <s v="Oslo"/>
    <x v="0"/>
    <s v="Consumer"/>
    <s v="Economy"/>
    <x v="1"/>
    <x v="7"/>
    <s v="SanDisk Mouse, Programmable"/>
    <n v="0"/>
    <n v="119"/>
    <n v="47"/>
    <n v="3"/>
    <b v="1"/>
  </r>
  <r>
    <s v="AZ-2011-4704797"/>
    <x v="932"/>
    <n v="26"/>
    <n v="8"/>
    <n v="11"/>
    <x v="932"/>
    <s v="Robert Quick"/>
    <x v="5"/>
    <x v="58"/>
    <s v="Vigo"/>
    <x v="2"/>
    <s v="Consumer"/>
    <s v="Economy"/>
    <x v="2"/>
    <x v="6"/>
    <s v="Novimex Swivel Stool, Black"/>
    <n v="0"/>
    <n v="259"/>
    <n v="-55"/>
    <n v="2"/>
    <b v="1"/>
  </r>
  <r>
    <s v="AZ-2011-4704797"/>
    <x v="932"/>
    <n v="26"/>
    <n v="8"/>
    <n v="11"/>
    <x v="932"/>
    <s v="Robert Quick"/>
    <x v="5"/>
    <x v="58"/>
    <s v="Vigo"/>
    <x v="2"/>
    <s v="Consumer"/>
    <s v="Economy"/>
    <x v="0"/>
    <x v="2"/>
    <s v="Boston Canvas, Fluorescent"/>
    <n v="0"/>
    <n v="55"/>
    <n v="10"/>
    <n v="1"/>
    <b v="0"/>
  </r>
  <r>
    <s v="AZ-2011-3930237"/>
    <x v="932"/>
    <n v="26"/>
    <n v="8"/>
    <n v="11"/>
    <x v="932"/>
    <s v="Mark Westfall"/>
    <x v="4"/>
    <x v="4"/>
    <s v="Rochdale"/>
    <x v="0"/>
    <s v="Consumer"/>
    <s v="Economy Plus"/>
    <x v="0"/>
    <x v="11"/>
    <s v="Advantus Rubber Bands, Metal"/>
    <n v="0"/>
    <n v="17"/>
    <n v="4"/>
    <n v="1"/>
    <b v="0"/>
  </r>
  <r>
    <s v="AZ-2011-7404693"/>
    <x v="932"/>
    <n v="26"/>
    <n v="8"/>
    <n v="11"/>
    <x v="932"/>
    <s v="Robert Quick"/>
    <x v="3"/>
    <x v="30"/>
    <s v="Roubaix"/>
    <x v="1"/>
    <s v="Consumer"/>
    <s v="Economy Plus"/>
    <x v="0"/>
    <x v="3"/>
    <s v="Fellowes Folders, Blue"/>
    <n v="0"/>
    <n v="71"/>
    <n v="32"/>
    <n v="3"/>
    <b v="1"/>
  </r>
  <r>
    <s v="AZ-2011-7404693"/>
    <x v="932"/>
    <n v="26"/>
    <n v="8"/>
    <n v="11"/>
    <x v="932"/>
    <s v="Robert Quick"/>
    <x v="3"/>
    <x v="30"/>
    <s v="Roubaix"/>
    <x v="1"/>
    <s v="Consumer"/>
    <s v="Economy Plus"/>
    <x v="0"/>
    <x v="12"/>
    <s v="Acme Scissors, Easy Grip"/>
    <n v="0"/>
    <n v="189"/>
    <n v="45"/>
    <n v="7"/>
    <b v="0"/>
  </r>
  <r>
    <s v="AZ-2011-512368"/>
    <x v="932"/>
    <n v="26"/>
    <n v="8"/>
    <n v="11"/>
    <x v="932"/>
    <s v="Karon Shah"/>
    <x v="1"/>
    <x v="28"/>
    <s v="Stuttgart"/>
    <x v="1"/>
    <s v="Corporate"/>
    <s v="Economy"/>
    <x v="0"/>
    <x v="2"/>
    <s v="Stanley Canvas, Water Color"/>
    <n v="0"/>
    <n v="53"/>
    <n v="23"/>
    <n v="1"/>
    <b v="1"/>
  </r>
  <r>
    <s v="AZ-2011-8709949"/>
    <x v="932"/>
    <n v="26"/>
    <n v="8"/>
    <n v="11"/>
    <x v="932"/>
    <s v="Hudson Ordell"/>
    <x v="3"/>
    <x v="8"/>
    <s v="Taverny"/>
    <x v="1"/>
    <s v="Corporate"/>
    <s v="Immediate"/>
    <x v="0"/>
    <x v="2"/>
    <s v="Binney &amp; Smith Canvas, Fluorescent"/>
    <n v="0"/>
    <n v="158"/>
    <n v="30"/>
    <n v="3"/>
    <b v="0"/>
  </r>
  <r>
    <s v="AZ-2011-8709949"/>
    <x v="932"/>
    <n v="26"/>
    <n v="8"/>
    <n v="11"/>
    <x v="932"/>
    <s v="Hudson Ordell"/>
    <x v="3"/>
    <x v="8"/>
    <s v="Taverny"/>
    <x v="1"/>
    <s v="Corporate"/>
    <s v="Immediate"/>
    <x v="0"/>
    <x v="12"/>
    <s v="Stiletto Trimmer, Steel"/>
    <n v="0"/>
    <n v="84"/>
    <n v="29"/>
    <n v="2"/>
    <b v="0"/>
  </r>
  <r>
    <s v="AZ-2011-8709949"/>
    <x v="932"/>
    <n v="26"/>
    <n v="8"/>
    <n v="11"/>
    <x v="932"/>
    <s v="Hudson Ordell"/>
    <x v="3"/>
    <x v="8"/>
    <s v="Taverny"/>
    <x v="1"/>
    <s v="Corporate"/>
    <s v="Immediate"/>
    <x v="1"/>
    <x v="13"/>
    <s v="Canon Fax Machine, High-Speed"/>
    <n v="0"/>
    <n v="538"/>
    <n v="-19"/>
    <n v="2"/>
    <b v="0"/>
  </r>
  <r>
    <s v="AZ-2013-7356315"/>
    <x v="933"/>
    <n v="26"/>
    <n v="8"/>
    <n v="13"/>
    <x v="933"/>
    <s v="Lydia Webster"/>
    <x v="4"/>
    <x v="4"/>
    <s v="Bristol"/>
    <x v="0"/>
    <s v="Consumer"/>
    <s v="Economy"/>
    <x v="1"/>
    <x v="13"/>
    <s v="Hewlett Fax and Copier, Color"/>
    <n v="0"/>
    <n v="389"/>
    <n v="85"/>
    <n v="2"/>
    <b v="0"/>
  </r>
  <r>
    <s v="AZ-2014-8432869"/>
    <x v="934"/>
    <n v="26"/>
    <n v="8"/>
    <n v="14"/>
    <x v="934"/>
    <s v="Mia McLean"/>
    <x v="3"/>
    <x v="8"/>
    <s v="Neuilly-sur-Seine"/>
    <x v="1"/>
    <s v="Corporate"/>
    <s v="Priority"/>
    <x v="2"/>
    <x v="6"/>
    <s v="SAFCO Chairmat, Red"/>
    <n v="0"/>
    <n v="162"/>
    <n v="20"/>
    <n v="3"/>
    <b v="1"/>
  </r>
  <r>
    <s v="BN-2014-3332467"/>
    <x v="934"/>
    <n v="26"/>
    <n v="8"/>
    <n v="14"/>
    <x v="934"/>
    <s v="Bettie Lang"/>
    <x v="9"/>
    <x v="19"/>
    <s v="Maastricht"/>
    <x v="1"/>
    <s v="Consumer"/>
    <s v="Priority"/>
    <x v="0"/>
    <x v="1"/>
    <s v="Avery 3-Hole Punch, Clear"/>
    <n v="1"/>
    <n v="27"/>
    <n v="-20"/>
    <n v="2"/>
    <b v="0"/>
  </r>
  <r>
    <s v="AZ-2014-8432869"/>
    <x v="934"/>
    <n v="26"/>
    <n v="8"/>
    <n v="14"/>
    <x v="934"/>
    <s v="Mia McLean"/>
    <x v="3"/>
    <x v="8"/>
    <s v="Neuilly-sur-Seine"/>
    <x v="1"/>
    <s v="Corporate"/>
    <s v="Priority"/>
    <x v="0"/>
    <x v="1"/>
    <s v="Cardinal Binding Machine, Recycled"/>
    <n v="0"/>
    <n v="150"/>
    <n v="32"/>
    <n v="3"/>
    <b v="0"/>
  </r>
  <r>
    <s v="BN-2014-3332467"/>
    <x v="934"/>
    <n v="26"/>
    <n v="8"/>
    <n v="14"/>
    <x v="934"/>
    <s v="Bettie Lang"/>
    <x v="9"/>
    <x v="19"/>
    <s v="Maastricht"/>
    <x v="1"/>
    <s v="Consumer"/>
    <s v="Priority"/>
    <x v="1"/>
    <x v="7"/>
    <s v="Belkin Flash Drive, Programmable"/>
    <n v="1"/>
    <n v="65"/>
    <n v="-52"/>
    <n v="3"/>
    <b v="0"/>
  </r>
  <r>
    <s v="AZ-2014-5210235"/>
    <x v="934"/>
    <n v="26"/>
    <n v="8"/>
    <n v="14"/>
    <x v="934"/>
    <s v="John Harris"/>
    <x v="1"/>
    <x v="1"/>
    <s v="Cologne"/>
    <x v="1"/>
    <s v="Corporate"/>
    <s v="Economy"/>
    <x v="2"/>
    <x v="15"/>
    <s v="Rubbermaid Photo Frame, Duo Pack"/>
    <n v="0"/>
    <n v="104"/>
    <n v="37"/>
    <n v="2"/>
    <b v="1"/>
  </r>
  <r>
    <s v="BN-2014-4619083"/>
    <x v="934"/>
    <n v="26"/>
    <n v="8"/>
    <n v="14"/>
    <x v="934"/>
    <s v="Kaitlyn Dorsch"/>
    <x v="2"/>
    <x v="40"/>
    <s v="Castellammare di Stabia"/>
    <x v="2"/>
    <s v="Corporate"/>
    <s v="Economy"/>
    <x v="2"/>
    <x v="6"/>
    <s v="Harbour Creations Chairmat, Set of Two"/>
    <n v="1"/>
    <n v="30"/>
    <n v="-35"/>
    <n v="1"/>
    <b v="1"/>
  </r>
  <r>
    <s v="AZ-2014-13469"/>
    <x v="934"/>
    <n v="26"/>
    <n v="8"/>
    <n v="14"/>
    <x v="934"/>
    <s v="Nelson Olsen"/>
    <x v="2"/>
    <x v="2"/>
    <s v="Reggio nell'Emilia"/>
    <x v="2"/>
    <s v="Home Office"/>
    <s v="Economy"/>
    <x v="0"/>
    <x v="14"/>
    <s v="Smead Round Labels, Laser Printer Compatible"/>
    <n v="0"/>
    <n v="35"/>
    <n v="12"/>
    <n v="5"/>
    <b v="0"/>
  </r>
  <r>
    <s v="BN-2014-6657034"/>
    <x v="934"/>
    <n v="26"/>
    <n v="8"/>
    <n v="14"/>
    <x v="934"/>
    <s v="Eric Anderson"/>
    <x v="9"/>
    <x v="46"/>
    <s v="Leiden"/>
    <x v="1"/>
    <s v="Home Office"/>
    <s v="Economy"/>
    <x v="0"/>
    <x v="1"/>
    <s v="Avery Binder, Clear"/>
    <n v="1"/>
    <n v="19"/>
    <n v="-15"/>
    <n v="3"/>
    <b v="1"/>
  </r>
  <r>
    <s v="AZ-2014-772814"/>
    <x v="934"/>
    <n v="26"/>
    <n v="8"/>
    <n v="14"/>
    <x v="934"/>
    <s v="Enrique Friedman"/>
    <x v="4"/>
    <x v="4"/>
    <s v="Liverpool"/>
    <x v="0"/>
    <s v="Consumer"/>
    <s v="Economy"/>
    <x v="1"/>
    <x v="7"/>
    <s v="Enermax Numeric Keypad, Bluetooth"/>
    <n v="0"/>
    <n v="115"/>
    <n v="47"/>
    <n v="2"/>
    <b v="1"/>
  </r>
  <r>
    <s v="AZ-2014-1135927"/>
    <x v="934"/>
    <n v="26"/>
    <n v="8"/>
    <n v="14"/>
    <x v="934"/>
    <s v="Kiera Chandler"/>
    <x v="2"/>
    <x v="6"/>
    <s v="Rome"/>
    <x v="2"/>
    <s v="Consumer"/>
    <s v="Economy"/>
    <x v="0"/>
    <x v="0"/>
    <s v="Xerox Note Cards, Premium"/>
    <n v="0"/>
    <n v="132"/>
    <n v="26"/>
    <n v="5"/>
    <b v="0"/>
  </r>
  <r>
    <s v="AZ-2014-6308636"/>
    <x v="934"/>
    <n v="26"/>
    <n v="8"/>
    <n v="14"/>
    <x v="934"/>
    <s v="Joshua Romero"/>
    <x v="4"/>
    <x v="4"/>
    <s v="London"/>
    <x v="0"/>
    <s v="Consumer"/>
    <s v="Economy"/>
    <x v="0"/>
    <x v="2"/>
    <s v="Stanley Canvas, Fluorescent"/>
    <n v="0"/>
    <n v="91"/>
    <n v="22"/>
    <n v="2"/>
    <b v="1"/>
  </r>
  <r>
    <s v="AZ-2014-6308636"/>
    <x v="934"/>
    <n v="26"/>
    <n v="8"/>
    <n v="14"/>
    <x v="934"/>
    <s v="Joshua Romero"/>
    <x v="4"/>
    <x v="4"/>
    <s v="London"/>
    <x v="0"/>
    <s v="Consumer"/>
    <s v="Economy"/>
    <x v="0"/>
    <x v="12"/>
    <s v="Acme Letter Opener, Steel"/>
    <n v="0"/>
    <n v="133"/>
    <n v="46"/>
    <n v="5"/>
    <b v="0"/>
  </r>
  <r>
    <s v="AZ-2011-6296214"/>
    <x v="935"/>
    <n v="27"/>
    <n v="8"/>
    <n v="11"/>
    <x v="935"/>
    <s v="Michael Halcomb"/>
    <x v="13"/>
    <x v="69"/>
    <s v="Helsinki"/>
    <x v="0"/>
    <s v="Corporate"/>
    <s v="Economy"/>
    <x v="2"/>
    <x v="6"/>
    <s v="Novimex Rocking Chair, Set of Two"/>
    <n v="0"/>
    <n v="267"/>
    <n v="29"/>
    <n v="2"/>
    <b v="1"/>
  </r>
  <r>
    <s v="AZ-2011-6296214"/>
    <x v="935"/>
    <n v="27"/>
    <n v="8"/>
    <n v="11"/>
    <x v="935"/>
    <s v="Michael Halcomb"/>
    <x v="13"/>
    <x v="69"/>
    <s v="Helsinki"/>
    <x v="0"/>
    <s v="Corporate"/>
    <s v="Economy"/>
    <x v="0"/>
    <x v="8"/>
    <s v="Hoover Coffee Grinder, Red"/>
    <n v="0"/>
    <n v="275"/>
    <n v="8"/>
    <n v="4"/>
    <b v="1"/>
  </r>
  <r>
    <s v="AZ-2011-6296214"/>
    <x v="935"/>
    <n v="27"/>
    <n v="8"/>
    <n v="11"/>
    <x v="935"/>
    <s v="Michael Halcomb"/>
    <x v="13"/>
    <x v="69"/>
    <s v="Helsinki"/>
    <x v="0"/>
    <s v="Corporate"/>
    <s v="Economy"/>
    <x v="0"/>
    <x v="14"/>
    <s v="Hon Round Labels, Adjustable"/>
    <n v="0"/>
    <n v="9"/>
    <n v="3"/>
    <n v="2"/>
    <b v="0"/>
  </r>
  <r>
    <s v="AZ-2011-3213049"/>
    <x v="935"/>
    <n v="27"/>
    <n v="8"/>
    <n v="11"/>
    <x v="935"/>
    <s v="Gracie Hunter"/>
    <x v="2"/>
    <x v="53"/>
    <s v="Brindisi"/>
    <x v="2"/>
    <s v="Consumer"/>
    <s v="Economy Plus"/>
    <x v="1"/>
    <x v="7"/>
    <s v="Logitech Router, Bluetooth"/>
    <n v="0"/>
    <n v="742"/>
    <n v="59"/>
    <n v="3"/>
    <b v="1"/>
  </r>
  <r>
    <s v="AZ-2011-8164175"/>
    <x v="935"/>
    <n v="27"/>
    <n v="8"/>
    <n v="11"/>
    <x v="935"/>
    <s v="Gemma Curlewis"/>
    <x v="1"/>
    <x v="31"/>
    <s v="Hamburg"/>
    <x v="1"/>
    <s v="Corporate"/>
    <s v="Economy"/>
    <x v="1"/>
    <x v="7"/>
    <s v="Memorex Numeric Keypad, Erganomic"/>
    <n v="0"/>
    <n v="280"/>
    <n v="45"/>
    <n v="6"/>
    <b v="1"/>
  </r>
  <r>
    <s v="AZ-2011-1322840"/>
    <x v="935"/>
    <n v="27"/>
    <n v="8"/>
    <n v="11"/>
    <x v="935"/>
    <s v="Alexandra Whitehouse"/>
    <x v="2"/>
    <x v="15"/>
    <s v="Palermo"/>
    <x v="2"/>
    <s v="Consumer"/>
    <s v="Economy"/>
    <x v="2"/>
    <x v="5"/>
    <s v="Bush Stackable Bookrack, Pine"/>
    <n v="0"/>
    <n v="630"/>
    <n v="132"/>
    <n v="5"/>
    <b v="1"/>
  </r>
  <r>
    <s v="AZ-2012-8368364"/>
    <x v="936"/>
    <n v="27"/>
    <n v="8"/>
    <n v="12"/>
    <x v="936"/>
    <s v="Owen Howell"/>
    <x v="5"/>
    <x v="20"/>
    <s v="Valladolid"/>
    <x v="2"/>
    <s v="Home Office"/>
    <s v="Economy"/>
    <x v="0"/>
    <x v="12"/>
    <s v="Fiskars Scissors, Easy Grip"/>
    <n v="0"/>
    <n v="99"/>
    <n v="12"/>
    <n v="4"/>
    <b v="0"/>
  </r>
  <r>
    <s v="AZ-2012-9231454"/>
    <x v="936"/>
    <n v="27"/>
    <n v="8"/>
    <n v="12"/>
    <x v="936"/>
    <s v="Sandra Hooks"/>
    <x v="2"/>
    <x v="6"/>
    <s v="Rome"/>
    <x v="2"/>
    <s v="Corporate"/>
    <s v="Priority"/>
    <x v="0"/>
    <x v="1"/>
    <s v="Wilson Jones Binding Machine, Recycled"/>
    <n v="0"/>
    <n v="49"/>
    <n v="5"/>
    <n v="1"/>
    <b v="0"/>
  </r>
  <r>
    <s v="BN-2012-1644074"/>
    <x v="936"/>
    <n v="27"/>
    <n v="8"/>
    <n v="12"/>
    <x v="936"/>
    <s v="Leo Jenkins"/>
    <x v="9"/>
    <x v="51"/>
    <s v="Amsterdam"/>
    <x v="1"/>
    <s v="Home Office"/>
    <s v="Economy"/>
    <x v="0"/>
    <x v="2"/>
    <s v="Stanley Markers, Water Color"/>
    <n v="1"/>
    <n v="51"/>
    <n v="-17"/>
    <n v="4"/>
    <b v="0"/>
  </r>
  <r>
    <s v="AZ-2013-972809"/>
    <x v="937"/>
    <n v="27"/>
    <n v="8"/>
    <n v="13"/>
    <x v="937"/>
    <s v="Andrew Shah"/>
    <x v="2"/>
    <x v="24"/>
    <s v="Bergamo"/>
    <x v="2"/>
    <s v="Home Office"/>
    <s v="Economy Plus"/>
    <x v="0"/>
    <x v="2"/>
    <s v="BIC Sketch Pad, Water Color"/>
    <n v="0"/>
    <n v="156"/>
    <n v="23"/>
    <n v="3"/>
    <b v="0"/>
  </r>
  <r>
    <s v="AZ-2013-972809"/>
    <x v="937"/>
    <n v="27"/>
    <n v="8"/>
    <n v="13"/>
    <x v="937"/>
    <s v="Andrew Shah"/>
    <x v="2"/>
    <x v="24"/>
    <s v="Bergamo"/>
    <x v="2"/>
    <s v="Home Office"/>
    <s v="Economy Plus"/>
    <x v="0"/>
    <x v="3"/>
    <s v="Smead Folders, Blue"/>
    <n v="0"/>
    <n v="31"/>
    <n v="-15"/>
    <n v="3"/>
    <b v="1"/>
  </r>
  <r>
    <s v="AZ-2013-7378404"/>
    <x v="937"/>
    <n v="27"/>
    <n v="8"/>
    <n v="13"/>
    <x v="937"/>
    <s v="Jay Andrews"/>
    <x v="8"/>
    <x v="97"/>
    <s v="Antwerp"/>
    <x v="1"/>
    <s v="Consumer"/>
    <s v="Economy Plus"/>
    <x v="2"/>
    <x v="16"/>
    <s v="Lesro Training Table, Fully Assembled"/>
    <n v="0"/>
    <n v="541"/>
    <n v="49"/>
    <n v="2"/>
    <b v="1"/>
  </r>
  <r>
    <s v="AZ-2013-9667532"/>
    <x v="937"/>
    <n v="27"/>
    <n v="8"/>
    <n v="13"/>
    <x v="937"/>
    <s v="Ruth Williams"/>
    <x v="4"/>
    <x v="4"/>
    <s v="London"/>
    <x v="0"/>
    <s v="Consumer"/>
    <s v="Economy"/>
    <x v="0"/>
    <x v="1"/>
    <s v="Acco 3-Hole Punch, Durable"/>
    <n v="0"/>
    <n v="57"/>
    <n v="20"/>
    <n v="2"/>
    <b v="1"/>
  </r>
  <r>
    <s v="BN-2013-2677709"/>
    <x v="937"/>
    <n v="27"/>
    <n v="8"/>
    <n v="13"/>
    <x v="937"/>
    <s v="Tyler Miah"/>
    <x v="0"/>
    <x v="0"/>
    <s v="Stockholm"/>
    <x v="0"/>
    <s v="Home Office"/>
    <s v="Economy"/>
    <x v="0"/>
    <x v="10"/>
    <s v="Jiffy Manila Envelope, Security-Tint"/>
    <n v="1"/>
    <n v="14"/>
    <n v="0"/>
    <n v="1"/>
    <b v="1"/>
  </r>
  <r>
    <s v="BN-2013-2677709"/>
    <x v="937"/>
    <n v="27"/>
    <n v="8"/>
    <n v="13"/>
    <x v="937"/>
    <s v="Tyler Miah"/>
    <x v="0"/>
    <x v="0"/>
    <s v="Stockholm"/>
    <x v="0"/>
    <s v="Home Office"/>
    <s v="Economy"/>
    <x v="0"/>
    <x v="11"/>
    <s v="OIC Thumb Tacks, Bulk Pack"/>
    <n v="1"/>
    <n v="14"/>
    <n v="-4"/>
    <n v="2"/>
    <b v="0"/>
  </r>
  <r>
    <s v="BN-2013-2677709"/>
    <x v="937"/>
    <n v="27"/>
    <n v="8"/>
    <n v="13"/>
    <x v="937"/>
    <s v="Tyler Miah"/>
    <x v="0"/>
    <x v="0"/>
    <s v="Stockholm"/>
    <x v="0"/>
    <s v="Home Office"/>
    <s v="Economy"/>
    <x v="0"/>
    <x v="12"/>
    <s v="Fiskars Letter Opener, Easy Grip"/>
    <n v="1"/>
    <n v="89"/>
    <n v="-67"/>
    <n v="6"/>
    <b v="0"/>
  </r>
  <r>
    <s v="AZ-2013-2534161"/>
    <x v="937"/>
    <n v="27"/>
    <n v="8"/>
    <n v="13"/>
    <x v="937"/>
    <s v="Josh Wilkinson"/>
    <x v="8"/>
    <x v="56"/>
    <s v="Aalst"/>
    <x v="1"/>
    <s v="Corporate"/>
    <s v="Economy"/>
    <x v="2"/>
    <x v="15"/>
    <s v="Deflect-O Light Bulb, Durable"/>
    <n v="0"/>
    <n v="64"/>
    <n v="32"/>
    <n v="4"/>
    <b v="1"/>
  </r>
  <r>
    <s v="AZ-2013-2534161"/>
    <x v="937"/>
    <n v="27"/>
    <n v="8"/>
    <n v="13"/>
    <x v="937"/>
    <s v="Josh Wilkinson"/>
    <x v="8"/>
    <x v="56"/>
    <s v="Aalst"/>
    <x v="1"/>
    <s v="Corporate"/>
    <s v="Economy"/>
    <x v="0"/>
    <x v="8"/>
    <s v="Hamilton Beach Toaster, Silver"/>
    <n v="0"/>
    <n v="117"/>
    <n v="51"/>
    <n v="2"/>
    <b v="0"/>
  </r>
  <r>
    <s v="AZ-2013-2534161"/>
    <x v="937"/>
    <n v="27"/>
    <n v="8"/>
    <n v="13"/>
    <x v="937"/>
    <s v="Josh Wilkinson"/>
    <x v="8"/>
    <x v="56"/>
    <s v="Aalst"/>
    <x v="1"/>
    <s v="Corporate"/>
    <s v="Economy"/>
    <x v="0"/>
    <x v="10"/>
    <s v="Cameo Interoffice Envelope, Recycled"/>
    <n v="0"/>
    <n v="139"/>
    <n v="58"/>
    <n v="3"/>
    <b v="0"/>
  </r>
  <r>
    <s v="AZ-2013-2534161"/>
    <x v="937"/>
    <n v="27"/>
    <n v="8"/>
    <n v="13"/>
    <x v="937"/>
    <s v="Josh Wilkinson"/>
    <x v="8"/>
    <x v="56"/>
    <s v="Aalst"/>
    <x v="1"/>
    <s v="Corporate"/>
    <s v="Economy"/>
    <x v="0"/>
    <x v="14"/>
    <s v="Harbour Creations Legal Exhibit Labels, 5000 Label Set"/>
    <n v="0"/>
    <n v="68"/>
    <n v="11"/>
    <n v="6"/>
    <b v="0"/>
  </r>
  <r>
    <s v="AZ-2013-6674334"/>
    <x v="937"/>
    <n v="27"/>
    <n v="8"/>
    <n v="13"/>
    <x v="937"/>
    <s v="Isabella Falkiner"/>
    <x v="1"/>
    <x v="1"/>
    <s v="Wetter (Ruhr)"/>
    <x v="1"/>
    <s v="Corporate"/>
    <s v="Economy"/>
    <x v="2"/>
    <x v="15"/>
    <s v="Deflect-O Frame, Black"/>
    <n v="0"/>
    <n v="330"/>
    <n v="145"/>
    <n v="3"/>
    <b v="0"/>
  </r>
  <r>
    <s v="AZ-2013-6261184"/>
    <x v="937"/>
    <n v="27"/>
    <n v="8"/>
    <n v="13"/>
    <x v="937"/>
    <s v="Elise Ali"/>
    <x v="1"/>
    <x v="23"/>
    <s v="Augsburg"/>
    <x v="1"/>
    <s v="Home Office"/>
    <s v="Economy"/>
    <x v="2"/>
    <x v="16"/>
    <s v="Barricks Computer Table, Adjustable Height"/>
    <n v="0"/>
    <n v="1545"/>
    <n v="-547"/>
    <n v="5"/>
    <b v="1"/>
  </r>
  <r>
    <s v="AZ-2013-6674334"/>
    <x v="937"/>
    <n v="27"/>
    <n v="8"/>
    <n v="13"/>
    <x v="937"/>
    <s v="Isabella Falkiner"/>
    <x v="1"/>
    <x v="1"/>
    <s v="Wetter (Ruhr)"/>
    <x v="1"/>
    <s v="Corporate"/>
    <s v="Economy"/>
    <x v="0"/>
    <x v="3"/>
    <s v="Rogers Box, Industrial"/>
    <n v="0"/>
    <n v="44"/>
    <n v="-5"/>
    <n v="2"/>
    <b v="1"/>
  </r>
  <r>
    <s v="AZ-2013-6674334"/>
    <x v="937"/>
    <n v="27"/>
    <n v="8"/>
    <n v="13"/>
    <x v="937"/>
    <s v="Isabella Falkiner"/>
    <x v="1"/>
    <x v="1"/>
    <s v="Wetter (Ruhr)"/>
    <x v="1"/>
    <s v="Corporate"/>
    <s v="Economy"/>
    <x v="0"/>
    <x v="12"/>
    <s v="Kleencut Box Cutter, Steel"/>
    <n v="0"/>
    <n v="68"/>
    <n v="11"/>
    <n v="2"/>
    <b v="1"/>
  </r>
  <r>
    <s v="AZ-2013-6261184"/>
    <x v="937"/>
    <n v="27"/>
    <n v="8"/>
    <n v="13"/>
    <x v="937"/>
    <s v="Elise Ali"/>
    <x v="1"/>
    <x v="23"/>
    <s v="Augsburg"/>
    <x v="1"/>
    <s v="Home Office"/>
    <s v="Economy"/>
    <x v="0"/>
    <x v="0"/>
    <s v="Xerox Memo Slips, Premium"/>
    <n v="0"/>
    <n v="27"/>
    <n v="6"/>
    <n v="2"/>
    <b v="1"/>
  </r>
  <r>
    <s v="AZ-2013-6674334"/>
    <x v="937"/>
    <n v="27"/>
    <n v="8"/>
    <n v="13"/>
    <x v="937"/>
    <s v="Isabella Falkiner"/>
    <x v="1"/>
    <x v="1"/>
    <s v="Wetter (Ruhr)"/>
    <x v="1"/>
    <s v="Corporate"/>
    <s v="Economy"/>
    <x v="1"/>
    <x v="9"/>
    <s v="Samsung Speaker Phone, with Caller ID"/>
    <n v="0"/>
    <n v="123"/>
    <n v="7"/>
    <n v="1"/>
    <b v="0"/>
  </r>
  <r>
    <s v="AZ-2013-5483858"/>
    <x v="937"/>
    <n v="27"/>
    <n v="8"/>
    <n v="13"/>
    <x v="937"/>
    <s v="Madelyn Anderson"/>
    <x v="7"/>
    <x v="35"/>
    <s v="Oslo"/>
    <x v="0"/>
    <s v="Corporate"/>
    <s v="Economy"/>
    <x v="1"/>
    <x v="13"/>
    <s v="Canon Fax Machine, Digital"/>
    <n v="0"/>
    <n v="636"/>
    <n v="146"/>
    <n v="2"/>
    <b v="1"/>
  </r>
  <r>
    <s v="AZ-2014-2049554"/>
    <x v="938"/>
    <n v="27"/>
    <n v="8"/>
    <n v="14"/>
    <x v="938"/>
    <s v="Riley Douglas"/>
    <x v="5"/>
    <x v="57"/>
    <s v="Ceuta"/>
    <x v="2"/>
    <s v="Corporate"/>
    <s v="Priority"/>
    <x v="0"/>
    <x v="3"/>
    <s v="Smead Lockers, Blue"/>
    <n v="0"/>
    <n v="357"/>
    <n v="28"/>
    <n v="2"/>
    <b v="0"/>
  </r>
  <r>
    <s v="AZ-2014-6937153"/>
    <x v="938"/>
    <n v="27"/>
    <n v="8"/>
    <n v="14"/>
    <x v="938"/>
    <s v="Layla Furnell"/>
    <x v="11"/>
    <x v="44"/>
    <s v="Basel"/>
    <x v="1"/>
    <s v="Consumer"/>
    <s v="Economy"/>
    <x v="0"/>
    <x v="3"/>
    <s v="Eldon Box, Wire Frame"/>
    <n v="0"/>
    <n v="47"/>
    <n v="15"/>
    <n v="5"/>
    <b v="0"/>
  </r>
  <r>
    <s v="BN-2014-3227902"/>
    <x v="938"/>
    <n v="27"/>
    <n v="8"/>
    <n v="14"/>
    <x v="938"/>
    <s v="Joseph Ford"/>
    <x v="1"/>
    <x v="5"/>
    <s v="Berlin"/>
    <x v="1"/>
    <s v="Corporate"/>
    <s v="Economy"/>
    <x v="0"/>
    <x v="8"/>
    <s v="Hamilton Beach Blender, Silver"/>
    <n v="0"/>
    <n v="341"/>
    <n v="-85"/>
    <n v="6"/>
    <b v="0"/>
  </r>
  <r>
    <s v="BN-2014-3227902"/>
    <x v="938"/>
    <n v="27"/>
    <n v="8"/>
    <n v="14"/>
    <x v="938"/>
    <s v="Joseph Ford"/>
    <x v="1"/>
    <x v="5"/>
    <s v="Berlin"/>
    <x v="1"/>
    <s v="Corporate"/>
    <s v="Economy"/>
    <x v="0"/>
    <x v="0"/>
    <s v="Green Bar Message Books, Recycled"/>
    <n v="0"/>
    <n v="107"/>
    <n v="31"/>
    <n v="5"/>
    <b v="1"/>
  </r>
  <r>
    <s v="BN-2014-3227902"/>
    <x v="938"/>
    <n v="27"/>
    <n v="8"/>
    <n v="14"/>
    <x v="938"/>
    <s v="Joseph Ford"/>
    <x v="1"/>
    <x v="5"/>
    <s v="Berlin"/>
    <x v="1"/>
    <s v="Corporate"/>
    <s v="Economy"/>
    <x v="0"/>
    <x v="0"/>
    <s v="Xerox Message Books, 8.5 x 11"/>
    <n v="0"/>
    <n v="154"/>
    <n v="22"/>
    <n v="7"/>
    <b v="0"/>
  </r>
  <r>
    <s v="AZ-2014-5438822"/>
    <x v="938"/>
    <n v="27"/>
    <n v="8"/>
    <n v="14"/>
    <x v="938"/>
    <s v="Julian Corbin"/>
    <x v="4"/>
    <x v="4"/>
    <s v="Halesowen"/>
    <x v="0"/>
    <s v="Home Office"/>
    <s v="Economy"/>
    <x v="0"/>
    <x v="12"/>
    <s v="Stiletto Scissors, High Speed"/>
    <n v="0"/>
    <n v="142"/>
    <n v="3"/>
    <n v="6"/>
    <b v="0"/>
  </r>
  <r>
    <s v="AZ-2014-3997418"/>
    <x v="938"/>
    <n v="27"/>
    <n v="8"/>
    <n v="14"/>
    <x v="938"/>
    <s v="Samantha Reynell"/>
    <x v="5"/>
    <x v="10"/>
    <s v="Barcelona"/>
    <x v="2"/>
    <s v="Home Office"/>
    <s v="Economy"/>
    <x v="0"/>
    <x v="12"/>
    <s v="Acme Ruler, Serrated"/>
    <n v="0"/>
    <n v="54"/>
    <n v="15"/>
    <n v="4"/>
    <b v="0"/>
  </r>
  <r>
    <s v="BN-2014-3227902"/>
    <x v="938"/>
    <n v="27"/>
    <n v="8"/>
    <n v="14"/>
    <x v="938"/>
    <s v="Joseph Ford"/>
    <x v="1"/>
    <x v="5"/>
    <s v="Berlin"/>
    <x v="1"/>
    <s v="Corporate"/>
    <s v="Economy"/>
    <x v="1"/>
    <x v="7"/>
    <s v="Belkin Memory Card, Bluetooth"/>
    <n v="0"/>
    <n v="620"/>
    <n v="82"/>
    <n v="6"/>
    <b v="0"/>
  </r>
  <r>
    <s v="BN-2014-5960677"/>
    <x v="938"/>
    <n v="27"/>
    <n v="8"/>
    <n v="14"/>
    <x v="938"/>
    <s v="Zachary Disher"/>
    <x v="2"/>
    <x v="6"/>
    <s v="Rome"/>
    <x v="2"/>
    <s v="Consumer"/>
    <s v="Economy"/>
    <x v="2"/>
    <x v="15"/>
    <s v="Rubbermaid Photo Frame, Duo Pack"/>
    <n v="0"/>
    <n v="155"/>
    <n v="56"/>
    <n v="3"/>
    <b v="1"/>
  </r>
  <r>
    <s v="AZ-2014-7029389"/>
    <x v="938"/>
    <n v="27"/>
    <n v="8"/>
    <n v="14"/>
    <x v="938"/>
    <s v="Hazel Turner"/>
    <x v="3"/>
    <x v="39"/>
    <s v="Marseille"/>
    <x v="1"/>
    <s v="Home Office"/>
    <s v="Economy Plus"/>
    <x v="0"/>
    <x v="1"/>
    <s v="Cardinal Binder, Durable"/>
    <n v="0"/>
    <n v="92"/>
    <n v="5"/>
    <n v="6"/>
    <b v="0"/>
  </r>
  <r>
    <s v="BN-2014-5960677"/>
    <x v="938"/>
    <n v="27"/>
    <n v="8"/>
    <n v="14"/>
    <x v="938"/>
    <s v="Zachary Disher"/>
    <x v="2"/>
    <x v="6"/>
    <s v="Rome"/>
    <x v="2"/>
    <s v="Consumer"/>
    <s v="Economy"/>
    <x v="0"/>
    <x v="2"/>
    <s v="BIC Markers, Water Color"/>
    <n v="0"/>
    <n v="148"/>
    <n v="52"/>
    <n v="5"/>
    <b v="1"/>
  </r>
  <r>
    <s v="BN-2014-5960677"/>
    <x v="938"/>
    <n v="27"/>
    <n v="8"/>
    <n v="14"/>
    <x v="938"/>
    <s v="Zachary Disher"/>
    <x v="2"/>
    <x v="6"/>
    <s v="Rome"/>
    <x v="2"/>
    <s v="Consumer"/>
    <s v="Economy"/>
    <x v="0"/>
    <x v="3"/>
    <s v="Rogers Box, Blue"/>
    <n v="0"/>
    <n v="86"/>
    <n v="-55"/>
    <n v="6"/>
    <b v="1"/>
  </r>
  <r>
    <s v="BN-2014-301235"/>
    <x v="938"/>
    <n v="27"/>
    <n v="8"/>
    <n v="14"/>
    <x v="938"/>
    <s v="Audrey Knowles"/>
    <x v="12"/>
    <x v="83"/>
    <s v="Lisbon"/>
    <x v="2"/>
    <s v="Consumer"/>
    <s v="Economy"/>
    <x v="0"/>
    <x v="0"/>
    <s v="Eaton Memo Slips, Premium"/>
    <n v="1"/>
    <n v="34"/>
    <n v="-11"/>
    <n v="5"/>
    <b v="0"/>
  </r>
  <r>
    <s v="AZ-2012-7674901"/>
    <x v="939"/>
    <n v="28"/>
    <n v="8"/>
    <n v="12"/>
    <x v="939"/>
    <s v="Eloise Sykes"/>
    <x v="3"/>
    <x v="8"/>
    <s v="Mitry-Mory"/>
    <x v="1"/>
    <s v="Consumer"/>
    <s v="Priority"/>
    <x v="0"/>
    <x v="2"/>
    <s v="Boston Canvas, Blue"/>
    <n v="0"/>
    <n v="107"/>
    <n v="27"/>
    <n v="2"/>
    <b v="1"/>
  </r>
  <r>
    <s v="AZ-2012-7674901"/>
    <x v="939"/>
    <n v="28"/>
    <n v="8"/>
    <n v="12"/>
    <x v="939"/>
    <s v="Eloise Sykes"/>
    <x v="3"/>
    <x v="8"/>
    <s v="Mitry-Mory"/>
    <x v="1"/>
    <s v="Consumer"/>
    <s v="Priority"/>
    <x v="1"/>
    <x v="9"/>
    <s v="Cisco Office Telephone, Full Size"/>
    <n v="0"/>
    <n v="625"/>
    <n v="29"/>
    <n v="9"/>
    <b v="0"/>
  </r>
  <r>
    <s v="AZ-2012-771628"/>
    <x v="939"/>
    <n v="28"/>
    <n v="8"/>
    <n v="12"/>
    <x v="939"/>
    <s v="Luz Reilly"/>
    <x v="2"/>
    <x v="115"/>
    <s v="Perugia"/>
    <x v="2"/>
    <s v="Consumer"/>
    <s v="Economy"/>
    <x v="1"/>
    <x v="7"/>
    <s v="Memorex Router, Bluetooth"/>
    <n v="0"/>
    <n v="492"/>
    <n v="187"/>
    <n v="2"/>
    <b v="1"/>
  </r>
  <r>
    <s v="AZ-2013-9588348"/>
    <x v="940"/>
    <n v="28"/>
    <n v="8"/>
    <n v="13"/>
    <x v="940"/>
    <s v="Kristen Holland"/>
    <x v="3"/>
    <x v="41"/>
    <s v="Argentan"/>
    <x v="1"/>
    <s v="Consumer"/>
    <s v="Economy"/>
    <x v="2"/>
    <x v="15"/>
    <s v="Deflect-O Photo Frame, Durable"/>
    <n v="0"/>
    <n v="196"/>
    <n v="27"/>
    <n v="4"/>
    <b v="0"/>
  </r>
  <r>
    <s v="AZ-2013-8489982"/>
    <x v="940"/>
    <n v="28"/>
    <n v="8"/>
    <n v="13"/>
    <x v="940"/>
    <s v="Zara Loton"/>
    <x v="4"/>
    <x v="4"/>
    <s v="Gloucester"/>
    <x v="0"/>
    <s v="Corporate"/>
    <s v="Economy"/>
    <x v="2"/>
    <x v="6"/>
    <s v="Novimex Chairmat, Black"/>
    <n v="0"/>
    <n v="216"/>
    <n v="47"/>
    <n v="4"/>
    <b v="0"/>
  </r>
  <r>
    <s v="AZ-2013-8489982"/>
    <x v="940"/>
    <n v="28"/>
    <n v="8"/>
    <n v="13"/>
    <x v="940"/>
    <s v="Zara Loton"/>
    <x v="4"/>
    <x v="4"/>
    <s v="Gloucester"/>
    <x v="0"/>
    <s v="Corporate"/>
    <s v="Economy"/>
    <x v="0"/>
    <x v="14"/>
    <s v="Harbour Creations File Folder Labels, Laser Printer Compatible"/>
    <n v="0"/>
    <n v="44"/>
    <n v="14"/>
    <n v="5"/>
    <b v="1"/>
  </r>
  <r>
    <s v="AZ-2013-374373"/>
    <x v="940"/>
    <n v="28"/>
    <n v="8"/>
    <n v="13"/>
    <x v="940"/>
    <s v="Alex Greenwood"/>
    <x v="1"/>
    <x v="32"/>
    <s v="Frankfurt"/>
    <x v="1"/>
    <s v="Consumer"/>
    <s v="Economy"/>
    <x v="2"/>
    <x v="5"/>
    <s v="Ikea Floating Shelf Set, Pine"/>
    <n v="0"/>
    <n v="618"/>
    <n v="27"/>
    <n v="4"/>
    <b v="1"/>
  </r>
  <r>
    <s v="AZ-2013-4750547"/>
    <x v="940"/>
    <n v="28"/>
    <n v="8"/>
    <n v="13"/>
    <x v="940"/>
    <s v="Kyle Nash"/>
    <x v="1"/>
    <x v="1"/>
    <s v="Bonn"/>
    <x v="1"/>
    <s v="Consumer"/>
    <s v="Economy"/>
    <x v="0"/>
    <x v="2"/>
    <s v="BIC Canvas, Blue"/>
    <n v="0"/>
    <n v="54"/>
    <n v="4"/>
    <n v="1"/>
    <b v="1"/>
  </r>
  <r>
    <s v="AZ-2013-4750547"/>
    <x v="940"/>
    <n v="28"/>
    <n v="8"/>
    <n v="13"/>
    <x v="940"/>
    <s v="Kyle Nash"/>
    <x v="1"/>
    <x v="1"/>
    <s v="Bonn"/>
    <x v="1"/>
    <s v="Consumer"/>
    <s v="Economy"/>
    <x v="0"/>
    <x v="10"/>
    <s v="Jiffy Mailers, Security-Tint"/>
    <n v="0"/>
    <n v="514"/>
    <n v="195"/>
    <n v="13"/>
    <b v="1"/>
  </r>
  <r>
    <s v="AZ-2013-709456"/>
    <x v="940"/>
    <n v="28"/>
    <n v="8"/>
    <n v="13"/>
    <x v="940"/>
    <s v="Kevin Madigan"/>
    <x v="4"/>
    <x v="4"/>
    <s v="Birmingham"/>
    <x v="0"/>
    <s v="Consumer"/>
    <s v="Economy"/>
    <x v="0"/>
    <x v="0"/>
    <s v="Enermax Message Books, 8.5 x 11"/>
    <n v="1"/>
    <n v="67"/>
    <n v="-36"/>
    <n v="5"/>
    <b v="0"/>
  </r>
  <r>
    <s v="AZ-2013-2254265"/>
    <x v="940"/>
    <n v="28"/>
    <n v="8"/>
    <n v="13"/>
    <x v="940"/>
    <s v="Patrick Townson"/>
    <x v="3"/>
    <x v="30"/>
    <s v="Beauvais"/>
    <x v="1"/>
    <s v="Home Office"/>
    <s v="Economy"/>
    <x v="0"/>
    <x v="2"/>
    <s v="Binney &amp; Smith Highlighters, Blue"/>
    <n v="0"/>
    <n v="33"/>
    <n v="5"/>
    <n v="2"/>
    <b v="0"/>
  </r>
  <r>
    <s v="AZ-2013-7162758"/>
    <x v="940"/>
    <n v="28"/>
    <n v="8"/>
    <n v="13"/>
    <x v="940"/>
    <s v="Lilian Macredie"/>
    <x v="4"/>
    <x v="4"/>
    <s v="London"/>
    <x v="0"/>
    <s v="Corporate"/>
    <s v="Economy"/>
    <x v="0"/>
    <x v="10"/>
    <s v="GlobeWeis Business Envelopes, with clear poly window"/>
    <n v="0"/>
    <n v="38"/>
    <n v="8"/>
    <n v="2"/>
    <b v="0"/>
  </r>
  <r>
    <s v="AZ-2013-9065398"/>
    <x v="940"/>
    <n v="28"/>
    <n v="8"/>
    <n v="13"/>
    <x v="940"/>
    <s v="Leon Barnes"/>
    <x v="3"/>
    <x v="41"/>
    <s v="Vernon"/>
    <x v="1"/>
    <s v="Consumer"/>
    <s v="Economy"/>
    <x v="1"/>
    <x v="7"/>
    <s v="Belkin Memory Card, USB"/>
    <n v="0"/>
    <n v="345"/>
    <n v="0"/>
    <n v="3"/>
    <b v="1"/>
  </r>
  <r>
    <s v="AZ-2014-5561990"/>
    <x v="941"/>
    <n v="28"/>
    <n v="8"/>
    <n v="14"/>
    <x v="941"/>
    <s v="Jammie Gibbs"/>
    <x v="1"/>
    <x v="1"/>
    <s v="Cologne"/>
    <x v="1"/>
    <s v="Consumer"/>
    <s v="Priority"/>
    <x v="1"/>
    <x v="9"/>
    <s v="Nokia Headset, VoIP"/>
    <n v="0"/>
    <n v="73"/>
    <n v="31"/>
    <n v="1"/>
    <b v="0"/>
  </r>
  <r>
    <s v="AZ-2014-2074276"/>
    <x v="941"/>
    <n v="28"/>
    <n v="8"/>
    <n v="14"/>
    <x v="941"/>
    <s v="William Martin"/>
    <x v="4"/>
    <x v="4"/>
    <s v="London"/>
    <x v="0"/>
    <s v="Corporate"/>
    <s v="Economy Plus"/>
    <x v="0"/>
    <x v="14"/>
    <s v="Harbour Creations Color Coded Labels, Laser Printer Compatible"/>
    <n v="0"/>
    <n v="35"/>
    <n v="4"/>
    <n v="3"/>
    <b v="1"/>
  </r>
  <r>
    <s v="AZ-2014-2074276"/>
    <x v="941"/>
    <n v="28"/>
    <n v="8"/>
    <n v="14"/>
    <x v="941"/>
    <s v="William Martin"/>
    <x v="4"/>
    <x v="4"/>
    <s v="London"/>
    <x v="0"/>
    <s v="Corporate"/>
    <s v="Economy Plus"/>
    <x v="1"/>
    <x v="9"/>
    <s v="Cisco Speaker Phone, VoIP"/>
    <n v="0"/>
    <n v="249"/>
    <n v="64"/>
    <n v="2"/>
    <b v="0"/>
  </r>
  <r>
    <s v="AZ-2014-96826"/>
    <x v="941"/>
    <n v="28"/>
    <n v="8"/>
    <n v="14"/>
    <x v="941"/>
    <s v="Jayden Ali"/>
    <x v="1"/>
    <x v="28"/>
    <s v="Ludwigsburg"/>
    <x v="1"/>
    <s v="Consumer"/>
    <s v="Economy Plus"/>
    <x v="0"/>
    <x v="2"/>
    <s v="BIC Pens, Fluorescent"/>
    <n v="0"/>
    <n v="16"/>
    <n v="5"/>
    <n v="1"/>
    <b v="1"/>
  </r>
  <r>
    <s v="AZ-2014-96826"/>
    <x v="941"/>
    <n v="28"/>
    <n v="8"/>
    <n v="14"/>
    <x v="941"/>
    <s v="Jayden Ali"/>
    <x v="1"/>
    <x v="28"/>
    <s v="Ludwigsburg"/>
    <x v="1"/>
    <s v="Consumer"/>
    <s v="Economy Plus"/>
    <x v="0"/>
    <x v="11"/>
    <s v="Accos Staples, 12 Pack"/>
    <n v="0"/>
    <n v="52"/>
    <n v="11"/>
    <n v="5"/>
    <b v="0"/>
  </r>
  <r>
    <s v="AZ-2014-96826"/>
    <x v="941"/>
    <n v="28"/>
    <n v="8"/>
    <n v="14"/>
    <x v="941"/>
    <s v="Jayden Ali"/>
    <x v="1"/>
    <x v="28"/>
    <s v="Ludwigsburg"/>
    <x v="1"/>
    <s v="Consumer"/>
    <s v="Economy Plus"/>
    <x v="0"/>
    <x v="11"/>
    <s v="Stockwell Push Pins, 12 Pack"/>
    <n v="0"/>
    <n v="27"/>
    <n v="2"/>
    <n v="2"/>
    <b v="1"/>
  </r>
  <r>
    <s v="BN-2014-4519782"/>
    <x v="941"/>
    <n v="28"/>
    <n v="8"/>
    <n v="14"/>
    <x v="941"/>
    <s v="Bethany Powell"/>
    <x v="3"/>
    <x v="14"/>
    <s v="Toulouse"/>
    <x v="1"/>
    <s v="Home Office"/>
    <s v="Economy"/>
    <x v="0"/>
    <x v="11"/>
    <s v="Stockwell Clamps, Bulk Pack"/>
    <n v="1"/>
    <n v="57"/>
    <n v="-48"/>
    <n v="6"/>
    <b v="1"/>
  </r>
  <r>
    <s v="AZ-2014-8495612"/>
    <x v="941"/>
    <n v="28"/>
    <n v="8"/>
    <n v="14"/>
    <x v="941"/>
    <s v="Rebecca Heysen"/>
    <x v="3"/>
    <x v="8"/>
    <s v="Ivry-sur-Seine"/>
    <x v="1"/>
    <s v="Corporate"/>
    <s v="Economy Plus"/>
    <x v="1"/>
    <x v="13"/>
    <s v="Brother Fax and Copier, High-Speed"/>
    <n v="0"/>
    <n v="484"/>
    <n v="28"/>
    <n v="3"/>
    <b v="0"/>
  </r>
  <r>
    <s v="BN-2014-4521538"/>
    <x v="941"/>
    <n v="28"/>
    <n v="8"/>
    <n v="14"/>
    <x v="941"/>
    <s v="Paige Horsfall"/>
    <x v="9"/>
    <x v="46"/>
    <s v="The Hague"/>
    <x v="1"/>
    <s v="Home Office"/>
    <s v="Economy Plus"/>
    <x v="2"/>
    <x v="5"/>
    <s v="Ikea Stackable Bookrack, Traditional"/>
    <n v="1"/>
    <n v="490"/>
    <n v="-128"/>
    <n v="8"/>
    <b v="0"/>
  </r>
  <r>
    <s v="AZ-2014-8612658"/>
    <x v="941"/>
    <n v="28"/>
    <n v="8"/>
    <n v="14"/>
    <x v="941"/>
    <s v="Ricky Cullen"/>
    <x v="1"/>
    <x v="1"/>
    <s v="Hamm"/>
    <x v="1"/>
    <s v="Consumer"/>
    <s v="Economy"/>
    <x v="0"/>
    <x v="2"/>
    <s v="Stanley Markers, Water Color"/>
    <n v="0"/>
    <n v="152"/>
    <n v="50"/>
    <n v="6"/>
    <b v="1"/>
  </r>
  <r>
    <s v="AZ-2014-8612658"/>
    <x v="941"/>
    <n v="28"/>
    <n v="8"/>
    <n v="14"/>
    <x v="941"/>
    <s v="Ricky Cullen"/>
    <x v="1"/>
    <x v="1"/>
    <s v="Hamm"/>
    <x v="1"/>
    <s v="Consumer"/>
    <s v="Economy"/>
    <x v="0"/>
    <x v="2"/>
    <s v="Stanley Pencil Sharpener, Easy-Erase"/>
    <n v="0"/>
    <n v="78"/>
    <n v="27"/>
    <n v="3"/>
    <b v="0"/>
  </r>
  <r>
    <s v="AZ-2014-8612658"/>
    <x v="941"/>
    <n v="28"/>
    <n v="8"/>
    <n v="14"/>
    <x v="941"/>
    <s v="Ricky Cullen"/>
    <x v="1"/>
    <x v="1"/>
    <s v="Hamm"/>
    <x v="1"/>
    <s v="Consumer"/>
    <s v="Economy"/>
    <x v="0"/>
    <x v="1"/>
    <s v="Avery Hole Reinforcements, Durable"/>
    <n v="0"/>
    <n v="30"/>
    <n v="11"/>
    <n v="5"/>
    <b v="1"/>
  </r>
  <r>
    <s v="AZ-2014-8612658"/>
    <x v="941"/>
    <n v="28"/>
    <n v="8"/>
    <n v="14"/>
    <x v="941"/>
    <s v="Ricky Cullen"/>
    <x v="1"/>
    <x v="1"/>
    <s v="Hamm"/>
    <x v="1"/>
    <s v="Consumer"/>
    <s v="Economy"/>
    <x v="0"/>
    <x v="10"/>
    <s v="Ames Mailers, Set of 50"/>
    <n v="0"/>
    <n v="179"/>
    <n v="25"/>
    <n v="5"/>
    <b v="1"/>
  </r>
  <r>
    <s v="AZ-2014-8612658"/>
    <x v="941"/>
    <n v="28"/>
    <n v="8"/>
    <n v="14"/>
    <x v="941"/>
    <s v="Ricky Cullen"/>
    <x v="1"/>
    <x v="1"/>
    <s v="Hamm"/>
    <x v="1"/>
    <s v="Consumer"/>
    <s v="Economy"/>
    <x v="0"/>
    <x v="3"/>
    <s v="Rogers Trays, Industrial"/>
    <n v="0"/>
    <n v="168"/>
    <n v="56"/>
    <n v="3"/>
    <b v="0"/>
  </r>
  <r>
    <s v="AZ-2014-1832142"/>
    <x v="941"/>
    <n v="28"/>
    <n v="8"/>
    <n v="14"/>
    <x v="941"/>
    <s v="Julia Martell"/>
    <x v="10"/>
    <x v="29"/>
    <s v="Vienna"/>
    <x v="1"/>
    <s v="Home Office"/>
    <s v="Economy"/>
    <x v="0"/>
    <x v="12"/>
    <s v="Stiletto Letter Opener, Easy Grip"/>
    <n v="0"/>
    <n v="150"/>
    <n v="29"/>
    <n v="5"/>
    <b v="0"/>
  </r>
  <r>
    <s v="AZ-2014-3872710"/>
    <x v="941"/>
    <n v="28"/>
    <n v="8"/>
    <n v="14"/>
    <x v="941"/>
    <s v="Rose Nicolay"/>
    <x v="1"/>
    <x v="71"/>
    <s v="Cottbus"/>
    <x v="1"/>
    <s v="Home Office"/>
    <s v="Economy"/>
    <x v="0"/>
    <x v="11"/>
    <s v="Stockwell Push Pins, 12 Pack"/>
    <n v="0"/>
    <n v="28"/>
    <n v="3"/>
    <n v="2"/>
    <b v="0"/>
  </r>
  <r>
    <s v="AZ-2014-8612658"/>
    <x v="941"/>
    <n v="28"/>
    <n v="8"/>
    <n v="14"/>
    <x v="941"/>
    <s v="Ricky Cullen"/>
    <x v="1"/>
    <x v="1"/>
    <s v="Hamm"/>
    <x v="1"/>
    <s v="Consumer"/>
    <s v="Economy"/>
    <x v="1"/>
    <x v="7"/>
    <s v="SanDisk Mouse, Erganomic"/>
    <n v="0"/>
    <n v="108"/>
    <n v="22"/>
    <n v="3"/>
    <b v="1"/>
  </r>
  <r>
    <s v="BN-2011-7569474"/>
    <x v="942"/>
    <n v="29"/>
    <n v="8"/>
    <n v="11"/>
    <x v="942"/>
    <s v="Esther Henderson"/>
    <x v="9"/>
    <x v="116"/>
    <s v="Emmen"/>
    <x v="1"/>
    <s v="Consumer"/>
    <s v="Priority"/>
    <x v="2"/>
    <x v="15"/>
    <s v="Advantus Door Stop, Erganomic"/>
    <n v="0"/>
    <n v="175"/>
    <n v="24"/>
    <n v="5"/>
    <b v="0"/>
  </r>
  <r>
    <s v="BN-2011-7569474"/>
    <x v="942"/>
    <n v="29"/>
    <n v="8"/>
    <n v="11"/>
    <x v="942"/>
    <s v="Esther Henderson"/>
    <x v="9"/>
    <x v="116"/>
    <s v="Emmen"/>
    <x v="1"/>
    <s v="Consumer"/>
    <s v="Priority"/>
    <x v="0"/>
    <x v="2"/>
    <s v="Binney &amp; Smith Canvas, Blue"/>
    <n v="1"/>
    <n v="154"/>
    <n v="-96"/>
    <n v="6"/>
    <b v="1"/>
  </r>
  <r>
    <s v="BN-2011-4950607"/>
    <x v="942"/>
    <n v="29"/>
    <n v="8"/>
    <n v="11"/>
    <x v="942"/>
    <s v="Ronald Everson"/>
    <x v="6"/>
    <x v="26"/>
    <s v="Dublin"/>
    <x v="0"/>
    <s v="Corporate"/>
    <s v="Priority"/>
    <x v="2"/>
    <x v="15"/>
    <s v="Advantus Frame, Durable"/>
    <n v="1"/>
    <n v="87"/>
    <n v="-106"/>
    <n v="2"/>
    <b v="0"/>
  </r>
  <r>
    <s v="AZ-2012-5907386"/>
    <x v="943"/>
    <n v="29"/>
    <n v="8"/>
    <n v="12"/>
    <x v="943"/>
    <s v="Louie Knight"/>
    <x v="8"/>
    <x v="97"/>
    <s v="Mechelen"/>
    <x v="1"/>
    <s v="Consumer"/>
    <s v="Economy"/>
    <x v="2"/>
    <x v="5"/>
    <s v="Ikea Corner Shelving, Pine"/>
    <n v="0"/>
    <n v="373"/>
    <n v="30"/>
    <n v="3"/>
    <b v="0"/>
  </r>
  <r>
    <s v="AZ-2012-5907386"/>
    <x v="943"/>
    <n v="29"/>
    <n v="8"/>
    <n v="12"/>
    <x v="943"/>
    <s v="Louie Knight"/>
    <x v="8"/>
    <x v="97"/>
    <s v="Mechelen"/>
    <x v="1"/>
    <s v="Consumer"/>
    <s v="Economy"/>
    <x v="0"/>
    <x v="2"/>
    <s v="Sanford Pens, Fluorescent"/>
    <n v="0"/>
    <n v="37"/>
    <n v="10"/>
    <n v="3"/>
    <b v="0"/>
  </r>
  <r>
    <s v="AZ-2012-5907386"/>
    <x v="943"/>
    <n v="29"/>
    <n v="8"/>
    <n v="12"/>
    <x v="943"/>
    <s v="Louie Knight"/>
    <x v="8"/>
    <x v="97"/>
    <s v="Mechelen"/>
    <x v="1"/>
    <s v="Consumer"/>
    <s v="Economy"/>
    <x v="0"/>
    <x v="2"/>
    <s v="Sanford Pens, Fluorescent"/>
    <n v="0"/>
    <n v="37"/>
    <n v="10"/>
    <n v="3"/>
    <b v="0"/>
  </r>
  <r>
    <s v="AZ-2012-5907386"/>
    <x v="943"/>
    <n v="29"/>
    <n v="8"/>
    <n v="12"/>
    <x v="943"/>
    <s v="Louie Knight"/>
    <x v="8"/>
    <x v="97"/>
    <s v="Mechelen"/>
    <x v="1"/>
    <s v="Consumer"/>
    <s v="Economy"/>
    <x v="0"/>
    <x v="10"/>
    <s v="Ames Business Envelopes, Recycled"/>
    <n v="0"/>
    <n v="34"/>
    <n v="9"/>
    <n v="2"/>
    <b v="1"/>
  </r>
  <r>
    <s v="AZ-2012-5907386"/>
    <x v="943"/>
    <n v="29"/>
    <n v="8"/>
    <n v="12"/>
    <x v="943"/>
    <s v="Louie Knight"/>
    <x v="8"/>
    <x v="97"/>
    <s v="Mechelen"/>
    <x v="1"/>
    <s v="Consumer"/>
    <s v="Economy"/>
    <x v="0"/>
    <x v="3"/>
    <s v="Eldon Lockers, Single Width"/>
    <n v="0"/>
    <n v="594"/>
    <n v="291"/>
    <n v="3"/>
    <b v="0"/>
  </r>
  <r>
    <s v="AZ-2012-5907386"/>
    <x v="943"/>
    <n v="29"/>
    <n v="8"/>
    <n v="12"/>
    <x v="943"/>
    <s v="Louie Knight"/>
    <x v="8"/>
    <x v="97"/>
    <s v="Mechelen"/>
    <x v="1"/>
    <s v="Consumer"/>
    <s v="Economy"/>
    <x v="0"/>
    <x v="3"/>
    <s v="Fellowes Trays, Wire Frame"/>
    <n v="0"/>
    <n v="113"/>
    <n v="28"/>
    <n v="2"/>
    <b v="0"/>
  </r>
  <r>
    <s v="AZ-2012-5907386"/>
    <x v="943"/>
    <n v="29"/>
    <n v="8"/>
    <n v="12"/>
    <x v="943"/>
    <s v="Louie Knight"/>
    <x v="8"/>
    <x v="97"/>
    <s v="Mechelen"/>
    <x v="1"/>
    <s v="Consumer"/>
    <s v="Economy"/>
    <x v="0"/>
    <x v="3"/>
    <s v="Rogers Trays, Industrial"/>
    <n v="0"/>
    <n v="62"/>
    <n v="25"/>
    <n v="1"/>
    <b v="0"/>
  </r>
  <r>
    <s v="AZ-2012-5907386"/>
    <x v="943"/>
    <n v="29"/>
    <n v="8"/>
    <n v="12"/>
    <x v="943"/>
    <s v="Louie Knight"/>
    <x v="8"/>
    <x v="97"/>
    <s v="Mechelen"/>
    <x v="1"/>
    <s v="Consumer"/>
    <s v="Economy"/>
    <x v="1"/>
    <x v="9"/>
    <s v="Cisco Audio Dock, with Caller ID"/>
    <n v="0"/>
    <n v="910"/>
    <n v="200"/>
    <n v="5"/>
    <b v="1"/>
  </r>
  <r>
    <s v="AZ-2012-5907386"/>
    <x v="943"/>
    <n v="29"/>
    <n v="8"/>
    <n v="12"/>
    <x v="943"/>
    <s v="Louie Knight"/>
    <x v="8"/>
    <x v="97"/>
    <s v="Mechelen"/>
    <x v="1"/>
    <s v="Consumer"/>
    <s v="Economy"/>
    <x v="1"/>
    <x v="9"/>
    <s v="Samsung Signal Booster, VoIP"/>
    <n v="0"/>
    <n v="1640"/>
    <n v="558"/>
    <n v="12"/>
    <b v="0"/>
  </r>
  <r>
    <s v="AZ-2012-451470"/>
    <x v="943"/>
    <n v="29"/>
    <n v="8"/>
    <n v="12"/>
    <x v="943"/>
    <s v="Amy Nixon"/>
    <x v="10"/>
    <x v="29"/>
    <s v="Vienna"/>
    <x v="1"/>
    <s v="Consumer"/>
    <s v="Priority"/>
    <x v="1"/>
    <x v="9"/>
    <s v="Apple Office Telephone, VoIP"/>
    <n v="0"/>
    <n v="719"/>
    <n v="273"/>
    <n v="11"/>
    <b v="1"/>
  </r>
  <r>
    <s v="AZ-2012-2003221"/>
    <x v="943"/>
    <n v="29"/>
    <n v="8"/>
    <n v="12"/>
    <x v="943"/>
    <s v="Liam Mathias"/>
    <x v="1"/>
    <x v="1"/>
    <s v="Duisburg"/>
    <x v="1"/>
    <s v="Corporate"/>
    <s v="Economy"/>
    <x v="0"/>
    <x v="11"/>
    <s v="Accos Paper Clips, Bulk Pack"/>
    <n v="0"/>
    <n v="42"/>
    <n v="16"/>
    <n v="3"/>
    <b v="0"/>
  </r>
  <r>
    <s v="AZ-2012-1537388"/>
    <x v="943"/>
    <n v="29"/>
    <n v="8"/>
    <n v="12"/>
    <x v="943"/>
    <s v="Winnie Moss"/>
    <x v="4"/>
    <x v="4"/>
    <s v="Dewsbury"/>
    <x v="0"/>
    <s v="Consumer"/>
    <s v="Economy"/>
    <x v="2"/>
    <x v="5"/>
    <s v="Safco Classic Bookcase, Traditional"/>
    <n v="0"/>
    <n v="876"/>
    <n v="228"/>
    <n v="2"/>
    <b v="0"/>
  </r>
  <r>
    <s v="AZ-2012-9501435"/>
    <x v="943"/>
    <n v="29"/>
    <n v="8"/>
    <n v="12"/>
    <x v="943"/>
    <s v="Rita McCann"/>
    <x v="4"/>
    <x v="4"/>
    <s v="London"/>
    <x v="0"/>
    <s v="Consumer"/>
    <s v="Priority"/>
    <x v="1"/>
    <x v="9"/>
    <s v="Samsung Headset, Cordless"/>
    <n v="0"/>
    <n v="342"/>
    <n v="141"/>
    <n v="5"/>
    <b v="1"/>
  </r>
  <r>
    <s v="AZ-2012-9667148"/>
    <x v="943"/>
    <n v="29"/>
    <n v="8"/>
    <n v="12"/>
    <x v="943"/>
    <s v="Eva Sanderson"/>
    <x v="2"/>
    <x v="40"/>
    <s v="Capua"/>
    <x v="2"/>
    <s v="Consumer"/>
    <s v="Economy"/>
    <x v="0"/>
    <x v="2"/>
    <s v="BIC Pencil Sharpener, Easy-Erase"/>
    <n v="0"/>
    <n v="88"/>
    <n v="4"/>
    <n v="3"/>
    <b v="0"/>
  </r>
  <r>
    <s v="AZ-2012-9667148"/>
    <x v="943"/>
    <n v="29"/>
    <n v="8"/>
    <n v="12"/>
    <x v="943"/>
    <s v="Eva Sanderson"/>
    <x v="2"/>
    <x v="40"/>
    <s v="Capua"/>
    <x v="2"/>
    <s v="Consumer"/>
    <s v="Economy"/>
    <x v="0"/>
    <x v="14"/>
    <s v="Avery File Folder Labels, Adjustable"/>
    <n v="0"/>
    <n v="14"/>
    <n v="5"/>
    <n v="2"/>
    <b v="0"/>
  </r>
  <r>
    <s v="AZ-2012-9667148"/>
    <x v="943"/>
    <n v="29"/>
    <n v="8"/>
    <n v="12"/>
    <x v="943"/>
    <s v="Eva Sanderson"/>
    <x v="2"/>
    <x v="40"/>
    <s v="Capua"/>
    <x v="2"/>
    <s v="Consumer"/>
    <s v="Economy"/>
    <x v="0"/>
    <x v="3"/>
    <s v="Eldon File Cart, Blue"/>
    <n v="0"/>
    <n v="152"/>
    <n v="-97"/>
    <n v="2"/>
    <b v="1"/>
  </r>
  <r>
    <s v="AZ-2012-9667148"/>
    <x v="943"/>
    <n v="29"/>
    <n v="8"/>
    <n v="12"/>
    <x v="943"/>
    <s v="Eva Sanderson"/>
    <x v="2"/>
    <x v="40"/>
    <s v="Capua"/>
    <x v="2"/>
    <s v="Consumer"/>
    <s v="Economy"/>
    <x v="0"/>
    <x v="3"/>
    <s v="Rogers File Cart, Industrial"/>
    <n v="0"/>
    <n v="255"/>
    <n v="-98"/>
    <n v="3"/>
    <b v="1"/>
  </r>
  <r>
    <s v="AZ-2012-9667148"/>
    <x v="943"/>
    <n v="29"/>
    <n v="8"/>
    <n v="12"/>
    <x v="943"/>
    <s v="Eva Sanderson"/>
    <x v="2"/>
    <x v="40"/>
    <s v="Capua"/>
    <x v="2"/>
    <s v="Consumer"/>
    <s v="Economy"/>
    <x v="1"/>
    <x v="7"/>
    <s v="SanDisk Numeric Keypad, Bluetooth"/>
    <n v="0"/>
    <n v="221"/>
    <n v="35"/>
    <n v="4"/>
    <b v="1"/>
  </r>
  <r>
    <s v="AZ-2012-9667148"/>
    <x v="943"/>
    <n v="29"/>
    <n v="8"/>
    <n v="12"/>
    <x v="943"/>
    <s v="Eva Sanderson"/>
    <x v="2"/>
    <x v="40"/>
    <s v="Capua"/>
    <x v="2"/>
    <s v="Consumer"/>
    <s v="Economy"/>
    <x v="1"/>
    <x v="7"/>
    <s v="SanDisk Numeric Keypad, Erganomic"/>
    <n v="0"/>
    <n v="284"/>
    <n v="48"/>
    <n v="5"/>
    <b v="0"/>
  </r>
  <r>
    <s v="AZ-2012-9667148"/>
    <x v="943"/>
    <n v="29"/>
    <n v="8"/>
    <n v="12"/>
    <x v="943"/>
    <s v="Eva Sanderson"/>
    <x v="2"/>
    <x v="40"/>
    <s v="Capua"/>
    <x v="2"/>
    <s v="Consumer"/>
    <s v="Economy"/>
    <x v="1"/>
    <x v="13"/>
    <s v="Hewlett Personal Copier, Color"/>
    <n v="0"/>
    <n v="1166"/>
    <n v="58"/>
    <n v="8"/>
    <b v="0"/>
  </r>
  <r>
    <s v="AZ-2012-1031006"/>
    <x v="943"/>
    <n v="29"/>
    <n v="8"/>
    <n v="12"/>
    <x v="943"/>
    <s v="Kayleigh Farmer"/>
    <x v="1"/>
    <x v="28"/>
    <s v="Ulm"/>
    <x v="1"/>
    <s v="Consumer"/>
    <s v="Economy"/>
    <x v="2"/>
    <x v="6"/>
    <s v="Novimex Chairmat, Set of Two"/>
    <n v="0"/>
    <n v="264"/>
    <n v="18"/>
    <n v="5"/>
    <b v="0"/>
  </r>
  <r>
    <s v="BN-2012-9505368"/>
    <x v="943"/>
    <n v="29"/>
    <n v="8"/>
    <n v="12"/>
    <x v="943"/>
    <s v="Katherine Grant"/>
    <x v="5"/>
    <x v="65"/>
    <s v="Santander"/>
    <x v="2"/>
    <s v="Consumer"/>
    <s v="Priority"/>
    <x v="0"/>
    <x v="3"/>
    <s v="Rogers File Cart, Blue"/>
    <n v="0"/>
    <n v="1393"/>
    <n v="-140"/>
    <n v="11"/>
    <b v="0"/>
  </r>
  <r>
    <s v="BN-2012-7217893"/>
    <x v="943"/>
    <n v="29"/>
    <n v="8"/>
    <n v="12"/>
    <x v="943"/>
    <s v="Aubrey Shedd"/>
    <x v="6"/>
    <x v="26"/>
    <s v="Dublin"/>
    <x v="0"/>
    <s v="Corporate"/>
    <s v="Economy"/>
    <x v="0"/>
    <x v="8"/>
    <s v="Hamilton Beach Coffee Grinder, Silver"/>
    <n v="1"/>
    <n v="43"/>
    <n v="-25"/>
    <n v="2"/>
    <b v="1"/>
  </r>
  <r>
    <s v="BN-2012-7217893"/>
    <x v="943"/>
    <n v="29"/>
    <n v="8"/>
    <n v="12"/>
    <x v="943"/>
    <s v="Aubrey Shedd"/>
    <x v="6"/>
    <x v="26"/>
    <s v="Dublin"/>
    <x v="0"/>
    <s v="Corporate"/>
    <s v="Economy"/>
    <x v="0"/>
    <x v="1"/>
    <s v="Ibico 3-Hole Punch, Economy"/>
    <n v="1"/>
    <n v="46"/>
    <n v="0"/>
    <n v="3"/>
    <b v="1"/>
  </r>
  <r>
    <s v="BN-2013-8187001"/>
    <x v="944"/>
    <n v="29"/>
    <n v="8"/>
    <n v="13"/>
    <x v="944"/>
    <s v="Mark Briggs"/>
    <x v="2"/>
    <x v="24"/>
    <s v="Milan"/>
    <x v="2"/>
    <s v="Consumer"/>
    <s v="Priority"/>
    <x v="0"/>
    <x v="11"/>
    <s v="Accos Paper Clips, Assorted Sizes"/>
    <n v="0"/>
    <n v="34"/>
    <n v="0"/>
    <n v="3"/>
    <b v="1"/>
  </r>
  <r>
    <s v="BN-2013-8187001"/>
    <x v="944"/>
    <n v="29"/>
    <n v="8"/>
    <n v="13"/>
    <x v="944"/>
    <s v="Mark Briggs"/>
    <x v="2"/>
    <x v="24"/>
    <s v="Milan"/>
    <x v="2"/>
    <s v="Consumer"/>
    <s v="Priority"/>
    <x v="0"/>
    <x v="3"/>
    <s v="Eldon File Cart, Blue"/>
    <n v="0"/>
    <n v="152"/>
    <n v="-97"/>
    <n v="2"/>
    <b v="0"/>
  </r>
  <r>
    <s v="AZ-2013-3867309"/>
    <x v="944"/>
    <n v="29"/>
    <n v="8"/>
    <n v="13"/>
    <x v="944"/>
    <s v="Isabelle Macghey"/>
    <x v="4"/>
    <x v="42"/>
    <s v="Glasgow"/>
    <x v="0"/>
    <s v="Consumer"/>
    <s v="Economy Plus"/>
    <x v="0"/>
    <x v="1"/>
    <s v="Cardinal Hole Reinforcements, Recycled"/>
    <n v="0"/>
    <n v="11"/>
    <n v="5"/>
    <n v="2"/>
    <b v="0"/>
  </r>
  <r>
    <s v="AZ-2013-2276631"/>
    <x v="944"/>
    <n v="29"/>
    <n v="8"/>
    <n v="13"/>
    <x v="944"/>
    <s v="Gerald Booth"/>
    <x v="2"/>
    <x v="6"/>
    <s v="Rome"/>
    <x v="2"/>
    <s v="Consumer"/>
    <s v="Economy"/>
    <x v="0"/>
    <x v="2"/>
    <s v="Stanley Pens, Blue"/>
    <n v="0"/>
    <n v="30"/>
    <n v="15"/>
    <n v="3"/>
    <b v="0"/>
  </r>
  <r>
    <s v="AZ-2013-2276631"/>
    <x v="944"/>
    <n v="29"/>
    <n v="8"/>
    <n v="13"/>
    <x v="944"/>
    <s v="Gerald Booth"/>
    <x v="2"/>
    <x v="6"/>
    <s v="Rome"/>
    <x v="2"/>
    <s v="Consumer"/>
    <s v="Economy"/>
    <x v="0"/>
    <x v="11"/>
    <s v="OIC Push Pins, Metal"/>
    <n v="0"/>
    <n v="15"/>
    <n v="6"/>
    <n v="1"/>
    <b v="1"/>
  </r>
  <r>
    <s v="AZ-2013-2276631"/>
    <x v="944"/>
    <n v="29"/>
    <n v="8"/>
    <n v="13"/>
    <x v="944"/>
    <s v="Gerald Booth"/>
    <x v="2"/>
    <x v="6"/>
    <s v="Rome"/>
    <x v="2"/>
    <s v="Consumer"/>
    <s v="Economy"/>
    <x v="0"/>
    <x v="14"/>
    <s v="Smead Removable Labels, Laser Printer Compatible"/>
    <n v="0"/>
    <n v="21"/>
    <n v="6"/>
    <n v="2"/>
    <b v="1"/>
  </r>
  <r>
    <s v="AZ-2013-2276631"/>
    <x v="944"/>
    <n v="29"/>
    <n v="8"/>
    <n v="13"/>
    <x v="944"/>
    <s v="Gerald Booth"/>
    <x v="2"/>
    <x v="6"/>
    <s v="Rome"/>
    <x v="2"/>
    <s v="Consumer"/>
    <s v="Economy"/>
    <x v="0"/>
    <x v="3"/>
    <s v="Fellowes Trays, Single Width"/>
    <n v="0"/>
    <n v="276"/>
    <n v="46"/>
    <n v="8"/>
    <b v="0"/>
  </r>
  <r>
    <s v="AZ-2013-2276631"/>
    <x v="944"/>
    <n v="29"/>
    <n v="8"/>
    <n v="13"/>
    <x v="944"/>
    <s v="Gerald Booth"/>
    <x v="2"/>
    <x v="6"/>
    <s v="Rome"/>
    <x v="2"/>
    <s v="Consumer"/>
    <s v="Economy"/>
    <x v="1"/>
    <x v="4"/>
    <s v="Okidata Receipt Printer, White"/>
    <n v="0"/>
    <n v="146"/>
    <n v="-83"/>
    <n v="2"/>
    <b v="1"/>
  </r>
  <r>
    <s v="AZ-2013-112796"/>
    <x v="944"/>
    <n v="29"/>
    <n v="8"/>
    <n v="13"/>
    <x v="944"/>
    <s v="Brian Garcia"/>
    <x v="2"/>
    <x v="2"/>
    <s v="Ravenna"/>
    <x v="2"/>
    <s v="Consumer"/>
    <s v="Economy"/>
    <x v="2"/>
    <x v="15"/>
    <s v="Rubbermaid Frame, Erganomic"/>
    <n v="0"/>
    <n v="434"/>
    <n v="161"/>
    <n v="4"/>
    <b v="0"/>
  </r>
  <r>
    <s v="AZ-2013-112796"/>
    <x v="944"/>
    <n v="29"/>
    <n v="8"/>
    <n v="13"/>
    <x v="944"/>
    <s v="Brian Garcia"/>
    <x v="2"/>
    <x v="2"/>
    <s v="Ravenna"/>
    <x v="2"/>
    <s v="Consumer"/>
    <s v="Economy"/>
    <x v="0"/>
    <x v="2"/>
    <s v="Binney &amp; Smith Sketch Pad, Blue"/>
    <n v="0"/>
    <n v="139"/>
    <n v="36"/>
    <n v="3"/>
    <b v="1"/>
  </r>
  <r>
    <s v="AZ-2013-112796"/>
    <x v="944"/>
    <n v="29"/>
    <n v="8"/>
    <n v="13"/>
    <x v="944"/>
    <s v="Brian Garcia"/>
    <x v="2"/>
    <x v="2"/>
    <s v="Ravenna"/>
    <x v="2"/>
    <s v="Consumer"/>
    <s v="Economy"/>
    <x v="0"/>
    <x v="2"/>
    <s v="Sanford Canvas, Easy-Erase"/>
    <n v="0"/>
    <n v="203"/>
    <n v="26"/>
    <n v="4"/>
    <b v="0"/>
  </r>
  <r>
    <s v="AZ-2014-8297343"/>
    <x v="945"/>
    <n v="29"/>
    <n v="8"/>
    <n v="14"/>
    <x v="945"/>
    <s v="Maddison Breen"/>
    <x v="5"/>
    <x v="20"/>
    <s v="Valladolid"/>
    <x v="2"/>
    <s v="Corporate"/>
    <s v="Immediate"/>
    <x v="0"/>
    <x v="2"/>
    <s v="Binney &amp; Smith Pens, Blue"/>
    <n v="0"/>
    <n v="48"/>
    <n v="20"/>
    <n v="4"/>
    <b v="0"/>
  </r>
  <r>
    <s v="AZ-2014-8297343"/>
    <x v="945"/>
    <n v="29"/>
    <n v="8"/>
    <n v="14"/>
    <x v="945"/>
    <s v="Maddison Breen"/>
    <x v="5"/>
    <x v="20"/>
    <s v="Valladolid"/>
    <x v="2"/>
    <s v="Corporate"/>
    <s v="Immediate"/>
    <x v="0"/>
    <x v="1"/>
    <s v="Wilson Jones Index Tab, Economy"/>
    <n v="0"/>
    <n v="26"/>
    <n v="7"/>
    <n v="4"/>
    <b v="0"/>
  </r>
  <r>
    <s v="AZ-2014-8297343"/>
    <x v="945"/>
    <n v="29"/>
    <n v="8"/>
    <n v="14"/>
    <x v="945"/>
    <s v="Maddison Breen"/>
    <x v="5"/>
    <x v="20"/>
    <s v="Valladolid"/>
    <x v="2"/>
    <s v="Corporate"/>
    <s v="Immediate"/>
    <x v="0"/>
    <x v="3"/>
    <s v="Tenex Shelving, Industrial"/>
    <n v="0"/>
    <n v="149"/>
    <n v="15"/>
    <n v="3"/>
    <b v="0"/>
  </r>
  <r>
    <s v="AZ-2014-378120"/>
    <x v="945"/>
    <n v="29"/>
    <n v="8"/>
    <n v="14"/>
    <x v="945"/>
    <s v="Edward Hodges"/>
    <x v="1"/>
    <x v="17"/>
    <s v="Kiel"/>
    <x v="1"/>
    <s v="Consumer"/>
    <s v="Priority"/>
    <x v="0"/>
    <x v="1"/>
    <s v="Ibico Binder, Durable"/>
    <n v="0"/>
    <n v="34"/>
    <n v="1"/>
    <n v="2"/>
    <b v="0"/>
  </r>
  <r>
    <s v="AZ-2014-378120"/>
    <x v="945"/>
    <n v="29"/>
    <n v="8"/>
    <n v="14"/>
    <x v="945"/>
    <s v="Edward Hodges"/>
    <x v="1"/>
    <x v="17"/>
    <s v="Kiel"/>
    <x v="1"/>
    <s v="Consumer"/>
    <s v="Priority"/>
    <x v="0"/>
    <x v="12"/>
    <s v="Kleencut Trimmer, High Speed"/>
    <n v="0"/>
    <n v="207"/>
    <n v="56"/>
    <n v="5"/>
    <b v="0"/>
  </r>
  <r>
    <s v="AZ-2014-9593137"/>
    <x v="945"/>
    <n v="29"/>
    <n v="8"/>
    <n v="14"/>
    <x v="945"/>
    <s v="Max Ronald"/>
    <x v="1"/>
    <x v="32"/>
    <s v="Friedberg"/>
    <x v="1"/>
    <s v="Corporate"/>
    <s v="Priority"/>
    <x v="0"/>
    <x v="1"/>
    <s v="Avery Hole Reinforcements, Durable"/>
    <n v="0"/>
    <n v="18"/>
    <n v="6"/>
    <n v="3"/>
    <b v="0"/>
  </r>
  <r>
    <s v="BN-2014-6157106"/>
    <x v="945"/>
    <n v="29"/>
    <n v="8"/>
    <n v="14"/>
    <x v="945"/>
    <s v="Jeffrey Laird"/>
    <x v="9"/>
    <x v="70"/>
    <s v="Amersfoort"/>
    <x v="1"/>
    <s v="Corporate"/>
    <s v="Priority"/>
    <x v="0"/>
    <x v="3"/>
    <s v="Smead Trays, Industrial"/>
    <n v="1"/>
    <n v="73"/>
    <n v="-25"/>
    <n v="3"/>
    <b v="1"/>
  </r>
  <r>
    <s v="AZ-2014-5109192"/>
    <x v="945"/>
    <n v="29"/>
    <n v="8"/>
    <n v="14"/>
    <x v="945"/>
    <s v="Oscar Noble"/>
    <x v="2"/>
    <x v="6"/>
    <s v="Rome"/>
    <x v="2"/>
    <s v="Consumer"/>
    <s v="Economy Plus"/>
    <x v="0"/>
    <x v="2"/>
    <s v="Sanford Canvas, Blue"/>
    <n v="0"/>
    <n v="101"/>
    <n v="29"/>
    <n v="2"/>
    <b v="0"/>
  </r>
  <r>
    <s v="AZ-2014-5109192"/>
    <x v="945"/>
    <n v="29"/>
    <n v="8"/>
    <n v="14"/>
    <x v="945"/>
    <s v="Oscar Noble"/>
    <x v="2"/>
    <x v="6"/>
    <s v="Rome"/>
    <x v="2"/>
    <s v="Consumer"/>
    <s v="Economy Plus"/>
    <x v="0"/>
    <x v="1"/>
    <s v="Acco Binder Covers, Clear"/>
    <n v="0"/>
    <n v="26"/>
    <n v="11"/>
    <n v="2"/>
    <b v="0"/>
  </r>
  <r>
    <s v="BN-2014-6157106"/>
    <x v="945"/>
    <n v="29"/>
    <n v="8"/>
    <n v="14"/>
    <x v="945"/>
    <s v="Jeffrey Laird"/>
    <x v="9"/>
    <x v="70"/>
    <s v="Amersfoort"/>
    <x v="1"/>
    <s v="Corporate"/>
    <s v="Priority"/>
    <x v="1"/>
    <x v="7"/>
    <s v="Memorex Numeric Keypad, Bluetooth"/>
    <n v="1"/>
    <n v="68"/>
    <n v="-27"/>
    <n v="3"/>
    <b v="1"/>
  </r>
  <r>
    <s v="AZ-2014-5856629"/>
    <x v="945"/>
    <n v="29"/>
    <n v="8"/>
    <n v="14"/>
    <x v="945"/>
    <s v="William Reichert"/>
    <x v="2"/>
    <x v="67"/>
    <s v="La Spezia"/>
    <x v="2"/>
    <s v="Consumer"/>
    <s v="Economy"/>
    <x v="2"/>
    <x v="5"/>
    <s v="Bush Floating Shelf Set, Mobile"/>
    <n v="0"/>
    <n v="1217"/>
    <n v="304"/>
    <n v="7"/>
    <b v="0"/>
  </r>
  <r>
    <s v="AZ-2014-5856629"/>
    <x v="945"/>
    <n v="29"/>
    <n v="8"/>
    <n v="14"/>
    <x v="945"/>
    <s v="William Reichert"/>
    <x v="2"/>
    <x v="67"/>
    <s v="La Spezia"/>
    <x v="2"/>
    <s v="Consumer"/>
    <s v="Economy"/>
    <x v="2"/>
    <x v="6"/>
    <s v="SAFCO Chairmat, Black"/>
    <n v="1"/>
    <n v="115"/>
    <n v="-158"/>
    <n v="5"/>
    <b v="0"/>
  </r>
  <r>
    <s v="AZ-2014-5856629"/>
    <x v="945"/>
    <n v="29"/>
    <n v="8"/>
    <n v="14"/>
    <x v="945"/>
    <s v="William Reichert"/>
    <x v="2"/>
    <x v="67"/>
    <s v="La Spezia"/>
    <x v="2"/>
    <s v="Consumer"/>
    <s v="Economy"/>
    <x v="2"/>
    <x v="15"/>
    <s v="Eldon Door Stop, Erganomic"/>
    <n v="0"/>
    <n v="146"/>
    <n v="19"/>
    <n v="3"/>
    <b v="1"/>
  </r>
  <r>
    <s v="AZ-2014-6097969"/>
    <x v="945"/>
    <n v="29"/>
    <n v="8"/>
    <n v="14"/>
    <x v="945"/>
    <s v="Rhys Murphy"/>
    <x v="5"/>
    <x v="10"/>
    <s v="Barcelona"/>
    <x v="2"/>
    <s v="Consumer"/>
    <s v="Economy"/>
    <x v="2"/>
    <x v="5"/>
    <s v="Ikea Floating Shelf Set, Traditional"/>
    <n v="0"/>
    <n v="852"/>
    <n v="51"/>
    <n v="5"/>
    <b v="0"/>
  </r>
  <r>
    <s v="AZ-2014-7610238"/>
    <x v="945"/>
    <n v="29"/>
    <n v="8"/>
    <n v="14"/>
    <x v="945"/>
    <s v="Ewan Lee"/>
    <x v="4"/>
    <x v="4"/>
    <s v="Leeds"/>
    <x v="0"/>
    <s v="Consumer"/>
    <s v="Economy"/>
    <x v="0"/>
    <x v="10"/>
    <s v="Kraft Interoffice Envelope, Security-Tint"/>
    <n v="0"/>
    <n v="197"/>
    <n v="20"/>
    <n v="4"/>
    <b v="0"/>
  </r>
  <r>
    <s v="AZ-2014-5856629"/>
    <x v="945"/>
    <n v="29"/>
    <n v="8"/>
    <n v="14"/>
    <x v="945"/>
    <s v="William Reichert"/>
    <x v="2"/>
    <x v="67"/>
    <s v="La Spezia"/>
    <x v="2"/>
    <s v="Consumer"/>
    <s v="Economy"/>
    <x v="0"/>
    <x v="2"/>
    <s v="Binney &amp; Smith Pens, Easy-Erase"/>
    <n v="0"/>
    <n v="49"/>
    <n v="0"/>
    <n v="4"/>
    <b v="1"/>
  </r>
  <r>
    <s v="AZ-2014-5856629"/>
    <x v="945"/>
    <n v="29"/>
    <n v="8"/>
    <n v="14"/>
    <x v="945"/>
    <s v="William Reichert"/>
    <x v="2"/>
    <x v="67"/>
    <s v="La Spezia"/>
    <x v="2"/>
    <s v="Consumer"/>
    <s v="Economy"/>
    <x v="1"/>
    <x v="7"/>
    <s v="Memorex Router, USB"/>
    <n v="0"/>
    <n v="986"/>
    <n v="79"/>
    <n v="4"/>
    <b v="1"/>
  </r>
  <r>
    <s v="AZ-2014-6097969"/>
    <x v="945"/>
    <n v="29"/>
    <n v="8"/>
    <n v="14"/>
    <x v="945"/>
    <s v="Rhys Murphy"/>
    <x v="5"/>
    <x v="10"/>
    <s v="Barcelona"/>
    <x v="2"/>
    <s v="Consumer"/>
    <s v="Economy"/>
    <x v="1"/>
    <x v="7"/>
    <s v="Memorex Router, Bluetooth"/>
    <n v="0"/>
    <n v="492"/>
    <n v="187"/>
    <n v="2"/>
    <b v="0"/>
  </r>
  <r>
    <s v="AZ-2014-5444543"/>
    <x v="945"/>
    <n v="29"/>
    <n v="8"/>
    <n v="14"/>
    <x v="945"/>
    <s v="Ella Knopwood"/>
    <x v="3"/>
    <x v="30"/>
    <s v="Creil"/>
    <x v="1"/>
    <s v="Consumer"/>
    <s v="Economy Plus"/>
    <x v="0"/>
    <x v="0"/>
    <s v="Enermax Message Books, Recycled"/>
    <n v="0"/>
    <n v="90"/>
    <n v="39"/>
    <n v="4"/>
    <b v="1"/>
  </r>
  <r>
    <s v="AZ-2014-9539724"/>
    <x v="945"/>
    <n v="29"/>
    <n v="8"/>
    <n v="14"/>
    <x v="945"/>
    <s v="Alice Currie"/>
    <x v="5"/>
    <x v="18"/>
    <s v="Elx"/>
    <x v="2"/>
    <s v="Consumer"/>
    <s v="Economy"/>
    <x v="0"/>
    <x v="3"/>
    <s v="Tenex File Cart, Single Width"/>
    <n v="0"/>
    <n v="485"/>
    <n v="199"/>
    <n v="4"/>
    <b v="1"/>
  </r>
  <r>
    <s v="AZ-2014-4986921"/>
    <x v="945"/>
    <n v="29"/>
    <n v="8"/>
    <n v="14"/>
    <x v="945"/>
    <s v="Robert James"/>
    <x v="3"/>
    <x v="8"/>
    <s v="Plaisir"/>
    <x v="1"/>
    <s v="Home Office"/>
    <s v="Economy"/>
    <x v="1"/>
    <x v="13"/>
    <s v="Hewlett Fax and Copier, Laser"/>
    <n v="0"/>
    <n v="820"/>
    <n v="38"/>
    <n v="5"/>
    <b v="0"/>
  </r>
  <r>
    <s v="AZ-2014-4986921"/>
    <x v="945"/>
    <n v="29"/>
    <n v="8"/>
    <n v="14"/>
    <x v="945"/>
    <s v="Robert James"/>
    <x v="3"/>
    <x v="8"/>
    <s v="Plaisir"/>
    <x v="1"/>
    <s v="Home Office"/>
    <s v="Economy"/>
    <x v="1"/>
    <x v="9"/>
    <s v="Apple Smart Phone, Full Size"/>
    <n v="0"/>
    <n v="4877"/>
    <n v="746"/>
    <n v="9"/>
    <b v="1"/>
  </r>
  <r>
    <s v="BN-2014-1221335"/>
    <x v="945"/>
    <n v="29"/>
    <n v="8"/>
    <n v="14"/>
    <x v="945"/>
    <s v="Alta Nokes"/>
    <x v="9"/>
    <x v="68"/>
    <s v="Apeldoorn"/>
    <x v="1"/>
    <s v="Home Office"/>
    <s v="Economy"/>
    <x v="0"/>
    <x v="11"/>
    <s v="Stockwell Push Pins, Bulk Pack"/>
    <n v="1"/>
    <n v="21"/>
    <n v="-6"/>
    <n v="3"/>
    <b v="1"/>
  </r>
  <r>
    <s v="AZ-2011-9722198"/>
    <x v="946"/>
    <n v="30"/>
    <n v="8"/>
    <n v="11"/>
    <x v="946"/>
    <s v="Evan Allen"/>
    <x v="4"/>
    <x v="4"/>
    <s v="Chester"/>
    <x v="0"/>
    <s v="Corporate"/>
    <s v="Economy"/>
    <x v="0"/>
    <x v="1"/>
    <s v="Avery Hole Reinforcements, Recycled"/>
    <n v="0"/>
    <n v="10"/>
    <n v="4"/>
    <n v="2"/>
    <b v="1"/>
  </r>
  <r>
    <s v="AZ-2011-3937280"/>
    <x v="946"/>
    <n v="30"/>
    <n v="8"/>
    <n v="11"/>
    <x v="946"/>
    <s v="Aaron Bootman"/>
    <x v="2"/>
    <x v="7"/>
    <s v="Vicenza"/>
    <x v="2"/>
    <s v="Consumer"/>
    <s v="Economy Plus"/>
    <x v="2"/>
    <x v="15"/>
    <s v="Tenex Light Bulb, Duo Pack"/>
    <n v="0"/>
    <n v="76"/>
    <n v="9"/>
    <n v="4"/>
    <b v="0"/>
  </r>
  <r>
    <s v="AZ-2011-3937280"/>
    <x v="946"/>
    <n v="30"/>
    <n v="8"/>
    <n v="11"/>
    <x v="946"/>
    <s v="Aaron Bootman"/>
    <x v="2"/>
    <x v="7"/>
    <s v="Vicenza"/>
    <x v="2"/>
    <s v="Consumer"/>
    <s v="Economy Plus"/>
    <x v="0"/>
    <x v="12"/>
    <s v="Elite Letter Opener, High Speed"/>
    <n v="0"/>
    <n v="80"/>
    <n v="34"/>
    <n v="3"/>
    <b v="1"/>
  </r>
  <r>
    <s v="BN-2011-8431343"/>
    <x v="946"/>
    <n v="30"/>
    <n v="8"/>
    <n v="11"/>
    <x v="946"/>
    <s v="Terence Welch"/>
    <x v="3"/>
    <x v="39"/>
    <s v="Vallauris"/>
    <x v="1"/>
    <s v="Consumer"/>
    <s v="Economy"/>
    <x v="0"/>
    <x v="3"/>
    <s v="Tenex Trays, Blue"/>
    <n v="0"/>
    <n v="146"/>
    <n v="18"/>
    <n v="3"/>
    <b v="0"/>
  </r>
  <r>
    <s v="BN-2011-8431343"/>
    <x v="946"/>
    <n v="30"/>
    <n v="8"/>
    <n v="11"/>
    <x v="946"/>
    <s v="Terence Welch"/>
    <x v="3"/>
    <x v="39"/>
    <s v="Vallauris"/>
    <x v="1"/>
    <s v="Consumer"/>
    <s v="Economy"/>
    <x v="1"/>
    <x v="4"/>
    <s v="Konica Printer, Wireless"/>
    <n v="0"/>
    <n v="683"/>
    <n v="-96"/>
    <n v="3"/>
    <b v="1"/>
  </r>
  <r>
    <s v="BN-2011-2113749"/>
    <x v="946"/>
    <n v="30"/>
    <n v="8"/>
    <n v="11"/>
    <x v="946"/>
    <s v="Elise Ali"/>
    <x v="6"/>
    <x v="26"/>
    <s v="Dublin"/>
    <x v="0"/>
    <s v="Home Office"/>
    <s v="Economy"/>
    <x v="0"/>
    <x v="12"/>
    <s v="Fiskars Trimmer, High Speed"/>
    <n v="1"/>
    <n v="85"/>
    <n v="-59"/>
    <n v="4"/>
    <b v="1"/>
  </r>
  <r>
    <s v="BN-2011-2113749"/>
    <x v="946"/>
    <n v="30"/>
    <n v="8"/>
    <n v="11"/>
    <x v="946"/>
    <s v="Elise Ali"/>
    <x v="6"/>
    <x v="26"/>
    <s v="Dublin"/>
    <x v="0"/>
    <s v="Home Office"/>
    <s v="Economy"/>
    <x v="1"/>
    <x v="13"/>
    <s v="Brother Ink, Laser"/>
    <n v="1"/>
    <n v="221"/>
    <n v="-221"/>
    <n v="3"/>
    <b v="1"/>
  </r>
  <r>
    <s v="AZ-2012-73919"/>
    <x v="947"/>
    <n v="30"/>
    <n v="8"/>
    <n v="12"/>
    <x v="947"/>
    <s v="Jonathan Loftus"/>
    <x v="4"/>
    <x v="4"/>
    <s v="Aylesbury"/>
    <x v="0"/>
    <s v="Home Office"/>
    <s v="Immediate"/>
    <x v="0"/>
    <x v="14"/>
    <s v="Novimex Round Labels, Laser Printer Compatible"/>
    <n v="0"/>
    <n v="25"/>
    <n v="12"/>
    <n v="4"/>
    <b v="0"/>
  </r>
  <r>
    <s v="AZ-2012-5001546"/>
    <x v="947"/>
    <n v="30"/>
    <n v="8"/>
    <n v="12"/>
    <x v="947"/>
    <s v="Lloyd Barnes"/>
    <x v="10"/>
    <x v="29"/>
    <s v="Vienna"/>
    <x v="1"/>
    <s v="Corporate"/>
    <s v="Priority"/>
    <x v="0"/>
    <x v="3"/>
    <s v="Smead File Cart, Industrial"/>
    <n v="0"/>
    <n v="257"/>
    <n v="72"/>
    <n v="2"/>
    <b v="1"/>
  </r>
  <r>
    <s v="AZ-2012-1722758"/>
    <x v="947"/>
    <n v="30"/>
    <n v="8"/>
    <n v="12"/>
    <x v="947"/>
    <s v="Tahlia Coughlan"/>
    <x v="1"/>
    <x v="23"/>
    <s v="Nuremberg"/>
    <x v="1"/>
    <s v="Corporate"/>
    <s v="Economy Plus"/>
    <x v="2"/>
    <x v="16"/>
    <s v="Lesro Conference Table, Adjustable Height"/>
    <n v="0"/>
    <n v="2794"/>
    <n v="516"/>
    <n v="5"/>
    <b v="0"/>
  </r>
  <r>
    <s v="AZ-2012-1722758"/>
    <x v="947"/>
    <n v="30"/>
    <n v="8"/>
    <n v="12"/>
    <x v="947"/>
    <s v="Tahlia Coughlan"/>
    <x v="1"/>
    <x v="23"/>
    <s v="Nuremberg"/>
    <x v="1"/>
    <s v="Corporate"/>
    <s v="Economy Plus"/>
    <x v="0"/>
    <x v="10"/>
    <s v="Ames Clasp Envelope, Set of 50"/>
    <n v="0"/>
    <n v="43"/>
    <n v="19"/>
    <n v="6"/>
    <b v="0"/>
  </r>
  <r>
    <s v="AZ-2012-7064171"/>
    <x v="947"/>
    <n v="30"/>
    <n v="8"/>
    <n v="12"/>
    <x v="947"/>
    <s v="Jammie Gibbs"/>
    <x v="13"/>
    <x v="69"/>
    <s v="Espoo"/>
    <x v="0"/>
    <s v="Consumer"/>
    <s v="Economy Plus"/>
    <x v="0"/>
    <x v="12"/>
    <s v="Stiletto Box Cutter, Steel"/>
    <n v="0"/>
    <n v="318"/>
    <n v="22"/>
    <n v="9"/>
    <b v="1"/>
  </r>
  <r>
    <s v="AZ-2012-2626732"/>
    <x v="947"/>
    <n v="30"/>
    <n v="8"/>
    <n v="12"/>
    <x v="947"/>
    <s v="Ruby Patel"/>
    <x v="1"/>
    <x v="1"/>
    <s v="Bottrop"/>
    <x v="1"/>
    <s v="Home Office"/>
    <s v="Economy"/>
    <x v="0"/>
    <x v="11"/>
    <s v="Advantus Paper Clips, Assorted Sizes"/>
    <n v="0"/>
    <n v="153"/>
    <n v="70"/>
    <n v="11"/>
    <b v="1"/>
  </r>
  <r>
    <s v="BN-2012-720460"/>
    <x v="947"/>
    <n v="30"/>
    <n v="8"/>
    <n v="12"/>
    <x v="947"/>
    <s v="Isabelle Vaughan"/>
    <x v="3"/>
    <x v="8"/>
    <s v="Le Plessis-Robinson"/>
    <x v="1"/>
    <s v="Consumer"/>
    <s v="Economy Plus"/>
    <x v="1"/>
    <x v="13"/>
    <s v="Canon Fax Machine, Laser"/>
    <n v="0"/>
    <n v="1894"/>
    <n v="-111"/>
    <n v="7"/>
    <b v="0"/>
  </r>
  <r>
    <s v="AZ-2013-9969436"/>
    <x v="948"/>
    <n v="30"/>
    <n v="8"/>
    <n v="13"/>
    <x v="948"/>
    <s v="Mia Pugh"/>
    <x v="7"/>
    <x v="35"/>
    <s v="Oslo"/>
    <x v="0"/>
    <s v="Consumer"/>
    <s v="Priority"/>
    <x v="0"/>
    <x v="1"/>
    <s v="Cardinal 3-Hole Punch, Durable"/>
    <n v="0"/>
    <n v="121"/>
    <n v="56"/>
    <n v="4"/>
    <b v="0"/>
  </r>
  <r>
    <s v="AZ-2013-2076679"/>
    <x v="948"/>
    <n v="30"/>
    <n v="8"/>
    <n v="13"/>
    <x v="948"/>
    <s v="Patrick Townson"/>
    <x v="2"/>
    <x v="55"/>
    <s v="Prato"/>
    <x v="2"/>
    <s v="Home Office"/>
    <s v="Priority"/>
    <x v="0"/>
    <x v="2"/>
    <s v="Binney &amp; Smith Sketch Pad, Blue"/>
    <n v="0"/>
    <n v="93"/>
    <n v="24"/>
    <n v="2"/>
    <b v="1"/>
  </r>
  <r>
    <s v="AZ-2013-2076679"/>
    <x v="948"/>
    <n v="30"/>
    <n v="8"/>
    <n v="13"/>
    <x v="948"/>
    <s v="Patrick Townson"/>
    <x v="2"/>
    <x v="55"/>
    <s v="Prato"/>
    <x v="2"/>
    <s v="Home Office"/>
    <s v="Priority"/>
    <x v="0"/>
    <x v="3"/>
    <s v="Fellowes Shelving, Wire Frame"/>
    <n v="0"/>
    <n v="34"/>
    <n v="1"/>
    <n v="1"/>
    <b v="1"/>
  </r>
  <r>
    <s v="AZ-2013-8348000"/>
    <x v="948"/>
    <n v="30"/>
    <n v="8"/>
    <n v="13"/>
    <x v="948"/>
    <s v="Chelsea Howell"/>
    <x v="1"/>
    <x v="28"/>
    <s v="Stuttgart"/>
    <x v="1"/>
    <s v="Consumer"/>
    <s v="Priority"/>
    <x v="2"/>
    <x v="6"/>
    <s v="Office Star Rocking Chair, Black"/>
    <n v="0"/>
    <n v="374"/>
    <n v="42"/>
    <n v="3"/>
    <b v="0"/>
  </r>
  <r>
    <s v="AZ-2013-8348000"/>
    <x v="948"/>
    <n v="30"/>
    <n v="8"/>
    <n v="13"/>
    <x v="948"/>
    <s v="Chelsea Howell"/>
    <x v="1"/>
    <x v="28"/>
    <s v="Stuttgart"/>
    <x v="1"/>
    <s v="Consumer"/>
    <s v="Priority"/>
    <x v="0"/>
    <x v="1"/>
    <s v="Wilson Jones Hole Reinforcements, Clear"/>
    <n v="0"/>
    <n v="8"/>
    <n v="1"/>
    <n v="2"/>
    <b v="0"/>
  </r>
  <r>
    <s v="AZ-2013-8348000"/>
    <x v="948"/>
    <n v="30"/>
    <n v="8"/>
    <n v="13"/>
    <x v="948"/>
    <s v="Chelsea Howell"/>
    <x v="1"/>
    <x v="28"/>
    <s v="Stuttgart"/>
    <x v="1"/>
    <s v="Consumer"/>
    <s v="Priority"/>
    <x v="0"/>
    <x v="0"/>
    <s v="Green Bar Parchment Paper, 8.5 x 11"/>
    <n v="0"/>
    <n v="42"/>
    <n v="17"/>
    <n v="2"/>
    <b v="0"/>
  </r>
  <r>
    <s v="AZ-2013-412985"/>
    <x v="948"/>
    <n v="30"/>
    <n v="8"/>
    <n v="13"/>
    <x v="948"/>
    <s v="Sean Wheeler"/>
    <x v="1"/>
    <x v="47"/>
    <s v="Neubrandenburg"/>
    <x v="1"/>
    <s v="Corporate"/>
    <s v="Economy"/>
    <x v="0"/>
    <x v="2"/>
    <s v="BIC Pencil Sharpener, Fluorescent"/>
    <n v="0"/>
    <n v="91"/>
    <n v="31"/>
    <n v="3"/>
    <b v="0"/>
  </r>
  <r>
    <s v="AZ-2013-412985"/>
    <x v="948"/>
    <n v="30"/>
    <n v="8"/>
    <n v="13"/>
    <x v="948"/>
    <s v="Sean Wheeler"/>
    <x v="1"/>
    <x v="47"/>
    <s v="Neubrandenburg"/>
    <x v="1"/>
    <s v="Corporate"/>
    <s v="Economy"/>
    <x v="0"/>
    <x v="2"/>
    <s v="BIC Pens, Fluorescent"/>
    <n v="0"/>
    <n v="62"/>
    <n v="20"/>
    <n v="4"/>
    <b v="0"/>
  </r>
  <r>
    <s v="AZ-2013-412985"/>
    <x v="948"/>
    <n v="30"/>
    <n v="8"/>
    <n v="13"/>
    <x v="948"/>
    <s v="Sean Wheeler"/>
    <x v="1"/>
    <x v="47"/>
    <s v="Neubrandenburg"/>
    <x v="1"/>
    <s v="Corporate"/>
    <s v="Economy"/>
    <x v="0"/>
    <x v="2"/>
    <s v="Binney &amp; Smith Pencil Sharpener, Water Color"/>
    <n v="0"/>
    <n v="135"/>
    <n v="62"/>
    <n v="5"/>
    <b v="0"/>
  </r>
  <r>
    <s v="AZ-2013-412985"/>
    <x v="948"/>
    <n v="30"/>
    <n v="8"/>
    <n v="13"/>
    <x v="948"/>
    <s v="Sean Wheeler"/>
    <x v="1"/>
    <x v="47"/>
    <s v="Neubrandenburg"/>
    <x v="1"/>
    <s v="Corporate"/>
    <s v="Economy"/>
    <x v="0"/>
    <x v="2"/>
    <s v="Stanley Highlighters, Blue"/>
    <n v="0"/>
    <n v="88"/>
    <n v="18"/>
    <n v="6"/>
    <b v="0"/>
  </r>
  <r>
    <s v="AZ-2013-412985"/>
    <x v="948"/>
    <n v="30"/>
    <n v="8"/>
    <n v="13"/>
    <x v="948"/>
    <s v="Sean Wheeler"/>
    <x v="1"/>
    <x v="47"/>
    <s v="Neubrandenburg"/>
    <x v="1"/>
    <s v="Corporate"/>
    <s v="Economy"/>
    <x v="0"/>
    <x v="11"/>
    <s v="Advantus Clamps, Bulk Pack"/>
    <n v="0"/>
    <n v="77"/>
    <n v="31"/>
    <n v="4"/>
    <b v="1"/>
  </r>
  <r>
    <s v="AZ-2013-412985"/>
    <x v="948"/>
    <n v="30"/>
    <n v="8"/>
    <n v="13"/>
    <x v="948"/>
    <s v="Sean Wheeler"/>
    <x v="1"/>
    <x v="47"/>
    <s v="Neubrandenburg"/>
    <x v="1"/>
    <s v="Corporate"/>
    <s v="Economy"/>
    <x v="0"/>
    <x v="14"/>
    <s v="Harbour Creations Color Coded Labels, Adjustable"/>
    <n v="0"/>
    <n v="32"/>
    <n v="5"/>
    <n v="3"/>
    <b v="1"/>
  </r>
  <r>
    <s v="AZ-2013-412985"/>
    <x v="948"/>
    <n v="30"/>
    <n v="8"/>
    <n v="13"/>
    <x v="948"/>
    <s v="Sean Wheeler"/>
    <x v="1"/>
    <x v="47"/>
    <s v="Neubrandenburg"/>
    <x v="1"/>
    <s v="Corporate"/>
    <s v="Economy"/>
    <x v="0"/>
    <x v="0"/>
    <s v="Green Bar Parchment Paper, Multicolor"/>
    <n v="0"/>
    <n v="54"/>
    <n v="17"/>
    <n v="3"/>
    <b v="0"/>
  </r>
  <r>
    <s v="AZ-2013-412985"/>
    <x v="948"/>
    <n v="30"/>
    <n v="8"/>
    <n v="13"/>
    <x v="948"/>
    <s v="Sean Wheeler"/>
    <x v="1"/>
    <x v="47"/>
    <s v="Neubrandenburg"/>
    <x v="1"/>
    <s v="Corporate"/>
    <s v="Economy"/>
    <x v="1"/>
    <x v="4"/>
    <s v="Konica Phone, White"/>
    <n v="0"/>
    <n v="254"/>
    <n v="89"/>
    <n v="3"/>
    <b v="0"/>
  </r>
  <r>
    <s v="BN-2013-3241235"/>
    <x v="948"/>
    <n v="30"/>
    <n v="8"/>
    <n v="13"/>
    <x v="948"/>
    <s v="Alannah Langridge"/>
    <x v="2"/>
    <x v="40"/>
    <s v="Naples"/>
    <x v="2"/>
    <s v="Consumer"/>
    <s v="Economy Plus"/>
    <x v="0"/>
    <x v="3"/>
    <s v="Rogers File Cart, Single Width"/>
    <n v="0"/>
    <n v="425"/>
    <n v="-99"/>
    <n v="5"/>
    <b v="0"/>
  </r>
  <r>
    <s v="AZ-2014-3954912"/>
    <x v="949"/>
    <n v="30"/>
    <n v="8"/>
    <n v="14"/>
    <x v="949"/>
    <s v="Thomas Shepherd"/>
    <x v="4"/>
    <x v="42"/>
    <s v="Glasgow"/>
    <x v="0"/>
    <s v="Corporate"/>
    <s v="Economy"/>
    <x v="0"/>
    <x v="12"/>
    <s v="Fiskars Shears, Steel"/>
    <n v="0"/>
    <n v="329"/>
    <n v="95"/>
    <n v="7"/>
    <b v="1"/>
  </r>
  <r>
    <s v="AZ-2014-2490387"/>
    <x v="949"/>
    <n v="30"/>
    <n v="8"/>
    <n v="14"/>
    <x v="949"/>
    <s v="Angus Fryar"/>
    <x v="2"/>
    <x v="55"/>
    <s v="Prato"/>
    <x v="2"/>
    <s v="Consumer"/>
    <s v="Economy"/>
    <x v="0"/>
    <x v="11"/>
    <s v="OIC Push Pins, Assorted Sizes"/>
    <n v="0"/>
    <n v="37"/>
    <n v="7"/>
    <n v="3"/>
    <b v="1"/>
  </r>
  <r>
    <s v="AZ-2011-5263190"/>
    <x v="950"/>
    <n v="31"/>
    <n v="8"/>
    <n v="11"/>
    <x v="950"/>
    <s v="Gracie Hunter"/>
    <x v="1"/>
    <x v="1"/>
    <s v="Wuppertal"/>
    <x v="1"/>
    <s v="Consumer"/>
    <s v="Economy"/>
    <x v="0"/>
    <x v="2"/>
    <s v="Sanford Highlighters, Water Color"/>
    <n v="0"/>
    <n v="114"/>
    <n v="41"/>
    <n v="6"/>
    <b v="1"/>
  </r>
  <r>
    <s v="AZ-2011-5263190"/>
    <x v="950"/>
    <n v="31"/>
    <n v="8"/>
    <n v="11"/>
    <x v="950"/>
    <s v="Gracie Hunter"/>
    <x v="1"/>
    <x v="1"/>
    <s v="Wuppertal"/>
    <x v="1"/>
    <s v="Consumer"/>
    <s v="Economy"/>
    <x v="0"/>
    <x v="3"/>
    <s v="Fellowes Lockers, Industrial"/>
    <n v="0"/>
    <n v="374"/>
    <n v="141"/>
    <n v="2"/>
    <b v="0"/>
  </r>
  <r>
    <s v="AZ-2011-8906544"/>
    <x v="950"/>
    <n v="31"/>
    <n v="8"/>
    <n v="11"/>
    <x v="950"/>
    <s v="Mary Wilson"/>
    <x v="1"/>
    <x v="1"/>
    <s v="Herne"/>
    <x v="1"/>
    <s v="Consumer"/>
    <s v="Economy"/>
    <x v="0"/>
    <x v="11"/>
    <s v="Stockwell Thumb Tacks, 12 Pack"/>
    <n v="0"/>
    <n v="50"/>
    <n v="15"/>
    <n v="4"/>
    <b v="0"/>
  </r>
  <r>
    <s v="AZ-2011-8906544"/>
    <x v="950"/>
    <n v="31"/>
    <n v="8"/>
    <n v="11"/>
    <x v="950"/>
    <s v="Mary Wilson"/>
    <x v="1"/>
    <x v="1"/>
    <s v="Herne"/>
    <x v="1"/>
    <s v="Consumer"/>
    <s v="Economy"/>
    <x v="0"/>
    <x v="3"/>
    <s v="Rogers File Cart, Single Width"/>
    <n v="0"/>
    <n v="765"/>
    <n v="136"/>
    <n v="6"/>
    <b v="0"/>
  </r>
  <r>
    <s v="AZ-2011-8906544"/>
    <x v="950"/>
    <n v="31"/>
    <n v="8"/>
    <n v="11"/>
    <x v="950"/>
    <s v="Mary Wilson"/>
    <x v="1"/>
    <x v="1"/>
    <s v="Herne"/>
    <x v="1"/>
    <s v="Consumer"/>
    <s v="Economy"/>
    <x v="0"/>
    <x v="3"/>
    <s v="Tenex File Cart, Single Width"/>
    <n v="0"/>
    <n v="362"/>
    <n v="-4"/>
    <n v="3"/>
    <b v="1"/>
  </r>
  <r>
    <s v="AZ-2012-2462721"/>
    <x v="951"/>
    <n v="31"/>
    <n v="8"/>
    <n v="12"/>
    <x v="951"/>
    <s v="Evie Rees"/>
    <x v="3"/>
    <x v="8"/>
    <s v="Vitry-sur-Seine"/>
    <x v="1"/>
    <s v="Consumer"/>
    <s v="Economy Plus"/>
    <x v="0"/>
    <x v="14"/>
    <s v="Avery File Folder Labels, Alphabetical"/>
    <n v="0"/>
    <n v="45"/>
    <n v="15"/>
    <n v="5"/>
    <b v="1"/>
  </r>
  <r>
    <s v="AZ-2012-3435538"/>
    <x v="951"/>
    <n v="31"/>
    <n v="8"/>
    <n v="12"/>
    <x v="951"/>
    <s v="Erin Wallis"/>
    <x v="3"/>
    <x v="9"/>
    <s v="Saint-Priest"/>
    <x v="1"/>
    <s v="Corporate"/>
    <s v="Economy Plus"/>
    <x v="0"/>
    <x v="0"/>
    <s v="Eaton Memo Slips, 8.5 x 11"/>
    <n v="0"/>
    <n v="54"/>
    <n v="14"/>
    <n v="3"/>
    <b v="1"/>
  </r>
  <r>
    <s v="AZ-2012-3435538"/>
    <x v="951"/>
    <n v="31"/>
    <n v="8"/>
    <n v="12"/>
    <x v="951"/>
    <s v="Erin Wallis"/>
    <x v="3"/>
    <x v="9"/>
    <s v="Saint-Priest"/>
    <x v="1"/>
    <s v="Corporate"/>
    <s v="Economy Plus"/>
    <x v="1"/>
    <x v="9"/>
    <s v="Nokia Smart Phone, Cordless"/>
    <n v="0"/>
    <n v="1622"/>
    <n v="324"/>
    <n v="3"/>
    <b v="1"/>
  </r>
  <r>
    <s v="AZ-2012-464926"/>
    <x v="951"/>
    <n v="31"/>
    <n v="8"/>
    <n v="12"/>
    <x v="951"/>
    <s v="Aaron Cunningham"/>
    <x v="3"/>
    <x v="8"/>
    <s v="Meudon"/>
    <x v="1"/>
    <s v="Consumer"/>
    <s v="Economy Plus"/>
    <x v="0"/>
    <x v="1"/>
    <s v="Avery Binder Covers, Recycled"/>
    <n v="0"/>
    <n v="23"/>
    <n v="8"/>
    <n v="2"/>
    <b v="1"/>
  </r>
  <r>
    <s v="BN-2012-3388525"/>
    <x v="951"/>
    <n v="31"/>
    <n v="8"/>
    <n v="12"/>
    <x v="951"/>
    <s v="Melissa Bean"/>
    <x v="0"/>
    <x v="0"/>
    <s v="Stockholm"/>
    <x v="0"/>
    <s v="Home Office"/>
    <s v="Economy"/>
    <x v="0"/>
    <x v="11"/>
    <s v="Stockwell Paper Clips, Assorted Sizes"/>
    <n v="1"/>
    <n v="17"/>
    <n v="-14"/>
    <n v="3"/>
    <b v="1"/>
  </r>
  <r>
    <s v="BN-2012-3388525"/>
    <x v="951"/>
    <n v="31"/>
    <n v="8"/>
    <n v="12"/>
    <x v="951"/>
    <s v="Melissa Bean"/>
    <x v="0"/>
    <x v="0"/>
    <s v="Stockholm"/>
    <x v="0"/>
    <s v="Home Office"/>
    <s v="Economy"/>
    <x v="1"/>
    <x v="7"/>
    <s v="Memorex Memory Card, Erganomic"/>
    <n v="1"/>
    <n v="100"/>
    <n v="-64"/>
    <n v="2"/>
    <b v="1"/>
  </r>
  <r>
    <s v="AZ-2013-1408349"/>
    <x v="952"/>
    <n v="31"/>
    <n v="8"/>
    <n v="13"/>
    <x v="952"/>
    <s v="Terence Welch"/>
    <x v="2"/>
    <x v="7"/>
    <s v="Venice"/>
    <x v="2"/>
    <s v="Consumer"/>
    <s v="Economy Plus"/>
    <x v="0"/>
    <x v="0"/>
    <s v="Green Bar Computer Printout Paper, Multicolor"/>
    <n v="0"/>
    <n v="31"/>
    <n v="7"/>
    <n v="1"/>
    <b v="1"/>
  </r>
  <r>
    <s v="AZ-2013-1408349"/>
    <x v="952"/>
    <n v="31"/>
    <n v="8"/>
    <n v="13"/>
    <x v="952"/>
    <s v="Terence Welch"/>
    <x v="2"/>
    <x v="7"/>
    <s v="Venice"/>
    <x v="2"/>
    <s v="Consumer"/>
    <s v="Economy Plus"/>
    <x v="1"/>
    <x v="13"/>
    <s v="HP Fax Machine, Laser"/>
    <n v="0"/>
    <n v="600"/>
    <n v="240"/>
    <n v="2"/>
    <b v="0"/>
  </r>
  <r>
    <s v="BN-2013-8210403"/>
    <x v="952"/>
    <n v="31"/>
    <n v="8"/>
    <n v="13"/>
    <x v="952"/>
    <s v="Scarlett Pollard"/>
    <x v="1"/>
    <x v="43"/>
    <s v="Celle"/>
    <x v="1"/>
    <s v="Corporate"/>
    <s v="Priority"/>
    <x v="2"/>
    <x v="6"/>
    <s v="Hon Swivel Stool, Set of Two"/>
    <n v="0"/>
    <n v="299"/>
    <n v="46"/>
    <n v="2"/>
    <b v="0"/>
  </r>
  <r>
    <s v="BN-2013-8210403"/>
    <x v="952"/>
    <n v="31"/>
    <n v="8"/>
    <n v="13"/>
    <x v="952"/>
    <s v="Scarlett Pollard"/>
    <x v="1"/>
    <x v="43"/>
    <s v="Celle"/>
    <x v="1"/>
    <s v="Corporate"/>
    <s v="Priority"/>
    <x v="2"/>
    <x v="6"/>
    <s v="Office Star Rocking Chair, Black"/>
    <n v="0"/>
    <n v="249"/>
    <n v="28"/>
    <n v="2"/>
    <b v="0"/>
  </r>
  <r>
    <s v="BN-2013-8210403"/>
    <x v="952"/>
    <n v="31"/>
    <n v="8"/>
    <n v="13"/>
    <x v="952"/>
    <s v="Scarlett Pollard"/>
    <x v="1"/>
    <x v="43"/>
    <s v="Celle"/>
    <x v="1"/>
    <s v="Corporate"/>
    <s v="Priority"/>
    <x v="0"/>
    <x v="2"/>
    <s v="Binney &amp; Smith Highlighters, Water Color"/>
    <n v="0"/>
    <n v="119"/>
    <n v="50"/>
    <n v="6"/>
    <b v="1"/>
  </r>
  <r>
    <s v="BN-2013-8210403"/>
    <x v="952"/>
    <n v="31"/>
    <n v="8"/>
    <n v="13"/>
    <x v="952"/>
    <s v="Scarlett Pollard"/>
    <x v="1"/>
    <x v="43"/>
    <s v="Celle"/>
    <x v="1"/>
    <s v="Corporate"/>
    <s v="Priority"/>
    <x v="0"/>
    <x v="11"/>
    <s v="Accos Paper Clips, Metal"/>
    <n v="0"/>
    <n v="121"/>
    <n v="6"/>
    <n v="9"/>
    <b v="1"/>
  </r>
  <r>
    <s v="BN-2013-8210403"/>
    <x v="952"/>
    <n v="31"/>
    <n v="8"/>
    <n v="13"/>
    <x v="952"/>
    <s v="Scarlett Pollard"/>
    <x v="1"/>
    <x v="43"/>
    <s v="Celle"/>
    <x v="1"/>
    <s v="Corporate"/>
    <s v="Priority"/>
    <x v="0"/>
    <x v="14"/>
    <s v="Avery Color Coded Labels, Adjustable"/>
    <n v="0"/>
    <n v="34"/>
    <n v="4"/>
    <n v="3"/>
    <b v="1"/>
  </r>
  <r>
    <s v="BN-2013-8210403"/>
    <x v="952"/>
    <n v="31"/>
    <n v="8"/>
    <n v="13"/>
    <x v="952"/>
    <s v="Scarlett Pollard"/>
    <x v="1"/>
    <x v="43"/>
    <s v="Celle"/>
    <x v="1"/>
    <s v="Corporate"/>
    <s v="Priority"/>
    <x v="0"/>
    <x v="0"/>
    <s v="SanDisk Cards &amp; Envelopes, Recycled"/>
    <n v="0"/>
    <n v="193"/>
    <n v="8"/>
    <n v="4"/>
    <b v="1"/>
  </r>
  <r>
    <s v="BN-2013-8210403"/>
    <x v="952"/>
    <n v="31"/>
    <n v="8"/>
    <n v="13"/>
    <x v="952"/>
    <s v="Scarlett Pollard"/>
    <x v="1"/>
    <x v="43"/>
    <s v="Celle"/>
    <x v="1"/>
    <s v="Corporate"/>
    <s v="Priority"/>
    <x v="0"/>
    <x v="3"/>
    <s v="Rogers Lockers, Industrial"/>
    <n v="0"/>
    <n v="1527"/>
    <n v="475"/>
    <n v="8"/>
    <b v="1"/>
  </r>
  <r>
    <s v="BN-2013-8210403"/>
    <x v="952"/>
    <n v="31"/>
    <n v="8"/>
    <n v="13"/>
    <x v="952"/>
    <s v="Scarlett Pollard"/>
    <x v="1"/>
    <x v="43"/>
    <s v="Celle"/>
    <x v="1"/>
    <s v="Corporate"/>
    <s v="Priority"/>
    <x v="1"/>
    <x v="4"/>
    <s v="Panasonic Printer, White"/>
    <n v="0"/>
    <n v="795"/>
    <n v="175"/>
    <n v="3"/>
    <b v="1"/>
  </r>
  <r>
    <s v="BN-2013-8210403"/>
    <x v="952"/>
    <n v="31"/>
    <n v="8"/>
    <n v="13"/>
    <x v="952"/>
    <s v="Scarlett Pollard"/>
    <x v="1"/>
    <x v="43"/>
    <s v="Celle"/>
    <x v="1"/>
    <s v="Corporate"/>
    <s v="Priority"/>
    <x v="1"/>
    <x v="9"/>
    <s v="Apple Audio Dock, with Caller ID"/>
    <n v="0"/>
    <n v="1502"/>
    <n v="225"/>
    <n v="9"/>
    <b v="1"/>
  </r>
  <r>
    <s v="AZ-2013-8607757"/>
    <x v="952"/>
    <n v="31"/>
    <n v="8"/>
    <n v="13"/>
    <x v="952"/>
    <s v="Eden Gooseberry"/>
    <x v="3"/>
    <x v="8"/>
    <s v="Viroflay"/>
    <x v="1"/>
    <s v="Corporate"/>
    <s v="Economy"/>
    <x v="0"/>
    <x v="1"/>
    <s v="Acco Binder Covers, Clear"/>
    <n v="0"/>
    <n v="26"/>
    <n v="11"/>
    <n v="2"/>
    <b v="0"/>
  </r>
  <r>
    <s v="AZ-2014-1811710"/>
    <x v="953"/>
    <n v="31"/>
    <n v="8"/>
    <n v="14"/>
    <x v="953"/>
    <s v="Tyler Duncan"/>
    <x v="4"/>
    <x v="88"/>
    <s v="Briton Ferry"/>
    <x v="0"/>
    <s v="Home Office"/>
    <s v="Priority"/>
    <x v="0"/>
    <x v="1"/>
    <s v="Ibico Hole Reinforcements, Durable"/>
    <n v="0"/>
    <n v="51"/>
    <n v="14"/>
    <n v="6"/>
    <b v="1"/>
  </r>
  <r>
    <s v="AZ-2011-9883921"/>
    <x v="954"/>
    <n v="13"/>
    <n v="9"/>
    <n v="11"/>
    <x v="954"/>
    <s v="William Horton"/>
    <x v="1"/>
    <x v="32"/>
    <s v="Frankfurt"/>
    <x v="1"/>
    <s v="Consumer"/>
    <s v="Economy"/>
    <x v="0"/>
    <x v="1"/>
    <s v="Avery Binder, Durable"/>
    <n v="0"/>
    <n v="86"/>
    <n v="4"/>
    <n v="6"/>
    <b v="0"/>
  </r>
  <r>
    <s v="AZ-2011-9883921"/>
    <x v="954"/>
    <n v="13"/>
    <n v="9"/>
    <n v="11"/>
    <x v="954"/>
    <s v="William Horton"/>
    <x v="1"/>
    <x v="32"/>
    <s v="Frankfurt"/>
    <x v="1"/>
    <s v="Consumer"/>
    <s v="Economy"/>
    <x v="0"/>
    <x v="3"/>
    <s v="Smead Box, Single Width"/>
    <n v="0"/>
    <n v="78"/>
    <n v="14"/>
    <n v="8"/>
    <b v="1"/>
  </r>
  <r>
    <s v="AZ-2011-4951642"/>
    <x v="954"/>
    <n v="13"/>
    <n v="9"/>
    <n v="11"/>
    <x v="954"/>
    <s v="Terence Welch"/>
    <x v="2"/>
    <x v="53"/>
    <s v="Brindisi"/>
    <x v="2"/>
    <s v="Consumer"/>
    <s v="Immediate"/>
    <x v="0"/>
    <x v="2"/>
    <s v="BIC Markers, Easy-Erase"/>
    <n v="0"/>
    <n v="134"/>
    <n v="37"/>
    <n v="5"/>
    <b v="0"/>
  </r>
  <r>
    <s v="AZ-2011-4951642"/>
    <x v="954"/>
    <n v="13"/>
    <n v="9"/>
    <n v="11"/>
    <x v="954"/>
    <s v="Terence Welch"/>
    <x v="2"/>
    <x v="53"/>
    <s v="Brindisi"/>
    <x v="2"/>
    <s v="Consumer"/>
    <s v="Immediate"/>
    <x v="0"/>
    <x v="1"/>
    <s v="Ibico Binder Covers, Economy"/>
    <n v="0"/>
    <n v="27"/>
    <n v="4"/>
    <n v="2"/>
    <b v="1"/>
  </r>
  <r>
    <s v="AZ-2012-2976788"/>
    <x v="955"/>
    <n v="13"/>
    <n v="9"/>
    <n v="12"/>
    <x v="955"/>
    <s v="Ethan Cover"/>
    <x v="2"/>
    <x v="15"/>
    <s v="Catania"/>
    <x v="2"/>
    <s v="Home Office"/>
    <s v="Economy"/>
    <x v="0"/>
    <x v="12"/>
    <s v="Fiskars Ruler, Steel"/>
    <n v="0"/>
    <n v="41"/>
    <n v="7"/>
    <n v="3"/>
    <b v="1"/>
  </r>
  <r>
    <s v="AZ-2012-4302372"/>
    <x v="955"/>
    <n v="13"/>
    <n v="9"/>
    <n v="12"/>
    <x v="955"/>
    <s v="Adam Harte"/>
    <x v="8"/>
    <x v="114"/>
    <s v="Namur"/>
    <x v="1"/>
    <s v="Corporate"/>
    <s v="Economy"/>
    <x v="2"/>
    <x v="6"/>
    <s v="Office Star Steel Folding Chair, Black"/>
    <n v="0"/>
    <n v="446"/>
    <n v="0"/>
    <n v="5"/>
    <b v="1"/>
  </r>
  <r>
    <s v="AZ-2012-4302372"/>
    <x v="955"/>
    <n v="13"/>
    <n v="9"/>
    <n v="12"/>
    <x v="955"/>
    <s v="Adam Harte"/>
    <x v="8"/>
    <x v="114"/>
    <s v="Namur"/>
    <x v="1"/>
    <s v="Corporate"/>
    <s v="Economy"/>
    <x v="0"/>
    <x v="14"/>
    <s v="Avery Removable Labels, Laser Printer Compatible"/>
    <n v="0"/>
    <n v="21"/>
    <n v="4"/>
    <n v="2"/>
    <b v="1"/>
  </r>
  <r>
    <s v="AZ-2012-7556603"/>
    <x v="955"/>
    <n v="13"/>
    <n v="9"/>
    <n v="12"/>
    <x v="955"/>
    <s v="Donald Pak"/>
    <x v="3"/>
    <x v="52"/>
    <s v="Le Mans"/>
    <x v="1"/>
    <s v="Corporate"/>
    <s v="Economy"/>
    <x v="0"/>
    <x v="2"/>
    <s v="Sanford Sketch Pad, Blue"/>
    <n v="1"/>
    <n v="68"/>
    <n v="-64"/>
    <n v="3"/>
    <b v="1"/>
  </r>
  <r>
    <s v="AZ-2012-8910034"/>
    <x v="955"/>
    <n v="13"/>
    <n v="9"/>
    <n v="12"/>
    <x v="955"/>
    <s v="Spencer Oliver"/>
    <x v="4"/>
    <x v="4"/>
    <s v="Coventry"/>
    <x v="0"/>
    <s v="Consumer"/>
    <s v="Priority"/>
    <x v="2"/>
    <x v="15"/>
    <s v="Advantus Door Stop, Erganomic"/>
    <n v="0"/>
    <n v="275"/>
    <n v="4"/>
    <n v="9"/>
    <b v="1"/>
  </r>
  <r>
    <s v="AZ-2013-860383"/>
    <x v="956"/>
    <n v="13"/>
    <n v="9"/>
    <n v="13"/>
    <x v="956"/>
    <s v="Riley Douglas"/>
    <x v="2"/>
    <x v="2"/>
    <s v="Rimini"/>
    <x v="2"/>
    <s v="Corporate"/>
    <s v="Economy"/>
    <x v="0"/>
    <x v="2"/>
    <s v="Stanley Highlighters, Fluorescent"/>
    <n v="0"/>
    <n v="64"/>
    <n v="24"/>
    <n v="4"/>
    <b v="1"/>
  </r>
  <r>
    <s v="AZ-2013-860383"/>
    <x v="956"/>
    <n v="13"/>
    <n v="9"/>
    <n v="13"/>
    <x v="956"/>
    <s v="Riley Douglas"/>
    <x v="2"/>
    <x v="2"/>
    <s v="Rimini"/>
    <x v="2"/>
    <s v="Corporate"/>
    <s v="Economy"/>
    <x v="0"/>
    <x v="0"/>
    <s v="SanDisk Cards &amp; Envelopes, 8.5 x 11"/>
    <n v="0"/>
    <n v="105"/>
    <n v="28"/>
    <n v="2"/>
    <b v="0"/>
  </r>
  <r>
    <s v="AZ-2013-4983076"/>
    <x v="956"/>
    <n v="13"/>
    <n v="9"/>
    <n v="13"/>
    <x v="956"/>
    <s v="Dominic Stephenson"/>
    <x v="1"/>
    <x v="43"/>
    <s v="Munster"/>
    <x v="1"/>
    <s v="Home Office"/>
    <s v="Economy"/>
    <x v="0"/>
    <x v="2"/>
    <s v="Binney &amp; Smith Pencil Sharpener, Fluorescent"/>
    <n v="0"/>
    <n v="80"/>
    <n v="3"/>
    <n v="3"/>
    <b v="1"/>
  </r>
  <r>
    <s v="AZ-2014-8864215"/>
    <x v="957"/>
    <n v="13"/>
    <n v="9"/>
    <n v="14"/>
    <x v="957"/>
    <s v="Molly Bidmead"/>
    <x v="5"/>
    <x v="54"/>
    <s v="Madrid"/>
    <x v="2"/>
    <s v="Home Office"/>
    <s v="Priority"/>
    <x v="0"/>
    <x v="12"/>
    <s v="Elite Ruler, High Speed"/>
    <n v="0"/>
    <n v="83"/>
    <n v="6"/>
    <n v="6"/>
    <b v="1"/>
  </r>
  <r>
    <s v="BN-2014-5849086"/>
    <x v="957"/>
    <n v="13"/>
    <n v="9"/>
    <n v="14"/>
    <x v="957"/>
    <s v="Archie Whittaker"/>
    <x v="2"/>
    <x v="24"/>
    <s v="Milan"/>
    <x v="2"/>
    <s v="Home Office"/>
    <s v="Economy"/>
    <x v="0"/>
    <x v="0"/>
    <s v="SanDisk Memo Slips, Recycled"/>
    <n v="0"/>
    <n v="51"/>
    <n v="21"/>
    <n v="3"/>
    <b v="1"/>
  </r>
  <r>
    <s v="BN-2014-5849086"/>
    <x v="957"/>
    <n v="13"/>
    <n v="9"/>
    <n v="14"/>
    <x v="957"/>
    <s v="Archie Whittaker"/>
    <x v="2"/>
    <x v="24"/>
    <s v="Milan"/>
    <x v="2"/>
    <s v="Home Office"/>
    <s v="Economy"/>
    <x v="0"/>
    <x v="3"/>
    <s v="Smead File Cart, Single Width"/>
    <n v="0"/>
    <n v="387"/>
    <n v="-213"/>
    <n v="5"/>
    <b v="0"/>
  </r>
  <r>
    <s v="AZ-2011-8227978"/>
    <x v="958"/>
    <n v="14"/>
    <n v="9"/>
    <n v="11"/>
    <x v="958"/>
    <s v="Anna Kelly"/>
    <x v="4"/>
    <x v="4"/>
    <s v="Northampton"/>
    <x v="0"/>
    <s v="Corporate"/>
    <s v="Economy"/>
    <x v="1"/>
    <x v="7"/>
    <s v="Logitech Keyboard, Erganomic"/>
    <n v="0"/>
    <n v="211"/>
    <n v="19"/>
    <n v="3"/>
    <b v="0"/>
  </r>
  <r>
    <s v="AZ-2011-1484679"/>
    <x v="958"/>
    <n v="14"/>
    <n v="9"/>
    <n v="11"/>
    <x v="958"/>
    <s v="Jay Andrews"/>
    <x v="4"/>
    <x v="4"/>
    <s v="Darlington"/>
    <x v="0"/>
    <s v="Consumer"/>
    <s v="Economy Plus"/>
    <x v="0"/>
    <x v="3"/>
    <s v="Tenex Shelving, Blue"/>
    <n v="0"/>
    <n v="273"/>
    <n v="14"/>
    <n v="5"/>
    <b v="0"/>
  </r>
  <r>
    <s v="AZ-2011-257509"/>
    <x v="958"/>
    <n v="14"/>
    <n v="9"/>
    <n v="11"/>
    <x v="958"/>
    <s v="Jason Martinez"/>
    <x v="3"/>
    <x v="3"/>
    <s v="Strasbourg"/>
    <x v="1"/>
    <s v="Corporate"/>
    <s v="Economy"/>
    <x v="1"/>
    <x v="7"/>
    <s v="SanDisk Router, USB"/>
    <n v="0"/>
    <n v="257"/>
    <n v="108"/>
    <n v="1"/>
    <b v="1"/>
  </r>
  <r>
    <s v="AZ-2011-8465032"/>
    <x v="958"/>
    <n v="14"/>
    <n v="9"/>
    <n v="11"/>
    <x v="958"/>
    <s v="Tahlia Murnin"/>
    <x v="4"/>
    <x v="4"/>
    <s v="Worcester"/>
    <x v="0"/>
    <s v="Consumer"/>
    <s v="Immediate"/>
    <x v="0"/>
    <x v="2"/>
    <s v="Sanford Markers, Water Color"/>
    <n v="0"/>
    <n v="317"/>
    <n v="28"/>
    <n v="12"/>
    <b v="1"/>
  </r>
  <r>
    <s v="AZ-2011-1279238"/>
    <x v="958"/>
    <n v="14"/>
    <n v="9"/>
    <n v="11"/>
    <x v="958"/>
    <s v="Natasha Sykes"/>
    <x v="14"/>
    <x v="106"/>
    <s v="Esbjerg"/>
    <x v="0"/>
    <s v="Consumer"/>
    <s v="Economy"/>
    <x v="0"/>
    <x v="2"/>
    <s v="Sanford Pens, Fluorescent"/>
    <n v="1"/>
    <n v="25"/>
    <n v="-11"/>
    <n v="4"/>
    <b v="0"/>
  </r>
  <r>
    <s v="AZ-2011-1279238"/>
    <x v="958"/>
    <n v="14"/>
    <n v="9"/>
    <n v="11"/>
    <x v="958"/>
    <s v="Natasha Sykes"/>
    <x v="14"/>
    <x v="106"/>
    <s v="Esbjerg"/>
    <x v="0"/>
    <s v="Consumer"/>
    <s v="Economy"/>
    <x v="0"/>
    <x v="3"/>
    <s v="Tenex Shelving, Blue"/>
    <n v="1"/>
    <n v="82"/>
    <n v="-74"/>
    <n v="3"/>
    <b v="1"/>
  </r>
  <r>
    <s v="AZ-2011-7694862"/>
    <x v="958"/>
    <n v="14"/>
    <n v="9"/>
    <n v="11"/>
    <x v="958"/>
    <s v="Patricia Smith"/>
    <x v="1"/>
    <x v="21"/>
    <s v="Zwickau"/>
    <x v="1"/>
    <s v="Corporate"/>
    <s v="Economy"/>
    <x v="0"/>
    <x v="14"/>
    <s v="Harbour Creations Round Labels, 5000 Label Set"/>
    <n v="0"/>
    <n v="21"/>
    <n v="8"/>
    <n v="3"/>
    <b v="0"/>
  </r>
  <r>
    <s v="BN-2011-2762940"/>
    <x v="958"/>
    <n v="14"/>
    <n v="9"/>
    <n v="11"/>
    <x v="958"/>
    <s v="Mia Pugh"/>
    <x v="3"/>
    <x v="8"/>
    <s v="Aulnay-sous-Bois"/>
    <x v="1"/>
    <s v="Consumer"/>
    <s v="Economy"/>
    <x v="1"/>
    <x v="13"/>
    <s v="Brother Wireless Fax, Digital"/>
    <n v="0"/>
    <n v="965"/>
    <n v="-68"/>
    <n v="3"/>
    <b v="0"/>
  </r>
  <r>
    <s v="AZ-2012-3052351"/>
    <x v="959"/>
    <n v="14"/>
    <n v="9"/>
    <n v="12"/>
    <x v="959"/>
    <s v="Laura Akhtar"/>
    <x v="2"/>
    <x v="24"/>
    <s v="Sesto San Giovanni"/>
    <x v="2"/>
    <s v="Consumer"/>
    <s v="Economy"/>
    <x v="0"/>
    <x v="2"/>
    <s v="Binney &amp; Smith Sketch Pad, Water Color"/>
    <n v="0"/>
    <n v="248"/>
    <n v="82"/>
    <n v="5"/>
    <b v="0"/>
  </r>
  <r>
    <s v="AZ-2012-3052351"/>
    <x v="959"/>
    <n v="14"/>
    <n v="9"/>
    <n v="12"/>
    <x v="959"/>
    <s v="Laura Akhtar"/>
    <x v="2"/>
    <x v="24"/>
    <s v="Sesto San Giovanni"/>
    <x v="2"/>
    <s v="Consumer"/>
    <s v="Economy"/>
    <x v="0"/>
    <x v="1"/>
    <s v="Cardinal 3-Hole Punch, Durable"/>
    <n v="0"/>
    <n v="182"/>
    <n v="84"/>
    <n v="6"/>
    <b v="1"/>
  </r>
  <r>
    <s v="AZ-2012-3052351"/>
    <x v="959"/>
    <n v="14"/>
    <n v="9"/>
    <n v="12"/>
    <x v="959"/>
    <s v="Laura Akhtar"/>
    <x v="2"/>
    <x v="24"/>
    <s v="Sesto San Giovanni"/>
    <x v="2"/>
    <s v="Consumer"/>
    <s v="Economy"/>
    <x v="1"/>
    <x v="9"/>
    <s v="Nokia Headset, with Caller ID"/>
    <n v="0"/>
    <n v="88"/>
    <n v="-41"/>
    <n v="2"/>
    <b v="1"/>
  </r>
  <r>
    <s v="AZ-2012-4423146"/>
    <x v="959"/>
    <n v="14"/>
    <n v="9"/>
    <n v="12"/>
    <x v="959"/>
    <s v="Kimberly Boyd"/>
    <x v="1"/>
    <x v="23"/>
    <s v="Bayreuth"/>
    <x v="1"/>
    <s v="Corporate"/>
    <s v="Economy"/>
    <x v="2"/>
    <x v="6"/>
    <s v="Hon Bag Chairs, Adjustable"/>
    <n v="0"/>
    <n v="429"/>
    <n v="57"/>
    <n v="10"/>
    <b v="0"/>
  </r>
  <r>
    <s v="AZ-2013-885616"/>
    <x v="960"/>
    <n v="14"/>
    <n v="9"/>
    <n v="13"/>
    <x v="960"/>
    <s v="James Casados"/>
    <x v="5"/>
    <x v="122"/>
    <s v="Pamplona"/>
    <x v="2"/>
    <s v="Consumer"/>
    <s v="Priority"/>
    <x v="2"/>
    <x v="6"/>
    <s v="Office Star Steel Folding Chair, Black"/>
    <n v="0"/>
    <n v="714"/>
    <n v="-179"/>
    <n v="10"/>
    <b v="1"/>
  </r>
  <r>
    <s v="AZ-2013-885616"/>
    <x v="960"/>
    <n v="14"/>
    <n v="9"/>
    <n v="13"/>
    <x v="960"/>
    <s v="James Casados"/>
    <x v="5"/>
    <x v="122"/>
    <s v="Pamplona"/>
    <x v="2"/>
    <s v="Consumer"/>
    <s v="Priority"/>
    <x v="1"/>
    <x v="7"/>
    <s v="Memorex Router, Bluetooth"/>
    <n v="0"/>
    <n v="1231"/>
    <n v="468"/>
    <n v="5"/>
    <b v="1"/>
  </r>
  <r>
    <s v="BN-2013-4841174"/>
    <x v="960"/>
    <n v="14"/>
    <n v="9"/>
    <n v="13"/>
    <x v="960"/>
    <s v="Mary Hough"/>
    <x v="4"/>
    <x v="4"/>
    <s v="Solihull"/>
    <x v="0"/>
    <s v="Home Office"/>
    <s v="Economy Plus"/>
    <x v="0"/>
    <x v="3"/>
    <s v="Rogers Shelving, Wire Frame"/>
    <n v="0"/>
    <n v="428"/>
    <n v="133"/>
    <n v="7"/>
    <b v="0"/>
  </r>
  <r>
    <s v="BN-2013-2970866"/>
    <x v="960"/>
    <n v="14"/>
    <n v="9"/>
    <n v="13"/>
    <x v="960"/>
    <s v="Devin Huddleston"/>
    <x v="2"/>
    <x v="7"/>
    <s v="Venice"/>
    <x v="2"/>
    <s v="Consumer"/>
    <s v="Economy"/>
    <x v="0"/>
    <x v="1"/>
    <s v="Avery Binder Covers, Economy"/>
    <n v="0"/>
    <n v="33"/>
    <n v="10"/>
    <n v="3"/>
    <b v="1"/>
  </r>
  <r>
    <s v="BN-2013-2970866"/>
    <x v="960"/>
    <n v="14"/>
    <n v="9"/>
    <n v="13"/>
    <x v="960"/>
    <s v="Devin Huddleston"/>
    <x v="2"/>
    <x v="7"/>
    <s v="Venice"/>
    <x v="2"/>
    <s v="Consumer"/>
    <s v="Economy"/>
    <x v="1"/>
    <x v="9"/>
    <s v="Motorola Headset, VoIP"/>
    <n v="0"/>
    <n v="96"/>
    <n v="-30"/>
    <n v="2"/>
    <b v="1"/>
  </r>
  <r>
    <s v="AZ-2013-8981148"/>
    <x v="960"/>
    <n v="14"/>
    <n v="9"/>
    <n v="13"/>
    <x v="960"/>
    <s v="Ashton Foley"/>
    <x v="10"/>
    <x v="29"/>
    <s v="Vienna"/>
    <x v="1"/>
    <s v="Consumer"/>
    <s v="Economy"/>
    <x v="0"/>
    <x v="2"/>
    <s v="Binney &amp; Smith Canvas, Easy-Erase"/>
    <n v="0"/>
    <n v="258"/>
    <n v="44"/>
    <n v="5"/>
    <b v="0"/>
  </r>
  <r>
    <s v="AZ-2011-1087704"/>
    <x v="961"/>
    <n v="15"/>
    <n v="9"/>
    <n v="11"/>
    <x v="961"/>
    <s v="Elijah Ruatoka"/>
    <x v="1"/>
    <x v="28"/>
    <s v="Karlsruhe"/>
    <x v="1"/>
    <s v="Home Office"/>
    <s v="Economy"/>
    <x v="2"/>
    <x v="15"/>
    <s v="Tenex Stacking Tray, Black"/>
    <n v="0"/>
    <n v="76"/>
    <n v="11"/>
    <n v="3"/>
    <b v="0"/>
  </r>
  <r>
    <s v="AZ-2011-1087704"/>
    <x v="961"/>
    <n v="15"/>
    <n v="9"/>
    <n v="11"/>
    <x v="961"/>
    <s v="Elijah Ruatoka"/>
    <x v="1"/>
    <x v="28"/>
    <s v="Karlsruhe"/>
    <x v="1"/>
    <s v="Home Office"/>
    <s v="Economy"/>
    <x v="0"/>
    <x v="1"/>
    <s v="Avery Binding Machine, Durable"/>
    <n v="0"/>
    <n v="252"/>
    <n v="15"/>
    <n v="5"/>
    <b v="1"/>
  </r>
  <r>
    <s v="AZ-2011-1087704"/>
    <x v="961"/>
    <n v="15"/>
    <n v="9"/>
    <n v="11"/>
    <x v="961"/>
    <s v="Elijah Ruatoka"/>
    <x v="1"/>
    <x v="28"/>
    <s v="Karlsruhe"/>
    <x v="1"/>
    <s v="Home Office"/>
    <s v="Economy"/>
    <x v="0"/>
    <x v="12"/>
    <s v="Stiletto Letter Opener, Easy Grip"/>
    <n v="0"/>
    <n v="90"/>
    <n v="17"/>
    <n v="3"/>
    <b v="0"/>
  </r>
  <r>
    <s v="AZ-2011-578089"/>
    <x v="961"/>
    <n v="15"/>
    <n v="9"/>
    <n v="11"/>
    <x v="961"/>
    <s v="Tyson Jonathan"/>
    <x v="5"/>
    <x v="54"/>
    <s v="Madrid"/>
    <x v="2"/>
    <s v="Consumer"/>
    <s v="Economy"/>
    <x v="2"/>
    <x v="15"/>
    <s v="Tenex Frame, Durable"/>
    <n v="0"/>
    <n v="749"/>
    <n v="180"/>
    <n v="7"/>
    <b v="1"/>
  </r>
  <r>
    <s v="AZ-2011-6765105"/>
    <x v="961"/>
    <n v="15"/>
    <n v="9"/>
    <n v="11"/>
    <x v="961"/>
    <s v="Mike Obrien"/>
    <x v="5"/>
    <x v="18"/>
    <s v="Valencia"/>
    <x v="2"/>
    <s v="Consumer"/>
    <s v="Economy"/>
    <x v="1"/>
    <x v="9"/>
    <s v="Apple Audio Dock, VoIP"/>
    <n v="0"/>
    <n v="301"/>
    <n v="73"/>
    <n v="2"/>
    <b v="1"/>
  </r>
  <r>
    <s v="BN-2011-801002"/>
    <x v="961"/>
    <n v="15"/>
    <n v="9"/>
    <n v="11"/>
    <x v="961"/>
    <s v="Aaron Cunningham"/>
    <x v="6"/>
    <x v="26"/>
    <s v="Dublin"/>
    <x v="0"/>
    <s v="Consumer"/>
    <s v="Immediate"/>
    <x v="0"/>
    <x v="1"/>
    <s v="Cardinal Binding Machine, Durable"/>
    <n v="1"/>
    <n v="51"/>
    <n v="-15"/>
    <n v="2"/>
    <b v="1"/>
  </r>
  <r>
    <s v="BN-2011-6498909"/>
    <x v="961"/>
    <n v="15"/>
    <n v="9"/>
    <n v="11"/>
    <x v="961"/>
    <s v="John Town"/>
    <x v="4"/>
    <x v="4"/>
    <s v="Loughborough"/>
    <x v="0"/>
    <s v="Consumer"/>
    <s v="Economy"/>
    <x v="0"/>
    <x v="3"/>
    <s v="Rogers File Cart, Blue"/>
    <n v="0"/>
    <n v="281"/>
    <n v="3"/>
    <n v="2"/>
    <b v="1"/>
  </r>
  <r>
    <s v="BN-2011-4029264"/>
    <x v="961"/>
    <n v="15"/>
    <n v="9"/>
    <n v="11"/>
    <x v="961"/>
    <s v="Hubert Lindahl"/>
    <x v="1"/>
    <x v="13"/>
    <s v="Gera"/>
    <x v="1"/>
    <s v="Corporate"/>
    <s v="Economy"/>
    <x v="2"/>
    <x v="5"/>
    <s v="Sauder Classic Bookcase, Traditional"/>
    <n v="0"/>
    <n v="785"/>
    <n v="270"/>
    <n v="2"/>
    <b v="1"/>
  </r>
  <r>
    <s v="BN-2011-4029264"/>
    <x v="961"/>
    <n v="15"/>
    <n v="9"/>
    <n v="11"/>
    <x v="961"/>
    <s v="Hubert Lindahl"/>
    <x v="1"/>
    <x v="13"/>
    <s v="Gera"/>
    <x v="1"/>
    <s v="Corporate"/>
    <s v="Economy"/>
    <x v="0"/>
    <x v="3"/>
    <s v="Smead Folders, Wire Frame"/>
    <n v="0"/>
    <n v="60"/>
    <n v="-3"/>
    <n v="4"/>
    <b v="0"/>
  </r>
  <r>
    <s v="BN-2011-4029264"/>
    <x v="961"/>
    <n v="15"/>
    <n v="9"/>
    <n v="11"/>
    <x v="961"/>
    <s v="Hubert Lindahl"/>
    <x v="1"/>
    <x v="13"/>
    <s v="Gera"/>
    <x v="1"/>
    <s v="Corporate"/>
    <s v="Economy"/>
    <x v="1"/>
    <x v="7"/>
    <s v="Enermax Router, USB"/>
    <n v="0"/>
    <n v="1293"/>
    <n v="233"/>
    <n v="5"/>
    <b v="0"/>
  </r>
  <r>
    <s v="AZ-2013-6030964"/>
    <x v="962"/>
    <n v="15"/>
    <n v="9"/>
    <n v="13"/>
    <x v="962"/>
    <s v="Georgina Garner"/>
    <x v="1"/>
    <x v="32"/>
    <s v="Frankfurt"/>
    <x v="1"/>
    <s v="Consumer"/>
    <s v="Economy"/>
    <x v="1"/>
    <x v="7"/>
    <s v="Belkin Mouse, USB"/>
    <n v="0"/>
    <n v="82"/>
    <n v="12"/>
    <n v="2"/>
    <b v="0"/>
  </r>
  <r>
    <s v="AZ-2014-3938164"/>
    <x v="963"/>
    <n v="15"/>
    <n v="9"/>
    <n v="14"/>
    <x v="963"/>
    <s v="Michael Myers"/>
    <x v="9"/>
    <x v="72"/>
    <s v="Eindhoven"/>
    <x v="1"/>
    <s v="Home Office"/>
    <s v="Priority"/>
    <x v="2"/>
    <x v="15"/>
    <s v="Deflect-O Light Bulb, Black"/>
    <n v="0"/>
    <n v="46"/>
    <n v="9"/>
    <n v="3"/>
    <b v="1"/>
  </r>
  <r>
    <s v="AZ-2014-2258709"/>
    <x v="963"/>
    <n v="15"/>
    <n v="9"/>
    <n v="14"/>
    <x v="963"/>
    <s v="Poppy McWilliams"/>
    <x v="3"/>
    <x v="39"/>
    <s v="Istres"/>
    <x v="1"/>
    <s v="Corporate"/>
    <s v="Economy Plus"/>
    <x v="0"/>
    <x v="11"/>
    <s v="Stockwell Push Pins, 12 Pack"/>
    <n v="0"/>
    <n v="27"/>
    <n v="2"/>
    <n v="2"/>
    <b v="1"/>
  </r>
  <r>
    <s v="BN-2014-5531507"/>
    <x v="963"/>
    <n v="15"/>
    <n v="9"/>
    <n v="14"/>
    <x v="963"/>
    <s v="Kayla Tearle"/>
    <x v="0"/>
    <x v="0"/>
    <s v="Stockholm"/>
    <x v="0"/>
    <s v="Corporate"/>
    <s v="Economy"/>
    <x v="0"/>
    <x v="14"/>
    <s v="Hon Removable Labels, Adjustable"/>
    <n v="1"/>
    <n v="4"/>
    <n v="-3"/>
    <n v="1"/>
    <b v="0"/>
  </r>
  <r>
    <s v="BN-2014-5531507"/>
    <x v="963"/>
    <n v="15"/>
    <n v="9"/>
    <n v="14"/>
    <x v="963"/>
    <s v="Kayla Tearle"/>
    <x v="0"/>
    <x v="0"/>
    <s v="Stockholm"/>
    <x v="0"/>
    <s v="Corporate"/>
    <s v="Economy"/>
    <x v="1"/>
    <x v="9"/>
    <s v="Motorola Signal Booster, Cordless"/>
    <n v="1"/>
    <n v="73"/>
    <n v="-7"/>
    <n v="1"/>
    <b v="0"/>
  </r>
  <r>
    <s v="AZ-2014-6391866"/>
    <x v="963"/>
    <n v="15"/>
    <n v="9"/>
    <n v="14"/>
    <x v="963"/>
    <s v="James Bruns"/>
    <x v="3"/>
    <x v="8"/>
    <s v="Coulommiers"/>
    <x v="1"/>
    <s v="Consumer"/>
    <s v="Economy"/>
    <x v="2"/>
    <x v="5"/>
    <s v="Ikea Floating Shelf Set, Pine"/>
    <n v="0"/>
    <n v="618"/>
    <n v="27"/>
    <n v="4"/>
    <b v="1"/>
  </r>
  <r>
    <s v="BN-2014-3650547"/>
    <x v="963"/>
    <n v="15"/>
    <n v="9"/>
    <n v="14"/>
    <x v="963"/>
    <s v="Zachary Warner"/>
    <x v="5"/>
    <x v="18"/>
    <s v="Elx"/>
    <x v="2"/>
    <s v="Consumer"/>
    <s v="Economy"/>
    <x v="2"/>
    <x v="6"/>
    <s v="SAFCO Rocking Chair, Black"/>
    <n v="0"/>
    <n v="212"/>
    <n v="-24"/>
    <n v="2"/>
    <b v="0"/>
  </r>
  <r>
    <s v="AZ-2014-6391866"/>
    <x v="963"/>
    <n v="15"/>
    <n v="9"/>
    <n v="14"/>
    <x v="963"/>
    <s v="James Bruns"/>
    <x v="3"/>
    <x v="8"/>
    <s v="Coulommiers"/>
    <x v="1"/>
    <s v="Consumer"/>
    <s v="Economy"/>
    <x v="0"/>
    <x v="1"/>
    <s v="Cardinal Binder, Clear"/>
    <n v="0"/>
    <n v="53"/>
    <n v="2"/>
    <n v="4"/>
    <b v="1"/>
  </r>
  <r>
    <s v="AZ-2014-6391866"/>
    <x v="963"/>
    <n v="15"/>
    <n v="9"/>
    <n v="14"/>
    <x v="963"/>
    <s v="James Bruns"/>
    <x v="3"/>
    <x v="8"/>
    <s v="Coulommiers"/>
    <x v="1"/>
    <s v="Consumer"/>
    <s v="Economy"/>
    <x v="0"/>
    <x v="3"/>
    <s v="Fellowes Lockers, Blue"/>
    <n v="0"/>
    <n v="1120"/>
    <n v="199"/>
    <n v="6"/>
    <b v="1"/>
  </r>
  <r>
    <s v="AZ-2014-7400496"/>
    <x v="963"/>
    <n v="15"/>
    <n v="9"/>
    <n v="14"/>
    <x v="963"/>
    <s v="Georgina Arnold"/>
    <x v="4"/>
    <x v="4"/>
    <s v="Brighton"/>
    <x v="0"/>
    <s v="Corporate"/>
    <s v="Economy"/>
    <x v="0"/>
    <x v="1"/>
    <s v="Cardinal Hole Reinforcements, Economy"/>
    <n v="0"/>
    <n v="16"/>
    <n v="6"/>
    <n v="3"/>
    <b v="1"/>
  </r>
  <r>
    <s v="AZ-2014-6391866"/>
    <x v="963"/>
    <n v="15"/>
    <n v="9"/>
    <n v="14"/>
    <x v="963"/>
    <s v="James Bruns"/>
    <x v="3"/>
    <x v="8"/>
    <s v="Coulommiers"/>
    <x v="1"/>
    <s v="Consumer"/>
    <s v="Economy"/>
    <x v="1"/>
    <x v="13"/>
    <s v="Brother Fax and Copier, Digital"/>
    <n v="0"/>
    <n v="1137"/>
    <n v="-14"/>
    <n v="7"/>
    <b v="0"/>
  </r>
  <r>
    <s v="AZ-2014-7400496"/>
    <x v="963"/>
    <n v="15"/>
    <n v="9"/>
    <n v="14"/>
    <x v="963"/>
    <s v="Georgina Arnold"/>
    <x v="4"/>
    <x v="4"/>
    <s v="Brighton"/>
    <x v="0"/>
    <s v="Corporate"/>
    <s v="Economy"/>
    <x v="1"/>
    <x v="4"/>
    <s v="Epson Receipt Printer, White"/>
    <n v="0"/>
    <n v="231"/>
    <n v="99"/>
    <n v="2"/>
    <b v="0"/>
  </r>
  <r>
    <s v="AZ-2011-5376119"/>
    <x v="964"/>
    <n v="16"/>
    <n v="9"/>
    <n v="11"/>
    <x v="964"/>
    <s v="Mary Saterfiel"/>
    <x v="4"/>
    <x v="4"/>
    <s v="Woking"/>
    <x v="0"/>
    <s v="Consumer"/>
    <s v="Economy"/>
    <x v="2"/>
    <x v="16"/>
    <s v="Hon Training Table, Adjustable Height"/>
    <n v="0"/>
    <n v="1674"/>
    <n v="686"/>
    <n v="5"/>
    <b v="0"/>
  </r>
  <r>
    <s v="AZ-2011-9164512"/>
    <x v="964"/>
    <n v="16"/>
    <n v="9"/>
    <n v="11"/>
    <x v="964"/>
    <s v="Ashton Morey"/>
    <x v="9"/>
    <x v="51"/>
    <s v="Amsterdam"/>
    <x v="1"/>
    <s v="Consumer"/>
    <s v="Economy Plus"/>
    <x v="2"/>
    <x v="15"/>
    <s v="Tenex Stacking Tray, Erganomic"/>
    <n v="0"/>
    <n v="53"/>
    <n v="17"/>
    <n v="3"/>
    <b v="0"/>
  </r>
  <r>
    <s v="AZ-2011-9164512"/>
    <x v="964"/>
    <n v="16"/>
    <n v="9"/>
    <n v="11"/>
    <x v="964"/>
    <s v="Ashton Morey"/>
    <x v="9"/>
    <x v="51"/>
    <s v="Amsterdam"/>
    <x v="1"/>
    <s v="Consumer"/>
    <s v="Economy Plus"/>
    <x v="0"/>
    <x v="8"/>
    <s v="Hoover Coffee Grinder, Silver"/>
    <n v="1"/>
    <n v="174"/>
    <n v="-38"/>
    <n v="5"/>
    <b v="0"/>
  </r>
  <r>
    <s v="AZ-2011-9164512"/>
    <x v="964"/>
    <n v="16"/>
    <n v="9"/>
    <n v="11"/>
    <x v="964"/>
    <s v="Ashton Morey"/>
    <x v="9"/>
    <x v="51"/>
    <s v="Amsterdam"/>
    <x v="1"/>
    <s v="Consumer"/>
    <s v="Economy Plus"/>
    <x v="1"/>
    <x v="7"/>
    <s v="SanDisk Memory Card, USB"/>
    <n v="1"/>
    <n v="169"/>
    <n v="-125"/>
    <n v="3"/>
    <b v="1"/>
  </r>
  <r>
    <s v="AZ-2011-3810756"/>
    <x v="964"/>
    <n v="16"/>
    <n v="9"/>
    <n v="11"/>
    <x v="964"/>
    <s v="Ginger Owens"/>
    <x v="1"/>
    <x v="47"/>
    <s v="Rostock"/>
    <x v="1"/>
    <s v="Consumer"/>
    <s v="Economy"/>
    <x v="1"/>
    <x v="9"/>
    <s v="Apple Audio Dock, Cordless"/>
    <n v="0"/>
    <n v="170"/>
    <n v="32"/>
    <n v="1"/>
    <b v="1"/>
  </r>
  <r>
    <s v="AZ-2011-259939"/>
    <x v="964"/>
    <n v="16"/>
    <n v="9"/>
    <n v="11"/>
    <x v="964"/>
    <s v="Dennis Conaway"/>
    <x v="1"/>
    <x v="1"/>
    <s v="Bonn"/>
    <x v="1"/>
    <s v="Consumer"/>
    <s v="Economy"/>
    <x v="2"/>
    <x v="5"/>
    <s v="Ikea Library with Doors, Traditional"/>
    <n v="0"/>
    <n v="654"/>
    <n v="247"/>
    <n v="2"/>
    <b v="1"/>
  </r>
  <r>
    <s v="AZ-2011-259939"/>
    <x v="964"/>
    <n v="16"/>
    <n v="9"/>
    <n v="11"/>
    <x v="964"/>
    <s v="Dennis Conaway"/>
    <x v="1"/>
    <x v="1"/>
    <s v="Bonn"/>
    <x v="1"/>
    <s v="Consumer"/>
    <s v="Economy"/>
    <x v="0"/>
    <x v="0"/>
    <s v="Green Bar Parchment Paper, Premium"/>
    <n v="0"/>
    <n v="17"/>
    <n v="0"/>
    <n v="1"/>
    <b v="0"/>
  </r>
  <r>
    <s v="AZ-2011-259939"/>
    <x v="964"/>
    <n v="16"/>
    <n v="9"/>
    <n v="11"/>
    <x v="964"/>
    <s v="Dennis Conaway"/>
    <x v="1"/>
    <x v="1"/>
    <s v="Bonn"/>
    <x v="1"/>
    <s v="Consumer"/>
    <s v="Economy"/>
    <x v="0"/>
    <x v="3"/>
    <s v="Rogers Shelving, Industrial"/>
    <n v="0"/>
    <n v="169"/>
    <n v="38"/>
    <n v="3"/>
    <b v="0"/>
  </r>
  <r>
    <s v="AZ-2011-259939"/>
    <x v="964"/>
    <n v="16"/>
    <n v="9"/>
    <n v="11"/>
    <x v="964"/>
    <s v="Dennis Conaway"/>
    <x v="1"/>
    <x v="1"/>
    <s v="Bonn"/>
    <x v="1"/>
    <s v="Consumer"/>
    <s v="Economy"/>
    <x v="1"/>
    <x v="4"/>
    <s v="Konica Card Printer, Red"/>
    <n v="0"/>
    <n v="862"/>
    <n v="198"/>
    <n v="5"/>
    <b v="0"/>
  </r>
  <r>
    <s v="AZ-2012-6815344"/>
    <x v="965"/>
    <n v="16"/>
    <n v="9"/>
    <n v="12"/>
    <x v="965"/>
    <s v="Jose Gambino"/>
    <x v="2"/>
    <x v="6"/>
    <s v="Rome"/>
    <x v="2"/>
    <s v="Corporate"/>
    <s v="Economy"/>
    <x v="0"/>
    <x v="1"/>
    <s v="Ibico Index Tab, Clear"/>
    <n v="0"/>
    <n v="36"/>
    <n v="6"/>
    <n v="4"/>
    <b v="0"/>
  </r>
  <r>
    <s v="AZ-2012-6815344"/>
    <x v="965"/>
    <n v="16"/>
    <n v="9"/>
    <n v="12"/>
    <x v="965"/>
    <s v="Jose Gambino"/>
    <x v="2"/>
    <x v="6"/>
    <s v="Rome"/>
    <x v="2"/>
    <s v="Corporate"/>
    <s v="Economy"/>
    <x v="1"/>
    <x v="7"/>
    <s v="Logitech Mouse, Bluetooth"/>
    <n v="0"/>
    <n v="176"/>
    <n v="79"/>
    <n v="6"/>
    <b v="1"/>
  </r>
  <r>
    <s v="AZ-2013-3387744"/>
    <x v="966"/>
    <n v="16"/>
    <n v="9"/>
    <n v="13"/>
    <x v="966"/>
    <s v="Daisy Summers"/>
    <x v="5"/>
    <x v="18"/>
    <s v="Valencia"/>
    <x v="2"/>
    <s v="Corporate"/>
    <s v="Priority"/>
    <x v="0"/>
    <x v="12"/>
    <s v="Elite Box Cutter, Easy Grip"/>
    <n v="0"/>
    <n v="110"/>
    <n v="16"/>
    <n v="3"/>
    <b v="1"/>
  </r>
  <r>
    <s v="AZ-2013-9800622"/>
    <x v="966"/>
    <n v="16"/>
    <n v="9"/>
    <n v="13"/>
    <x v="966"/>
    <s v="Lori Miller"/>
    <x v="1"/>
    <x v="1"/>
    <s v="Duisburg"/>
    <x v="1"/>
    <s v="Consumer"/>
    <s v="Priority"/>
    <x v="2"/>
    <x v="5"/>
    <s v="Bush Corner Shelving, Mobile"/>
    <n v="0"/>
    <n v="228"/>
    <n v="81"/>
    <n v="2"/>
    <b v="1"/>
  </r>
  <r>
    <s v="AZ-2013-9800622"/>
    <x v="966"/>
    <n v="16"/>
    <n v="9"/>
    <n v="13"/>
    <x v="966"/>
    <s v="Lori Miller"/>
    <x v="1"/>
    <x v="1"/>
    <s v="Duisburg"/>
    <x v="1"/>
    <s v="Consumer"/>
    <s v="Priority"/>
    <x v="0"/>
    <x v="1"/>
    <s v="Acco 3-Hole Punch, Economy"/>
    <n v="0"/>
    <n v="60"/>
    <n v="11"/>
    <n v="2"/>
    <b v="1"/>
  </r>
  <r>
    <s v="AZ-2013-9800622"/>
    <x v="966"/>
    <n v="16"/>
    <n v="9"/>
    <n v="13"/>
    <x v="966"/>
    <s v="Lori Miller"/>
    <x v="1"/>
    <x v="1"/>
    <s v="Duisburg"/>
    <x v="1"/>
    <s v="Consumer"/>
    <s v="Priority"/>
    <x v="0"/>
    <x v="1"/>
    <s v="Avery Binder, Durable"/>
    <n v="0"/>
    <n v="43"/>
    <n v="2"/>
    <n v="3"/>
    <b v="1"/>
  </r>
  <r>
    <s v="AZ-2013-9800622"/>
    <x v="966"/>
    <n v="16"/>
    <n v="9"/>
    <n v="13"/>
    <x v="966"/>
    <s v="Lori Miller"/>
    <x v="1"/>
    <x v="1"/>
    <s v="Duisburg"/>
    <x v="1"/>
    <s v="Consumer"/>
    <s v="Priority"/>
    <x v="0"/>
    <x v="1"/>
    <s v="Cardinal Hole Reinforcements, Recycled"/>
    <n v="0"/>
    <n v="23"/>
    <n v="9"/>
    <n v="4"/>
    <b v="0"/>
  </r>
  <r>
    <s v="AZ-2013-9800622"/>
    <x v="966"/>
    <n v="16"/>
    <n v="9"/>
    <n v="13"/>
    <x v="966"/>
    <s v="Lori Miller"/>
    <x v="1"/>
    <x v="1"/>
    <s v="Duisburg"/>
    <x v="1"/>
    <s v="Consumer"/>
    <s v="Priority"/>
    <x v="0"/>
    <x v="3"/>
    <s v="Tenex Lockers, Industrial"/>
    <n v="0"/>
    <n v="1842"/>
    <n v="368"/>
    <n v="10"/>
    <b v="1"/>
  </r>
  <r>
    <s v="AZ-2013-9800622"/>
    <x v="966"/>
    <n v="16"/>
    <n v="9"/>
    <n v="13"/>
    <x v="966"/>
    <s v="Lori Miller"/>
    <x v="1"/>
    <x v="1"/>
    <s v="Duisburg"/>
    <x v="1"/>
    <s v="Consumer"/>
    <s v="Priority"/>
    <x v="1"/>
    <x v="9"/>
    <s v="Samsung Office Telephone, Cordless"/>
    <n v="0"/>
    <n v="340"/>
    <n v="51"/>
    <n v="5"/>
    <b v="1"/>
  </r>
  <r>
    <s v="AZ-2013-8046606"/>
    <x v="966"/>
    <n v="16"/>
    <n v="9"/>
    <n v="13"/>
    <x v="966"/>
    <s v="Joel Peters"/>
    <x v="3"/>
    <x v="8"/>
    <s v="Villemomble"/>
    <x v="1"/>
    <s v="Home Office"/>
    <s v="Economy"/>
    <x v="2"/>
    <x v="15"/>
    <s v="Tenex Stacking Tray, Erganomic"/>
    <n v="0"/>
    <n v="24"/>
    <n v="2"/>
    <n v="1"/>
    <b v="1"/>
  </r>
  <r>
    <s v="BN-2013-6614277"/>
    <x v="966"/>
    <n v="16"/>
    <n v="9"/>
    <n v="13"/>
    <x v="966"/>
    <s v="Corey Browne"/>
    <x v="9"/>
    <x v="68"/>
    <s v="Arnhem"/>
    <x v="1"/>
    <s v="Consumer"/>
    <s v="Economy"/>
    <x v="0"/>
    <x v="12"/>
    <s v="Stiletto Trimmer, High Speed"/>
    <n v="1"/>
    <n v="192"/>
    <n v="-108"/>
    <n v="9"/>
    <b v="0"/>
  </r>
  <r>
    <s v="AZ-2013-8046606"/>
    <x v="966"/>
    <n v="16"/>
    <n v="9"/>
    <n v="13"/>
    <x v="966"/>
    <s v="Joel Peters"/>
    <x v="3"/>
    <x v="8"/>
    <s v="Villemomble"/>
    <x v="1"/>
    <s v="Home Office"/>
    <s v="Economy"/>
    <x v="0"/>
    <x v="2"/>
    <s v="Stanley Pens, Fluorescent"/>
    <n v="0"/>
    <n v="34"/>
    <n v="3"/>
    <n v="3"/>
    <b v="1"/>
  </r>
  <r>
    <s v="AZ-2013-8046606"/>
    <x v="966"/>
    <n v="16"/>
    <n v="9"/>
    <n v="13"/>
    <x v="966"/>
    <s v="Joel Peters"/>
    <x v="3"/>
    <x v="8"/>
    <s v="Villemomble"/>
    <x v="1"/>
    <s v="Home Office"/>
    <s v="Economy"/>
    <x v="0"/>
    <x v="1"/>
    <s v="Wilson Jones Index Tab, Recycled"/>
    <n v="0"/>
    <n v="41"/>
    <n v="11"/>
    <n v="6"/>
    <b v="1"/>
  </r>
  <r>
    <s v="AZ-2013-8046606"/>
    <x v="966"/>
    <n v="16"/>
    <n v="9"/>
    <n v="13"/>
    <x v="966"/>
    <s v="Joel Peters"/>
    <x v="3"/>
    <x v="8"/>
    <s v="Villemomble"/>
    <x v="1"/>
    <s v="Home Office"/>
    <s v="Economy"/>
    <x v="0"/>
    <x v="11"/>
    <s v="Advantus Rubber Bands, 12 Pack"/>
    <n v="0"/>
    <n v="80"/>
    <n v="22"/>
    <n v="5"/>
    <b v="0"/>
  </r>
  <r>
    <s v="AZ-2013-8046606"/>
    <x v="966"/>
    <n v="16"/>
    <n v="9"/>
    <n v="13"/>
    <x v="966"/>
    <s v="Joel Peters"/>
    <x v="3"/>
    <x v="8"/>
    <s v="Villemomble"/>
    <x v="1"/>
    <s v="Home Office"/>
    <s v="Economy"/>
    <x v="0"/>
    <x v="14"/>
    <s v="Harbour Creations Round Labels, Alphabetical"/>
    <n v="0"/>
    <n v="13"/>
    <n v="5"/>
    <n v="2"/>
    <b v="1"/>
  </r>
  <r>
    <s v="AZ-2013-8046606"/>
    <x v="966"/>
    <n v="16"/>
    <n v="9"/>
    <n v="13"/>
    <x v="966"/>
    <s v="Joel Peters"/>
    <x v="3"/>
    <x v="8"/>
    <s v="Villemomble"/>
    <x v="1"/>
    <s v="Home Office"/>
    <s v="Economy"/>
    <x v="0"/>
    <x v="14"/>
    <s v="Novimex Round Labels, Laser Printer Compatible"/>
    <n v="0"/>
    <n v="56"/>
    <n v="26"/>
    <n v="9"/>
    <b v="1"/>
  </r>
  <r>
    <s v="AZ-2013-1998308"/>
    <x v="966"/>
    <n v="16"/>
    <n v="9"/>
    <n v="13"/>
    <x v="966"/>
    <s v="Scarlett Pollard"/>
    <x v="4"/>
    <x v="4"/>
    <s v="Harlow"/>
    <x v="0"/>
    <s v="Corporate"/>
    <s v="Economy"/>
    <x v="0"/>
    <x v="10"/>
    <s v="Cameo Business Envelopes, Recycled"/>
    <n v="0"/>
    <n v="63"/>
    <n v="28"/>
    <n v="4"/>
    <b v="0"/>
  </r>
  <r>
    <s v="AZ-2013-8046606"/>
    <x v="966"/>
    <n v="16"/>
    <n v="9"/>
    <n v="13"/>
    <x v="966"/>
    <s v="Joel Peters"/>
    <x v="3"/>
    <x v="8"/>
    <s v="Villemomble"/>
    <x v="1"/>
    <s v="Home Office"/>
    <s v="Economy"/>
    <x v="1"/>
    <x v="7"/>
    <s v="Memorex Keyboard, Bluetooth"/>
    <n v="0"/>
    <n v="214"/>
    <n v="30"/>
    <n v="3"/>
    <b v="0"/>
  </r>
  <r>
    <s v="AZ-2013-8046606"/>
    <x v="966"/>
    <n v="16"/>
    <n v="9"/>
    <n v="13"/>
    <x v="966"/>
    <s v="Joel Peters"/>
    <x v="3"/>
    <x v="8"/>
    <s v="Villemomble"/>
    <x v="1"/>
    <s v="Home Office"/>
    <s v="Economy"/>
    <x v="1"/>
    <x v="4"/>
    <s v="Epson Inkjet, Wireless"/>
    <n v="0"/>
    <n v="1048"/>
    <n v="-49"/>
    <n v="4"/>
    <b v="1"/>
  </r>
  <r>
    <s v="AZ-2013-8046606"/>
    <x v="966"/>
    <n v="16"/>
    <n v="9"/>
    <n v="13"/>
    <x v="966"/>
    <s v="Joel Peters"/>
    <x v="3"/>
    <x v="8"/>
    <s v="Villemomble"/>
    <x v="1"/>
    <s v="Home Office"/>
    <s v="Economy"/>
    <x v="1"/>
    <x v="4"/>
    <s v="Okidata Inkjet, White"/>
    <n v="0"/>
    <n v="794"/>
    <n v="-19"/>
    <n v="3"/>
    <b v="1"/>
  </r>
  <r>
    <s v="AZ-2013-8046606"/>
    <x v="966"/>
    <n v="16"/>
    <n v="9"/>
    <n v="13"/>
    <x v="966"/>
    <s v="Joel Peters"/>
    <x v="3"/>
    <x v="8"/>
    <s v="Villemomble"/>
    <x v="1"/>
    <s v="Home Office"/>
    <s v="Economy"/>
    <x v="1"/>
    <x v="9"/>
    <s v="Apple Office Telephone, Cordless"/>
    <n v="0"/>
    <n v="116"/>
    <n v="48"/>
    <n v="2"/>
    <b v="1"/>
  </r>
  <r>
    <s v="AZ-2013-5420314"/>
    <x v="966"/>
    <n v="16"/>
    <n v="9"/>
    <n v="13"/>
    <x v="966"/>
    <s v="John Basser"/>
    <x v="4"/>
    <x v="4"/>
    <s v="Lincoln"/>
    <x v="0"/>
    <s v="Corporate"/>
    <s v="Economy"/>
    <x v="1"/>
    <x v="4"/>
    <s v="Epson Card Printer, Wireless"/>
    <n v="0"/>
    <n v="510"/>
    <n v="71"/>
    <n v="3"/>
    <b v="0"/>
  </r>
  <r>
    <s v="AZ-2014-3981915"/>
    <x v="967"/>
    <n v="16"/>
    <n v="9"/>
    <n v="14"/>
    <x v="967"/>
    <s v="Chloe Miller"/>
    <x v="3"/>
    <x v="3"/>
    <s v="Epinal"/>
    <x v="1"/>
    <s v="Consumer"/>
    <s v="Immediate"/>
    <x v="0"/>
    <x v="1"/>
    <s v="Cardinal Index Tab, Durable"/>
    <n v="0"/>
    <n v="15"/>
    <n v="7"/>
    <n v="2"/>
    <b v="0"/>
  </r>
  <r>
    <s v="AZ-2014-3981915"/>
    <x v="967"/>
    <n v="16"/>
    <n v="9"/>
    <n v="14"/>
    <x v="967"/>
    <s v="Chloe Miller"/>
    <x v="3"/>
    <x v="3"/>
    <s v="Epinal"/>
    <x v="1"/>
    <s v="Consumer"/>
    <s v="Immediate"/>
    <x v="0"/>
    <x v="3"/>
    <s v="Eldon Trays, Industrial"/>
    <n v="0"/>
    <n v="174"/>
    <n v="72"/>
    <n v="4"/>
    <b v="1"/>
  </r>
  <r>
    <s v="AZ-2014-2884391"/>
    <x v="967"/>
    <n v="16"/>
    <n v="9"/>
    <n v="14"/>
    <x v="967"/>
    <s v="Toby Labilliere"/>
    <x v="5"/>
    <x v="77"/>
    <s v="Bilbao"/>
    <x v="2"/>
    <s v="Consumer"/>
    <s v="Economy Plus"/>
    <x v="0"/>
    <x v="1"/>
    <s v="Avery Binder Covers, Durable"/>
    <n v="0"/>
    <n v="25"/>
    <n v="3"/>
    <n v="2"/>
    <b v="1"/>
  </r>
  <r>
    <s v="BN-2014-3570494"/>
    <x v="967"/>
    <n v="16"/>
    <n v="9"/>
    <n v="14"/>
    <x v="967"/>
    <s v="Alta Nokes"/>
    <x v="0"/>
    <x v="0"/>
    <s v="Stockholm"/>
    <x v="0"/>
    <s v="Home Office"/>
    <s v="Priority"/>
    <x v="0"/>
    <x v="2"/>
    <s v="BIC Pens, Easy-Erase"/>
    <n v="1"/>
    <n v="22"/>
    <n v="-12"/>
    <n v="3"/>
    <b v="1"/>
  </r>
  <r>
    <s v="AZ-2014-980530"/>
    <x v="967"/>
    <n v="16"/>
    <n v="9"/>
    <n v="14"/>
    <x v="967"/>
    <s v="Ryan Greenwood"/>
    <x v="3"/>
    <x v="39"/>
    <s v="Mougins"/>
    <x v="1"/>
    <s v="Consumer"/>
    <s v="Economy"/>
    <x v="2"/>
    <x v="15"/>
    <s v="Eldon Door Stop, Durable"/>
    <n v="0"/>
    <n v="94"/>
    <n v="20"/>
    <n v="2"/>
    <b v="1"/>
  </r>
  <r>
    <s v="AZ-2014-980530"/>
    <x v="967"/>
    <n v="16"/>
    <n v="9"/>
    <n v="14"/>
    <x v="967"/>
    <s v="Ryan Greenwood"/>
    <x v="3"/>
    <x v="39"/>
    <s v="Mougins"/>
    <x v="1"/>
    <s v="Consumer"/>
    <s v="Economy"/>
    <x v="0"/>
    <x v="1"/>
    <s v="Ibico Hole Reinforcements, Economy"/>
    <n v="0"/>
    <n v="28"/>
    <n v="14"/>
    <n v="4"/>
    <b v="1"/>
  </r>
  <r>
    <s v="BN-2014-6943286"/>
    <x v="967"/>
    <n v="16"/>
    <n v="9"/>
    <n v="14"/>
    <x v="967"/>
    <s v="Scarlett Pollard"/>
    <x v="4"/>
    <x v="4"/>
    <s v="Bognor Regis"/>
    <x v="0"/>
    <s v="Corporate"/>
    <s v="Economy"/>
    <x v="0"/>
    <x v="14"/>
    <s v="Hon Legal Exhibit Labels, 5000 Label Set"/>
    <n v="0"/>
    <n v="101"/>
    <n v="18"/>
    <n v="9"/>
    <b v="1"/>
  </r>
  <r>
    <s v="BN-2014-6943286"/>
    <x v="967"/>
    <n v="16"/>
    <n v="9"/>
    <n v="14"/>
    <x v="967"/>
    <s v="Scarlett Pollard"/>
    <x v="4"/>
    <x v="4"/>
    <s v="Bognor Regis"/>
    <x v="0"/>
    <s v="Corporate"/>
    <s v="Economy"/>
    <x v="0"/>
    <x v="3"/>
    <s v="Eldon Lockers, Industrial"/>
    <n v="0"/>
    <n v="1389"/>
    <n v="680"/>
    <n v="7"/>
    <b v="1"/>
  </r>
  <r>
    <s v="AZ-2014-4987937"/>
    <x v="967"/>
    <n v="16"/>
    <n v="9"/>
    <n v="14"/>
    <x v="967"/>
    <s v="Nicole Todd"/>
    <x v="2"/>
    <x v="2"/>
    <s v="Piacenza"/>
    <x v="2"/>
    <s v="Corporate"/>
    <s v="Economy Plus"/>
    <x v="0"/>
    <x v="2"/>
    <s v="BIC Canvas, Blue"/>
    <n v="0"/>
    <n v="107"/>
    <n v="9"/>
    <n v="2"/>
    <b v="0"/>
  </r>
  <r>
    <s v="AZ-2014-980530"/>
    <x v="967"/>
    <n v="16"/>
    <n v="9"/>
    <n v="14"/>
    <x v="967"/>
    <s v="Ryan Greenwood"/>
    <x v="3"/>
    <x v="39"/>
    <s v="Mougins"/>
    <x v="1"/>
    <s v="Consumer"/>
    <s v="Economy"/>
    <x v="1"/>
    <x v="4"/>
    <s v="StarTech Card Printer, Durable"/>
    <n v="0"/>
    <n v="417"/>
    <n v="49"/>
    <n v="3"/>
    <b v="0"/>
  </r>
  <r>
    <s v="BN-2014-6943286"/>
    <x v="967"/>
    <n v="16"/>
    <n v="9"/>
    <n v="14"/>
    <x v="967"/>
    <s v="Scarlett Pollard"/>
    <x v="4"/>
    <x v="4"/>
    <s v="Bognor Regis"/>
    <x v="0"/>
    <s v="Corporate"/>
    <s v="Economy"/>
    <x v="1"/>
    <x v="13"/>
    <s v="HP Ink, Color"/>
    <n v="0"/>
    <n v="651"/>
    <n v="169"/>
    <n v="5"/>
    <b v="1"/>
  </r>
  <r>
    <s v="BN-2014-6758663"/>
    <x v="967"/>
    <n v="16"/>
    <n v="9"/>
    <n v="14"/>
    <x v="967"/>
    <s v="Robert Duffy"/>
    <x v="2"/>
    <x v="24"/>
    <s v="Brescia"/>
    <x v="2"/>
    <s v="Home Office"/>
    <s v="Economy"/>
    <x v="2"/>
    <x v="6"/>
    <s v="Harbour Creations Swivel Stool, Red"/>
    <n v="1"/>
    <n v="288"/>
    <n v="-180"/>
    <n v="4"/>
    <b v="1"/>
  </r>
  <r>
    <s v="AZ-2014-2203949"/>
    <x v="967"/>
    <n v="16"/>
    <n v="9"/>
    <n v="14"/>
    <x v="967"/>
    <s v="Gracie Hunter"/>
    <x v="4"/>
    <x v="4"/>
    <s v="Sheffield"/>
    <x v="0"/>
    <s v="Consumer"/>
    <s v="Economy Plus"/>
    <x v="0"/>
    <x v="2"/>
    <s v="Stanley Pens, Water Color"/>
    <n v="1"/>
    <n v="33"/>
    <n v="-12"/>
    <n v="5"/>
    <b v="1"/>
  </r>
  <r>
    <s v="AZ-2014-2203949"/>
    <x v="967"/>
    <n v="16"/>
    <n v="9"/>
    <n v="14"/>
    <x v="967"/>
    <s v="Gracie Hunter"/>
    <x v="4"/>
    <x v="4"/>
    <s v="Sheffield"/>
    <x v="0"/>
    <s v="Consumer"/>
    <s v="Economy Plus"/>
    <x v="0"/>
    <x v="1"/>
    <s v="Wilson Jones Binding Machine, Durable"/>
    <n v="1"/>
    <n v="25"/>
    <n v="-24"/>
    <n v="1"/>
    <b v="1"/>
  </r>
  <r>
    <s v="AZ-2014-2203949"/>
    <x v="967"/>
    <n v="16"/>
    <n v="9"/>
    <n v="14"/>
    <x v="967"/>
    <s v="Gracie Hunter"/>
    <x v="4"/>
    <x v="4"/>
    <s v="Sheffield"/>
    <x v="0"/>
    <s v="Consumer"/>
    <s v="Economy Plus"/>
    <x v="0"/>
    <x v="1"/>
    <s v="Wilson Jones Binding Machine, Recycled"/>
    <n v="1"/>
    <n v="74"/>
    <n v="-58"/>
    <n v="3"/>
    <b v="1"/>
  </r>
  <r>
    <s v="AZ-2014-2203949"/>
    <x v="967"/>
    <n v="16"/>
    <n v="9"/>
    <n v="14"/>
    <x v="967"/>
    <s v="Gracie Hunter"/>
    <x v="4"/>
    <x v="4"/>
    <s v="Sheffield"/>
    <x v="0"/>
    <s v="Consumer"/>
    <s v="Economy Plus"/>
    <x v="0"/>
    <x v="0"/>
    <s v="SanDisk Parchment Paper, Recycled"/>
    <n v="1"/>
    <n v="17"/>
    <n v="-11"/>
    <n v="2"/>
    <b v="1"/>
  </r>
  <r>
    <s v="AZ-2014-9760278"/>
    <x v="967"/>
    <n v="16"/>
    <n v="9"/>
    <n v="14"/>
    <x v="967"/>
    <s v="Riley Howells"/>
    <x v="5"/>
    <x v="10"/>
    <s v="Granollers"/>
    <x v="2"/>
    <s v="Consumer"/>
    <s v="Economy Plus"/>
    <x v="0"/>
    <x v="2"/>
    <s v="Boston Highlighters, Easy-Erase"/>
    <n v="0"/>
    <n v="115"/>
    <n v="25"/>
    <n v="6"/>
    <b v="0"/>
  </r>
  <r>
    <s v="AZ-2014-9760278"/>
    <x v="967"/>
    <n v="16"/>
    <n v="9"/>
    <n v="14"/>
    <x v="967"/>
    <s v="Riley Howells"/>
    <x v="5"/>
    <x v="10"/>
    <s v="Granollers"/>
    <x v="2"/>
    <s v="Consumer"/>
    <s v="Economy Plus"/>
    <x v="0"/>
    <x v="3"/>
    <s v="Rogers Folders, Industrial"/>
    <n v="0"/>
    <n v="140"/>
    <n v="6"/>
    <n v="5"/>
    <b v="0"/>
  </r>
  <r>
    <s v="AZ-2014-4182023"/>
    <x v="967"/>
    <n v="16"/>
    <n v="9"/>
    <n v="14"/>
    <x v="967"/>
    <s v="Ethan Cover"/>
    <x v="2"/>
    <x v="55"/>
    <s v="Carrara"/>
    <x v="2"/>
    <s v="Home Office"/>
    <s v="Economy"/>
    <x v="0"/>
    <x v="3"/>
    <s v="Eldon Trays, Wire Frame"/>
    <n v="0"/>
    <n v="169"/>
    <n v="-3"/>
    <n v="6"/>
    <b v="0"/>
  </r>
  <r>
    <s v="AZ-2014-9760278"/>
    <x v="967"/>
    <n v="16"/>
    <n v="9"/>
    <n v="14"/>
    <x v="967"/>
    <s v="Riley Howells"/>
    <x v="5"/>
    <x v="10"/>
    <s v="Granollers"/>
    <x v="2"/>
    <s v="Consumer"/>
    <s v="Economy Plus"/>
    <x v="1"/>
    <x v="13"/>
    <s v="Brother Fax Machine, Laser"/>
    <n v="0"/>
    <n v="637"/>
    <n v="261"/>
    <n v="2"/>
    <b v="0"/>
  </r>
  <r>
    <s v="AZ-2014-4182023"/>
    <x v="967"/>
    <n v="16"/>
    <n v="9"/>
    <n v="14"/>
    <x v="967"/>
    <s v="Ethan Cover"/>
    <x v="2"/>
    <x v="55"/>
    <s v="Carrara"/>
    <x v="2"/>
    <s v="Home Office"/>
    <s v="Economy"/>
    <x v="1"/>
    <x v="7"/>
    <s v="SanDisk Keyboard, Erganomic"/>
    <n v="0"/>
    <n v="159"/>
    <n v="21"/>
    <n v="2"/>
    <b v="0"/>
  </r>
  <r>
    <s v="AZ-2014-4182023"/>
    <x v="967"/>
    <n v="16"/>
    <n v="9"/>
    <n v="14"/>
    <x v="967"/>
    <s v="Ethan Cover"/>
    <x v="2"/>
    <x v="55"/>
    <s v="Carrara"/>
    <x v="2"/>
    <s v="Home Office"/>
    <s v="Economy"/>
    <x v="1"/>
    <x v="13"/>
    <s v="HP Copy Machine, Color"/>
    <n v="0"/>
    <n v="1209"/>
    <n v="242"/>
    <n v="5"/>
    <b v="0"/>
  </r>
  <r>
    <s v="AZ-2014-4360441"/>
    <x v="967"/>
    <n v="16"/>
    <n v="9"/>
    <n v="14"/>
    <x v="967"/>
    <s v="Holly Doyle"/>
    <x v="3"/>
    <x v="8"/>
    <s v="Argenteuil"/>
    <x v="1"/>
    <s v="Consumer"/>
    <s v="Economy"/>
    <x v="0"/>
    <x v="1"/>
    <s v="Cardinal Index Tab, Economy"/>
    <n v="0"/>
    <n v="53"/>
    <n v="24"/>
    <n v="6"/>
    <b v="0"/>
  </r>
  <r>
    <s v="BN-2014-1068004"/>
    <x v="967"/>
    <n v="16"/>
    <n v="9"/>
    <n v="14"/>
    <x v="967"/>
    <s v="Shannon Howe"/>
    <x v="9"/>
    <x v="68"/>
    <s v="Doetinchem"/>
    <x v="1"/>
    <s v="Consumer"/>
    <s v="Economy"/>
    <x v="0"/>
    <x v="2"/>
    <s v="BIC Sketch Pad, Blue"/>
    <n v="1"/>
    <n v="49"/>
    <n v="-31"/>
    <n v="2"/>
    <b v="0"/>
  </r>
  <r>
    <s v="BN-2014-1068004"/>
    <x v="967"/>
    <n v="16"/>
    <n v="9"/>
    <n v="14"/>
    <x v="967"/>
    <s v="Shannon Howe"/>
    <x v="9"/>
    <x v="68"/>
    <s v="Doetinchem"/>
    <x v="1"/>
    <s v="Consumer"/>
    <s v="Economy"/>
    <x v="0"/>
    <x v="11"/>
    <s v="Stockwell Staples, Metal"/>
    <n v="1"/>
    <n v="21"/>
    <n v="-10"/>
    <n v="4"/>
    <b v="0"/>
  </r>
  <r>
    <s v="BN-2014-1068004"/>
    <x v="967"/>
    <n v="16"/>
    <n v="9"/>
    <n v="14"/>
    <x v="967"/>
    <s v="Shannon Howe"/>
    <x v="9"/>
    <x v="68"/>
    <s v="Doetinchem"/>
    <x v="1"/>
    <s v="Consumer"/>
    <s v="Economy"/>
    <x v="0"/>
    <x v="0"/>
    <s v="Green Bar Computer Printout Paper, Premium"/>
    <n v="1"/>
    <n v="15"/>
    <n v="-2"/>
    <n v="1"/>
    <b v="1"/>
  </r>
  <r>
    <s v="BN-2014-1068004"/>
    <x v="967"/>
    <n v="16"/>
    <n v="9"/>
    <n v="14"/>
    <x v="967"/>
    <s v="Shannon Howe"/>
    <x v="9"/>
    <x v="68"/>
    <s v="Doetinchem"/>
    <x v="1"/>
    <s v="Consumer"/>
    <s v="Economy"/>
    <x v="0"/>
    <x v="3"/>
    <s v="Eldon Box, Industrial"/>
    <n v="1"/>
    <n v="27"/>
    <n v="-7"/>
    <n v="5"/>
    <b v="0"/>
  </r>
  <r>
    <s v="BN-2014-1068004"/>
    <x v="967"/>
    <n v="16"/>
    <n v="9"/>
    <n v="14"/>
    <x v="967"/>
    <s v="Shannon Howe"/>
    <x v="9"/>
    <x v="68"/>
    <s v="Doetinchem"/>
    <x v="1"/>
    <s v="Consumer"/>
    <s v="Economy"/>
    <x v="1"/>
    <x v="7"/>
    <s v="Belkin Memory Card, USB"/>
    <n v="1"/>
    <n v="633"/>
    <n v="-633"/>
    <n v="11"/>
    <b v="1"/>
  </r>
  <r>
    <s v="AZ-2014-8014717"/>
    <x v="967"/>
    <n v="16"/>
    <n v="9"/>
    <n v="14"/>
    <x v="967"/>
    <s v="Carol Leach"/>
    <x v="4"/>
    <x v="4"/>
    <s v="Chelmsford"/>
    <x v="0"/>
    <s v="Home Office"/>
    <s v="Economy"/>
    <x v="1"/>
    <x v="7"/>
    <s v="Logitech Router, Erganomic"/>
    <n v="0"/>
    <n v="1716"/>
    <n v="309"/>
    <n v="7"/>
    <b v="1"/>
  </r>
  <r>
    <s v="AZ-2011-7534020"/>
    <x v="968"/>
    <n v="17"/>
    <n v="9"/>
    <n v="11"/>
    <x v="968"/>
    <s v="Maya O'Sullivan"/>
    <x v="2"/>
    <x v="2"/>
    <s v="Vignola"/>
    <x v="2"/>
    <s v="Corporate"/>
    <s v="Economy"/>
    <x v="2"/>
    <x v="15"/>
    <s v="Advantus Stacking Tray, Erganomic"/>
    <n v="0"/>
    <n v="117"/>
    <n v="36"/>
    <n v="5"/>
    <b v="0"/>
  </r>
  <r>
    <s v="AZ-2011-7534020"/>
    <x v="968"/>
    <n v="17"/>
    <n v="9"/>
    <n v="11"/>
    <x v="968"/>
    <s v="Maya O'Sullivan"/>
    <x v="2"/>
    <x v="2"/>
    <s v="Vignola"/>
    <x v="2"/>
    <s v="Corporate"/>
    <s v="Economy"/>
    <x v="0"/>
    <x v="1"/>
    <s v="Ibico Binding Machine, Clear"/>
    <n v="0"/>
    <n v="153"/>
    <n v="70"/>
    <n v="3"/>
    <b v="1"/>
  </r>
  <r>
    <s v="AZ-2011-4818219"/>
    <x v="968"/>
    <n v="17"/>
    <n v="9"/>
    <n v="11"/>
    <x v="968"/>
    <s v="Alannah Langridge"/>
    <x v="1"/>
    <x v="1"/>
    <s v="Castrop-Rauxel"/>
    <x v="1"/>
    <s v="Consumer"/>
    <s v="Economy"/>
    <x v="2"/>
    <x v="16"/>
    <s v="Hon Coffee Table, with Bottom Storage"/>
    <n v="0"/>
    <n v="616"/>
    <n v="142"/>
    <n v="3"/>
    <b v="1"/>
  </r>
  <r>
    <s v="AZ-2012-6540731"/>
    <x v="969"/>
    <n v="17"/>
    <n v="9"/>
    <n v="12"/>
    <x v="969"/>
    <s v="Elise Godfrey"/>
    <x v="1"/>
    <x v="1"/>
    <s v="Viersen"/>
    <x v="1"/>
    <s v="Consumer"/>
    <s v="Economy"/>
    <x v="0"/>
    <x v="2"/>
    <s v="Sanford Pencil Sharpener, Easy-Erase"/>
    <n v="0"/>
    <n v="163"/>
    <n v="81"/>
    <n v="6"/>
    <b v="1"/>
  </r>
  <r>
    <s v="AZ-2012-6540731"/>
    <x v="969"/>
    <n v="17"/>
    <n v="9"/>
    <n v="12"/>
    <x v="969"/>
    <s v="Elise Godfrey"/>
    <x v="1"/>
    <x v="1"/>
    <s v="Viersen"/>
    <x v="1"/>
    <s v="Consumer"/>
    <s v="Economy"/>
    <x v="0"/>
    <x v="1"/>
    <s v="Avery 3-Hole Punch, Recycled"/>
    <n v="0"/>
    <n v="113"/>
    <n v="0"/>
    <n v="4"/>
    <b v="1"/>
  </r>
  <r>
    <s v="AZ-2012-6540731"/>
    <x v="969"/>
    <n v="17"/>
    <n v="9"/>
    <n v="12"/>
    <x v="969"/>
    <s v="Elise Godfrey"/>
    <x v="1"/>
    <x v="1"/>
    <s v="Viersen"/>
    <x v="1"/>
    <s v="Consumer"/>
    <s v="Economy"/>
    <x v="0"/>
    <x v="14"/>
    <s v="Smead Removable Labels, Laser Printer Compatible"/>
    <n v="0"/>
    <n v="52"/>
    <n v="16"/>
    <n v="5"/>
    <b v="1"/>
  </r>
  <r>
    <s v="AZ-2012-6540731"/>
    <x v="969"/>
    <n v="17"/>
    <n v="9"/>
    <n v="12"/>
    <x v="969"/>
    <s v="Elise Godfrey"/>
    <x v="1"/>
    <x v="1"/>
    <s v="Viersen"/>
    <x v="1"/>
    <s v="Consumer"/>
    <s v="Economy"/>
    <x v="0"/>
    <x v="3"/>
    <s v="Fellowes Trays, Blue"/>
    <n v="0"/>
    <n v="52"/>
    <n v="-2"/>
    <n v="1"/>
    <b v="1"/>
  </r>
  <r>
    <s v="AZ-2012-6540731"/>
    <x v="969"/>
    <n v="17"/>
    <n v="9"/>
    <n v="12"/>
    <x v="969"/>
    <s v="Elise Godfrey"/>
    <x v="1"/>
    <x v="1"/>
    <s v="Viersen"/>
    <x v="1"/>
    <s v="Consumer"/>
    <s v="Economy"/>
    <x v="1"/>
    <x v="7"/>
    <s v="Enermax Flash Drive, Programmable"/>
    <n v="0"/>
    <n v="129"/>
    <n v="46"/>
    <n v="3"/>
    <b v="0"/>
  </r>
  <r>
    <s v="AZ-2012-6540731"/>
    <x v="969"/>
    <n v="17"/>
    <n v="9"/>
    <n v="12"/>
    <x v="969"/>
    <s v="Elise Godfrey"/>
    <x v="1"/>
    <x v="1"/>
    <s v="Viersen"/>
    <x v="1"/>
    <s v="Consumer"/>
    <s v="Economy"/>
    <x v="1"/>
    <x v="4"/>
    <s v="StarTech Receipt Printer, Durable"/>
    <n v="0"/>
    <n v="554"/>
    <n v="105"/>
    <n v="5"/>
    <b v="1"/>
  </r>
  <r>
    <s v="AZ-2012-6540731"/>
    <x v="969"/>
    <n v="17"/>
    <n v="9"/>
    <n v="12"/>
    <x v="969"/>
    <s v="Elise Godfrey"/>
    <x v="1"/>
    <x v="1"/>
    <s v="Viersen"/>
    <x v="1"/>
    <s v="Consumer"/>
    <s v="Economy"/>
    <x v="1"/>
    <x v="9"/>
    <s v="Apple Headset, Cordless"/>
    <n v="0"/>
    <n v="228"/>
    <n v="48"/>
    <n v="3"/>
    <b v="0"/>
  </r>
  <r>
    <s v="AZ-2012-9049476"/>
    <x v="969"/>
    <n v="17"/>
    <n v="9"/>
    <n v="12"/>
    <x v="969"/>
    <s v="Layla Furnell"/>
    <x v="2"/>
    <x v="55"/>
    <s v="Florence"/>
    <x v="2"/>
    <s v="Consumer"/>
    <s v="Priority"/>
    <x v="0"/>
    <x v="2"/>
    <s v="Stanley Pens, Fluorescent"/>
    <n v="0"/>
    <n v="34"/>
    <n v="3"/>
    <n v="3"/>
    <b v="0"/>
  </r>
  <r>
    <s v="AZ-2012-9049476"/>
    <x v="969"/>
    <n v="17"/>
    <n v="9"/>
    <n v="12"/>
    <x v="969"/>
    <s v="Layla Furnell"/>
    <x v="2"/>
    <x v="55"/>
    <s v="Florence"/>
    <x v="2"/>
    <s v="Consumer"/>
    <s v="Priority"/>
    <x v="0"/>
    <x v="1"/>
    <s v="Acco Hole Reinforcements, Clear"/>
    <n v="0"/>
    <n v="12"/>
    <n v="0"/>
    <n v="2"/>
    <b v="0"/>
  </r>
  <r>
    <s v="AZ-2012-9049476"/>
    <x v="969"/>
    <n v="17"/>
    <n v="9"/>
    <n v="12"/>
    <x v="969"/>
    <s v="Layla Furnell"/>
    <x v="2"/>
    <x v="55"/>
    <s v="Florence"/>
    <x v="2"/>
    <s v="Consumer"/>
    <s v="Priority"/>
    <x v="1"/>
    <x v="4"/>
    <s v="Konica Printer, Wireless"/>
    <n v="0"/>
    <n v="804"/>
    <n v="-496"/>
    <n v="5"/>
    <b v="1"/>
  </r>
  <r>
    <s v="AZ-2012-4096327"/>
    <x v="969"/>
    <n v="17"/>
    <n v="9"/>
    <n v="12"/>
    <x v="969"/>
    <s v="Tia Metcalfe"/>
    <x v="1"/>
    <x v="1"/>
    <s v="Aachen"/>
    <x v="1"/>
    <s v="Consumer"/>
    <s v="Immediate"/>
    <x v="0"/>
    <x v="10"/>
    <s v="GlobeWeis Peel and Seal, Set of 50"/>
    <n v="0"/>
    <n v="128"/>
    <n v="0"/>
    <n v="6"/>
    <b v="1"/>
  </r>
  <r>
    <s v="BN-2012-1840442"/>
    <x v="969"/>
    <n v="17"/>
    <n v="9"/>
    <n v="12"/>
    <x v="969"/>
    <s v="Melissa Bean"/>
    <x v="3"/>
    <x v="41"/>
    <s v="Rouen"/>
    <x v="1"/>
    <s v="Home Office"/>
    <s v="Immediate"/>
    <x v="0"/>
    <x v="1"/>
    <s v="Ibico Binder, Clear"/>
    <n v="0"/>
    <n v="30"/>
    <n v="3"/>
    <n v="2"/>
    <b v="0"/>
  </r>
  <r>
    <s v="BN-2012-1840442"/>
    <x v="969"/>
    <n v="17"/>
    <n v="9"/>
    <n v="12"/>
    <x v="969"/>
    <s v="Melissa Bean"/>
    <x v="3"/>
    <x v="41"/>
    <s v="Rouen"/>
    <x v="1"/>
    <s v="Home Office"/>
    <s v="Immediate"/>
    <x v="0"/>
    <x v="0"/>
    <s v="Xerox Cards &amp; Envelopes, Premium"/>
    <n v="0"/>
    <n v="225"/>
    <n v="67"/>
    <n v="5"/>
    <b v="0"/>
  </r>
  <r>
    <s v="BN-2012-1840442"/>
    <x v="969"/>
    <n v="17"/>
    <n v="9"/>
    <n v="12"/>
    <x v="969"/>
    <s v="Melissa Bean"/>
    <x v="3"/>
    <x v="41"/>
    <s v="Rouen"/>
    <x v="1"/>
    <s v="Home Office"/>
    <s v="Immediate"/>
    <x v="0"/>
    <x v="3"/>
    <s v="Rogers Box, Wire Frame"/>
    <n v="0"/>
    <n v="62"/>
    <n v="1"/>
    <n v="3"/>
    <b v="1"/>
  </r>
  <r>
    <s v="BN-2012-1840442"/>
    <x v="969"/>
    <n v="17"/>
    <n v="9"/>
    <n v="12"/>
    <x v="969"/>
    <s v="Melissa Bean"/>
    <x v="3"/>
    <x v="41"/>
    <s v="Rouen"/>
    <x v="1"/>
    <s v="Home Office"/>
    <s v="Immediate"/>
    <x v="1"/>
    <x v="9"/>
    <s v="Apple Audio Dock, with Caller ID"/>
    <n v="0"/>
    <n v="426"/>
    <n v="0"/>
    <n v="3"/>
    <b v="0"/>
  </r>
  <r>
    <s v="BN-2012-2024593"/>
    <x v="969"/>
    <n v="17"/>
    <n v="9"/>
    <n v="12"/>
    <x v="969"/>
    <s v="Esther Henderson"/>
    <x v="3"/>
    <x v="8"/>
    <s v="Evry"/>
    <x v="1"/>
    <s v="Consumer"/>
    <s v="Economy Plus"/>
    <x v="0"/>
    <x v="8"/>
    <s v="Hamilton Beach Refrigerator, Red"/>
    <n v="0"/>
    <n v="900"/>
    <n v="-10"/>
    <n v="2"/>
    <b v="1"/>
  </r>
  <r>
    <s v="AZ-2013-2101736"/>
    <x v="970"/>
    <n v="17"/>
    <n v="9"/>
    <n v="13"/>
    <x v="970"/>
    <s v="Lester Wimmer"/>
    <x v="5"/>
    <x v="20"/>
    <s v="Valladolid"/>
    <x v="2"/>
    <s v="Consumer"/>
    <s v="Economy Plus"/>
    <x v="0"/>
    <x v="2"/>
    <s v="Stanley Canvas, Water Color"/>
    <n v="0"/>
    <n v="158"/>
    <n v="69"/>
    <n v="3"/>
    <b v="1"/>
  </r>
  <r>
    <s v="AZ-2013-3911329"/>
    <x v="970"/>
    <n v="17"/>
    <n v="9"/>
    <n v="13"/>
    <x v="970"/>
    <s v="Lilly Le Grand"/>
    <x v="1"/>
    <x v="43"/>
    <s v="Munster"/>
    <x v="1"/>
    <s v="Home Office"/>
    <s v="Priority"/>
    <x v="2"/>
    <x v="5"/>
    <s v="Dania Floating Shelf Set, Mobile"/>
    <n v="0"/>
    <n v="464"/>
    <n v="88"/>
    <n v="3"/>
    <b v="1"/>
  </r>
  <r>
    <s v="AZ-2013-3911329"/>
    <x v="970"/>
    <n v="17"/>
    <n v="9"/>
    <n v="13"/>
    <x v="970"/>
    <s v="Lilly Le Grand"/>
    <x v="1"/>
    <x v="43"/>
    <s v="Munster"/>
    <x v="1"/>
    <s v="Home Office"/>
    <s v="Priority"/>
    <x v="2"/>
    <x v="5"/>
    <s v="Sauder Library with Doors, Traditional"/>
    <n v="0"/>
    <n v="2442"/>
    <n v="-244"/>
    <n v="7"/>
    <b v="1"/>
  </r>
  <r>
    <s v="AZ-2013-3911329"/>
    <x v="970"/>
    <n v="17"/>
    <n v="9"/>
    <n v="13"/>
    <x v="970"/>
    <s v="Lilly Le Grand"/>
    <x v="1"/>
    <x v="43"/>
    <s v="Munster"/>
    <x v="1"/>
    <s v="Home Office"/>
    <s v="Priority"/>
    <x v="0"/>
    <x v="1"/>
    <s v="Cardinal Index Tab, Durable"/>
    <n v="0"/>
    <n v="46"/>
    <n v="21"/>
    <n v="6"/>
    <b v="1"/>
  </r>
  <r>
    <s v="AZ-2013-3911329"/>
    <x v="970"/>
    <n v="17"/>
    <n v="9"/>
    <n v="13"/>
    <x v="970"/>
    <s v="Lilly Le Grand"/>
    <x v="1"/>
    <x v="43"/>
    <s v="Munster"/>
    <x v="1"/>
    <s v="Home Office"/>
    <s v="Priority"/>
    <x v="0"/>
    <x v="14"/>
    <s v="Avery Color Coded Labels, 5000 Label Set"/>
    <n v="0"/>
    <n v="68"/>
    <n v="24"/>
    <n v="5"/>
    <b v="1"/>
  </r>
  <r>
    <s v="AZ-2013-7581028"/>
    <x v="970"/>
    <n v="17"/>
    <n v="9"/>
    <n v="13"/>
    <x v="970"/>
    <s v="Ruby Frost"/>
    <x v="4"/>
    <x v="4"/>
    <s v="London"/>
    <x v="0"/>
    <s v="Home Office"/>
    <s v="Economy"/>
    <x v="0"/>
    <x v="3"/>
    <s v="Smead File Cart, Industrial"/>
    <n v="0"/>
    <n v="462"/>
    <n v="92"/>
    <n v="4"/>
    <b v="0"/>
  </r>
  <r>
    <s v="AZ-2013-6535655"/>
    <x v="970"/>
    <n v="17"/>
    <n v="9"/>
    <n v="13"/>
    <x v="970"/>
    <s v="Jonathan Loftus"/>
    <x v="5"/>
    <x v="54"/>
    <s v="Las Rozas de Madrid"/>
    <x v="2"/>
    <s v="Home Office"/>
    <s v="Economy"/>
    <x v="0"/>
    <x v="1"/>
    <s v="Avery Binder, Clear"/>
    <n v="0"/>
    <n v="62"/>
    <n v="6"/>
    <n v="5"/>
    <b v="0"/>
  </r>
  <r>
    <s v="AZ-2013-4414400"/>
    <x v="970"/>
    <n v="17"/>
    <n v="9"/>
    <n v="13"/>
    <x v="970"/>
    <s v="Harold Smith"/>
    <x v="3"/>
    <x v="3"/>
    <s v="Reims"/>
    <x v="1"/>
    <s v="Consumer"/>
    <s v="Economy"/>
    <x v="2"/>
    <x v="15"/>
    <s v="Advantus Stacking Tray, Erganomic"/>
    <n v="1"/>
    <n v="35"/>
    <n v="-13"/>
    <n v="3"/>
    <b v="1"/>
  </r>
  <r>
    <s v="AZ-2013-4414400"/>
    <x v="970"/>
    <n v="17"/>
    <n v="9"/>
    <n v="13"/>
    <x v="970"/>
    <s v="Harold Smith"/>
    <x v="3"/>
    <x v="3"/>
    <s v="Reims"/>
    <x v="1"/>
    <s v="Consumer"/>
    <s v="Economy"/>
    <x v="0"/>
    <x v="12"/>
    <s v="Acme Box Cutter, Serrated"/>
    <n v="1"/>
    <n v="86"/>
    <n v="-47"/>
    <n v="5"/>
    <b v="0"/>
  </r>
  <r>
    <s v="AZ-2013-4414400"/>
    <x v="970"/>
    <n v="17"/>
    <n v="9"/>
    <n v="13"/>
    <x v="970"/>
    <s v="Harold Smith"/>
    <x v="3"/>
    <x v="3"/>
    <s v="Reims"/>
    <x v="1"/>
    <s v="Consumer"/>
    <s v="Economy"/>
    <x v="0"/>
    <x v="12"/>
    <s v="Acme Scissors, Easy Grip"/>
    <n v="1"/>
    <n v="81"/>
    <n v="-42"/>
    <n v="6"/>
    <b v="1"/>
  </r>
  <r>
    <s v="AZ-2014-8639155"/>
    <x v="971"/>
    <n v="17"/>
    <n v="9"/>
    <n v="14"/>
    <x v="971"/>
    <s v="Rhys Murphy"/>
    <x v="2"/>
    <x v="53"/>
    <s v="Altamura"/>
    <x v="2"/>
    <s v="Consumer"/>
    <s v="Priority"/>
    <x v="1"/>
    <x v="7"/>
    <s v="Enermax Memory Card, USB"/>
    <n v="0"/>
    <n v="802"/>
    <n v="120"/>
    <n v="7"/>
    <b v="1"/>
  </r>
  <r>
    <s v="AZ-2014-8630899"/>
    <x v="971"/>
    <n v="17"/>
    <n v="9"/>
    <n v="14"/>
    <x v="971"/>
    <s v="Hayden Perkins"/>
    <x v="4"/>
    <x v="4"/>
    <s v="Preston"/>
    <x v="0"/>
    <s v="Consumer"/>
    <s v="Economy Plus"/>
    <x v="2"/>
    <x v="5"/>
    <s v="Sauder Classic Bookcase, Metal"/>
    <n v="0"/>
    <n v="871"/>
    <n v="131"/>
    <n v="2"/>
    <b v="1"/>
  </r>
  <r>
    <s v="BN-2014-2098637"/>
    <x v="971"/>
    <n v="17"/>
    <n v="9"/>
    <n v="14"/>
    <x v="971"/>
    <s v="Ella Troy"/>
    <x v="1"/>
    <x v="23"/>
    <s v="Augsburg"/>
    <x v="1"/>
    <s v="Home Office"/>
    <s v="Economy"/>
    <x v="2"/>
    <x v="5"/>
    <s v="Dania Classic Bookcase, Pine"/>
    <n v="0"/>
    <n v="1854"/>
    <n v="433"/>
    <n v="5"/>
    <b v="1"/>
  </r>
  <r>
    <s v="BN-2014-2098637"/>
    <x v="971"/>
    <n v="17"/>
    <n v="9"/>
    <n v="14"/>
    <x v="971"/>
    <s v="Ella Troy"/>
    <x v="1"/>
    <x v="23"/>
    <s v="Augsburg"/>
    <x v="1"/>
    <s v="Home Office"/>
    <s v="Economy"/>
    <x v="2"/>
    <x v="16"/>
    <s v="Bevis Coffee Table, Fully Assembled"/>
    <n v="0"/>
    <n v="623"/>
    <n v="-192"/>
    <n v="3"/>
    <b v="0"/>
  </r>
  <r>
    <s v="AZ-2014-8308689"/>
    <x v="971"/>
    <n v="17"/>
    <n v="9"/>
    <n v="14"/>
    <x v="971"/>
    <s v="Brooke Hodgson"/>
    <x v="3"/>
    <x v="8"/>
    <s v="Villejuif"/>
    <x v="1"/>
    <s v="Consumer"/>
    <s v="Economy"/>
    <x v="0"/>
    <x v="2"/>
    <s v="BIC Markers, Fluorescent"/>
    <n v="0"/>
    <n v="55"/>
    <n v="4"/>
    <n v="2"/>
    <b v="1"/>
  </r>
  <r>
    <s v="AZ-2014-8308689"/>
    <x v="971"/>
    <n v="17"/>
    <n v="9"/>
    <n v="14"/>
    <x v="971"/>
    <s v="Brooke Hodgson"/>
    <x v="3"/>
    <x v="8"/>
    <s v="Villejuif"/>
    <x v="1"/>
    <s v="Consumer"/>
    <s v="Economy"/>
    <x v="0"/>
    <x v="1"/>
    <s v="Avery Index Tab, Durable"/>
    <n v="0"/>
    <n v="13"/>
    <n v="3"/>
    <n v="2"/>
    <b v="0"/>
  </r>
  <r>
    <s v="AZ-2014-8308689"/>
    <x v="971"/>
    <n v="17"/>
    <n v="9"/>
    <n v="14"/>
    <x v="971"/>
    <s v="Brooke Hodgson"/>
    <x v="3"/>
    <x v="8"/>
    <s v="Villejuif"/>
    <x v="1"/>
    <s v="Consumer"/>
    <s v="Economy"/>
    <x v="0"/>
    <x v="11"/>
    <s v="Accos Paper Clips, Assorted Sizes"/>
    <n v="0"/>
    <n v="46"/>
    <n v="0"/>
    <n v="4"/>
    <b v="1"/>
  </r>
  <r>
    <s v="AZ-2014-8308689"/>
    <x v="971"/>
    <n v="17"/>
    <n v="9"/>
    <n v="14"/>
    <x v="971"/>
    <s v="Brooke Hodgson"/>
    <x v="3"/>
    <x v="8"/>
    <s v="Villejuif"/>
    <x v="1"/>
    <s v="Consumer"/>
    <s v="Economy"/>
    <x v="0"/>
    <x v="12"/>
    <s v="Stiletto Trimmer, Easy Grip"/>
    <n v="0"/>
    <n v="177"/>
    <n v="41"/>
    <n v="4"/>
    <b v="0"/>
  </r>
  <r>
    <s v="AZ-2014-5827571"/>
    <x v="971"/>
    <n v="17"/>
    <n v="9"/>
    <n v="14"/>
    <x v="971"/>
    <s v="Lori Miller"/>
    <x v="4"/>
    <x v="4"/>
    <s v="Solihull"/>
    <x v="0"/>
    <s v="Consumer"/>
    <s v="Economy"/>
    <x v="0"/>
    <x v="3"/>
    <s v="Rogers Shelving, Industrial"/>
    <n v="0"/>
    <n v="125"/>
    <n v="38"/>
    <n v="2"/>
    <b v="1"/>
  </r>
  <r>
    <s v="AZ-2014-8308689"/>
    <x v="971"/>
    <n v="17"/>
    <n v="9"/>
    <n v="14"/>
    <x v="971"/>
    <s v="Brooke Hodgson"/>
    <x v="3"/>
    <x v="8"/>
    <s v="Villejuif"/>
    <x v="1"/>
    <s v="Consumer"/>
    <s v="Economy"/>
    <x v="1"/>
    <x v="13"/>
    <s v="Hewlett Wireless Fax, Digital"/>
    <n v="0"/>
    <n v="646"/>
    <n v="-23"/>
    <n v="2"/>
    <b v="0"/>
  </r>
  <r>
    <s v="AZ-2014-3810373"/>
    <x v="971"/>
    <n v="17"/>
    <n v="9"/>
    <n v="14"/>
    <x v="971"/>
    <s v="Thomas Shepherd"/>
    <x v="7"/>
    <x v="35"/>
    <s v="Oslo"/>
    <x v="0"/>
    <s v="Corporate"/>
    <s v="Economy Plus"/>
    <x v="1"/>
    <x v="9"/>
    <s v="Nokia Audio Dock, Full Size"/>
    <n v="0"/>
    <n v="840"/>
    <n v="143"/>
    <n v="5"/>
    <b v="0"/>
  </r>
  <r>
    <s v="AZ-2011-839331"/>
    <x v="972"/>
    <n v="18"/>
    <n v="9"/>
    <n v="11"/>
    <x v="972"/>
    <s v="Angelina Beeton"/>
    <x v="4"/>
    <x v="4"/>
    <s v="Dudley"/>
    <x v="0"/>
    <s v="Consumer"/>
    <s v="Economy"/>
    <x v="2"/>
    <x v="5"/>
    <s v="Bush Floating Shelf Set, Pine"/>
    <n v="0"/>
    <n v="518"/>
    <n v="160"/>
    <n v="3"/>
    <b v="1"/>
  </r>
  <r>
    <s v="AZ-2011-839331"/>
    <x v="972"/>
    <n v="18"/>
    <n v="9"/>
    <n v="11"/>
    <x v="972"/>
    <s v="Angelina Beeton"/>
    <x v="4"/>
    <x v="4"/>
    <s v="Dudley"/>
    <x v="0"/>
    <s v="Consumer"/>
    <s v="Economy"/>
    <x v="0"/>
    <x v="2"/>
    <s v="Boston Pens, Blue"/>
    <n v="0"/>
    <n v="71"/>
    <n v="1"/>
    <n v="5"/>
    <b v="0"/>
  </r>
  <r>
    <s v="AZ-2011-839331"/>
    <x v="972"/>
    <n v="18"/>
    <n v="9"/>
    <n v="11"/>
    <x v="972"/>
    <s v="Angelina Beeton"/>
    <x v="4"/>
    <x v="4"/>
    <s v="Dudley"/>
    <x v="0"/>
    <s v="Consumer"/>
    <s v="Economy"/>
    <x v="0"/>
    <x v="0"/>
    <s v="Xerox Memo Slips, 8.5 x 11"/>
    <n v="0"/>
    <n v="88"/>
    <n v="9"/>
    <n v="5"/>
    <b v="1"/>
  </r>
  <r>
    <s v="AZ-2011-839331"/>
    <x v="972"/>
    <n v="18"/>
    <n v="9"/>
    <n v="11"/>
    <x v="972"/>
    <s v="Angelina Beeton"/>
    <x v="4"/>
    <x v="4"/>
    <s v="Dudley"/>
    <x v="0"/>
    <s v="Consumer"/>
    <s v="Economy"/>
    <x v="1"/>
    <x v="4"/>
    <s v="StarTech Phone, White"/>
    <n v="0"/>
    <n v="73"/>
    <n v="30"/>
    <n v="1"/>
    <b v="1"/>
  </r>
  <r>
    <s v="AZ-2012-1125061"/>
    <x v="973"/>
    <n v="18"/>
    <n v="9"/>
    <n v="12"/>
    <x v="973"/>
    <s v="Jeremy Pilcher"/>
    <x v="1"/>
    <x v="1"/>
    <s v="Dortmund"/>
    <x v="1"/>
    <s v="Corporate"/>
    <s v="Economy"/>
    <x v="2"/>
    <x v="5"/>
    <s v="Safco Floating Shelf Set, Pine"/>
    <n v="0"/>
    <n v="713"/>
    <n v="40"/>
    <n v="4"/>
    <b v="0"/>
  </r>
  <r>
    <s v="AZ-2012-1125061"/>
    <x v="973"/>
    <n v="18"/>
    <n v="9"/>
    <n v="12"/>
    <x v="973"/>
    <s v="Jeremy Pilcher"/>
    <x v="1"/>
    <x v="1"/>
    <s v="Dortmund"/>
    <x v="1"/>
    <s v="Corporate"/>
    <s v="Economy"/>
    <x v="2"/>
    <x v="16"/>
    <s v="Lesro Computer Table, Fully Assembled"/>
    <n v="0"/>
    <n v="1676"/>
    <n v="206"/>
    <n v="6"/>
    <b v="1"/>
  </r>
  <r>
    <s v="AZ-2012-1125061"/>
    <x v="973"/>
    <n v="18"/>
    <n v="9"/>
    <n v="12"/>
    <x v="973"/>
    <s v="Jeremy Pilcher"/>
    <x v="1"/>
    <x v="1"/>
    <s v="Dortmund"/>
    <x v="1"/>
    <s v="Corporate"/>
    <s v="Economy"/>
    <x v="1"/>
    <x v="13"/>
    <s v="Brother Wireless Fax, Color"/>
    <n v="0"/>
    <n v="1141"/>
    <n v="239"/>
    <n v="3"/>
    <b v="1"/>
  </r>
  <r>
    <s v="AZ-2012-398573"/>
    <x v="973"/>
    <n v="18"/>
    <n v="9"/>
    <n v="12"/>
    <x v="973"/>
    <s v="Thomas Stephens"/>
    <x v="4"/>
    <x v="88"/>
    <s v="Swansea"/>
    <x v="0"/>
    <s v="Corporate"/>
    <s v="Economy"/>
    <x v="0"/>
    <x v="3"/>
    <s v="Fellowes File Cart, Blue"/>
    <n v="0"/>
    <n v="412"/>
    <n v="165"/>
    <n v="3"/>
    <b v="1"/>
  </r>
  <r>
    <s v="AZ-2013-9757987"/>
    <x v="974"/>
    <n v="18"/>
    <n v="9"/>
    <n v="13"/>
    <x v="974"/>
    <s v="Florence Wark"/>
    <x v="5"/>
    <x v="77"/>
    <s v="Irun"/>
    <x v="2"/>
    <s v="Consumer"/>
    <s v="Economy"/>
    <x v="0"/>
    <x v="11"/>
    <s v="Stockwell Clamps, 12 Pack"/>
    <n v="0"/>
    <n v="19"/>
    <n v="9"/>
    <n v="1"/>
    <b v="0"/>
  </r>
  <r>
    <s v="AZ-2013-9757987"/>
    <x v="974"/>
    <n v="18"/>
    <n v="9"/>
    <n v="13"/>
    <x v="974"/>
    <s v="Florence Wark"/>
    <x v="5"/>
    <x v="77"/>
    <s v="Irun"/>
    <x v="2"/>
    <s v="Consumer"/>
    <s v="Economy"/>
    <x v="0"/>
    <x v="0"/>
    <s v="SanDisk Note Cards, 8.5 x 11"/>
    <n v="0"/>
    <n v="89"/>
    <n v="23"/>
    <n v="3"/>
    <b v="1"/>
  </r>
  <r>
    <s v="AZ-2013-1321075"/>
    <x v="974"/>
    <n v="18"/>
    <n v="9"/>
    <n v="13"/>
    <x v="974"/>
    <s v="Jesse Godson"/>
    <x v="1"/>
    <x v="23"/>
    <s v="Munich"/>
    <x v="1"/>
    <s v="Corporate"/>
    <s v="Economy"/>
    <x v="1"/>
    <x v="4"/>
    <s v="StarTech Phone, Red"/>
    <n v="0"/>
    <n v="215"/>
    <n v="88"/>
    <n v="3"/>
    <b v="1"/>
  </r>
  <r>
    <s v="AZ-2013-9757987"/>
    <x v="974"/>
    <n v="18"/>
    <n v="9"/>
    <n v="13"/>
    <x v="974"/>
    <s v="Florence Wark"/>
    <x v="5"/>
    <x v="77"/>
    <s v="Irun"/>
    <x v="2"/>
    <s v="Consumer"/>
    <s v="Economy"/>
    <x v="1"/>
    <x v="13"/>
    <s v="Hewlett Fax and Copier, High-Speed"/>
    <n v="0"/>
    <n v="573"/>
    <n v="138"/>
    <n v="3"/>
    <b v="1"/>
  </r>
  <r>
    <s v="AZ-2013-2380207"/>
    <x v="974"/>
    <n v="18"/>
    <n v="9"/>
    <n v="13"/>
    <x v="974"/>
    <s v="Eden Gooseberry"/>
    <x v="3"/>
    <x v="8"/>
    <s v="Paris"/>
    <x v="1"/>
    <s v="Corporate"/>
    <s v="Economy"/>
    <x v="0"/>
    <x v="10"/>
    <s v="GlobeWeis Manila Envelope, with clear poly window"/>
    <n v="0"/>
    <n v="124"/>
    <n v="38"/>
    <n v="4"/>
    <b v="0"/>
  </r>
  <r>
    <s v="AZ-2014-5058573"/>
    <x v="975"/>
    <n v="18"/>
    <n v="9"/>
    <n v="14"/>
    <x v="975"/>
    <s v="Gemma Curlewis"/>
    <x v="3"/>
    <x v="39"/>
    <s v="Saint-Laurent-du-Var"/>
    <x v="1"/>
    <s v="Corporate"/>
    <s v="Immediate"/>
    <x v="2"/>
    <x v="5"/>
    <s v="Bush Library with Doors, Metal"/>
    <n v="0"/>
    <n v="1637"/>
    <n v="91"/>
    <n v="5"/>
    <b v="1"/>
  </r>
  <r>
    <s v="AZ-2014-5058573"/>
    <x v="975"/>
    <n v="18"/>
    <n v="9"/>
    <n v="14"/>
    <x v="975"/>
    <s v="Gemma Curlewis"/>
    <x v="3"/>
    <x v="39"/>
    <s v="Saint-Laurent-du-Var"/>
    <x v="1"/>
    <s v="Corporate"/>
    <s v="Immediate"/>
    <x v="2"/>
    <x v="6"/>
    <s v="Hon Executive Leather Armchair, Red"/>
    <n v="0"/>
    <n v="413"/>
    <n v="-46"/>
    <n v="1"/>
    <b v="1"/>
  </r>
  <r>
    <s v="AZ-2014-5058573"/>
    <x v="975"/>
    <n v="18"/>
    <n v="9"/>
    <n v="14"/>
    <x v="975"/>
    <s v="Gemma Curlewis"/>
    <x v="3"/>
    <x v="39"/>
    <s v="Saint-Laurent-du-Var"/>
    <x v="1"/>
    <s v="Corporate"/>
    <s v="Immediate"/>
    <x v="0"/>
    <x v="8"/>
    <s v="KitchenAid Microwave, White"/>
    <n v="0"/>
    <n v="555"/>
    <n v="142"/>
    <n v="2"/>
    <b v="0"/>
  </r>
  <r>
    <s v="AZ-2014-5058573"/>
    <x v="975"/>
    <n v="18"/>
    <n v="9"/>
    <n v="14"/>
    <x v="975"/>
    <s v="Gemma Curlewis"/>
    <x v="3"/>
    <x v="39"/>
    <s v="Saint-Laurent-du-Var"/>
    <x v="1"/>
    <s v="Corporate"/>
    <s v="Immediate"/>
    <x v="0"/>
    <x v="2"/>
    <s v="Stanley Pencil Sharpener, Water Color"/>
    <n v="0"/>
    <n v="28"/>
    <n v="1"/>
    <n v="1"/>
    <b v="1"/>
  </r>
  <r>
    <s v="AZ-2014-5532037"/>
    <x v="975"/>
    <n v="18"/>
    <n v="9"/>
    <n v="14"/>
    <x v="975"/>
    <s v="Nathan Niland"/>
    <x v="13"/>
    <x v="69"/>
    <s v="Helsinki"/>
    <x v="0"/>
    <s v="Consumer"/>
    <s v="Priority"/>
    <x v="0"/>
    <x v="2"/>
    <s v="Sanford Sketch Pad, Fluorescent"/>
    <n v="0"/>
    <n v="93"/>
    <n v="44"/>
    <n v="2"/>
    <b v="1"/>
  </r>
  <r>
    <s v="AZ-2014-5532037"/>
    <x v="975"/>
    <n v="18"/>
    <n v="9"/>
    <n v="14"/>
    <x v="975"/>
    <s v="Nathan Niland"/>
    <x v="13"/>
    <x v="69"/>
    <s v="Helsinki"/>
    <x v="0"/>
    <s v="Consumer"/>
    <s v="Priority"/>
    <x v="1"/>
    <x v="7"/>
    <s v="Belkin Numeric Keypad, Bluetooth"/>
    <n v="0"/>
    <n v="173"/>
    <n v="74"/>
    <n v="3"/>
    <b v="0"/>
  </r>
  <r>
    <s v="AZ-2014-6085803"/>
    <x v="975"/>
    <n v="18"/>
    <n v="9"/>
    <n v="14"/>
    <x v="975"/>
    <s v="Rita McCann"/>
    <x v="1"/>
    <x v="1"/>
    <s v="Willich"/>
    <x v="1"/>
    <s v="Consumer"/>
    <s v="Economy Plus"/>
    <x v="0"/>
    <x v="1"/>
    <s v="Avery Binder, Clear"/>
    <n v="0"/>
    <n v="49"/>
    <n v="5"/>
    <n v="4"/>
    <b v="1"/>
  </r>
  <r>
    <s v="AZ-2014-6085803"/>
    <x v="975"/>
    <n v="18"/>
    <n v="9"/>
    <n v="14"/>
    <x v="975"/>
    <s v="Rita McCann"/>
    <x v="1"/>
    <x v="1"/>
    <s v="Willich"/>
    <x v="1"/>
    <s v="Consumer"/>
    <s v="Economy Plus"/>
    <x v="0"/>
    <x v="3"/>
    <s v="Tenex Shelving, Single Width"/>
    <n v="0"/>
    <n v="148"/>
    <n v="25"/>
    <n v="3"/>
    <b v="1"/>
  </r>
  <r>
    <s v="AZ-2014-21710"/>
    <x v="975"/>
    <n v="18"/>
    <n v="9"/>
    <n v="14"/>
    <x v="975"/>
    <s v="Rose Heap"/>
    <x v="1"/>
    <x v="23"/>
    <s v="Munich"/>
    <x v="1"/>
    <s v="Consumer"/>
    <s v="Economy"/>
    <x v="0"/>
    <x v="14"/>
    <s v="Avery Color Coded Labels, Alphabetical"/>
    <n v="0"/>
    <n v="66"/>
    <n v="27"/>
    <n v="5"/>
    <b v="1"/>
  </r>
  <r>
    <s v="AZ-2014-2593220"/>
    <x v="975"/>
    <n v="18"/>
    <n v="9"/>
    <n v="14"/>
    <x v="975"/>
    <s v="Amanda Hutcherson"/>
    <x v="10"/>
    <x v="29"/>
    <s v="Vienna"/>
    <x v="1"/>
    <s v="Corporate"/>
    <s v="Economy"/>
    <x v="0"/>
    <x v="14"/>
    <s v="Smead Color Coded Labels, 5000 Label Set"/>
    <n v="0"/>
    <n v="27"/>
    <n v="5"/>
    <n v="2"/>
    <b v="1"/>
  </r>
  <r>
    <s v="BN-2014-6988890"/>
    <x v="975"/>
    <n v="18"/>
    <n v="9"/>
    <n v="14"/>
    <x v="975"/>
    <s v="Faith Greenwood"/>
    <x v="4"/>
    <x v="4"/>
    <s v="Birmingham"/>
    <x v="0"/>
    <s v="Consumer"/>
    <s v="Economy"/>
    <x v="0"/>
    <x v="2"/>
    <s v="Binney &amp; Smith Pens, Blue"/>
    <n v="1"/>
    <n v="30"/>
    <n v="-5"/>
    <n v="5"/>
    <b v="1"/>
  </r>
  <r>
    <s v="BN-2014-6988890"/>
    <x v="975"/>
    <n v="18"/>
    <n v="9"/>
    <n v="14"/>
    <x v="975"/>
    <s v="Faith Greenwood"/>
    <x v="4"/>
    <x v="4"/>
    <s v="Birmingham"/>
    <x v="0"/>
    <s v="Consumer"/>
    <s v="Economy"/>
    <x v="0"/>
    <x v="3"/>
    <s v="Rogers Shelving, Wire Frame"/>
    <n v="1"/>
    <n v="61"/>
    <n v="-23"/>
    <n v="2"/>
    <b v="1"/>
  </r>
  <r>
    <s v="AZ-2011-176674"/>
    <x v="976"/>
    <n v="19"/>
    <n v="9"/>
    <n v="11"/>
    <x v="976"/>
    <s v="Abby Colebe"/>
    <x v="3"/>
    <x v="8"/>
    <s v="Poissy"/>
    <x v="1"/>
    <s v="Consumer"/>
    <s v="Priority"/>
    <x v="0"/>
    <x v="8"/>
    <s v="Hoover Blender, Black"/>
    <n v="0"/>
    <n v="172"/>
    <n v="48"/>
    <n v="2"/>
    <b v="1"/>
  </r>
  <r>
    <s v="AZ-2011-176674"/>
    <x v="976"/>
    <n v="19"/>
    <n v="9"/>
    <n v="11"/>
    <x v="976"/>
    <s v="Abby Colebe"/>
    <x v="3"/>
    <x v="8"/>
    <s v="Poissy"/>
    <x v="1"/>
    <s v="Consumer"/>
    <s v="Priority"/>
    <x v="0"/>
    <x v="2"/>
    <s v="Boston Canvas, Fluorescent"/>
    <n v="0"/>
    <n v="275"/>
    <n v="49"/>
    <n v="5"/>
    <b v="0"/>
  </r>
  <r>
    <s v="AZ-2011-7159051"/>
    <x v="976"/>
    <n v="19"/>
    <n v="9"/>
    <n v="11"/>
    <x v="976"/>
    <s v="Daryl Claypool"/>
    <x v="1"/>
    <x v="66"/>
    <s v="Ludwigshafen am Rhein"/>
    <x v="1"/>
    <s v="Corporate"/>
    <s v="Economy"/>
    <x v="0"/>
    <x v="2"/>
    <s v="Boston Pens, Blue"/>
    <n v="0"/>
    <n v="71"/>
    <n v="1"/>
    <n v="5"/>
    <b v="1"/>
  </r>
  <r>
    <s v="AZ-2011-7159051"/>
    <x v="976"/>
    <n v="19"/>
    <n v="9"/>
    <n v="11"/>
    <x v="976"/>
    <s v="Daryl Claypool"/>
    <x v="1"/>
    <x v="66"/>
    <s v="Ludwigshafen am Rhein"/>
    <x v="1"/>
    <s v="Corporate"/>
    <s v="Economy"/>
    <x v="0"/>
    <x v="2"/>
    <s v="Boston Pens, Easy-Erase"/>
    <n v="0"/>
    <n v="58"/>
    <n v="19"/>
    <n v="4"/>
    <b v="1"/>
  </r>
  <r>
    <s v="AZ-2011-7159051"/>
    <x v="976"/>
    <n v="19"/>
    <n v="9"/>
    <n v="11"/>
    <x v="976"/>
    <s v="Daryl Claypool"/>
    <x v="1"/>
    <x v="66"/>
    <s v="Ludwigshafen am Rhein"/>
    <x v="1"/>
    <s v="Corporate"/>
    <s v="Economy"/>
    <x v="0"/>
    <x v="3"/>
    <s v="Smead Trays, Blue"/>
    <n v="0"/>
    <n v="44"/>
    <n v="1"/>
    <n v="1"/>
    <b v="1"/>
  </r>
  <r>
    <s v="AZ-2011-9992253"/>
    <x v="976"/>
    <n v="19"/>
    <n v="9"/>
    <n v="11"/>
    <x v="976"/>
    <s v="Ralph Holmes"/>
    <x v="4"/>
    <x v="4"/>
    <s v="Blackburn"/>
    <x v="0"/>
    <s v="Consumer"/>
    <s v="Economy"/>
    <x v="1"/>
    <x v="13"/>
    <s v="Sharp Personal Copier, Digital"/>
    <n v="0"/>
    <n v="359"/>
    <n v="179"/>
    <n v="3"/>
    <b v="0"/>
  </r>
  <r>
    <s v="AZ-2011-3127133"/>
    <x v="976"/>
    <n v="19"/>
    <n v="9"/>
    <n v="11"/>
    <x v="976"/>
    <s v="Hershel Snyder"/>
    <x v="5"/>
    <x v="38"/>
    <s v="Murcia"/>
    <x v="2"/>
    <s v="Corporate"/>
    <s v="Economy"/>
    <x v="2"/>
    <x v="15"/>
    <s v="Deflect-O Photo Frame, Black"/>
    <n v="0"/>
    <n v="311"/>
    <n v="68"/>
    <n v="6"/>
    <b v="1"/>
  </r>
  <r>
    <s v="AZ-2011-3127133"/>
    <x v="976"/>
    <n v="19"/>
    <n v="9"/>
    <n v="11"/>
    <x v="976"/>
    <s v="Hershel Snyder"/>
    <x v="5"/>
    <x v="38"/>
    <s v="Murcia"/>
    <x v="2"/>
    <s v="Corporate"/>
    <s v="Economy"/>
    <x v="0"/>
    <x v="1"/>
    <s v="Cardinal Binder Covers, Clear"/>
    <n v="0"/>
    <n v="34"/>
    <n v="9"/>
    <n v="3"/>
    <b v="1"/>
  </r>
  <r>
    <s v="AZ-2011-3004709"/>
    <x v="976"/>
    <n v="19"/>
    <n v="9"/>
    <n v="11"/>
    <x v="976"/>
    <s v="Ethan Barrett"/>
    <x v="3"/>
    <x v="14"/>
    <s v="Perpignan"/>
    <x v="1"/>
    <s v="Consumer"/>
    <s v="Economy"/>
    <x v="1"/>
    <x v="9"/>
    <s v="Cisco Smart Phone, Cordless"/>
    <n v="0"/>
    <n v="1108"/>
    <n v="326"/>
    <n v="2"/>
    <b v="0"/>
  </r>
  <r>
    <s v="BN-2011-1950255"/>
    <x v="976"/>
    <n v="19"/>
    <n v="9"/>
    <n v="11"/>
    <x v="976"/>
    <s v="Aaron Macrossan"/>
    <x v="4"/>
    <x v="42"/>
    <s v="Cumbernauld"/>
    <x v="0"/>
    <s v="Home Office"/>
    <s v="Economy"/>
    <x v="0"/>
    <x v="2"/>
    <s v="Sanford Pencil Sharpener, Easy-Erase"/>
    <n v="0"/>
    <n v="81"/>
    <n v="41"/>
    <n v="3"/>
    <b v="0"/>
  </r>
  <r>
    <s v="AZ-2012-561051"/>
    <x v="977"/>
    <n v="19"/>
    <n v="9"/>
    <n v="12"/>
    <x v="977"/>
    <s v="Paige Hopley"/>
    <x v="3"/>
    <x v="27"/>
    <s v="Talence"/>
    <x v="1"/>
    <s v="Consumer"/>
    <s v="Economy Plus"/>
    <x v="2"/>
    <x v="15"/>
    <s v="Advantus Light Bulb, Durable"/>
    <n v="0"/>
    <n v="51"/>
    <n v="12"/>
    <n v="3"/>
    <b v="0"/>
  </r>
  <r>
    <s v="AZ-2012-561051"/>
    <x v="977"/>
    <n v="19"/>
    <n v="9"/>
    <n v="12"/>
    <x v="977"/>
    <s v="Paige Hopley"/>
    <x v="3"/>
    <x v="27"/>
    <s v="Talence"/>
    <x v="1"/>
    <s v="Consumer"/>
    <s v="Economy Plus"/>
    <x v="0"/>
    <x v="2"/>
    <s v="BIC Pens, Fluorescent"/>
    <n v="0"/>
    <n v="31"/>
    <n v="10"/>
    <n v="2"/>
    <b v="0"/>
  </r>
  <r>
    <s v="AZ-2012-561051"/>
    <x v="977"/>
    <n v="19"/>
    <n v="9"/>
    <n v="12"/>
    <x v="977"/>
    <s v="Paige Hopley"/>
    <x v="3"/>
    <x v="27"/>
    <s v="Talence"/>
    <x v="1"/>
    <s v="Consumer"/>
    <s v="Economy Plus"/>
    <x v="0"/>
    <x v="3"/>
    <s v="Smead Lockers, Wire Frame"/>
    <n v="0"/>
    <n v="355"/>
    <n v="-4"/>
    <n v="2"/>
    <b v="1"/>
  </r>
  <r>
    <s v="AZ-2012-1264842"/>
    <x v="977"/>
    <n v="19"/>
    <n v="9"/>
    <n v="12"/>
    <x v="977"/>
    <s v="Justin Armit"/>
    <x v="4"/>
    <x v="4"/>
    <s v="Margate"/>
    <x v="0"/>
    <s v="Consumer"/>
    <s v="Immediate"/>
    <x v="0"/>
    <x v="0"/>
    <s v="Xerox Memo Slips, Recycled"/>
    <n v="0"/>
    <n v="27"/>
    <n v="4"/>
    <n v="2"/>
    <b v="0"/>
  </r>
  <r>
    <s v="AZ-2012-1264842"/>
    <x v="977"/>
    <n v="19"/>
    <n v="9"/>
    <n v="12"/>
    <x v="977"/>
    <s v="Justin Armit"/>
    <x v="4"/>
    <x v="4"/>
    <s v="Margate"/>
    <x v="0"/>
    <s v="Consumer"/>
    <s v="Immediate"/>
    <x v="1"/>
    <x v="13"/>
    <s v="Hewlett Ink, Digital"/>
    <n v="0"/>
    <n v="297"/>
    <n v="133"/>
    <n v="2"/>
    <b v="0"/>
  </r>
  <r>
    <s v="AZ-2013-4881884"/>
    <x v="978"/>
    <n v="19"/>
    <n v="9"/>
    <n v="13"/>
    <x v="978"/>
    <s v="Janet Broussard"/>
    <x v="4"/>
    <x v="4"/>
    <s v="Nottingham"/>
    <x v="0"/>
    <s v="Consumer"/>
    <s v="Economy Plus"/>
    <x v="0"/>
    <x v="1"/>
    <s v="Avery Index Tab, Economy"/>
    <n v="0"/>
    <n v="16"/>
    <n v="6"/>
    <n v="2"/>
    <b v="0"/>
  </r>
  <r>
    <s v="AZ-2013-4881884"/>
    <x v="978"/>
    <n v="19"/>
    <n v="9"/>
    <n v="13"/>
    <x v="978"/>
    <s v="Janet Broussard"/>
    <x v="4"/>
    <x v="4"/>
    <s v="Nottingham"/>
    <x v="0"/>
    <s v="Consumer"/>
    <s v="Economy Plus"/>
    <x v="0"/>
    <x v="3"/>
    <s v="Eldon Box, Industrial"/>
    <n v="0"/>
    <n v="11"/>
    <n v="4"/>
    <n v="1"/>
    <b v="1"/>
  </r>
  <r>
    <s v="BN-2013-6936779"/>
    <x v="978"/>
    <n v="19"/>
    <n v="9"/>
    <n v="13"/>
    <x v="978"/>
    <s v="Zachary Disher"/>
    <x v="2"/>
    <x v="40"/>
    <s v="Naples"/>
    <x v="2"/>
    <s v="Consumer"/>
    <s v="Economy Plus"/>
    <x v="0"/>
    <x v="3"/>
    <s v="Rogers Box, Industrial"/>
    <n v="0"/>
    <n v="73"/>
    <n v="-49"/>
    <n v="5"/>
    <b v="0"/>
  </r>
  <r>
    <s v="AZ-2013-4881884"/>
    <x v="978"/>
    <n v="19"/>
    <n v="9"/>
    <n v="13"/>
    <x v="978"/>
    <s v="Janet Broussard"/>
    <x v="4"/>
    <x v="4"/>
    <s v="Nottingham"/>
    <x v="0"/>
    <s v="Consumer"/>
    <s v="Economy Plus"/>
    <x v="1"/>
    <x v="9"/>
    <s v="Motorola Headset, with Caller ID"/>
    <n v="0"/>
    <n v="159"/>
    <n v="53"/>
    <n v="2"/>
    <b v="0"/>
  </r>
  <r>
    <s v="AZ-2013-3357605"/>
    <x v="978"/>
    <n v="19"/>
    <n v="9"/>
    <n v="13"/>
    <x v="978"/>
    <s v="Madeline Crooks"/>
    <x v="3"/>
    <x v="8"/>
    <s v="Paris"/>
    <x v="1"/>
    <s v="Consumer"/>
    <s v="Economy Plus"/>
    <x v="0"/>
    <x v="14"/>
    <s v="Smead Removable Labels, Adjustable"/>
    <n v="0"/>
    <n v="42"/>
    <n v="0"/>
    <n v="5"/>
    <b v="1"/>
  </r>
  <r>
    <s v="BN-2013-9441489"/>
    <x v="978"/>
    <n v="19"/>
    <n v="9"/>
    <n v="13"/>
    <x v="978"/>
    <s v="Isabelle Gould"/>
    <x v="12"/>
    <x v="61"/>
    <s v="Vila Nova de Gaia"/>
    <x v="2"/>
    <s v="Consumer"/>
    <s v="Economy"/>
    <x v="0"/>
    <x v="3"/>
    <s v="Smead Shelving, Single Width"/>
    <n v="1"/>
    <n v="73"/>
    <n v="-7"/>
    <n v="3"/>
    <b v="1"/>
  </r>
  <r>
    <s v="AZ-2014-279343"/>
    <x v="979"/>
    <n v="19"/>
    <n v="9"/>
    <n v="14"/>
    <x v="979"/>
    <s v="Rory Jess"/>
    <x v="3"/>
    <x v="8"/>
    <s v="Antony"/>
    <x v="1"/>
    <s v="Home Office"/>
    <s v="Economy Plus"/>
    <x v="0"/>
    <x v="1"/>
    <s v="Wilson Jones 3-Hole Punch, Clear"/>
    <n v="0"/>
    <n v="110"/>
    <n v="31"/>
    <n v="4"/>
    <b v="0"/>
  </r>
  <r>
    <s v="AZ-2014-3489537"/>
    <x v="979"/>
    <n v="19"/>
    <n v="9"/>
    <n v="14"/>
    <x v="979"/>
    <s v="Walter Coley"/>
    <x v="3"/>
    <x v="27"/>
    <s v="Cognac"/>
    <x v="1"/>
    <s v="Consumer"/>
    <s v="Priority"/>
    <x v="0"/>
    <x v="0"/>
    <s v="SanDisk Note Cards, Multicolor"/>
    <n v="0"/>
    <n v="136"/>
    <n v="57"/>
    <n v="4"/>
    <b v="0"/>
  </r>
  <r>
    <s v="AZ-2014-3489537"/>
    <x v="979"/>
    <n v="19"/>
    <n v="9"/>
    <n v="14"/>
    <x v="979"/>
    <s v="Walter Coley"/>
    <x v="3"/>
    <x v="27"/>
    <s v="Cognac"/>
    <x v="1"/>
    <s v="Consumer"/>
    <s v="Priority"/>
    <x v="0"/>
    <x v="3"/>
    <s v="Tenex Lockers, Industrial"/>
    <n v="0"/>
    <n v="553"/>
    <n v="110"/>
    <n v="3"/>
    <b v="0"/>
  </r>
  <r>
    <s v="AZ-2014-1669266"/>
    <x v="979"/>
    <n v="19"/>
    <n v="9"/>
    <n v="14"/>
    <x v="979"/>
    <s v="Mackenzie Whitford"/>
    <x v="6"/>
    <x v="11"/>
    <s v="Cork"/>
    <x v="0"/>
    <s v="Consumer"/>
    <s v="Economy Plus"/>
    <x v="1"/>
    <x v="4"/>
    <s v="Panasonic Inkjet, White"/>
    <n v="1"/>
    <n v="776"/>
    <n v="-326"/>
    <n v="5"/>
    <b v="1"/>
  </r>
  <r>
    <s v="BN-2014-6976303"/>
    <x v="979"/>
    <n v="19"/>
    <n v="9"/>
    <n v="14"/>
    <x v="979"/>
    <s v="Leah Barrett"/>
    <x v="1"/>
    <x v="5"/>
    <s v="Berlin"/>
    <x v="1"/>
    <s v="Consumer"/>
    <s v="Economy"/>
    <x v="0"/>
    <x v="1"/>
    <s v="Acco Hole Reinforcements, Recycled"/>
    <n v="0"/>
    <n v="6"/>
    <n v="3"/>
    <n v="1"/>
    <b v="1"/>
  </r>
  <r>
    <s v="BN-2014-6976303"/>
    <x v="979"/>
    <n v="19"/>
    <n v="9"/>
    <n v="14"/>
    <x v="979"/>
    <s v="Leah Barrett"/>
    <x v="1"/>
    <x v="5"/>
    <s v="Berlin"/>
    <x v="1"/>
    <s v="Consumer"/>
    <s v="Economy"/>
    <x v="0"/>
    <x v="1"/>
    <s v="Ibico Binder Covers, Clear"/>
    <n v="0"/>
    <n v="24"/>
    <n v="-1"/>
    <n v="2"/>
    <b v="1"/>
  </r>
  <r>
    <s v="AZ-2014-7287251"/>
    <x v="979"/>
    <n v="19"/>
    <n v="9"/>
    <n v="14"/>
    <x v="979"/>
    <s v="Blake Lymburner"/>
    <x v="5"/>
    <x v="38"/>
    <s v="Murcia"/>
    <x v="2"/>
    <s v="Consumer"/>
    <s v="Economy"/>
    <x v="0"/>
    <x v="14"/>
    <s v="Novimex File Folder Labels, Laser Printer Compatible"/>
    <n v="0"/>
    <n v="50"/>
    <n v="9"/>
    <n v="6"/>
    <b v="1"/>
  </r>
  <r>
    <s v="BN-2014-4890231"/>
    <x v="979"/>
    <n v="19"/>
    <n v="9"/>
    <n v="14"/>
    <x v="979"/>
    <s v="Abby Muramats"/>
    <x v="3"/>
    <x v="9"/>
    <s v="Issoire"/>
    <x v="1"/>
    <s v="Consumer"/>
    <s v="Economy"/>
    <x v="1"/>
    <x v="9"/>
    <s v="Samsung Audio Dock, with Caller ID"/>
    <n v="0"/>
    <n v="709"/>
    <n v="-100"/>
    <n v="5"/>
    <b v="1"/>
  </r>
  <r>
    <s v="AZ-2014-551552"/>
    <x v="979"/>
    <n v="19"/>
    <n v="9"/>
    <n v="14"/>
    <x v="979"/>
    <s v="Lily Dallachy"/>
    <x v="5"/>
    <x v="18"/>
    <s v="Valencia"/>
    <x v="2"/>
    <s v="Corporate"/>
    <s v="Economy"/>
    <x v="0"/>
    <x v="3"/>
    <s v="Tenex Trays, Wire Frame"/>
    <n v="0"/>
    <n v="96"/>
    <n v="43"/>
    <n v="2"/>
    <b v="1"/>
  </r>
  <r>
    <s v="AZ-2014-551552"/>
    <x v="979"/>
    <n v="19"/>
    <n v="9"/>
    <n v="14"/>
    <x v="979"/>
    <s v="Lily Dallachy"/>
    <x v="5"/>
    <x v="18"/>
    <s v="Valencia"/>
    <x v="2"/>
    <s v="Corporate"/>
    <s v="Economy"/>
    <x v="1"/>
    <x v="13"/>
    <s v="Hewlett Fax and Copier, Laser"/>
    <n v="0"/>
    <n v="1157"/>
    <n v="220"/>
    <n v="6"/>
    <b v="1"/>
  </r>
  <r>
    <s v="AZ-2014-8781156"/>
    <x v="979"/>
    <n v="19"/>
    <n v="9"/>
    <n v="14"/>
    <x v="979"/>
    <s v="Sophia Owen"/>
    <x v="2"/>
    <x v="7"/>
    <s v="Vicenza"/>
    <x v="2"/>
    <s v="Corporate"/>
    <s v="Economy"/>
    <x v="1"/>
    <x v="13"/>
    <s v="HP Personal Copier, Digital"/>
    <n v="0"/>
    <n v="372"/>
    <n v="59"/>
    <n v="3"/>
    <b v="1"/>
  </r>
  <r>
    <s v="AZ-2011-2523831"/>
    <x v="980"/>
    <n v="20"/>
    <n v="9"/>
    <n v="11"/>
    <x v="980"/>
    <s v="Holly Doyle"/>
    <x v="1"/>
    <x v="1"/>
    <s v="Wuppertal"/>
    <x v="1"/>
    <s v="Consumer"/>
    <s v="Economy Plus"/>
    <x v="0"/>
    <x v="2"/>
    <s v="BIC Pens, Easy-Erase"/>
    <n v="0"/>
    <n v="44"/>
    <n v="10"/>
    <n v="3"/>
    <b v="0"/>
  </r>
  <r>
    <s v="AZ-2011-5113507"/>
    <x v="980"/>
    <n v="20"/>
    <n v="9"/>
    <n v="11"/>
    <x v="980"/>
    <s v="Gilbert Montgomery"/>
    <x v="1"/>
    <x v="1"/>
    <s v="Bochum"/>
    <x v="1"/>
    <s v="Consumer"/>
    <s v="Economy Plus"/>
    <x v="2"/>
    <x v="6"/>
    <s v="SAFCO Bag Chairs, Red"/>
    <n v="0"/>
    <n v="178"/>
    <n v="-6"/>
    <n v="4"/>
    <b v="0"/>
  </r>
  <r>
    <s v="AZ-2011-5113507"/>
    <x v="980"/>
    <n v="20"/>
    <n v="9"/>
    <n v="11"/>
    <x v="980"/>
    <s v="Gilbert Montgomery"/>
    <x v="1"/>
    <x v="1"/>
    <s v="Bochum"/>
    <x v="1"/>
    <s v="Consumer"/>
    <s v="Economy Plus"/>
    <x v="1"/>
    <x v="13"/>
    <s v="HP Copy Machine, Laser"/>
    <n v="0"/>
    <n v="973"/>
    <n v="487"/>
    <n v="4"/>
    <b v="1"/>
  </r>
  <r>
    <s v="AZ-2011-5113507"/>
    <x v="980"/>
    <n v="20"/>
    <n v="9"/>
    <n v="11"/>
    <x v="980"/>
    <s v="Gilbert Montgomery"/>
    <x v="1"/>
    <x v="1"/>
    <s v="Bochum"/>
    <x v="1"/>
    <s v="Consumer"/>
    <s v="Economy Plus"/>
    <x v="1"/>
    <x v="13"/>
    <s v="HP Wireless Fax, Color"/>
    <n v="0"/>
    <n v="3617"/>
    <n v="36"/>
    <n v="10"/>
    <b v="1"/>
  </r>
  <r>
    <s v="AZ-2011-5492852"/>
    <x v="980"/>
    <n v="20"/>
    <n v="9"/>
    <n v="11"/>
    <x v="980"/>
    <s v="Spencer Calvert"/>
    <x v="4"/>
    <x v="4"/>
    <s v="Plymouth"/>
    <x v="0"/>
    <s v="Corporate"/>
    <s v="Priority"/>
    <x v="0"/>
    <x v="3"/>
    <s v="Smead Box, Blue"/>
    <n v="0"/>
    <n v="22"/>
    <n v="0"/>
    <n v="2"/>
    <b v="0"/>
  </r>
  <r>
    <s v="AZ-2011-7643452"/>
    <x v="980"/>
    <n v="20"/>
    <n v="9"/>
    <n v="11"/>
    <x v="980"/>
    <s v="Zachary Disher"/>
    <x v="4"/>
    <x v="4"/>
    <s v="Colchester"/>
    <x v="0"/>
    <s v="Consumer"/>
    <s v="Immediate"/>
    <x v="0"/>
    <x v="12"/>
    <s v="Stiletto Ruler, Serrated"/>
    <n v="0"/>
    <n v="35"/>
    <n v="11"/>
    <n v="3"/>
    <b v="0"/>
  </r>
  <r>
    <s v="AZ-2011-2459767"/>
    <x v="980"/>
    <n v="20"/>
    <n v="9"/>
    <n v="11"/>
    <x v="980"/>
    <s v="George To Rot"/>
    <x v="2"/>
    <x v="15"/>
    <s v="Catania"/>
    <x v="2"/>
    <s v="Corporate"/>
    <s v="Economy"/>
    <x v="0"/>
    <x v="2"/>
    <s v="BIC Markers, Water Color"/>
    <n v="0"/>
    <n v="118"/>
    <n v="41"/>
    <n v="4"/>
    <b v="1"/>
  </r>
  <r>
    <s v="AZ-2011-3828424"/>
    <x v="980"/>
    <n v="20"/>
    <n v="9"/>
    <n v="11"/>
    <x v="980"/>
    <s v="Viola Watson"/>
    <x v="4"/>
    <x v="4"/>
    <s v="Leeds"/>
    <x v="0"/>
    <s v="Consumer"/>
    <s v="Economy"/>
    <x v="0"/>
    <x v="3"/>
    <s v="Tenex File Cart, Single Width"/>
    <n v="0"/>
    <n v="268"/>
    <n v="24"/>
    <n v="2"/>
    <b v="0"/>
  </r>
  <r>
    <s v="AZ-2011-3828424"/>
    <x v="980"/>
    <n v="20"/>
    <n v="9"/>
    <n v="11"/>
    <x v="980"/>
    <s v="Viola Watson"/>
    <x v="4"/>
    <x v="4"/>
    <s v="Leeds"/>
    <x v="0"/>
    <s v="Consumer"/>
    <s v="Economy"/>
    <x v="1"/>
    <x v="9"/>
    <s v="Cisco Speaker Phone, Cordless"/>
    <n v="0"/>
    <n v="565"/>
    <n v="57"/>
    <n v="4"/>
    <b v="1"/>
  </r>
  <r>
    <s v="AZ-2011-2202582"/>
    <x v="980"/>
    <n v="20"/>
    <n v="9"/>
    <n v="11"/>
    <x v="980"/>
    <s v="Noah Hart"/>
    <x v="3"/>
    <x v="8"/>
    <s v="Drancy"/>
    <x v="1"/>
    <s v="Consumer"/>
    <s v="Economy Plus"/>
    <x v="2"/>
    <x v="6"/>
    <s v="Novimex Steel Folding Chair, Adjustable"/>
    <n v="0"/>
    <n v="152"/>
    <n v="7"/>
    <n v="2"/>
    <b v="1"/>
  </r>
  <r>
    <s v="AZ-2012-9799805"/>
    <x v="981"/>
    <n v="20"/>
    <n v="9"/>
    <n v="12"/>
    <x v="981"/>
    <s v="Florence Wark"/>
    <x v="13"/>
    <x v="69"/>
    <s v="Vantaa"/>
    <x v="0"/>
    <s v="Consumer"/>
    <s v="Economy Plus"/>
    <x v="2"/>
    <x v="6"/>
    <s v="SAFCO Executive Leather Armchair, Red"/>
    <n v="0"/>
    <n v="2769"/>
    <n v="28"/>
    <n v="6"/>
    <b v="1"/>
  </r>
  <r>
    <s v="AZ-2012-9799805"/>
    <x v="981"/>
    <n v="20"/>
    <n v="9"/>
    <n v="12"/>
    <x v="981"/>
    <s v="Florence Wark"/>
    <x v="13"/>
    <x v="69"/>
    <s v="Vantaa"/>
    <x v="0"/>
    <s v="Consumer"/>
    <s v="Economy Plus"/>
    <x v="0"/>
    <x v="8"/>
    <s v="Cuisinart Stove, White"/>
    <n v="0"/>
    <n v="2146"/>
    <n v="365"/>
    <n v="4"/>
    <b v="0"/>
  </r>
  <r>
    <s v="AZ-2012-1814143"/>
    <x v="981"/>
    <n v="20"/>
    <n v="9"/>
    <n v="12"/>
    <x v="981"/>
    <s v="Noah Hart"/>
    <x v="3"/>
    <x v="8"/>
    <s v="Noisy-le-Sec"/>
    <x v="1"/>
    <s v="Consumer"/>
    <s v="Economy"/>
    <x v="2"/>
    <x v="6"/>
    <s v="SAFCO Executive Leather Armchair, Red"/>
    <n v="0"/>
    <n v="831"/>
    <n v="-83"/>
    <n v="2"/>
    <b v="0"/>
  </r>
  <r>
    <s v="AZ-2012-1814143"/>
    <x v="981"/>
    <n v="20"/>
    <n v="9"/>
    <n v="12"/>
    <x v="981"/>
    <s v="Noah Hart"/>
    <x v="3"/>
    <x v="8"/>
    <s v="Noisy-le-Sec"/>
    <x v="1"/>
    <s v="Consumer"/>
    <s v="Economy"/>
    <x v="0"/>
    <x v="12"/>
    <s v="Stiletto Ruler, Steel"/>
    <n v="0"/>
    <n v="29"/>
    <n v="14"/>
    <n v="2"/>
    <b v="0"/>
  </r>
  <r>
    <s v="AZ-2012-925819"/>
    <x v="981"/>
    <n v="20"/>
    <n v="9"/>
    <n v="12"/>
    <x v="981"/>
    <s v="Walter Coley"/>
    <x v="4"/>
    <x v="4"/>
    <s v="London"/>
    <x v="0"/>
    <s v="Consumer"/>
    <s v="Economy Plus"/>
    <x v="0"/>
    <x v="1"/>
    <s v="Ibico Binder, Recycled"/>
    <n v="0"/>
    <n v="43"/>
    <n v="-1"/>
    <n v="3"/>
    <b v="0"/>
  </r>
  <r>
    <s v="AZ-2012-925819"/>
    <x v="981"/>
    <n v="20"/>
    <n v="9"/>
    <n v="12"/>
    <x v="981"/>
    <s v="Walter Coley"/>
    <x v="4"/>
    <x v="4"/>
    <s v="London"/>
    <x v="0"/>
    <s v="Consumer"/>
    <s v="Economy Plus"/>
    <x v="0"/>
    <x v="11"/>
    <s v="Accos Rubber Bands, 12 Pack"/>
    <n v="0"/>
    <n v="43"/>
    <n v="11"/>
    <n v="3"/>
    <b v="0"/>
  </r>
  <r>
    <s v="AZ-2012-925819"/>
    <x v="981"/>
    <n v="20"/>
    <n v="9"/>
    <n v="12"/>
    <x v="981"/>
    <s v="Walter Coley"/>
    <x v="4"/>
    <x v="4"/>
    <s v="London"/>
    <x v="0"/>
    <s v="Consumer"/>
    <s v="Economy Plus"/>
    <x v="1"/>
    <x v="4"/>
    <s v="Konica Inkjet, White"/>
    <n v="0"/>
    <n v="1677"/>
    <n v="522"/>
    <n v="6"/>
    <b v="1"/>
  </r>
  <r>
    <s v="AZ-2012-925819"/>
    <x v="981"/>
    <n v="20"/>
    <n v="9"/>
    <n v="12"/>
    <x v="981"/>
    <s v="Walter Coley"/>
    <x v="4"/>
    <x v="4"/>
    <s v="London"/>
    <x v="0"/>
    <s v="Consumer"/>
    <s v="Economy Plus"/>
    <x v="1"/>
    <x v="9"/>
    <s v="Nokia Smart Phone, Full Size"/>
    <n v="0"/>
    <n v="3442"/>
    <n v="38"/>
    <n v="6"/>
    <b v="1"/>
  </r>
  <r>
    <s v="AZ-2012-9490476"/>
    <x v="981"/>
    <n v="20"/>
    <n v="9"/>
    <n v="12"/>
    <x v="981"/>
    <s v="Kayleigh Summers"/>
    <x v="3"/>
    <x v="8"/>
    <s v="Mantes-la-Jolie"/>
    <x v="1"/>
    <s v="Consumer"/>
    <s v="Economy"/>
    <x v="2"/>
    <x v="5"/>
    <s v="Dania Library with Doors, Mobile"/>
    <n v="0"/>
    <n v="985"/>
    <n v="142"/>
    <n v="3"/>
    <b v="0"/>
  </r>
  <r>
    <s v="AZ-2012-9427035"/>
    <x v="981"/>
    <n v="20"/>
    <n v="9"/>
    <n v="12"/>
    <x v="981"/>
    <s v="Jade Howe"/>
    <x v="3"/>
    <x v="8"/>
    <s v="Bondy"/>
    <x v="1"/>
    <s v="Corporate"/>
    <s v="Economy"/>
    <x v="0"/>
    <x v="11"/>
    <s v="OIC Clamps, Bulk Pack"/>
    <n v="0"/>
    <n v="198"/>
    <n v="99"/>
    <n v="10"/>
    <b v="0"/>
  </r>
  <r>
    <s v="AZ-2012-6079370"/>
    <x v="981"/>
    <n v="20"/>
    <n v="9"/>
    <n v="12"/>
    <x v="981"/>
    <s v="Kayla Tearle"/>
    <x v="3"/>
    <x v="30"/>
    <s v="Faches-Thumesnil"/>
    <x v="1"/>
    <s v="Corporate"/>
    <s v="Economy"/>
    <x v="0"/>
    <x v="14"/>
    <s v="Smead Color Coded Labels, 5000 Label Set"/>
    <n v="0"/>
    <n v="40"/>
    <n v="7"/>
    <n v="3"/>
    <b v="1"/>
  </r>
  <r>
    <s v="AZ-2013-3021491"/>
    <x v="982"/>
    <n v="20"/>
    <n v="9"/>
    <n v="13"/>
    <x v="982"/>
    <s v="Mary Saterfiel"/>
    <x v="1"/>
    <x v="1"/>
    <s v="Dortmund"/>
    <x v="1"/>
    <s v="Consumer"/>
    <s v="Immediate"/>
    <x v="2"/>
    <x v="5"/>
    <s v="Ikea Corner Shelving, Traditional"/>
    <n v="0"/>
    <n v="222"/>
    <n v="69"/>
    <n v="2"/>
    <b v="0"/>
  </r>
  <r>
    <s v="AZ-2013-3021491"/>
    <x v="982"/>
    <n v="20"/>
    <n v="9"/>
    <n v="13"/>
    <x v="982"/>
    <s v="Mary Saterfiel"/>
    <x v="1"/>
    <x v="1"/>
    <s v="Dortmund"/>
    <x v="1"/>
    <s v="Consumer"/>
    <s v="Immediate"/>
    <x v="0"/>
    <x v="14"/>
    <s v="Avery File Folder Labels, Laser Printer Compatible"/>
    <n v="0"/>
    <n v="18"/>
    <n v="8"/>
    <n v="2"/>
    <b v="1"/>
  </r>
  <r>
    <s v="AZ-2013-8635994"/>
    <x v="982"/>
    <n v="20"/>
    <n v="9"/>
    <n v="13"/>
    <x v="982"/>
    <s v="Charlotte Taylor"/>
    <x v="11"/>
    <x v="103"/>
    <s v="Berne"/>
    <x v="1"/>
    <s v="Consumer"/>
    <s v="Priority"/>
    <x v="2"/>
    <x v="6"/>
    <s v="Novimex Bag Chairs, Red"/>
    <n v="0"/>
    <n v="138"/>
    <n v="36"/>
    <n v="3"/>
    <b v="1"/>
  </r>
  <r>
    <s v="BN-2013-3010775"/>
    <x v="982"/>
    <n v="20"/>
    <n v="9"/>
    <n v="13"/>
    <x v="982"/>
    <s v="Robert Barnes"/>
    <x v="3"/>
    <x v="14"/>
    <s v="Toulouse"/>
    <x v="1"/>
    <s v="Consumer"/>
    <s v="Priority"/>
    <x v="0"/>
    <x v="8"/>
    <s v="Hamilton Beach Coffee Grinder, White"/>
    <n v="1"/>
    <n v="49"/>
    <n v="-20"/>
    <n v="3"/>
    <b v="1"/>
  </r>
  <r>
    <s v="BN-2013-3010775"/>
    <x v="982"/>
    <n v="20"/>
    <n v="9"/>
    <n v="13"/>
    <x v="982"/>
    <s v="Robert Barnes"/>
    <x v="3"/>
    <x v="14"/>
    <s v="Toulouse"/>
    <x v="1"/>
    <s v="Consumer"/>
    <s v="Priority"/>
    <x v="0"/>
    <x v="2"/>
    <s v="Boston Canvas, Fluorescent"/>
    <n v="1"/>
    <n v="110"/>
    <n v="-70"/>
    <n v="4"/>
    <b v="0"/>
  </r>
  <r>
    <s v="BN-2013-3010775"/>
    <x v="982"/>
    <n v="20"/>
    <n v="9"/>
    <n v="13"/>
    <x v="982"/>
    <s v="Robert Barnes"/>
    <x v="3"/>
    <x v="14"/>
    <s v="Toulouse"/>
    <x v="1"/>
    <s v="Consumer"/>
    <s v="Priority"/>
    <x v="0"/>
    <x v="2"/>
    <s v="Sanford Pencil Sharpener, Easy-Erase"/>
    <n v="1"/>
    <n v="14"/>
    <n v="0"/>
    <n v="1"/>
    <b v="0"/>
  </r>
  <r>
    <s v="BN-2013-3010775"/>
    <x v="982"/>
    <n v="20"/>
    <n v="9"/>
    <n v="13"/>
    <x v="982"/>
    <s v="Robert Barnes"/>
    <x v="3"/>
    <x v="14"/>
    <s v="Toulouse"/>
    <x v="1"/>
    <s v="Consumer"/>
    <s v="Priority"/>
    <x v="0"/>
    <x v="1"/>
    <s v="Cardinal 3-Hole Punch, Recycled"/>
    <n v="1"/>
    <n v="73"/>
    <n v="-31"/>
    <n v="5"/>
    <b v="1"/>
  </r>
  <r>
    <s v="BN-2013-3010775"/>
    <x v="982"/>
    <n v="20"/>
    <n v="9"/>
    <n v="13"/>
    <x v="982"/>
    <s v="Robert Barnes"/>
    <x v="3"/>
    <x v="14"/>
    <s v="Toulouse"/>
    <x v="1"/>
    <s v="Consumer"/>
    <s v="Priority"/>
    <x v="0"/>
    <x v="11"/>
    <s v="Stockwell Paper Clips, Metal"/>
    <n v="1"/>
    <n v="32"/>
    <n v="-31"/>
    <n v="5"/>
    <b v="1"/>
  </r>
  <r>
    <s v="AZ-2013-8635994"/>
    <x v="982"/>
    <n v="20"/>
    <n v="9"/>
    <n v="13"/>
    <x v="982"/>
    <s v="Charlotte Taylor"/>
    <x v="11"/>
    <x v="103"/>
    <s v="Berne"/>
    <x v="1"/>
    <s v="Consumer"/>
    <s v="Priority"/>
    <x v="0"/>
    <x v="2"/>
    <s v="Binney &amp; Smith Sketch Pad, Water Color"/>
    <n v="0"/>
    <n v="149"/>
    <n v="49"/>
    <n v="3"/>
    <b v="1"/>
  </r>
  <r>
    <s v="AZ-2013-8635994"/>
    <x v="982"/>
    <n v="20"/>
    <n v="9"/>
    <n v="13"/>
    <x v="982"/>
    <s v="Charlotte Taylor"/>
    <x v="11"/>
    <x v="103"/>
    <s v="Berne"/>
    <x v="1"/>
    <s v="Consumer"/>
    <s v="Priority"/>
    <x v="0"/>
    <x v="14"/>
    <s v="Avery Round Labels, Adjustable"/>
    <n v="0"/>
    <n v="35"/>
    <n v="6"/>
    <n v="7"/>
    <b v="0"/>
  </r>
  <r>
    <s v="BN-2013-3010775"/>
    <x v="982"/>
    <n v="20"/>
    <n v="9"/>
    <n v="13"/>
    <x v="982"/>
    <s v="Robert Barnes"/>
    <x v="3"/>
    <x v="14"/>
    <s v="Toulouse"/>
    <x v="1"/>
    <s v="Consumer"/>
    <s v="Priority"/>
    <x v="1"/>
    <x v="9"/>
    <s v="Motorola Smart Phone, with Caller ID"/>
    <n v="1"/>
    <n v="678"/>
    <n v="-813"/>
    <n v="3"/>
    <b v="0"/>
  </r>
  <r>
    <s v="BN-2013-9278672"/>
    <x v="982"/>
    <n v="20"/>
    <n v="9"/>
    <n v="13"/>
    <x v="982"/>
    <s v="Ruth Williams"/>
    <x v="6"/>
    <x v="26"/>
    <s v="Dublin"/>
    <x v="0"/>
    <s v="Consumer"/>
    <s v="Economy Plus"/>
    <x v="2"/>
    <x v="6"/>
    <s v="SAFCO Bag Chairs, Black"/>
    <n v="1"/>
    <n v="118"/>
    <n v="-78"/>
    <n v="5"/>
    <b v="0"/>
  </r>
  <r>
    <s v="BN-2013-9278672"/>
    <x v="982"/>
    <n v="20"/>
    <n v="9"/>
    <n v="13"/>
    <x v="982"/>
    <s v="Ruth Williams"/>
    <x v="6"/>
    <x v="26"/>
    <s v="Dublin"/>
    <x v="0"/>
    <s v="Consumer"/>
    <s v="Economy Plus"/>
    <x v="0"/>
    <x v="8"/>
    <s v="Breville Blender, Black"/>
    <n v="1"/>
    <n v="45"/>
    <n v="-41"/>
    <n v="1"/>
    <b v="1"/>
  </r>
  <r>
    <s v="BN-2013-9278672"/>
    <x v="982"/>
    <n v="20"/>
    <n v="9"/>
    <n v="13"/>
    <x v="982"/>
    <s v="Ruth Williams"/>
    <x v="6"/>
    <x v="26"/>
    <s v="Dublin"/>
    <x v="0"/>
    <s v="Consumer"/>
    <s v="Economy Plus"/>
    <x v="0"/>
    <x v="2"/>
    <s v="Sanford Markers, Water Color"/>
    <n v="1"/>
    <n v="26"/>
    <n v="-22"/>
    <n v="2"/>
    <b v="1"/>
  </r>
  <r>
    <s v="BN-2013-9278672"/>
    <x v="982"/>
    <n v="20"/>
    <n v="9"/>
    <n v="13"/>
    <x v="982"/>
    <s v="Ruth Williams"/>
    <x v="6"/>
    <x v="26"/>
    <s v="Dublin"/>
    <x v="0"/>
    <s v="Consumer"/>
    <s v="Economy Plus"/>
    <x v="0"/>
    <x v="2"/>
    <s v="Stanley Canvas, Water Color"/>
    <n v="1"/>
    <n v="132"/>
    <n v="-16"/>
    <n v="5"/>
    <b v="0"/>
  </r>
  <r>
    <s v="BN-2013-9278672"/>
    <x v="982"/>
    <n v="20"/>
    <n v="9"/>
    <n v="13"/>
    <x v="982"/>
    <s v="Ruth Williams"/>
    <x v="6"/>
    <x v="26"/>
    <s v="Dublin"/>
    <x v="0"/>
    <s v="Consumer"/>
    <s v="Economy Plus"/>
    <x v="0"/>
    <x v="2"/>
    <s v="Stanley Pens, Easy-Erase"/>
    <n v="1"/>
    <n v="15"/>
    <n v="-2"/>
    <n v="3"/>
    <b v="0"/>
  </r>
  <r>
    <s v="BN-2013-9278672"/>
    <x v="982"/>
    <n v="20"/>
    <n v="9"/>
    <n v="13"/>
    <x v="982"/>
    <s v="Ruth Williams"/>
    <x v="6"/>
    <x v="26"/>
    <s v="Dublin"/>
    <x v="0"/>
    <s v="Consumer"/>
    <s v="Economy Plus"/>
    <x v="0"/>
    <x v="1"/>
    <s v="Acco 3-Hole Punch, Clear"/>
    <n v="1"/>
    <n v="30"/>
    <n v="-20"/>
    <n v="2"/>
    <b v="1"/>
  </r>
  <r>
    <s v="BN-2013-9278672"/>
    <x v="982"/>
    <n v="20"/>
    <n v="9"/>
    <n v="13"/>
    <x v="982"/>
    <s v="Ruth Williams"/>
    <x v="6"/>
    <x v="26"/>
    <s v="Dublin"/>
    <x v="0"/>
    <s v="Consumer"/>
    <s v="Economy Plus"/>
    <x v="0"/>
    <x v="1"/>
    <s v="Wilson Jones Index Tab, Clear"/>
    <n v="1"/>
    <n v="12"/>
    <n v="-10"/>
    <n v="4"/>
    <b v="0"/>
  </r>
  <r>
    <s v="BN-2013-9278672"/>
    <x v="982"/>
    <n v="20"/>
    <n v="9"/>
    <n v="13"/>
    <x v="982"/>
    <s v="Ruth Williams"/>
    <x v="6"/>
    <x v="26"/>
    <s v="Dublin"/>
    <x v="0"/>
    <s v="Consumer"/>
    <s v="Economy Plus"/>
    <x v="0"/>
    <x v="11"/>
    <s v="Accos Thumb Tacks, 12 Pack"/>
    <n v="1"/>
    <n v="52"/>
    <n v="-17"/>
    <n v="8"/>
    <b v="1"/>
  </r>
  <r>
    <s v="AZ-2013-9777837"/>
    <x v="982"/>
    <n v="20"/>
    <n v="9"/>
    <n v="13"/>
    <x v="982"/>
    <s v="Nicole Howard"/>
    <x v="2"/>
    <x v="24"/>
    <s v="Milan"/>
    <x v="2"/>
    <s v="Consumer"/>
    <s v="Economy"/>
    <x v="0"/>
    <x v="0"/>
    <s v="Enermax Computer Printout Paper, Multicolor"/>
    <n v="0"/>
    <n v="120"/>
    <n v="3"/>
    <n v="4"/>
    <b v="1"/>
  </r>
  <r>
    <s v="AZ-2013-1690720"/>
    <x v="982"/>
    <n v="20"/>
    <n v="9"/>
    <n v="13"/>
    <x v="982"/>
    <s v="Jake Goodwin"/>
    <x v="3"/>
    <x v="3"/>
    <s v="Haguenau"/>
    <x v="1"/>
    <s v="Home Office"/>
    <s v="Economy Plus"/>
    <x v="1"/>
    <x v="9"/>
    <s v="Motorola Speaker Phone, with Caller ID"/>
    <n v="0"/>
    <n v="331"/>
    <n v="27"/>
    <n v="3"/>
    <b v="0"/>
  </r>
  <r>
    <s v="BN-2013-9278672"/>
    <x v="982"/>
    <n v="20"/>
    <n v="9"/>
    <n v="13"/>
    <x v="982"/>
    <s v="Ruth Williams"/>
    <x v="6"/>
    <x v="26"/>
    <s v="Dublin"/>
    <x v="0"/>
    <s v="Consumer"/>
    <s v="Economy Plus"/>
    <x v="1"/>
    <x v="9"/>
    <s v="Nokia Speaker Phone, Cordless"/>
    <n v="1"/>
    <n v="252"/>
    <n v="-35"/>
    <n v="4"/>
    <b v="1"/>
  </r>
  <r>
    <s v="AZ-2013-6968684"/>
    <x v="982"/>
    <n v="20"/>
    <n v="9"/>
    <n v="13"/>
    <x v="982"/>
    <s v="Alexis Code"/>
    <x v="2"/>
    <x v="24"/>
    <s v="Busto Arsizio"/>
    <x v="2"/>
    <s v="Corporate"/>
    <s v="Economy"/>
    <x v="1"/>
    <x v="7"/>
    <s v="Logitech Mouse, Programmable"/>
    <n v="0"/>
    <n v="123"/>
    <n v="33"/>
    <n v="4"/>
    <b v="1"/>
  </r>
  <r>
    <s v="AZ-2014-7608548"/>
    <x v="983"/>
    <n v="20"/>
    <n v="9"/>
    <n v="14"/>
    <x v="983"/>
    <s v="Sean Wheeler"/>
    <x v="8"/>
    <x v="124"/>
    <s v="Brussels"/>
    <x v="1"/>
    <s v="Corporate"/>
    <s v="Economy Plus"/>
    <x v="0"/>
    <x v="12"/>
    <s v="Acme Scissors, Easy Grip"/>
    <n v="0"/>
    <n v="108"/>
    <n v="26"/>
    <n v="4"/>
    <b v="0"/>
  </r>
  <r>
    <s v="AZ-2014-7938623"/>
    <x v="983"/>
    <n v="20"/>
    <n v="9"/>
    <n v="14"/>
    <x v="983"/>
    <s v="Thomas McCallum"/>
    <x v="10"/>
    <x v="29"/>
    <s v="Vienna"/>
    <x v="1"/>
    <s v="Consumer"/>
    <s v="Economy Plus"/>
    <x v="2"/>
    <x v="6"/>
    <s v="SAFCO Swivel Stool, Set of Two"/>
    <n v="0"/>
    <n v="681"/>
    <n v="259"/>
    <n v="4"/>
    <b v="1"/>
  </r>
  <r>
    <s v="AZ-2014-7938623"/>
    <x v="983"/>
    <n v="20"/>
    <n v="9"/>
    <n v="14"/>
    <x v="983"/>
    <s v="Thomas McCallum"/>
    <x v="10"/>
    <x v="29"/>
    <s v="Vienna"/>
    <x v="1"/>
    <s v="Consumer"/>
    <s v="Economy Plus"/>
    <x v="0"/>
    <x v="10"/>
    <s v="Jiffy Business Envelopes, Security-Tint"/>
    <n v="0"/>
    <n v="32"/>
    <n v="2"/>
    <n v="2"/>
    <b v="0"/>
  </r>
  <r>
    <s v="AZ-2014-7938623"/>
    <x v="983"/>
    <n v="20"/>
    <n v="9"/>
    <n v="14"/>
    <x v="983"/>
    <s v="Thomas McCallum"/>
    <x v="10"/>
    <x v="29"/>
    <s v="Vienna"/>
    <x v="1"/>
    <s v="Consumer"/>
    <s v="Economy Plus"/>
    <x v="0"/>
    <x v="12"/>
    <s v="Fiskars Trimmer, Easy Grip"/>
    <n v="0"/>
    <n v="132"/>
    <n v="49"/>
    <n v="3"/>
    <b v="1"/>
  </r>
  <r>
    <s v="AZ-2014-8890800"/>
    <x v="983"/>
    <n v="20"/>
    <n v="9"/>
    <n v="14"/>
    <x v="983"/>
    <s v="Harry Josephson"/>
    <x v="5"/>
    <x v="10"/>
    <s v="Barcelona"/>
    <x v="2"/>
    <s v="Consumer"/>
    <s v="Economy"/>
    <x v="2"/>
    <x v="5"/>
    <s v="Sauder Floating Shelf Set, Mobile"/>
    <n v="0"/>
    <n v="394"/>
    <n v="146"/>
    <n v="2"/>
    <b v="0"/>
  </r>
  <r>
    <s v="AZ-2014-8890800"/>
    <x v="983"/>
    <n v="20"/>
    <n v="9"/>
    <n v="14"/>
    <x v="983"/>
    <s v="Harry Josephson"/>
    <x v="5"/>
    <x v="10"/>
    <s v="Barcelona"/>
    <x v="2"/>
    <s v="Consumer"/>
    <s v="Economy"/>
    <x v="2"/>
    <x v="6"/>
    <s v="SAFCO Executive Leather Armchair, Black"/>
    <n v="0"/>
    <n v="734"/>
    <n v="248"/>
    <n v="2"/>
    <b v="1"/>
  </r>
  <r>
    <s v="AZ-2014-8890800"/>
    <x v="983"/>
    <n v="20"/>
    <n v="9"/>
    <n v="14"/>
    <x v="983"/>
    <s v="Harry Josephson"/>
    <x v="5"/>
    <x v="10"/>
    <s v="Barcelona"/>
    <x v="2"/>
    <s v="Consumer"/>
    <s v="Economy"/>
    <x v="0"/>
    <x v="2"/>
    <s v="Boston Sketch Pad, Fluorescent"/>
    <n v="0"/>
    <n v="349"/>
    <n v="0"/>
    <n v="7"/>
    <b v="1"/>
  </r>
  <r>
    <s v="AZ-2014-8890800"/>
    <x v="983"/>
    <n v="20"/>
    <n v="9"/>
    <n v="14"/>
    <x v="983"/>
    <s v="Harry Josephson"/>
    <x v="5"/>
    <x v="10"/>
    <s v="Barcelona"/>
    <x v="2"/>
    <s v="Consumer"/>
    <s v="Economy"/>
    <x v="0"/>
    <x v="2"/>
    <s v="Stanley Sketch Pad, Easy-Erase"/>
    <n v="0"/>
    <n v="89"/>
    <n v="17"/>
    <n v="2"/>
    <b v="1"/>
  </r>
  <r>
    <s v="AZ-2014-8890800"/>
    <x v="983"/>
    <n v="20"/>
    <n v="9"/>
    <n v="14"/>
    <x v="983"/>
    <s v="Harry Josephson"/>
    <x v="5"/>
    <x v="10"/>
    <s v="Barcelona"/>
    <x v="2"/>
    <s v="Consumer"/>
    <s v="Economy"/>
    <x v="1"/>
    <x v="9"/>
    <s v="Apple Signal Booster, Cordless"/>
    <n v="0"/>
    <n v="502"/>
    <n v="84"/>
    <n v="4"/>
    <b v="1"/>
  </r>
  <r>
    <s v="AZ-2011-3640757"/>
    <x v="984"/>
    <n v="21"/>
    <n v="9"/>
    <n v="11"/>
    <x v="984"/>
    <s v="Milla Hollinworth"/>
    <x v="2"/>
    <x v="64"/>
    <s v="Bolzano"/>
    <x v="2"/>
    <s v="Corporate"/>
    <s v="Priority"/>
    <x v="0"/>
    <x v="2"/>
    <s v="Binney &amp; Smith Pens, Blue"/>
    <n v="0"/>
    <n v="36"/>
    <n v="15"/>
    <n v="3"/>
    <b v="1"/>
  </r>
  <r>
    <s v="BN-2011-3102464"/>
    <x v="984"/>
    <n v="21"/>
    <n v="9"/>
    <n v="11"/>
    <x v="984"/>
    <s v="Lily Tyler"/>
    <x v="3"/>
    <x v="52"/>
    <s v="La Baule-Escoublac"/>
    <x v="1"/>
    <s v="Home Office"/>
    <s v="Economy Plus"/>
    <x v="2"/>
    <x v="5"/>
    <s v="Safco Classic Bookcase, Metal"/>
    <n v="0"/>
    <n v="1182"/>
    <n v="499"/>
    <n v="3"/>
    <b v="1"/>
  </r>
  <r>
    <s v="BN-2011-3102464"/>
    <x v="984"/>
    <n v="21"/>
    <n v="9"/>
    <n v="11"/>
    <x v="984"/>
    <s v="Lily Tyler"/>
    <x v="3"/>
    <x v="52"/>
    <s v="La Baule-Escoublac"/>
    <x v="1"/>
    <s v="Home Office"/>
    <s v="Economy Plus"/>
    <x v="0"/>
    <x v="1"/>
    <s v="Cardinal Hole Reinforcements, Economy"/>
    <n v="0"/>
    <n v="21"/>
    <n v="9"/>
    <n v="4"/>
    <b v="1"/>
  </r>
  <r>
    <s v="BN-2011-3102464"/>
    <x v="984"/>
    <n v="21"/>
    <n v="9"/>
    <n v="11"/>
    <x v="984"/>
    <s v="Lily Tyler"/>
    <x v="3"/>
    <x v="52"/>
    <s v="La Baule-Escoublac"/>
    <x v="1"/>
    <s v="Home Office"/>
    <s v="Economy Plus"/>
    <x v="0"/>
    <x v="14"/>
    <s v="Novimex Round Labels, 5000 Label Set"/>
    <n v="0"/>
    <n v="13"/>
    <n v="6"/>
    <n v="2"/>
    <b v="1"/>
  </r>
  <r>
    <s v="BN-2011-3102464"/>
    <x v="984"/>
    <n v="21"/>
    <n v="9"/>
    <n v="11"/>
    <x v="984"/>
    <s v="Lily Tyler"/>
    <x v="3"/>
    <x v="52"/>
    <s v="La Baule-Escoublac"/>
    <x v="1"/>
    <s v="Home Office"/>
    <s v="Economy Plus"/>
    <x v="0"/>
    <x v="0"/>
    <s v="Eaton Note Cards, Multicolor"/>
    <n v="0"/>
    <n v="61"/>
    <n v="25"/>
    <n v="2"/>
    <b v="0"/>
  </r>
  <r>
    <s v="AZ-2012-1210526"/>
    <x v="985"/>
    <n v="21"/>
    <n v="9"/>
    <n v="12"/>
    <x v="985"/>
    <s v="Aidan Rowe"/>
    <x v="2"/>
    <x v="15"/>
    <s v="Palermo"/>
    <x v="2"/>
    <s v="Consumer"/>
    <s v="Economy"/>
    <x v="0"/>
    <x v="11"/>
    <s v="OIC Push Pins, Metal"/>
    <n v="0"/>
    <n v="45"/>
    <n v="18"/>
    <n v="3"/>
    <b v="0"/>
  </r>
  <r>
    <s v="AZ-2012-1210526"/>
    <x v="985"/>
    <n v="21"/>
    <n v="9"/>
    <n v="12"/>
    <x v="985"/>
    <s v="Aidan Rowe"/>
    <x v="2"/>
    <x v="15"/>
    <s v="Palermo"/>
    <x v="2"/>
    <s v="Consumer"/>
    <s v="Economy"/>
    <x v="1"/>
    <x v="7"/>
    <s v="Logitech Memory Card, Programmable"/>
    <n v="0"/>
    <n v="315"/>
    <n v="129"/>
    <n v="3"/>
    <b v="1"/>
  </r>
  <r>
    <s v="AZ-2012-1210526"/>
    <x v="985"/>
    <n v="21"/>
    <n v="9"/>
    <n v="12"/>
    <x v="985"/>
    <s v="Aidan Rowe"/>
    <x v="2"/>
    <x v="15"/>
    <s v="Palermo"/>
    <x v="2"/>
    <s v="Consumer"/>
    <s v="Economy"/>
    <x v="1"/>
    <x v="9"/>
    <s v="Apple Signal Booster, with Caller ID"/>
    <n v="0"/>
    <n v="492"/>
    <n v="-254"/>
    <n v="6"/>
    <b v="0"/>
  </r>
  <r>
    <s v="AZ-2012-9160965"/>
    <x v="985"/>
    <n v="21"/>
    <n v="9"/>
    <n v="12"/>
    <x v="985"/>
    <s v="Ethan Howarth"/>
    <x v="1"/>
    <x v="1"/>
    <s v="Bochum"/>
    <x v="1"/>
    <s v="Consumer"/>
    <s v="Priority"/>
    <x v="1"/>
    <x v="7"/>
    <s v="Belkin Flash Drive, USB"/>
    <n v="0"/>
    <n v="126"/>
    <n v="42"/>
    <n v="3"/>
    <b v="1"/>
  </r>
  <r>
    <s v="AZ-2012-7761604"/>
    <x v="985"/>
    <n v="21"/>
    <n v="9"/>
    <n v="12"/>
    <x v="985"/>
    <s v="Leroy Samson"/>
    <x v="4"/>
    <x v="4"/>
    <s v="Birmingham"/>
    <x v="0"/>
    <s v="Home Office"/>
    <s v="Economy"/>
    <x v="0"/>
    <x v="2"/>
    <s v="BIC Canvas, Fluorescent"/>
    <n v="1"/>
    <n v="27"/>
    <n v="-8"/>
    <n v="1"/>
    <b v="0"/>
  </r>
  <r>
    <s v="AZ-2012-7761604"/>
    <x v="985"/>
    <n v="21"/>
    <n v="9"/>
    <n v="12"/>
    <x v="985"/>
    <s v="Leroy Samson"/>
    <x v="4"/>
    <x v="4"/>
    <s v="Birmingham"/>
    <x v="0"/>
    <s v="Home Office"/>
    <s v="Economy"/>
    <x v="0"/>
    <x v="2"/>
    <s v="Sanford Pens, Easy-Erase"/>
    <n v="1"/>
    <n v="40"/>
    <n v="-22"/>
    <n v="7"/>
    <b v="0"/>
  </r>
  <r>
    <s v="AZ-2012-3182076"/>
    <x v="985"/>
    <n v="21"/>
    <n v="9"/>
    <n v="12"/>
    <x v="985"/>
    <s v="Isabelle Torpy"/>
    <x v="1"/>
    <x v="1"/>
    <s v="Bergheim"/>
    <x v="1"/>
    <s v="Consumer"/>
    <s v="Economy Plus"/>
    <x v="2"/>
    <x v="15"/>
    <s v="Tenex Door Stop, Durable"/>
    <n v="0"/>
    <n v="123"/>
    <n v="16"/>
    <n v="3"/>
    <b v="1"/>
  </r>
  <r>
    <s v="AZ-2012-3182076"/>
    <x v="985"/>
    <n v="21"/>
    <n v="9"/>
    <n v="12"/>
    <x v="985"/>
    <s v="Isabelle Torpy"/>
    <x v="1"/>
    <x v="1"/>
    <s v="Bergheim"/>
    <x v="1"/>
    <s v="Consumer"/>
    <s v="Economy Plus"/>
    <x v="0"/>
    <x v="10"/>
    <s v="Kraft Manila Envelope, Set of 50"/>
    <n v="0"/>
    <n v="53"/>
    <n v="6"/>
    <n v="2"/>
    <b v="1"/>
  </r>
  <r>
    <s v="AZ-2012-3182076"/>
    <x v="985"/>
    <n v="21"/>
    <n v="9"/>
    <n v="12"/>
    <x v="985"/>
    <s v="Isabelle Torpy"/>
    <x v="1"/>
    <x v="1"/>
    <s v="Bergheim"/>
    <x v="1"/>
    <s v="Consumer"/>
    <s v="Economy Plus"/>
    <x v="1"/>
    <x v="7"/>
    <s v="Memorex Memory Card, Erganomic"/>
    <n v="0"/>
    <n v="200"/>
    <n v="36"/>
    <n v="2"/>
    <b v="1"/>
  </r>
  <r>
    <s v="AZ-2012-3813896"/>
    <x v="985"/>
    <n v="21"/>
    <n v="9"/>
    <n v="12"/>
    <x v="985"/>
    <s v="Robert Quick"/>
    <x v="3"/>
    <x v="8"/>
    <s v="Fontainebleau"/>
    <x v="1"/>
    <s v="Consumer"/>
    <s v="Immediate"/>
    <x v="0"/>
    <x v="0"/>
    <s v="SanDisk Message Books, Premium"/>
    <n v="0"/>
    <n v="48"/>
    <n v="12"/>
    <n v="2"/>
    <b v="1"/>
  </r>
  <r>
    <s v="AZ-2012-3813896"/>
    <x v="985"/>
    <n v="21"/>
    <n v="9"/>
    <n v="12"/>
    <x v="985"/>
    <s v="Robert Quick"/>
    <x v="3"/>
    <x v="8"/>
    <s v="Fontainebleau"/>
    <x v="1"/>
    <s v="Consumer"/>
    <s v="Immediate"/>
    <x v="1"/>
    <x v="9"/>
    <s v="Samsung Headset, VoIP"/>
    <n v="0"/>
    <n v="125"/>
    <n v="40"/>
    <n v="2"/>
    <b v="1"/>
  </r>
  <r>
    <s v="BN-2012-7987412"/>
    <x v="985"/>
    <n v="21"/>
    <n v="9"/>
    <n v="12"/>
    <x v="985"/>
    <s v="Ashley Baldwinson"/>
    <x v="4"/>
    <x v="4"/>
    <s v="Birmingham"/>
    <x v="0"/>
    <s v="Corporate"/>
    <s v="Economy"/>
    <x v="0"/>
    <x v="14"/>
    <s v="Smead Removable Labels, 5000 Label Set"/>
    <n v="1"/>
    <n v="16"/>
    <n v="-6"/>
    <n v="3"/>
    <b v="1"/>
  </r>
  <r>
    <s v="AZ-2013-9773289"/>
    <x v="986"/>
    <n v="21"/>
    <n v="9"/>
    <n v="13"/>
    <x v="986"/>
    <s v="Skye Hammond"/>
    <x v="2"/>
    <x v="91"/>
    <s v="Teramo"/>
    <x v="2"/>
    <s v="Corporate"/>
    <s v="Priority"/>
    <x v="0"/>
    <x v="2"/>
    <s v="BIC Highlighters, Easy-Erase"/>
    <n v="0"/>
    <n v="58"/>
    <n v="13"/>
    <n v="3"/>
    <b v="0"/>
  </r>
  <r>
    <s v="BN-2013-4811431"/>
    <x v="986"/>
    <n v="21"/>
    <n v="9"/>
    <n v="13"/>
    <x v="986"/>
    <s v="Louis Dominguez"/>
    <x v="6"/>
    <x v="26"/>
    <s v="Dublin"/>
    <x v="0"/>
    <s v="Corporate"/>
    <s v="Priority"/>
    <x v="2"/>
    <x v="6"/>
    <s v="Hon Chairmat, Red"/>
    <n v="1"/>
    <n v="28"/>
    <n v="-20"/>
    <n v="1"/>
    <b v="1"/>
  </r>
  <r>
    <s v="BN-2013-4811431"/>
    <x v="986"/>
    <n v="21"/>
    <n v="9"/>
    <n v="13"/>
    <x v="986"/>
    <s v="Louis Dominguez"/>
    <x v="6"/>
    <x v="26"/>
    <s v="Dublin"/>
    <x v="0"/>
    <s v="Corporate"/>
    <s v="Priority"/>
    <x v="2"/>
    <x v="15"/>
    <s v="Tenex Stacking Tray, Black"/>
    <n v="1"/>
    <n v="40"/>
    <n v="-47"/>
    <n v="4"/>
    <b v="1"/>
  </r>
  <r>
    <s v="BN-2013-4811431"/>
    <x v="986"/>
    <n v="21"/>
    <n v="9"/>
    <n v="13"/>
    <x v="986"/>
    <s v="Louis Dominguez"/>
    <x v="6"/>
    <x v="26"/>
    <s v="Dublin"/>
    <x v="0"/>
    <s v="Corporate"/>
    <s v="Priority"/>
    <x v="1"/>
    <x v="9"/>
    <s v="Apple Office Telephone, VoIP"/>
    <n v="1"/>
    <n v="163"/>
    <n v="-39"/>
    <n v="5"/>
    <b v="1"/>
  </r>
  <r>
    <s v="AZ-2013-3097789"/>
    <x v="986"/>
    <n v="21"/>
    <n v="9"/>
    <n v="13"/>
    <x v="986"/>
    <s v="Demi Power"/>
    <x v="10"/>
    <x v="29"/>
    <s v="Vienna"/>
    <x v="1"/>
    <s v="Consumer"/>
    <s v="Economy"/>
    <x v="0"/>
    <x v="0"/>
    <s v="Enermax Parchment Paper, Multicolor"/>
    <n v="0"/>
    <n v="67"/>
    <n v="20"/>
    <n v="4"/>
    <b v="1"/>
  </r>
  <r>
    <s v="BN-2013-4083449"/>
    <x v="986"/>
    <n v="21"/>
    <n v="9"/>
    <n v="13"/>
    <x v="986"/>
    <s v="Lara Stoate"/>
    <x v="3"/>
    <x v="14"/>
    <s v="Toulouse"/>
    <x v="1"/>
    <s v="Corporate"/>
    <s v="Economy"/>
    <x v="0"/>
    <x v="1"/>
    <s v="Acco 3-Hole Punch, Clear"/>
    <n v="1"/>
    <n v="44"/>
    <n v="-29"/>
    <n v="3"/>
    <b v="0"/>
  </r>
  <r>
    <s v="AZ-2013-3097789"/>
    <x v="986"/>
    <n v="21"/>
    <n v="9"/>
    <n v="13"/>
    <x v="986"/>
    <s v="Demi Power"/>
    <x v="10"/>
    <x v="29"/>
    <s v="Vienna"/>
    <x v="1"/>
    <s v="Consumer"/>
    <s v="Economy"/>
    <x v="1"/>
    <x v="9"/>
    <s v="Nokia Headset, with Caller ID"/>
    <n v="0"/>
    <n v="366"/>
    <n v="44"/>
    <n v="5"/>
    <b v="1"/>
  </r>
  <r>
    <s v="AZ-2013-1307141"/>
    <x v="986"/>
    <n v="21"/>
    <n v="9"/>
    <n v="13"/>
    <x v="986"/>
    <s v="Charles Builder"/>
    <x v="1"/>
    <x v="5"/>
    <s v="Berlin"/>
    <x v="1"/>
    <s v="Consumer"/>
    <s v="Economy"/>
    <x v="2"/>
    <x v="6"/>
    <s v="Harbour Creations Steel Folding Chair, Red"/>
    <n v="0"/>
    <n v="313"/>
    <n v="27"/>
    <n v="4"/>
    <b v="1"/>
  </r>
  <r>
    <s v="AZ-2013-842018"/>
    <x v="986"/>
    <n v="21"/>
    <n v="9"/>
    <n v="13"/>
    <x v="986"/>
    <s v="George Dawson"/>
    <x v="2"/>
    <x v="40"/>
    <s v="Pozzuoli"/>
    <x v="2"/>
    <s v="Home Office"/>
    <s v="Economy"/>
    <x v="2"/>
    <x v="5"/>
    <s v="Dania Corner Shelving, Traditional"/>
    <n v="0"/>
    <n v="366"/>
    <n v="124"/>
    <n v="3"/>
    <b v="0"/>
  </r>
  <r>
    <s v="AZ-2013-842018"/>
    <x v="986"/>
    <n v="21"/>
    <n v="9"/>
    <n v="13"/>
    <x v="986"/>
    <s v="George Dawson"/>
    <x v="2"/>
    <x v="40"/>
    <s v="Pozzuoli"/>
    <x v="2"/>
    <s v="Home Office"/>
    <s v="Economy"/>
    <x v="2"/>
    <x v="5"/>
    <s v="Dania Stackable Bookrack, Traditional"/>
    <n v="0"/>
    <n v="968"/>
    <n v="407"/>
    <n v="8"/>
    <b v="1"/>
  </r>
  <r>
    <s v="AZ-2013-1307141"/>
    <x v="986"/>
    <n v="21"/>
    <n v="9"/>
    <n v="13"/>
    <x v="986"/>
    <s v="Charles Builder"/>
    <x v="1"/>
    <x v="5"/>
    <s v="Berlin"/>
    <x v="1"/>
    <s v="Consumer"/>
    <s v="Economy"/>
    <x v="0"/>
    <x v="2"/>
    <s v="BIC Sketch Pad, Fluorescent"/>
    <n v="0"/>
    <n v="135"/>
    <n v="34"/>
    <n v="3"/>
    <b v="0"/>
  </r>
  <r>
    <s v="AZ-2013-1307141"/>
    <x v="986"/>
    <n v="21"/>
    <n v="9"/>
    <n v="13"/>
    <x v="986"/>
    <s v="Charles Builder"/>
    <x v="1"/>
    <x v="5"/>
    <s v="Berlin"/>
    <x v="1"/>
    <s v="Consumer"/>
    <s v="Economy"/>
    <x v="1"/>
    <x v="4"/>
    <s v="Konica Receipt Printer, Red"/>
    <n v="0"/>
    <n v="215"/>
    <n v="50"/>
    <n v="2"/>
    <b v="1"/>
  </r>
  <r>
    <s v="AZ-2014-8055993"/>
    <x v="987"/>
    <n v="21"/>
    <n v="9"/>
    <n v="14"/>
    <x v="987"/>
    <s v="Jett Osman"/>
    <x v="1"/>
    <x v="1"/>
    <s v="Cologne"/>
    <x v="1"/>
    <s v="Home Office"/>
    <s v="Economy"/>
    <x v="0"/>
    <x v="0"/>
    <s v="Enermax Parchment Paper, Multicolor"/>
    <n v="0"/>
    <n v="67"/>
    <n v="20"/>
    <n v="4"/>
    <b v="1"/>
  </r>
  <r>
    <s v="AZ-2014-8055993"/>
    <x v="987"/>
    <n v="21"/>
    <n v="9"/>
    <n v="14"/>
    <x v="987"/>
    <s v="Jett Osman"/>
    <x v="1"/>
    <x v="1"/>
    <s v="Cologne"/>
    <x v="1"/>
    <s v="Home Office"/>
    <s v="Economy"/>
    <x v="1"/>
    <x v="13"/>
    <s v="HP Personal Copier, Digital"/>
    <n v="0"/>
    <n v="744"/>
    <n v="119"/>
    <n v="6"/>
    <b v="0"/>
  </r>
  <r>
    <s v="AZ-2011-2669941"/>
    <x v="988"/>
    <n v="22"/>
    <n v="9"/>
    <n v="11"/>
    <x v="988"/>
    <s v="Edward Zwar"/>
    <x v="4"/>
    <x v="4"/>
    <s v="York"/>
    <x v="0"/>
    <s v="Consumer"/>
    <s v="Economy"/>
    <x v="0"/>
    <x v="2"/>
    <s v="Boston Pencil Sharpener, Water Color"/>
    <n v="0"/>
    <n v="161"/>
    <n v="80"/>
    <n v="5"/>
    <b v="0"/>
  </r>
  <r>
    <s v="AZ-2011-2859436"/>
    <x v="988"/>
    <n v="22"/>
    <n v="9"/>
    <n v="11"/>
    <x v="988"/>
    <s v="Aaron Davey"/>
    <x v="1"/>
    <x v="23"/>
    <s v="Munich"/>
    <x v="1"/>
    <s v="Consumer"/>
    <s v="Economy"/>
    <x v="0"/>
    <x v="2"/>
    <s v="Stanley Canvas, Fluorescent"/>
    <n v="0"/>
    <n v="304"/>
    <n v="97"/>
    <n v="6"/>
    <b v="0"/>
  </r>
  <r>
    <s v="AZ-2011-2859436"/>
    <x v="988"/>
    <n v="22"/>
    <n v="9"/>
    <n v="11"/>
    <x v="988"/>
    <s v="Aaron Davey"/>
    <x v="1"/>
    <x v="23"/>
    <s v="Munich"/>
    <x v="1"/>
    <s v="Consumer"/>
    <s v="Economy"/>
    <x v="1"/>
    <x v="4"/>
    <s v="StarTech Calculator, White"/>
    <n v="0"/>
    <n v="115"/>
    <n v="2"/>
    <n v="3"/>
    <b v="1"/>
  </r>
  <r>
    <s v="AZ-2011-3958316"/>
    <x v="988"/>
    <n v="22"/>
    <n v="9"/>
    <n v="11"/>
    <x v="988"/>
    <s v="Xavier Martindale"/>
    <x v="1"/>
    <x v="1"/>
    <s v="Cologne"/>
    <x v="1"/>
    <s v="Consumer"/>
    <s v="Economy"/>
    <x v="0"/>
    <x v="1"/>
    <s v="Wilson Jones Binder, Economy"/>
    <n v="0"/>
    <n v="65"/>
    <n v="20"/>
    <n v="5"/>
    <b v="1"/>
  </r>
  <r>
    <s v="AZ-2011-3958316"/>
    <x v="988"/>
    <n v="22"/>
    <n v="9"/>
    <n v="11"/>
    <x v="988"/>
    <s v="Xavier Martindale"/>
    <x v="1"/>
    <x v="1"/>
    <s v="Cologne"/>
    <x v="1"/>
    <s v="Consumer"/>
    <s v="Economy"/>
    <x v="0"/>
    <x v="3"/>
    <s v="Eldon Lockers, Wire Frame"/>
    <n v="0"/>
    <n v="1241"/>
    <n v="138"/>
    <n v="7"/>
    <b v="0"/>
  </r>
  <r>
    <s v="AZ-2011-666847"/>
    <x v="988"/>
    <n v="22"/>
    <n v="9"/>
    <n v="11"/>
    <x v="988"/>
    <s v="Paul Cleary"/>
    <x v="3"/>
    <x v="8"/>
    <s v="Paris"/>
    <x v="1"/>
    <s v="Corporate"/>
    <s v="Economy"/>
    <x v="0"/>
    <x v="1"/>
    <s v="Ibico 3-Hole Punch, Clear"/>
    <n v="0"/>
    <n v="239"/>
    <n v="96"/>
    <n v="8"/>
    <b v="1"/>
  </r>
  <r>
    <s v="AZ-2011-666847"/>
    <x v="988"/>
    <n v="22"/>
    <n v="9"/>
    <n v="11"/>
    <x v="988"/>
    <s v="Paul Cleary"/>
    <x v="3"/>
    <x v="8"/>
    <s v="Paris"/>
    <x v="1"/>
    <s v="Corporate"/>
    <s v="Economy"/>
    <x v="1"/>
    <x v="9"/>
    <s v="Samsung Headset, VoIP"/>
    <n v="0"/>
    <n v="187"/>
    <n v="59"/>
    <n v="3"/>
    <b v="0"/>
  </r>
  <r>
    <s v="AZ-2011-8078797"/>
    <x v="988"/>
    <n v="22"/>
    <n v="9"/>
    <n v="11"/>
    <x v="988"/>
    <s v="Ngoc Orozco"/>
    <x v="2"/>
    <x v="53"/>
    <s v="Molfetta"/>
    <x v="2"/>
    <s v="Home Office"/>
    <s v="Immediate"/>
    <x v="2"/>
    <x v="15"/>
    <s v="Tenex Frame, Erganomic"/>
    <n v="0"/>
    <n v="326"/>
    <n v="107"/>
    <n v="3"/>
    <b v="0"/>
  </r>
  <r>
    <s v="AZ-2012-5610713"/>
    <x v="989"/>
    <n v="22"/>
    <n v="9"/>
    <n v="12"/>
    <x v="989"/>
    <s v="James Groom"/>
    <x v="9"/>
    <x v="70"/>
    <s v="Utrecht"/>
    <x v="1"/>
    <s v="Corporate"/>
    <s v="Priority"/>
    <x v="2"/>
    <x v="6"/>
    <s v="Office Star Steel Folding Chair, Black"/>
    <n v="1"/>
    <n v="268"/>
    <n v="-268"/>
    <n v="6"/>
    <b v="0"/>
  </r>
  <r>
    <s v="AZ-2012-5610713"/>
    <x v="989"/>
    <n v="22"/>
    <n v="9"/>
    <n v="12"/>
    <x v="989"/>
    <s v="James Groom"/>
    <x v="9"/>
    <x v="70"/>
    <s v="Utrecht"/>
    <x v="1"/>
    <s v="Corporate"/>
    <s v="Priority"/>
    <x v="2"/>
    <x v="6"/>
    <s v="SAFCO Steel Folding Chair, Black"/>
    <n v="1"/>
    <n v="125"/>
    <n v="-58"/>
    <n v="3"/>
    <b v="1"/>
  </r>
  <r>
    <s v="AZ-2012-5610713"/>
    <x v="989"/>
    <n v="22"/>
    <n v="9"/>
    <n v="12"/>
    <x v="989"/>
    <s v="James Groom"/>
    <x v="9"/>
    <x v="70"/>
    <s v="Utrecht"/>
    <x v="1"/>
    <s v="Corporate"/>
    <s v="Priority"/>
    <x v="0"/>
    <x v="2"/>
    <s v="Stanley Highlighters, Easy-Erase"/>
    <n v="1"/>
    <n v="15"/>
    <n v="-4"/>
    <n v="2"/>
    <b v="0"/>
  </r>
  <r>
    <s v="AZ-2012-5610713"/>
    <x v="989"/>
    <n v="22"/>
    <n v="9"/>
    <n v="12"/>
    <x v="989"/>
    <s v="James Groom"/>
    <x v="9"/>
    <x v="70"/>
    <s v="Utrecht"/>
    <x v="1"/>
    <s v="Corporate"/>
    <s v="Priority"/>
    <x v="0"/>
    <x v="2"/>
    <s v="Stanley Pens, Blue"/>
    <n v="1"/>
    <n v="10"/>
    <n v="0"/>
    <n v="2"/>
    <b v="0"/>
  </r>
  <r>
    <s v="AZ-2012-5610713"/>
    <x v="989"/>
    <n v="22"/>
    <n v="9"/>
    <n v="12"/>
    <x v="989"/>
    <s v="James Groom"/>
    <x v="9"/>
    <x v="70"/>
    <s v="Utrecht"/>
    <x v="1"/>
    <s v="Corporate"/>
    <s v="Priority"/>
    <x v="0"/>
    <x v="3"/>
    <s v="Rogers Lockers, Blue"/>
    <n v="1"/>
    <n v="423"/>
    <n v="-364"/>
    <n v="4"/>
    <b v="1"/>
  </r>
  <r>
    <s v="AZ-2012-5610713"/>
    <x v="989"/>
    <n v="22"/>
    <n v="9"/>
    <n v="12"/>
    <x v="989"/>
    <s v="James Groom"/>
    <x v="9"/>
    <x v="70"/>
    <s v="Utrecht"/>
    <x v="1"/>
    <s v="Corporate"/>
    <s v="Priority"/>
    <x v="0"/>
    <x v="3"/>
    <s v="Smead Shelving, Blue"/>
    <n v="1"/>
    <n v="49"/>
    <n v="-20"/>
    <n v="2"/>
    <b v="1"/>
  </r>
  <r>
    <s v="AZ-2012-5610713"/>
    <x v="989"/>
    <n v="22"/>
    <n v="9"/>
    <n v="12"/>
    <x v="989"/>
    <s v="James Groom"/>
    <x v="9"/>
    <x v="70"/>
    <s v="Utrecht"/>
    <x v="1"/>
    <s v="Corporate"/>
    <s v="Priority"/>
    <x v="1"/>
    <x v="13"/>
    <s v="Brother Wireless Fax, Digital"/>
    <n v="1"/>
    <n v="189"/>
    <n v="-155"/>
    <n v="1"/>
    <b v="0"/>
  </r>
  <r>
    <s v="AZ-2012-5610713"/>
    <x v="989"/>
    <n v="22"/>
    <n v="9"/>
    <n v="12"/>
    <x v="989"/>
    <s v="James Groom"/>
    <x v="9"/>
    <x v="70"/>
    <s v="Utrecht"/>
    <x v="1"/>
    <s v="Corporate"/>
    <s v="Priority"/>
    <x v="1"/>
    <x v="4"/>
    <s v="Panasonic Printer, Wireless"/>
    <n v="1"/>
    <n v="266"/>
    <n v="-133"/>
    <n v="2"/>
    <b v="0"/>
  </r>
  <r>
    <s v="AZ-2012-4161801"/>
    <x v="989"/>
    <n v="22"/>
    <n v="9"/>
    <n v="12"/>
    <x v="989"/>
    <s v="Caleb Kenyon"/>
    <x v="4"/>
    <x v="4"/>
    <s v="Birkenhead"/>
    <x v="0"/>
    <s v="Corporate"/>
    <s v="Economy"/>
    <x v="0"/>
    <x v="1"/>
    <s v="Ibico Binding Machine, Durable"/>
    <n v="0"/>
    <n v="159"/>
    <n v="73"/>
    <n v="3"/>
    <b v="0"/>
  </r>
  <r>
    <s v="AZ-2012-4161801"/>
    <x v="989"/>
    <n v="22"/>
    <n v="9"/>
    <n v="12"/>
    <x v="989"/>
    <s v="Caleb Kenyon"/>
    <x v="4"/>
    <x v="4"/>
    <s v="Birkenhead"/>
    <x v="0"/>
    <s v="Corporate"/>
    <s v="Economy"/>
    <x v="1"/>
    <x v="4"/>
    <s v="Panasonic Receipt Printer, Red"/>
    <n v="0"/>
    <n v="354"/>
    <n v="174"/>
    <n v="3"/>
    <b v="0"/>
  </r>
  <r>
    <s v="AZ-2012-4808160"/>
    <x v="989"/>
    <n v="22"/>
    <n v="9"/>
    <n v="12"/>
    <x v="989"/>
    <s v="Ginger Owens"/>
    <x v="5"/>
    <x v="22"/>
    <s v="Seville"/>
    <x v="2"/>
    <s v="Consumer"/>
    <s v="Economy"/>
    <x v="1"/>
    <x v="13"/>
    <s v="Brother Personal Copier, Digital"/>
    <n v="0"/>
    <n v="285"/>
    <n v="6"/>
    <n v="2"/>
    <b v="1"/>
  </r>
  <r>
    <s v="AZ-2014-3445834"/>
    <x v="990"/>
    <n v="22"/>
    <n v="9"/>
    <n v="14"/>
    <x v="990"/>
    <s v="Jonathan Summons"/>
    <x v="10"/>
    <x v="29"/>
    <s v="Vienna"/>
    <x v="1"/>
    <s v="Consumer"/>
    <s v="Immediate"/>
    <x v="0"/>
    <x v="2"/>
    <s v="BIC Canvas, Fluorescent"/>
    <n v="0"/>
    <n v="440"/>
    <n v="154"/>
    <n v="8"/>
    <b v="1"/>
  </r>
  <r>
    <s v="AZ-2014-3445834"/>
    <x v="990"/>
    <n v="22"/>
    <n v="9"/>
    <n v="14"/>
    <x v="990"/>
    <s v="Jonathan Summons"/>
    <x v="10"/>
    <x v="29"/>
    <s v="Vienna"/>
    <x v="1"/>
    <s v="Consumer"/>
    <s v="Immediate"/>
    <x v="0"/>
    <x v="10"/>
    <s v="Cameo Manila Envelope, Set of 50"/>
    <n v="0"/>
    <n v="54"/>
    <n v="5"/>
    <n v="2"/>
    <b v="1"/>
  </r>
  <r>
    <s v="AZ-2014-270140"/>
    <x v="990"/>
    <n v="22"/>
    <n v="9"/>
    <n v="14"/>
    <x v="990"/>
    <s v="Luther King"/>
    <x v="2"/>
    <x v="15"/>
    <s v="Acireale"/>
    <x v="2"/>
    <s v="Consumer"/>
    <s v="Priority"/>
    <x v="0"/>
    <x v="0"/>
    <s v="SanDisk Computer Printout Paper, 8.5 x 11"/>
    <n v="0"/>
    <n v="68"/>
    <n v="7"/>
    <n v="2"/>
    <b v="0"/>
  </r>
  <r>
    <s v="AZ-2014-6824092"/>
    <x v="990"/>
    <n v="22"/>
    <n v="9"/>
    <n v="14"/>
    <x v="990"/>
    <s v="Riley Douglas"/>
    <x v="3"/>
    <x v="27"/>
    <s v="Agen"/>
    <x v="1"/>
    <s v="Corporate"/>
    <s v="Economy Plus"/>
    <x v="0"/>
    <x v="8"/>
    <s v="Hoover Microwave, Red"/>
    <n v="0"/>
    <n v="833"/>
    <n v="93"/>
    <n v="3"/>
    <b v="0"/>
  </r>
  <r>
    <s v="AZ-2011-5170408"/>
    <x v="991"/>
    <n v="23"/>
    <n v="9"/>
    <n v="11"/>
    <x v="991"/>
    <s v="Lucas Warren"/>
    <x v="1"/>
    <x v="1"/>
    <s v="Krefeld"/>
    <x v="1"/>
    <s v="Consumer"/>
    <s v="Economy Plus"/>
    <x v="0"/>
    <x v="0"/>
    <s v="Enermax Computer Printout Paper, Recycled"/>
    <n v="0"/>
    <n v="85"/>
    <n v="4"/>
    <n v="3"/>
    <b v="0"/>
  </r>
  <r>
    <s v="AZ-2011-1776203"/>
    <x v="991"/>
    <n v="23"/>
    <n v="9"/>
    <n v="11"/>
    <x v="991"/>
    <s v="Lily Dallachy"/>
    <x v="3"/>
    <x v="3"/>
    <s v="Verdun"/>
    <x v="1"/>
    <s v="Corporate"/>
    <s v="Economy Plus"/>
    <x v="0"/>
    <x v="2"/>
    <s v="Stanley Highlighters, Easy-Erase"/>
    <n v="0"/>
    <n v="45"/>
    <n v="16"/>
    <n v="3"/>
    <b v="0"/>
  </r>
  <r>
    <s v="AZ-2011-9137114"/>
    <x v="991"/>
    <n v="23"/>
    <n v="9"/>
    <n v="11"/>
    <x v="991"/>
    <s v="Jake Barry"/>
    <x v="1"/>
    <x v="16"/>
    <s v="Magdeburg"/>
    <x v="1"/>
    <s v="Home Office"/>
    <s v="Economy"/>
    <x v="2"/>
    <x v="5"/>
    <s v="Safco Corner Shelving, Mobile"/>
    <n v="0"/>
    <n v="410"/>
    <n v="155"/>
    <n v="3"/>
    <b v="1"/>
  </r>
  <r>
    <s v="BN-2011-8011625"/>
    <x v="991"/>
    <n v="23"/>
    <n v="9"/>
    <n v="11"/>
    <x v="991"/>
    <s v="Audrey Knowles"/>
    <x v="1"/>
    <x v="5"/>
    <s v="Berlin"/>
    <x v="1"/>
    <s v="Consumer"/>
    <s v="Priority"/>
    <x v="0"/>
    <x v="8"/>
    <s v="Breville Microwave, Silver"/>
    <n v="0"/>
    <n v="1210"/>
    <n v="242"/>
    <n v="5"/>
    <b v="1"/>
  </r>
  <r>
    <s v="BN-2011-8011625"/>
    <x v="991"/>
    <n v="23"/>
    <n v="9"/>
    <n v="11"/>
    <x v="991"/>
    <s v="Audrey Knowles"/>
    <x v="1"/>
    <x v="5"/>
    <s v="Berlin"/>
    <x v="1"/>
    <s v="Consumer"/>
    <s v="Priority"/>
    <x v="0"/>
    <x v="8"/>
    <s v="Cuisinart Stove, Silver"/>
    <n v="0"/>
    <n v="3019"/>
    <n v="377"/>
    <n v="7"/>
    <b v="1"/>
  </r>
  <r>
    <s v="BN-2011-8011625"/>
    <x v="991"/>
    <n v="23"/>
    <n v="9"/>
    <n v="11"/>
    <x v="991"/>
    <s v="Audrey Knowles"/>
    <x v="1"/>
    <x v="5"/>
    <s v="Berlin"/>
    <x v="1"/>
    <s v="Consumer"/>
    <s v="Priority"/>
    <x v="0"/>
    <x v="2"/>
    <s v="BIC Canvas, Blue"/>
    <n v="0"/>
    <n v="145"/>
    <n v="-3"/>
    <n v="3"/>
    <b v="1"/>
  </r>
  <r>
    <s v="BN-2011-8011625"/>
    <x v="991"/>
    <n v="23"/>
    <n v="9"/>
    <n v="11"/>
    <x v="991"/>
    <s v="Audrey Knowles"/>
    <x v="1"/>
    <x v="5"/>
    <s v="Berlin"/>
    <x v="1"/>
    <s v="Consumer"/>
    <s v="Priority"/>
    <x v="0"/>
    <x v="10"/>
    <s v="Cameo Clasp Envelope, Security-Tint"/>
    <n v="0"/>
    <n v="21"/>
    <n v="3"/>
    <n v="2"/>
    <b v="1"/>
  </r>
  <r>
    <s v="BN-2011-8011625"/>
    <x v="991"/>
    <n v="23"/>
    <n v="9"/>
    <n v="11"/>
    <x v="991"/>
    <s v="Audrey Knowles"/>
    <x v="1"/>
    <x v="5"/>
    <s v="Berlin"/>
    <x v="1"/>
    <s v="Consumer"/>
    <s v="Priority"/>
    <x v="0"/>
    <x v="0"/>
    <s v="Xerox Computer Printout Paper, Premium"/>
    <n v="0"/>
    <n v="71"/>
    <n v="32"/>
    <n v="3"/>
    <b v="1"/>
  </r>
  <r>
    <s v="BN-2011-5999704"/>
    <x v="991"/>
    <n v="23"/>
    <n v="9"/>
    <n v="11"/>
    <x v="991"/>
    <s v="Alexandra Portus"/>
    <x v="0"/>
    <x v="36"/>
    <s v="Gothenburg"/>
    <x v="0"/>
    <s v="Corporate"/>
    <s v="Economy"/>
    <x v="0"/>
    <x v="12"/>
    <s v="Elite Box Cutter, High Speed"/>
    <n v="1"/>
    <n v="122"/>
    <n v="-24"/>
    <n v="7"/>
    <b v="1"/>
  </r>
  <r>
    <s v="AZ-2013-2736729"/>
    <x v="992"/>
    <n v="23"/>
    <n v="9"/>
    <n v="13"/>
    <x v="992"/>
    <s v="Lilian Rodgers"/>
    <x v="3"/>
    <x v="8"/>
    <s v="Evry"/>
    <x v="1"/>
    <s v="Consumer"/>
    <s v="Economy"/>
    <x v="2"/>
    <x v="5"/>
    <s v="Safco 3-Shelf Cabinet, Pine"/>
    <n v="0"/>
    <n v="306"/>
    <n v="20"/>
    <n v="2"/>
    <b v="0"/>
  </r>
  <r>
    <s v="AZ-2013-2736729"/>
    <x v="992"/>
    <n v="23"/>
    <n v="9"/>
    <n v="13"/>
    <x v="992"/>
    <s v="Lilian Rodgers"/>
    <x v="3"/>
    <x v="8"/>
    <s v="Evry"/>
    <x v="1"/>
    <s v="Consumer"/>
    <s v="Economy"/>
    <x v="0"/>
    <x v="1"/>
    <s v="Wilson Jones Index Tab, Economy"/>
    <n v="0"/>
    <n v="32"/>
    <n v="8"/>
    <n v="5"/>
    <b v="0"/>
  </r>
  <r>
    <s v="BN-2013-3933784"/>
    <x v="992"/>
    <n v="23"/>
    <n v="9"/>
    <n v="13"/>
    <x v="992"/>
    <s v="Sofia Goddard"/>
    <x v="4"/>
    <x v="4"/>
    <s v="Birmingham"/>
    <x v="0"/>
    <s v="Corporate"/>
    <s v="Economy"/>
    <x v="0"/>
    <x v="2"/>
    <s v="BIC Markers, Easy-Erase"/>
    <n v="1"/>
    <n v="107"/>
    <n v="-47"/>
    <n v="8"/>
    <b v="1"/>
  </r>
  <r>
    <s v="BN-2013-3933784"/>
    <x v="992"/>
    <n v="23"/>
    <n v="9"/>
    <n v="13"/>
    <x v="992"/>
    <s v="Sofia Goddard"/>
    <x v="4"/>
    <x v="4"/>
    <s v="Birmingham"/>
    <x v="0"/>
    <s v="Corporate"/>
    <s v="Economy"/>
    <x v="0"/>
    <x v="11"/>
    <s v="Accos Staples, Assorted Sizes"/>
    <n v="1"/>
    <n v="21"/>
    <n v="-5"/>
    <n v="5"/>
    <b v="0"/>
  </r>
  <r>
    <s v="AZ-2013-7918506"/>
    <x v="992"/>
    <n v="23"/>
    <n v="9"/>
    <n v="13"/>
    <x v="992"/>
    <s v="Jason Martinez"/>
    <x v="2"/>
    <x v="24"/>
    <s v="Milan"/>
    <x v="2"/>
    <s v="Corporate"/>
    <s v="Economy"/>
    <x v="0"/>
    <x v="14"/>
    <s v="Smead Color Coded Labels, 5000 Label Set"/>
    <n v="0"/>
    <n v="27"/>
    <n v="5"/>
    <n v="2"/>
    <b v="1"/>
  </r>
  <r>
    <s v="BN-2013-5560836"/>
    <x v="992"/>
    <n v="23"/>
    <n v="9"/>
    <n v="13"/>
    <x v="992"/>
    <s v="Juanita Smalls"/>
    <x v="12"/>
    <x v="83"/>
    <s v="Lisbon"/>
    <x v="2"/>
    <s v="Home Office"/>
    <s v="Economy"/>
    <x v="0"/>
    <x v="8"/>
    <s v="Hoover Coffee Grinder, Red"/>
    <n v="1"/>
    <n v="69"/>
    <n v="-65"/>
    <n v="2"/>
    <b v="1"/>
  </r>
  <r>
    <s v="BN-2014-863446"/>
    <x v="993"/>
    <n v="23"/>
    <n v="9"/>
    <n v="14"/>
    <x v="993"/>
    <s v="Hazel Turner"/>
    <x v="6"/>
    <x v="26"/>
    <s v="Dublin"/>
    <x v="0"/>
    <s v="Home Office"/>
    <s v="Immediate"/>
    <x v="0"/>
    <x v="3"/>
    <s v="Rogers Shelving, Wire Frame"/>
    <n v="1"/>
    <n v="122"/>
    <n v="-47"/>
    <n v="4"/>
    <b v="1"/>
  </r>
  <r>
    <s v="AZ-2014-1026568"/>
    <x v="993"/>
    <n v="23"/>
    <n v="9"/>
    <n v="14"/>
    <x v="993"/>
    <s v="Millie Arnold"/>
    <x v="1"/>
    <x v="21"/>
    <s v="Dresden"/>
    <x v="1"/>
    <s v="Consumer"/>
    <s v="Economy Plus"/>
    <x v="2"/>
    <x v="5"/>
    <s v="Dania Stackable Bookrack, Traditional"/>
    <n v="1"/>
    <n v="48"/>
    <n v="-22"/>
    <n v="1"/>
    <b v="0"/>
  </r>
  <r>
    <s v="AZ-2014-758467"/>
    <x v="993"/>
    <n v="23"/>
    <n v="9"/>
    <n v="14"/>
    <x v="993"/>
    <s v="Jason Roger"/>
    <x v="3"/>
    <x v="8"/>
    <s v="Rambouillet"/>
    <x v="1"/>
    <s v="Corporate"/>
    <s v="Priority"/>
    <x v="2"/>
    <x v="15"/>
    <s v="Deflect-O Frame, Durable"/>
    <n v="0"/>
    <n v="749"/>
    <n v="307"/>
    <n v="7"/>
    <b v="1"/>
  </r>
  <r>
    <s v="AZ-2014-758467"/>
    <x v="993"/>
    <n v="23"/>
    <n v="9"/>
    <n v="14"/>
    <x v="993"/>
    <s v="Jason Roger"/>
    <x v="3"/>
    <x v="8"/>
    <s v="Rambouillet"/>
    <x v="1"/>
    <s v="Corporate"/>
    <s v="Priority"/>
    <x v="0"/>
    <x v="11"/>
    <s v="Stockwell Push Pins, Metal"/>
    <n v="0"/>
    <n v="71"/>
    <n v="4"/>
    <n v="5"/>
    <b v="1"/>
  </r>
  <r>
    <s v="AZ-2014-758467"/>
    <x v="993"/>
    <n v="23"/>
    <n v="9"/>
    <n v="14"/>
    <x v="993"/>
    <s v="Jason Roger"/>
    <x v="3"/>
    <x v="8"/>
    <s v="Rambouillet"/>
    <x v="1"/>
    <s v="Corporate"/>
    <s v="Priority"/>
    <x v="1"/>
    <x v="13"/>
    <s v="Canon Fax and Copier, Digital"/>
    <n v="0"/>
    <n v="487"/>
    <n v="-23"/>
    <n v="3"/>
    <b v="0"/>
  </r>
  <r>
    <s v="AZ-2014-6619612"/>
    <x v="993"/>
    <n v="23"/>
    <n v="9"/>
    <n v="14"/>
    <x v="993"/>
    <s v="Jasper Neighbour"/>
    <x v="4"/>
    <x v="4"/>
    <s v="Manchester"/>
    <x v="0"/>
    <s v="Corporate"/>
    <s v="Economy"/>
    <x v="2"/>
    <x v="5"/>
    <s v="Bush Stackable Bookrack, Traditional"/>
    <n v="0"/>
    <n v="246"/>
    <n v="61"/>
    <n v="2"/>
    <b v="0"/>
  </r>
  <r>
    <s v="AZ-2014-6619612"/>
    <x v="993"/>
    <n v="23"/>
    <n v="9"/>
    <n v="14"/>
    <x v="993"/>
    <s v="Jasper Neighbour"/>
    <x v="4"/>
    <x v="4"/>
    <s v="Manchester"/>
    <x v="0"/>
    <s v="Corporate"/>
    <s v="Economy"/>
    <x v="0"/>
    <x v="3"/>
    <s v="Rogers Trays, Wire Frame"/>
    <n v="0"/>
    <n v="425"/>
    <n v="208"/>
    <n v="7"/>
    <b v="0"/>
  </r>
  <r>
    <s v="AZ-2014-6619612"/>
    <x v="993"/>
    <n v="23"/>
    <n v="9"/>
    <n v="14"/>
    <x v="993"/>
    <s v="Jasper Neighbour"/>
    <x v="4"/>
    <x v="4"/>
    <s v="Manchester"/>
    <x v="0"/>
    <s v="Corporate"/>
    <s v="Economy"/>
    <x v="1"/>
    <x v="7"/>
    <s v="Memorex Flash Drive, Programmable"/>
    <n v="0"/>
    <n v="93"/>
    <n v="31"/>
    <n v="3"/>
    <b v="0"/>
  </r>
  <r>
    <s v="AZ-2014-752622"/>
    <x v="993"/>
    <n v="23"/>
    <n v="9"/>
    <n v="14"/>
    <x v="993"/>
    <s v="Koby Tompson"/>
    <x v="10"/>
    <x v="29"/>
    <s v="Vienna"/>
    <x v="1"/>
    <s v="Consumer"/>
    <s v="Economy"/>
    <x v="2"/>
    <x v="6"/>
    <s v="Hon Bag Chairs, Red"/>
    <n v="0"/>
    <n v="90"/>
    <n v="30"/>
    <n v="2"/>
    <b v="0"/>
  </r>
  <r>
    <s v="AZ-2014-7782987"/>
    <x v="993"/>
    <n v="23"/>
    <n v="9"/>
    <n v="14"/>
    <x v="993"/>
    <s v="Sebastian Barber"/>
    <x v="3"/>
    <x v="3"/>
    <s v="Mulhouse"/>
    <x v="1"/>
    <s v="Home Office"/>
    <s v="Economy"/>
    <x v="2"/>
    <x v="5"/>
    <s v="Bush Classic Bookcase, Metal"/>
    <n v="0"/>
    <n v="742"/>
    <n v="198"/>
    <n v="2"/>
    <b v="0"/>
  </r>
  <r>
    <s v="AZ-2014-752622"/>
    <x v="993"/>
    <n v="23"/>
    <n v="9"/>
    <n v="14"/>
    <x v="993"/>
    <s v="Koby Tompson"/>
    <x v="10"/>
    <x v="29"/>
    <s v="Vienna"/>
    <x v="1"/>
    <s v="Consumer"/>
    <s v="Economy"/>
    <x v="0"/>
    <x v="1"/>
    <s v="Ibico Hole Reinforcements, Clear"/>
    <n v="0"/>
    <n v="13"/>
    <n v="5"/>
    <n v="2"/>
    <b v="0"/>
  </r>
  <r>
    <s v="AZ-2014-7782987"/>
    <x v="993"/>
    <n v="23"/>
    <n v="9"/>
    <n v="14"/>
    <x v="993"/>
    <s v="Sebastian Barber"/>
    <x v="3"/>
    <x v="3"/>
    <s v="Mulhouse"/>
    <x v="1"/>
    <s v="Home Office"/>
    <s v="Economy"/>
    <x v="0"/>
    <x v="2"/>
    <s v="BIC Markers, Fluorescent"/>
    <n v="0"/>
    <n v="111"/>
    <n v="9"/>
    <n v="4"/>
    <b v="0"/>
  </r>
  <r>
    <s v="AZ-2014-7782987"/>
    <x v="993"/>
    <n v="23"/>
    <n v="9"/>
    <n v="14"/>
    <x v="993"/>
    <s v="Sebastian Barber"/>
    <x v="3"/>
    <x v="3"/>
    <s v="Mulhouse"/>
    <x v="1"/>
    <s v="Home Office"/>
    <s v="Economy"/>
    <x v="1"/>
    <x v="9"/>
    <s v="Motorola Signal Booster, with Caller ID"/>
    <n v="0"/>
    <n v="365"/>
    <n v="107"/>
    <n v="3"/>
    <b v="0"/>
  </r>
  <r>
    <s v="AZ-2014-7265288"/>
    <x v="993"/>
    <n v="23"/>
    <n v="9"/>
    <n v="14"/>
    <x v="993"/>
    <s v="Mia McLean"/>
    <x v="4"/>
    <x v="4"/>
    <s v="Plymouth"/>
    <x v="0"/>
    <s v="Corporate"/>
    <s v="Economy"/>
    <x v="0"/>
    <x v="3"/>
    <s v="Fellowes Box, Industrial"/>
    <n v="0"/>
    <n v="141"/>
    <n v="7"/>
    <n v="7"/>
    <b v="1"/>
  </r>
  <r>
    <s v="AZ-2011-5981422"/>
    <x v="994"/>
    <n v="24"/>
    <n v="9"/>
    <n v="11"/>
    <x v="994"/>
    <s v="Alannah Callaway"/>
    <x v="4"/>
    <x v="4"/>
    <s v="Birkenhead"/>
    <x v="0"/>
    <s v="Consumer"/>
    <s v="Priority"/>
    <x v="0"/>
    <x v="1"/>
    <s v="Cardinal Binding Machine, Clear"/>
    <n v="0"/>
    <n v="148"/>
    <n v="59"/>
    <n v="3"/>
    <b v="1"/>
  </r>
  <r>
    <s v="AZ-2011-3081666"/>
    <x v="994"/>
    <n v="24"/>
    <n v="9"/>
    <n v="11"/>
    <x v="994"/>
    <s v="Isabella Falkiner"/>
    <x v="1"/>
    <x v="28"/>
    <s v="Mannheim"/>
    <x v="1"/>
    <s v="Corporate"/>
    <s v="Priority"/>
    <x v="2"/>
    <x v="15"/>
    <s v="Rubbermaid Light Bulb, Black"/>
    <n v="0"/>
    <n v="57"/>
    <n v="25"/>
    <n v="3"/>
    <b v="0"/>
  </r>
  <r>
    <s v="AZ-2012-37215"/>
    <x v="995"/>
    <n v="24"/>
    <n v="9"/>
    <n v="12"/>
    <x v="995"/>
    <s v="Nicole Johns"/>
    <x v="1"/>
    <x v="5"/>
    <s v="Berlin"/>
    <x v="1"/>
    <s v="Consumer"/>
    <s v="Economy Plus"/>
    <x v="0"/>
    <x v="2"/>
    <s v="Boston Pencil Sharpener, Easy-Erase"/>
    <n v="0"/>
    <n v="136"/>
    <n v="9"/>
    <n v="5"/>
    <b v="1"/>
  </r>
  <r>
    <s v="AZ-2012-9304844"/>
    <x v="995"/>
    <n v="24"/>
    <n v="9"/>
    <n v="12"/>
    <x v="995"/>
    <s v="Sandra Cook"/>
    <x v="8"/>
    <x v="56"/>
    <s v="Hamme"/>
    <x v="1"/>
    <s v="Consumer"/>
    <s v="Economy"/>
    <x v="0"/>
    <x v="1"/>
    <s v="Avery Binder, Recycled"/>
    <n v="0"/>
    <n v="146"/>
    <n v="67"/>
    <n v="11"/>
    <b v="0"/>
  </r>
  <r>
    <s v="AZ-2012-9304844"/>
    <x v="995"/>
    <n v="24"/>
    <n v="9"/>
    <n v="12"/>
    <x v="995"/>
    <s v="Sandra Cook"/>
    <x v="8"/>
    <x v="56"/>
    <s v="Hamme"/>
    <x v="1"/>
    <s v="Consumer"/>
    <s v="Economy"/>
    <x v="0"/>
    <x v="0"/>
    <s v="Enermax Computer Printout Paper, 8.5 x 11"/>
    <n v="0"/>
    <n v="130"/>
    <n v="34"/>
    <n v="4"/>
    <b v="0"/>
  </r>
  <r>
    <s v="AZ-2012-2227616"/>
    <x v="995"/>
    <n v="24"/>
    <n v="9"/>
    <n v="12"/>
    <x v="995"/>
    <s v="John Harris"/>
    <x v="2"/>
    <x v="24"/>
    <s v="Milan"/>
    <x v="2"/>
    <s v="Corporate"/>
    <s v="Economy Plus"/>
    <x v="2"/>
    <x v="15"/>
    <s v="Rubbermaid Door Stop, Duo Pack"/>
    <n v="0"/>
    <n v="219"/>
    <n v="15"/>
    <n v="5"/>
    <b v="1"/>
  </r>
  <r>
    <s v="AZ-2012-2227616"/>
    <x v="995"/>
    <n v="24"/>
    <n v="9"/>
    <n v="12"/>
    <x v="995"/>
    <s v="John Harris"/>
    <x v="2"/>
    <x v="24"/>
    <s v="Milan"/>
    <x v="2"/>
    <s v="Corporate"/>
    <s v="Economy Plus"/>
    <x v="0"/>
    <x v="2"/>
    <s v="BIC Canvas, Blue"/>
    <n v="0"/>
    <n v="269"/>
    <n v="21"/>
    <n v="5"/>
    <b v="0"/>
  </r>
  <r>
    <s v="AZ-2012-2227616"/>
    <x v="995"/>
    <n v="24"/>
    <n v="9"/>
    <n v="12"/>
    <x v="995"/>
    <s v="John Harris"/>
    <x v="2"/>
    <x v="24"/>
    <s v="Milan"/>
    <x v="2"/>
    <s v="Corporate"/>
    <s v="Economy Plus"/>
    <x v="1"/>
    <x v="4"/>
    <s v="StarTech Card Printer, Wireless"/>
    <n v="0"/>
    <n v="294"/>
    <n v="-64"/>
    <n v="3"/>
    <b v="1"/>
  </r>
  <r>
    <s v="BN-2012-7240284"/>
    <x v="995"/>
    <n v="24"/>
    <n v="9"/>
    <n v="12"/>
    <x v="995"/>
    <s v="Zoe Lowin"/>
    <x v="1"/>
    <x v="66"/>
    <s v="Worms"/>
    <x v="1"/>
    <s v="Consumer"/>
    <s v="Economy"/>
    <x v="0"/>
    <x v="2"/>
    <s v="Sanford Markers, Fluorescent"/>
    <n v="0"/>
    <n v="98"/>
    <n v="39"/>
    <n v="4"/>
    <b v="0"/>
  </r>
  <r>
    <s v="BN-2012-7240284"/>
    <x v="995"/>
    <n v="24"/>
    <n v="9"/>
    <n v="12"/>
    <x v="995"/>
    <s v="Zoe Lowin"/>
    <x v="1"/>
    <x v="66"/>
    <s v="Worms"/>
    <x v="1"/>
    <s v="Consumer"/>
    <s v="Economy"/>
    <x v="0"/>
    <x v="2"/>
    <s v="Stanley Highlighters, Blue"/>
    <n v="0"/>
    <n v="44"/>
    <n v="9"/>
    <n v="3"/>
    <b v="1"/>
  </r>
  <r>
    <s v="BN-2012-7240284"/>
    <x v="995"/>
    <n v="24"/>
    <n v="9"/>
    <n v="12"/>
    <x v="995"/>
    <s v="Zoe Lowin"/>
    <x v="1"/>
    <x v="66"/>
    <s v="Worms"/>
    <x v="1"/>
    <s v="Consumer"/>
    <s v="Economy"/>
    <x v="1"/>
    <x v="4"/>
    <s v="Panasonic Calculator, Wireless"/>
    <n v="0"/>
    <n v="302"/>
    <n v="6"/>
    <n v="6"/>
    <b v="0"/>
  </r>
  <r>
    <s v="AZ-2013-4267689"/>
    <x v="996"/>
    <n v="24"/>
    <n v="9"/>
    <n v="13"/>
    <x v="996"/>
    <s v="Ricky Cullen"/>
    <x v="5"/>
    <x v="10"/>
    <s v="Barcelona"/>
    <x v="2"/>
    <s v="Consumer"/>
    <s v="Economy"/>
    <x v="0"/>
    <x v="2"/>
    <s v="BIC Canvas, Blue"/>
    <n v="0"/>
    <n v="376"/>
    <n v="30"/>
    <n v="7"/>
    <b v="0"/>
  </r>
  <r>
    <s v="AZ-2013-7542722"/>
    <x v="996"/>
    <n v="24"/>
    <n v="9"/>
    <n v="13"/>
    <x v="996"/>
    <s v="Joseph Locke"/>
    <x v="14"/>
    <x v="106"/>
    <s v="Odense"/>
    <x v="0"/>
    <s v="Corporate"/>
    <s v="Economy"/>
    <x v="0"/>
    <x v="10"/>
    <s v="Ames Mailers, with clear poly window"/>
    <n v="1"/>
    <n v="59"/>
    <n v="-1"/>
    <n v="3"/>
    <b v="0"/>
  </r>
  <r>
    <s v="AZ-2013-7542722"/>
    <x v="996"/>
    <n v="24"/>
    <n v="9"/>
    <n v="13"/>
    <x v="996"/>
    <s v="Joseph Locke"/>
    <x v="14"/>
    <x v="106"/>
    <s v="Odense"/>
    <x v="0"/>
    <s v="Corporate"/>
    <s v="Economy"/>
    <x v="0"/>
    <x v="10"/>
    <s v="GlobeWeis Clasp Envelope, with clear poly window"/>
    <n v="1"/>
    <n v="20"/>
    <n v="-5"/>
    <n v="3"/>
    <b v="1"/>
  </r>
  <r>
    <s v="AZ-2013-7542722"/>
    <x v="996"/>
    <n v="24"/>
    <n v="9"/>
    <n v="13"/>
    <x v="996"/>
    <s v="Joseph Locke"/>
    <x v="14"/>
    <x v="106"/>
    <s v="Odense"/>
    <x v="0"/>
    <s v="Corporate"/>
    <s v="Economy"/>
    <x v="1"/>
    <x v="13"/>
    <s v="Hewlett Copy Machine, High-Speed"/>
    <n v="1"/>
    <n v="264"/>
    <n v="-132"/>
    <n v="2"/>
    <b v="1"/>
  </r>
  <r>
    <s v="AZ-2013-7542722"/>
    <x v="996"/>
    <n v="24"/>
    <n v="9"/>
    <n v="13"/>
    <x v="996"/>
    <s v="Joseph Locke"/>
    <x v="14"/>
    <x v="106"/>
    <s v="Odense"/>
    <x v="0"/>
    <s v="Corporate"/>
    <s v="Economy"/>
    <x v="1"/>
    <x v="9"/>
    <s v="Apple Signal Booster, Full Size"/>
    <n v="1"/>
    <n v="69"/>
    <n v="-62"/>
    <n v="1"/>
    <b v="1"/>
  </r>
  <r>
    <s v="AZ-2013-7542722"/>
    <x v="996"/>
    <n v="24"/>
    <n v="9"/>
    <n v="13"/>
    <x v="996"/>
    <s v="Joseph Locke"/>
    <x v="14"/>
    <x v="106"/>
    <s v="Odense"/>
    <x v="0"/>
    <s v="Corporate"/>
    <s v="Economy"/>
    <x v="1"/>
    <x v="9"/>
    <s v="Cisco Headset, VoIP"/>
    <n v="1"/>
    <n v="89"/>
    <n v="-81"/>
    <n v="2"/>
    <b v="0"/>
  </r>
  <r>
    <s v="AZ-2013-7542722"/>
    <x v="996"/>
    <n v="24"/>
    <n v="9"/>
    <n v="13"/>
    <x v="996"/>
    <s v="Joseph Locke"/>
    <x v="14"/>
    <x v="106"/>
    <s v="Odense"/>
    <x v="0"/>
    <s v="Corporate"/>
    <s v="Economy"/>
    <x v="1"/>
    <x v="9"/>
    <s v="Samsung Office Telephone, with Caller ID"/>
    <n v="1"/>
    <n v="196"/>
    <n v="-106"/>
    <n v="6"/>
    <b v="0"/>
  </r>
  <r>
    <s v="AZ-2013-764808"/>
    <x v="996"/>
    <n v="24"/>
    <n v="9"/>
    <n v="13"/>
    <x v="996"/>
    <s v="Cooper Burn"/>
    <x v="3"/>
    <x v="52"/>
    <s v="Le Mans"/>
    <x v="1"/>
    <s v="Consumer"/>
    <s v="Economy"/>
    <x v="0"/>
    <x v="3"/>
    <s v="Rogers Trays, Industrial"/>
    <n v="1"/>
    <n v="50"/>
    <n v="-25"/>
    <n v="2"/>
    <b v="0"/>
  </r>
  <r>
    <s v="AZ-2013-5249533"/>
    <x v="996"/>
    <n v="24"/>
    <n v="9"/>
    <n v="13"/>
    <x v="996"/>
    <s v="Timothy Pownall"/>
    <x v="1"/>
    <x v="1"/>
    <s v="Hagen"/>
    <x v="1"/>
    <s v="Consumer"/>
    <s v="Economy"/>
    <x v="0"/>
    <x v="2"/>
    <s v="BIC Sketch Pad, Water Color"/>
    <n v="0"/>
    <n v="207"/>
    <n v="31"/>
    <n v="4"/>
    <b v="1"/>
  </r>
  <r>
    <s v="BN-2013-9324340"/>
    <x v="996"/>
    <n v="24"/>
    <n v="9"/>
    <n v="13"/>
    <x v="996"/>
    <s v="Gilbert Montgomery"/>
    <x v="1"/>
    <x v="13"/>
    <s v="Gera"/>
    <x v="1"/>
    <s v="Consumer"/>
    <s v="Economy"/>
    <x v="0"/>
    <x v="10"/>
    <s v="Jiffy Interoffice Envelope, Recycled"/>
    <n v="0"/>
    <n v="226"/>
    <n v="61"/>
    <n v="5"/>
    <b v="0"/>
  </r>
  <r>
    <s v="AZ-2013-7588631"/>
    <x v="996"/>
    <n v="24"/>
    <n v="9"/>
    <n v="13"/>
    <x v="996"/>
    <s v="Hudson Ordell"/>
    <x v="3"/>
    <x v="8"/>
    <s v="Villeneuve-le-Roi"/>
    <x v="1"/>
    <s v="Corporate"/>
    <s v="Economy"/>
    <x v="0"/>
    <x v="1"/>
    <s v="Wilson Jones Hole Reinforcements, Clear"/>
    <n v="0"/>
    <n v="16"/>
    <n v="2"/>
    <n v="4"/>
    <b v="1"/>
  </r>
  <r>
    <s v="AZ-2013-7588631"/>
    <x v="996"/>
    <n v="24"/>
    <n v="9"/>
    <n v="13"/>
    <x v="996"/>
    <s v="Hudson Ordell"/>
    <x v="3"/>
    <x v="8"/>
    <s v="Villeneuve-le-Roi"/>
    <x v="1"/>
    <s v="Corporate"/>
    <s v="Economy"/>
    <x v="0"/>
    <x v="14"/>
    <s v="Smead Shipping Labels, 5000 Label Set"/>
    <n v="0"/>
    <n v="72"/>
    <n v="3"/>
    <n v="6"/>
    <b v="1"/>
  </r>
  <r>
    <s v="BN-2014-9978138"/>
    <x v="997"/>
    <n v="24"/>
    <n v="9"/>
    <n v="14"/>
    <x v="997"/>
    <s v="David Harney"/>
    <x v="3"/>
    <x v="39"/>
    <s v="Gap"/>
    <x v="1"/>
    <s v="Corporate"/>
    <s v="Economy Plus"/>
    <x v="0"/>
    <x v="8"/>
    <s v="Breville Microwave, Black"/>
    <n v="0"/>
    <n v="1355"/>
    <n v="-60"/>
    <n v="5"/>
    <b v="0"/>
  </r>
  <r>
    <s v="AZ-2014-1302174"/>
    <x v="997"/>
    <n v="24"/>
    <n v="9"/>
    <n v="14"/>
    <x v="997"/>
    <s v="Tyler Miah"/>
    <x v="1"/>
    <x v="47"/>
    <s v="Schwerin"/>
    <x v="1"/>
    <s v="Home Office"/>
    <s v="Economy"/>
    <x v="2"/>
    <x v="5"/>
    <s v="Dania Library with Doors, Pine"/>
    <n v="0"/>
    <n v="1964"/>
    <n v="22"/>
    <n v="6"/>
    <b v="0"/>
  </r>
  <r>
    <s v="AZ-2012-1949462"/>
    <x v="998"/>
    <n v="25"/>
    <n v="9"/>
    <n v="12"/>
    <x v="998"/>
    <s v="Blake Lymburner"/>
    <x v="1"/>
    <x v="1"/>
    <s v="Halle"/>
    <x v="1"/>
    <s v="Consumer"/>
    <s v="Economy"/>
    <x v="0"/>
    <x v="2"/>
    <s v="BIC Pencil Sharpener, Fluorescent"/>
    <n v="0"/>
    <n v="91"/>
    <n v="31"/>
    <n v="3"/>
    <b v="0"/>
  </r>
  <r>
    <s v="AZ-2012-1949462"/>
    <x v="998"/>
    <n v="25"/>
    <n v="9"/>
    <n v="12"/>
    <x v="998"/>
    <s v="Blake Lymburner"/>
    <x v="1"/>
    <x v="1"/>
    <s v="Halle"/>
    <x v="1"/>
    <s v="Consumer"/>
    <s v="Economy"/>
    <x v="0"/>
    <x v="10"/>
    <s v="Kraft Peel and Seal, Security-Tint"/>
    <n v="0"/>
    <n v="92"/>
    <n v="15"/>
    <n v="4"/>
    <b v="0"/>
  </r>
  <r>
    <s v="AZ-2012-1949462"/>
    <x v="998"/>
    <n v="25"/>
    <n v="9"/>
    <n v="12"/>
    <x v="998"/>
    <s v="Blake Lymburner"/>
    <x v="1"/>
    <x v="1"/>
    <s v="Halle"/>
    <x v="1"/>
    <s v="Consumer"/>
    <s v="Economy"/>
    <x v="0"/>
    <x v="14"/>
    <s v="Harbour Creations Round Labels, Adjustable"/>
    <n v="0"/>
    <n v="14"/>
    <n v="4"/>
    <n v="3"/>
    <b v="0"/>
  </r>
  <r>
    <s v="BN-2012-873448"/>
    <x v="998"/>
    <n v="25"/>
    <n v="9"/>
    <n v="12"/>
    <x v="998"/>
    <s v="Isabella Secombe"/>
    <x v="0"/>
    <x v="0"/>
    <s v="Stockholm"/>
    <x v="0"/>
    <s v="Consumer"/>
    <s v="Economy"/>
    <x v="2"/>
    <x v="5"/>
    <s v="Safco Corner Shelving, Metal"/>
    <n v="1"/>
    <n v="223"/>
    <n v="-112"/>
    <n v="3"/>
    <b v="0"/>
  </r>
  <r>
    <s v="BN-2012-873448"/>
    <x v="998"/>
    <n v="25"/>
    <n v="9"/>
    <n v="12"/>
    <x v="998"/>
    <s v="Isabella Secombe"/>
    <x v="0"/>
    <x v="0"/>
    <s v="Stockholm"/>
    <x v="0"/>
    <s v="Consumer"/>
    <s v="Economy"/>
    <x v="0"/>
    <x v="11"/>
    <s v="Stockwell Paper Clips, Metal"/>
    <n v="1"/>
    <n v="20"/>
    <n v="-4"/>
    <n v="3"/>
    <b v="0"/>
  </r>
  <r>
    <s v="BN-2012-873448"/>
    <x v="998"/>
    <n v="25"/>
    <n v="9"/>
    <n v="12"/>
    <x v="998"/>
    <s v="Isabella Secombe"/>
    <x v="0"/>
    <x v="0"/>
    <s v="Stockholm"/>
    <x v="0"/>
    <s v="Consumer"/>
    <s v="Economy"/>
    <x v="1"/>
    <x v="13"/>
    <s v="Hewlett Ink, Laser"/>
    <n v="1"/>
    <n v="520"/>
    <n v="-396"/>
    <n v="7"/>
    <b v="0"/>
  </r>
  <r>
    <s v="AZ-2013-9185602"/>
    <x v="999"/>
    <n v="25"/>
    <n v="9"/>
    <n v="13"/>
    <x v="999"/>
    <s v="Mary Wilson"/>
    <x v="4"/>
    <x v="4"/>
    <s v="Great Yarmouth"/>
    <x v="0"/>
    <s v="Consumer"/>
    <s v="Immediate"/>
    <x v="0"/>
    <x v="1"/>
    <s v="Avery Binder, Clear"/>
    <n v="0"/>
    <n v="62"/>
    <n v="6"/>
    <n v="5"/>
    <b v="1"/>
  </r>
  <r>
    <s v="AZ-2013-6736860"/>
    <x v="999"/>
    <n v="25"/>
    <n v="9"/>
    <n v="13"/>
    <x v="999"/>
    <s v="Gabrielle Tulaba"/>
    <x v="1"/>
    <x v="31"/>
    <s v="Hamburg"/>
    <x v="1"/>
    <s v="Consumer"/>
    <s v="Priority"/>
    <x v="0"/>
    <x v="14"/>
    <s v="Avery Shipping Labels, Adjustable"/>
    <n v="0"/>
    <n v="20"/>
    <n v="6"/>
    <n v="2"/>
    <b v="1"/>
  </r>
  <r>
    <s v="AZ-2013-6736860"/>
    <x v="999"/>
    <n v="25"/>
    <n v="9"/>
    <n v="13"/>
    <x v="999"/>
    <s v="Gabrielle Tulaba"/>
    <x v="1"/>
    <x v="31"/>
    <s v="Hamburg"/>
    <x v="1"/>
    <s v="Consumer"/>
    <s v="Priority"/>
    <x v="0"/>
    <x v="0"/>
    <s v="SanDisk Note Cards, Multicolor"/>
    <n v="0"/>
    <n v="170"/>
    <n v="71"/>
    <n v="5"/>
    <b v="0"/>
  </r>
  <r>
    <s v="AZ-2013-6736860"/>
    <x v="999"/>
    <n v="25"/>
    <n v="9"/>
    <n v="13"/>
    <x v="999"/>
    <s v="Gabrielle Tulaba"/>
    <x v="1"/>
    <x v="31"/>
    <s v="Hamburg"/>
    <x v="1"/>
    <s v="Consumer"/>
    <s v="Priority"/>
    <x v="1"/>
    <x v="7"/>
    <s v="Logitech Router, Erganomic"/>
    <n v="0"/>
    <n v="245"/>
    <n v="44"/>
    <n v="1"/>
    <b v="0"/>
  </r>
  <r>
    <s v="BN-2013-5989900"/>
    <x v="999"/>
    <n v="25"/>
    <n v="9"/>
    <n v="13"/>
    <x v="999"/>
    <s v="Cooper Burn"/>
    <x v="9"/>
    <x v="19"/>
    <s v="Heerlen"/>
    <x v="1"/>
    <s v="Consumer"/>
    <s v="Economy Plus"/>
    <x v="0"/>
    <x v="2"/>
    <s v="Binney &amp; Smith Canvas, Fluorescent"/>
    <n v="1"/>
    <n v="237"/>
    <n v="-147"/>
    <n v="9"/>
    <b v="0"/>
  </r>
  <r>
    <s v="BN-2013-5989900"/>
    <x v="999"/>
    <n v="25"/>
    <n v="9"/>
    <n v="13"/>
    <x v="999"/>
    <s v="Cooper Burn"/>
    <x v="9"/>
    <x v="19"/>
    <s v="Heerlen"/>
    <x v="1"/>
    <s v="Consumer"/>
    <s v="Economy Plus"/>
    <x v="0"/>
    <x v="2"/>
    <s v="Boston Pens, Fluorescent"/>
    <n v="1"/>
    <n v="15"/>
    <n v="-10"/>
    <n v="2"/>
    <b v="0"/>
  </r>
  <r>
    <s v="AZ-2013-2764499"/>
    <x v="999"/>
    <n v="25"/>
    <n v="9"/>
    <n v="13"/>
    <x v="999"/>
    <s v="Adam Peacock"/>
    <x v="3"/>
    <x v="39"/>
    <s v="Martigues"/>
    <x v="1"/>
    <s v="Corporate"/>
    <s v="Economy"/>
    <x v="2"/>
    <x v="5"/>
    <s v="Bush Floating Shelf Set, Metal"/>
    <n v="0"/>
    <n v="461"/>
    <n v="-5"/>
    <n v="3"/>
    <b v="1"/>
  </r>
  <r>
    <s v="AZ-2013-2764499"/>
    <x v="999"/>
    <n v="25"/>
    <n v="9"/>
    <n v="13"/>
    <x v="999"/>
    <s v="Adam Peacock"/>
    <x v="3"/>
    <x v="39"/>
    <s v="Martigues"/>
    <x v="1"/>
    <s v="Corporate"/>
    <s v="Economy"/>
    <x v="2"/>
    <x v="6"/>
    <s v="Harbour Creations Chairmat, Adjustable"/>
    <n v="0"/>
    <n v="268"/>
    <n v="83"/>
    <n v="4"/>
    <b v="0"/>
  </r>
  <r>
    <s v="AZ-2013-5712396"/>
    <x v="999"/>
    <n v="25"/>
    <n v="9"/>
    <n v="13"/>
    <x v="999"/>
    <s v="Jonathan Barbee"/>
    <x v="1"/>
    <x v="5"/>
    <s v="Berlin"/>
    <x v="1"/>
    <s v="Consumer"/>
    <s v="Economy"/>
    <x v="0"/>
    <x v="10"/>
    <s v="Kraft Interoffice Envelope, with clear poly window"/>
    <n v="0"/>
    <n v="91"/>
    <n v="29"/>
    <n v="2"/>
    <b v="1"/>
  </r>
  <r>
    <s v="AZ-2013-5712396"/>
    <x v="999"/>
    <n v="25"/>
    <n v="9"/>
    <n v="13"/>
    <x v="999"/>
    <s v="Jonathan Barbee"/>
    <x v="1"/>
    <x v="5"/>
    <s v="Berlin"/>
    <x v="1"/>
    <s v="Consumer"/>
    <s v="Economy"/>
    <x v="0"/>
    <x v="3"/>
    <s v="Eldon Trays, Single Width"/>
    <n v="0"/>
    <n v="192"/>
    <n v="31"/>
    <n v="5"/>
    <b v="0"/>
  </r>
  <r>
    <s v="AZ-2013-5176501"/>
    <x v="999"/>
    <n v="25"/>
    <n v="9"/>
    <n v="13"/>
    <x v="999"/>
    <s v="Steven Prince"/>
    <x v="3"/>
    <x v="8"/>
    <s v="Neuilly-sur-Marne"/>
    <x v="1"/>
    <s v="Home Office"/>
    <s v="Economy"/>
    <x v="0"/>
    <x v="2"/>
    <s v="Boston Sketch Pad, Water Color"/>
    <n v="0"/>
    <n v="207"/>
    <n v="6"/>
    <n v="4"/>
    <b v="1"/>
  </r>
  <r>
    <s v="AZ-2013-5176501"/>
    <x v="999"/>
    <n v="25"/>
    <n v="9"/>
    <n v="13"/>
    <x v="999"/>
    <s v="Steven Prince"/>
    <x v="3"/>
    <x v="8"/>
    <s v="Neuilly-sur-Marne"/>
    <x v="1"/>
    <s v="Home Office"/>
    <s v="Economy"/>
    <x v="0"/>
    <x v="12"/>
    <s v="Elite Scissors, Steel"/>
    <n v="0"/>
    <n v="66"/>
    <n v="14"/>
    <n v="3"/>
    <b v="0"/>
  </r>
  <r>
    <s v="AZ-2013-5176501"/>
    <x v="999"/>
    <n v="25"/>
    <n v="9"/>
    <n v="13"/>
    <x v="999"/>
    <s v="Steven Prince"/>
    <x v="3"/>
    <x v="8"/>
    <s v="Neuilly-sur-Marne"/>
    <x v="1"/>
    <s v="Home Office"/>
    <s v="Economy"/>
    <x v="1"/>
    <x v="13"/>
    <s v="Canon Fax and Copier, High-Speed"/>
    <n v="0"/>
    <n v="322"/>
    <n v="-30"/>
    <n v="2"/>
    <b v="0"/>
  </r>
  <r>
    <s v="BN-2013-6417134"/>
    <x v="999"/>
    <n v="25"/>
    <n v="9"/>
    <n v="13"/>
    <x v="999"/>
    <s v="Molly Palmer"/>
    <x v="4"/>
    <x v="4"/>
    <s v="London"/>
    <x v="0"/>
    <s v="Corporate"/>
    <s v="Economy"/>
    <x v="2"/>
    <x v="15"/>
    <s v="Rubbermaid Photo Frame, Erganomic"/>
    <n v="0"/>
    <n v="91"/>
    <n v="-14"/>
    <n v="3"/>
    <b v="0"/>
  </r>
  <r>
    <s v="BN-2013-2717861"/>
    <x v="999"/>
    <n v="25"/>
    <n v="9"/>
    <n v="13"/>
    <x v="999"/>
    <s v="Evie Flockhart"/>
    <x v="12"/>
    <x v="83"/>
    <s v="Lisbon"/>
    <x v="2"/>
    <s v="Consumer"/>
    <s v="Economy"/>
    <x v="0"/>
    <x v="8"/>
    <s v="Hamilton Beach Toaster, White"/>
    <n v="1"/>
    <n v="139"/>
    <n v="-20"/>
    <n v="5"/>
    <b v="1"/>
  </r>
  <r>
    <s v="BN-2013-2717861"/>
    <x v="999"/>
    <n v="25"/>
    <n v="9"/>
    <n v="13"/>
    <x v="999"/>
    <s v="Evie Flockhart"/>
    <x v="12"/>
    <x v="83"/>
    <s v="Lisbon"/>
    <x v="2"/>
    <s v="Consumer"/>
    <s v="Economy"/>
    <x v="0"/>
    <x v="2"/>
    <s v="Binney &amp; Smith Canvas, Fluorescent"/>
    <n v="1"/>
    <n v="53"/>
    <n v="-33"/>
    <n v="2"/>
    <b v="1"/>
  </r>
  <r>
    <s v="BN-2013-2717861"/>
    <x v="999"/>
    <n v="25"/>
    <n v="9"/>
    <n v="13"/>
    <x v="999"/>
    <s v="Evie Flockhart"/>
    <x v="12"/>
    <x v="83"/>
    <s v="Lisbon"/>
    <x v="2"/>
    <s v="Consumer"/>
    <s v="Economy"/>
    <x v="0"/>
    <x v="1"/>
    <s v="Acco 3-Hole Punch, Clear"/>
    <n v="1"/>
    <n v="74"/>
    <n v="-49"/>
    <n v="5"/>
    <b v="1"/>
  </r>
  <r>
    <s v="BN-2013-2717861"/>
    <x v="999"/>
    <n v="25"/>
    <n v="9"/>
    <n v="13"/>
    <x v="999"/>
    <s v="Evie Flockhart"/>
    <x v="12"/>
    <x v="83"/>
    <s v="Lisbon"/>
    <x v="2"/>
    <s v="Consumer"/>
    <s v="Economy"/>
    <x v="0"/>
    <x v="1"/>
    <s v="Acco Hole Reinforcements, Durable"/>
    <n v="1"/>
    <n v="29"/>
    <n v="-2"/>
    <n v="7"/>
    <b v="1"/>
  </r>
  <r>
    <s v="BN-2013-2717861"/>
    <x v="999"/>
    <n v="25"/>
    <n v="9"/>
    <n v="13"/>
    <x v="999"/>
    <s v="Evie Flockhart"/>
    <x v="12"/>
    <x v="83"/>
    <s v="Lisbon"/>
    <x v="2"/>
    <s v="Consumer"/>
    <s v="Economy"/>
    <x v="0"/>
    <x v="3"/>
    <s v="Fellowes Box, Industrial"/>
    <n v="1"/>
    <n v="50"/>
    <n v="-45"/>
    <n v="5"/>
    <b v="0"/>
  </r>
  <r>
    <s v="AZ-2013-8435780"/>
    <x v="999"/>
    <n v="25"/>
    <n v="9"/>
    <n v="13"/>
    <x v="999"/>
    <s v="Kai Wicks"/>
    <x v="4"/>
    <x v="4"/>
    <s v="Widnes"/>
    <x v="0"/>
    <s v="Corporate"/>
    <s v="Economy"/>
    <x v="1"/>
    <x v="9"/>
    <s v="Apple Signal Booster, with Caller ID"/>
    <n v="0"/>
    <n v="410"/>
    <n v="37"/>
    <n v="3"/>
    <b v="1"/>
  </r>
  <r>
    <s v="BN-2013-2717861"/>
    <x v="999"/>
    <n v="25"/>
    <n v="9"/>
    <n v="13"/>
    <x v="999"/>
    <s v="Evie Flockhart"/>
    <x v="12"/>
    <x v="83"/>
    <s v="Lisbon"/>
    <x v="2"/>
    <s v="Consumer"/>
    <s v="Economy"/>
    <x v="1"/>
    <x v="13"/>
    <s v="Hewlett Wireless Fax, Color"/>
    <n v="1"/>
    <n v="191"/>
    <n v="-114"/>
    <n v="1"/>
    <b v="0"/>
  </r>
  <r>
    <s v="AZ-2014-3658958"/>
    <x v="1000"/>
    <n v="25"/>
    <n v="9"/>
    <n v="14"/>
    <x v="1000"/>
    <s v="Abbie Perry"/>
    <x v="3"/>
    <x v="41"/>
    <s v="Louviers"/>
    <x v="1"/>
    <s v="Consumer"/>
    <s v="Economy"/>
    <x v="0"/>
    <x v="2"/>
    <s v="Stanley Sketch Pad, Water Color"/>
    <n v="0"/>
    <n v="95"/>
    <n v="18"/>
    <n v="2"/>
    <b v="0"/>
  </r>
  <r>
    <s v="AZ-2014-8548131"/>
    <x v="1000"/>
    <n v="25"/>
    <n v="9"/>
    <n v="14"/>
    <x v="1000"/>
    <s v="Desiree Hurt"/>
    <x v="4"/>
    <x v="4"/>
    <s v="Bolton"/>
    <x v="0"/>
    <s v="Home Office"/>
    <s v="Economy"/>
    <x v="0"/>
    <x v="2"/>
    <s v="Sanford Highlighters, Blue"/>
    <n v="0"/>
    <n v="110"/>
    <n v="12"/>
    <n v="7"/>
    <b v="0"/>
  </r>
  <r>
    <s v="AZ-2014-2017508"/>
    <x v="1000"/>
    <n v="25"/>
    <n v="9"/>
    <n v="14"/>
    <x v="1000"/>
    <s v="Ewan Walton"/>
    <x v="2"/>
    <x v="6"/>
    <s v="Rome"/>
    <x v="2"/>
    <s v="Consumer"/>
    <s v="Economy"/>
    <x v="0"/>
    <x v="12"/>
    <s v="Kleencut Trimmer, Easy Grip"/>
    <n v="0"/>
    <n v="129"/>
    <n v="31"/>
    <n v="3"/>
    <b v="1"/>
  </r>
  <r>
    <s v="AZ-2014-19623"/>
    <x v="1000"/>
    <n v="25"/>
    <n v="9"/>
    <n v="14"/>
    <x v="1000"/>
    <s v="Jasper Neighbour"/>
    <x v="5"/>
    <x v="18"/>
    <s v="Elda"/>
    <x v="2"/>
    <s v="Corporate"/>
    <s v="Economy Plus"/>
    <x v="0"/>
    <x v="1"/>
    <s v="Acco Index Tab, Durable"/>
    <n v="0"/>
    <n v="63"/>
    <n v="14"/>
    <n v="7"/>
    <b v="0"/>
  </r>
  <r>
    <s v="AZ-2014-3636472"/>
    <x v="1000"/>
    <n v="25"/>
    <n v="9"/>
    <n v="14"/>
    <x v="1000"/>
    <s v="Zona Meyer"/>
    <x v="5"/>
    <x v="22"/>
    <s v="Huelva"/>
    <x v="2"/>
    <s v="Corporate"/>
    <s v="Economy"/>
    <x v="0"/>
    <x v="10"/>
    <s v="Ames Manila Envelope, Security-Tint"/>
    <n v="0"/>
    <n v="108"/>
    <n v="43"/>
    <n v="4"/>
    <b v="0"/>
  </r>
  <r>
    <s v="AZ-2014-3636472"/>
    <x v="1000"/>
    <n v="25"/>
    <n v="9"/>
    <n v="14"/>
    <x v="1000"/>
    <s v="Zona Meyer"/>
    <x v="5"/>
    <x v="22"/>
    <s v="Huelva"/>
    <x v="2"/>
    <s v="Corporate"/>
    <s v="Economy"/>
    <x v="0"/>
    <x v="0"/>
    <s v="SanDisk Parchment Paper, Premium"/>
    <n v="0"/>
    <n v="67"/>
    <n v="13"/>
    <n v="4"/>
    <b v="0"/>
  </r>
  <r>
    <s v="AZ-2014-3636472"/>
    <x v="1000"/>
    <n v="25"/>
    <n v="9"/>
    <n v="14"/>
    <x v="1000"/>
    <s v="Zona Meyer"/>
    <x v="5"/>
    <x v="22"/>
    <s v="Huelva"/>
    <x v="2"/>
    <s v="Corporate"/>
    <s v="Economy"/>
    <x v="0"/>
    <x v="3"/>
    <s v="Fellowes Trays, Blue"/>
    <n v="0"/>
    <n v="103"/>
    <n v="-3"/>
    <n v="2"/>
    <b v="0"/>
  </r>
  <r>
    <s v="AZ-2014-8548131"/>
    <x v="1000"/>
    <n v="25"/>
    <n v="9"/>
    <n v="14"/>
    <x v="1000"/>
    <s v="Desiree Hurt"/>
    <x v="4"/>
    <x v="4"/>
    <s v="Bolton"/>
    <x v="0"/>
    <s v="Home Office"/>
    <s v="Economy"/>
    <x v="1"/>
    <x v="13"/>
    <s v="Brother Fax Machine, Digital"/>
    <n v="0"/>
    <n v="636"/>
    <n v="204"/>
    <n v="2"/>
    <b v="0"/>
  </r>
  <r>
    <s v="AZ-2014-1499701"/>
    <x v="1000"/>
    <n v="25"/>
    <n v="9"/>
    <n v="14"/>
    <x v="1000"/>
    <s v="Kevin Madigan"/>
    <x v="1"/>
    <x v="1"/>
    <s v="Oberhausen"/>
    <x v="1"/>
    <s v="Consumer"/>
    <s v="Economy"/>
    <x v="0"/>
    <x v="2"/>
    <s v="BIC Canvas, Fluorescent"/>
    <n v="0"/>
    <n v="275"/>
    <n v="96"/>
    <n v="5"/>
    <b v="1"/>
  </r>
  <r>
    <s v="AZ-2014-1499701"/>
    <x v="1000"/>
    <n v="25"/>
    <n v="9"/>
    <n v="14"/>
    <x v="1000"/>
    <s v="Kevin Madigan"/>
    <x v="1"/>
    <x v="1"/>
    <s v="Oberhausen"/>
    <x v="1"/>
    <s v="Consumer"/>
    <s v="Economy"/>
    <x v="0"/>
    <x v="1"/>
    <s v="Ibico Hole Reinforcements, Durable"/>
    <n v="0"/>
    <n v="42"/>
    <n v="12"/>
    <n v="5"/>
    <b v="1"/>
  </r>
  <r>
    <s v="AZ-2014-1499701"/>
    <x v="1000"/>
    <n v="25"/>
    <n v="9"/>
    <n v="14"/>
    <x v="1000"/>
    <s v="Kevin Madigan"/>
    <x v="1"/>
    <x v="1"/>
    <s v="Oberhausen"/>
    <x v="1"/>
    <s v="Consumer"/>
    <s v="Economy"/>
    <x v="0"/>
    <x v="3"/>
    <s v="Eldon Lockers, Industrial"/>
    <n v="0"/>
    <n v="893"/>
    <n v="387"/>
    <n v="5"/>
    <b v="0"/>
  </r>
  <r>
    <s v="AZ-2014-6417679"/>
    <x v="1000"/>
    <n v="25"/>
    <n v="9"/>
    <n v="14"/>
    <x v="1000"/>
    <s v="Jonathan Loftus"/>
    <x v="8"/>
    <x v="124"/>
    <s v="Brussels"/>
    <x v="1"/>
    <s v="Home Office"/>
    <s v="Economy"/>
    <x v="0"/>
    <x v="3"/>
    <s v="Smead File Cart, Industrial"/>
    <n v="0"/>
    <n v="642"/>
    <n v="180"/>
    <n v="5"/>
    <b v="1"/>
  </r>
  <r>
    <s v="AZ-2014-1499701"/>
    <x v="1000"/>
    <n v="25"/>
    <n v="9"/>
    <n v="14"/>
    <x v="1000"/>
    <s v="Kevin Madigan"/>
    <x v="1"/>
    <x v="1"/>
    <s v="Oberhausen"/>
    <x v="1"/>
    <s v="Consumer"/>
    <s v="Economy"/>
    <x v="1"/>
    <x v="13"/>
    <s v="Brother Fax Machine, Laser"/>
    <n v="0"/>
    <n v="956"/>
    <n v="392"/>
    <n v="3"/>
    <b v="0"/>
  </r>
  <r>
    <s v="AZ-2011-8385833"/>
    <x v="1001"/>
    <n v="26"/>
    <n v="9"/>
    <n v="11"/>
    <x v="1001"/>
    <s v="Joseph Wright"/>
    <x v="3"/>
    <x v="30"/>
    <s v="Beauvais"/>
    <x v="1"/>
    <s v="Home Office"/>
    <s v="Economy"/>
    <x v="0"/>
    <x v="8"/>
    <s v="Cuisinart Microwave, Red"/>
    <n v="0"/>
    <n v="1253"/>
    <n v="237"/>
    <n v="5"/>
    <b v="0"/>
  </r>
  <r>
    <s v="AZ-2011-8385833"/>
    <x v="1001"/>
    <n v="26"/>
    <n v="9"/>
    <n v="11"/>
    <x v="1001"/>
    <s v="Joseph Wright"/>
    <x v="3"/>
    <x v="30"/>
    <s v="Beauvais"/>
    <x v="1"/>
    <s v="Home Office"/>
    <s v="Economy"/>
    <x v="0"/>
    <x v="11"/>
    <s v="Accos Rubber Bands, Assorted Sizes"/>
    <n v="0"/>
    <n v="42"/>
    <n v="10"/>
    <n v="3"/>
    <b v="0"/>
  </r>
  <r>
    <s v="AZ-2011-8385833"/>
    <x v="1001"/>
    <n v="26"/>
    <n v="9"/>
    <n v="11"/>
    <x v="1001"/>
    <s v="Joseph Wright"/>
    <x v="3"/>
    <x v="30"/>
    <s v="Beauvais"/>
    <x v="1"/>
    <s v="Home Office"/>
    <s v="Economy"/>
    <x v="0"/>
    <x v="14"/>
    <s v="Avery Color Coded Labels, Laser Printer Compatible"/>
    <n v="0"/>
    <n v="80"/>
    <n v="14"/>
    <n v="6"/>
    <b v="0"/>
  </r>
  <r>
    <s v="AZ-2011-8385833"/>
    <x v="1001"/>
    <n v="26"/>
    <n v="9"/>
    <n v="11"/>
    <x v="1001"/>
    <s v="Joseph Wright"/>
    <x v="3"/>
    <x v="30"/>
    <s v="Beauvais"/>
    <x v="1"/>
    <s v="Home Office"/>
    <s v="Economy"/>
    <x v="0"/>
    <x v="14"/>
    <s v="Avery Legal Exhibit Labels, 5000 Label Set"/>
    <n v="0"/>
    <n v="106"/>
    <n v="48"/>
    <n v="9"/>
    <b v="0"/>
  </r>
  <r>
    <s v="AZ-2011-8385833"/>
    <x v="1001"/>
    <n v="26"/>
    <n v="9"/>
    <n v="11"/>
    <x v="1001"/>
    <s v="Joseph Wright"/>
    <x v="3"/>
    <x v="30"/>
    <s v="Beauvais"/>
    <x v="1"/>
    <s v="Home Office"/>
    <s v="Economy"/>
    <x v="0"/>
    <x v="3"/>
    <s v="Smead Folders, Wire Frame"/>
    <n v="0"/>
    <n v="30"/>
    <n v="-1"/>
    <n v="2"/>
    <b v="1"/>
  </r>
  <r>
    <s v="AZ-2011-9846690"/>
    <x v="1001"/>
    <n v="26"/>
    <n v="9"/>
    <n v="11"/>
    <x v="1001"/>
    <s v="Eve Spencer"/>
    <x v="1"/>
    <x v="1"/>
    <s v="Duisburg"/>
    <x v="1"/>
    <s v="Consumer"/>
    <s v="Economy"/>
    <x v="1"/>
    <x v="9"/>
    <s v="Samsung Office Telephone, VoIP"/>
    <n v="0"/>
    <n v="131"/>
    <n v="38"/>
    <n v="2"/>
    <b v="0"/>
  </r>
  <r>
    <s v="BN-2011-7685910"/>
    <x v="1001"/>
    <n v="26"/>
    <n v="9"/>
    <n v="11"/>
    <x v="1001"/>
    <s v="Bradley Howell"/>
    <x v="1"/>
    <x v="32"/>
    <s v="Wiesbaden"/>
    <x v="1"/>
    <s v="Corporate"/>
    <s v="Economy"/>
    <x v="0"/>
    <x v="2"/>
    <s v="BIC Markers, Water Color"/>
    <n v="0"/>
    <n v="237"/>
    <n v="83"/>
    <n v="8"/>
    <b v="1"/>
  </r>
  <r>
    <s v="BN-2011-7685910"/>
    <x v="1001"/>
    <n v="26"/>
    <n v="9"/>
    <n v="11"/>
    <x v="1001"/>
    <s v="Bradley Howell"/>
    <x v="1"/>
    <x v="32"/>
    <s v="Wiesbaden"/>
    <x v="1"/>
    <s v="Corporate"/>
    <s v="Economy"/>
    <x v="0"/>
    <x v="3"/>
    <s v="Fellowes Box, Industrial"/>
    <n v="0"/>
    <n v="54"/>
    <n v="-3"/>
    <n v="3"/>
    <b v="0"/>
  </r>
  <r>
    <s v="BN-2011-9556882"/>
    <x v="1001"/>
    <n v="26"/>
    <n v="9"/>
    <n v="11"/>
    <x v="1001"/>
    <s v="Isabelle Radcliffe"/>
    <x v="3"/>
    <x v="30"/>
    <s v="Arras"/>
    <x v="1"/>
    <s v="Corporate"/>
    <s v="Economy"/>
    <x v="0"/>
    <x v="11"/>
    <s v="OIC Paper Clips, 12 Pack"/>
    <n v="0"/>
    <n v="28"/>
    <n v="7"/>
    <n v="2"/>
    <b v="1"/>
  </r>
  <r>
    <s v="BN-2011-9556882"/>
    <x v="1001"/>
    <n v="26"/>
    <n v="9"/>
    <n v="11"/>
    <x v="1001"/>
    <s v="Isabelle Radcliffe"/>
    <x v="3"/>
    <x v="30"/>
    <s v="Arras"/>
    <x v="1"/>
    <s v="Corporate"/>
    <s v="Economy"/>
    <x v="1"/>
    <x v="9"/>
    <s v="Nokia Audio Dock, with Caller ID"/>
    <n v="0"/>
    <n v="425"/>
    <n v="0"/>
    <n v="3"/>
    <b v="1"/>
  </r>
  <r>
    <s v="AZ-2012-3772420"/>
    <x v="1002"/>
    <n v="26"/>
    <n v="9"/>
    <n v="12"/>
    <x v="1002"/>
    <s v="Chelsea Howell"/>
    <x v="1"/>
    <x v="1"/>
    <s v="Essen"/>
    <x v="1"/>
    <s v="Consumer"/>
    <s v="Economy"/>
    <x v="0"/>
    <x v="12"/>
    <s v="Fiskars Trimmer, Steel"/>
    <n v="0"/>
    <n v="167"/>
    <n v="20"/>
    <n v="4"/>
    <b v="0"/>
  </r>
  <r>
    <s v="AZ-2012-7250654"/>
    <x v="1002"/>
    <n v="26"/>
    <n v="9"/>
    <n v="12"/>
    <x v="1002"/>
    <s v="Pearl Summers"/>
    <x v="3"/>
    <x v="9"/>
    <s v="Clermont-Ferrand"/>
    <x v="1"/>
    <s v="Consumer"/>
    <s v="Economy Plus"/>
    <x v="2"/>
    <x v="5"/>
    <s v="Dania Classic Bookcase, Pine"/>
    <n v="0"/>
    <n v="371"/>
    <n v="87"/>
    <n v="1"/>
    <b v="0"/>
  </r>
  <r>
    <s v="AZ-2012-7250654"/>
    <x v="1002"/>
    <n v="26"/>
    <n v="9"/>
    <n v="12"/>
    <x v="1002"/>
    <s v="Pearl Summers"/>
    <x v="3"/>
    <x v="9"/>
    <s v="Clermont-Ferrand"/>
    <x v="1"/>
    <s v="Consumer"/>
    <s v="Economy Plus"/>
    <x v="2"/>
    <x v="15"/>
    <s v="Rubbermaid Door Stop, Black"/>
    <n v="0"/>
    <n v="88"/>
    <n v="27"/>
    <n v="2"/>
    <b v="1"/>
  </r>
  <r>
    <s v="AZ-2012-7250654"/>
    <x v="1002"/>
    <n v="26"/>
    <n v="9"/>
    <n v="12"/>
    <x v="1002"/>
    <s v="Pearl Summers"/>
    <x v="3"/>
    <x v="9"/>
    <s v="Clermont-Ferrand"/>
    <x v="1"/>
    <s v="Consumer"/>
    <s v="Economy Plus"/>
    <x v="0"/>
    <x v="10"/>
    <s v="GlobeWeis Clasp Envelope, Set of 50"/>
    <n v="0"/>
    <n v="30"/>
    <n v="12"/>
    <n v="3"/>
    <b v="1"/>
  </r>
  <r>
    <s v="AZ-2012-7250654"/>
    <x v="1002"/>
    <n v="26"/>
    <n v="9"/>
    <n v="12"/>
    <x v="1002"/>
    <s v="Pearl Summers"/>
    <x v="3"/>
    <x v="9"/>
    <s v="Clermont-Ferrand"/>
    <x v="1"/>
    <s v="Consumer"/>
    <s v="Economy Plus"/>
    <x v="0"/>
    <x v="14"/>
    <s v="Harbour Creations Round Labels, 5000 Label Set"/>
    <n v="0"/>
    <n v="14"/>
    <n v="6"/>
    <n v="2"/>
    <b v="0"/>
  </r>
  <r>
    <s v="BN-2012-723325"/>
    <x v="1002"/>
    <n v="26"/>
    <n v="9"/>
    <n v="12"/>
    <x v="1002"/>
    <s v="Madeline Crooks"/>
    <x v="9"/>
    <x v="46"/>
    <s v="Rotterdam"/>
    <x v="1"/>
    <s v="Consumer"/>
    <s v="Economy"/>
    <x v="2"/>
    <x v="5"/>
    <s v="Ikea Library with Doors, Pine"/>
    <n v="1"/>
    <n v="365"/>
    <n v="-124"/>
    <n v="2"/>
    <b v="1"/>
  </r>
  <r>
    <s v="BN-2013-2085562"/>
    <x v="1003"/>
    <n v="26"/>
    <n v="9"/>
    <n v="13"/>
    <x v="1003"/>
    <s v="Elisabeth Manson"/>
    <x v="0"/>
    <x v="0"/>
    <s v="Stockholm"/>
    <x v="0"/>
    <s v="Consumer"/>
    <s v="Economy Plus"/>
    <x v="0"/>
    <x v="3"/>
    <s v="Fellowes File Cart, Blue"/>
    <n v="1"/>
    <n v="137"/>
    <n v="-28"/>
    <n v="2"/>
    <b v="1"/>
  </r>
  <r>
    <s v="AZ-2013-9352231"/>
    <x v="1003"/>
    <n v="26"/>
    <n v="9"/>
    <n v="13"/>
    <x v="1003"/>
    <s v="Noah Hart"/>
    <x v="8"/>
    <x v="56"/>
    <s v="Ghent"/>
    <x v="1"/>
    <s v="Consumer"/>
    <s v="Economy Plus"/>
    <x v="0"/>
    <x v="1"/>
    <s v="Ibico Binder Covers, Recycled"/>
    <n v="0"/>
    <n v="42"/>
    <n v="15"/>
    <n v="3"/>
    <b v="1"/>
  </r>
  <r>
    <s v="AZ-2013-8218770"/>
    <x v="1003"/>
    <n v="26"/>
    <n v="9"/>
    <n v="13"/>
    <x v="1003"/>
    <s v="Lilly Akhtar"/>
    <x v="4"/>
    <x v="42"/>
    <s v="Edinburgh"/>
    <x v="0"/>
    <s v="Home Office"/>
    <s v="Economy"/>
    <x v="0"/>
    <x v="2"/>
    <s v="BIC Markers, Fluorescent"/>
    <n v="0"/>
    <n v="55"/>
    <n v="4"/>
    <n v="2"/>
    <b v="1"/>
  </r>
  <r>
    <s v="AZ-2013-7698467"/>
    <x v="1003"/>
    <n v="26"/>
    <n v="9"/>
    <n v="13"/>
    <x v="1003"/>
    <s v="Kayla Ronald"/>
    <x v="2"/>
    <x v="24"/>
    <s v="Legnano"/>
    <x v="2"/>
    <s v="Corporate"/>
    <s v="Economy"/>
    <x v="0"/>
    <x v="14"/>
    <s v="Hon File Folder Labels, Alphabetical"/>
    <n v="0"/>
    <n v="42"/>
    <n v="16"/>
    <n v="5"/>
    <b v="1"/>
  </r>
  <r>
    <s v="BN-2013-132912"/>
    <x v="1003"/>
    <n v="26"/>
    <n v="9"/>
    <n v="13"/>
    <x v="1003"/>
    <s v="Britney Basaldua"/>
    <x v="3"/>
    <x v="8"/>
    <s v="Conflans-Sainte-Honorine"/>
    <x v="1"/>
    <s v="Corporate"/>
    <s v="Economy"/>
    <x v="1"/>
    <x v="4"/>
    <s v="StarTech Receipt Printer, Wireless"/>
    <n v="0"/>
    <n v="188"/>
    <n v="-18"/>
    <n v="2"/>
    <b v="1"/>
  </r>
  <r>
    <s v="AZ-2013-7698467"/>
    <x v="1003"/>
    <n v="26"/>
    <n v="9"/>
    <n v="13"/>
    <x v="1003"/>
    <s v="Kayla Ronald"/>
    <x v="2"/>
    <x v="24"/>
    <s v="Legnano"/>
    <x v="2"/>
    <s v="Corporate"/>
    <s v="Economy"/>
    <x v="1"/>
    <x v="7"/>
    <s v="Enermax Numeric Keypad, Bluetooth"/>
    <n v="0"/>
    <n v="230"/>
    <n v="53"/>
    <n v="4"/>
    <b v="1"/>
  </r>
  <r>
    <s v="AZ-2013-7698467"/>
    <x v="1003"/>
    <n v="26"/>
    <n v="9"/>
    <n v="13"/>
    <x v="1003"/>
    <s v="Kayla Ronald"/>
    <x v="2"/>
    <x v="24"/>
    <s v="Legnano"/>
    <x v="2"/>
    <s v="Corporate"/>
    <s v="Economy"/>
    <x v="1"/>
    <x v="9"/>
    <s v="Apple Signal Booster, Full Size"/>
    <n v="0"/>
    <n v="662"/>
    <n v="-386"/>
    <n v="8"/>
    <b v="0"/>
  </r>
  <r>
    <s v="BN-2014-3100971"/>
    <x v="1004"/>
    <n v="26"/>
    <n v="9"/>
    <n v="14"/>
    <x v="1004"/>
    <s v="Anna Macdonald"/>
    <x v="3"/>
    <x v="39"/>
    <s v="Cagnes-sur-Mer"/>
    <x v="1"/>
    <s v="Consumer"/>
    <s v="Economy Plus"/>
    <x v="2"/>
    <x v="5"/>
    <s v="Dania 3-Shelf Cabinet, Pine"/>
    <n v="0"/>
    <n v="257"/>
    <n v="-3"/>
    <n v="2"/>
    <b v="0"/>
  </r>
  <r>
    <s v="BN-2014-2658770"/>
    <x v="1004"/>
    <n v="26"/>
    <n v="9"/>
    <n v="14"/>
    <x v="1004"/>
    <s v="Ewan O'Neill"/>
    <x v="9"/>
    <x v="19"/>
    <s v="Sittard"/>
    <x v="1"/>
    <s v="Corporate"/>
    <s v="Priority"/>
    <x v="0"/>
    <x v="10"/>
    <s v="Kraft Clasp Envelope, Set of 50"/>
    <n v="1"/>
    <n v="9"/>
    <n v="-9"/>
    <n v="2"/>
    <b v="0"/>
  </r>
  <r>
    <s v="BN-2014-2658770"/>
    <x v="1004"/>
    <n v="26"/>
    <n v="9"/>
    <n v="14"/>
    <x v="1004"/>
    <s v="Ewan O'Neill"/>
    <x v="9"/>
    <x v="19"/>
    <s v="Sittard"/>
    <x v="1"/>
    <s v="Corporate"/>
    <s v="Priority"/>
    <x v="1"/>
    <x v="7"/>
    <s v="Logitech Keyboard, Programmable"/>
    <n v="1"/>
    <n v="74"/>
    <n v="-59"/>
    <n v="2"/>
    <b v="1"/>
  </r>
  <r>
    <s v="BN-2014-3094583"/>
    <x v="1004"/>
    <n v="26"/>
    <n v="9"/>
    <n v="14"/>
    <x v="1004"/>
    <s v="Jordan Peacock"/>
    <x v="9"/>
    <x v="46"/>
    <s v="The Hague"/>
    <x v="1"/>
    <s v="Corporate"/>
    <s v="Economy Plus"/>
    <x v="0"/>
    <x v="2"/>
    <s v="BIC Pencil Sharpener, Water Color"/>
    <n v="1"/>
    <n v="80"/>
    <n v="-19"/>
    <n v="5"/>
    <b v="0"/>
  </r>
  <r>
    <s v="BN-2014-3094583"/>
    <x v="1004"/>
    <n v="26"/>
    <n v="9"/>
    <n v="14"/>
    <x v="1004"/>
    <s v="Jordan Peacock"/>
    <x v="9"/>
    <x v="46"/>
    <s v="The Hague"/>
    <x v="1"/>
    <s v="Corporate"/>
    <s v="Economy Plus"/>
    <x v="0"/>
    <x v="3"/>
    <s v="Smead File Cart, Single Width"/>
    <n v="1"/>
    <n v="321"/>
    <n v="-315"/>
    <n v="5"/>
    <b v="0"/>
  </r>
  <r>
    <s v="AZ-2014-7367498"/>
    <x v="1004"/>
    <n v="26"/>
    <n v="9"/>
    <n v="14"/>
    <x v="1004"/>
    <s v="Elijah Sodeman"/>
    <x v="4"/>
    <x v="4"/>
    <s v="Portsmouth"/>
    <x v="0"/>
    <s v="Consumer"/>
    <s v="Priority"/>
    <x v="0"/>
    <x v="12"/>
    <s v="Acme Letter Opener, Easy Grip"/>
    <n v="0"/>
    <n v="223"/>
    <n v="62"/>
    <n v="7"/>
    <b v="0"/>
  </r>
  <r>
    <s v="AZ-2014-7367498"/>
    <x v="1004"/>
    <n v="26"/>
    <n v="9"/>
    <n v="14"/>
    <x v="1004"/>
    <s v="Elijah Sodeman"/>
    <x v="4"/>
    <x v="4"/>
    <s v="Portsmouth"/>
    <x v="0"/>
    <s v="Consumer"/>
    <s v="Priority"/>
    <x v="1"/>
    <x v="7"/>
    <s v="SanDisk Router, USB"/>
    <n v="0"/>
    <n v="770"/>
    <n v="323"/>
    <n v="3"/>
    <b v="1"/>
  </r>
  <r>
    <s v="BN-2014-409695"/>
    <x v="1004"/>
    <n v="26"/>
    <n v="9"/>
    <n v="14"/>
    <x v="1004"/>
    <s v="Erin Gill"/>
    <x v="0"/>
    <x v="0"/>
    <s v="Stockholm"/>
    <x v="0"/>
    <s v="Home Office"/>
    <s v="Economy"/>
    <x v="0"/>
    <x v="1"/>
    <s v="Acco Index Tab, Clear"/>
    <n v="1"/>
    <n v="12"/>
    <n v="-2"/>
    <n v="3"/>
    <b v="1"/>
  </r>
  <r>
    <s v="BN-2014-409695"/>
    <x v="1004"/>
    <n v="26"/>
    <n v="9"/>
    <n v="14"/>
    <x v="1004"/>
    <s v="Erin Gill"/>
    <x v="0"/>
    <x v="0"/>
    <s v="Stockholm"/>
    <x v="0"/>
    <s v="Home Office"/>
    <s v="Economy"/>
    <x v="0"/>
    <x v="14"/>
    <s v="Harbour Creations Round Labels, Alphabetical"/>
    <n v="1"/>
    <n v="7"/>
    <n v="-1"/>
    <n v="2"/>
    <b v="0"/>
  </r>
  <r>
    <s v="AZ-2014-2899056"/>
    <x v="1004"/>
    <n v="26"/>
    <n v="9"/>
    <n v="14"/>
    <x v="1004"/>
    <s v="Mary Saterfiel"/>
    <x v="1"/>
    <x v="23"/>
    <s v="Munich"/>
    <x v="1"/>
    <s v="Consumer"/>
    <s v="Economy"/>
    <x v="2"/>
    <x v="6"/>
    <s v="Hon Rocking Chair, Set of Two"/>
    <n v="0"/>
    <n v="957"/>
    <n v="202"/>
    <n v="8"/>
    <b v="0"/>
  </r>
  <r>
    <s v="AZ-2014-7575178"/>
    <x v="1004"/>
    <n v="26"/>
    <n v="9"/>
    <n v="14"/>
    <x v="1004"/>
    <s v="Stacy Cummings"/>
    <x v="4"/>
    <x v="4"/>
    <s v="Oldham"/>
    <x v="0"/>
    <s v="Consumer"/>
    <s v="Economy"/>
    <x v="0"/>
    <x v="2"/>
    <s v="Boston Sketch Pad, Fluorescent"/>
    <n v="0"/>
    <n v="299"/>
    <n v="0"/>
    <n v="6"/>
    <b v="1"/>
  </r>
  <r>
    <s v="BN-2014-848843"/>
    <x v="1004"/>
    <n v="26"/>
    <n v="9"/>
    <n v="14"/>
    <x v="1004"/>
    <s v="Ella Dwyer-Gray"/>
    <x v="4"/>
    <x v="4"/>
    <s v="London"/>
    <x v="0"/>
    <s v="Consumer"/>
    <s v="Economy"/>
    <x v="0"/>
    <x v="0"/>
    <s v="Green Bar Message Books, Premium"/>
    <n v="0"/>
    <n v="86"/>
    <n v="0"/>
    <n v="4"/>
    <b v="1"/>
  </r>
  <r>
    <s v="AZ-2011-7123116"/>
    <x v="1005"/>
    <n v="27"/>
    <n v="9"/>
    <n v="11"/>
    <x v="1005"/>
    <s v="Madison Chadwick"/>
    <x v="4"/>
    <x v="4"/>
    <s v="Littlehampton"/>
    <x v="0"/>
    <s v="Consumer"/>
    <s v="Economy"/>
    <x v="1"/>
    <x v="7"/>
    <s v="Logitech Flash Drive, Bluetooth"/>
    <n v="0"/>
    <n v="122"/>
    <n v="52"/>
    <n v="4"/>
    <b v="1"/>
  </r>
  <r>
    <s v="AZ-2011-7123116"/>
    <x v="1005"/>
    <n v="27"/>
    <n v="9"/>
    <n v="11"/>
    <x v="1005"/>
    <s v="Madison Chadwick"/>
    <x v="4"/>
    <x v="4"/>
    <s v="Littlehampton"/>
    <x v="0"/>
    <s v="Consumer"/>
    <s v="Economy"/>
    <x v="1"/>
    <x v="13"/>
    <s v="Brother Wireless Fax, Color"/>
    <n v="0"/>
    <n v="1141"/>
    <n v="239"/>
    <n v="3"/>
    <b v="1"/>
  </r>
  <r>
    <s v="AZ-2011-7123116"/>
    <x v="1005"/>
    <n v="27"/>
    <n v="9"/>
    <n v="11"/>
    <x v="1005"/>
    <s v="Madison Chadwick"/>
    <x v="4"/>
    <x v="4"/>
    <s v="Littlehampton"/>
    <x v="0"/>
    <s v="Consumer"/>
    <s v="Economy"/>
    <x v="1"/>
    <x v="13"/>
    <s v="Brother Wireless Fax, Digital"/>
    <n v="0"/>
    <n v="1892"/>
    <n v="170"/>
    <n v="5"/>
    <b v="0"/>
  </r>
  <r>
    <s v="AZ-2011-2571428"/>
    <x v="1005"/>
    <n v="27"/>
    <n v="9"/>
    <n v="11"/>
    <x v="1005"/>
    <s v="Jack Brier"/>
    <x v="1"/>
    <x v="5"/>
    <s v="Berlin"/>
    <x v="1"/>
    <s v="Consumer"/>
    <s v="Economy"/>
    <x v="0"/>
    <x v="2"/>
    <s v="BIC Canvas, Fluorescent"/>
    <n v="0"/>
    <n v="445"/>
    <n v="124"/>
    <n v="9"/>
    <b v="0"/>
  </r>
  <r>
    <s v="AZ-2011-2571428"/>
    <x v="1005"/>
    <n v="27"/>
    <n v="9"/>
    <n v="11"/>
    <x v="1005"/>
    <s v="Jack Brier"/>
    <x v="1"/>
    <x v="5"/>
    <s v="Berlin"/>
    <x v="1"/>
    <s v="Consumer"/>
    <s v="Economy"/>
    <x v="0"/>
    <x v="1"/>
    <s v="Acco 3-Hole Punch, Economy"/>
    <n v="0"/>
    <n v="136"/>
    <n v="13"/>
    <n v="5"/>
    <b v="1"/>
  </r>
  <r>
    <s v="AZ-2011-2571428"/>
    <x v="1005"/>
    <n v="27"/>
    <n v="9"/>
    <n v="11"/>
    <x v="1005"/>
    <s v="Jack Brier"/>
    <x v="1"/>
    <x v="5"/>
    <s v="Berlin"/>
    <x v="1"/>
    <s v="Consumer"/>
    <s v="Economy"/>
    <x v="0"/>
    <x v="3"/>
    <s v="Smead Shelving, Wire Frame"/>
    <n v="0"/>
    <n v="115"/>
    <n v="37"/>
    <n v="3"/>
    <b v="1"/>
  </r>
  <r>
    <s v="AZ-2011-3149617"/>
    <x v="1005"/>
    <n v="27"/>
    <n v="9"/>
    <n v="11"/>
    <x v="1005"/>
    <s v="David Harney"/>
    <x v="3"/>
    <x v="73"/>
    <s v="Saint-Malo"/>
    <x v="1"/>
    <s v="Corporate"/>
    <s v="Priority"/>
    <x v="1"/>
    <x v="13"/>
    <s v="Sharp Fax Machine, High-Speed"/>
    <n v="0"/>
    <n v="999"/>
    <n v="70"/>
    <n v="4"/>
    <b v="0"/>
  </r>
  <r>
    <s v="AZ-2011-3101381"/>
    <x v="1005"/>
    <n v="27"/>
    <n v="9"/>
    <n v="11"/>
    <x v="1005"/>
    <s v="Devin Huddleston"/>
    <x v="2"/>
    <x v="74"/>
    <s v="Cagliari"/>
    <x v="2"/>
    <s v="Consumer"/>
    <s v="Economy"/>
    <x v="0"/>
    <x v="1"/>
    <s v="Wilson Jones Index Tab, Economy"/>
    <n v="0"/>
    <n v="32"/>
    <n v="8"/>
    <n v="5"/>
    <b v="1"/>
  </r>
  <r>
    <s v="AZ-2011-8378099"/>
    <x v="1005"/>
    <n v="27"/>
    <n v="9"/>
    <n v="11"/>
    <x v="1005"/>
    <s v="Juan Smith"/>
    <x v="4"/>
    <x v="4"/>
    <s v="Newcastle upon Tyne"/>
    <x v="0"/>
    <s v="Consumer"/>
    <s v="Economy"/>
    <x v="0"/>
    <x v="10"/>
    <s v="Cameo Interoffice Envelope, Security-Tint"/>
    <n v="0"/>
    <n v="149"/>
    <n v="15"/>
    <n v="3"/>
    <b v="1"/>
  </r>
  <r>
    <s v="BN-2011-2579878"/>
    <x v="1005"/>
    <n v="27"/>
    <n v="9"/>
    <n v="11"/>
    <x v="1005"/>
    <s v="Jason Martinez"/>
    <x v="3"/>
    <x v="49"/>
    <s v="Dijon"/>
    <x v="1"/>
    <s v="Corporate"/>
    <s v="Economy"/>
    <x v="0"/>
    <x v="8"/>
    <s v="Hamilton Beach Microwave, Black"/>
    <n v="0"/>
    <n v="507"/>
    <n v="0"/>
    <n v="2"/>
    <b v="0"/>
  </r>
  <r>
    <s v="BN-2011-188092"/>
    <x v="1005"/>
    <n v="27"/>
    <n v="9"/>
    <n v="11"/>
    <x v="1005"/>
    <s v="Peter Daly"/>
    <x v="2"/>
    <x v="55"/>
    <s v="Carrara"/>
    <x v="2"/>
    <s v="Consumer"/>
    <s v="Economy"/>
    <x v="0"/>
    <x v="2"/>
    <s v="Stanley Markers, Fluorescent"/>
    <n v="0"/>
    <n v="117"/>
    <n v="40"/>
    <n v="5"/>
    <b v="0"/>
  </r>
  <r>
    <s v="BN-2011-188092"/>
    <x v="1005"/>
    <n v="27"/>
    <n v="9"/>
    <n v="11"/>
    <x v="1005"/>
    <s v="Peter Daly"/>
    <x v="2"/>
    <x v="55"/>
    <s v="Carrara"/>
    <x v="2"/>
    <s v="Consumer"/>
    <s v="Economy"/>
    <x v="0"/>
    <x v="10"/>
    <s v="Ames Manila Envelope, Recycled"/>
    <n v="0"/>
    <n v="117"/>
    <n v="45"/>
    <n v="5"/>
    <b v="0"/>
  </r>
  <r>
    <s v="BN-2011-188092"/>
    <x v="1005"/>
    <n v="27"/>
    <n v="9"/>
    <n v="11"/>
    <x v="1005"/>
    <s v="Peter Daly"/>
    <x v="2"/>
    <x v="55"/>
    <s v="Carrara"/>
    <x v="2"/>
    <s v="Consumer"/>
    <s v="Economy"/>
    <x v="0"/>
    <x v="10"/>
    <s v="Ames Manila Envelope, Security-Tint"/>
    <n v="0"/>
    <n v="81"/>
    <n v="32"/>
    <n v="3"/>
    <b v="1"/>
  </r>
  <r>
    <s v="BN-2011-188092"/>
    <x v="1005"/>
    <n v="27"/>
    <n v="9"/>
    <n v="11"/>
    <x v="1005"/>
    <s v="Peter Daly"/>
    <x v="2"/>
    <x v="55"/>
    <s v="Carrara"/>
    <x v="2"/>
    <s v="Consumer"/>
    <s v="Economy"/>
    <x v="0"/>
    <x v="10"/>
    <s v="Cameo Manila Envelope, Security-Tint"/>
    <n v="0"/>
    <n v="206"/>
    <n v="101"/>
    <n v="7"/>
    <b v="1"/>
  </r>
  <r>
    <s v="BN-2011-188092"/>
    <x v="1005"/>
    <n v="27"/>
    <n v="9"/>
    <n v="11"/>
    <x v="1005"/>
    <s v="Peter Daly"/>
    <x v="2"/>
    <x v="55"/>
    <s v="Carrara"/>
    <x v="2"/>
    <s v="Consumer"/>
    <s v="Economy"/>
    <x v="0"/>
    <x v="3"/>
    <s v="Eldon File Cart, Blue"/>
    <n v="0"/>
    <n v="305"/>
    <n v="-193"/>
    <n v="4"/>
    <b v="1"/>
  </r>
  <r>
    <s v="BN-2011-188092"/>
    <x v="1005"/>
    <n v="27"/>
    <n v="9"/>
    <n v="11"/>
    <x v="1005"/>
    <s v="Peter Daly"/>
    <x v="2"/>
    <x v="55"/>
    <s v="Carrara"/>
    <x v="2"/>
    <s v="Consumer"/>
    <s v="Economy"/>
    <x v="1"/>
    <x v="9"/>
    <s v="Apple Audio Dock, Full Size"/>
    <n v="0"/>
    <n v="202"/>
    <n v="-104"/>
    <n v="2"/>
    <b v="0"/>
  </r>
  <r>
    <s v="AZ-2012-1214247"/>
    <x v="1006"/>
    <n v="27"/>
    <n v="9"/>
    <n v="12"/>
    <x v="1006"/>
    <s v="Faith Chambers"/>
    <x v="4"/>
    <x v="4"/>
    <s v="Chester"/>
    <x v="0"/>
    <s v="Consumer"/>
    <s v="Priority"/>
    <x v="0"/>
    <x v="2"/>
    <s v="Sanford Pens, Blue"/>
    <n v="0"/>
    <n v="56"/>
    <n v="13"/>
    <n v="5"/>
    <b v="0"/>
  </r>
  <r>
    <s v="AZ-2012-1214247"/>
    <x v="1006"/>
    <n v="27"/>
    <n v="9"/>
    <n v="12"/>
    <x v="1006"/>
    <s v="Faith Chambers"/>
    <x v="4"/>
    <x v="4"/>
    <s v="Chester"/>
    <x v="0"/>
    <s v="Consumer"/>
    <s v="Priority"/>
    <x v="0"/>
    <x v="1"/>
    <s v="Wilson Jones Binding Machine, Recycled"/>
    <n v="0"/>
    <n v="493"/>
    <n v="54"/>
    <n v="10"/>
    <b v="1"/>
  </r>
  <r>
    <s v="AZ-2012-1214247"/>
    <x v="1006"/>
    <n v="27"/>
    <n v="9"/>
    <n v="12"/>
    <x v="1006"/>
    <s v="Faith Chambers"/>
    <x v="4"/>
    <x v="4"/>
    <s v="Chester"/>
    <x v="0"/>
    <s v="Consumer"/>
    <s v="Priority"/>
    <x v="0"/>
    <x v="10"/>
    <s v="Ames Business Envelopes, Security-Tint"/>
    <n v="0"/>
    <n v="59"/>
    <n v="20"/>
    <n v="4"/>
    <b v="0"/>
  </r>
  <r>
    <s v="AZ-2012-1214247"/>
    <x v="1006"/>
    <n v="27"/>
    <n v="9"/>
    <n v="12"/>
    <x v="1006"/>
    <s v="Faith Chambers"/>
    <x v="4"/>
    <x v="4"/>
    <s v="Chester"/>
    <x v="0"/>
    <s v="Consumer"/>
    <s v="Priority"/>
    <x v="0"/>
    <x v="10"/>
    <s v="GlobeWeis Manila Envelope, Security-Tint"/>
    <n v="0"/>
    <n v="89"/>
    <n v="1"/>
    <n v="3"/>
    <b v="1"/>
  </r>
  <r>
    <s v="AZ-2012-1214247"/>
    <x v="1006"/>
    <n v="27"/>
    <n v="9"/>
    <n v="12"/>
    <x v="1006"/>
    <s v="Faith Chambers"/>
    <x v="4"/>
    <x v="4"/>
    <s v="Chester"/>
    <x v="0"/>
    <s v="Consumer"/>
    <s v="Priority"/>
    <x v="0"/>
    <x v="14"/>
    <s v="Avery Removable Labels, 5000 Label Set"/>
    <n v="0"/>
    <n v="33"/>
    <n v="8"/>
    <n v="3"/>
    <b v="0"/>
  </r>
  <r>
    <s v="AZ-2012-1214247"/>
    <x v="1006"/>
    <n v="27"/>
    <n v="9"/>
    <n v="12"/>
    <x v="1006"/>
    <s v="Faith Chambers"/>
    <x v="4"/>
    <x v="4"/>
    <s v="Chester"/>
    <x v="0"/>
    <s v="Consumer"/>
    <s v="Priority"/>
    <x v="0"/>
    <x v="0"/>
    <s v="SanDisk Memo Slips, 8.5 x 11"/>
    <n v="0"/>
    <n v="42"/>
    <n v="7"/>
    <n v="2"/>
    <b v="1"/>
  </r>
  <r>
    <s v="AZ-2012-7938746"/>
    <x v="1006"/>
    <n v="27"/>
    <n v="9"/>
    <n v="12"/>
    <x v="1006"/>
    <s v="Leo Jenkins"/>
    <x v="3"/>
    <x v="8"/>
    <s v="Pontault-Combault"/>
    <x v="1"/>
    <s v="Home Office"/>
    <s v="Economy"/>
    <x v="2"/>
    <x v="6"/>
    <s v="Hon Swivel Stool, Black"/>
    <n v="0"/>
    <n v="435"/>
    <n v="87"/>
    <n v="3"/>
    <b v="1"/>
  </r>
  <r>
    <s v="AZ-2012-7938746"/>
    <x v="1006"/>
    <n v="27"/>
    <n v="9"/>
    <n v="12"/>
    <x v="1006"/>
    <s v="Leo Jenkins"/>
    <x v="3"/>
    <x v="8"/>
    <s v="Pontault-Combault"/>
    <x v="1"/>
    <s v="Home Office"/>
    <s v="Economy"/>
    <x v="0"/>
    <x v="2"/>
    <s v="Boston Canvas, Fluorescent"/>
    <n v="0"/>
    <n v="165"/>
    <n v="30"/>
    <n v="3"/>
    <b v="1"/>
  </r>
  <r>
    <s v="AZ-2012-7938746"/>
    <x v="1006"/>
    <n v="27"/>
    <n v="9"/>
    <n v="12"/>
    <x v="1006"/>
    <s v="Leo Jenkins"/>
    <x v="3"/>
    <x v="8"/>
    <s v="Pontault-Combault"/>
    <x v="1"/>
    <s v="Home Office"/>
    <s v="Economy"/>
    <x v="0"/>
    <x v="11"/>
    <s v="Stockwell Clamps, Assorted Sizes"/>
    <n v="0"/>
    <n v="114"/>
    <n v="40"/>
    <n v="7"/>
    <b v="0"/>
  </r>
  <r>
    <s v="AZ-2012-1176951"/>
    <x v="1006"/>
    <n v="27"/>
    <n v="9"/>
    <n v="12"/>
    <x v="1006"/>
    <s v="Donald Molina"/>
    <x v="1"/>
    <x v="28"/>
    <s v="Eggenstein-Leopoldshafen"/>
    <x v="1"/>
    <s v="Home Office"/>
    <s v="Economy"/>
    <x v="2"/>
    <x v="6"/>
    <s v="Novimex Steel Folding Chair, Red"/>
    <n v="0"/>
    <n v="222"/>
    <n v="81"/>
    <n v="3"/>
    <b v="0"/>
  </r>
  <r>
    <s v="AZ-2012-1176951"/>
    <x v="1006"/>
    <n v="27"/>
    <n v="9"/>
    <n v="12"/>
    <x v="1006"/>
    <s v="Donald Molina"/>
    <x v="1"/>
    <x v="28"/>
    <s v="Eggenstein-Leopoldshafen"/>
    <x v="1"/>
    <s v="Home Office"/>
    <s v="Economy"/>
    <x v="1"/>
    <x v="13"/>
    <s v="Sharp Personal Copier, Digital"/>
    <n v="0"/>
    <n v="837"/>
    <n v="419"/>
    <n v="7"/>
    <b v="0"/>
  </r>
  <r>
    <s v="AZ-2012-490653"/>
    <x v="1006"/>
    <n v="27"/>
    <n v="9"/>
    <n v="12"/>
    <x v="1006"/>
    <s v="Carl Proctor"/>
    <x v="1"/>
    <x v="1"/>
    <s v="Grevenbroich"/>
    <x v="1"/>
    <s v="Consumer"/>
    <s v="Economy Plus"/>
    <x v="0"/>
    <x v="3"/>
    <s v="Tenex Box, Wire Frame"/>
    <n v="0"/>
    <n v="28"/>
    <n v="11"/>
    <n v="2"/>
    <b v="0"/>
  </r>
  <r>
    <s v="AZ-2012-3973633"/>
    <x v="1006"/>
    <n v="27"/>
    <n v="9"/>
    <n v="12"/>
    <x v="1006"/>
    <s v="Lillian Davis"/>
    <x v="2"/>
    <x v="6"/>
    <s v="Rome"/>
    <x v="2"/>
    <s v="Consumer"/>
    <s v="Economy"/>
    <x v="0"/>
    <x v="2"/>
    <s v="Stanley Highlighters, Fluorescent"/>
    <n v="0"/>
    <n v="48"/>
    <n v="18"/>
    <n v="3"/>
    <b v="0"/>
  </r>
  <r>
    <s v="AZ-2013-5743431"/>
    <x v="1007"/>
    <n v="27"/>
    <n v="9"/>
    <n v="13"/>
    <x v="1007"/>
    <s v="Robert Barnes"/>
    <x v="5"/>
    <x v="18"/>
    <s v="Benidorm"/>
    <x v="2"/>
    <s v="Consumer"/>
    <s v="Immediate"/>
    <x v="2"/>
    <x v="5"/>
    <s v="Dania Library with Doors, Pine"/>
    <n v="0"/>
    <n v="1091"/>
    <n v="120"/>
    <n v="3"/>
    <b v="1"/>
  </r>
  <r>
    <s v="AZ-2013-5743431"/>
    <x v="1007"/>
    <n v="27"/>
    <n v="9"/>
    <n v="13"/>
    <x v="1007"/>
    <s v="Robert Barnes"/>
    <x v="5"/>
    <x v="18"/>
    <s v="Benidorm"/>
    <x v="2"/>
    <s v="Consumer"/>
    <s v="Immediate"/>
    <x v="2"/>
    <x v="15"/>
    <s v="Rubbermaid Light Bulb, Durable"/>
    <n v="0"/>
    <n v="48"/>
    <n v="19"/>
    <n v="3"/>
    <b v="1"/>
  </r>
  <r>
    <s v="AZ-2013-200984"/>
    <x v="1007"/>
    <n v="27"/>
    <n v="9"/>
    <n v="13"/>
    <x v="1007"/>
    <s v="Holly Black"/>
    <x v="4"/>
    <x v="42"/>
    <s v="Glasgow"/>
    <x v="0"/>
    <s v="Home Office"/>
    <s v="Immediate"/>
    <x v="0"/>
    <x v="2"/>
    <s v="Stanley Sketch Pad, Blue"/>
    <n v="0"/>
    <n v="267"/>
    <n v="88"/>
    <n v="6"/>
    <b v="0"/>
  </r>
  <r>
    <s v="AZ-2013-200984"/>
    <x v="1007"/>
    <n v="27"/>
    <n v="9"/>
    <n v="13"/>
    <x v="1007"/>
    <s v="Holly Black"/>
    <x v="4"/>
    <x v="42"/>
    <s v="Glasgow"/>
    <x v="0"/>
    <s v="Home Office"/>
    <s v="Immediate"/>
    <x v="0"/>
    <x v="14"/>
    <s v="Novimex Round Labels, Adjustable"/>
    <n v="0"/>
    <n v="13"/>
    <n v="3"/>
    <n v="3"/>
    <b v="1"/>
  </r>
  <r>
    <s v="AZ-2013-200984"/>
    <x v="1007"/>
    <n v="27"/>
    <n v="9"/>
    <n v="13"/>
    <x v="1007"/>
    <s v="Holly Black"/>
    <x v="4"/>
    <x v="42"/>
    <s v="Glasgow"/>
    <x v="0"/>
    <s v="Home Office"/>
    <s v="Immediate"/>
    <x v="0"/>
    <x v="3"/>
    <s v="Tenex Shelving, Single Width"/>
    <n v="0"/>
    <n v="328"/>
    <n v="82"/>
    <n v="6"/>
    <b v="1"/>
  </r>
  <r>
    <s v="AZ-2013-5743431"/>
    <x v="1007"/>
    <n v="27"/>
    <n v="9"/>
    <n v="13"/>
    <x v="1007"/>
    <s v="Robert Barnes"/>
    <x v="5"/>
    <x v="18"/>
    <s v="Benidorm"/>
    <x v="2"/>
    <s v="Consumer"/>
    <s v="Immediate"/>
    <x v="0"/>
    <x v="2"/>
    <s v="Stanley Canvas, Water Color"/>
    <n v="0"/>
    <n v="158"/>
    <n v="69"/>
    <n v="3"/>
    <b v="0"/>
  </r>
  <r>
    <s v="AZ-2013-5743431"/>
    <x v="1007"/>
    <n v="27"/>
    <n v="9"/>
    <n v="13"/>
    <x v="1007"/>
    <s v="Robert Barnes"/>
    <x v="5"/>
    <x v="18"/>
    <s v="Benidorm"/>
    <x v="2"/>
    <s v="Consumer"/>
    <s v="Immediate"/>
    <x v="0"/>
    <x v="1"/>
    <s v="Wilson Jones 3-Hole Punch, Economy"/>
    <n v="0"/>
    <n v="140"/>
    <n v="46"/>
    <n v="5"/>
    <b v="1"/>
  </r>
  <r>
    <s v="AZ-2013-1059727"/>
    <x v="1007"/>
    <n v="27"/>
    <n v="9"/>
    <n v="13"/>
    <x v="1007"/>
    <s v="Daniel Howells"/>
    <x v="3"/>
    <x v="8"/>
    <s v="Paris"/>
    <x v="1"/>
    <s v="Corporate"/>
    <s v="Priority"/>
    <x v="0"/>
    <x v="0"/>
    <s v="Eaton Memo Slips, 8.5 x 11"/>
    <n v="0"/>
    <n v="36"/>
    <n v="10"/>
    <n v="2"/>
    <b v="1"/>
  </r>
  <r>
    <s v="AZ-2013-7212941"/>
    <x v="1007"/>
    <n v="27"/>
    <n v="9"/>
    <n v="13"/>
    <x v="1007"/>
    <s v="Robert Ramsey"/>
    <x v="3"/>
    <x v="9"/>
    <s v="Firminy"/>
    <x v="1"/>
    <s v="Consumer"/>
    <s v="Economy"/>
    <x v="0"/>
    <x v="1"/>
    <s v="Acco Binder Covers, Recycled"/>
    <n v="0"/>
    <n v="27"/>
    <n v="8"/>
    <n v="2"/>
    <b v="0"/>
  </r>
  <r>
    <s v="BN-2013-7214876"/>
    <x v="1007"/>
    <n v="27"/>
    <n v="9"/>
    <n v="13"/>
    <x v="1007"/>
    <s v="Chloe Landale"/>
    <x v="4"/>
    <x v="4"/>
    <s v="London"/>
    <x v="0"/>
    <s v="Home Office"/>
    <s v="Economy"/>
    <x v="2"/>
    <x v="6"/>
    <s v="Office Star Bag Chairs, Set of Two"/>
    <n v="0"/>
    <n v="467"/>
    <n v="-26"/>
    <n v="9"/>
    <b v="0"/>
  </r>
  <r>
    <s v="BN-2013-3793462"/>
    <x v="1007"/>
    <n v="27"/>
    <n v="9"/>
    <n v="13"/>
    <x v="1007"/>
    <s v="Nicole Johns"/>
    <x v="1"/>
    <x v="43"/>
    <s v="Hanover"/>
    <x v="1"/>
    <s v="Consumer"/>
    <s v="Economy"/>
    <x v="0"/>
    <x v="2"/>
    <s v="BIC Markers, Fluorescent"/>
    <n v="1"/>
    <n v="166"/>
    <n v="-140"/>
    <n v="12"/>
    <b v="1"/>
  </r>
  <r>
    <s v="AZ-2013-8987528"/>
    <x v="1007"/>
    <n v="27"/>
    <n v="9"/>
    <n v="13"/>
    <x v="1007"/>
    <s v="Eloise Sykes"/>
    <x v="1"/>
    <x v="1"/>
    <s v="Essen"/>
    <x v="1"/>
    <s v="Consumer"/>
    <s v="Economy"/>
    <x v="0"/>
    <x v="3"/>
    <s v="Rogers Lockers, Wire Frame"/>
    <n v="0"/>
    <n v="190"/>
    <n v="32"/>
    <n v="1"/>
    <b v="1"/>
  </r>
  <r>
    <s v="AZ-2013-2994768"/>
    <x v="1007"/>
    <n v="27"/>
    <n v="9"/>
    <n v="13"/>
    <x v="1007"/>
    <s v="Ali Jerger"/>
    <x v="3"/>
    <x v="8"/>
    <s v="Versailles"/>
    <x v="1"/>
    <s v="Corporate"/>
    <s v="Economy"/>
    <x v="0"/>
    <x v="1"/>
    <s v="Acco Hole Reinforcements, Durable"/>
    <n v="0"/>
    <n v="24"/>
    <n v="11"/>
    <n v="3"/>
    <b v="0"/>
  </r>
  <r>
    <s v="AZ-2013-2994768"/>
    <x v="1007"/>
    <n v="27"/>
    <n v="9"/>
    <n v="13"/>
    <x v="1007"/>
    <s v="Ali Jerger"/>
    <x v="3"/>
    <x v="8"/>
    <s v="Versailles"/>
    <x v="1"/>
    <s v="Corporate"/>
    <s v="Economy"/>
    <x v="0"/>
    <x v="3"/>
    <s v="Fellowes Trays, Blue"/>
    <n v="0"/>
    <n v="155"/>
    <n v="-5"/>
    <n v="3"/>
    <b v="1"/>
  </r>
  <r>
    <s v="BN-2013-7214876"/>
    <x v="1007"/>
    <n v="27"/>
    <n v="9"/>
    <n v="13"/>
    <x v="1007"/>
    <s v="Chloe Landale"/>
    <x v="4"/>
    <x v="4"/>
    <s v="London"/>
    <x v="0"/>
    <s v="Home Office"/>
    <s v="Economy"/>
    <x v="0"/>
    <x v="0"/>
    <s v="Enermax Note Cards, Multicolor"/>
    <n v="0"/>
    <n v="59"/>
    <n v="7"/>
    <n v="2"/>
    <b v="0"/>
  </r>
  <r>
    <s v="BN-2013-7214876"/>
    <x v="1007"/>
    <n v="27"/>
    <n v="9"/>
    <n v="13"/>
    <x v="1007"/>
    <s v="Chloe Landale"/>
    <x v="4"/>
    <x v="4"/>
    <s v="London"/>
    <x v="0"/>
    <s v="Home Office"/>
    <s v="Economy"/>
    <x v="0"/>
    <x v="3"/>
    <s v="Fellowes Folders, Wire Frame"/>
    <n v="0"/>
    <n v="46"/>
    <n v="8"/>
    <n v="2"/>
    <b v="0"/>
  </r>
  <r>
    <s v="BN-2013-3793462"/>
    <x v="1007"/>
    <n v="27"/>
    <n v="9"/>
    <n v="13"/>
    <x v="1007"/>
    <s v="Nicole Johns"/>
    <x v="1"/>
    <x v="43"/>
    <s v="Hanover"/>
    <x v="1"/>
    <s v="Consumer"/>
    <s v="Economy"/>
    <x v="1"/>
    <x v="4"/>
    <s v="Epson Calculator, White"/>
    <n v="1"/>
    <n v="90"/>
    <n v="-75"/>
    <n v="4"/>
    <b v="1"/>
  </r>
  <r>
    <s v="AZ-2013-2994768"/>
    <x v="1007"/>
    <n v="27"/>
    <n v="9"/>
    <n v="13"/>
    <x v="1007"/>
    <s v="Ali Jerger"/>
    <x v="3"/>
    <x v="8"/>
    <s v="Versailles"/>
    <x v="1"/>
    <s v="Corporate"/>
    <s v="Economy"/>
    <x v="1"/>
    <x v="7"/>
    <s v="Belkin Router, USB"/>
    <n v="0"/>
    <n v="1554"/>
    <n v="730"/>
    <n v="6"/>
    <b v="1"/>
  </r>
  <r>
    <s v="AZ-2013-2994768"/>
    <x v="1007"/>
    <n v="27"/>
    <n v="9"/>
    <n v="13"/>
    <x v="1007"/>
    <s v="Ali Jerger"/>
    <x v="3"/>
    <x v="8"/>
    <s v="Versailles"/>
    <x v="1"/>
    <s v="Corporate"/>
    <s v="Economy"/>
    <x v="1"/>
    <x v="7"/>
    <s v="Enermax Mouse, Programmable"/>
    <n v="0"/>
    <n v="84"/>
    <n v="0"/>
    <n v="2"/>
    <b v="0"/>
  </r>
  <r>
    <s v="AZ-2013-2994768"/>
    <x v="1007"/>
    <n v="27"/>
    <n v="9"/>
    <n v="13"/>
    <x v="1007"/>
    <s v="Ali Jerger"/>
    <x v="3"/>
    <x v="8"/>
    <s v="Versailles"/>
    <x v="1"/>
    <s v="Corporate"/>
    <s v="Economy"/>
    <x v="1"/>
    <x v="9"/>
    <s v="Apple Speaker Phone, with Caller ID"/>
    <n v="0"/>
    <n v="314"/>
    <n v="37"/>
    <n v="3"/>
    <b v="1"/>
  </r>
  <r>
    <s v="AZ-2013-1278539"/>
    <x v="1007"/>
    <n v="27"/>
    <n v="9"/>
    <n v="13"/>
    <x v="1007"/>
    <s v="Dominic Stephenson"/>
    <x v="3"/>
    <x v="8"/>
    <s v="Franconville"/>
    <x v="1"/>
    <s v="Home Office"/>
    <s v="Economy"/>
    <x v="0"/>
    <x v="2"/>
    <s v="Sanford Sketch Pad, Fluorescent"/>
    <n v="0"/>
    <n v="140"/>
    <n v="66"/>
    <n v="3"/>
    <b v="0"/>
  </r>
  <r>
    <s v="BN-2014-2274076"/>
    <x v="1008"/>
    <n v="27"/>
    <n v="9"/>
    <n v="14"/>
    <x v="1008"/>
    <s v="Toby Patterson"/>
    <x v="6"/>
    <x v="26"/>
    <s v="Dublin"/>
    <x v="0"/>
    <s v="Home Office"/>
    <s v="Priority"/>
    <x v="0"/>
    <x v="8"/>
    <s v="Hoover Microwave, White"/>
    <n v="1"/>
    <n v="767"/>
    <n v="-353"/>
    <n v="5"/>
    <b v="0"/>
  </r>
  <r>
    <s v="BN-2014-2274076"/>
    <x v="1008"/>
    <n v="27"/>
    <n v="9"/>
    <n v="14"/>
    <x v="1008"/>
    <s v="Toby Patterson"/>
    <x v="6"/>
    <x v="26"/>
    <s v="Dublin"/>
    <x v="0"/>
    <s v="Home Office"/>
    <s v="Priority"/>
    <x v="0"/>
    <x v="2"/>
    <s v="Stanley Sketch Pad, Easy-Erase"/>
    <n v="1"/>
    <n v="45"/>
    <n v="-28"/>
    <n v="2"/>
    <b v="0"/>
  </r>
  <r>
    <s v="BN-2014-2274076"/>
    <x v="1008"/>
    <n v="27"/>
    <n v="9"/>
    <n v="14"/>
    <x v="1008"/>
    <s v="Toby Patterson"/>
    <x v="6"/>
    <x v="26"/>
    <s v="Dublin"/>
    <x v="0"/>
    <s v="Home Office"/>
    <s v="Priority"/>
    <x v="0"/>
    <x v="10"/>
    <s v="Kraft Clasp Envelope, with clear poly window"/>
    <n v="1"/>
    <n v="25"/>
    <n v="-1"/>
    <n v="4"/>
    <b v="0"/>
  </r>
  <r>
    <s v="BN-2014-2274076"/>
    <x v="1008"/>
    <n v="27"/>
    <n v="9"/>
    <n v="14"/>
    <x v="1008"/>
    <s v="Toby Patterson"/>
    <x v="6"/>
    <x v="26"/>
    <s v="Dublin"/>
    <x v="0"/>
    <s v="Home Office"/>
    <s v="Priority"/>
    <x v="1"/>
    <x v="13"/>
    <s v="Sharp Fax and Copier, High-Speed"/>
    <n v="1"/>
    <n v="584"/>
    <n v="-444"/>
    <n v="7"/>
    <b v="0"/>
  </r>
  <r>
    <s v="AZ-2014-1214037"/>
    <x v="1008"/>
    <n v="27"/>
    <n v="9"/>
    <n v="14"/>
    <x v="1008"/>
    <s v="Andrew Shah"/>
    <x v="1"/>
    <x v="5"/>
    <s v="Berlin"/>
    <x v="1"/>
    <s v="Home Office"/>
    <s v="Economy"/>
    <x v="2"/>
    <x v="15"/>
    <s v="Tenex Door Stop, Duo Pack"/>
    <n v="0"/>
    <n v="158"/>
    <n v="62"/>
    <n v="4"/>
    <b v="0"/>
  </r>
  <r>
    <s v="BN-2014-4065808"/>
    <x v="1008"/>
    <n v="27"/>
    <n v="9"/>
    <n v="14"/>
    <x v="1008"/>
    <s v="Randall Roberts"/>
    <x v="4"/>
    <x v="4"/>
    <s v="Sheffield"/>
    <x v="0"/>
    <s v="Consumer"/>
    <s v="Economy"/>
    <x v="0"/>
    <x v="1"/>
    <s v="Ibico 3-Hole Punch, Recycled"/>
    <n v="1"/>
    <n v="15"/>
    <n v="-7"/>
    <n v="1"/>
    <b v="1"/>
  </r>
  <r>
    <s v="BN-2014-4065808"/>
    <x v="1008"/>
    <n v="27"/>
    <n v="9"/>
    <n v="14"/>
    <x v="1008"/>
    <s v="Randall Roberts"/>
    <x v="4"/>
    <x v="4"/>
    <s v="Sheffield"/>
    <x v="0"/>
    <s v="Consumer"/>
    <s v="Economy"/>
    <x v="0"/>
    <x v="14"/>
    <s v="Avery Shipping Labels, 5000 Label Set"/>
    <n v="1"/>
    <n v="31"/>
    <n v="-7"/>
    <n v="5"/>
    <b v="0"/>
  </r>
  <r>
    <s v="AZ-2011-4234441"/>
    <x v="1009"/>
    <n v="28"/>
    <n v="9"/>
    <n v="11"/>
    <x v="1009"/>
    <s v="Jean Crowley"/>
    <x v="10"/>
    <x v="85"/>
    <s v="Graz"/>
    <x v="1"/>
    <s v="Corporate"/>
    <s v="Economy Plus"/>
    <x v="2"/>
    <x v="6"/>
    <s v="SAFCO Chairmat, Adjustable"/>
    <n v="0"/>
    <n v="187"/>
    <n v="41"/>
    <n v="3"/>
    <b v="0"/>
  </r>
  <r>
    <s v="AZ-2011-3982438"/>
    <x v="1009"/>
    <n v="28"/>
    <n v="9"/>
    <n v="11"/>
    <x v="1009"/>
    <s v="Spencer Calvert"/>
    <x v="3"/>
    <x v="73"/>
    <s v="Quimper"/>
    <x v="1"/>
    <s v="Corporate"/>
    <s v="Economy"/>
    <x v="0"/>
    <x v="10"/>
    <s v="GlobeWeis Clasp Envelope, with clear poly window"/>
    <n v="0"/>
    <n v="13"/>
    <n v="5"/>
    <n v="1"/>
    <b v="0"/>
  </r>
  <r>
    <s v="AZ-2011-7671743"/>
    <x v="1009"/>
    <n v="28"/>
    <n v="9"/>
    <n v="11"/>
    <x v="1009"/>
    <s v="Christy Wiley"/>
    <x v="1"/>
    <x v="1"/>
    <s v="Cologne"/>
    <x v="1"/>
    <s v="Consumer"/>
    <s v="Economy Plus"/>
    <x v="0"/>
    <x v="10"/>
    <s v="Jiffy Clasp Envelope, Recycled"/>
    <n v="0"/>
    <n v="15"/>
    <n v="7"/>
    <n v="2"/>
    <b v="1"/>
  </r>
  <r>
    <s v="AZ-2011-5023465"/>
    <x v="1009"/>
    <n v="28"/>
    <n v="9"/>
    <n v="11"/>
    <x v="1009"/>
    <s v="Samuel Hardey"/>
    <x v="5"/>
    <x v="18"/>
    <s v="Valencia"/>
    <x v="2"/>
    <s v="Home Office"/>
    <s v="Economy Plus"/>
    <x v="0"/>
    <x v="2"/>
    <s v="Binney &amp; Smith Pencil Sharpener, Water Color"/>
    <n v="0"/>
    <n v="90"/>
    <n v="21"/>
    <n v="3"/>
    <b v="1"/>
  </r>
  <r>
    <s v="AZ-2011-5023465"/>
    <x v="1009"/>
    <n v="28"/>
    <n v="9"/>
    <n v="11"/>
    <x v="1009"/>
    <s v="Samuel Hardey"/>
    <x v="5"/>
    <x v="18"/>
    <s v="Valencia"/>
    <x v="2"/>
    <s v="Home Office"/>
    <s v="Economy Plus"/>
    <x v="0"/>
    <x v="11"/>
    <s v="OIC Thumb Tacks, Bulk Pack"/>
    <n v="0"/>
    <n v="28"/>
    <n v="10"/>
    <n v="2"/>
    <b v="1"/>
  </r>
  <r>
    <s v="AZ-2011-3998709"/>
    <x v="1009"/>
    <n v="28"/>
    <n v="9"/>
    <n v="11"/>
    <x v="1009"/>
    <s v="Chloe O'Dea"/>
    <x v="4"/>
    <x v="4"/>
    <s v="Gloucester"/>
    <x v="0"/>
    <s v="Consumer"/>
    <s v="Economy"/>
    <x v="0"/>
    <x v="11"/>
    <s v="Stockwell Clamps, Metal"/>
    <n v="0"/>
    <n v="95"/>
    <n v="2"/>
    <n v="5"/>
    <b v="1"/>
  </r>
  <r>
    <s v="AZ-2011-6026153"/>
    <x v="1009"/>
    <n v="28"/>
    <n v="9"/>
    <n v="11"/>
    <x v="1009"/>
    <s v="Abbie Perry"/>
    <x v="2"/>
    <x v="55"/>
    <s v="Massa"/>
    <x v="2"/>
    <s v="Consumer"/>
    <s v="Economy"/>
    <x v="0"/>
    <x v="1"/>
    <s v="Wilson Jones Binder, Economy"/>
    <n v="0"/>
    <n v="26"/>
    <n v="8"/>
    <n v="2"/>
    <b v="0"/>
  </r>
  <r>
    <s v="AZ-2012-982062"/>
    <x v="1010"/>
    <n v="28"/>
    <n v="9"/>
    <n v="12"/>
    <x v="1010"/>
    <s v="Leah Derham"/>
    <x v="10"/>
    <x v="29"/>
    <s v="Vienna"/>
    <x v="1"/>
    <s v="Consumer"/>
    <s v="Economy Plus"/>
    <x v="0"/>
    <x v="0"/>
    <s v="SanDisk Memo Slips, Premium"/>
    <n v="0"/>
    <n v="68"/>
    <n v="26"/>
    <n v="4"/>
    <b v="1"/>
  </r>
  <r>
    <s v="AZ-2012-982062"/>
    <x v="1010"/>
    <n v="28"/>
    <n v="9"/>
    <n v="12"/>
    <x v="1010"/>
    <s v="Leah Derham"/>
    <x v="10"/>
    <x v="29"/>
    <s v="Vienna"/>
    <x v="1"/>
    <s v="Consumer"/>
    <s v="Economy Plus"/>
    <x v="0"/>
    <x v="3"/>
    <s v="Smead Shelving, Blue"/>
    <n v="0"/>
    <n v="98"/>
    <n v="29"/>
    <n v="2"/>
    <b v="0"/>
  </r>
  <r>
    <s v="AZ-2012-9340970"/>
    <x v="1010"/>
    <n v="28"/>
    <n v="9"/>
    <n v="12"/>
    <x v="1010"/>
    <s v="Mia Pugh"/>
    <x v="2"/>
    <x v="78"/>
    <s v="Trieste"/>
    <x v="2"/>
    <s v="Consumer"/>
    <s v="Economy"/>
    <x v="0"/>
    <x v="1"/>
    <s v="Acco Binding Machine, Clear"/>
    <n v="0"/>
    <n v="152"/>
    <n v="17"/>
    <n v="3"/>
    <b v="1"/>
  </r>
  <r>
    <s v="AZ-2012-3294671"/>
    <x v="1010"/>
    <n v="28"/>
    <n v="9"/>
    <n v="12"/>
    <x v="1010"/>
    <s v="Kenneth Gonzales"/>
    <x v="3"/>
    <x v="8"/>
    <s v="Paris"/>
    <x v="1"/>
    <s v="Consumer"/>
    <s v="Economy"/>
    <x v="2"/>
    <x v="5"/>
    <s v="Safco Classic Bookcase, Traditional"/>
    <n v="0"/>
    <n v="1972"/>
    <n v="350"/>
    <n v="5"/>
    <b v="1"/>
  </r>
  <r>
    <s v="AZ-2012-2050353"/>
    <x v="1010"/>
    <n v="28"/>
    <n v="9"/>
    <n v="12"/>
    <x v="1010"/>
    <s v="Leroy Dudley"/>
    <x v="1"/>
    <x v="23"/>
    <s v="Munich"/>
    <x v="1"/>
    <s v="Consumer"/>
    <s v="Economy"/>
    <x v="2"/>
    <x v="5"/>
    <s v="Dania Library with Doors, Traditional"/>
    <n v="0"/>
    <n v="978"/>
    <n v="11"/>
    <n v="3"/>
    <b v="1"/>
  </r>
  <r>
    <s v="AZ-2012-2050353"/>
    <x v="1010"/>
    <n v="28"/>
    <n v="9"/>
    <n v="12"/>
    <x v="1010"/>
    <s v="Leroy Dudley"/>
    <x v="1"/>
    <x v="23"/>
    <s v="Munich"/>
    <x v="1"/>
    <s v="Consumer"/>
    <s v="Economy"/>
    <x v="2"/>
    <x v="5"/>
    <s v="Sauder Corner Shelving, Pine"/>
    <n v="0"/>
    <n v="268"/>
    <n v="30"/>
    <n v="2"/>
    <b v="1"/>
  </r>
  <r>
    <s v="AZ-2012-2050353"/>
    <x v="1010"/>
    <n v="28"/>
    <n v="9"/>
    <n v="12"/>
    <x v="1010"/>
    <s v="Leroy Dudley"/>
    <x v="1"/>
    <x v="23"/>
    <s v="Munich"/>
    <x v="1"/>
    <s v="Consumer"/>
    <s v="Economy"/>
    <x v="0"/>
    <x v="14"/>
    <s v="Hon Shipping Labels, Alphabetical"/>
    <n v="0"/>
    <n v="78"/>
    <n v="35"/>
    <n v="7"/>
    <b v="0"/>
  </r>
  <r>
    <s v="AZ-2012-2050353"/>
    <x v="1010"/>
    <n v="28"/>
    <n v="9"/>
    <n v="12"/>
    <x v="1010"/>
    <s v="Leroy Dudley"/>
    <x v="1"/>
    <x v="23"/>
    <s v="Munich"/>
    <x v="1"/>
    <s v="Consumer"/>
    <s v="Economy"/>
    <x v="1"/>
    <x v="7"/>
    <s v="Logitech Mouse, USB"/>
    <n v="0"/>
    <n v="147"/>
    <n v="19"/>
    <n v="5"/>
    <b v="1"/>
  </r>
  <r>
    <s v="BN-2012-9322615"/>
    <x v="1010"/>
    <n v="28"/>
    <n v="9"/>
    <n v="12"/>
    <x v="1010"/>
    <s v="William Horton"/>
    <x v="3"/>
    <x v="8"/>
    <s v="Neuilly-Plaisance"/>
    <x v="1"/>
    <s v="Consumer"/>
    <s v="Immediate"/>
    <x v="0"/>
    <x v="12"/>
    <s v="Elite Letter Opener, Steel"/>
    <n v="0"/>
    <n v="72"/>
    <n v="10"/>
    <n v="3"/>
    <b v="0"/>
  </r>
  <r>
    <s v="BN-2012-9322615"/>
    <x v="1010"/>
    <n v="28"/>
    <n v="9"/>
    <n v="12"/>
    <x v="1010"/>
    <s v="William Horton"/>
    <x v="3"/>
    <x v="8"/>
    <s v="Neuilly-Plaisance"/>
    <x v="1"/>
    <s v="Consumer"/>
    <s v="Immediate"/>
    <x v="1"/>
    <x v="13"/>
    <s v="Canon Fax and Copier, Digital"/>
    <n v="0"/>
    <n v="1136"/>
    <n v="-54"/>
    <n v="7"/>
    <b v="1"/>
  </r>
  <r>
    <s v="BN-2012-8336784"/>
    <x v="1010"/>
    <n v="28"/>
    <n v="9"/>
    <n v="12"/>
    <x v="1010"/>
    <s v="Lori Miller"/>
    <x v="11"/>
    <x v="79"/>
    <s v="Zurich"/>
    <x v="1"/>
    <s v="Consumer"/>
    <s v="Priority"/>
    <x v="0"/>
    <x v="2"/>
    <s v="Binney &amp; Smith Pens, Blue"/>
    <n v="0"/>
    <n v="60"/>
    <n v="25"/>
    <n v="5"/>
    <b v="1"/>
  </r>
  <r>
    <s v="BN-2012-2769143"/>
    <x v="1010"/>
    <n v="28"/>
    <n v="9"/>
    <n v="12"/>
    <x v="1010"/>
    <s v="Joel McKean"/>
    <x v="9"/>
    <x v="19"/>
    <s v="Sittard"/>
    <x v="1"/>
    <s v="Home Office"/>
    <s v="Economy"/>
    <x v="1"/>
    <x v="13"/>
    <s v="Sharp Wireless Fax, Color"/>
    <n v="1"/>
    <n v="179"/>
    <n v="-61"/>
    <n v="1"/>
    <b v="1"/>
  </r>
  <r>
    <s v="BN-2012-2769143"/>
    <x v="1010"/>
    <n v="28"/>
    <n v="9"/>
    <n v="12"/>
    <x v="1010"/>
    <s v="Joel McKean"/>
    <x v="9"/>
    <x v="19"/>
    <s v="Sittard"/>
    <x v="1"/>
    <s v="Home Office"/>
    <s v="Economy"/>
    <x v="1"/>
    <x v="4"/>
    <s v="StarTech Phone, Durable"/>
    <n v="1"/>
    <n v="112"/>
    <n v="-94"/>
    <n v="3"/>
    <b v="0"/>
  </r>
  <r>
    <s v="BN-2012-1710489"/>
    <x v="1010"/>
    <n v="28"/>
    <n v="9"/>
    <n v="12"/>
    <x v="1010"/>
    <s v="Samantha Reynell"/>
    <x v="9"/>
    <x v="46"/>
    <s v="Spijkenisse"/>
    <x v="1"/>
    <s v="Home Office"/>
    <s v="Economy Plus"/>
    <x v="1"/>
    <x v="13"/>
    <s v="Brother Personal Copier, Digital"/>
    <n v="1"/>
    <n v="214"/>
    <n v="-205"/>
    <n v="3"/>
    <b v="1"/>
  </r>
  <r>
    <s v="AZ-2013-8862590"/>
    <x v="1011"/>
    <n v="28"/>
    <n v="9"/>
    <n v="13"/>
    <x v="1011"/>
    <s v="Ada Dalton"/>
    <x v="3"/>
    <x v="8"/>
    <s v="Roissy-en-Brie"/>
    <x v="1"/>
    <s v="Corporate"/>
    <s v="Immediate"/>
    <x v="2"/>
    <x v="5"/>
    <s v="Bush Stackable Bookrack, Pine"/>
    <n v="0"/>
    <n v="449"/>
    <n v="145"/>
    <n v="4"/>
    <b v="0"/>
  </r>
  <r>
    <s v="AZ-2013-8862590"/>
    <x v="1011"/>
    <n v="28"/>
    <n v="9"/>
    <n v="13"/>
    <x v="1011"/>
    <s v="Ada Dalton"/>
    <x v="3"/>
    <x v="8"/>
    <s v="Roissy-en-Brie"/>
    <x v="1"/>
    <s v="Corporate"/>
    <s v="Immediate"/>
    <x v="2"/>
    <x v="5"/>
    <s v="Dania Floating Shelf Set, Traditional"/>
    <n v="0"/>
    <n v="762"/>
    <n v="-8"/>
    <n v="5"/>
    <b v="0"/>
  </r>
  <r>
    <s v="AZ-2013-8862590"/>
    <x v="1011"/>
    <n v="28"/>
    <n v="9"/>
    <n v="13"/>
    <x v="1011"/>
    <s v="Ada Dalton"/>
    <x v="3"/>
    <x v="8"/>
    <s v="Roissy-en-Brie"/>
    <x v="1"/>
    <s v="Corporate"/>
    <s v="Immediate"/>
    <x v="2"/>
    <x v="15"/>
    <s v="Rubbermaid Light Bulb, Duo Pack"/>
    <n v="0"/>
    <n v="38"/>
    <n v="6"/>
    <n v="2"/>
    <b v="0"/>
  </r>
  <r>
    <s v="AZ-2013-8862590"/>
    <x v="1011"/>
    <n v="28"/>
    <n v="9"/>
    <n v="13"/>
    <x v="1011"/>
    <s v="Ada Dalton"/>
    <x v="3"/>
    <x v="8"/>
    <s v="Roissy-en-Brie"/>
    <x v="1"/>
    <s v="Corporate"/>
    <s v="Immediate"/>
    <x v="0"/>
    <x v="2"/>
    <s v="BIC Canvas, Easy-Erase"/>
    <n v="0"/>
    <n v="270"/>
    <n v="92"/>
    <n v="5"/>
    <b v="1"/>
  </r>
  <r>
    <s v="AZ-2013-8862590"/>
    <x v="1011"/>
    <n v="28"/>
    <n v="9"/>
    <n v="13"/>
    <x v="1011"/>
    <s v="Ada Dalton"/>
    <x v="3"/>
    <x v="8"/>
    <s v="Roissy-en-Brie"/>
    <x v="1"/>
    <s v="Corporate"/>
    <s v="Immediate"/>
    <x v="0"/>
    <x v="2"/>
    <s v="Sanford Canvas, Water Color"/>
    <n v="0"/>
    <n v="107"/>
    <n v="0"/>
    <n v="2"/>
    <b v="0"/>
  </r>
  <r>
    <s v="AZ-2013-8862590"/>
    <x v="1011"/>
    <n v="28"/>
    <n v="9"/>
    <n v="13"/>
    <x v="1011"/>
    <s v="Ada Dalton"/>
    <x v="3"/>
    <x v="8"/>
    <s v="Roissy-en-Brie"/>
    <x v="1"/>
    <s v="Corporate"/>
    <s v="Immediate"/>
    <x v="0"/>
    <x v="2"/>
    <s v="Sanford Markers, Water Color"/>
    <n v="0"/>
    <n v="53"/>
    <n v="5"/>
    <n v="2"/>
    <b v="1"/>
  </r>
  <r>
    <s v="AZ-2013-8862590"/>
    <x v="1011"/>
    <n v="28"/>
    <n v="9"/>
    <n v="13"/>
    <x v="1011"/>
    <s v="Ada Dalton"/>
    <x v="3"/>
    <x v="8"/>
    <s v="Roissy-en-Brie"/>
    <x v="1"/>
    <s v="Corporate"/>
    <s v="Immediate"/>
    <x v="0"/>
    <x v="10"/>
    <s v="Jiffy Peel and Seal, Security-Tint"/>
    <n v="0"/>
    <n v="67"/>
    <n v="7"/>
    <n v="3"/>
    <b v="1"/>
  </r>
  <r>
    <s v="AZ-2013-8862590"/>
    <x v="1011"/>
    <n v="28"/>
    <n v="9"/>
    <n v="13"/>
    <x v="1011"/>
    <s v="Ada Dalton"/>
    <x v="3"/>
    <x v="8"/>
    <s v="Roissy-en-Brie"/>
    <x v="1"/>
    <s v="Corporate"/>
    <s v="Immediate"/>
    <x v="0"/>
    <x v="11"/>
    <s v="Accos Paper Clips, Assorted Sizes"/>
    <n v="0"/>
    <n v="34"/>
    <n v="0"/>
    <n v="3"/>
    <b v="1"/>
  </r>
  <r>
    <s v="AZ-2013-8862590"/>
    <x v="1011"/>
    <n v="28"/>
    <n v="9"/>
    <n v="13"/>
    <x v="1011"/>
    <s v="Ada Dalton"/>
    <x v="3"/>
    <x v="8"/>
    <s v="Roissy-en-Brie"/>
    <x v="1"/>
    <s v="Corporate"/>
    <s v="Immediate"/>
    <x v="1"/>
    <x v="9"/>
    <s v="Nokia Smart Phone, with Caller ID"/>
    <n v="0"/>
    <n v="1086"/>
    <n v="268"/>
    <n v="2"/>
    <b v="1"/>
  </r>
  <r>
    <s v="AZ-2013-6795537"/>
    <x v="1011"/>
    <n v="28"/>
    <n v="9"/>
    <n v="13"/>
    <x v="1011"/>
    <s v="Ewan Walton"/>
    <x v="3"/>
    <x v="8"/>
    <s v="Paris"/>
    <x v="1"/>
    <s v="Consumer"/>
    <s v="Economy"/>
    <x v="0"/>
    <x v="14"/>
    <s v="Harbour Creations Legal Exhibit Labels, Adjustable"/>
    <n v="0"/>
    <n v="53"/>
    <n v="24"/>
    <n v="6"/>
    <b v="1"/>
  </r>
  <r>
    <s v="BN-2013-5478479"/>
    <x v="1011"/>
    <n v="28"/>
    <n v="9"/>
    <n v="13"/>
    <x v="1011"/>
    <s v="James Bruns"/>
    <x v="3"/>
    <x v="3"/>
    <s v="Reims"/>
    <x v="1"/>
    <s v="Consumer"/>
    <s v="Economy"/>
    <x v="2"/>
    <x v="6"/>
    <s v="Hon Chairmat, Red"/>
    <n v="1"/>
    <n v="67"/>
    <n v="-77"/>
    <n v="3"/>
    <b v="0"/>
  </r>
  <r>
    <s v="AZ-2014-369464"/>
    <x v="1012"/>
    <n v="28"/>
    <n v="9"/>
    <n v="14"/>
    <x v="1012"/>
    <s v="Kyle Beard"/>
    <x v="4"/>
    <x v="4"/>
    <s v="Burnley"/>
    <x v="0"/>
    <s v="Consumer"/>
    <s v="Priority"/>
    <x v="2"/>
    <x v="5"/>
    <s v="Bush Classic Bookcase, Pine"/>
    <n v="0"/>
    <n v="2898"/>
    <n v="1420"/>
    <n v="7"/>
    <b v="1"/>
  </r>
  <r>
    <s v="AZ-2014-369464"/>
    <x v="1012"/>
    <n v="28"/>
    <n v="9"/>
    <n v="14"/>
    <x v="1012"/>
    <s v="Kyle Beard"/>
    <x v="4"/>
    <x v="4"/>
    <s v="Burnley"/>
    <x v="0"/>
    <s v="Consumer"/>
    <s v="Priority"/>
    <x v="2"/>
    <x v="5"/>
    <s v="Ikea 3-Shelf Cabinet, Mobile"/>
    <n v="0"/>
    <n v="870"/>
    <n v="209"/>
    <n v="6"/>
    <b v="1"/>
  </r>
  <r>
    <s v="AZ-2014-369464"/>
    <x v="1012"/>
    <n v="28"/>
    <n v="9"/>
    <n v="14"/>
    <x v="1012"/>
    <s v="Kyle Beard"/>
    <x v="4"/>
    <x v="4"/>
    <s v="Burnley"/>
    <x v="0"/>
    <s v="Consumer"/>
    <s v="Priority"/>
    <x v="0"/>
    <x v="2"/>
    <s v="Binney &amp; Smith Markers, Easy-Erase"/>
    <n v="0"/>
    <n v="73"/>
    <n v="29"/>
    <n v="3"/>
    <b v="1"/>
  </r>
  <r>
    <s v="AZ-2014-369464"/>
    <x v="1012"/>
    <n v="28"/>
    <n v="9"/>
    <n v="14"/>
    <x v="1012"/>
    <s v="Kyle Beard"/>
    <x v="4"/>
    <x v="4"/>
    <s v="Burnley"/>
    <x v="0"/>
    <s v="Consumer"/>
    <s v="Priority"/>
    <x v="0"/>
    <x v="2"/>
    <s v="Stanley Canvas, Blue"/>
    <n v="0"/>
    <n v="693"/>
    <n v="110"/>
    <n v="14"/>
    <b v="1"/>
  </r>
  <r>
    <s v="AZ-2014-369464"/>
    <x v="1012"/>
    <n v="28"/>
    <n v="9"/>
    <n v="14"/>
    <x v="1012"/>
    <s v="Kyle Beard"/>
    <x v="4"/>
    <x v="4"/>
    <s v="Burnley"/>
    <x v="0"/>
    <s v="Consumer"/>
    <s v="Priority"/>
    <x v="0"/>
    <x v="10"/>
    <s v="Jiffy Interoffice Envelope, Set of 50"/>
    <n v="0"/>
    <n v="325"/>
    <n v="32"/>
    <n v="7"/>
    <b v="0"/>
  </r>
  <r>
    <s v="AZ-2011-3858939"/>
    <x v="1013"/>
    <n v="29"/>
    <n v="9"/>
    <n v="11"/>
    <x v="1013"/>
    <s v="Julian Mack"/>
    <x v="3"/>
    <x v="8"/>
    <s v="Courbevoie"/>
    <x v="1"/>
    <s v="Consumer"/>
    <s v="Economy"/>
    <x v="0"/>
    <x v="2"/>
    <s v="Boston Pens, Easy-Erase"/>
    <n v="0"/>
    <n v="116"/>
    <n v="38"/>
    <n v="8"/>
    <b v="0"/>
  </r>
  <r>
    <s v="AZ-2011-3858939"/>
    <x v="1013"/>
    <n v="29"/>
    <n v="9"/>
    <n v="11"/>
    <x v="1013"/>
    <s v="Julian Mack"/>
    <x v="3"/>
    <x v="8"/>
    <s v="Courbevoie"/>
    <x v="1"/>
    <s v="Consumer"/>
    <s v="Economy"/>
    <x v="0"/>
    <x v="14"/>
    <s v="Smead Legal Exhibit Labels, Adjustable"/>
    <n v="0"/>
    <n v="36"/>
    <n v="5"/>
    <n v="4"/>
    <b v="0"/>
  </r>
  <r>
    <s v="AZ-2011-3858939"/>
    <x v="1013"/>
    <n v="29"/>
    <n v="9"/>
    <n v="11"/>
    <x v="1013"/>
    <s v="Julian Mack"/>
    <x v="3"/>
    <x v="8"/>
    <s v="Courbevoie"/>
    <x v="1"/>
    <s v="Consumer"/>
    <s v="Economy"/>
    <x v="0"/>
    <x v="12"/>
    <s v="Stiletto Shears, Serrated"/>
    <n v="0"/>
    <n v="90"/>
    <n v="30"/>
    <n v="2"/>
    <b v="0"/>
  </r>
  <r>
    <s v="AZ-2011-9451747"/>
    <x v="1013"/>
    <n v="29"/>
    <n v="9"/>
    <n v="11"/>
    <x v="1013"/>
    <s v="Casey Forte"/>
    <x v="1"/>
    <x v="1"/>
    <s v="Duisburg"/>
    <x v="1"/>
    <s v="Consumer"/>
    <s v="Economy"/>
    <x v="0"/>
    <x v="2"/>
    <s v="Binney &amp; Smith Highlighters, Fluorescent"/>
    <n v="0"/>
    <n v="54"/>
    <n v="4"/>
    <n v="3"/>
    <b v="1"/>
  </r>
  <r>
    <s v="AZ-2011-5582578"/>
    <x v="1013"/>
    <n v="29"/>
    <n v="9"/>
    <n v="11"/>
    <x v="1013"/>
    <s v="Ali Mander-Jones"/>
    <x v="5"/>
    <x v="22"/>
    <s v="Dos Hermanas"/>
    <x v="2"/>
    <s v="Home Office"/>
    <s v="Economy"/>
    <x v="2"/>
    <x v="5"/>
    <s v="Dania Corner Shelving, Traditional"/>
    <n v="0"/>
    <n v="854"/>
    <n v="290"/>
    <n v="7"/>
    <b v="0"/>
  </r>
  <r>
    <s v="AZ-2011-5582578"/>
    <x v="1013"/>
    <n v="29"/>
    <n v="9"/>
    <n v="11"/>
    <x v="1013"/>
    <s v="Ali Mander-Jones"/>
    <x v="5"/>
    <x v="22"/>
    <s v="Dos Hermanas"/>
    <x v="2"/>
    <s v="Home Office"/>
    <s v="Economy"/>
    <x v="0"/>
    <x v="8"/>
    <s v="Breville Coffee Grinder, Silver"/>
    <n v="0"/>
    <n v="438"/>
    <n v="175"/>
    <n v="7"/>
    <b v="0"/>
  </r>
  <r>
    <s v="AZ-2011-5582578"/>
    <x v="1013"/>
    <n v="29"/>
    <n v="9"/>
    <n v="11"/>
    <x v="1013"/>
    <s v="Ali Mander-Jones"/>
    <x v="5"/>
    <x v="22"/>
    <s v="Dos Hermanas"/>
    <x v="2"/>
    <s v="Home Office"/>
    <s v="Economy"/>
    <x v="0"/>
    <x v="0"/>
    <s v="Xerox Note Cards, 8.5 x 11"/>
    <n v="0"/>
    <n v="31"/>
    <n v="0"/>
    <n v="1"/>
    <b v="0"/>
  </r>
  <r>
    <s v="AZ-2012-3601642"/>
    <x v="1014"/>
    <n v="29"/>
    <n v="9"/>
    <n v="12"/>
    <x v="1014"/>
    <s v="Rebecca Cook"/>
    <x v="10"/>
    <x v="29"/>
    <s v="Vienna"/>
    <x v="1"/>
    <s v="Corporate"/>
    <s v="Economy Plus"/>
    <x v="0"/>
    <x v="2"/>
    <s v="Boston Pencil Sharpener, Easy-Erase"/>
    <n v="0"/>
    <n v="181"/>
    <n v="29"/>
    <n v="6"/>
    <b v="0"/>
  </r>
  <r>
    <s v="AZ-2012-3601642"/>
    <x v="1014"/>
    <n v="29"/>
    <n v="9"/>
    <n v="12"/>
    <x v="1014"/>
    <s v="Rebecca Cook"/>
    <x v="10"/>
    <x v="29"/>
    <s v="Vienna"/>
    <x v="1"/>
    <s v="Corporate"/>
    <s v="Economy Plus"/>
    <x v="0"/>
    <x v="12"/>
    <s v="Elite Scissors, High Speed"/>
    <n v="0"/>
    <n v="90"/>
    <n v="43"/>
    <n v="4"/>
    <b v="1"/>
  </r>
  <r>
    <s v="AZ-2012-3486509"/>
    <x v="1014"/>
    <n v="29"/>
    <n v="9"/>
    <n v="12"/>
    <x v="1014"/>
    <s v="Amelie North"/>
    <x v="3"/>
    <x v="52"/>
    <s v="Le Mans"/>
    <x v="1"/>
    <s v="Corporate"/>
    <s v="Economy Plus"/>
    <x v="0"/>
    <x v="8"/>
    <s v="Breville Coffee Grinder, White"/>
    <n v="1"/>
    <n v="72"/>
    <n v="-103"/>
    <n v="3"/>
    <b v="1"/>
  </r>
  <r>
    <s v="AZ-2012-3486509"/>
    <x v="1014"/>
    <n v="29"/>
    <n v="9"/>
    <n v="12"/>
    <x v="1014"/>
    <s v="Amelie North"/>
    <x v="3"/>
    <x v="52"/>
    <s v="Le Mans"/>
    <x v="1"/>
    <s v="Corporate"/>
    <s v="Economy Plus"/>
    <x v="0"/>
    <x v="1"/>
    <s v="Avery Binding Machine, Economy"/>
    <n v="1"/>
    <n v="171"/>
    <n v="-130"/>
    <n v="7"/>
    <b v="1"/>
  </r>
  <r>
    <s v="AZ-2012-3486509"/>
    <x v="1014"/>
    <n v="29"/>
    <n v="9"/>
    <n v="12"/>
    <x v="1014"/>
    <s v="Amelie North"/>
    <x v="3"/>
    <x v="52"/>
    <s v="Le Mans"/>
    <x v="1"/>
    <s v="Corporate"/>
    <s v="Economy Plus"/>
    <x v="0"/>
    <x v="1"/>
    <s v="Wilson Jones Binding Machine, Clear"/>
    <n v="1"/>
    <n v="218"/>
    <n v="-87"/>
    <n v="9"/>
    <b v="1"/>
  </r>
  <r>
    <s v="BN-2012-2590237"/>
    <x v="1014"/>
    <n v="29"/>
    <n v="9"/>
    <n v="12"/>
    <x v="1014"/>
    <s v="Madison Rowley"/>
    <x v="3"/>
    <x v="8"/>
    <s v="Boulogne-Billancourt"/>
    <x v="1"/>
    <s v="Consumer"/>
    <s v="Immediate"/>
    <x v="0"/>
    <x v="1"/>
    <s v="Avery 3-Hole Punch, Recycled"/>
    <n v="0"/>
    <n v="28"/>
    <n v="0"/>
    <n v="1"/>
    <b v="1"/>
  </r>
  <r>
    <s v="BN-2012-2590237"/>
    <x v="1014"/>
    <n v="29"/>
    <n v="9"/>
    <n v="12"/>
    <x v="1014"/>
    <s v="Madison Rowley"/>
    <x v="3"/>
    <x v="8"/>
    <s v="Boulogne-Billancourt"/>
    <x v="1"/>
    <s v="Consumer"/>
    <s v="Immediate"/>
    <x v="1"/>
    <x v="4"/>
    <s v="Panasonic Printer, Red"/>
    <n v="0"/>
    <n v="2017"/>
    <n v="0"/>
    <n v="9"/>
    <b v="1"/>
  </r>
  <r>
    <s v="BN-2012-2590237"/>
    <x v="1014"/>
    <n v="29"/>
    <n v="9"/>
    <n v="12"/>
    <x v="1014"/>
    <s v="Madison Rowley"/>
    <x v="3"/>
    <x v="8"/>
    <s v="Boulogne-Billancourt"/>
    <x v="1"/>
    <s v="Consumer"/>
    <s v="Immediate"/>
    <x v="1"/>
    <x v="9"/>
    <s v="Apple Smart Phone, Cordless"/>
    <n v="0"/>
    <n v="1082"/>
    <n v="89"/>
    <n v="2"/>
    <b v="0"/>
  </r>
  <r>
    <s v="BN-2013-7936258"/>
    <x v="1015"/>
    <n v="29"/>
    <n v="9"/>
    <n v="13"/>
    <x v="1015"/>
    <s v="Edward Dolling"/>
    <x v="3"/>
    <x v="8"/>
    <s v="Stains"/>
    <x v="1"/>
    <s v="Consumer"/>
    <s v="Economy"/>
    <x v="2"/>
    <x v="6"/>
    <s v="Novimex Swivel Stool, Black"/>
    <n v="0"/>
    <n v="875"/>
    <n v="-68"/>
    <n v="6"/>
    <b v="0"/>
  </r>
  <r>
    <s v="AZ-2014-2805502"/>
    <x v="1016"/>
    <n v="29"/>
    <n v="9"/>
    <n v="14"/>
    <x v="1016"/>
    <s v="Georgina Fuller"/>
    <x v="1"/>
    <x v="1"/>
    <s v="Pulheim"/>
    <x v="1"/>
    <s v="Consumer"/>
    <s v="Priority"/>
    <x v="2"/>
    <x v="15"/>
    <s v="Advantus Door Stop, Black"/>
    <n v="0"/>
    <n v="135"/>
    <n v="28"/>
    <n v="3"/>
    <b v="0"/>
  </r>
  <r>
    <s v="AZ-2014-1555562"/>
    <x v="1016"/>
    <n v="29"/>
    <n v="9"/>
    <n v="14"/>
    <x v="1016"/>
    <s v="Anthony Lawrence"/>
    <x v="3"/>
    <x v="8"/>
    <s v="Noisy-le-Sec"/>
    <x v="1"/>
    <s v="Consumer"/>
    <s v="Priority"/>
    <x v="0"/>
    <x v="3"/>
    <s v="Eldon Trays, Wire Frame"/>
    <n v="0"/>
    <n v="339"/>
    <n v="109"/>
    <n v="8"/>
    <b v="0"/>
  </r>
  <r>
    <s v="AZ-2014-9111832"/>
    <x v="1016"/>
    <n v="29"/>
    <n v="9"/>
    <n v="14"/>
    <x v="1016"/>
    <s v="Eva Butler"/>
    <x v="8"/>
    <x v="19"/>
    <s v="Peer"/>
    <x v="1"/>
    <s v="Corporate"/>
    <s v="Economy"/>
    <x v="0"/>
    <x v="1"/>
    <s v="Acco Binder, Clear"/>
    <n v="0"/>
    <n v="44"/>
    <n v="14"/>
    <n v="3"/>
    <b v="0"/>
  </r>
  <r>
    <s v="AZ-2014-9783115"/>
    <x v="1016"/>
    <n v="29"/>
    <n v="9"/>
    <n v="14"/>
    <x v="1016"/>
    <s v="Patrick Cassidy"/>
    <x v="3"/>
    <x v="73"/>
    <s v="Brest"/>
    <x v="1"/>
    <s v="Corporate"/>
    <s v="Economy"/>
    <x v="2"/>
    <x v="15"/>
    <s v="Rubbermaid Photo Frame, Black"/>
    <n v="0"/>
    <n v="104"/>
    <n v="2"/>
    <n v="2"/>
    <b v="1"/>
  </r>
  <r>
    <s v="AZ-2014-4010374"/>
    <x v="1016"/>
    <n v="29"/>
    <n v="9"/>
    <n v="14"/>
    <x v="1016"/>
    <s v="Kimberly Boyd"/>
    <x v="1"/>
    <x v="23"/>
    <s v="Munich"/>
    <x v="1"/>
    <s v="Corporate"/>
    <s v="Economy"/>
    <x v="0"/>
    <x v="3"/>
    <s v="Eldon Folders, Wire Frame"/>
    <n v="0"/>
    <n v="29"/>
    <n v="0"/>
    <n v="2"/>
    <b v="1"/>
  </r>
  <r>
    <s v="AZ-2014-4010374"/>
    <x v="1016"/>
    <n v="29"/>
    <n v="9"/>
    <n v="14"/>
    <x v="1016"/>
    <s v="Kimberly Boyd"/>
    <x v="1"/>
    <x v="23"/>
    <s v="Munich"/>
    <x v="1"/>
    <s v="Corporate"/>
    <s v="Economy"/>
    <x v="1"/>
    <x v="13"/>
    <s v="Sharp Fax Machine, High-Speed"/>
    <n v="0"/>
    <n v="882"/>
    <n v="185"/>
    <n v="3"/>
    <b v="1"/>
  </r>
  <r>
    <s v="AZ-2014-4010374"/>
    <x v="1016"/>
    <n v="29"/>
    <n v="9"/>
    <n v="14"/>
    <x v="1016"/>
    <s v="Kimberly Boyd"/>
    <x v="1"/>
    <x v="23"/>
    <s v="Munich"/>
    <x v="1"/>
    <s v="Corporate"/>
    <s v="Economy"/>
    <x v="1"/>
    <x v="4"/>
    <s v="Epson Printer, White"/>
    <n v="0"/>
    <n v="2088"/>
    <n v="84"/>
    <n v="8"/>
    <b v="0"/>
  </r>
  <r>
    <s v="AZ-2011-7921819"/>
    <x v="1017"/>
    <n v="30"/>
    <n v="9"/>
    <n v="11"/>
    <x v="1017"/>
    <s v="Archer Hort"/>
    <x v="3"/>
    <x v="14"/>
    <s v="Toulouse"/>
    <x v="1"/>
    <s v="Consumer"/>
    <s v="Economy"/>
    <x v="2"/>
    <x v="5"/>
    <s v="Safco Floating Shelf Set, Traditional"/>
    <n v="1"/>
    <n v="393"/>
    <n v="-157"/>
    <n v="5"/>
    <b v="0"/>
  </r>
  <r>
    <s v="AZ-2011-7921819"/>
    <x v="1017"/>
    <n v="30"/>
    <n v="9"/>
    <n v="11"/>
    <x v="1017"/>
    <s v="Archer Hort"/>
    <x v="3"/>
    <x v="14"/>
    <s v="Toulouse"/>
    <x v="1"/>
    <s v="Consumer"/>
    <s v="Economy"/>
    <x v="2"/>
    <x v="6"/>
    <s v="Harbour Creations Swivel Stool, Black"/>
    <n v="1"/>
    <n v="142"/>
    <n v="-96"/>
    <n v="2"/>
    <b v="1"/>
  </r>
  <r>
    <s v="AZ-2011-7921819"/>
    <x v="1017"/>
    <n v="30"/>
    <n v="9"/>
    <n v="11"/>
    <x v="1017"/>
    <s v="Archer Hort"/>
    <x v="3"/>
    <x v="14"/>
    <s v="Toulouse"/>
    <x v="1"/>
    <s v="Consumer"/>
    <s v="Economy"/>
    <x v="2"/>
    <x v="6"/>
    <s v="SAFCO Bag Chairs, Black"/>
    <n v="1"/>
    <n v="169"/>
    <n v="-182"/>
    <n v="9"/>
    <b v="1"/>
  </r>
  <r>
    <s v="AZ-2011-7921819"/>
    <x v="1017"/>
    <n v="30"/>
    <n v="9"/>
    <n v="11"/>
    <x v="1017"/>
    <s v="Archer Hort"/>
    <x v="3"/>
    <x v="14"/>
    <s v="Toulouse"/>
    <x v="1"/>
    <s v="Consumer"/>
    <s v="Economy"/>
    <x v="0"/>
    <x v="1"/>
    <s v="Ibico Hole Reinforcements, Economy"/>
    <n v="1"/>
    <n v="31"/>
    <n v="-1"/>
    <n v="9"/>
    <b v="0"/>
  </r>
  <r>
    <s v="AZ-2011-2445910"/>
    <x v="1017"/>
    <n v="30"/>
    <n v="9"/>
    <n v="11"/>
    <x v="1017"/>
    <s v="Susan Williams"/>
    <x v="2"/>
    <x v="91"/>
    <s v="Pescara"/>
    <x v="2"/>
    <s v="Home Office"/>
    <s v="Economy"/>
    <x v="0"/>
    <x v="3"/>
    <s v="Rogers File Cart, Industrial"/>
    <n v="0"/>
    <n v="85"/>
    <n v="-33"/>
    <n v="1"/>
    <b v="0"/>
  </r>
  <r>
    <s v="AZ-2011-5942639"/>
    <x v="1017"/>
    <n v="30"/>
    <n v="9"/>
    <n v="11"/>
    <x v="1017"/>
    <s v="Michael Watkins"/>
    <x v="1"/>
    <x v="1"/>
    <s v="Wuppertal"/>
    <x v="1"/>
    <s v="Home Office"/>
    <s v="Immediate"/>
    <x v="0"/>
    <x v="1"/>
    <s v="Cardinal Binding Machine, Recycled"/>
    <n v="0"/>
    <n v="251"/>
    <n v="53"/>
    <n v="5"/>
    <b v="0"/>
  </r>
  <r>
    <s v="AZ-2011-5942639"/>
    <x v="1017"/>
    <n v="30"/>
    <n v="9"/>
    <n v="11"/>
    <x v="1017"/>
    <s v="Michael Watkins"/>
    <x v="1"/>
    <x v="1"/>
    <s v="Wuppertal"/>
    <x v="1"/>
    <s v="Home Office"/>
    <s v="Immediate"/>
    <x v="0"/>
    <x v="12"/>
    <s v="Stiletto Box Cutter, High Speed"/>
    <n v="0"/>
    <n v="144"/>
    <n v="32"/>
    <n v="4"/>
    <b v="1"/>
  </r>
  <r>
    <s v="AZ-2011-6274862"/>
    <x v="1017"/>
    <n v="30"/>
    <n v="9"/>
    <n v="11"/>
    <x v="1017"/>
    <s v="Jason Roger"/>
    <x v="1"/>
    <x v="43"/>
    <s v="Langenhagen"/>
    <x v="1"/>
    <s v="Corporate"/>
    <s v="Priority"/>
    <x v="0"/>
    <x v="1"/>
    <s v="Acco Hole Reinforcements, Economy"/>
    <n v="0"/>
    <n v="13"/>
    <n v="1"/>
    <n v="2"/>
    <b v="0"/>
  </r>
  <r>
    <s v="AZ-2013-6788616"/>
    <x v="1018"/>
    <n v="30"/>
    <n v="9"/>
    <n v="13"/>
    <x v="1018"/>
    <s v="Edward Zwar"/>
    <x v="1"/>
    <x v="23"/>
    <s v="Ingolstadt"/>
    <x v="1"/>
    <s v="Consumer"/>
    <s v="Immediate"/>
    <x v="2"/>
    <x v="6"/>
    <s v="Hon Rocking Chair, Adjustable"/>
    <n v="0"/>
    <n v="599"/>
    <n v="253"/>
    <n v="5"/>
    <b v="0"/>
  </r>
  <r>
    <s v="AZ-2013-6788616"/>
    <x v="1018"/>
    <n v="30"/>
    <n v="9"/>
    <n v="13"/>
    <x v="1018"/>
    <s v="Edward Zwar"/>
    <x v="1"/>
    <x v="23"/>
    <s v="Ingolstadt"/>
    <x v="1"/>
    <s v="Consumer"/>
    <s v="Immediate"/>
    <x v="2"/>
    <x v="15"/>
    <s v="Tenex Light Bulb, Durable"/>
    <n v="0"/>
    <n v="48"/>
    <n v="6"/>
    <n v="3"/>
    <b v="0"/>
  </r>
  <r>
    <s v="AZ-2013-6788616"/>
    <x v="1018"/>
    <n v="30"/>
    <n v="9"/>
    <n v="13"/>
    <x v="1018"/>
    <s v="Edward Zwar"/>
    <x v="1"/>
    <x v="23"/>
    <s v="Ingolstadt"/>
    <x v="1"/>
    <s v="Consumer"/>
    <s v="Immediate"/>
    <x v="0"/>
    <x v="10"/>
    <s v="GlobeWeis Peel and Seal, with clear poly window"/>
    <n v="0"/>
    <n v="175"/>
    <n v="9"/>
    <n v="7"/>
    <b v="0"/>
  </r>
  <r>
    <s v="AZ-2013-6788616"/>
    <x v="1018"/>
    <n v="30"/>
    <n v="9"/>
    <n v="13"/>
    <x v="1018"/>
    <s v="Edward Zwar"/>
    <x v="1"/>
    <x v="23"/>
    <s v="Ingolstadt"/>
    <x v="1"/>
    <s v="Consumer"/>
    <s v="Immediate"/>
    <x v="0"/>
    <x v="14"/>
    <s v="Novimex Color Coded Labels, Laser Printer Compatible"/>
    <n v="0"/>
    <n v="25"/>
    <n v="6"/>
    <n v="2"/>
    <b v="0"/>
  </r>
  <r>
    <s v="AZ-2013-6788616"/>
    <x v="1018"/>
    <n v="30"/>
    <n v="9"/>
    <n v="13"/>
    <x v="1018"/>
    <s v="Edward Zwar"/>
    <x v="1"/>
    <x v="23"/>
    <s v="Ingolstadt"/>
    <x v="1"/>
    <s v="Consumer"/>
    <s v="Immediate"/>
    <x v="0"/>
    <x v="3"/>
    <s v="Smead File Cart, Industrial"/>
    <n v="0"/>
    <n v="347"/>
    <n v="69"/>
    <n v="3"/>
    <b v="1"/>
  </r>
  <r>
    <s v="AZ-2013-2357064"/>
    <x v="1018"/>
    <n v="30"/>
    <n v="9"/>
    <n v="13"/>
    <x v="1018"/>
    <s v="Ruby Blomfield"/>
    <x v="2"/>
    <x v="6"/>
    <s v="Rome"/>
    <x v="2"/>
    <s v="Consumer"/>
    <s v="Economy"/>
    <x v="1"/>
    <x v="13"/>
    <s v="HP Fax Machine, Digital"/>
    <n v="0"/>
    <n v="1498"/>
    <n v="0"/>
    <n v="5"/>
    <b v="0"/>
  </r>
  <r>
    <s v="AZ-2014-7413278"/>
    <x v="1019"/>
    <n v="30"/>
    <n v="9"/>
    <n v="14"/>
    <x v="1019"/>
    <s v="Lisa Boyette"/>
    <x v="1"/>
    <x v="32"/>
    <s v="Darmstadt"/>
    <x v="1"/>
    <s v="Corporate"/>
    <s v="Economy Plus"/>
    <x v="2"/>
    <x v="15"/>
    <s v="Tenex Frame, Erganomic"/>
    <n v="0"/>
    <n v="217"/>
    <n v="72"/>
    <n v="2"/>
    <b v="0"/>
  </r>
  <r>
    <s v="AZ-2014-7413278"/>
    <x v="1019"/>
    <n v="30"/>
    <n v="9"/>
    <n v="14"/>
    <x v="1019"/>
    <s v="Lisa Boyette"/>
    <x v="1"/>
    <x v="32"/>
    <s v="Darmstadt"/>
    <x v="1"/>
    <s v="Corporate"/>
    <s v="Economy Plus"/>
    <x v="0"/>
    <x v="12"/>
    <s v="Fiskars Shears, High Speed"/>
    <n v="0"/>
    <n v="286"/>
    <n v="140"/>
    <n v="6"/>
    <b v="1"/>
  </r>
  <r>
    <s v="AZ-2014-7413278"/>
    <x v="1019"/>
    <n v="30"/>
    <n v="9"/>
    <n v="14"/>
    <x v="1019"/>
    <s v="Lisa Boyette"/>
    <x v="1"/>
    <x v="32"/>
    <s v="Darmstadt"/>
    <x v="1"/>
    <s v="Corporate"/>
    <s v="Economy Plus"/>
    <x v="1"/>
    <x v="9"/>
    <s v="Nokia Audio Dock, with Caller ID"/>
    <n v="0"/>
    <n v="333"/>
    <n v="50"/>
    <n v="2"/>
    <b v="1"/>
  </r>
  <r>
    <s v="BN-2014-4354402"/>
    <x v="1019"/>
    <n v="30"/>
    <n v="9"/>
    <n v="14"/>
    <x v="1019"/>
    <s v="Sofia de Castella"/>
    <x v="2"/>
    <x v="2"/>
    <s v="Ravenna"/>
    <x v="2"/>
    <s v="Consumer"/>
    <s v="Priority"/>
    <x v="1"/>
    <x v="9"/>
    <s v="Samsung Smart Phone, VoIP"/>
    <n v="0"/>
    <n v="1145"/>
    <n v="-706"/>
    <n v="3"/>
    <b v="1"/>
  </r>
  <r>
    <s v="AZ-2014-3185599"/>
    <x v="1019"/>
    <n v="30"/>
    <n v="9"/>
    <n v="14"/>
    <x v="1019"/>
    <s v="Eloise Mahmood"/>
    <x v="2"/>
    <x v="6"/>
    <s v="Rome"/>
    <x v="2"/>
    <s v="Corporate"/>
    <s v="Economy Plus"/>
    <x v="0"/>
    <x v="2"/>
    <s v="BIC Pencil Sharpener, Blue"/>
    <n v="0"/>
    <n v="145"/>
    <n v="59"/>
    <n v="5"/>
    <b v="1"/>
  </r>
  <r>
    <s v="AZ-2014-942941"/>
    <x v="1019"/>
    <n v="30"/>
    <n v="9"/>
    <n v="14"/>
    <x v="1019"/>
    <s v="Jammie Gibbs"/>
    <x v="4"/>
    <x v="42"/>
    <s v="Glasgow"/>
    <x v="0"/>
    <s v="Consumer"/>
    <s v="Economy"/>
    <x v="0"/>
    <x v="1"/>
    <s v="Acco Index Tab, Economy"/>
    <n v="0"/>
    <n v="30"/>
    <n v="14"/>
    <n v="3"/>
    <b v="1"/>
  </r>
  <r>
    <s v="AZ-2014-9283852"/>
    <x v="1019"/>
    <n v="30"/>
    <n v="9"/>
    <n v="14"/>
    <x v="1019"/>
    <s v="Chelsea Parkinson"/>
    <x v="2"/>
    <x v="6"/>
    <s v="Rome"/>
    <x v="2"/>
    <s v="Corporate"/>
    <s v="Economy"/>
    <x v="0"/>
    <x v="1"/>
    <s v="Acco 3-Hole Punch, Economy"/>
    <n v="0"/>
    <n v="90"/>
    <n v="17"/>
    <n v="3"/>
    <b v="1"/>
  </r>
  <r>
    <s v="BN-2014-6632260"/>
    <x v="1019"/>
    <n v="30"/>
    <n v="9"/>
    <n v="14"/>
    <x v="1019"/>
    <s v="Callum Hagai"/>
    <x v="4"/>
    <x v="4"/>
    <s v="Sale"/>
    <x v="0"/>
    <s v="Home Office"/>
    <s v="Economy"/>
    <x v="2"/>
    <x v="15"/>
    <s v="Advantus Photo Frame, Durable"/>
    <n v="0"/>
    <n v="385"/>
    <n v="-77"/>
    <n v="11"/>
    <b v="1"/>
  </r>
  <r>
    <s v="AZ-2011-8967076"/>
    <x v="1020"/>
    <n v="13"/>
    <n v="10"/>
    <n v="11"/>
    <x v="1020"/>
    <s v="Betty Reynolds"/>
    <x v="1"/>
    <x v="31"/>
    <s v="Hamburg"/>
    <x v="1"/>
    <s v="Corporate"/>
    <s v="Immediate"/>
    <x v="0"/>
    <x v="2"/>
    <s v="Binney &amp; Smith Canvas, Fluorescent"/>
    <n v="0"/>
    <n v="158"/>
    <n v="30"/>
    <n v="3"/>
    <b v="1"/>
  </r>
  <r>
    <s v="AZ-2011-8967076"/>
    <x v="1020"/>
    <n v="13"/>
    <n v="10"/>
    <n v="11"/>
    <x v="1020"/>
    <s v="Betty Reynolds"/>
    <x v="1"/>
    <x v="31"/>
    <s v="Hamburg"/>
    <x v="1"/>
    <s v="Corporate"/>
    <s v="Immediate"/>
    <x v="0"/>
    <x v="0"/>
    <s v="Xerox Memo Slips, 8.5 x 11"/>
    <n v="0"/>
    <n v="35"/>
    <n v="3"/>
    <n v="2"/>
    <b v="0"/>
  </r>
  <r>
    <s v="AZ-2011-8967076"/>
    <x v="1020"/>
    <n v="13"/>
    <n v="10"/>
    <n v="11"/>
    <x v="1020"/>
    <s v="Betty Reynolds"/>
    <x v="1"/>
    <x v="31"/>
    <s v="Hamburg"/>
    <x v="1"/>
    <s v="Corporate"/>
    <s v="Immediate"/>
    <x v="0"/>
    <x v="3"/>
    <s v="Smead Lockers, Wire Frame"/>
    <n v="0"/>
    <n v="1066"/>
    <n v="-12"/>
    <n v="6"/>
    <b v="0"/>
  </r>
  <r>
    <s v="AZ-2011-8967076"/>
    <x v="1020"/>
    <n v="13"/>
    <n v="10"/>
    <n v="11"/>
    <x v="1020"/>
    <s v="Betty Reynolds"/>
    <x v="1"/>
    <x v="31"/>
    <s v="Hamburg"/>
    <x v="1"/>
    <s v="Corporate"/>
    <s v="Immediate"/>
    <x v="0"/>
    <x v="12"/>
    <s v="Elite Ruler, High Speed"/>
    <n v="0"/>
    <n v="28"/>
    <n v="2"/>
    <n v="2"/>
    <b v="0"/>
  </r>
  <r>
    <s v="BN-2011-7314925"/>
    <x v="1020"/>
    <n v="13"/>
    <n v="10"/>
    <n v="11"/>
    <x v="1020"/>
    <s v="Daniel Lucas"/>
    <x v="9"/>
    <x v="46"/>
    <s v="Rotterdam"/>
    <x v="1"/>
    <s v="Home Office"/>
    <s v="Immediate"/>
    <x v="0"/>
    <x v="2"/>
    <s v="BIC Highlighters, Easy-Erase"/>
    <n v="1"/>
    <n v="19"/>
    <n v="-10"/>
    <n v="2"/>
    <b v="0"/>
  </r>
  <r>
    <s v="BN-2011-7314925"/>
    <x v="1020"/>
    <n v="13"/>
    <n v="10"/>
    <n v="11"/>
    <x v="1020"/>
    <s v="Daniel Lucas"/>
    <x v="9"/>
    <x v="46"/>
    <s v="Rotterdam"/>
    <x v="1"/>
    <s v="Home Office"/>
    <s v="Immediate"/>
    <x v="0"/>
    <x v="2"/>
    <s v="BIC Markers, Easy-Erase"/>
    <n v="1"/>
    <n v="27"/>
    <n v="-12"/>
    <n v="2"/>
    <b v="1"/>
  </r>
  <r>
    <s v="BN-2011-7314925"/>
    <x v="1020"/>
    <n v="13"/>
    <n v="10"/>
    <n v="11"/>
    <x v="1020"/>
    <s v="Daniel Lucas"/>
    <x v="9"/>
    <x v="46"/>
    <s v="Rotterdam"/>
    <x v="1"/>
    <s v="Home Office"/>
    <s v="Immediate"/>
    <x v="0"/>
    <x v="0"/>
    <s v="Green Bar Message Books, Recycled"/>
    <n v="1"/>
    <n v="36"/>
    <n v="-10"/>
    <n v="3"/>
    <b v="0"/>
  </r>
  <r>
    <s v="BN-2012-3254922"/>
    <x v="1021"/>
    <n v="13"/>
    <n v="10"/>
    <n v="12"/>
    <x v="1021"/>
    <s v="Robert Ramsey"/>
    <x v="1"/>
    <x v="13"/>
    <s v="Weimar"/>
    <x v="1"/>
    <s v="Consumer"/>
    <s v="Economy"/>
    <x v="1"/>
    <x v="9"/>
    <s v="Nokia Smart Phone, Full Size"/>
    <n v="0"/>
    <n v="2544"/>
    <n v="1094"/>
    <n v="4"/>
    <b v="1"/>
  </r>
  <r>
    <s v="AZ-2014-507287"/>
    <x v="1022"/>
    <n v="13"/>
    <n v="10"/>
    <n v="14"/>
    <x v="1022"/>
    <s v="Molly De Mole"/>
    <x v="1"/>
    <x v="1"/>
    <s v="Hamm"/>
    <x v="1"/>
    <s v="Corporate"/>
    <s v="Economy Plus"/>
    <x v="0"/>
    <x v="2"/>
    <s v="Sanford Highlighters, Easy-Erase"/>
    <n v="0"/>
    <n v="16"/>
    <n v="1"/>
    <n v="1"/>
    <b v="0"/>
  </r>
  <r>
    <s v="AZ-2014-507287"/>
    <x v="1022"/>
    <n v="13"/>
    <n v="10"/>
    <n v="14"/>
    <x v="1022"/>
    <s v="Molly De Mole"/>
    <x v="1"/>
    <x v="1"/>
    <s v="Hamm"/>
    <x v="1"/>
    <s v="Corporate"/>
    <s v="Economy Plus"/>
    <x v="0"/>
    <x v="2"/>
    <s v="Sanford Markers, Water Color"/>
    <n v="0"/>
    <n v="53"/>
    <n v="5"/>
    <n v="2"/>
    <b v="0"/>
  </r>
  <r>
    <s v="AZ-2014-507287"/>
    <x v="1022"/>
    <n v="13"/>
    <n v="10"/>
    <n v="14"/>
    <x v="1022"/>
    <s v="Molly De Mole"/>
    <x v="1"/>
    <x v="1"/>
    <s v="Hamm"/>
    <x v="1"/>
    <s v="Corporate"/>
    <s v="Economy Plus"/>
    <x v="0"/>
    <x v="1"/>
    <s v="Avery Binder Covers, Recycled"/>
    <n v="0"/>
    <n v="11"/>
    <n v="4"/>
    <n v="1"/>
    <b v="1"/>
  </r>
  <r>
    <s v="AZ-2014-507287"/>
    <x v="1022"/>
    <n v="13"/>
    <n v="10"/>
    <n v="14"/>
    <x v="1022"/>
    <s v="Molly De Mole"/>
    <x v="1"/>
    <x v="1"/>
    <s v="Hamm"/>
    <x v="1"/>
    <s v="Corporate"/>
    <s v="Economy Plus"/>
    <x v="0"/>
    <x v="1"/>
    <s v="Avery Hole Reinforcements, Economy"/>
    <n v="0"/>
    <n v="13"/>
    <n v="0"/>
    <n v="3"/>
    <b v="0"/>
  </r>
  <r>
    <s v="AZ-2014-507287"/>
    <x v="1022"/>
    <n v="13"/>
    <n v="10"/>
    <n v="14"/>
    <x v="1022"/>
    <s v="Molly De Mole"/>
    <x v="1"/>
    <x v="1"/>
    <s v="Hamm"/>
    <x v="1"/>
    <s v="Corporate"/>
    <s v="Economy Plus"/>
    <x v="0"/>
    <x v="1"/>
    <s v="Ibico Binder Covers, Durable"/>
    <n v="0"/>
    <n v="45"/>
    <n v="5"/>
    <n v="3"/>
    <b v="1"/>
  </r>
  <r>
    <s v="AZ-2014-507287"/>
    <x v="1022"/>
    <n v="13"/>
    <n v="10"/>
    <n v="14"/>
    <x v="1022"/>
    <s v="Molly De Mole"/>
    <x v="1"/>
    <x v="1"/>
    <s v="Hamm"/>
    <x v="1"/>
    <s v="Corporate"/>
    <s v="Economy Plus"/>
    <x v="1"/>
    <x v="7"/>
    <s v="Belkin Flash Drive, USB"/>
    <n v="0"/>
    <n v="84"/>
    <n v="28"/>
    <n v="2"/>
    <b v="0"/>
  </r>
  <r>
    <s v="AZ-2014-507287"/>
    <x v="1022"/>
    <n v="13"/>
    <n v="10"/>
    <n v="14"/>
    <x v="1022"/>
    <s v="Molly De Mole"/>
    <x v="1"/>
    <x v="1"/>
    <s v="Hamm"/>
    <x v="1"/>
    <s v="Corporate"/>
    <s v="Economy Plus"/>
    <x v="1"/>
    <x v="9"/>
    <s v="Samsung Office Telephone, with Caller ID"/>
    <n v="0"/>
    <n v="130"/>
    <n v="30"/>
    <n v="2"/>
    <b v="0"/>
  </r>
  <r>
    <s v="BN-2014-6471690"/>
    <x v="1022"/>
    <n v="13"/>
    <n v="10"/>
    <n v="14"/>
    <x v="1022"/>
    <s v="Gerald Booth"/>
    <x v="3"/>
    <x v="14"/>
    <s v="Montauban"/>
    <x v="1"/>
    <s v="Consumer"/>
    <s v="Economy"/>
    <x v="2"/>
    <x v="5"/>
    <s v="Bush 3-Shelf Cabinet, Traditional"/>
    <n v="0"/>
    <n v="516"/>
    <n v="69"/>
    <n v="4"/>
    <b v="1"/>
  </r>
  <r>
    <s v="BN-2014-6471690"/>
    <x v="1022"/>
    <n v="13"/>
    <n v="10"/>
    <n v="14"/>
    <x v="1022"/>
    <s v="Gerald Booth"/>
    <x v="3"/>
    <x v="14"/>
    <s v="Montauban"/>
    <x v="1"/>
    <s v="Consumer"/>
    <s v="Economy"/>
    <x v="2"/>
    <x v="15"/>
    <s v="Deflect-O Door Stop, Durable"/>
    <n v="0"/>
    <n v="123"/>
    <n v="17"/>
    <n v="3"/>
    <b v="1"/>
  </r>
  <r>
    <s v="BN-2014-6471690"/>
    <x v="1022"/>
    <n v="13"/>
    <n v="10"/>
    <n v="14"/>
    <x v="1022"/>
    <s v="Gerald Booth"/>
    <x v="3"/>
    <x v="14"/>
    <s v="Montauban"/>
    <x v="1"/>
    <s v="Consumer"/>
    <s v="Economy"/>
    <x v="2"/>
    <x v="16"/>
    <s v="Chromcraft Round Table, Adjustable Height"/>
    <n v="0"/>
    <n v="610"/>
    <n v="-66"/>
    <n v="2"/>
    <b v="1"/>
  </r>
  <r>
    <s v="AZ-2014-4346443"/>
    <x v="1022"/>
    <n v="13"/>
    <n v="10"/>
    <n v="14"/>
    <x v="1022"/>
    <s v="Demi Power"/>
    <x v="3"/>
    <x v="8"/>
    <s v="Paris"/>
    <x v="1"/>
    <s v="Consumer"/>
    <s v="Economy"/>
    <x v="0"/>
    <x v="2"/>
    <s v="Boston Canvas, Easy-Erase"/>
    <n v="0"/>
    <n v="108"/>
    <n v="25"/>
    <n v="2"/>
    <b v="1"/>
  </r>
  <r>
    <s v="BN-2014-6471690"/>
    <x v="1022"/>
    <n v="13"/>
    <n v="10"/>
    <n v="14"/>
    <x v="1022"/>
    <s v="Gerald Booth"/>
    <x v="3"/>
    <x v="14"/>
    <s v="Montauban"/>
    <x v="1"/>
    <s v="Consumer"/>
    <s v="Economy"/>
    <x v="0"/>
    <x v="2"/>
    <s v="Sanford Markers, Fluorescent"/>
    <n v="0"/>
    <n v="74"/>
    <n v="29"/>
    <n v="3"/>
    <b v="0"/>
  </r>
  <r>
    <s v="BN-2014-6471690"/>
    <x v="1022"/>
    <n v="13"/>
    <n v="10"/>
    <n v="14"/>
    <x v="1022"/>
    <s v="Gerald Booth"/>
    <x v="3"/>
    <x v="14"/>
    <s v="Montauban"/>
    <x v="1"/>
    <s v="Consumer"/>
    <s v="Economy"/>
    <x v="0"/>
    <x v="1"/>
    <s v="Cardinal Binder Covers, Economy"/>
    <n v="0"/>
    <n v="24"/>
    <n v="1"/>
    <n v="2"/>
    <b v="0"/>
  </r>
  <r>
    <s v="BN-2014-6471690"/>
    <x v="1022"/>
    <n v="13"/>
    <n v="10"/>
    <n v="14"/>
    <x v="1022"/>
    <s v="Gerald Booth"/>
    <x v="3"/>
    <x v="14"/>
    <s v="Montauban"/>
    <x v="1"/>
    <s v="Consumer"/>
    <s v="Economy"/>
    <x v="0"/>
    <x v="1"/>
    <s v="Ibico Binder Covers, Economy"/>
    <n v="0"/>
    <n v="14"/>
    <n v="2"/>
    <n v="1"/>
    <b v="0"/>
  </r>
  <r>
    <s v="AZ-2014-4346443"/>
    <x v="1022"/>
    <n v="13"/>
    <n v="10"/>
    <n v="14"/>
    <x v="1022"/>
    <s v="Demi Power"/>
    <x v="3"/>
    <x v="8"/>
    <s v="Paris"/>
    <x v="1"/>
    <s v="Consumer"/>
    <s v="Economy"/>
    <x v="0"/>
    <x v="3"/>
    <s v="Fellowes Folders, Industrial"/>
    <n v="0"/>
    <n v="218"/>
    <n v="31"/>
    <n v="9"/>
    <b v="0"/>
  </r>
  <r>
    <s v="BN-2014-4757131"/>
    <x v="1022"/>
    <n v="13"/>
    <n v="10"/>
    <n v="14"/>
    <x v="1022"/>
    <s v="Leticia Sorrells"/>
    <x v="11"/>
    <x v="79"/>
    <s v="Zurich"/>
    <x v="1"/>
    <s v="Consumer"/>
    <s v="Economy"/>
    <x v="0"/>
    <x v="12"/>
    <s v="Elite Shears, Easy Grip"/>
    <n v="0"/>
    <n v="340"/>
    <n v="20"/>
    <n v="7"/>
    <b v="1"/>
  </r>
  <r>
    <s v="AZ-2014-4093639"/>
    <x v="1022"/>
    <n v="13"/>
    <n v="10"/>
    <n v="14"/>
    <x v="1022"/>
    <s v="Gail Thompson"/>
    <x v="5"/>
    <x v="54"/>
    <s v="Madrid"/>
    <x v="2"/>
    <s v="Consumer"/>
    <s v="Economy"/>
    <x v="0"/>
    <x v="2"/>
    <s v="Stanley Pens, Easy-Erase"/>
    <n v="0"/>
    <n v="62"/>
    <n v="27"/>
    <n v="6"/>
    <b v="0"/>
  </r>
  <r>
    <s v="AZ-2014-4093639"/>
    <x v="1022"/>
    <n v="13"/>
    <n v="10"/>
    <n v="14"/>
    <x v="1022"/>
    <s v="Gail Thompson"/>
    <x v="5"/>
    <x v="54"/>
    <s v="Madrid"/>
    <x v="2"/>
    <s v="Consumer"/>
    <s v="Economy"/>
    <x v="0"/>
    <x v="1"/>
    <s v="Wilson Jones Binder Covers, Recycled"/>
    <n v="0"/>
    <n v="104"/>
    <n v="25"/>
    <n v="9"/>
    <b v="1"/>
  </r>
  <r>
    <s v="BN-2014-4757131"/>
    <x v="1022"/>
    <n v="13"/>
    <n v="10"/>
    <n v="14"/>
    <x v="1022"/>
    <s v="Leticia Sorrells"/>
    <x v="11"/>
    <x v="79"/>
    <s v="Zurich"/>
    <x v="1"/>
    <s v="Consumer"/>
    <s v="Economy"/>
    <x v="1"/>
    <x v="9"/>
    <s v="Cisco Speaker Phone, VoIP"/>
    <n v="0"/>
    <n v="416"/>
    <n v="137"/>
    <n v="3"/>
    <b v="0"/>
  </r>
  <r>
    <s v="AZ-2014-4279735"/>
    <x v="1022"/>
    <n v="13"/>
    <n v="10"/>
    <n v="14"/>
    <x v="1022"/>
    <s v="Erin Gill"/>
    <x v="4"/>
    <x v="4"/>
    <s v="Burnley"/>
    <x v="0"/>
    <s v="Home Office"/>
    <s v="Economy Plus"/>
    <x v="0"/>
    <x v="8"/>
    <s v="Breville Refrigerator, Red"/>
    <n v="0"/>
    <n v="2077"/>
    <n v="395"/>
    <n v="4"/>
    <b v="0"/>
  </r>
  <r>
    <s v="AZ-2014-5952161"/>
    <x v="1022"/>
    <n v="13"/>
    <n v="10"/>
    <n v="14"/>
    <x v="1022"/>
    <s v="Anna Macdonald"/>
    <x v="1"/>
    <x v="28"/>
    <s v="Stuttgart"/>
    <x v="1"/>
    <s v="Consumer"/>
    <s v="Economy"/>
    <x v="1"/>
    <x v="4"/>
    <s v="Panasonic Calculator, Wireless"/>
    <n v="0"/>
    <n v="201"/>
    <n v="4"/>
    <n v="4"/>
    <b v="1"/>
  </r>
  <r>
    <s v="AZ-2014-4279735"/>
    <x v="1022"/>
    <n v="13"/>
    <n v="10"/>
    <n v="14"/>
    <x v="1022"/>
    <s v="Erin Gill"/>
    <x v="4"/>
    <x v="4"/>
    <s v="Burnley"/>
    <x v="0"/>
    <s v="Home Office"/>
    <s v="Economy Plus"/>
    <x v="1"/>
    <x v="4"/>
    <s v="Konica Receipt Printer, White"/>
    <n v="0"/>
    <n v="603"/>
    <n v="205"/>
    <n v="5"/>
    <b v="0"/>
  </r>
  <r>
    <s v="AZ-2014-8937167"/>
    <x v="1022"/>
    <n v="13"/>
    <n v="10"/>
    <n v="14"/>
    <x v="1022"/>
    <s v="Hollie Morris"/>
    <x v="3"/>
    <x v="30"/>
    <s v="Wattrelos"/>
    <x v="1"/>
    <s v="Corporate"/>
    <s v="Economy"/>
    <x v="1"/>
    <x v="4"/>
    <s v="Panasonic Printer, White"/>
    <n v="0"/>
    <n v="1351"/>
    <n v="111"/>
    <n v="6"/>
    <b v="1"/>
  </r>
  <r>
    <s v="AZ-2014-1092001"/>
    <x v="1022"/>
    <n v="13"/>
    <n v="10"/>
    <n v="14"/>
    <x v="1022"/>
    <s v="Alannah Callaway"/>
    <x v="4"/>
    <x v="4"/>
    <s v="Bath"/>
    <x v="0"/>
    <s v="Consumer"/>
    <s v="Economy"/>
    <x v="1"/>
    <x v="9"/>
    <s v="Nokia Smart Phone, Full Size"/>
    <n v="0"/>
    <n v="2549"/>
    <n v="280"/>
    <n v="4"/>
    <b v="0"/>
  </r>
  <r>
    <s v="AZ-2011-1890132"/>
    <x v="1023"/>
    <n v="14"/>
    <n v="10"/>
    <n v="11"/>
    <x v="1023"/>
    <s v="Dennis Conaway"/>
    <x v="1"/>
    <x v="28"/>
    <s v="Heilbronn"/>
    <x v="1"/>
    <s v="Consumer"/>
    <s v="Priority"/>
    <x v="0"/>
    <x v="2"/>
    <s v="Binney &amp; Smith Markers, Fluorescent"/>
    <n v="0"/>
    <n v="51"/>
    <n v="14"/>
    <n v="2"/>
    <b v="1"/>
  </r>
  <r>
    <s v="AZ-2011-269617"/>
    <x v="1023"/>
    <n v="14"/>
    <n v="10"/>
    <n v="11"/>
    <x v="1023"/>
    <s v="Lisa Watkins"/>
    <x v="1"/>
    <x v="1"/>
    <s v="Aachen"/>
    <x v="1"/>
    <s v="Consumer"/>
    <s v="Economy"/>
    <x v="0"/>
    <x v="1"/>
    <s v="Acco Binder Covers, Recycled"/>
    <n v="0"/>
    <n v="41"/>
    <n v="12"/>
    <n v="3"/>
    <b v="1"/>
  </r>
  <r>
    <s v="AZ-2013-8194857"/>
    <x v="1024"/>
    <n v="14"/>
    <n v="10"/>
    <n v="13"/>
    <x v="1024"/>
    <s v="Gabrielle Tulaba"/>
    <x v="8"/>
    <x v="97"/>
    <s v="Antwerp"/>
    <x v="1"/>
    <s v="Consumer"/>
    <s v="Economy"/>
    <x v="0"/>
    <x v="8"/>
    <s v="KitchenAid Toaster, Black"/>
    <n v="0"/>
    <n v="170"/>
    <n v="51"/>
    <n v="2"/>
    <b v="0"/>
  </r>
  <r>
    <s v="AZ-2013-8194857"/>
    <x v="1024"/>
    <n v="14"/>
    <n v="10"/>
    <n v="13"/>
    <x v="1024"/>
    <s v="Gabrielle Tulaba"/>
    <x v="8"/>
    <x v="97"/>
    <s v="Antwerp"/>
    <x v="1"/>
    <s v="Consumer"/>
    <s v="Economy"/>
    <x v="0"/>
    <x v="0"/>
    <s v="Xerox Note Cards, Premium"/>
    <n v="0"/>
    <n v="237"/>
    <n v="47"/>
    <n v="9"/>
    <b v="1"/>
  </r>
  <r>
    <s v="AZ-2013-1372468"/>
    <x v="1024"/>
    <n v="14"/>
    <n v="10"/>
    <n v="13"/>
    <x v="1024"/>
    <s v="Niki Peirce"/>
    <x v="5"/>
    <x v="18"/>
    <s v="Valencia"/>
    <x v="2"/>
    <s v="Consumer"/>
    <s v="Economy Plus"/>
    <x v="0"/>
    <x v="0"/>
    <s v="SanDisk Message Books, 8.5 x 11"/>
    <n v="0"/>
    <n v="84"/>
    <n v="41"/>
    <n v="3"/>
    <b v="0"/>
  </r>
  <r>
    <s v="BN-2013-7615077"/>
    <x v="1024"/>
    <n v="14"/>
    <n v="10"/>
    <n v="13"/>
    <x v="1024"/>
    <s v="Robert James"/>
    <x v="2"/>
    <x v="2"/>
    <s v="Modena"/>
    <x v="2"/>
    <s v="Home Office"/>
    <s v="Economy"/>
    <x v="0"/>
    <x v="3"/>
    <s v="Tenex Box, Blue"/>
    <n v="0"/>
    <n v="50"/>
    <n v="-12"/>
    <n v="5"/>
    <b v="1"/>
  </r>
  <r>
    <s v="AZ-2014-2076783"/>
    <x v="1025"/>
    <n v="14"/>
    <n v="10"/>
    <n v="14"/>
    <x v="1025"/>
    <s v="Noah Hart"/>
    <x v="3"/>
    <x v="8"/>
    <s v="Les Ulis"/>
    <x v="1"/>
    <s v="Consumer"/>
    <s v="Priority"/>
    <x v="0"/>
    <x v="2"/>
    <s v="Binney &amp; Smith Canvas, Water Color"/>
    <n v="0"/>
    <n v="382"/>
    <n v="183"/>
    <n v="7"/>
    <b v="1"/>
  </r>
  <r>
    <s v="AZ-2014-2076783"/>
    <x v="1025"/>
    <n v="14"/>
    <n v="10"/>
    <n v="14"/>
    <x v="1025"/>
    <s v="Noah Hart"/>
    <x v="3"/>
    <x v="8"/>
    <s v="Les Ulis"/>
    <x v="1"/>
    <s v="Consumer"/>
    <s v="Priority"/>
    <x v="1"/>
    <x v="7"/>
    <s v="Enermax Keyboard, Programmable"/>
    <n v="0"/>
    <n v="255"/>
    <n v="110"/>
    <n v="3"/>
    <b v="0"/>
  </r>
  <r>
    <s v="AZ-2014-4707297"/>
    <x v="1025"/>
    <n v="14"/>
    <n v="10"/>
    <n v="14"/>
    <x v="1025"/>
    <s v="Ronald Everson"/>
    <x v="3"/>
    <x v="30"/>
    <s v="Outreau"/>
    <x v="1"/>
    <s v="Corporate"/>
    <s v="Economy"/>
    <x v="0"/>
    <x v="2"/>
    <s v="Boston Markers, Blue"/>
    <n v="0"/>
    <n v="105"/>
    <n v="43"/>
    <n v="4"/>
    <b v="1"/>
  </r>
  <r>
    <s v="AZ-2014-2317283"/>
    <x v="1025"/>
    <n v="14"/>
    <n v="10"/>
    <n v="14"/>
    <x v="1025"/>
    <s v="Karon Shah"/>
    <x v="2"/>
    <x v="15"/>
    <s v="Messina"/>
    <x v="2"/>
    <s v="Corporate"/>
    <s v="Economy"/>
    <x v="0"/>
    <x v="8"/>
    <s v="Cuisinart Stove, White"/>
    <n v="0"/>
    <n v="1073"/>
    <n v="182"/>
    <n v="2"/>
    <b v="1"/>
  </r>
  <r>
    <s v="AZ-2014-2317283"/>
    <x v="1025"/>
    <n v="14"/>
    <n v="10"/>
    <n v="14"/>
    <x v="1025"/>
    <s v="Karon Shah"/>
    <x v="2"/>
    <x v="15"/>
    <s v="Messina"/>
    <x v="2"/>
    <s v="Corporate"/>
    <s v="Economy"/>
    <x v="1"/>
    <x v="4"/>
    <s v="Okidata Receipt Printer, White"/>
    <n v="0"/>
    <n v="146"/>
    <n v="-83"/>
    <n v="2"/>
    <b v="0"/>
  </r>
  <r>
    <s v="AZ-2012-3935458"/>
    <x v="1026"/>
    <n v="15"/>
    <n v="10"/>
    <n v="12"/>
    <x v="1026"/>
    <s v="Jonathan Barbee"/>
    <x v="3"/>
    <x v="8"/>
    <s v="Choisy-le-Roi"/>
    <x v="1"/>
    <s v="Consumer"/>
    <s v="Economy"/>
    <x v="0"/>
    <x v="2"/>
    <s v="BIC Highlighters, Blue"/>
    <n v="0"/>
    <n v="57"/>
    <n v="23"/>
    <n v="3"/>
    <b v="1"/>
  </r>
  <r>
    <s v="AZ-2012-3935458"/>
    <x v="1026"/>
    <n v="15"/>
    <n v="10"/>
    <n v="12"/>
    <x v="1026"/>
    <s v="Jonathan Barbee"/>
    <x v="3"/>
    <x v="8"/>
    <s v="Choisy-le-Roi"/>
    <x v="1"/>
    <s v="Consumer"/>
    <s v="Economy"/>
    <x v="0"/>
    <x v="3"/>
    <s v="Tenex Shelving, Blue"/>
    <n v="0"/>
    <n v="98"/>
    <n v="-5"/>
    <n v="2"/>
    <b v="0"/>
  </r>
  <r>
    <s v="AZ-2012-3515644"/>
    <x v="1026"/>
    <n v="15"/>
    <n v="10"/>
    <n v="12"/>
    <x v="1026"/>
    <s v="Jessica Paramor"/>
    <x v="3"/>
    <x v="14"/>
    <s v="Agde"/>
    <x v="1"/>
    <s v="Corporate"/>
    <s v="Economy"/>
    <x v="0"/>
    <x v="2"/>
    <s v="Binney &amp; Smith Pencil Sharpener, Fluorescent"/>
    <n v="0"/>
    <n v="53"/>
    <n v="2"/>
    <n v="2"/>
    <b v="0"/>
  </r>
  <r>
    <s v="AZ-2012-7755633"/>
    <x v="1026"/>
    <n v="15"/>
    <n v="10"/>
    <n v="12"/>
    <x v="1026"/>
    <s v="Hayden Perkins"/>
    <x v="5"/>
    <x v="18"/>
    <s v="Valencia"/>
    <x v="2"/>
    <s v="Consumer"/>
    <s v="Priority"/>
    <x v="0"/>
    <x v="0"/>
    <s v="Xerox Cards &amp; Envelopes, Multicolor"/>
    <n v="0"/>
    <n v="325"/>
    <n v="32"/>
    <n v="7"/>
    <b v="0"/>
  </r>
  <r>
    <s v="BN-2012-2247108"/>
    <x v="1026"/>
    <n v="15"/>
    <n v="10"/>
    <n v="12"/>
    <x v="1026"/>
    <s v="Donna Nash"/>
    <x v="3"/>
    <x v="3"/>
    <s v="Saint-Louis"/>
    <x v="1"/>
    <s v="Corporate"/>
    <s v="Economy Plus"/>
    <x v="2"/>
    <x v="16"/>
    <s v="Lesro Computer Table, Fully Assembled"/>
    <n v="0"/>
    <n v="3063"/>
    <n v="-142"/>
    <n v="11"/>
    <b v="0"/>
  </r>
  <r>
    <s v="AZ-2013-9263233"/>
    <x v="1027"/>
    <n v="15"/>
    <n v="10"/>
    <n v="13"/>
    <x v="1027"/>
    <s v="Zona Meyer"/>
    <x v="3"/>
    <x v="8"/>
    <s v="Aubervilliers"/>
    <x v="1"/>
    <s v="Corporate"/>
    <s v="Economy Plus"/>
    <x v="2"/>
    <x v="6"/>
    <s v="Novimex Executive Leather Armchair, Adjustable"/>
    <n v="0"/>
    <n v="410"/>
    <n v="14"/>
    <n v="1"/>
    <b v="1"/>
  </r>
  <r>
    <s v="AZ-2013-5465324"/>
    <x v="1027"/>
    <n v="15"/>
    <n v="10"/>
    <n v="13"/>
    <x v="1027"/>
    <s v="Corey Browne"/>
    <x v="1"/>
    <x v="31"/>
    <s v="Hamburg"/>
    <x v="1"/>
    <s v="Consumer"/>
    <s v="Economy"/>
    <x v="2"/>
    <x v="6"/>
    <s v="Hon Swivel Stool, Adjustable"/>
    <n v="0"/>
    <n v="299"/>
    <n v="10"/>
    <n v="2"/>
    <b v="1"/>
  </r>
  <r>
    <s v="AZ-2013-5465324"/>
    <x v="1027"/>
    <n v="15"/>
    <n v="10"/>
    <n v="13"/>
    <x v="1027"/>
    <s v="Corey Browne"/>
    <x v="1"/>
    <x v="31"/>
    <s v="Hamburg"/>
    <x v="1"/>
    <s v="Consumer"/>
    <s v="Economy"/>
    <x v="2"/>
    <x v="15"/>
    <s v="Eldon Stacking Tray, Durable"/>
    <n v="0"/>
    <n v="86"/>
    <n v="18"/>
    <n v="3"/>
    <b v="0"/>
  </r>
  <r>
    <s v="AZ-2013-5465324"/>
    <x v="1027"/>
    <n v="15"/>
    <n v="10"/>
    <n v="13"/>
    <x v="1027"/>
    <s v="Corey Browne"/>
    <x v="1"/>
    <x v="31"/>
    <s v="Hamburg"/>
    <x v="1"/>
    <s v="Consumer"/>
    <s v="Economy"/>
    <x v="0"/>
    <x v="2"/>
    <s v="Sanford Highlighters, Water Color"/>
    <n v="0"/>
    <n v="170"/>
    <n v="61"/>
    <n v="9"/>
    <b v="1"/>
  </r>
  <r>
    <s v="AZ-2013-5465324"/>
    <x v="1027"/>
    <n v="15"/>
    <n v="10"/>
    <n v="13"/>
    <x v="1027"/>
    <s v="Corey Browne"/>
    <x v="1"/>
    <x v="31"/>
    <s v="Hamburg"/>
    <x v="1"/>
    <s v="Consumer"/>
    <s v="Economy"/>
    <x v="0"/>
    <x v="2"/>
    <s v="Sanford Pens, Easy-Erase"/>
    <n v="0"/>
    <n v="45"/>
    <n v="10"/>
    <n v="4"/>
    <b v="0"/>
  </r>
  <r>
    <s v="AZ-2013-5465324"/>
    <x v="1027"/>
    <n v="15"/>
    <n v="10"/>
    <n v="13"/>
    <x v="1027"/>
    <s v="Corey Browne"/>
    <x v="1"/>
    <x v="31"/>
    <s v="Hamburg"/>
    <x v="1"/>
    <s v="Consumer"/>
    <s v="Economy"/>
    <x v="0"/>
    <x v="12"/>
    <s v="Stiletto Letter Opener, Easy Grip"/>
    <n v="0"/>
    <n v="210"/>
    <n v="40"/>
    <n v="7"/>
    <b v="1"/>
  </r>
  <r>
    <s v="AZ-2014-9257351"/>
    <x v="1028"/>
    <n v="15"/>
    <n v="10"/>
    <n v="14"/>
    <x v="1028"/>
    <s v="Louis Wilson"/>
    <x v="10"/>
    <x v="29"/>
    <s v="Vienna"/>
    <x v="1"/>
    <s v="Consumer"/>
    <s v="Economy Plus"/>
    <x v="0"/>
    <x v="1"/>
    <s v="Avery Binding Machine, Economy"/>
    <n v="0"/>
    <n v="98"/>
    <n v="12"/>
    <n v="2"/>
    <b v="0"/>
  </r>
  <r>
    <s v="AZ-2014-9257351"/>
    <x v="1028"/>
    <n v="15"/>
    <n v="10"/>
    <n v="14"/>
    <x v="1028"/>
    <s v="Louis Wilson"/>
    <x v="10"/>
    <x v="29"/>
    <s v="Vienna"/>
    <x v="1"/>
    <s v="Consumer"/>
    <s v="Economy Plus"/>
    <x v="0"/>
    <x v="1"/>
    <s v="Ibico 3-Hole Punch, Economy"/>
    <n v="0"/>
    <n v="61"/>
    <n v="30"/>
    <n v="2"/>
    <b v="1"/>
  </r>
  <r>
    <s v="AZ-2014-9257351"/>
    <x v="1028"/>
    <n v="15"/>
    <n v="10"/>
    <n v="14"/>
    <x v="1028"/>
    <s v="Louis Wilson"/>
    <x v="10"/>
    <x v="29"/>
    <s v="Vienna"/>
    <x v="1"/>
    <s v="Consumer"/>
    <s v="Economy Plus"/>
    <x v="0"/>
    <x v="3"/>
    <s v="Eldon File Cart, Single Width"/>
    <n v="0"/>
    <n v="1027"/>
    <n v="441"/>
    <n v="8"/>
    <b v="0"/>
  </r>
  <r>
    <s v="AZ-2014-9361129"/>
    <x v="1028"/>
    <n v="15"/>
    <n v="10"/>
    <n v="14"/>
    <x v="1028"/>
    <s v="Cooper Burn"/>
    <x v="5"/>
    <x v="18"/>
    <s v="Alicante"/>
    <x v="2"/>
    <s v="Consumer"/>
    <s v="Economy Plus"/>
    <x v="0"/>
    <x v="2"/>
    <s v="BIC Highlighters, Water Color"/>
    <n v="0"/>
    <n v="88"/>
    <n v="16"/>
    <n v="4"/>
    <b v="0"/>
  </r>
  <r>
    <s v="AZ-2014-9257351"/>
    <x v="1028"/>
    <n v="15"/>
    <n v="10"/>
    <n v="14"/>
    <x v="1028"/>
    <s v="Louis Wilson"/>
    <x v="10"/>
    <x v="29"/>
    <s v="Vienna"/>
    <x v="1"/>
    <s v="Consumer"/>
    <s v="Economy Plus"/>
    <x v="1"/>
    <x v="13"/>
    <s v="Brother Copy Machine, Color"/>
    <n v="0"/>
    <n v="1319"/>
    <n v="567"/>
    <n v="5"/>
    <b v="0"/>
  </r>
  <r>
    <s v="BN-2012-4439076"/>
    <x v="1029"/>
    <n v="16"/>
    <n v="10"/>
    <n v="12"/>
    <x v="1029"/>
    <s v="Alannah Callaway"/>
    <x v="2"/>
    <x v="24"/>
    <s v="Como"/>
    <x v="2"/>
    <s v="Consumer"/>
    <s v="Economy"/>
    <x v="2"/>
    <x v="15"/>
    <s v="Deflect-O Clock, Erganomic"/>
    <n v="0"/>
    <n v="245"/>
    <n v="22"/>
    <n v="5"/>
    <b v="1"/>
  </r>
  <r>
    <s v="BN-2012-4439076"/>
    <x v="1029"/>
    <n v="16"/>
    <n v="10"/>
    <n v="12"/>
    <x v="1029"/>
    <s v="Alannah Callaway"/>
    <x v="2"/>
    <x v="24"/>
    <s v="Como"/>
    <x v="2"/>
    <s v="Consumer"/>
    <s v="Economy"/>
    <x v="0"/>
    <x v="3"/>
    <s v="Fellowes Box, Blue"/>
    <n v="0"/>
    <n v="12"/>
    <n v="-5"/>
    <n v="1"/>
    <b v="1"/>
  </r>
  <r>
    <s v="BN-2012-4439076"/>
    <x v="1029"/>
    <n v="16"/>
    <n v="10"/>
    <n v="12"/>
    <x v="1029"/>
    <s v="Alannah Callaway"/>
    <x v="2"/>
    <x v="24"/>
    <s v="Como"/>
    <x v="2"/>
    <s v="Consumer"/>
    <s v="Economy"/>
    <x v="1"/>
    <x v="4"/>
    <s v="Konica Phone, Wireless"/>
    <n v="0"/>
    <n v="362"/>
    <n v="-121"/>
    <n v="7"/>
    <b v="1"/>
  </r>
  <r>
    <s v="BN-2013-1620263"/>
    <x v="1030"/>
    <n v="16"/>
    <n v="10"/>
    <n v="13"/>
    <x v="1030"/>
    <s v="Bradley Howell"/>
    <x v="9"/>
    <x v="19"/>
    <s v="Heerlen"/>
    <x v="1"/>
    <s v="Corporate"/>
    <s v="Priority"/>
    <x v="0"/>
    <x v="14"/>
    <s v="Harbour Creations Removable Labels, Laser Printer Compatible"/>
    <n v="1"/>
    <n v="15"/>
    <n v="-2"/>
    <n v="3"/>
    <b v="0"/>
  </r>
  <r>
    <s v="BN-2013-1620263"/>
    <x v="1030"/>
    <n v="16"/>
    <n v="10"/>
    <n v="13"/>
    <x v="1030"/>
    <s v="Bradley Howell"/>
    <x v="9"/>
    <x v="19"/>
    <s v="Heerlen"/>
    <x v="1"/>
    <s v="Corporate"/>
    <s v="Priority"/>
    <x v="0"/>
    <x v="3"/>
    <s v="Fellowes Shelving, Wire Frame"/>
    <n v="1"/>
    <n v="85"/>
    <n v="-15"/>
    <n v="3"/>
    <b v="0"/>
  </r>
  <r>
    <s v="AZ-2013-1313420"/>
    <x v="1030"/>
    <n v="16"/>
    <n v="10"/>
    <n v="13"/>
    <x v="1030"/>
    <s v="Gilbert Montgomery"/>
    <x v="3"/>
    <x v="8"/>
    <s v="Villiers-le-Bel"/>
    <x v="1"/>
    <s v="Consumer"/>
    <s v="Priority"/>
    <x v="1"/>
    <x v="4"/>
    <s v="StarTech Printer, Wireless"/>
    <n v="0"/>
    <n v="1306"/>
    <n v="107"/>
    <n v="6"/>
    <b v="0"/>
  </r>
  <r>
    <s v="AZ-2013-5702872"/>
    <x v="1030"/>
    <n v="16"/>
    <n v="10"/>
    <n v="13"/>
    <x v="1030"/>
    <s v="Joan Douglas"/>
    <x v="5"/>
    <x v="38"/>
    <s v="Lorca"/>
    <x v="2"/>
    <s v="Corporate"/>
    <s v="Economy"/>
    <x v="1"/>
    <x v="7"/>
    <s v="Memorex Router, Erganomic"/>
    <n v="0"/>
    <n v="1708"/>
    <n v="512"/>
    <n v="7"/>
    <b v="1"/>
  </r>
  <r>
    <s v="AZ-2014-6494772"/>
    <x v="1031"/>
    <n v="16"/>
    <n v="10"/>
    <n v="14"/>
    <x v="1031"/>
    <s v="Kian Sykes"/>
    <x v="3"/>
    <x v="39"/>
    <s v="Carpentras"/>
    <x v="1"/>
    <s v="Consumer"/>
    <s v="Priority"/>
    <x v="0"/>
    <x v="2"/>
    <s v="Stanley Markers, Fluorescent"/>
    <n v="0"/>
    <n v="70"/>
    <n v="24"/>
    <n v="3"/>
    <b v="0"/>
  </r>
  <r>
    <s v="AZ-2014-6494772"/>
    <x v="1031"/>
    <n v="16"/>
    <n v="10"/>
    <n v="14"/>
    <x v="1031"/>
    <s v="Kian Sykes"/>
    <x v="3"/>
    <x v="39"/>
    <s v="Carpentras"/>
    <x v="1"/>
    <s v="Consumer"/>
    <s v="Priority"/>
    <x v="0"/>
    <x v="1"/>
    <s v="Cardinal Index Tab, Clear"/>
    <n v="0"/>
    <n v="47"/>
    <n v="20"/>
    <n v="7"/>
    <b v="0"/>
  </r>
  <r>
    <s v="AZ-2014-8072952"/>
    <x v="1031"/>
    <n v="16"/>
    <n v="10"/>
    <n v="14"/>
    <x v="1031"/>
    <s v="Casey Beckett"/>
    <x v="3"/>
    <x v="8"/>
    <s v="Versailles"/>
    <x v="1"/>
    <s v="Home Office"/>
    <s v="Economy"/>
    <x v="0"/>
    <x v="1"/>
    <s v="Acco Binder, Clear"/>
    <n v="0"/>
    <n v="44"/>
    <n v="14"/>
    <n v="3"/>
    <b v="1"/>
  </r>
  <r>
    <s v="AZ-2011-1475254"/>
    <x v="1032"/>
    <n v="17"/>
    <n v="10"/>
    <n v="11"/>
    <x v="1032"/>
    <s v="Bradley Howell"/>
    <x v="5"/>
    <x v="77"/>
    <s v="Bilbao"/>
    <x v="2"/>
    <s v="Corporate"/>
    <s v="Economy Plus"/>
    <x v="0"/>
    <x v="3"/>
    <s v="Fellowes Folders, Blue"/>
    <n v="0"/>
    <n v="48"/>
    <n v="21"/>
    <n v="2"/>
    <b v="1"/>
  </r>
  <r>
    <s v="AZ-2012-661541"/>
    <x v="1033"/>
    <n v="17"/>
    <n v="10"/>
    <n v="12"/>
    <x v="1033"/>
    <s v="Kevin O'Neill"/>
    <x v="1"/>
    <x v="17"/>
    <s v="Kiel"/>
    <x v="1"/>
    <s v="Corporate"/>
    <s v="Economy"/>
    <x v="0"/>
    <x v="1"/>
    <s v="Ibico 3-Hole Punch, Clear"/>
    <n v="0"/>
    <n v="90"/>
    <n v="36"/>
    <n v="3"/>
    <b v="1"/>
  </r>
  <r>
    <s v="AZ-2012-9763714"/>
    <x v="1033"/>
    <n v="17"/>
    <n v="10"/>
    <n v="12"/>
    <x v="1033"/>
    <s v="Audrey Emanuel"/>
    <x v="10"/>
    <x v="45"/>
    <s v="Innsbruck"/>
    <x v="1"/>
    <s v="Consumer"/>
    <s v="Economy"/>
    <x v="2"/>
    <x v="5"/>
    <s v="Dania Classic Bookcase, Traditional"/>
    <n v="0"/>
    <n v="822"/>
    <n v="353"/>
    <n v="2"/>
    <b v="0"/>
  </r>
  <r>
    <s v="AZ-2012-1383136"/>
    <x v="1033"/>
    <n v="17"/>
    <n v="10"/>
    <n v="12"/>
    <x v="1033"/>
    <s v="Caitlyn Willoughby"/>
    <x v="1"/>
    <x v="28"/>
    <s v="Freiburg"/>
    <x v="1"/>
    <s v="Home Office"/>
    <s v="Economy Plus"/>
    <x v="2"/>
    <x v="6"/>
    <s v="Hon Rocking Chair, Black"/>
    <n v="0"/>
    <n v="231"/>
    <n v="72"/>
    <n v="2"/>
    <b v="0"/>
  </r>
  <r>
    <s v="AZ-2012-1383136"/>
    <x v="1033"/>
    <n v="17"/>
    <n v="10"/>
    <n v="12"/>
    <x v="1033"/>
    <s v="Caitlyn Willoughby"/>
    <x v="1"/>
    <x v="28"/>
    <s v="Freiburg"/>
    <x v="1"/>
    <s v="Home Office"/>
    <s v="Economy Plus"/>
    <x v="2"/>
    <x v="15"/>
    <s v="Tenex Door Stop, Black"/>
    <n v="0"/>
    <n v="132"/>
    <n v="43"/>
    <n v="3"/>
    <b v="1"/>
  </r>
  <r>
    <s v="AZ-2012-1383136"/>
    <x v="1033"/>
    <n v="17"/>
    <n v="10"/>
    <n v="12"/>
    <x v="1033"/>
    <s v="Caitlyn Willoughby"/>
    <x v="1"/>
    <x v="28"/>
    <s v="Freiburg"/>
    <x v="1"/>
    <s v="Home Office"/>
    <s v="Economy Plus"/>
    <x v="0"/>
    <x v="11"/>
    <s v="Stockwell Paper Clips, Bulk Pack"/>
    <n v="0"/>
    <n v="42"/>
    <n v="12"/>
    <n v="3"/>
    <b v="0"/>
  </r>
  <r>
    <s v="AZ-2012-1383136"/>
    <x v="1033"/>
    <n v="17"/>
    <n v="10"/>
    <n v="12"/>
    <x v="1033"/>
    <s v="Caitlyn Willoughby"/>
    <x v="1"/>
    <x v="28"/>
    <s v="Freiburg"/>
    <x v="1"/>
    <s v="Home Office"/>
    <s v="Economy Plus"/>
    <x v="1"/>
    <x v="9"/>
    <s v="Samsung Headset, Full Size"/>
    <n v="0"/>
    <n v="223"/>
    <n v="27"/>
    <n v="3"/>
    <b v="0"/>
  </r>
  <r>
    <s v="AZ-2012-2040826"/>
    <x v="1033"/>
    <n v="17"/>
    <n v="10"/>
    <n v="12"/>
    <x v="1033"/>
    <s v="Francesca Bowen"/>
    <x v="2"/>
    <x v="74"/>
    <s v="Cagliari"/>
    <x v="2"/>
    <s v="Consumer"/>
    <s v="Economy"/>
    <x v="2"/>
    <x v="15"/>
    <s v="Advantus Clock, Black"/>
    <n v="0"/>
    <n v="103"/>
    <n v="30"/>
    <n v="2"/>
    <b v="1"/>
  </r>
  <r>
    <s v="AZ-2012-2040826"/>
    <x v="1033"/>
    <n v="17"/>
    <n v="10"/>
    <n v="12"/>
    <x v="1033"/>
    <s v="Francesca Bowen"/>
    <x v="2"/>
    <x v="74"/>
    <s v="Cagliari"/>
    <x v="2"/>
    <s v="Consumer"/>
    <s v="Economy"/>
    <x v="0"/>
    <x v="11"/>
    <s v="Advantus Rubber Bands, Assorted Sizes"/>
    <n v="0"/>
    <n v="28"/>
    <n v="6"/>
    <n v="2"/>
    <b v="0"/>
  </r>
  <r>
    <s v="AZ-2012-1116063"/>
    <x v="1033"/>
    <n v="17"/>
    <n v="10"/>
    <n v="12"/>
    <x v="1033"/>
    <s v="Kimberly Jones"/>
    <x v="3"/>
    <x v="30"/>
    <s v="Hazebrouck"/>
    <x v="1"/>
    <s v="Corporate"/>
    <s v="Economy"/>
    <x v="0"/>
    <x v="2"/>
    <s v="Sanford Pencil Sharpener, Easy-Erase"/>
    <n v="0"/>
    <n v="54"/>
    <n v="27"/>
    <n v="2"/>
    <b v="0"/>
  </r>
  <r>
    <s v="AZ-2012-1116063"/>
    <x v="1033"/>
    <n v="17"/>
    <n v="10"/>
    <n v="12"/>
    <x v="1033"/>
    <s v="Kimberly Jones"/>
    <x v="3"/>
    <x v="30"/>
    <s v="Hazebrouck"/>
    <x v="1"/>
    <s v="Corporate"/>
    <s v="Economy"/>
    <x v="0"/>
    <x v="10"/>
    <s v="Ames Mailers, Security-Tint"/>
    <n v="0"/>
    <n v="115"/>
    <n v="10"/>
    <n v="3"/>
    <b v="0"/>
  </r>
  <r>
    <s v="BN-2012-6872089"/>
    <x v="1033"/>
    <n v="17"/>
    <n v="10"/>
    <n v="12"/>
    <x v="1033"/>
    <s v="Isla Vogel"/>
    <x v="5"/>
    <x v="10"/>
    <s v="Barcelona"/>
    <x v="2"/>
    <s v="Home Office"/>
    <s v="Economy Plus"/>
    <x v="0"/>
    <x v="3"/>
    <s v="Eldon Shelving, Industrial"/>
    <n v="0"/>
    <n v="264"/>
    <n v="-21"/>
    <n v="6"/>
    <b v="0"/>
  </r>
  <r>
    <s v="AZ-2013-7312557"/>
    <x v="1034"/>
    <n v="17"/>
    <n v="10"/>
    <n v="13"/>
    <x v="1034"/>
    <s v="Lucas Wood"/>
    <x v="4"/>
    <x v="4"/>
    <s v="Chesterfield"/>
    <x v="0"/>
    <s v="Corporate"/>
    <s v="Economy Plus"/>
    <x v="0"/>
    <x v="2"/>
    <s v="BIC Markers, Easy-Erase"/>
    <n v="0"/>
    <n v="53"/>
    <n v="15"/>
    <n v="2"/>
    <b v="1"/>
  </r>
  <r>
    <s v="AZ-2014-2032724"/>
    <x v="1035"/>
    <n v="17"/>
    <n v="10"/>
    <n v="14"/>
    <x v="1035"/>
    <s v="Jacob Carter"/>
    <x v="3"/>
    <x v="73"/>
    <s v="Concarneau"/>
    <x v="1"/>
    <s v="Consumer"/>
    <s v="Priority"/>
    <x v="2"/>
    <x v="5"/>
    <s v="Safco Floating Shelf Set, Metal"/>
    <n v="0"/>
    <n v="530"/>
    <n v="118"/>
    <n v="3"/>
    <b v="1"/>
  </r>
  <r>
    <s v="AZ-2014-2032724"/>
    <x v="1035"/>
    <n v="17"/>
    <n v="10"/>
    <n v="14"/>
    <x v="1035"/>
    <s v="Jacob Carter"/>
    <x v="3"/>
    <x v="73"/>
    <s v="Concarneau"/>
    <x v="1"/>
    <s v="Consumer"/>
    <s v="Priority"/>
    <x v="0"/>
    <x v="1"/>
    <s v="Avery Index Tab, Clear"/>
    <n v="0"/>
    <n v="23"/>
    <n v="6"/>
    <n v="4"/>
    <b v="0"/>
  </r>
  <r>
    <s v="AZ-2014-2032724"/>
    <x v="1035"/>
    <n v="17"/>
    <n v="10"/>
    <n v="14"/>
    <x v="1035"/>
    <s v="Jacob Carter"/>
    <x v="3"/>
    <x v="73"/>
    <s v="Concarneau"/>
    <x v="1"/>
    <s v="Consumer"/>
    <s v="Priority"/>
    <x v="0"/>
    <x v="1"/>
    <s v="Cardinal Index Tab, Clear"/>
    <n v="0"/>
    <n v="20"/>
    <n v="8"/>
    <n v="3"/>
    <b v="1"/>
  </r>
  <r>
    <s v="AZ-2014-5528996"/>
    <x v="1035"/>
    <n v="17"/>
    <n v="10"/>
    <n v="14"/>
    <x v="1035"/>
    <s v="Charlie Power"/>
    <x v="1"/>
    <x v="5"/>
    <s v="Berlin"/>
    <x v="1"/>
    <s v="Home Office"/>
    <s v="Economy Plus"/>
    <x v="1"/>
    <x v="9"/>
    <s v="Apple Speaker Phone, with Caller ID"/>
    <n v="0"/>
    <n v="555"/>
    <n v="92"/>
    <n v="5"/>
    <b v="0"/>
  </r>
  <r>
    <s v="BN-2014-6079376"/>
    <x v="1035"/>
    <n v="17"/>
    <n v="10"/>
    <n v="14"/>
    <x v="1035"/>
    <s v="Alexandra Portus"/>
    <x v="2"/>
    <x v="40"/>
    <s v="Marano di Napoli"/>
    <x v="2"/>
    <s v="Corporate"/>
    <s v="Economy"/>
    <x v="1"/>
    <x v="4"/>
    <s v="Epson Printer, White"/>
    <n v="0"/>
    <n v="1096"/>
    <n v="-658"/>
    <n v="7"/>
    <b v="0"/>
  </r>
  <r>
    <s v="BN-2014-6079376"/>
    <x v="1035"/>
    <n v="17"/>
    <n v="10"/>
    <n v="14"/>
    <x v="1035"/>
    <s v="Alexandra Portus"/>
    <x v="2"/>
    <x v="40"/>
    <s v="Marano di Napoli"/>
    <x v="2"/>
    <s v="Corporate"/>
    <s v="Economy"/>
    <x v="1"/>
    <x v="9"/>
    <s v="Motorola Headset, Cordless"/>
    <n v="0"/>
    <n v="545"/>
    <n v="-73"/>
    <n v="11"/>
    <b v="1"/>
  </r>
  <r>
    <s v="AZ-2011-1114253"/>
    <x v="1036"/>
    <n v="18"/>
    <n v="10"/>
    <n v="11"/>
    <x v="1036"/>
    <s v="Amy Pendred"/>
    <x v="1"/>
    <x v="31"/>
    <s v="Hamburg"/>
    <x v="1"/>
    <s v="Consumer"/>
    <s v="Economy Plus"/>
    <x v="1"/>
    <x v="9"/>
    <s v="Nokia Audio Dock, with Caller ID"/>
    <n v="0"/>
    <n v="1334"/>
    <n v="200"/>
    <n v="8"/>
    <b v="1"/>
  </r>
  <r>
    <s v="AZ-2012-6923537"/>
    <x v="1037"/>
    <n v="18"/>
    <n v="10"/>
    <n v="12"/>
    <x v="1037"/>
    <s v="Jayden Ali"/>
    <x v="3"/>
    <x v="39"/>
    <s v="Marseille"/>
    <x v="1"/>
    <s v="Consumer"/>
    <s v="Immediate"/>
    <x v="0"/>
    <x v="12"/>
    <s v="Stiletto Scissors, Serrated"/>
    <n v="0"/>
    <n v="122"/>
    <n v="40"/>
    <n v="6"/>
    <b v="0"/>
  </r>
  <r>
    <s v="AZ-2012-6923537"/>
    <x v="1037"/>
    <n v="18"/>
    <n v="10"/>
    <n v="12"/>
    <x v="1037"/>
    <s v="Jayden Ali"/>
    <x v="3"/>
    <x v="39"/>
    <s v="Marseille"/>
    <x v="1"/>
    <s v="Consumer"/>
    <s v="Immediate"/>
    <x v="1"/>
    <x v="7"/>
    <s v="Logitech Mouse, Bluetooth"/>
    <n v="0"/>
    <n v="88"/>
    <n v="40"/>
    <n v="3"/>
    <b v="1"/>
  </r>
  <r>
    <s v="AZ-2012-3505333"/>
    <x v="1037"/>
    <n v="18"/>
    <n v="10"/>
    <n v="12"/>
    <x v="1037"/>
    <s v="Lilly Le Grand"/>
    <x v="3"/>
    <x v="8"/>
    <s v="Montrouge"/>
    <x v="1"/>
    <s v="Home Office"/>
    <s v="Priority"/>
    <x v="1"/>
    <x v="9"/>
    <s v="Apple Signal Booster, Cordless"/>
    <n v="0"/>
    <n v="593"/>
    <n v="70"/>
    <n v="5"/>
    <b v="1"/>
  </r>
  <r>
    <s v="BN-2012-8465535"/>
    <x v="1037"/>
    <n v="18"/>
    <n v="10"/>
    <n v="12"/>
    <x v="1037"/>
    <s v="Evie Newton"/>
    <x v="5"/>
    <x v="125"/>
    <s v="Badajoz"/>
    <x v="2"/>
    <s v="Home Office"/>
    <s v="Economy"/>
    <x v="0"/>
    <x v="3"/>
    <s v="Eldon File Cart, Blue"/>
    <n v="0"/>
    <n v="229"/>
    <n v="-20"/>
    <n v="2"/>
    <b v="1"/>
  </r>
  <r>
    <s v="AZ-2013-8869856"/>
    <x v="1038"/>
    <n v="18"/>
    <n v="10"/>
    <n v="13"/>
    <x v="1038"/>
    <s v="Joan Douglas"/>
    <x v="5"/>
    <x v="54"/>
    <s v="Madrid"/>
    <x v="2"/>
    <s v="Corporate"/>
    <s v="Immediate"/>
    <x v="0"/>
    <x v="3"/>
    <s v="Smead Box, Single Width"/>
    <n v="0"/>
    <n v="10"/>
    <n v="2"/>
    <n v="1"/>
    <b v="0"/>
  </r>
  <r>
    <s v="AZ-2013-6105265"/>
    <x v="1038"/>
    <n v="18"/>
    <n v="10"/>
    <n v="13"/>
    <x v="1038"/>
    <s v="Aaron Bootman"/>
    <x v="3"/>
    <x v="39"/>
    <s v="Marseille"/>
    <x v="1"/>
    <s v="Consumer"/>
    <s v="Economy Plus"/>
    <x v="1"/>
    <x v="13"/>
    <s v="HP Personal Copier, Digital"/>
    <n v="0"/>
    <n v="632"/>
    <n v="7"/>
    <n v="6"/>
    <b v="1"/>
  </r>
  <r>
    <s v="AZ-2013-6105265"/>
    <x v="1038"/>
    <n v="18"/>
    <n v="10"/>
    <n v="13"/>
    <x v="1038"/>
    <s v="Aaron Bootman"/>
    <x v="3"/>
    <x v="39"/>
    <s v="Marseille"/>
    <x v="1"/>
    <s v="Consumer"/>
    <s v="Economy Plus"/>
    <x v="1"/>
    <x v="4"/>
    <s v="Epson Calculator, Red"/>
    <n v="0"/>
    <n v="111"/>
    <n v="27"/>
    <n v="3"/>
    <b v="1"/>
  </r>
  <r>
    <s v="AZ-2013-4187412"/>
    <x v="1038"/>
    <n v="18"/>
    <n v="10"/>
    <n v="13"/>
    <x v="1038"/>
    <s v="Florence Wark"/>
    <x v="8"/>
    <x v="98"/>
    <s v="Seraing"/>
    <x v="1"/>
    <s v="Consumer"/>
    <s v="Economy"/>
    <x v="0"/>
    <x v="0"/>
    <s v="Enermax Note Cards, Premium"/>
    <n v="0"/>
    <n v="86"/>
    <n v="9"/>
    <n v="3"/>
    <b v="1"/>
  </r>
  <r>
    <s v="AZ-2013-5292560"/>
    <x v="1038"/>
    <n v="18"/>
    <n v="10"/>
    <n v="13"/>
    <x v="1038"/>
    <s v="Matilda Jackson"/>
    <x v="5"/>
    <x v="18"/>
    <s v="Elx"/>
    <x v="2"/>
    <s v="Corporate"/>
    <s v="Economy"/>
    <x v="0"/>
    <x v="1"/>
    <s v="Wilson Jones Hole Reinforcements, Clear"/>
    <n v="0"/>
    <n v="12"/>
    <n v="1"/>
    <n v="3"/>
    <b v="0"/>
  </r>
  <r>
    <s v="AZ-2013-5292560"/>
    <x v="1038"/>
    <n v="18"/>
    <n v="10"/>
    <n v="13"/>
    <x v="1038"/>
    <s v="Matilda Jackson"/>
    <x v="5"/>
    <x v="18"/>
    <s v="Elx"/>
    <x v="2"/>
    <s v="Corporate"/>
    <s v="Economy"/>
    <x v="0"/>
    <x v="3"/>
    <s v="Tenex Folders, Single Width"/>
    <n v="0"/>
    <n v="42"/>
    <n v="5"/>
    <n v="2"/>
    <b v="0"/>
  </r>
  <r>
    <s v="AZ-2013-7735459"/>
    <x v="1038"/>
    <n v="18"/>
    <n v="10"/>
    <n v="13"/>
    <x v="1038"/>
    <s v="Harvey Drozd"/>
    <x v="3"/>
    <x v="39"/>
    <s v="Marseille"/>
    <x v="1"/>
    <s v="Consumer"/>
    <s v="Economy"/>
    <x v="0"/>
    <x v="10"/>
    <s v="Ames Business Envelopes, Security-Tint"/>
    <n v="0"/>
    <n v="73"/>
    <n v="25"/>
    <n v="5"/>
    <b v="1"/>
  </r>
  <r>
    <s v="AZ-2014-7828489"/>
    <x v="1039"/>
    <n v="18"/>
    <n v="10"/>
    <n v="14"/>
    <x v="1039"/>
    <s v="Ricky Cullen"/>
    <x v="10"/>
    <x v="29"/>
    <s v="Vienna"/>
    <x v="1"/>
    <s v="Consumer"/>
    <s v="Economy"/>
    <x v="1"/>
    <x v="4"/>
    <s v="Panasonic Phone, Durable"/>
    <n v="0"/>
    <n v="510"/>
    <n v="234"/>
    <n v="6"/>
    <b v="1"/>
  </r>
  <r>
    <s v="AZ-2011-479838"/>
    <x v="1040"/>
    <n v="19"/>
    <n v="10"/>
    <n v="11"/>
    <x v="1040"/>
    <s v="Sandra Cook"/>
    <x v="4"/>
    <x v="4"/>
    <s v="Worcester"/>
    <x v="0"/>
    <s v="Consumer"/>
    <s v="Economy"/>
    <x v="2"/>
    <x v="5"/>
    <s v="Bush Corner Shelving, Pine"/>
    <n v="0"/>
    <n v="376"/>
    <n v="180"/>
    <n v="3"/>
    <b v="1"/>
  </r>
  <r>
    <s v="AZ-2011-479838"/>
    <x v="1040"/>
    <n v="19"/>
    <n v="10"/>
    <n v="11"/>
    <x v="1040"/>
    <s v="Sandra Cook"/>
    <x v="4"/>
    <x v="4"/>
    <s v="Worcester"/>
    <x v="0"/>
    <s v="Consumer"/>
    <s v="Economy"/>
    <x v="2"/>
    <x v="5"/>
    <s v="Sauder Classic Bookcase, Metal"/>
    <n v="0"/>
    <n v="1742"/>
    <n v="261"/>
    <n v="4"/>
    <b v="0"/>
  </r>
  <r>
    <s v="AZ-2011-479838"/>
    <x v="1040"/>
    <n v="19"/>
    <n v="10"/>
    <n v="11"/>
    <x v="1040"/>
    <s v="Sandra Cook"/>
    <x v="4"/>
    <x v="4"/>
    <s v="Worcester"/>
    <x v="0"/>
    <s v="Consumer"/>
    <s v="Economy"/>
    <x v="0"/>
    <x v="10"/>
    <s v="Cameo Business Envelopes, Security-Tint"/>
    <n v="0"/>
    <n v="34"/>
    <n v="12"/>
    <n v="2"/>
    <b v="1"/>
  </r>
  <r>
    <s v="BN-2011-2093591"/>
    <x v="1040"/>
    <n v="19"/>
    <n v="10"/>
    <n v="11"/>
    <x v="1040"/>
    <s v="Mary Hough"/>
    <x v="9"/>
    <x v="72"/>
    <s v="Helmond"/>
    <x v="1"/>
    <s v="Home Office"/>
    <s v="Economy"/>
    <x v="0"/>
    <x v="2"/>
    <s v="Sanford Sketch Pad, Water Color"/>
    <n v="1"/>
    <n v="73"/>
    <n v="-4"/>
    <n v="3"/>
    <b v="1"/>
  </r>
  <r>
    <s v="AZ-2012-3689624"/>
    <x v="1041"/>
    <n v="19"/>
    <n v="10"/>
    <n v="12"/>
    <x v="1041"/>
    <s v="Owen Howell"/>
    <x v="5"/>
    <x v="18"/>
    <s v="Elx"/>
    <x v="2"/>
    <s v="Home Office"/>
    <s v="Priority"/>
    <x v="0"/>
    <x v="8"/>
    <s v="Cuisinart Coffee Grinder, Silver"/>
    <n v="0"/>
    <n v="236"/>
    <n v="47"/>
    <n v="6"/>
    <b v="0"/>
  </r>
  <r>
    <s v="AZ-2012-3689624"/>
    <x v="1041"/>
    <n v="19"/>
    <n v="10"/>
    <n v="12"/>
    <x v="1041"/>
    <s v="Owen Howell"/>
    <x v="5"/>
    <x v="18"/>
    <s v="Elx"/>
    <x v="2"/>
    <s v="Home Office"/>
    <s v="Priority"/>
    <x v="0"/>
    <x v="14"/>
    <s v="Smead Legal Exhibit Labels, Laser Printer Compatible"/>
    <n v="0"/>
    <n v="22"/>
    <n v="1"/>
    <n v="2"/>
    <b v="0"/>
  </r>
  <r>
    <s v="AZ-2012-3689624"/>
    <x v="1041"/>
    <n v="19"/>
    <n v="10"/>
    <n v="12"/>
    <x v="1041"/>
    <s v="Owen Howell"/>
    <x v="5"/>
    <x v="18"/>
    <s v="Elx"/>
    <x v="2"/>
    <s v="Home Office"/>
    <s v="Priority"/>
    <x v="0"/>
    <x v="3"/>
    <s v="Rogers Shelving, Blue"/>
    <n v="0"/>
    <n v="336"/>
    <n v="-19"/>
    <n v="6"/>
    <b v="1"/>
  </r>
  <r>
    <s v="AZ-2012-3689624"/>
    <x v="1041"/>
    <n v="19"/>
    <n v="10"/>
    <n v="12"/>
    <x v="1041"/>
    <s v="Owen Howell"/>
    <x v="5"/>
    <x v="18"/>
    <s v="Elx"/>
    <x v="2"/>
    <s v="Home Office"/>
    <s v="Priority"/>
    <x v="0"/>
    <x v="3"/>
    <s v="Tenex Trays, Blue"/>
    <n v="0"/>
    <n v="146"/>
    <n v="18"/>
    <n v="3"/>
    <b v="0"/>
  </r>
  <r>
    <s v="AZ-2012-6510788"/>
    <x v="1041"/>
    <n v="19"/>
    <n v="10"/>
    <n v="12"/>
    <x v="1041"/>
    <s v="Chloe Miller"/>
    <x v="5"/>
    <x v="54"/>
    <s v="Madrid"/>
    <x v="2"/>
    <s v="Consumer"/>
    <s v="Economy Plus"/>
    <x v="0"/>
    <x v="11"/>
    <s v="Advantus Thumb Tacks, Bulk Pack"/>
    <n v="0"/>
    <n v="95"/>
    <n v="0"/>
    <n v="7"/>
    <b v="0"/>
  </r>
  <r>
    <s v="AZ-2011-2320734"/>
    <x v="1042"/>
    <n v="20"/>
    <n v="10"/>
    <n v="11"/>
    <x v="1042"/>
    <s v="Charlie Wells"/>
    <x v="3"/>
    <x v="8"/>
    <s v="Saint-Ouen"/>
    <x v="1"/>
    <s v="Home Office"/>
    <s v="Economy"/>
    <x v="0"/>
    <x v="0"/>
    <s v="Eaton Parchment Paper, Premium"/>
    <n v="0"/>
    <n v="13"/>
    <n v="2"/>
    <n v="1"/>
    <b v="1"/>
  </r>
  <r>
    <s v="AZ-2011-7589945"/>
    <x v="1042"/>
    <n v="20"/>
    <n v="10"/>
    <n v="11"/>
    <x v="1042"/>
    <s v="Rebecca Heysen"/>
    <x v="10"/>
    <x v="29"/>
    <s v="Vienna"/>
    <x v="1"/>
    <s v="Corporate"/>
    <s v="Economy"/>
    <x v="2"/>
    <x v="15"/>
    <s v="Eldon Clock, Black"/>
    <n v="0"/>
    <n v="57"/>
    <n v="16"/>
    <n v="1"/>
    <b v="0"/>
  </r>
  <r>
    <s v="BN-2011-5624168"/>
    <x v="1042"/>
    <n v="20"/>
    <n v="10"/>
    <n v="11"/>
    <x v="1042"/>
    <s v="Sandra Cook"/>
    <x v="1"/>
    <x v="5"/>
    <s v="Berlin"/>
    <x v="1"/>
    <s v="Consumer"/>
    <s v="Economy"/>
    <x v="0"/>
    <x v="1"/>
    <s v="Acco 3-Hole Punch, Economy"/>
    <n v="0"/>
    <n v="27"/>
    <n v="3"/>
    <n v="1"/>
    <b v="1"/>
  </r>
  <r>
    <s v="BN-2011-5624168"/>
    <x v="1042"/>
    <n v="20"/>
    <n v="10"/>
    <n v="11"/>
    <x v="1042"/>
    <s v="Sandra Cook"/>
    <x v="1"/>
    <x v="5"/>
    <s v="Berlin"/>
    <x v="1"/>
    <s v="Consumer"/>
    <s v="Economy"/>
    <x v="0"/>
    <x v="14"/>
    <s v="Avery Legal Exhibit Labels, Alphabetical"/>
    <n v="0"/>
    <n v="30"/>
    <n v="4"/>
    <n v="3"/>
    <b v="1"/>
  </r>
  <r>
    <s v="BN-2011-5624168"/>
    <x v="1042"/>
    <n v="20"/>
    <n v="10"/>
    <n v="11"/>
    <x v="1042"/>
    <s v="Sandra Cook"/>
    <x v="1"/>
    <x v="5"/>
    <s v="Berlin"/>
    <x v="1"/>
    <s v="Consumer"/>
    <s v="Economy"/>
    <x v="0"/>
    <x v="3"/>
    <s v="Fellowes File Cart, Wire Frame"/>
    <n v="0"/>
    <n v="546"/>
    <n v="7"/>
    <n v="5"/>
    <b v="0"/>
  </r>
  <r>
    <s v="BN-2011-5624168"/>
    <x v="1042"/>
    <n v="20"/>
    <n v="10"/>
    <n v="11"/>
    <x v="1042"/>
    <s v="Sandra Cook"/>
    <x v="1"/>
    <x v="5"/>
    <s v="Berlin"/>
    <x v="1"/>
    <s v="Consumer"/>
    <s v="Economy"/>
    <x v="0"/>
    <x v="3"/>
    <s v="Smead File Cart, Single Width"/>
    <n v="0"/>
    <n v="514"/>
    <n v="-122"/>
    <n v="5"/>
    <b v="1"/>
  </r>
  <r>
    <s v="BN-2012-8886681"/>
    <x v="1043"/>
    <n v="20"/>
    <n v="10"/>
    <n v="12"/>
    <x v="1043"/>
    <s v="Toby Labilliere"/>
    <x v="2"/>
    <x v="37"/>
    <s v="Moncalieri"/>
    <x v="2"/>
    <s v="Consumer"/>
    <s v="Economy Plus"/>
    <x v="2"/>
    <x v="16"/>
    <s v="Hon Round Table, with Bottom Storage"/>
    <n v="1"/>
    <n v="774"/>
    <n v="-743"/>
    <n v="3"/>
    <b v="1"/>
  </r>
  <r>
    <s v="BN-2012-8886681"/>
    <x v="1043"/>
    <n v="20"/>
    <n v="10"/>
    <n v="12"/>
    <x v="1043"/>
    <s v="Toby Labilliere"/>
    <x v="2"/>
    <x v="37"/>
    <s v="Moncalieri"/>
    <x v="2"/>
    <s v="Consumer"/>
    <s v="Economy Plus"/>
    <x v="0"/>
    <x v="14"/>
    <s v="Harbour Creations Shipping Labels, Alphabetical"/>
    <n v="0"/>
    <n v="45"/>
    <n v="8"/>
    <n v="4"/>
    <b v="0"/>
  </r>
  <r>
    <s v="AZ-2014-1127335"/>
    <x v="1044"/>
    <n v="20"/>
    <n v="10"/>
    <n v="14"/>
    <x v="1044"/>
    <s v="Charles Rice"/>
    <x v="1"/>
    <x v="31"/>
    <s v="Hamburg"/>
    <x v="1"/>
    <s v="Corporate"/>
    <s v="Priority"/>
    <x v="0"/>
    <x v="3"/>
    <s v="Smead Shelving, Blue"/>
    <n v="0"/>
    <n v="396"/>
    <n v="88"/>
    <n v="9"/>
    <b v="0"/>
  </r>
  <r>
    <s v="AZ-2014-1127335"/>
    <x v="1044"/>
    <n v="20"/>
    <n v="10"/>
    <n v="14"/>
    <x v="1044"/>
    <s v="Charles Rice"/>
    <x v="1"/>
    <x v="31"/>
    <s v="Hamburg"/>
    <x v="1"/>
    <s v="Corporate"/>
    <s v="Priority"/>
    <x v="0"/>
    <x v="12"/>
    <s v="Fiskars Shears, Easy Grip"/>
    <n v="0"/>
    <n v="246"/>
    <n v="25"/>
    <n v="5"/>
    <b v="1"/>
  </r>
  <r>
    <s v="AZ-2014-2131616"/>
    <x v="1044"/>
    <n v="20"/>
    <n v="10"/>
    <n v="14"/>
    <x v="1044"/>
    <s v="Brooke Horton"/>
    <x v="2"/>
    <x v="53"/>
    <s v="Taranto"/>
    <x v="2"/>
    <s v="Consumer"/>
    <s v="Economy Plus"/>
    <x v="0"/>
    <x v="14"/>
    <s v="Novimex File Folder Labels, Laser Printer Compatible"/>
    <n v="0"/>
    <n v="8"/>
    <n v="2"/>
    <n v="1"/>
    <b v="1"/>
  </r>
  <r>
    <s v="AZ-2014-8671792"/>
    <x v="1044"/>
    <n v="20"/>
    <n v="10"/>
    <n v="14"/>
    <x v="1044"/>
    <s v="Timothy Pownall"/>
    <x v="3"/>
    <x v="73"/>
    <s v="Saint-Malo"/>
    <x v="1"/>
    <s v="Consumer"/>
    <s v="Economy"/>
    <x v="2"/>
    <x v="6"/>
    <s v="Office Star Executive Leather Armchair, Adjustable"/>
    <n v="0"/>
    <n v="846"/>
    <n v="9"/>
    <n v="2"/>
    <b v="0"/>
  </r>
  <r>
    <s v="AZ-2014-8671792"/>
    <x v="1044"/>
    <n v="20"/>
    <n v="10"/>
    <n v="14"/>
    <x v="1044"/>
    <s v="Timothy Pownall"/>
    <x v="3"/>
    <x v="73"/>
    <s v="Saint-Malo"/>
    <x v="1"/>
    <s v="Consumer"/>
    <s v="Economy"/>
    <x v="0"/>
    <x v="11"/>
    <s v="Accos Push Pins, Metal"/>
    <n v="0"/>
    <n v="15"/>
    <n v="2"/>
    <n v="1"/>
    <b v="1"/>
  </r>
  <r>
    <s v="AZ-2014-8671792"/>
    <x v="1044"/>
    <n v="20"/>
    <n v="10"/>
    <n v="14"/>
    <x v="1044"/>
    <s v="Timothy Pownall"/>
    <x v="3"/>
    <x v="73"/>
    <s v="Saint-Malo"/>
    <x v="1"/>
    <s v="Consumer"/>
    <s v="Economy"/>
    <x v="0"/>
    <x v="0"/>
    <s v="SanDisk Message Books, 8.5 x 11"/>
    <n v="0"/>
    <n v="140"/>
    <n v="68"/>
    <n v="5"/>
    <b v="1"/>
  </r>
  <r>
    <s v="AZ-2014-4571075"/>
    <x v="1044"/>
    <n v="20"/>
    <n v="10"/>
    <n v="14"/>
    <x v="1044"/>
    <s v="Daniel Hamilton"/>
    <x v="2"/>
    <x v="37"/>
    <s v="Turin"/>
    <x v="2"/>
    <s v="Home Office"/>
    <s v="Economy"/>
    <x v="0"/>
    <x v="10"/>
    <s v="Ames Business Envelopes, Recycled"/>
    <n v="0"/>
    <n v="54"/>
    <n v="20"/>
    <n v="4"/>
    <b v="1"/>
  </r>
  <r>
    <s v="AZ-2014-8671792"/>
    <x v="1044"/>
    <n v="20"/>
    <n v="10"/>
    <n v="14"/>
    <x v="1044"/>
    <s v="Timothy Pownall"/>
    <x v="3"/>
    <x v="73"/>
    <s v="Saint-Malo"/>
    <x v="1"/>
    <s v="Consumer"/>
    <s v="Economy"/>
    <x v="1"/>
    <x v="9"/>
    <s v="Apple Speaker Phone, VoIP"/>
    <n v="0"/>
    <n v="210"/>
    <n v="62"/>
    <n v="2"/>
    <b v="1"/>
  </r>
  <r>
    <s v="AZ-2014-1290768"/>
    <x v="1044"/>
    <n v="20"/>
    <n v="10"/>
    <n v="14"/>
    <x v="1044"/>
    <s v="Madelyn Anderson"/>
    <x v="3"/>
    <x v="8"/>
    <s v="Paris"/>
    <x v="1"/>
    <s v="Corporate"/>
    <s v="Economy Plus"/>
    <x v="1"/>
    <x v="7"/>
    <s v="Belkin Memory Card, Programmable"/>
    <n v="0"/>
    <n v="465"/>
    <n v="140"/>
    <n v="4"/>
    <b v="0"/>
  </r>
  <r>
    <s v="BN-2014-6860245"/>
    <x v="1044"/>
    <n v="20"/>
    <n v="10"/>
    <n v="14"/>
    <x v="1044"/>
    <s v="Will Poynton"/>
    <x v="2"/>
    <x v="15"/>
    <s v="Palermo"/>
    <x v="2"/>
    <s v="Consumer"/>
    <s v="Economy"/>
    <x v="0"/>
    <x v="3"/>
    <s v="Smead Box, Blue"/>
    <n v="0"/>
    <n v="32"/>
    <n v="-22"/>
    <n v="5"/>
    <b v="0"/>
  </r>
  <r>
    <s v="AZ-2011-9162974"/>
    <x v="1045"/>
    <n v="21"/>
    <n v="10"/>
    <n v="11"/>
    <x v="1045"/>
    <s v="Edward Martinez"/>
    <x v="13"/>
    <x v="69"/>
    <s v="Helsinki"/>
    <x v="0"/>
    <s v="Corporate"/>
    <s v="Economy"/>
    <x v="2"/>
    <x v="15"/>
    <s v="Rubbermaid Photo Frame, Durable"/>
    <n v="0"/>
    <n v="293"/>
    <n v="15"/>
    <n v="6"/>
    <b v="0"/>
  </r>
  <r>
    <s v="AZ-2011-9162974"/>
    <x v="1045"/>
    <n v="21"/>
    <n v="10"/>
    <n v="11"/>
    <x v="1045"/>
    <s v="Edward Martinez"/>
    <x v="13"/>
    <x v="69"/>
    <s v="Helsinki"/>
    <x v="0"/>
    <s v="Corporate"/>
    <s v="Economy"/>
    <x v="0"/>
    <x v="2"/>
    <s v="Binney &amp; Smith Sketch Pad, Water Color"/>
    <n v="0"/>
    <n v="248"/>
    <n v="82"/>
    <n v="5"/>
    <b v="0"/>
  </r>
  <r>
    <s v="AZ-2011-9162974"/>
    <x v="1045"/>
    <n v="21"/>
    <n v="10"/>
    <n v="11"/>
    <x v="1045"/>
    <s v="Edward Martinez"/>
    <x v="13"/>
    <x v="69"/>
    <s v="Helsinki"/>
    <x v="0"/>
    <s v="Corporate"/>
    <s v="Economy"/>
    <x v="0"/>
    <x v="0"/>
    <s v="Enermax Parchment Paper, 8.5 x 11"/>
    <n v="0"/>
    <n v="117"/>
    <n v="33"/>
    <n v="6"/>
    <b v="0"/>
  </r>
  <r>
    <s v="AZ-2013-2429126"/>
    <x v="1046"/>
    <n v="21"/>
    <n v="10"/>
    <n v="13"/>
    <x v="1046"/>
    <s v="Arnold Jones"/>
    <x v="4"/>
    <x v="4"/>
    <s v="Liverpool"/>
    <x v="0"/>
    <s v="Corporate"/>
    <s v="Priority"/>
    <x v="1"/>
    <x v="4"/>
    <s v="Okidata Phone, White"/>
    <n v="0"/>
    <n v="426"/>
    <n v="4"/>
    <n v="5"/>
    <b v="0"/>
  </r>
  <r>
    <s v="AZ-2013-2429126"/>
    <x v="1046"/>
    <n v="21"/>
    <n v="10"/>
    <n v="13"/>
    <x v="1046"/>
    <s v="Arnold Jones"/>
    <x v="4"/>
    <x v="4"/>
    <s v="Liverpool"/>
    <x v="0"/>
    <s v="Corporate"/>
    <s v="Priority"/>
    <x v="1"/>
    <x v="4"/>
    <s v="Okidata Printer, Durable"/>
    <n v="0"/>
    <n v="806"/>
    <n v="274"/>
    <n v="3"/>
    <b v="1"/>
  </r>
  <r>
    <s v="AZ-2014-3635641"/>
    <x v="1047"/>
    <n v="21"/>
    <n v="10"/>
    <n v="14"/>
    <x v="1047"/>
    <s v="Sam Wood"/>
    <x v="5"/>
    <x v="10"/>
    <s v="Barcelona"/>
    <x v="2"/>
    <s v="Home Office"/>
    <s v="Economy"/>
    <x v="2"/>
    <x v="6"/>
    <s v="Office Star Swivel Stool, Red"/>
    <n v="0"/>
    <n v="417"/>
    <n v="-78"/>
    <n v="3"/>
    <b v="0"/>
  </r>
  <r>
    <s v="AZ-2014-3635641"/>
    <x v="1047"/>
    <n v="21"/>
    <n v="10"/>
    <n v="14"/>
    <x v="1047"/>
    <s v="Sam Wood"/>
    <x v="5"/>
    <x v="10"/>
    <s v="Barcelona"/>
    <x v="2"/>
    <s v="Home Office"/>
    <s v="Economy"/>
    <x v="0"/>
    <x v="1"/>
    <s v="Cardinal Index Tab, Durable"/>
    <n v="0"/>
    <n v="8"/>
    <n v="3"/>
    <n v="1"/>
    <b v="1"/>
  </r>
  <r>
    <s v="AZ-2014-3635641"/>
    <x v="1047"/>
    <n v="21"/>
    <n v="10"/>
    <n v="14"/>
    <x v="1047"/>
    <s v="Sam Wood"/>
    <x v="5"/>
    <x v="10"/>
    <s v="Barcelona"/>
    <x v="2"/>
    <s v="Home Office"/>
    <s v="Economy"/>
    <x v="0"/>
    <x v="3"/>
    <s v="Fellowes Shelving, Industrial"/>
    <n v="0"/>
    <n v="105"/>
    <n v="40"/>
    <n v="2"/>
    <b v="1"/>
  </r>
  <r>
    <s v="AZ-2014-6063209"/>
    <x v="1047"/>
    <n v="21"/>
    <n v="10"/>
    <n v="14"/>
    <x v="1047"/>
    <s v="Hazel Turner"/>
    <x v="1"/>
    <x v="1"/>
    <s v="Gelsenkirchen"/>
    <x v="1"/>
    <s v="Home Office"/>
    <s v="Economy"/>
    <x v="0"/>
    <x v="8"/>
    <s v="Hoover Blender, White"/>
    <n v="0"/>
    <n v="264"/>
    <n v="-26"/>
    <n v="3"/>
    <b v="0"/>
  </r>
  <r>
    <s v="AZ-2014-6063209"/>
    <x v="1047"/>
    <n v="21"/>
    <n v="10"/>
    <n v="14"/>
    <x v="1047"/>
    <s v="Hazel Turner"/>
    <x v="1"/>
    <x v="1"/>
    <s v="Gelsenkirchen"/>
    <x v="1"/>
    <s v="Home Office"/>
    <s v="Economy"/>
    <x v="0"/>
    <x v="1"/>
    <s v="Avery Binding Machine, Clear"/>
    <n v="0"/>
    <n v="97"/>
    <n v="12"/>
    <n v="2"/>
    <b v="0"/>
  </r>
  <r>
    <s v="AZ-2014-6063209"/>
    <x v="1047"/>
    <n v="21"/>
    <n v="10"/>
    <n v="14"/>
    <x v="1047"/>
    <s v="Hazel Turner"/>
    <x v="1"/>
    <x v="1"/>
    <s v="Gelsenkirchen"/>
    <x v="1"/>
    <s v="Home Office"/>
    <s v="Economy"/>
    <x v="0"/>
    <x v="1"/>
    <s v="Cardinal Binder, Economy"/>
    <n v="0"/>
    <n v="14"/>
    <n v="5"/>
    <n v="1"/>
    <b v="0"/>
  </r>
  <r>
    <s v="AZ-2014-6063209"/>
    <x v="1047"/>
    <n v="21"/>
    <n v="10"/>
    <n v="14"/>
    <x v="1047"/>
    <s v="Hazel Turner"/>
    <x v="1"/>
    <x v="1"/>
    <s v="Gelsenkirchen"/>
    <x v="1"/>
    <s v="Home Office"/>
    <s v="Economy"/>
    <x v="0"/>
    <x v="1"/>
    <s v="Ibico Index Tab, Durable"/>
    <n v="0"/>
    <n v="19"/>
    <n v="8"/>
    <n v="2"/>
    <b v="1"/>
  </r>
  <r>
    <s v="AZ-2014-6063209"/>
    <x v="1047"/>
    <n v="21"/>
    <n v="10"/>
    <n v="14"/>
    <x v="1047"/>
    <s v="Hazel Turner"/>
    <x v="1"/>
    <x v="1"/>
    <s v="Gelsenkirchen"/>
    <x v="1"/>
    <s v="Home Office"/>
    <s v="Economy"/>
    <x v="0"/>
    <x v="11"/>
    <s v="Accos Clamps, Bulk Pack"/>
    <n v="0"/>
    <n v="39"/>
    <n v="18"/>
    <n v="2"/>
    <b v="0"/>
  </r>
  <r>
    <s v="AZ-2011-8519360"/>
    <x v="1048"/>
    <n v="22"/>
    <n v="10"/>
    <n v="11"/>
    <x v="1048"/>
    <s v="Taj Knetes"/>
    <x v="3"/>
    <x v="8"/>
    <s v="Alfortville"/>
    <x v="1"/>
    <s v="Consumer"/>
    <s v="Economy"/>
    <x v="2"/>
    <x v="15"/>
    <s v="Deflect-O Stacking Tray, Black"/>
    <n v="0"/>
    <n v="101"/>
    <n v="46"/>
    <n v="4"/>
    <b v="0"/>
  </r>
  <r>
    <s v="AZ-2011-2001312"/>
    <x v="1048"/>
    <n v="22"/>
    <n v="10"/>
    <n v="11"/>
    <x v="1048"/>
    <s v="Harriet Chadwick"/>
    <x v="4"/>
    <x v="4"/>
    <s v="Preston"/>
    <x v="0"/>
    <s v="Corporate"/>
    <s v="Economy"/>
    <x v="0"/>
    <x v="10"/>
    <s v="Cameo Clasp Envelope, with clear poly window"/>
    <n v="0"/>
    <n v="52"/>
    <n v="19"/>
    <n v="4"/>
    <b v="0"/>
  </r>
  <r>
    <s v="AZ-2011-2001312"/>
    <x v="1048"/>
    <n v="22"/>
    <n v="10"/>
    <n v="11"/>
    <x v="1048"/>
    <s v="Harriet Chadwick"/>
    <x v="4"/>
    <x v="4"/>
    <s v="Preston"/>
    <x v="0"/>
    <s v="Corporate"/>
    <s v="Economy"/>
    <x v="0"/>
    <x v="0"/>
    <s v="SanDisk Computer Printout Paper, 8.5 x 11"/>
    <n v="0"/>
    <n v="136"/>
    <n v="15"/>
    <n v="4"/>
    <b v="1"/>
  </r>
  <r>
    <s v="AZ-2012-3520474"/>
    <x v="1049"/>
    <n v="22"/>
    <n v="10"/>
    <n v="12"/>
    <x v="1049"/>
    <s v="Elijah Ruatoka"/>
    <x v="4"/>
    <x v="4"/>
    <s v="Northampton"/>
    <x v="0"/>
    <s v="Home Office"/>
    <s v="Economy Plus"/>
    <x v="2"/>
    <x v="5"/>
    <s v="Dania 3-Shelf Cabinet, Mobile"/>
    <n v="0"/>
    <n v="720"/>
    <n v="50"/>
    <n v="5"/>
    <b v="0"/>
  </r>
  <r>
    <s v="AZ-2012-8938202"/>
    <x v="1049"/>
    <n v="22"/>
    <n v="10"/>
    <n v="12"/>
    <x v="1049"/>
    <s v="Eden Gooseberry"/>
    <x v="4"/>
    <x v="4"/>
    <s v="Stockton-on-Tees"/>
    <x v="0"/>
    <s v="Corporate"/>
    <s v="Economy"/>
    <x v="2"/>
    <x v="5"/>
    <s v="Sauder 3-Shelf Cabinet, Mobile"/>
    <n v="0"/>
    <n v="508"/>
    <n v="208"/>
    <n v="3"/>
    <b v="1"/>
  </r>
  <r>
    <s v="AZ-2012-8938202"/>
    <x v="1049"/>
    <n v="22"/>
    <n v="10"/>
    <n v="12"/>
    <x v="1049"/>
    <s v="Eden Gooseberry"/>
    <x v="4"/>
    <x v="4"/>
    <s v="Stockton-on-Tees"/>
    <x v="0"/>
    <s v="Corporate"/>
    <s v="Economy"/>
    <x v="0"/>
    <x v="1"/>
    <s v="Cardinal 3-Hole Punch, Recycled"/>
    <n v="0"/>
    <n v="87"/>
    <n v="25"/>
    <n v="3"/>
    <b v="1"/>
  </r>
  <r>
    <s v="AZ-2012-8938202"/>
    <x v="1049"/>
    <n v="22"/>
    <n v="10"/>
    <n v="12"/>
    <x v="1049"/>
    <s v="Eden Gooseberry"/>
    <x v="4"/>
    <x v="4"/>
    <s v="Stockton-on-Tees"/>
    <x v="0"/>
    <s v="Corporate"/>
    <s v="Economy"/>
    <x v="0"/>
    <x v="0"/>
    <s v="Xerox Message Books, Premium"/>
    <n v="0"/>
    <n v="41"/>
    <n v="19"/>
    <n v="2"/>
    <b v="0"/>
  </r>
  <r>
    <s v="AZ-2012-9396037"/>
    <x v="1049"/>
    <n v="22"/>
    <n v="10"/>
    <n v="12"/>
    <x v="1049"/>
    <s v="Alexandra Whitehouse"/>
    <x v="7"/>
    <x v="89"/>
    <s v="Stavanger"/>
    <x v="0"/>
    <s v="Consumer"/>
    <s v="Economy Plus"/>
    <x v="0"/>
    <x v="14"/>
    <s v="Avery Color Coded Labels, Alphabetical"/>
    <n v="0"/>
    <n v="13"/>
    <n v="5"/>
    <n v="1"/>
    <b v="1"/>
  </r>
  <r>
    <s v="AZ-2013-990166"/>
    <x v="1050"/>
    <n v="22"/>
    <n v="10"/>
    <n v="13"/>
    <x v="1050"/>
    <s v="Toby Starling"/>
    <x v="3"/>
    <x v="8"/>
    <s v="Le Blanc-Mesnil"/>
    <x v="1"/>
    <s v="Consumer"/>
    <s v="Immediate"/>
    <x v="0"/>
    <x v="1"/>
    <s v="Cardinal Binding Machine, Recycled"/>
    <n v="0"/>
    <n v="150"/>
    <n v="32"/>
    <n v="3"/>
    <b v="1"/>
  </r>
  <r>
    <s v="AZ-2014-7469338"/>
    <x v="1051"/>
    <n v="22"/>
    <n v="10"/>
    <n v="14"/>
    <x v="1051"/>
    <s v="Ada Dalton"/>
    <x v="1"/>
    <x v="1"/>
    <s v="Cologne"/>
    <x v="1"/>
    <s v="Corporate"/>
    <s v="Economy"/>
    <x v="0"/>
    <x v="12"/>
    <s v="Fiskars Shears, Steel"/>
    <n v="0"/>
    <n v="141"/>
    <n v="41"/>
    <n v="3"/>
    <b v="0"/>
  </r>
  <r>
    <s v="AZ-2012-1577687"/>
    <x v="1052"/>
    <n v="23"/>
    <n v="10"/>
    <n v="12"/>
    <x v="1052"/>
    <s v="Aubrey Shedd"/>
    <x v="3"/>
    <x v="30"/>
    <s v="Outreau"/>
    <x v="1"/>
    <s v="Corporate"/>
    <s v="Economy Plus"/>
    <x v="0"/>
    <x v="1"/>
    <s v="Cardinal Binder, Durable"/>
    <n v="0"/>
    <n v="31"/>
    <n v="2"/>
    <n v="2"/>
    <b v="0"/>
  </r>
  <r>
    <s v="BN-2012-7860696"/>
    <x v="1052"/>
    <n v="23"/>
    <n v="10"/>
    <n v="12"/>
    <x v="1052"/>
    <s v="Scarlett Truchanas"/>
    <x v="3"/>
    <x v="9"/>
    <s v="Echirolles"/>
    <x v="1"/>
    <s v="Corporate"/>
    <s v="Economy Plus"/>
    <x v="2"/>
    <x v="5"/>
    <s v="Dania Floating Shelf Set, Traditional"/>
    <n v="0"/>
    <n v="762"/>
    <n v="-8"/>
    <n v="5"/>
    <b v="0"/>
  </r>
  <r>
    <s v="BN-2012-7860696"/>
    <x v="1052"/>
    <n v="23"/>
    <n v="10"/>
    <n v="12"/>
    <x v="1052"/>
    <s v="Scarlett Truchanas"/>
    <x v="3"/>
    <x v="9"/>
    <s v="Echirolles"/>
    <x v="1"/>
    <s v="Corporate"/>
    <s v="Economy Plus"/>
    <x v="0"/>
    <x v="14"/>
    <s v="Smead Removable Labels, Adjustable"/>
    <n v="0"/>
    <n v="65"/>
    <n v="25"/>
    <n v="6"/>
    <b v="1"/>
  </r>
  <r>
    <s v="AZ-2013-1245040"/>
    <x v="1053"/>
    <n v="23"/>
    <n v="10"/>
    <n v="13"/>
    <x v="1053"/>
    <s v="Owen Faulkner"/>
    <x v="10"/>
    <x v="29"/>
    <s v="Vienna"/>
    <x v="1"/>
    <s v="Home Office"/>
    <s v="Priority"/>
    <x v="0"/>
    <x v="2"/>
    <s v="Boston Pencil Sharpener, Water Color"/>
    <n v="0"/>
    <n v="58"/>
    <n v="8"/>
    <n v="2"/>
    <b v="0"/>
  </r>
  <r>
    <s v="AZ-2013-9000546"/>
    <x v="1053"/>
    <n v="23"/>
    <n v="10"/>
    <n v="13"/>
    <x v="1053"/>
    <s v="Aidan Rowe"/>
    <x v="5"/>
    <x v="77"/>
    <s v="Barakaldo"/>
    <x v="2"/>
    <s v="Consumer"/>
    <s v="Economy"/>
    <x v="2"/>
    <x v="15"/>
    <s v="Deflect-O Frame, Durable"/>
    <n v="0"/>
    <n v="321"/>
    <n v="132"/>
    <n v="3"/>
    <b v="1"/>
  </r>
  <r>
    <s v="AZ-2013-9000546"/>
    <x v="1053"/>
    <n v="23"/>
    <n v="10"/>
    <n v="13"/>
    <x v="1053"/>
    <s v="Aidan Rowe"/>
    <x v="5"/>
    <x v="77"/>
    <s v="Barakaldo"/>
    <x v="2"/>
    <s v="Consumer"/>
    <s v="Economy"/>
    <x v="1"/>
    <x v="4"/>
    <s v="Panasonic Inkjet, Durable"/>
    <n v="0"/>
    <n v="1124"/>
    <n v="125"/>
    <n v="4"/>
    <b v="0"/>
  </r>
  <r>
    <s v="AZ-2013-890356"/>
    <x v="1053"/>
    <n v="23"/>
    <n v="10"/>
    <n v="13"/>
    <x v="1053"/>
    <s v="Amanda Hutcherson"/>
    <x v="2"/>
    <x v="40"/>
    <s v="Acerra"/>
    <x v="2"/>
    <s v="Corporate"/>
    <s v="Economy"/>
    <x v="0"/>
    <x v="0"/>
    <s v="Eaton Computer Printout Paper, 8.5 x 11"/>
    <n v="0"/>
    <n v="123"/>
    <n v="56"/>
    <n v="4"/>
    <b v="1"/>
  </r>
  <r>
    <s v="AZ-2013-890356"/>
    <x v="1053"/>
    <n v="23"/>
    <n v="10"/>
    <n v="13"/>
    <x v="1053"/>
    <s v="Amanda Hutcherson"/>
    <x v="2"/>
    <x v="40"/>
    <s v="Acerra"/>
    <x v="2"/>
    <s v="Corporate"/>
    <s v="Economy"/>
    <x v="1"/>
    <x v="7"/>
    <s v="Memorex Router, Programmable"/>
    <n v="0"/>
    <n v="1239"/>
    <n v="582"/>
    <n v="5"/>
    <b v="0"/>
  </r>
  <r>
    <s v="AZ-2014-8841844"/>
    <x v="1054"/>
    <n v="23"/>
    <n v="10"/>
    <n v="14"/>
    <x v="1054"/>
    <s v="Henry Winder"/>
    <x v="1"/>
    <x v="1"/>
    <s v="Cologne"/>
    <x v="1"/>
    <s v="Corporate"/>
    <s v="Economy Plus"/>
    <x v="0"/>
    <x v="10"/>
    <s v="GlobeWeis Manila Envelope, with clear poly window"/>
    <n v="0"/>
    <n v="31"/>
    <n v="10"/>
    <n v="1"/>
    <b v="0"/>
  </r>
  <r>
    <s v="AZ-2014-4045031"/>
    <x v="1054"/>
    <n v="23"/>
    <n v="10"/>
    <n v="14"/>
    <x v="1054"/>
    <s v="Lara Giles"/>
    <x v="1"/>
    <x v="28"/>
    <s v="Ulm"/>
    <x v="1"/>
    <s v="Consumer"/>
    <s v="Priority"/>
    <x v="1"/>
    <x v="4"/>
    <s v="Panasonic Inkjet, Wireless"/>
    <n v="0"/>
    <n v="936"/>
    <n v="66"/>
    <n v="3"/>
    <b v="1"/>
  </r>
  <r>
    <s v="AZ-2014-4236300"/>
    <x v="1054"/>
    <n v="23"/>
    <n v="10"/>
    <n v="14"/>
    <x v="1054"/>
    <s v="Alexander Bond"/>
    <x v="4"/>
    <x v="4"/>
    <s v="Torquay"/>
    <x v="0"/>
    <s v="Corporate"/>
    <s v="Economy Plus"/>
    <x v="2"/>
    <x v="6"/>
    <s v="Hon Steel Folding Chair, Red"/>
    <n v="0"/>
    <n v="326"/>
    <n v="153"/>
    <n v="4"/>
    <b v="1"/>
  </r>
  <r>
    <s v="AZ-2014-4236300"/>
    <x v="1054"/>
    <n v="23"/>
    <n v="10"/>
    <n v="14"/>
    <x v="1054"/>
    <s v="Alexander Bond"/>
    <x v="4"/>
    <x v="4"/>
    <s v="Torquay"/>
    <x v="0"/>
    <s v="Corporate"/>
    <s v="Economy Plus"/>
    <x v="0"/>
    <x v="10"/>
    <s v="Cameo Business Envelopes, Set of 50"/>
    <n v="0"/>
    <n v="82"/>
    <n v="33"/>
    <n v="4"/>
    <b v="1"/>
  </r>
  <r>
    <s v="AZ-2014-4236300"/>
    <x v="1054"/>
    <n v="23"/>
    <n v="10"/>
    <n v="14"/>
    <x v="1054"/>
    <s v="Alexander Bond"/>
    <x v="4"/>
    <x v="4"/>
    <s v="Torquay"/>
    <x v="0"/>
    <s v="Corporate"/>
    <s v="Economy Plus"/>
    <x v="1"/>
    <x v="13"/>
    <s v="Hewlett Personal Copier, High-Speed"/>
    <n v="0"/>
    <n v="427"/>
    <n v="132"/>
    <n v="3"/>
    <b v="0"/>
  </r>
  <r>
    <s v="AZ-2014-4004441"/>
    <x v="1054"/>
    <n v="23"/>
    <n v="10"/>
    <n v="14"/>
    <x v="1054"/>
    <s v="Edward Davidson"/>
    <x v="1"/>
    <x v="1"/>
    <s v="Troisdorf"/>
    <x v="1"/>
    <s v="Home Office"/>
    <s v="Economy"/>
    <x v="0"/>
    <x v="1"/>
    <s v="Acco Binder, Durable"/>
    <n v="0"/>
    <n v="33"/>
    <n v="9"/>
    <n v="2"/>
    <b v="0"/>
  </r>
  <r>
    <s v="AZ-2014-797220"/>
    <x v="1054"/>
    <n v="23"/>
    <n v="10"/>
    <n v="14"/>
    <x v="1054"/>
    <s v="Katherine Grant"/>
    <x v="14"/>
    <x v="106"/>
    <s v="Esbjerg"/>
    <x v="0"/>
    <s v="Consumer"/>
    <s v="Economy"/>
    <x v="0"/>
    <x v="12"/>
    <s v="Fiskars Shears, Serrated"/>
    <n v="1"/>
    <n v="89"/>
    <n v="-37"/>
    <n v="4"/>
    <b v="1"/>
  </r>
  <r>
    <s v="AZ-2011-3586083"/>
    <x v="1055"/>
    <n v="24"/>
    <n v="10"/>
    <n v="11"/>
    <x v="1055"/>
    <s v="Elijah Ruatoka"/>
    <x v="3"/>
    <x v="39"/>
    <s v="Marseille"/>
    <x v="1"/>
    <s v="Home Office"/>
    <s v="Economy Plus"/>
    <x v="0"/>
    <x v="8"/>
    <s v="Breville Toaster, Red"/>
    <n v="0"/>
    <n v="69"/>
    <n v="18"/>
    <n v="1"/>
    <b v="1"/>
  </r>
  <r>
    <s v="AZ-2011-3586083"/>
    <x v="1055"/>
    <n v="24"/>
    <n v="10"/>
    <n v="11"/>
    <x v="1055"/>
    <s v="Elijah Ruatoka"/>
    <x v="3"/>
    <x v="39"/>
    <s v="Marseille"/>
    <x v="1"/>
    <s v="Home Office"/>
    <s v="Economy Plus"/>
    <x v="0"/>
    <x v="1"/>
    <s v="Cardinal 3-Hole Punch, Economy"/>
    <n v="0"/>
    <n v="144"/>
    <n v="65"/>
    <n v="5"/>
    <b v="1"/>
  </r>
  <r>
    <s v="AZ-2011-3586083"/>
    <x v="1055"/>
    <n v="24"/>
    <n v="10"/>
    <n v="11"/>
    <x v="1055"/>
    <s v="Elijah Ruatoka"/>
    <x v="3"/>
    <x v="39"/>
    <s v="Marseille"/>
    <x v="1"/>
    <s v="Home Office"/>
    <s v="Economy Plus"/>
    <x v="0"/>
    <x v="12"/>
    <s v="Acme Scissors, Serrated"/>
    <n v="0"/>
    <n v="22"/>
    <n v="1"/>
    <n v="1"/>
    <b v="0"/>
  </r>
  <r>
    <s v="BN-2011-303096"/>
    <x v="1055"/>
    <n v="24"/>
    <n v="10"/>
    <n v="11"/>
    <x v="1055"/>
    <s v="Sandra Hooks"/>
    <x v="2"/>
    <x v="2"/>
    <s v="Ferrara"/>
    <x v="2"/>
    <s v="Corporate"/>
    <s v="Economy"/>
    <x v="1"/>
    <x v="9"/>
    <s v="Apple Smart Phone, Full Size"/>
    <n v="0"/>
    <n v="383"/>
    <n v="-77"/>
    <n v="1"/>
    <b v="1"/>
  </r>
  <r>
    <s v="AZ-2012-2424025"/>
    <x v="1056"/>
    <n v="24"/>
    <n v="10"/>
    <n v="12"/>
    <x v="1056"/>
    <s v="Bethany Hunt"/>
    <x v="2"/>
    <x v="15"/>
    <s v="Vittoria"/>
    <x v="2"/>
    <s v="Corporate"/>
    <s v="Economy Plus"/>
    <x v="0"/>
    <x v="1"/>
    <s v="Acco Binding Machine, Economy"/>
    <n v="0"/>
    <n v="255"/>
    <n v="74"/>
    <n v="5"/>
    <b v="0"/>
  </r>
  <r>
    <s v="AZ-2012-4874543"/>
    <x v="1056"/>
    <n v="24"/>
    <n v="10"/>
    <n v="12"/>
    <x v="1056"/>
    <s v="Dominic Joyce"/>
    <x v="4"/>
    <x v="4"/>
    <s v="Watford"/>
    <x v="0"/>
    <s v="Corporate"/>
    <s v="Economy"/>
    <x v="2"/>
    <x v="6"/>
    <s v="Novimex Swivel Stool, Black"/>
    <n v="0"/>
    <n v="324"/>
    <n v="10"/>
    <n v="2"/>
    <b v="1"/>
  </r>
  <r>
    <s v="AZ-2012-4874543"/>
    <x v="1056"/>
    <n v="24"/>
    <n v="10"/>
    <n v="12"/>
    <x v="1056"/>
    <s v="Dominic Joyce"/>
    <x v="4"/>
    <x v="4"/>
    <s v="Watford"/>
    <x v="0"/>
    <s v="Corporate"/>
    <s v="Economy"/>
    <x v="0"/>
    <x v="8"/>
    <s v="KitchenAid Toaster, Red"/>
    <n v="0"/>
    <n v="171"/>
    <n v="80"/>
    <n v="2"/>
    <b v="1"/>
  </r>
  <r>
    <s v="AZ-2012-4874543"/>
    <x v="1056"/>
    <n v="24"/>
    <n v="10"/>
    <n v="12"/>
    <x v="1056"/>
    <s v="Dominic Joyce"/>
    <x v="4"/>
    <x v="4"/>
    <s v="Watford"/>
    <x v="0"/>
    <s v="Corporate"/>
    <s v="Economy"/>
    <x v="0"/>
    <x v="2"/>
    <s v="Binney &amp; Smith Sketch Pad, Easy-Erase"/>
    <n v="0"/>
    <n v="326"/>
    <n v="49"/>
    <n v="7"/>
    <b v="1"/>
  </r>
  <r>
    <s v="AZ-2012-4874543"/>
    <x v="1056"/>
    <n v="24"/>
    <n v="10"/>
    <n v="12"/>
    <x v="1056"/>
    <s v="Dominic Joyce"/>
    <x v="4"/>
    <x v="4"/>
    <s v="Watford"/>
    <x v="0"/>
    <s v="Corporate"/>
    <s v="Economy"/>
    <x v="0"/>
    <x v="1"/>
    <s v="Acco Binding Machine, Clear"/>
    <n v="0"/>
    <n v="101"/>
    <n v="11"/>
    <n v="2"/>
    <b v="1"/>
  </r>
  <r>
    <s v="AZ-2012-4874543"/>
    <x v="1056"/>
    <n v="24"/>
    <n v="10"/>
    <n v="12"/>
    <x v="1056"/>
    <s v="Dominic Joyce"/>
    <x v="4"/>
    <x v="4"/>
    <s v="Watford"/>
    <x v="0"/>
    <s v="Corporate"/>
    <s v="Economy"/>
    <x v="0"/>
    <x v="1"/>
    <s v="Acco Index Tab, Clear"/>
    <n v="0"/>
    <n v="24"/>
    <n v="10"/>
    <n v="3"/>
    <b v="0"/>
  </r>
  <r>
    <s v="AZ-2012-4874543"/>
    <x v="1056"/>
    <n v="24"/>
    <n v="10"/>
    <n v="12"/>
    <x v="1056"/>
    <s v="Dominic Joyce"/>
    <x v="4"/>
    <x v="4"/>
    <s v="Watford"/>
    <x v="0"/>
    <s v="Corporate"/>
    <s v="Economy"/>
    <x v="0"/>
    <x v="14"/>
    <s v="Hon File Folder Labels, Alphabetical"/>
    <n v="0"/>
    <n v="17"/>
    <n v="6"/>
    <n v="2"/>
    <b v="1"/>
  </r>
  <r>
    <s v="AZ-2012-4874543"/>
    <x v="1056"/>
    <n v="24"/>
    <n v="10"/>
    <n v="12"/>
    <x v="1056"/>
    <s v="Dominic Joyce"/>
    <x v="4"/>
    <x v="4"/>
    <s v="Watford"/>
    <x v="0"/>
    <s v="Corporate"/>
    <s v="Economy"/>
    <x v="0"/>
    <x v="3"/>
    <s v="Eldon Box, Wire Frame"/>
    <n v="0"/>
    <n v="9"/>
    <n v="3"/>
    <n v="1"/>
    <b v="0"/>
  </r>
  <r>
    <s v="AZ-2012-4874543"/>
    <x v="1056"/>
    <n v="24"/>
    <n v="10"/>
    <n v="12"/>
    <x v="1056"/>
    <s v="Dominic Joyce"/>
    <x v="4"/>
    <x v="4"/>
    <s v="Watford"/>
    <x v="0"/>
    <s v="Corporate"/>
    <s v="Economy"/>
    <x v="1"/>
    <x v="4"/>
    <s v="Panasonic Phone, Red"/>
    <n v="0"/>
    <n v="246"/>
    <n v="81"/>
    <n v="3"/>
    <b v="1"/>
  </r>
  <r>
    <s v="AZ-2012-7520168"/>
    <x v="1056"/>
    <n v="24"/>
    <n v="10"/>
    <n v="12"/>
    <x v="1056"/>
    <s v="Frances Matthias"/>
    <x v="5"/>
    <x v="58"/>
    <s v="Vigo"/>
    <x v="2"/>
    <s v="Corporate"/>
    <s v="Priority"/>
    <x v="0"/>
    <x v="12"/>
    <s v="Fiskars Shears, Steel"/>
    <n v="0"/>
    <n v="94"/>
    <n v="27"/>
    <n v="2"/>
    <b v="0"/>
  </r>
  <r>
    <s v="BN-2013-7058258"/>
    <x v="1057"/>
    <n v="24"/>
    <n v="10"/>
    <n v="13"/>
    <x v="1057"/>
    <s v="David Mortlock"/>
    <x v="9"/>
    <x v="51"/>
    <s v="Uithoorn"/>
    <x v="1"/>
    <s v="Consumer"/>
    <s v="Economy"/>
    <x v="0"/>
    <x v="1"/>
    <s v="Ibico Index Tab, Economy"/>
    <n v="1"/>
    <n v="10"/>
    <n v="-3"/>
    <n v="2"/>
    <b v="0"/>
  </r>
  <r>
    <s v="BN-2013-7058258"/>
    <x v="1057"/>
    <n v="24"/>
    <n v="10"/>
    <n v="13"/>
    <x v="1057"/>
    <s v="David Mortlock"/>
    <x v="9"/>
    <x v="51"/>
    <s v="Uithoorn"/>
    <x v="1"/>
    <s v="Consumer"/>
    <s v="Economy"/>
    <x v="0"/>
    <x v="3"/>
    <s v="Eldon Trays, Single Width"/>
    <n v="1"/>
    <n v="24"/>
    <n v="-8"/>
    <n v="1"/>
    <b v="0"/>
  </r>
  <r>
    <s v="BN-2013-7058258"/>
    <x v="1057"/>
    <n v="24"/>
    <n v="10"/>
    <n v="13"/>
    <x v="1057"/>
    <s v="David Mortlock"/>
    <x v="9"/>
    <x v="51"/>
    <s v="Uithoorn"/>
    <x v="1"/>
    <s v="Consumer"/>
    <s v="Economy"/>
    <x v="0"/>
    <x v="3"/>
    <s v="Smead Trays, Blue"/>
    <n v="1"/>
    <n v="267"/>
    <n v="-197"/>
    <n v="11"/>
    <b v="1"/>
  </r>
  <r>
    <s v="AZ-2013-3293484"/>
    <x v="1057"/>
    <n v="24"/>
    <n v="10"/>
    <n v="13"/>
    <x v="1057"/>
    <s v="Kai Ford"/>
    <x v="3"/>
    <x v="9"/>
    <s v="Lyon"/>
    <x v="1"/>
    <s v="Corporate"/>
    <s v="Economy Plus"/>
    <x v="0"/>
    <x v="1"/>
    <s v="Wilson Jones Binding Machine, Durable"/>
    <n v="0"/>
    <n v="353"/>
    <n v="7"/>
    <n v="7"/>
    <b v="1"/>
  </r>
  <r>
    <s v="AZ-2014-4651248"/>
    <x v="1058"/>
    <n v="24"/>
    <n v="10"/>
    <n v="14"/>
    <x v="1058"/>
    <s v="Amanda Hutcherson"/>
    <x v="13"/>
    <x v="120"/>
    <s v="Kotka"/>
    <x v="0"/>
    <s v="Corporate"/>
    <s v="Immediate"/>
    <x v="2"/>
    <x v="6"/>
    <s v="Office Star Swivel Stool, Red"/>
    <n v="0"/>
    <n v="174"/>
    <n v="9"/>
    <n v="1"/>
    <b v="1"/>
  </r>
  <r>
    <s v="AZ-2014-3360679"/>
    <x v="1058"/>
    <n v="24"/>
    <n v="10"/>
    <n v="14"/>
    <x v="1058"/>
    <s v="Leah Barrett"/>
    <x v="2"/>
    <x v="2"/>
    <s v="Cesena"/>
    <x v="2"/>
    <s v="Consumer"/>
    <s v="Priority"/>
    <x v="0"/>
    <x v="1"/>
    <s v="Acco Index Tab, Economy"/>
    <n v="0"/>
    <n v="20"/>
    <n v="9"/>
    <n v="2"/>
    <b v="0"/>
  </r>
  <r>
    <s v="AZ-2014-3360679"/>
    <x v="1058"/>
    <n v="24"/>
    <n v="10"/>
    <n v="14"/>
    <x v="1058"/>
    <s v="Leah Barrett"/>
    <x v="2"/>
    <x v="2"/>
    <s v="Cesena"/>
    <x v="2"/>
    <s v="Consumer"/>
    <s v="Priority"/>
    <x v="0"/>
    <x v="0"/>
    <s v="SanDisk Note Cards, Multicolor"/>
    <n v="0"/>
    <n v="68"/>
    <n v="29"/>
    <n v="2"/>
    <b v="1"/>
  </r>
  <r>
    <s v="AZ-2014-3360679"/>
    <x v="1058"/>
    <n v="24"/>
    <n v="10"/>
    <n v="14"/>
    <x v="1058"/>
    <s v="Leah Barrett"/>
    <x v="2"/>
    <x v="2"/>
    <s v="Cesena"/>
    <x v="2"/>
    <s v="Consumer"/>
    <s v="Priority"/>
    <x v="0"/>
    <x v="3"/>
    <s v="Rogers Shelving, Blue"/>
    <n v="0"/>
    <n v="75"/>
    <n v="-44"/>
    <n v="2"/>
    <b v="1"/>
  </r>
  <r>
    <s v="BN-2014-8129561"/>
    <x v="1058"/>
    <n v="24"/>
    <n v="10"/>
    <n v="14"/>
    <x v="1058"/>
    <s v="Lauren Knight"/>
    <x v="2"/>
    <x v="67"/>
    <s v="Genoa"/>
    <x v="2"/>
    <s v="Consumer"/>
    <s v="Economy Plus"/>
    <x v="0"/>
    <x v="3"/>
    <s v="Smead Lockers, Single Width"/>
    <n v="0"/>
    <n v="238"/>
    <n v="20"/>
    <n v="2"/>
    <b v="1"/>
  </r>
  <r>
    <s v="BN-2014-8129561"/>
    <x v="1058"/>
    <n v="24"/>
    <n v="10"/>
    <n v="14"/>
    <x v="1058"/>
    <s v="Lauren Knight"/>
    <x v="2"/>
    <x v="67"/>
    <s v="Genoa"/>
    <x v="2"/>
    <s v="Consumer"/>
    <s v="Economy Plus"/>
    <x v="1"/>
    <x v="9"/>
    <s v="Motorola Office Telephone, Full Size"/>
    <n v="0"/>
    <n v="351"/>
    <n v="-47"/>
    <n v="8"/>
    <b v="1"/>
  </r>
  <r>
    <s v="AZ-2014-4660406"/>
    <x v="1058"/>
    <n v="24"/>
    <n v="10"/>
    <n v="14"/>
    <x v="1058"/>
    <s v="Nathan Noble"/>
    <x v="1"/>
    <x v="23"/>
    <s v="Munich"/>
    <x v="1"/>
    <s v="Corporate"/>
    <s v="Economy Plus"/>
    <x v="0"/>
    <x v="12"/>
    <s v="Kleencut Letter Opener, Steel"/>
    <n v="0"/>
    <n v="71"/>
    <n v="18"/>
    <n v="3"/>
    <b v="1"/>
  </r>
  <r>
    <s v="AZ-2014-5226106"/>
    <x v="1058"/>
    <n v="24"/>
    <n v="10"/>
    <n v="14"/>
    <x v="1058"/>
    <s v="Nate Wilder-Neligan"/>
    <x v="5"/>
    <x v="105"/>
    <s v="Oviedo"/>
    <x v="2"/>
    <s v="Consumer"/>
    <s v="Economy"/>
    <x v="0"/>
    <x v="2"/>
    <s v="Binney &amp; Smith Sketch Pad, Water Color"/>
    <n v="0"/>
    <n v="149"/>
    <n v="49"/>
    <n v="3"/>
    <b v="0"/>
  </r>
  <r>
    <s v="AZ-2014-5226106"/>
    <x v="1058"/>
    <n v="24"/>
    <n v="10"/>
    <n v="14"/>
    <x v="1058"/>
    <s v="Nate Wilder-Neligan"/>
    <x v="5"/>
    <x v="105"/>
    <s v="Oviedo"/>
    <x v="2"/>
    <s v="Consumer"/>
    <s v="Economy"/>
    <x v="0"/>
    <x v="2"/>
    <s v="Boston Markers, Fluorescent"/>
    <n v="0"/>
    <n v="55"/>
    <n v="8"/>
    <n v="2"/>
    <b v="1"/>
  </r>
  <r>
    <s v="AZ-2014-5226106"/>
    <x v="1058"/>
    <n v="24"/>
    <n v="10"/>
    <n v="14"/>
    <x v="1058"/>
    <s v="Nate Wilder-Neligan"/>
    <x v="5"/>
    <x v="105"/>
    <s v="Oviedo"/>
    <x v="2"/>
    <s v="Consumer"/>
    <s v="Economy"/>
    <x v="0"/>
    <x v="2"/>
    <s v="Sanford Pens, Easy-Erase"/>
    <n v="0"/>
    <n v="57"/>
    <n v="13"/>
    <n v="5"/>
    <b v="0"/>
  </r>
  <r>
    <s v="AZ-2014-1612857"/>
    <x v="1058"/>
    <n v="24"/>
    <n v="10"/>
    <n v="14"/>
    <x v="1058"/>
    <s v="Linda Dennis"/>
    <x v="5"/>
    <x v="54"/>
    <s v="Madrid"/>
    <x v="2"/>
    <s v="Consumer"/>
    <s v="Economy"/>
    <x v="0"/>
    <x v="1"/>
    <s v="Avery Index Tab, Clear"/>
    <n v="0"/>
    <n v="29"/>
    <n v="8"/>
    <n v="5"/>
    <b v="0"/>
  </r>
  <r>
    <s v="AZ-2014-5226106"/>
    <x v="1058"/>
    <n v="24"/>
    <n v="10"/>
    <n v="14"/>
    <x v="1058"/>
    <s v="Nate Wilder-Neligan"/>
    <x v="5"/>
    <x v="105"/>
    <s v="Oviedo"/>
    <x v="2"/>
    <s v="Consumer"/>
    <s v="Economy"/>
    <x v="0"/>
    <x v="14"/>
    <s v="Harbour Creations Legal Exhibit Labels, Adjustable"/>
    <n v="0"/>
    <n v="35"/>
    <n v="16"/>
    <n v="4"/>
    <b v="0"/>
  </r>
  <r>
    <s v="AZ-2014-1612857"/>
    <x v="1058"/>
    <n v="24"/>
    <n v="10"/>
    <n v="14"/>
    <x v="1058"/>
    <s v="Linda Dennis"/>
    <x v="5"/>
    <x v="54"/>
    <s v="Madrid"/>
    <x v="2"/>
    <s v="Consumer"/>
    <s v="Economy"/>
    <x v="0"/>
    <x v="3"/>
    <s v="Eldon File Cart, Single Width"/>
    <n v="0"/>
    <n v="462"/>
    <n v="169"/>
    <n v="4"/>
    <b v="0"/>
  </r>
  <r>
    <s v="AZ-2014-5226106"/>
    <x v="1058"/>
    <n v="24"/>
    <n v="10"/>
    <n v="14"/>
    <x v="1058"/>
    <s v="Nate Wilder-Neligan"/>
    <x v="5"/>
    <x v="105"/>
    <s v="Oviedo"/>
    <x v="2"/>
    <s v="Consumer"/>
    <s v="Economy"/>
    <x v="1"/>
    <x v="13"/>
    <s v="Brother Fax Machine, Color"/>
    <n v="0"/>
    <n v="640"/>
    <n v="288"/>
    <n v="2"/>
    <b v="0"/>
  </r>
  <r>
    <s v="AZ-2014-1612857"/>
    <x v="1058"/>
    <n v="24"/>
    <n v="10"/>
    <n v="14"/>
    <x v="1058"/>
    <s v="Linda Dennis"/>
    <x v="5"/>
    <x v="54"/>
    <s v="Madrid"/>
    <x v="2"/>
    <s v="Consumer"/>
    <s v="Economy"/>
    <x v="1"/>
    <x v="4"/>
    <s v="Okidata Inkjet, White"/>
    <n v="0"/>
    <n v="280"/>
    <n v="9"/>
    <n v="1"/>
    <b v="1"/>
  </r>
  <r>
    <s v="AZ-2011-9917214"/>
    <x v="1059"/>
    <n v="25"/>
    <n v="10"/>
    <n v="11"/>
    <x v="1059"/>
    <s v="Millie Newman"/>
    <x v="3"/>
    <x v="9"/>
    <s v="Clermont-Ferrand"/>
    <x v="1"/>
    <s v="Consumer"/>
    <s v="Economy Plus"/>
    <x v="0"/>
    <x v="1"/>
    <s v="Avery Index Tab, Clear"/>
    <n v="0"/>
    <n v="12"/>
    <n v="3"/>
    <n v="2"/>
    <b v="1"/>
  </r>
  <r>
    <s v="AZ-2011-9917214"/>
    <x v="1059"/>
    <n v="25"/>
    <n v="10"/>
    <n v="11"/>
    <x v="1059"/>
    <s v="Millie Newman"/>
    <x v="3"/>
    <x v="9"/>
    <s v="Clermont-Ferrand"/>
    <x v="1"/>
    <s v="Consumer"/>
    <s v="Economy Plus"/>
    <x v="0"/>
    <x v="1"/>
    <s v="Cardinal Index Tab, Economy"/>
    <n v="0"/>
    <n v="79"/>
    <n v="36"/>
    <n v="9"/>
    <b v="1"/>
  </r>
  <r>
    <s v="BN-2011-1885034"/>
    <x v="1059"/>
    <n v="25"/>
    <n v="10"/>
    <n v="11"/>
    <x v="1059"/>
    <s v="Bethany Hunt"/>
    <x v="3"/>
    <x v="3"/>
    <s v="Reims"/>
    <x v="1"/>
    <s v="Corporate"/>
    <s v="Economy Plus"/>
    <x v="0"/>
    <x v="1"/>
    <s v="Ibico 3-Hole Punch, Recycled"/>
    <n v="1"/>
    <n v="77"/>
    <n v="-34"/>
    <n v="5"/>
    <b v="1"/>
  </r>
  <r>
    <s v="AZ-2012-9394311"/>
    <x v="1060"/>
    <n v="25"/>
    <n v="10"/>
    <n v="12"/>
    <x v="1060"/>
    <s v="Audrey Prentice"/>
    <x v="3"/>
    <x v="30"/>
    <s v="Amiens"/>
    <x v="1"/>
    <s v="Home Office"/>
    <s v="Immediate"/>
    <x v="0"/>
    <x v="8"/>
    <s v="Hoover Coffee Grinder, Black"/>
    <n v="0"/>
    <n v="184"/>
    <n v="82"/>
    <n v="3"/>
    <b v="1"/>
  </r>
  <r>
    <s v="AZ-2012-9394311"/>
    <x v="1060"/>
    <n v="25"/>
    <n v="10"/>
    <n v="12"/>
    <x v="1060"/>
    <s v="Audrey Prentice"/>
    <x v="3"/>
    <x v="30"/>
    <s v="Amiens"/>
    <x v="1"/>
    <s v="Home Office"/>
    <s v="Immediate"/>
    <x v="0"/>
    <x v="8"/>
    <s v="Hoover Toaster, Black"/>
    <n v="0"/>
    <n v="224"/>
    <n v="87"/>
    <n v="3"/>
    <b v="0"/>
  </r>
  <r>
    <s v="AZ-2013-6063955"/>
    <x v="1061"/>
    <n v="25"/>
    <n v="10"/>
    <n v="13"/>
    <x v="1061"/>
    <s v="Ramona Hohl"/>
    <x v="5"/>
    <x v="80"/>
    <s v="Palma de Mallorca"/>
    <x v="2"/>
    <s v="Consumer"/>
    <s v="Economy Plus"/>
    <x v="0"/>
    <x v="2"/>
    <s v="Sanford Pencil Sharpener, Fluorescent"/>
    <n v="0"/>
    <n v="103"/>
    <n v="36"/>
    <n v="4"/>
    <b v="0"/>
  </r>
  <r>
    <s v="AZ-2013-6063955"/>
    <x v="1061"/>
    <n v="25"/>
    <n v="10"/>
    <n v="13"/>
    <x v="1061"/>
    <s v="Ramona Hohl"/>
    <x v="5"/>
    <x v="80"/>
    <s v="Palma de Mallorca"/>
    <x v="2"/>
    <s v="Consumer"/>
    <s v="Economy Plus"/>
    <x v="1"/>
    <x v="13"/>
    <s v="Canon Ink, Digital"/>
    <n v="0"/>
    <n v="587"/>
    <n v="65"/>
    <n v="4"/>
    <b v="1"/>
  </r>
  <r>
    <s v="AZ-2013-1579210"/>
    <x v="1061"/>
    <n v="25"/>
    <n v="10"/>
    <n v="13"/>
    <x v="1061"/>
    <s v="Harrison Crawford"/>
    <x v="4"/>
    <x v="4"/>
    <s v="Maidstone"/>
    <x v="0"/>
    <s v="Home Office"/>
    <s v="Economy"/>
    <x v="0"/>
    <x v="12"/>
    <s v="Fiskars Box Cutter, Serrated"/>
    <n v="0"/>
    <n v="193"/>
    <n v="62"/>
    <n v="6"/>
    <b v="1"/>
  </r>
  <r>
    <s v="AZ-2011-504913"/>
    <x v="1062"/>
    <n v="26"/>
    <n v="10"/>
    <n v="11"/>
    <x v="1062"/>
    <s v="Tyson Jonathan"/>
    <x v="3"/>
    <x v="39"/>
    <s v="Digne-les-Bains"/>
    <x v="1"/>
    <s v="Consumer"/>
    <s v="Economy"/>
    <x v="2"/>
    <x v="15"/>
    <s v="Deflect-O Clock, Erganomic"/>
    <n v="0"/>
    <n v="49"/>
    <n v="4"/>
    <n v="1"/>
    <b v="0"/>
  </r>
  <r>
    <s v="AZ-2012-7919295"/>
    <x v="1063"/>
    <n v="26"/>
    <n v="10"/>
    <n v="12"/>
    <x v="1063"/>
    <s v="Ethel Cole"/>
    <x v="4"/>
    <x v="42"/>
    <s v="Edinburgh"/>
    <x v="0"/>
    <s v="Home Office"/>
    <s v="Economy"/>
    <x v="1"/>
    <x v="4"/>
    <s v="StarTech Card Printer, Durable"/>
    <n v="0"/>
    <n v="327"/>
    <n v="82"/>
    <n v="2"/>
    <b v="1"/>
  </r>
  <r>
    <s v="AZ-2012-9601062"/>
    <x v="1063"/>
    <n v="26"/>
    <n v="10"/>
    <n v="12"/>
    <x v="1063"/>
    <s v="Robert James"/>
    <x v="5"/>
    <x v="54"/>
    <s v="Madrid"/>
    <x v="2"/>
    <s v="Home Office"/>
    <s v="Immediate"/>
    <x v="0"/>
    <x v="11"/>
    <s v="OIC Rubber Bands, Metal"/>
    <n v="0"/>
    <n v="34"/>
    <n v="13"/>
    <n v="2"/>
    <b v="1"/>
  </r>
  <r>
    <s v="AZ-2012-9601062"/>
    <x v="1063"/>
    <n v="26"/>
    <n v="10"/>
    <n v="12"/>
    <x v="1063"/>
    <s v="Robert James"/>
    <x v="5"/>
    <x v="54"/>
    <s v="Madrid"/>
    <x v="2"/>
    <s v="Home Office"/>
    <s v="Immediate"/>
    <x v="0"/>
    <x v="0"/>
    <s v="Green Bar Computer Printout Paper, Multicolor"/>
    <n v="0"/>
    <n v="94"/>
    <n v="21"/>
    <n v="3"/>
    <b v="1"/>
  </r>
  <r>
    <s v="AZ-2012-9601062"/>
    <x v="1063"/>
    <n v="26"/>
    <n v="10"/>
    <n v="12"/>
    <x v="1063"/>
    <s v="Robert James"/>
    <x v="5"/>
    <x v="54"/>
    <s v="Madrid"/>
    <x v="2"/>
    <s v="Home Office"/>
    <s v="Immediate"/>
    <x v="0"/>
    <x v="3"/>
    <s v="Fellowes Trays, Single Width"/>
    <n v="0"/>
    <n v="103"/>
    <n v="46"/>
    <n v="2"/>
    <b v="0"/>
  </r>
  <r>
    <s v="AZ-2011-4763989"/>
    <x v="1064"/>
    <n v="27"/>
    <n v="10"/>
    <n v="11"/>
    <x v="1064"/>
    <s v="Sam Wood"/>
    <x v="4"/>
    <x v="42"/>
    <s v="Glasgow"/>
    <x v="0"/>
    <s v="Home Office"/>
    <s v="Economy"/>
    <x v="2"/>
    <x v="5"/>
    <s v="Safco Floating Shelf Set, Traditional"/>
    <n v="0"/>
    <n v="590"/>
    <n v="260"/>
    <n v="3"/>
    <b v="0"/>
  </r>
  <r>
    <s v="AZ-2012-6343477"/>
    <x v="1065"/>
    <n v="27"/>
    <n v="10"/>
    <n v="12"/>
    <x v="1065"/>
    <s v="Chelsea Bannister"/>
    <x v="2"/>
    <x v="40"/>
    <s v="Naples"/>
    <x v="2"/>
    <s v="Consumer"/>
    <s v="Economy"/>
    <x v="2"/>
    <x v="5"/>
    <s v="Ikea Floating Shelf Set, Traditional"/>
    <n v="0"/>
    <n v="1363"/>
    <n v="82"/>
    <n v="8"/>
    <b v="0"/>
  </r>
  <r>
    <s v="AZ-2012-6343477"/>
    <x v="1065"/>
    <n v="27"/>
    <n v="10"/>
    <n v="12"/>
    <x v="1065"/>
    <s v="Chelsea Bannister"/>
    <x v="2"/>
    <x v="40"/>
    <s v="Naples"/>
    <x v="2"/>
    <s v="Consumer"/>
    <s v="Economy"/>
    <x v="0"/>
    <x v="1"/>
    <s v="Wilson Jones Binding Machine, Economy"/>
    <n v="0"/>
    <n v="245"/>
    <n v="88"/>
    <n v="5"/>
    <b v="0"/>
  </r>
  <r>
    <s v="AZ-2012-6343477"/>
    <x v="1065"/>
    <n v="27"/>
    <n v="10"/>
    <n v="12"/>
    <x v="1065"/>
    <s v="Chelsea Bannister"/>
    <x v="2"/>
    <x v="40"/>
    <s v="Naples"/>
    <x v="2"/>
    <s v="Consumer"/>
    <s v="Economy"/>
    <x v="0"/>
    <x v="10"/>
    <s v="Kraft Manila Envelope, Security-Tint"/>
    <n v="0"/>
    <n v="173"/>
    <n v="14"/>
    <n v="6"/>
    <b v="0"/>
  </r>
  <r>
    <s v="AZ-2012-6343477"/>
    <x v="1065"/>
    <n v="27"/>
    <n v="10"/>
    <n v="12"/>
    <x v="1065"/>
    <s v="Chelsea Bannister"/>
    <x v="2"/>
    <x v="40"/>
    <s v="Naples"/>
    <x v="2"/>
    <s v="Consumer"/>
    <s v="Economy"/>
    <x v="0"/>
    <x v="14"/>
    <s v="Novimex Legal Exhibit Labels, 5000 Label Set"/>
    <n v="0"/>
    <n v="22"/>
    <n v="3"/>
    <n v="2"/>
    <b v="1"/>
  </r>
  <r>
    <s v="AZ-2012-2345149"/>
    <x v="1065"/>
    <n v="27"/>
    <n v="10"/>
    <n v="12"/>
    <x v="1065"/>
    <s v="Georgia Arundale"/>
    <x v="2"/>
    <x v="15"/>
    <s v="Acireale"/>
    <x v="2"/>
    <s v="Corporate"/>
    <s v="Immediate"/>
    <x v="0"/>
    <x v="0"/>
    <s v="Green Bar Message Books, Premium"/>
    <n v="0"/>
    <n v="119"/>
    <n v="12"/>
    <n v="5"/>
    <b v="0"/>
  </r>
  <r>
    <s v="AZ-2012-9818400"/>
    <x v="1065"/>
    <n v="27"/>
    <n v="10"/>
    <n v="12"/>
    <x v="1065"/>
    <s v="Erick Tanner"/>
    <x v="1"/>
    <x v="34"/>
    <s v="Bremen"/>
    <x v="1"/>
    <s v="Corporate"/>
    <s v="Economy"/>
    <x v="0"/>
    <x v="1"/>
    <s v="Wilson Jones Index Tab, Durable"/>
    <n v="0"/>
    <n v="16"/>
    <n v="0"/>
    <n v="2"/>
    <b v="0"/>
  </r>
  <r>
    <s v="AZ-2012-9818400"/>
    <x v="1065"/>
    <n v="27"/>
    <n v="10"/>
    <n v="12"/>
    <x v="1065"/>
    <s v="Erick Tanner"/>
    <x v="1"/>
    <x v="34"/>
    <s v="Bremen"/>
    <x v="1"/>
    <s v="Corporate"/>
    <s v="Economy"/>
    <x v="0"/>
    <x v="10"/>
    <s v="Kraft Interoffice Envelope, Set of 50"/>
    <n v="0"/>
    <n v="141"/>
    <n v="31"/>
    <n v="3"/>
    <b v="1"/>
  </r>
  <r>
    <s v="BN-2014-3819609"/>
    <x v="1066"/>
    <n v="27"/>
    <n v="10"/>
    <n v="14"/>
    <x v="1066"/>
    <s v="Mary Parker"/>
    <x v="4"/>
    <x v="42"/>
    <s v="Aberdeen"/>
    <x v="0"/>
    <s v="Corporate"/>
    <s v="Economy"/>
    <x v="2"/>
    <x v="5"/>
    <s v="Sauder Classic Bookcase, Mobile"/>
    <n v="0"/>
    <n v="877"/>
    <n v="395"/>
    <n v="2"/>
    <b v="0"/>
  </r>
  <r>
    <s v="BN-2014-3819609"/>
    <x v="1066"/>
    <n v="27"/>
    <n v="10"/>
    <n v="14"/>
    <x v="1066"/>
    <s v="Mary Parker"/>
    <x v="4"/>
    <x v="42"/>
    <s v="Aberdeen"/>
    <x v="0"/>
    <s v="Corporate"/>
    <s v="Economy"/>
    <x v="0"/>
    <x v="12"/>
    <s v="Stiletto Box Cutter, Steel"/>
    <n v="0"/>
    <n v="141"/>
    <n v="10"/>
    <n v="4"/>
    <b v="0"/>
  </r>
  <r>
    <s v="BN-2014-3819609"/>
    <x v="1066"/>
    <n v="27"/>
    <n v="10"/>
    <n v="14"/>
    <x v="1066"/>
    <s v="Mary Parker"/>
    <x v="4"/>
    <x v="42"/>
    <s v="Aberdeen"/>
    <x v="0"/>
    <s v="Corporate"/>
    <s v="Economy"/>
    <x v="1"/>
    <x v="9"/>
    <s v="Motorola Office Telephone, Cordless"/>
    <n v="0"/>
    <n v="224"/>
    <n v="58"/>
    <n v="3"/>
    <b v="0"/>
  </r>
  <r>
    <s v="AZ-2014-2264285"/>
    <x v="1066"/>
    <n v="27"/>
    <n v="10"/>
    <n v="14"/>
    <x v="1066"/>
    <s v="Donald Molina"/>
    <x v="3"/>
    <x v="30"/>
    <s v="Lille"/>
    <x v="1"/>
    <s v="Home Office"/>
    <s v="Economy"/>
    <x v="0"/>
    <x v="2"/>
    <s v="Stanley Highlighters, Easy-Erase"/>
    <n v="0"/>
    <n v="75"/>
    <n v="27"/>
    <n v="5"/>
    <b v="0"/>
  </r>
  <r>
    <s v="BN-2011-8153992"/>
    <x v="1067"/>
    <n v="28"/>
    <n v="10"/>
    <n v="11"/>
    <x v="1067"/>
    <s v="George Dawson"/>
    <x v="1"/>
    <x v="5"/>
    <s v="Berlin"/>
    <x v="1"/>
    <s v="Home Office"/>
    <s v="Economy"/>
    <x v="2"/>
    <x v="15"/>
    <s v="Advantus Clock, Durable"/>
    <n v="0"/>
    <n v="218"/>
    <n v="-10"/>
    <n v="5"/>
    <b v="0"/>
  </r>
  <r>
    <s v="BN-2011-8153992"/>
    <x v="1067"/>
    <n v="28"/>
    <n v="10"/>
    <n v="11"/>
    <x v="1067"/>
    <s v="George Dawson"/>
    <x v="1"/>
    <x v="5"/>
    <s v="Berlin"/>
    <x v="1"/>
    <s v="Home Office"/>
    <s v="Economy"/>
    <x v="0"/>
    <x v="2"/>
    <s v="Binney &amp; Smith Highlighters, Water Color"/>
    <n v="0"/>
    <n v="36"/>
    <n v="13"/>
    <n v="2"/>
    <b v="1"/>
  </r>
  <r>
    <s v="BN-2011-8153992"/>
    <x v="1067"/>
    <n v="28"/>
    <n v="10"/>
    <n v="11"/>
    <x v="1067"/>
    <s v="George Dawson"/>
    <x v="1"/>
    <x v="5"/>
    <s v="Berlin"/>
    <x v="1"/>
    <s v="Home Office"/>
    <s v="Economy"/>
    <x v="0"/>
    <x v="1"/>
    <s v="Avery Index Tab, Clear"/>
    <n v="0"/>
    <n v="31"/>
    <n v="6"/>
    <n v="6"/>
    <b v="0"/>
  </r>
  <r>
    <s v="AZ-2013-1025501"/>
    <x v="1068"/>
    <n v="28"/>
    <n v="10"/>
    <n v="13"/>
    <x v="1068"/>
    <s v="Samuel Hardey"/>
    <x v="1"/>
    <x v="16"/>
    <s v="Magdeburg"/>
    <x v="1"/>
    <s v="Home Office"/>
    <s v="Economy"/>
    <x v="0"/>
    <x v="3"/>
    <s v="Smead File Cart, Industrial"/>
    <n v="0"/>
    <n v="231"/>
    <n v="46"/>
    <n v="2"/>
    <b v="1"/>
  </r>
  <r>
    <s v="AZ-2013-6141495"/>
    <x v="1068"/>
    <n v="28"/>
    <n v="10"/>
    <n v="13"/>
    <x v="1068"/>
    <s v="Madelyn Anderson"/>
    <x v="4"/>
    <x v="4"/>
    <s v="Halesowen"/>
    <x v="0"/>
    <s v="Corporate"/>
    <s v="Economy Plus"/>
    <x v="0"/>
    <x v="2"/>
    <s v="BIC Pens, Blue"/>
    <n v="0"/>
    <n v="43"/>
    <n v="5"/>
    <n v="3"/>
    <b v="1"/>
  </r>
  <r>
    <s v="AZ-2013-6141495"/>
    <x v="1068"/>
    <n v="28"/>
    <n v="10"/>
    <n v="13"/>
    <x v="1068"/>
    <s v="Madelyn Anderson"/>
    <x v="4"/>
    <x v="4"/>
    <s v="Halesowen"/>
    <x v="0"/>
    <s v="Corporate"/>
    <s v="Economy Plus"/>
    <x v="0"/>
    <x v="3"/>
    <s v="Eldon Lockers, Wire Frame"/>
    <n v="0"/>
    <n v="591"/>
    <n v="118"/>
    <n v="3"/>
    <b v="1"/>
  </r>
  <r>
    <s v="AZ-2013-6141495"/>
    <x v="1068"/>
    <n v="28"/>
    <n v="10"/>
    <n v="13"/>
    <x v="1068"/>
    <s v="Madelyn Anderson"/>
    <x v="4"/>
    <x v="4"/>
    <s v="Halesowen"/>
    <x v="0"/>
    <s v="Corporate"/>
    <s v="Economy Plus"/>
    <x v="0"/>
    <x v="3"/>
    <s v="Rogers File Cart, Single Width"/>
    <n v="0"/>
    <n v="425"/>
    <n v="110"/>
    <n v="3"/>
    <b v="1"/>
  </r>
  <r>
    <s v="AZ-2014-3625320"/>
    <x v="1069"/>
    <n v="28"/>
    <n v="10"/>
    <n v="14"/>
    <x v="1069"/>
    <s v="Rebecca Cook"/>
    <x v="2"/>
    <x v="55"/>
    <s v="Arezzo"/>
    <x v="2"/>
    <s v="Corporate"/>
    <s v="Economy"/>
    <x v="0"/>
    <x v="1"/>
    <s v="Cardinal Index Tab, Durable"/>
    <n v="0"/>
    <n v="8"/>
    <n v="3"/>
    <n v="1"/>
    <b v="1"/>
  </r>
  <r>
    <s v="AZ-2014-3625320"/>
    <x v="1069"/>
    <n v="28"/>
    <n v="10"/>
    <n v="14"/>
    <x v="1069"/>
    <s v="Rebecca Cook"/>
    <x v="2"/>
    <x v="55"/>
    <s v="Arezzo"/>
    <x v="2"/>
    <s v="Corporate"/>
    <s v="Economy"/>
    <x v="0"/>
    <x v="11"/>
    <s v="Stockwell Rubber Bands, Bulk Pack"/>
    <n v="0"/>
    <n v="65"/>
    <n v="11"/>
    <n v="4"/>
    <b v="1"/>
  </r>
  <r>
    <s v="AZ-2012-4863175"/>
    <x v="1070"/>
    <n v="29"/>
    <n v="10"/>
    <n v="12"/>
    <x v="1070"/>
    <s v="Judy Rodriquez"/>
    <x v="1"/>
    <x v="1"/>
    <s v="Paderborn"/>
    <x v="1"/>
    <s v="Consumer"/>
    <s v="Economy"/>
    <x v="2"/>
    <x v="15"/>
    <s v="Eldon Door Stop, Black"/>
    <n v="0"/>
    <n v="201"/>
    <n v="38"/>
    <n v="4"/>
    <b v="1"/>
  </r>
  <r>
    <s v="AZ-2013-3461507"/>
    <x v="1071"/>
    <n v="29"/>
    <n v="10"/>
    <n v="13"/>
    <x v="1071"/>
    <s v="Alexandra Macdonald"/>
    <x v="3"/>
    <x v="9"/>
    <s v="Fontaine"/>
    <x v="1"/>
    <s v="Corporate"/>
    <s v="Economy Plus"/>
    <x v="0"/>
    <x v="3"/>
    <s v="Tenex Folders, Industrial"/>
    <n v="0"/>
    <n v="85"/>
    <n v="-9"/>
    <n v="4"/>
    <b v="0"/>
  </r>
  <r>
    <s v="AZ-2013-3461507"/>
    <x v="1071"/>
    <n v="29"/>
    <n v="10"/>
    <n v="13"/>
    <x v="1071"/>
    <s v="Alexandra Macdonald"/>
    <x v="3"/>
    <x v="9"/>
    <s v="Fontaine"/>
    <x v="1"/>
    <s v="Corporate"/>
    <s v="Economy Plus"/>
    <x v="1"/>
    <x v="9"/>
    <s v="Nokia Signal Booster, Cordless"/>
    <n v="0"/>
    <n v="355"/>
    <n v="63"/>
    <n v="3"/>
    <b v="1"/>
  </r>
  <r>
    <s v="AZ-2013-6181166"/>
    <x v="1071"/>
    <n v="29"/>
    <n v="10"/>
    <n v="13"/>
    <x v="1071"/>
    <s v="Leo Jenkins"/>
    <x v="4"/>
    <x v="42"/>
    <s v="Glasgow"/>
    <x v="0"/>
    <s v="Home Office"/>
    <s v="Economy Plus"/>
    <x v="0"/>
    <x v="1"/>
    <s v="Cardinal Binder, Recycled"/>
    <n v="0"/>
    <n v="43"/>
    <n v="9"/>
    <n v="3"/>
    <b v="0"/>
  </r>
  <r>
    <s v="AZ-2013-6181166"/>
    <x v="1071"/>
    <n v="29"/>
    <n v="10"/>
    <n v="13"/>
    <x v="1071"/>
    <s v="Leo Jenkins"/>
    <x v="4"/>
    <x v="42"/>
    <s v="Glasgow"/>
    <x v="0"/>
    <s v="Home Office"/>
    <s v="Economy Plus"/>
    <x v="1"/>
    <x v="13"/>
    <s v="Hewlett Wireless Fax, Digital"/>
    <n v="0"/>
    <n v="1519"/>
    <n v="182"/>
    <n v="4"/>
    <b v="0"/>
  </r>
  <r>
    <s v="AZ-2013-6181166"/>
    <x v="1071"/>
    <n v="29"/>
    <n v="10"/>
    <n v="13"/>
    <x v="1071"/>
    <s v="Leo Jenkins"/>
    <x v="4"/>
    <x v="42"/>
    <s v="Glasgow"/>
    <x v="0"/>
    <s v="Home Office"/>
    <s v="Economy Plus"/>
    <x v="1"/>
    <x v="4"/>
    <s v="Konica Calculator, Durable"/>
    <n v="0"/>
    <n v="104"/>
    <n v="6"/>
    <n v="2"/>
    <b v="1"/>
  </r>
  <r>
    <s v="AZ-2013-9354071"/>
    <x v="1071"/>
    <n v="29"/>
    <n v="10"/>
    <n v="13"/>
    <x v="1071"/>
    <s v="Caitlin Schmidt"/>
    <x v="3"/>
    <x v="8"/>
    <s v="Puteaux"/>
    <x v="1"/>
    <s v="Corporate"/>
    <s v="Economy Plus"/>
    <x v="1"/>
    <x v="7"/>
    <s v="Logitech Mouse, Programmable"/>
    <n v="0"/>
    <n v="62"/>
    <n v="17"/>
    <n v="2"/>
    <b v="0"/>
  </r>
  <r>
    <s v="AZ-2013-9354071"/>
    <x v="1071"/>
    <n v="29"/>
    <n v="10"/>
    <n v="13"/>
    <x v="1071"/>
    <s v="Caitlin Schmidt"/>
    <x v="3"/>
    <x v="8"/>
    <s v="Puteaux"/>
    <x v="1"/>
    <s v="Corporate"/>
    <s v="Economy Plus"/>
    <x v="1"/>
    <x v="9"/>
    <s v="Nokia Office Telephone, with Caller ID"/>
    <n v="0"/>
    <n v="111"/>
    <n v="-14"/>
    <n v="2"/>
    <b v="0"/>
  </r>
  <r>
    <s v="AZ-2013-3198739"/>
    <x v="1071"/>
    <n v="29"/>
    <n v="10"/>
    <n v="13"/>
    <x v="1071"/>
    <s v="Jake Goodwin"/>
    <x v="5"/>
    <x v="18"/>
    <s v="Valencia"/>
    <x v="2"/>
    <s v="Home Office"/>
    <s v="Economy"/>
    <x v="1"/>
    <x v="13"/>
    <s v="Sharp Personal Copier, Laser"/>
    <n v="0"/>
    <n v="360"/>
    <n v="22"/>
    <n v="3"/>
    <b v="0"/>
  </r>
  <r>
    <s v="AZ-2013-3198739"/>
    <x v="1071"/>
    <n v="29"/>
    <n v="10"/>
    <n v="13"/>
    <x v="1071"/>
    <s v="Jake Goodwin"/>
    <x v="5"/>
    <x v="18"/>
    <s v="Valencia"/>
    <x v="2"/>
    <s v="Home Office"/>
    <s v="Economy"/>
    <x v="1"/>
    <x v="4"/>
    <s v="Panasonic Receipt Printer, Durable"/>
    <n v="0"/>
    <n v="436"/>
    <n v="164"/>
    <n v="4"/>
    <b v="1"/>
  </r>
  <r>
    <s v="AZ-2014-9290079"/>
    <x v="1072"/>
    <n v="29"/>
    <n v="10"/>
    <n v="14"/>
    <x v="1072"/>
    <s v="Craig Rayner"/>
    <x v="1"/>
    <x v="47"/>
    <s v="Schwerin"/>
    <x v="1"/>
    <s v="Consumer"/>
    <s v="Immediate"/>
    <x v="0"/>
    <x v="1"/>
    <s v="Acco Binder Covers, Economy"/>
    <n v="0"/>
    <n v="40"/>
    <n v="16"/>
    <n v="3"/>
    <b v="0"/>
  </r>
  <r>
    <s v="AZ-2014-5889570"/>
    <x v="1072"/>
    <n v="29"/>
    <n v="10"/>
    <n v="14"/>
    <x v="1072"/>
    <s v="Robert Barnes"/>
    <x v="4"/>
    <x v="4"/>
    <s v="Colchester"/>
    <x v="0"/>
    <s v="Consumer"/>
    <s v="Economy Plus"/>
    <x v="0"/>
    <x v="3"/>
    <s v="Rogers Box, Blue"/>
    <n v="0"/>
    <n v="48"/>
    <n v="1"/>
    <n v="2"/>
    <b v="1"/>
  </r>
  <r>
    <s v="AZ-2014-4000369"/>
    <x v="1072"/>
    <n v="29"/>
    <n v="10"/>
    <n v="14"/>
    <x v="1072"/>
    <s v="Ashton Charles"/>
    <x v="3"/>
    <x v="3"/>
    <s v="Nancy"/>
    <x v="1"/>
    <s v="Consumer"/>
    <s v="Economy"/>
    <x v="0"/>
    <x v="2"/>
    <s v="Stanley Markers, Blue"/>
    <n v="0"/>
    <n v="89"/>
    <n v="8"/>
    <n v="4"/>
    <b v="0"/>
  </r>
  <r>
    <s v="AZ-2014-4000369"/>
    <x v="1072"/>
    <n v="29"/>
    <n v="10"/>
    <n v="14"/>
    <x v="1072"/>
    <s v="Ashton Charles"/>
    <x v="3"/>
    <x v="3"/>
    <s v="Nancy"/>
    <x v="1"/>
    <s v="Consumer"/>
    <s v="Economy"/>
    <x v="1"/>
    <x v="13"/>
    <s v="Sharp Copy Machine, Laser"/>
    <n v="0"/>
    <n v="1016"/>
    <n v="-24"/>
    <n v="5"/>
    <b v="1"/>
  </r>
  <r>
    <s v="AZ-2012-3919315"/>
    <x v="1073"/>
    <n v="30"/>
    <n v="10"/>
    <n v="12"/>
    <x v="1073"/>
    <s v="Dominic Joyce"/>
    <x v="4"/>
    <x v="4"/>
    <s v="Dudley"/>
    <x v="0"/>
    <s v="Corporate"/>
    <s v="Economy"/>
    <x v="2"/>
    <x v="5"/>
    <s v="Bush Floating Shelf Set, Traditional"/>
    <n v="0"/>
    <n v="343"/>
    <n v="62"/>
    <n v="2"/>
    <b v="0"/>
  </r>
  <r>
    <s v="AZ-2012-3919315"/>
    <x v="1073"/>
    <n v="30"/>
    <n v="10"/>
    <n v="12"/>
    <x v="1073"/>
    <s v="Dominic Joyce"/>
    <x v="4"/>
    <x v="4"/>
    <s v="Dudley"/>
    <x v="0"/>
    <s v="Corporate"/>
    <s v="Economy"/>
    <x v="2"/>
    <x v="15"/>
    <s v="Rubbermaid Stacking Tray, Erganomic"/>
    <n v="0"/>
    <n v="83"/>
    <n v="2"/>
    <n v="5"/>
    <b v="0"/>
  </r>
  <r>
    <s v="AZ-2012-3919315"/>
    <x v="1073"/>
    <n v="30"/>
    <n v="10"/>
    <n v="12"/>
    <x v="1073"/>
    <s v="Dominic Joyce"/>
    <x v="4"/>
    <x v="4"/>
    <s v="Dudley"/>
    <x v="0"/>
    <s v="Corporate"/>
    <s v="Economy"/>
    <x v="0"/>
    <x v="10"/>
    <s v="Cameo Clasp Envelope, with clear poly window"/>
    <n v="0"/>
    <n v="78"/>
    <n v="28"/>
    <n v="6"/>
    <b v="1"/>
  </r>
  <r>
    <s v="AZ-2012-3919315"/>
    <x v="1073"/>
    <n v="30"/>
    <n v="10"/>
    <n v="12"/>
    <x v="1073"/>
    <s v="Dominic Joyce"/>
    <x v="4"/>
    <x v="4"/>
    <s v="Dudley"/>
    <x v="0"/>
    <s v="Corporate"/>
    <s v="Economy"/>
    <x v="1"/>
    <x v="9"/>
    <s v="Motorola Speaker Phone, VoIP"/>
    <n v="0"/>
    <n v="1169"/>
    <n v="47"/>
    <n v="9"/>
    <b v="0"/>
  </r>
  <r>
    <s v="AZ-2012-5240819"/>
    <x v="1073"/>
    <n v="30"/>
    <n v="10"/>
    <n v="12"/>
    <x v="1073"/>
    <s v="Ebony Northcott"/>
    <x v="4"/>
    <x v="42"/>
    <s v="Edinburgh"/>
    <x v="0"/>
    <s v="Consumer"/>
    <s v="Priority"/>
    <x v="2"/>
    <x v="5"/>
    <s v="Dania Classic Bookcase, Metal"/>
    <n v="0"/>
    <n v="820"/>
    <n v="271"/>
    <n v="2"/>
    <b v="1"/>
  </r>
  <r>
    <s v="AZ-2012-5240819"/>
    <x v="1073"/>
    <n v="30"/>
    <n v="10"/>
    <n v="12"/>
    <x v="1073"/>
    <s v="Ebony Northcott"/>
    <x v="4"/>
    <x v="42"/>
    <s v="Edinburgh"/>
    <x v="0"/>
    <s v="Consumer"/>
    <s v="Priority"/>
    <x v="0"/>
    <x v="2"/>
    <s v="Boston Canvas, Fluorescent"/>
    <n v="0"/>
    <n v="439"/>
    <n v="79"/>
    <n v="8"/>
    <b v="1"/>
  </r>
  <r>
    <s v="AZ-2012-5240819"/>
    <x v="1073"/>
    <n v="30"/>
    <n v="10"/>
    <n v="12"/>
    <x v="1073"/>
    <s v="Ebony Northcott"/>
    <x v="4"/>
    <x v="42"/>
    <s v="Edinburgh"/>
    <x v="0"/>
    <s v="Consumer"/>
    <s v="Priority"/>
    <x v="0"/>
    <x v="3"/>
    <s v="Tenex Folders, Wire Frame"/>
    <n v="0"/>
    <n v="267"/>
    <n v="128"/>
    <n v="12"/>
    <b v="1"/>
  </r>
  <r>
    <s v="AZ-2012-5240819"/>
    <x v="1073"/>
    <n v="30"/>
    <n v="10"/>
    <n v="12"/>
    <x v="1073"/>
    <s v="Ebony Northcott"/>
    <x v="4"/>
    <x v="42"/>
    <s v="Edinburgh"/>
    <x v="0"/>
    <s v="Consumer"/>
    <s v="Priority"/>
    <x v="1"/>
    <x v="7"/>
    <s v="Logitech Numeric Keypad, USB"/>
    <n v="0"/>
    <n v="93"/>
    <n v="40"/>
    <n v="2"/>
    <b v="0"/>
  </r>
  <r>
    <s v="AZ-2012-7281587"/>
    <x v="1073"/>
    <n v="30"/>
    <n v="10"/>
    <n v="12"/>
    <x v="1073"/>
    <s v="Caitlyn Willoughby"/>
    <x v="3"/>
    <x v="3"/>
    <s v="Strasbourg"/>
    <x v="1"/>
    <s v="Home Office"/>
    <s v="Economy"/>
    <x v="2"/>
    <x v="15"/>
    <s v="Advantus Door Stop, Erganomic"/>
    <n v="0"/>
    <n v="44"/>
    <n v="14"/>
    <n v="1"/>
    <b v="1"/>
  </r>
  <r>
    <s v="AZ-2012-7281587"/>
    <x v="1073"/>
    <n v="30"/>
    <n v="10"/>
    <n v="12"/>
    <x v="1073"/>
    <s v="Caitlyn Willoughby"/>
    <x v="3"/>
    <x v="3"/>
    <s v="Strasbourg"/>
    <x v="1"/>
    <s v="Home Office"/>
    <s v="Economy"/>
    <x v="0"/>
    <x v="14"/>
    <s v="Hon Round Labels, 5000 Label Set"/>
    <n v="0"/>
    <n v="14"/>
    <n v="5"/>
    <n v="2"/>
    <b v="1"/>
  </r>
  <r>
    <s v="AZ-2012-7281587"/>
    <x v="1073"/>
    <n v="30"/>
    <n v="10"/>
    <n v="12"/>
    <x v="1073"/>
    <s v="Caitlyn Willoughby"/>
    <x v="3"/>
    <x v="3"/>
    <s v="Strasbourg"/>
    <x v="1"/>
    <s v="Home Office"/>
    <s v="Economy"/>
    <x v="1"/>
    <x v="13"/>
    <s v="Hewlett Ink, Laser"/>
    <n v="0"/>
    <n v="632"/>
    <n v="-22"/>
    <n v="5"/>
    <b v="1"/>
  </r>
  <r>
    <s v="AZ-2012-1751005"/>
    <x v="1073"/>
    <n v="30"/>
    <n v="10"/>
    <n v="12"/>
    <x v="1073"/>
    <s v="Britney Basaldua"/>
    <x v="3"/>
    <x v="3"/>
    <s v="Mulhouse"/>
    <x v="1"/>
    <s v="Corporate"/>
    <s v="Economy"/>
    <x v="0"/>
    <x v="8"/>
    <s v="KitchenAid Toaster, White"/>
    <n v="0"/>
    <n v="225"/>
    <n v="75"/>
    <n v="3"/>
    <b v="0"/>
  </r>
  <r>
    <s v="BN-2012-3616374"/>
    <x v="1073"/>
    <n v="30"/>
    <n v="10"/>
    <n v="12"/>
    <x v="1073"/>
    <s v="Jake Barry"/>
    <x v="4"/>
    <x v="4"/>
    <s v="London"/>
    <x v="0"/>
    <s v="Home Office"/>
    <s v="Economy"/>
    <x v="0"/>
    <x v="2"/>
    <s v="BIC Canvas, Fluorescent"/>
    <n v="0"/>
    <n v="148"/>
    <n v="41"/>
    <n v="3"/>
    <b v="1"/>
  </r>
  <r>
    <s v="BN-2012-3616374"/>
    <x v="1073"/>
    <n v="30"/>
    <n v="10"/>
    <n v="12"/>
    <x v="1073"/>
    <s v="Jake Barry"/>
    <x v="4"/>
    <x v="4"/>
    <s v="London"/>
    <x v="0"/>
    <s v="Home Office"/>
    <s v="Economy"/>
    <x v="0"/>
    <x v="2"/>
    <s v="Binney &amp; Smith Pens, Blue"/>
    <n v="0"/>
    <n v="43"/>
    <n v="15"/>
    <n v="4"/>
    <b v="0"/>
  </r>
  <r>
    <s v="BN-2012-3616374"/>
    <x v="1073"/>
    <n v="30"/>
    <n v="10"/>
    <n v="12"/>
    <x v="1073"/>
    <s v="Jake Barry"/>
    <x v="4"/>
    <x v="4"/>
    <s v="London"/>
    <x v="0"/>
    <s v="Home Office"/>
    <s v="Economy"/>
    <x v="0"/>
    <x v="3"/>
    <s v="Smead Box, Industrial"/>
    <n v="0"/>
    <n v="30"/>
    <n v="-1"/>
    <n v="3"/>
    <b v="1"/>
  </r>
  <r>
    <s v="AZ-2013-8659278"/>
    <x v="1074"/>
    <n v="30"/>
    <n v="10"/>
    <n v="13"/>
    <x v="1074"/>
    <s v="Eve Spencer"/>
    <x v="1"/>
    <x v="23"/>
    <s v="Augsburg"/>
    <x v="1"/>
    <s v="Consumer"/>
    <s v="Immediate"/>
    <x v="1"/>
    <x v="7"/>
    <s v="Belkin Mouse, Bluetooth"/>
    <n v="0"/>
    <n v="41"/>
    <n v="20"/>
    <n v="1"/>
    <b v="0"/>
  </r>
  <r>
    <s v="BN-2013-6314104"/>
    <x v="1074"/>
    <n v="30"/>
    <n v="10"/>
    <n v="13"/>
    <x v="1074"/>
    <s v="John Harris"/>
    <x v="9"/>
    <x v="46"/>
    <s v="The Hague"/>
    <x v="1"/>
    <s v="Corporate"/>
    <s v="Economy"/>
    <x v="0"/>
    <x v="1"/>
    <s v="Cardinal Binder, Economy"/>
    <n v="1"/>
    <n v="41"/>
    <n v="-11"/>
    <n v="6"/>
    <b v="1"/>
  </r>
  <r>
    <s v="BN-2014-3503687"/>
    <x v="1075"/>
    <n v="30"/>
    <n v="10"/>
    <n v="14"/>
    <x v="1075"/>
    <s v="Angus Ibsch"/>
    <x v="1"/>
    <x v="66"/>
    <s v="Kaiserslautern"/>
    <x v="1"/>
    <s v="Consumer"/>
    <s v="Priority"/>
    <x v="0"/>
    <x v="3"/>
    <s v="Tenex Folders, Industrial"/>
    <n v="0"/>
    <n v="43"/>
    <n v="-5"/>
    <n v="2"/>
    <b v="0"/>
  </r>
  <r>
    <s v="BN-2014-3503687"/>
    <x v="1075"/>
    <n v="30"/>
    <n v="10"/>
    <n v="14"/>
    <x v="1075"/>
    <s v="Angus Ibsch"/>
    <x v="1"/>
    <x v="66"/>
    <s v="Kaiserslautern"/>
    <x v="1"/>
    <s v="Consumer"/>
    <s v="Priority"/>
    <x v="0"/>
    <x v="12"/>
    <s v="Stiletto Ruler, Steel"/>
    <n v="0"/>
    <n v="43"/>
    <n v="21"/>
    <n v="3"/>
    <b v="1"/>
  </r>
  <r>
    <s v="BN-2014-3503687"/>
    <x v="1075"/>
    <n v="30"/>
    <n v="10"/>
    <n v="14"/>
    <x v="1075"/>
    <s v="Angus Ibsch"/>
    <x v="1"/>
    <x v="66"/>
    <s v="Kaiserslautern"/>
    <x v="1"/>
    <s v="Consumer"/>
    <s v="Priority"/>
    <x v="1"/>
    <x v="4"/>
    <s v="Okidata Printer, White"/>
    <n v="0"/>
    <n v="534"/>
    <n v="5"/>
    <n v="2"/>
    <b v="0"/>
  </r>
  <r>
    <s v="AZ-2014-9561392"/>
    <x v="1075"/>
    <n v="30"/>
    <n v="10"/>
    <n v="14"/>
    <x v="1075"/>
    <s v="Cynthia Zielinski"/>
    <x v="3"/>
    <x v="39"/>
    <s v="Avignon"/>
    <x v="1"/>
    <s v="Home Office"/>
    <s v="Economy"/>
    <x v="0"/>
    <x v="0"/>
    <s v="Xerox Memo Slips, Multicolor"/>
    <n v="0"/>
    <n v="45"/>
    <n v="1"/>
    <n v="3"/>
    <b v="1"/>
  </r>
  <r>
    <s v="AZ-2014-7862965"/>
    <x v="1075"/>
    <n v="30"/>
    <n v="10"/>
    <n v="14"/>
    <x v="1075"/>
    <s v="Kimberly Jones"/>
    <x v="1"/>
    <x v="1"/>
    <s v="Halle"/>
    <x v="1"/>
    <s v="Corporate"/>
    <s v="Economy Plus"/>
    <x v="1"/>
    <x v="4"/>
    <s v="Epson Receipt Printer, White"/>
    <n v="0"/>
    <n v="1270"/>
    <n v="546"/>
    <n v="11"/>
    <b v="0"/>
  </r>
  <r>
    <s v="AZ-2014-5976427"/>
    <x v="1075"/>
    <n v="30"/>
    <n v="10"/>
    <n v="14"/>
    <x v="1075"/>
    <s v="Taj Knetes"/>
    <x v="3"/>
    <x v="3"/>
    <s v="Epinal"/>
    <x v="1"/>
    <s v="Consumer"/>
    <s v="Economy"/>
    <x v="0"/>
    <x v="10"/>
    <s v="Kraft Peel and Seal, Security-Tint"/>
    <n v="0"/>
    <n v="46"/>
    <n v="7"/>
    <n v="2"/>
    <b v="1"/>
  </r>
  <r>
    <s v="AZ-2014-3851368"/>
    <x v="1075"/>
    <n v="30"/>
    <n v="10"/>
    <n v="14"/>
    <x v="1075"/>
    <s v="Ginger Owens"/>
    <x v="7"/>
    <x v="89"/>
    <s v="Sandnes"/>
    <x v="0"/>
    <s v="Consumer"/>
    <s v="Economy"/>
    <x v="0"/>
    <x v="2"/>
    <s v="BIC Highlighters, Water Color"/>
    <n v="0"/>
    <n v="44"/>
    <n v="8"/>
    <n v="2"/>
    <b v="0"/>
  </r>
  <r>
    <s v="AZ-2014-3851368"/>
    <x v="1075"/>
    <n v="30"/>
    <n v="10"/>
    <n v="14"/>
    <x v="1075"/>
    <s v="Ginger Owens"/>
    <x v="7"/>
    <x v="89"/>
    <s v="Sandnes"/>
    <x v="0"/>
    <s v="Consumer"/>
    <s v="Economy"/>
    <x v="0"/>
    <x v="2"/>
    <s v="Sanford Sketch Pad, Fluorescent"/>
    <n v="0"/>
    <n v="234"/>
    <n v="110"/>
    <n v="5"/>
    <b v="0"/>
  </r>
  <r>
    <s v="AZ-2014-3851368"/>
    <x v="1075"/>
    <n v="30"/>
    <n v="10"/>
    <n v="14"/>
    <x v="1075"/>
    <s v="Ginger Owens"/>
    <x v="7"/>
    <x v="89"/>
    <s v="Sandnes"/>
    <x v="0"/>
    <s v="Consumer"/>
    <s v="Economy"/>
    <x v="0"/>
    <x v="2"/>
    <s v="Stanley Markers, Easy-Erase"/>
    <n v="0"/>
    <n v="45"/>
    <n v="0"/>
    <n v="2"/>
    <b v="1"/>
  </r>
  <r>
    <s v="AZ-2014-3851368"/>
    <x v="1075"/>
    <n v="30"/>
    <n v="10"/>
    <n v="14"/>
    <x v="1075"/>
    <s v="Ginger Owens"/>
    <x v="7"/>
    <x v="89"/>
    <s v="Sandnes"/>
    <x v="0"/>
    <s v="Consumer"/>
    <s v="Economy"/>
    <x v="0"/>
    <x v="14"/>
    <s v="Hon Color Coded Labels, Laser Printer Compatible"/>
    <n v="0"/>
    <n v="38"/>
    <n v="13"/>
    <n v="3"/>
    <b v="0"/>
  </r>
  <r>
    <s v="AZ-2014-3851368"/>
    <x v="1075"/>
    <n v="30"/>
    <n v="10"/>
    <n v="14"/>
    <x v="1075"/>
    <s v="Ginger Owens"/>
    <x v="7"/>
    <x v="89"/>
    <s v="Sandnes"/>
    <x v="0"/>
    <s v="Consumer"/>
    <s v="Economy"/>
    <x v="0"/>
    <x v="3"/>
    <s v="Fellowes Lockers, Wire Frame"/>
    <n v="0"/>
    <n v="413"/>
    <n v="186"/>
    <n v="2"/>
    <b v="0"/>
  </r>
  <r>
    <s v="AZ-2014-3851368"/>
    <x v="1075"/>
    <n v="30"/>
    <n v="10"/>
    <n v="14"/>
    <x v="1075"/>
    <s v="Ginger Owens"/>
    <x v="7"/>
    <x v="89"/>
    <s v="Sandnes"/>
    <x v="0"/>
    <s v="Consumer"/>
    <s v="Economy"/>
    <x v="1"/>
    <x v="4"/>
    <s v="Konica Phone, White"/>
    <n v="0"/>
    <n v="338"/>
    <n v="118"/>
    <n v="4"/>
    <b v="1"/>
  </r>
  <r>
    <s v="AZ-2011-2141552"/>
    <x v="1076"/>
    <n v="31"/>
    <n v="10"/>
    <n v="11"/>
    <x v="1076"/>
    <s v="Craig Rayner"/>
    <x v="2"/>
    <x v="40"/>
    <s v="Pozzuoli"/>
    <x v="2"/>
    <s v="Consumer"/>
    <s v="Priority"/>
    <x v="0"/>
    <x v="12"/>
    <s v="Elite Letter Opener, Easy Grip"/>
    <n v="0"/>
    <n v="82"/>
    <n v="3"/>
    <n v="3"/>
    <b v="0"/>
  </r>
  <r>
    <s v="AZ-2011-1754604"/>
    <x v="1076"/>
    <n v="31"/>
    <n v="10"/>
    <n v="11"/>
    <x v="1076"/>
    <s v="Zachary Warner"/>
    <x v="1"/>
    <x v="5"/>
    <s v="Berlin"/>
    <x v="1"/>
    <s v="Consumer"/>
    <s v="Economy"/>
    <x v="0"/>
    <x v="12"/>
    <s v="Acme Scissors, Steel"/>
    <n v="0"/>
    <n v="67"/>
    <n v="28"/>
    <n v="3"/>
    <b v="1"/>
  </r>
  <r>
    <s v="BN-2011-1815779"/>
    <x v="1076"/>
    <n v="31"/>
    <n v="10"/>
    <n v="11"/>
    <x v="1076"/>
    <s v="Isabel Turnbull"/>
    <x v="11"/>
    <x v="79"/>
    <s v="Zurich"/>
    <x v="1"/>
    <s v="Home Office"/>
    <s v="Economy Plus"/>
    <x v="0"/>
    <x v="3"/>
    <s v="Eldon File Cart, Blue"/>
    <n v="0"/>
    <n v="254"/>
    <n v="5"/>
    <n v="2"/>
    <b v="0"/>
  </r>
  <r>
    <s v="AZ-2012-2201530"/>
    <x v="1077"/>
    <n v="31"/>
    <n v="10"/>
    <n v="12"/>
    <x v="1077"/>
    <s v="Samuel Thomas"/>
    <x v="3"/>
    <x v="9"/>
    <s v="Villeurbanne"/>
    <x v="1"/>
    <s v="Consumer"/>
    <s v="Economy"/>
    <x v="0"/>
    <x v="10"/>
    <s v="Jiffy Peel and Seal, Security-Tint"/>
    <n v="0"/>
    <n v="112"/>
    <n v="12"/>
    <n v="5"/>
    <b v="0"/>
  </r>
  <r>
    <s v="AZ-2012-7606477"/>
    <x v="1077"/>
    <n v="31"/>
    <n v="10"/>
    <n v="12"/>
    <x v="1077"/>
    <s v="Natasha Sykes"/>
    <x v="1"/>
    <x v="1"/>
    <s v="Dortmund"/>
    <x v="1"/>
    <s v="Consumer"/>
    <s v="Economy"/>
    <x v="0"/>
    <x v="14"/>
    <s v="Avery Removable Labels, Alphabetical"/>
    <n v="0"/>
    <n v="74"/>
    <n v="14"/>
    <n v="7"/>
    <b v="0"/>
  </r>
  <r>
    <s v="AZ-2012-3736709"/>
    <x v="1077"/>
    <n v="31"/>
    <n v="10"/>
    <n v="12"/>
    <x v="1077"/>
    <s v="Holly Doyle"/>
    <x v="4"/>
    <x v="4"/>
    <s v="Sheffield"/>
    <x v="0"/>
    <s v="Consumer"/>
    <s v="Economy"/>
    <x v="0"/>
    <x v="3"/>
    <s v="Smead Trays, Single Width"/>
    <n v="1"/>
    <n v="73"/>
    <n v="-26"/>
    <n v="3"/>
    <b v="0"/>
  </r>
  <r>
    <s v="BN-2012-2836237"/>
    <x v="1077"/>
    <n v="31"/>
    <n v="10"/>
    <n v="12"/>
    <x v="1077"/>
    <s v="Lily Dallachy"/>
    <x v="5"/>
    <x v="77"/>
    <s v="San Sebastian"/>
    <x v="2"/>
    <s v="Corporate"/>
    <s v="Economy"/>
    <x v="0"/>
    <x v="2"/>
    <s v="BIC Markers, Easy-Erase"/>
    <n v="0"/>
    <n v="240"/>
    <n v="67"/>
    <n v="9"/>
    <b v="1"/>
  </r>
  <r>
    <s v="BN-2012-2836237"/>
    <x v="1077"/>
    <n v="31"/>
    <n v="10"/>
    <n v="12"/>
    <x v="1077"/>
    <s v="Lily Dallachy"/>
    <x v="5"/>
    <x v="77"/>
    <s v="San Sebastian"/>
    <x v="2"/>
    <s v="Corporate"/>
    <s v="Economy"/>
    <x v="0"/>
    <x v="3"/>
    <s v="Eldon Lockers, Industrial"/>
    <n v="0"/>
    <n v="536"/>
    <n v="232"/>
    <n v="3"/>
    <b v="1"/>
  </r>
  <r>
    <s v="BN-2012-2836237"/>
    <x v="1077"/>
    <n v="31"/>
    <n v="10"/>
    <n v="12"/>
    <x v="1077"/>
    <s v="Lily Dallachy"/>
    <x v="5"/>
    <x v="77"/>
    <s v="San Sebastian"/>
    <x v="2"/>
    <s v="Corporate"/>
    <s v="Economy"/>
    <x v="0"/>
    <x v="3"/>
    <s v="Rogers File Cart, Blue"/>
    <n v="0"/>
    <n v="380"/>
    <n v="-38"/>
    <n v="3"/>
    <b v="0"/>
  </r>
  <r>
    <s v="AZ-2013-4915584"/>
    <x v="1078"/>
    <n v="31"/>
    <n v="10"/>
    <n v="13"/>
    <x v="1078"/>
    <s v="James Groom"/>
    <x v="3"/>
    <x v="30"/>
    <s v="Calais"/>
    <x v="1"/>
    <s v="Corporate"/>
    <s v="Economy"/>
    <x v="0"/>
    <x v="14"/>
    <s v="Avery Round Labels, 5000 Label Set"/>
    <n v="0"/>
    <n v="15"/>
    <n v="0"/>
    <n v="2"/>
    <b v="0"/>
  </r>
  <r>
    <s v="AZ-2013-796165"/>
    <x v="1078"/>
    <n v="31"/>
    <n v="10"/>
    <n v="13"/>
    <x v="1078"/>
    <s v="Charlotte Savage"/>
    <x v="5"/>
    <x v="77"/>
    <s v="Bilbao"/>
    <x v="2"/>
    <s v="Consumer"/>
    <s v="Economy"/>
    <x v="0"/>
    <x v="10"/>
    <s v="Kraft Peel and Seal, Recycled"/>
    <n v="0"/>
    <n v="58"/>
    <n v="3"/>
    <n v="3"/>
    <b v="0"/>
  </r>
  <r>
    <s v="BN-2014-3476090"/>
    <x v="1079"/>
    <n v="31"/>
    <n v="10"/>
    <n v="14"/>
    <x v="1079"/>
    <s v="Owen Howell"/>
    <x v="4"/>
    <x v="4"/>
    <s v="London"/>
    <x v="0"/>
    <s v="Home Office"/>
    <s v="Economy Plus"/>
    <x v="0"/>
    <x v="1"/>
    <s v="Cardinal Binder Covers, Economy"/>
    <n v="0"/>
    <n v="65"/>
    <n v="-4"/>
    <n v="6"/>
    <b v="0"/>
  </r>
  <r>
    <s v="BN-2014-3476090"/>
    <x v="1079"/>
    <n v="31"/>
    <n v="10"/>
    <n v="14"/>
    <x v="1079"/>
    <s v="Owen Howell"/>
    <x v="4"/>
    <x v="4"/>
    <s v="London"/>
    <x v="0"/>
    <s v="Home Office"/>
    <s v="Economy Plus"/>
    <x v="1"/>
    <x v="4"/>
    <s v="Okidata Receipt Printer, Durable"/>
    <n v="0"/>
    <n v="221"/>
    <n v="-15"/>
    <n v="2"/>
    <b v="1"/>
  </r>
  <r>
    <s v="BN-2014-1989454"/>
    <x v="1079"/>
    <n v="31"/>
    <n v="10"/>
    <n v="14"/>
    <x v="1079"/>
    <s v="Rose Heap"/>
    <x v="11"/>
    <x v="113"/>
    <s v="St. Gallen"/>
    <x v="1"/>
    <s v="Consumer"/>
    <s v="Economy Plus"/>
    <x v="0"/>
    <x v="2"/>
    <s v="Sanford Pens, Fluorescent"/>
    <n v="0"/>
    <n v="12"/>
    <n v="3"/>
    <n v="1"/>
    <b v="0"/>
  </r>
  <r>
    <s v="AZ-2014-2684654"/>
    <x v="1079"/>
    <n v="31"/>
    <n v="10"/>
    <n v="14"/>
    <x v="1079"/>
    <s v="Alice Black"/>
    <x v="3"/>
    <x v="14"/>
    <s v="Carcassonne"/>
    <x v="1"/>
    <s v="Home Office"/>
    <s v="Economy"/>
    <x v="0"/>
    <x v="11"/>
    <s v="Stockwell Clamps, 12 Pack"/>
    <n v="0"/>
    <n v="93"/>
    <n v="45"/>
    <n v="5"/>
    <b v="0"/>
  </r>
  <r>
    <s v="AZ-2011-4452827"/>
    <x v="1080"/>
    <n v="13"/>
    <n v="11"/>
    <n v="11"/>
    <x v="1080"/>
    <s v="Jake Barry"/>
    <x v="3"/>
    <x v="41"/>
    <s v="Lisieux"/>
    <x v="1"/>
    <s v="Home Office"/>
    <s v="Economy"/>
    <x v="0"/>
    <x v="1"/>
    <s v="Acco 3-Hole Punch, Clear"/>
    <n v="0"/>
    <n v="89"/>
    <n v="15"/>
    <n v="3"/>
    <b v="0"/>
  </r>
  <r>
    <s v="AZ-2011-4452827"/>
    <x v="1080"/>
    <n v="13"/>
    <n v="11"/>
    <n v="11"/>
    <x v="1080"/>
    <s v="Jake Barry"/>
    <x v="3"/>
    <x v="41"/>
    <s v="Lisieux"/>
    <x v="1"/>
    <s v="Home Office"/>
    <s v="Economy"/>
    <x v="0"/>
    <x v="12"/>
    <s v="Stiletto Shears, High Speed"/>
    <n v="0"/>
    <n v="144"/>
    <n v="13"/>
    <n v="3"/>
    <b v="0"/>
  </r>
  <r>
    <s v="AZ-2012-8078342"/>
    <x v="1081"/>
    <n v="13"/>
    <n v="11"/>
    <n v="12"/>
    <x v="1081"/>
    <s v="Jonathan Franklin"/>
    <x v="5"/>
    <x v="54"/>
    <s v="Madrid"/>
    <x v="2"/>
    <s v="Home Office"/>
    <s v="Priority"/>
    <x v="0"/>
    <x v="1"/>
    <s v="Ibico Hole Reinforcements, Durable"/>
    <n v="0"/>
    <n v="25"/>
    <n v="7"/>
    <n v="3"/>
    <b v="0"/>
  </r>
  <r>
    <s v="AZ-2012-3630447"/>
    <x v="1081"/>
    <n v="13"/>
    <n v="11"/>
    <n v="12"/>
    <x v="1081"/>
    <s v="Demi Hodgson"/>
    <x v="1"/>
    <x v="1"/>
    <s v="Aachen"/>
    <x v="1"/>
    <s v="Consumer"/>
    <s v="Priority"/>
    <x v="0"/>
    <x v="1"/>
    <s v="Avery Hole Reinforcements, Recycled"/>
    <n v="0"/>
    <n v="10"/>
    <n v="4"/>
    <n v="2"/>
    <b v="0"/>
  </r>
  <r>
    <s v="AZ-2012-3630447"/>
    <x v="1081"/>
    <n v="13"/>
    <n v="11"/>
    <n v="12"/>
    <x v="1081"/>
    <s v="Demi Hodgson"/>
    <x v="1"/>
    <x v="1"/>
    <s v="Aachen"/>
    <x v="1"/>
    <s v="Consumer"/>
    <s v="Priority"/>
    <x v="0"/>
    <x v="11"/>
    <s v="Advantus Thumb Tacks, 12 Pack"/>
    <n v="0"/>
    <n v="26"/>
    <n v="1"/>
    <n v="2"/>
    <b v="0"/>
  </r>
  <r>
    <s v="AZ-2012-9492180"/>
    <x v="1081"/>
    <n v="13"/>
    <n v="11"/>
    <n v="12"/>
    <x v="1081"/>
    <s v="Madelyn Anderson"/>
    <x v="2"/>
    <x v="78"/>
    <s v="Trieste"/>
    <x v="2"/>
    <s v="Corporate"/>
    <s v="Economy"/>
    <x v="0"/>
    <x v="8"/>
    <s v="Cuisinart Blender, Red"/>
    <n v="0"/>
    <n v="469"/>
    <n v="173"/>
    <n v="7"/>
    <b v="0"/>
  </r>
  <r>
    <s v="AZ-2012-1071791"/>
    <x v="1081"/>
    <n v="13"/>
    <n v="11"/>
    <n v="12"/>
    <x v="1081"/>
    <s v="Kian Sykes"/>
    <x v="1"/>
    <x v="5"/>
    <s v="Berlin"/>
    <x v="1"/>
    <s v="Consumer"/>
    <s v="Economy"/>
    <x v="0"/>
    <x v="3"/>
    <s v="Smead Folders, Single Width"/>
    <n v="0"/>
    <n v="28"/>
    <n v="4"/>
    <n v="2"/>
    <b v="0"/>
  </r>
  <r>
    <s v="AZ-2012-2185703"/>
    <x v="1081"/>
    <n v="13"/>
    <n v="11"/>
    <n v="12"/>
    <x v="1081"/>
    <s v="Zachary Warner"/>
    <x v="8"/>
    <x v="56"/>
    <s v="Ghent"/>
    <x v="1"/>
    <s v="Consumer"/>
    <s v="Economy"/>
    <x v="0"/>
    <x v="8"/>
    <s v="Cuisinart Microwave, White"/>
    <n v="0"/>
    <n v="2489"/>
    <n v="274"/>
    <n v="9"/>
    <b v="1"/>
  </r>
  <r>
    <s v="AZ-2012-6827318"/>
    <x v="1081"/>
    <n v="13"/>
    <n v="11"/>
    <n v="12"/>
    <x v="1081"/>
    <s v="Lilly Le Grand"/>
    <x v="13"/>
    <x v="69"/>
    <s v="Espoo"/>
    <x v="0"/>
    <s v="Home Office"/>
    <s v="Priority"/>
    <x v="2"/>
    <x v="6"/>
    <s v="Office Star Rocking Chair, Black"/>
    <n v="0"/>
    <n v="415"/>
    <n v="83"/>
    <n v="3"/>
    <b v="1"/>
  </r>
  <r>
    <s v="AZ-2012-8939164"/>
    <x v="1081"/>
    <n v="13"/>
    <n v="11"/>
    <n v="12"/>
    <x v="1081"/>
    <s v="Angelina Beeton"/>
    <x v="1"/>
    <x v="5"/>
    <s v="Berlin"/>
    <x v="1"/>
    <s v="Consumer"/>
    <s v="Economy Plus"/>
    <x v="0"/>
    <x v="1"/>
    <s v="Acco Index Tab, Clear"/>
    <n v="0"/>
    <n v="43"/>
    <n v="15"/>
    <n v="6"/>
    <b v="1"/>
  </r>
  <r>
    <s v="AZ-2012-8939164"/>
    <x v="1081"/>
    <n v="13"/>
    <n v="11"/>
    <n v="12"/>
    <x v="1081"/>
    <s v="Angelina Beeton"/>
    <x v="1"/>
    <x v="5"/>
    <s v="Berlin"/>
    <x v="1"/>
    <s v="Consumer"/>
    <s v="Economy Plus"/>
    <x v="0"/>
    <x v="3"/>
    <s v="Rogers Box, Wire Frame"/>
    <n v="0"/>
    <n v="92"/>
    <n v="-9"/>
    <n v="5"/>
    <b v="0"/>
  </r>
  <r>
    <s v="AZ-2012-8939164"/>
    <x v="1081"/>
    <n v="13"/>
    <n v="11"/>
    <n v="12"/>
    <x v="1081"/>
    <s v="Angelina Beeton"/>
    <x v="1"/>
    <x v="5"/>
    <s v="Berlin"/>
    <x v="1"/>
    <s v="Consumer"/>
    <s v="Economy Plus"/>
    <x v="0"/>
    <x v="3"/>
    <s v="Tenex File Cart, Industrial"/>
    <n v="0"/>
    <n v="644"/>
    <n v="-8"/>
    <n v="6"/>
    <b v="0"/>
  </r>
  <r>
    <s v="AZ-2012-4522035"/>
    <x v="1081"/>
    <n v="13"/>
    <n v="11"/>
    <n v="12"/>
    <x v="1081"/>
    <s v="Louis Dominguez"/>
    <x v="5"/>
    <x v="77"/>
    <s v="Irun"/>
    <x v="2"/>
    <s v="Corporate"/>
    <s v="Economy"/>
    <x v="0"/>
    <x v="2"/>
    <s v="Stanley Highlighters, Water Color"/>
    <n v="0"/>
    <n v="54"/>
    <n v="18"/>
    <n v="3"/>
    <b v="1"/>
  </r>
  <r>
    <s v="AZ-2012-4522035"/>
    <x v="1081"/>
    <n v="13"/>
    <n v="11"/>
    <n v="12"/>
    <x v="1081"/>
    <s v="Louis Dominguez"/>
    <x v="5"/>
    <x v="77"/>
    <s v="Irun"/>
    <x v="2"/>
    <s v="Corporate"/>
    <s v="Economy"/>
    <x v="0"/>
    <x v="1"/>
    <s v="Ibico Binding Machine, Recycled"/>
    <n v="0"/>
    <n v="259"/>
    <n v="47"/>
    <n v="5"/>
    <b v="0"/>
  </r>
  <r>
    <s v="BN-2013-8485680"/>
    <x v="1082"/>
    <n v="13"/>
    <n v="11"/>
    <n v="13"/>
    <x v="1082"/>
    <s v="Kazuko Mason"/>
    <x v="1"/>
    <x v="13"/>
    <s v="Erfurt"/>
    <x v="1"/>
    <s v="Home Office"/>
    <s v="Priority"/>
    <x v="0"/>
    <x v="12"/>
    <s v="Fiskars Scissors, High Speed"/>
    <n v="0"/>
    <n v="116"/>
    <n v="56"/>
    <n v="5"/>
    <b v="1"/>
  </r>
  <r>
    <s v="AZ-2013-5945845"/>
    <x v="1082"/>
    <n v="13"/>
    <n v="11"/>
    <n v="13"/>
    <x v="1082"/>
    <s v="Faith Greenwood"/>
    <x v="4"/>
    <x v="4"/>
    <s v="Plymouth"/>
    <x v="0"/>
    <s v="Consumer"/>
    <s v="Economy"/>
    <x v="1"/>
    <x v="9"/>
    <s v="Samsung Speaker Phone, VoIP"/>
    <n v="0"/>
    <n v="247"/>
    <n v="69"/>
    <n v="2"/>
    <b v="0"/>
  </r>
  <r>
    <s v="BN-2013-3695391"/>
    <x v="1082"/>
    <n v="13"/>
    <n v="11"/>
    <n v="13"/>
    <x v="1082"/>
    <s v="Jordan Peacock"/>
    <x v="3"/>
    <x v="3"/>
    <s v="Mulhouse"/>
    <x v="1"/>
    <s v="Corporate"/>
    <s v="Economy"/>
    <x v="2"/>
    <x v="6"/>
    <s v="SAFCO Executive Leather Armchair, Black"/>
    <n v="0"/>
    <n v="2892"/>
    <n v="1189"/>
    <n v="7"/>
    <b v="0"/>
  </r>
  <r>
    <s v="AZ-2013-2468600"/>
    <x v="1082"/>
    <n v="13"/>
    <n v="11"/>
    <n v="13"/>
    <x v="1082"/>
    <s v="Declan Dundas"/>
    <x v="2"/>
    <x v="37"/>
    <s v="Turin"/>
    <x v="2"/>
    <s v="Corporate"/>
    <s v="Economy"/>
    <x v="2"/>
    <x v="6"/>
    <s v="Office Star Rocking Chair, Adjustable"/>
    <n v="1"/>
    <n v="287"/>
    <n v="-172"/>
    <n v="5"/>
    <b v="0"/>
  </r>
  <r>
    <s v="AZ-2013-6980084"/>
    <x v="1082"/>
    <n v="13"/>
    <n v="11"/>
    <n v="13"/>
    <x v="1082"/>
    <s v="Karla Dunkley"/>
    <x v="3"/>
    <x v="8"/>
    <s v="Saint-Ouen"/>
    <x v="1"/>
    <s v="Consumer"/>
    <s v="Economy"/>
    <x v="0"/>
    <x v="8"/>
    <s v="Hoover Stove, Black"/>
    <n v="0"/>
    <n v="1533"/>
    <n v="-34"/>
    <n v="3"/>
    <b v="1"/>
  </r>
  <r>
    <s v="AZ-2013-6980084"/>
    <x v="1082"/>
    <n v="13"/>
    <n v="11"/>
    <n v="13"/>
    <x v="1082"/>
    <s v="Karla Dunkley"/>
    <x v="3"/>
    <x v="8"/>
    <s v="Saint-Ouen"/>
    <x v="1"/>
    <s v="Consumer"/>
    <s v="Economy"/>
    <x v="0"/>
    <x v="3"/>
    <s v="Fellowes Shelving, Blue"/>
    <n v="0"/>
    <n v="260"/>
    <n v="78"/>
    <n v="5"/>
    <b v="1"/>
  </r>
  <r>
    <s v="BN-2013-3695391"/>
    <x v="1082"/>
    <n v="13"/>
    <n v="11"/>
    <n v="13"/>
    <x v="1082"/>
    <s v="Jordan Peacock"/>
    <x v="3"/>
    <x v="3"/>
    <s v="Mulhouse"/>
    <x v="1"/>
    <s v="Corporate"/>
    <s v="Economy"/>
    <x v="0"/>
    <x v="3"/>
    <s v="Smead File Cart, Single Width"/>
    <n v="0"/>
    <n v="464"/>
    <n v="-16"/>
    <n v="4"/>
    <b v="1"/>
  </r>
  <r>
    <s v="BN-2013-3695391"/>
    <x v="1082"/>
    <n v="13"/>
    <n v="11"/>
    <n v="13"/>
    <x v="1082"/>
    <s v="Jordan Peacock"/>
    <x v="3"/>
    <x v="3"/>
    <s v="Mulhouse"/>
    <x v="1"/>
    <s v="Corporate"/>
    <s v="Economy"/>
    <x v="0"/>
    <x v="12"/>
    <s v="Acme Scissors, Serrated"/>
    <n v="0"/>
    <n v="66"/>
    <n v="4"/>
    <n v="3"/>
    <b v="0"/>
  </r>
  <r>
    <s v="AZ-2013-2468600"/>
    <x v="1082"/>
    <n v="13"/>
    <n v="11"/>
    <n v="13"/>
    <x v="1082"/>
    <s v="Declan Dundas"/>
    <x v="2"/>
    <x v="37"/>
    <s v="Turin"/>
    <x v="2"/>
    <s v="Corporate"/>
    <s v="Economy"/>
    <x v="0"/>
    <x v="1"/>
    <s v="Avery Binder Covers, Economy"/>
    <n v="0"/>
    <n v="77"/>
    <n v="24"/>
    <n v="7"/>
    <b v="1"/>
  </r>
  <r>
    <s v="AZ-2013-2468600"/>
    <x v="1082"/>
    <n v="13"/>
    <n v="11"/>
    <n v="13"/>
    <x v="1082"/>
    <s v="Declan Dundas"/>
    <x v="2"/>
    <x v="37"/>
    <s v="Turin"/>
    <x v="2"/>
    <s v="Corporate"/>
    <s v="Economy"/>
    <x v="0"/>
    <x v="3"/>
    <s v="Tenex Box, Blue"/>
    <n v="0"/>
    <n v="30"/>
    <n v="-7"/>
    <n v="3"/>
    <b v="1"/>
  </r>
  <r>
    <s v="BN-2013-3695391"/>
    <x v="1082"/>
    <n v="13"/>
    <n v="11"/>
    <n v="13"/>
    <x v="1082"/>
    <s v="Jordan Peacock"/>
    <x v="3"/>
    <x v="3"/>
    <s v="Mulhouse"/>
    <x v="1"/>
    <s v="Corporate"/>
    <s v="Economy"/>
    <x v="1"/>
    <x v="13"/>
    <s v="Sharp Ink, Digital"/>
    <n v="0"/>
    <n v="316"/>
    <n v="123"/>
    <n v="3"/>
    <b v="0"/>
  </r>
  <r>
    <s v="AZ-2013-3326917"/>
    <x v="1082"/>
    <n v="13"/>
    <n v="11"/>
    <n v="13"/>
    <x v="1082"/>
    <s v="Karon Shah"/>
    <x v="1"/>
    <x v="1"/>
    <s v="Solingen"/>
    <x v="1"/>
    <s v="Corporate"/>
    <s v="Economy"/>
    <x v="0"/>
    <x v="12"/>
    <s v="Stiletto Letter Opener, Steel"/>
    <n v="0"/>
    <n v="75"/>
    <n v="9"/>
    <n v="3"/>
    <b v="1"/>
  </r>
  <r>
    <s v="AZ-2014-9502741"/>
    <x v="1083"/>
    <n v="13"/>
    <n v="11"/>
    <n v="14"/>
    <x v="1083"/>
    <s v="Madeline Crooks"/>
    <x v="3"/>
    <x v="63"/>
    <s v="Ajaccio"/>
    <x v="1"/>
    <s v="Consumer"/>
    <s v="Priority"/>
    <x v="2"/>
    <x v="5"/>
    <s v="Dania Corner Shelving, Mobile"/>
    <n v="0"/>
    <n v="336"/>
    <n v="71"/>
    <n v="3"/>
    <b v="0"/>
  </r>
  <r>
    <s v="BN-2014-504974"/>
    <x v="1083"/>
    <n v="13"/>
    <n v="11"/>
    <n v="14"/>
    <x v="1083"/>
    <s v="Britney Basaldua"/>
    <x v="14"/>
    <x v="84"/>
    <s v="Copenhagen"/>
    <x v="0"/>
    <s v="Corporate"/>
    <s v="Economy Plus"/>
    <x v="2"/>
    <x v="6"/>
    <s v="Harbour Creations Steel Folding Chair, Red"/>
    <n v="1"/>
    <n v="98"/>
    <n v="-45"/>
    <n v="2"/>
    <b v="0"/>
  </r>
  <r>
    <s v="AZ-2014-9502741"/>
    <x v="1083"/>
    <n v="13"/>
    <n v="11"/>
    <n v="14"/>
    <x v="1083"/>
    <s v="Madeline Crooks"/>
    <x v="3"/>
    <x v="63"/>
    <s v="Ajaccio"/>
    <x v="1"/>
    <s v="Consumer"/>
    <s v="Priority"/>
    <x v="0"/>
    <x v="1"/>
    <s v="Cardinal Index Tab, Economy"/>
    <n v="0"/>
    <n v="53"/>
    <n v="24"/>
    <n v="6"/>
    <b v="1"/>
  </r>
  <r>
    <s v="BN-2014-504974"/>
    <x v="1083"/>
    <n v="13"/>
    <n v="11"/>
    <n v="14"/>
    <x v="1083"/>
    <s v="Britney Basaldua"/>
    <x v="14"/>
    <x v="84"/>
    <s v="Copenhagen"/>
    <x v="0"/>
    <s v="Corporate"/>
    <s v="Economy Plus"/>
    <x v="0"/>
    <x v="1"/>
    <s v="Wilson Jones Binder, Economy"/>
    <n v="1"/>
    <n v="33"/>
    <n v="-12"/>
    <n v="5"/>
    <b v="1"/>
  </r>
  <r>
    <s v="BN-2014-504974"/>
    <x v="1083"/>
    <n v="13"/>
    <n v="11"/>
    <n v="14"/>
    <x v="1083"/>
    <s v="Britney Basaldua"/>
    <x v="14"/>
    <x v="84"/>
    <s v="Copenhagen"/>
    <x v="0"/>
    <s v="Corporate"/>
    <s v="Economy Plus"/>
    <x v="0"/>
    <x v="12"/>
    <s v="Acme Shears, High Speed"/>
    <n v="1"/>
    <n v="75"/>
    <n v="0"/>
    <n v="3"/>
    <b v="0"/>
  </r>
  <r>
    <s v="BN-2014-1002619"/>
    <x v="1083"/>
    <n v="13"/>
    <n v="11"/>
    <n v="14"/>
    <x v="1083"/>
    <s v="Leah Derham"/>
    <x v="6"/>
    <x v="26"/>
    <s v="Dublin"/>
    <x v="0"/>
    <s v="Consumer"/>
    <s v="Economy Plus"/>
    <x v="0"/>
    <x v="14"/>
    <s v="Avery Color Coded Labels, Laser Printer Compatible"/>
    <n v="1"/>
    <n v="13"/>
    <n v="-9"/>
    <n v="2"/>
    <b v="1"/>
  </r>
  <r>
    <s v="BN-2014-1002619"/>
    <x v="1083"/>
    <n v="13"/>
    <n v="11"/>
    <n v="14"/>
    <x v="1083"/>
    <s v="Leah Derham"/>
    <x v="6"/>
    <x v="26"/>
    <s v="Dublin"/>
    <x v="0"/>
    <s v="Consumer"/>
    <s v="Economy Plus"/>
    <x v="0"/>
    <x v="12"/>
    <s v="Kleencut Shears, High Speed"/>
    <n v="1"/>
    <n v="23"/>
    <n v="-3"/>
    <n v="1"/>
    <b v="1"/>
  </r>
  <r>
    <s v="BN-2014-7211355"/>
    <x v="1083"/>
    <n v="13"/>
    <n v="11"/>
    <n v="14"/>
    <x v="1083"/>
    <s v="Gary Crume"/>
    <x v="9"/>
    <x v="51"/>
    <s v="Amsterdam"/>
    <x v="1"/>
    <s v="Consumer"/>
    <s v="Economy"/>
    <x v="2"/>
    <x v="15"/>
    <s v="Deflect-O Clock, Duo Pack"/>
    <n v="0"/>
    <n v="121"/>
    <n v="-17"/>
    <n v="3"/>
    <b v="0"/>
  </r>
  <r>
    <s v="BN-2014-7211355"/>
    <x v="1083"/>
    <n v="13"/>
    <n v="11"/>
    <n v="14"/>
    <x v="1083"/>
    <s v="Gary Crume"/>
    <x v="9"/>
    <x v="51"/>
    <s v="Amsterdam"/>
    <x v="1"/>
    <s v="Consumer"/>
    <s v="Economy"/>
    <x v="0"/>
    <x v="1"/>
    <s v="Wilson Jones 3-Hole Punch, Durable"/>
    <n v="1"/>
    <n v="44"/>
    <n v="-26"/>
    <n v="3"/>
    <b v="1"/>
  </r>
  <r>
    <s v="BN-2014-7211355"/>
    <x v="1083"/>
    <n v="13"/>
    <n v="11"/>
    <n v="14"/>
    <x v="1083"/>
    <s v="Gary Crume"/>
    <x v="9"/>
    <x v="51"/>
    <s v="Amsterdam"/>
    <x v="1"/>
    <s v="Consumer"/>
    <s v="Economy"/>
    <x v="0"/>
    <x v="1"/>
    <s v="Wilson Jones Hole Reinforcements, Recycled"/>
    <n v="1"/>
    <n v="7"/>
    <n v="-4"/>
    <n v="3"/>
    <b v="0"/>
  </r>
  <r>
    <s v="AZ-2014-818907"/>
    <x v="1083"/>
    <n v="13"/>
    <n v="11"/>
    <n v="14"/>
    <x v="1083"/>
    <s v="Julian Corbin"/>
    <x v="4"/>
    <x v="4"/>
    <s v="Woking"/>
    <x v="0"/>
    <s v="Home Office"/>
    <s v="Economy"/>
    <x v="0"/>
    <x v="11"/>
    <s v="Accos Thumb Tacks, 12 Pack"/>
    <n v="0"/>
    <n v="13"/>
    <n v="4"/>
    <n v="1"/>
    <b v="1"/>
  </r>
  <r>
    <s v="AZ-2011-2881763"/>
    <x v="1084"/>
    <n v="14"/>
    <n v="11"/>
    <n v="11"/>
    <x v="1084"/>
    <s v="Louise Winter"/>
    <x v="1"/>
    <x v="16"/>
    <s v="Magdeburg"/>
    <x v="1"/>
    <s v="Corporate"/>
    <s v="Economy Plus"/>
    <x v="2"/>
    <x v="15"/>
    <s v="Advantus Stacking Tray, Erganomic"/>
    <n v="0"/>
    <n v="70"/>
    <n v="22"/>
    <n v="3"/>
    <b v="0"/>
  </r>
  <r>
    <s v="BN-2011-6464780"/>
    <x v="1084"/>
    <n v="14"/>
    <n v="11"/>
    <n v="11"/>
    <x v="1084"/>
    <s v="Nathan Iqbal"/>
    <x v="4"/>
    <x v="4"/>
    <s v="Bolton"/>
    <x v="0"/>
    <s v="Consumer"/>
    <s v="Economy"/>
    <x v="0"/>
    <x v="2"/>
    <s v="Boston Highlighters, Blue"/>
    <n v="0"/>
    <n v="19"/>
    <n v="5"/>
    <n v="1"/>
    <b v="0"/>
  </r>
  <r>
    <s v="BN-2011-6464780"/>
    <x v="1084"/>
    <n v="14"/>
    <n v="11"/>
    <n v="11"/>
    <x v="1084"/>
    <s v="Nathan Iqbal"/>
    <x v="4"/>
    <x v="4"/>
    <s v="Bolton"/>
    <x v="0"/>
    <s v="Consumer"/>
    <s v="Economy"/>
    <x v="0"/>
    <x v="2"/>
    <s v="Sanford Markers, Water Color"/>
    <n v="0"/>
    <n v="79"/>
    <n v="7"/>
    <n v="3"/>
    <b v="1"/>
  </r>
  <r>
    <s v="BN-2011-6464780"/>
    <x v="1084"/>
    <n v="14"/>
    <n v="11"/>
    <n v="11"/>
    <x v="1084"/>
    <s v="Nathan Iqbal"/>
    <x v="4"/>
    <x v="4"/>
    <s v="Bolton"/>
    <x v="0"/>
    <s v="Consumer"/>
    <s v="Economy"/>
    <x v="0"/>
    <x v="1"/>
    <s v="Cardinal Index Tab, Clear"/>
    <n v="0"/>
    <n v="7"/>
    <n v="3"/>
    <n v="1"/>
    <b v="1"/>
  </r>
  <r>
    <s v="AZ-2012-9836738"/>
    <x v="1085"/>
    <n v="14"/>
    <n v="11"/>
    <n v="12"/>
    <x v="1085"/>
    <s v="Kazuko Mason"/>
    <x v="5"/>
    <x v="54"/>
    <s v="Madrid"/>
    <x v="2"/>
    <s v="Home Office"/>
    <s v="Immediate"/>
    <x v="0"/>
    <x v="0"/>
    <s v="Eaton Note Cards, Premium"/>
    <n v="0"/>
    <n v="239"/>
    <n v="0"/>
    <n v="9"/>
    <b v="1"/>
  </r>
  <r>
    <s v="AZ-2012-7407421"/>
    <x v="1085"/>
    <n v="14"/>
    <n v="11"/>
    <n v="12"/>
    <x v="1085"/>
    <s v="Melissa Bean"/>
    <x v="13"/>
    <x v="87"/>
    <s v="Turku"/>
    <x v="0"/>
    <s v="Home Office"/>
    <s v="Economy Plus"/>
    <x v="0"/>
    <x v="14"/>
    <s v="Novimex Legal Exhibit Labels, 5000 Label Set"/>
    <n v="0"/>
    <n v="22"/>
    <n v="3"/>
    <n v="2"/>
    <b v="0"/>
  </r>
  <r>
    <s v="AZ-2012-664111"/>
    <x v="1085"/>
    <n v="14"/>
    <n v="11"/>
    <n v="12"/>
    <x v="1085"/>
    <s v="Betty Reynolds"/>
    <x v="5"/>
    <x v="54"/>
    <s v="Madrid"/>
    <x v="2"/>
    <s v="Corporate"/>
    <s v="Priority"/>
    <x v="0"/>
    <x v="11"/>
    <s v="Advantus Paper Clips, Metal"/>
    <n v="0"/>
    <n v="27"/>
    <n v="6"/>
    <n v="2"/>
    <b v="0"/>
  </r>
  <r>
    <s v="BN-2012-5381064"/>
    <x v="1085"/>
    <n v="14"/>
    <n v="11"/>
    <n v="12"/>
    <x v="1085"/>
    <s v="Lilly Le Grand"/>
    <x v="3"/>
    <x v="8"/>
    <s v="Montmorency"/>
    <x v="1"/>
    <s v="Home Office"/>
    <s v="Economy"/>
    <x v="2"/>
    <x v="5"/>
    <s v="Bush Stackable Bookrack, Traditional"/>
    <n v="0"/>
    <n v="443"/>
    <n v="74"/>
    <n v="4"/>
    <b v="0"/>
  </r>
  <r>
    <s v="BN-2012-5381064"/>
    <x v="1085"/>
    <n v="14"/>
    <n v="11"/>
    <n v="12"/>
    <x v="1085"/>
    <s v="Lilly Le Grand"/>
    <x v="3"/>
    <x v="8"/>
    <s v="Montmorency"/>
    <x v="1"/>
    <s v="Home Office"/>
    <s v="Economy"/>
    <x v="0"/>
    <x v="2"/>
    <s v="BIC Pens, Fluorescent"/>
    <n v="0"/>
    <n v="78"/>
    <n v="26"/>
    <n v="5"/>
    <b v="1"/>
  </r>
  <r>
    <s v="BN-2012-5381064"/>
    <x v="1085"/>
    <n v="14"/>
    <n v="11"/>
    <n v="12"/>
    <x v="1085"/>
    <s v="Lilly Le Grand"/>
    <x v="3"/>
    <x v="8"/>
    <s v="Montmorency"/>
    <x v="1"/>
    <s v="Home Office"/>
    <s v="Economy"/>
    <x v="0"/>
    <x v="2"/>
    <s v="Sanford Canvas, Blue"/>
    <n v="0"/>
    <n v="152"/>
    <n v="44"/>
    <n v="3"/>
    <b v="0"/>
  </r>
  <r>
    <s v="BN-2012-5381064"/>
    <x v="1085"/>
    <n v="14"/>
    <n v="11"/>
    <n v="12"/>
    <x v="1085"/>
    <s v="Lilly Le Grand"/>
    <x v="3"/>
    <x v="8"/>
    <s v="Montmorency"/>
    <x v="1"/>
    <s v="Home Office"/>
    <s v="Economy"/>
    <x v="1"/>
    <x v="9"/>
    <s v="Samsung Audio Dock, with Caller ID"/>
    <n v="0"/>
    <n v="709"/>
    <n v="-100"/>
    <n v="5"/>
    <b v="0"/>
  </r>
  <r>
    <s v="AZ-2013-1311863"/>
    <x v="1086"/>
    <n v="14"/>
    <n v="11"/>
    <n v="13"/>
    <x v="1086"/>
    <s v="Leroy Dudley"/>
    <x v="3"/>
    <x v="3"/>
    <s v="Strasbourg"/>
    <x v="1"/>
    <s v="Consumer"/>
    <s v="Priority"/>
    <x v="0"/>
    <x v="1"/>
    <s v="Cardinal Binder Covers, Recycled"/>
    <n v="0"/>
    <n v="74"/>
    <n v="33"/>
    <n v="6"/>
    <b v="0"/>
  </r>
  <r>
    <s v="AZ-2013-1311863"/>
    <x v="1086"/>
    <n v="14"/>
    <n v="11"/>
    <n v="13"/>
    <x v="1086"/>
    <s v="Leroy Dudley"/>
    <x v="3"/>
    <x v="3"/>
    <s v="Strasbourg"/>
    <x v="1"/>
    <s v="Consumer"/>
    <s v="Priority"/>
    <x v="0"/>
    <x v="3"/>
    <s v="Rogers Trays, Blue"/>
    <n v="0"/>
    <n v="167"/>
    <n v="37"/>
    <n v="3"/>
    <b v="0"/>
  </r>
  <r>
    <s v="AZ-2013-242926"/>
    <x v="1086"/>
    <n v="14"/>
    <n v="11"/>
    <n v="13"/>
    <x v="1086"/>
    <s v="Isabelle Radcliffe"/>
    <x v="10"/>
    <x v="62"/>
    <s v="Linz"/>
    <x v="1"/>
    <s v="Corporate"/>
    <s v="Economy Plus"/>
    <x v="0"/>
    <x v="0"/>
    <s v="Enermax Cards &amp; Envelopes, Premium"/>
    <n v="0"/>
    <n v="141"/>
    <n v="41"/>
    <n v="3"/>
    <b v="0"/>
  </r>
  <r>
    <s v="AZ-2013-1311863"/>
    <x v="1086"/>
    <n v="14"/>
    <n v="11"/>
    <n v="13"/>
    <x v="1086"/>
    <s v="Leroy Dudley"/>
    <x v="3"/>
    <x v="3"/>
    <s v="Strasbourg"/>
    <x v="1"/>
    <s v="Consumer"/>
    <s v="Priority"/>
    <x v="1"/>
    <x v="9"/>
    <s v="Nokia Audio Dock, Full Size"/>
    <n v="0"/>
    <n v="428"/>
    <n v="10"/>
    <n v="3"/>
    <b v="1"/>
  </r>
  <r>
    <s v="AZ-2013-7597474"/>
    <x v="1086"/>
    <n v="14"/>
    <n v="11"/>
    <n v="13"/>
    <x v="1086"/>
    <s v="Freddie Kaur"/>
    <x v="1"/>
    <x v="31"/>
    <s v="Hamburg"/>
    <x v="1"/>
    <s v="Consumer"/>
    <s v="Economy"/>
    <x v="0"/>
    <x v="2"/>
    <s v="BIC Highlighters, Fluorescent"/>
    <n v="0"/>
    <n v="283"/>
    <n v="93"/>
    <n v="14"/>
    <b v="0"/>
  </r>
  <r>
    <s v="AZ-2013-7597474"/>
    <x v="1086"/>
    <n v="14"/>
    <n v="11"/>
    <n v="13"/>
    <x v="1086"/>
    <s v="Freddie Kaur"/>
    <x v="1"/>
    <x v="31"/>
    <s v="Hamburg"/>
    <x v="1"/>
    <s v="Consumer"/>
    <s v="Economy"/>
    <x v="0"/>
    <x v="11"/>
    <s v="OIC Staples, Assorted Sizes"/>
    <n v="0"/>
    <n v="18"/>
    <n v="7"/>
    <n v="2"/>
    <b v="0"/>
  </r>
  <r>
    <s v="AZ-2014-5374456"/>
    <x v="1087"/>
    <n v="14"/>
    <n v="11"/>
    <n v="14"/>
    <x v="1087"/>
    <s v="Ryan Greenwood"/>
    <x v="2"/>
    <x v="6"/>
    <s v="Viterbo"/>
    <x v="2"/>
    <s v="Consumer"/>
    <s v="Priority"/>
    <x v="0"/>
    <x v="1"/>
    <s v="Cardinal 3-Hole Punch, Recycled"/>
    <n v="0"/>
    <n v="146"/>
    <n v="42"/>
    <n v="5"/>
    <b v="1"/>
  </r>
  <r>
    <s v="AZ-2014-5374456"/>
    <x v="1087"/>
    <n v="14"/>
    <n v="11"/>
    <n v="14"/>
    <x v="1087"/>
    <s v="Ryan Greenwood"/>
    <x v="2"/>
    <x v="6"/>
    <s v="Viterbo"/>
    <x v="2"/>
    <s v="Consumer"/>
    <s v="Priority"/>
    <x v="0"/>
    <x v="3"/>
    <s v="Tenex Shelving, Wire Frame"/>
    <n v="0"/>
    <n v="97"/>
    <n v="-45"/>
    <n v="3"/>
    <b v="1"/>
  </r>
  <r>
    <s v="AZ-2014-1101148"/>
    <x v="1087"/>
    <n v="14"/>
    <n v="11"/>
    <n v="14"/>
    <x v="1087"/>
    <s v="Dominic Joyce"/>
    <x v="1"/>
    <x v="1"/>
    <s v="Cologne"/>
    <x v="1"/>
    <s v="Corporate"/>
    <s v="Economy"/>
    <x v="0"/>
    <x v="1"/>
    <s v="Ibico Binding Machine, Economy"/>
    <n v="0"/>
    <n v="154"/>
    <n v="14"/>
    <n v="3"/>
    <b v="1"/>
  </r>
  <r>
    <s v="AZ-2014-8568161"/>
    <x v="1087"/>
    <n v="14"/>
    <n v="11"/>
    <n v="14"/>
    <x v="1087"/>
    <s v="Madison Holloway"/>
    <x v="1"/>
    <x v="28"/>
    <s v="Heilbronn"/>
    <x v="1"/>
    <s v="Corporate"/>
    <s v="Economy"/>
    <x v="0"/>
    <x v="10"/>
    <s v="Jiffy Mailers, Security-Tint"/>
    <n v="0"/>
    <n v="40"/>
    <n v="15"/>
    <n v="1"/>
    <b v="1"/>
  </r>
  <r>
    <s v="AZ-2011-5353512"/>
    <x v="1088"/>
    <n v="15"/>
    <n v="11"/>
    <n v="11"/>
    <x v="1088"/>
    <s v="Leon Barnes"/>
    <x v="13"/>
    <x v="69"/>
    <s v="Helsinki"/>
    <x v="0"/>
    <s v="Consumer"/>
    <s v="Economy"/>
    <x v="2"/>
    <x v="5"/>
    <s v="Dania Library with Doors, Pine"/>
    <n v="0"/>
    <n v="728"/>
    <n v="80"/>
    <n v="2"/>
    <b v="0"/>
  </r>
  <r>
    <s v="AZ-2011-5353512"/>
    <x v="1088"/>
    <n v="15"/>
    <n v="11"/>
    <n v="11"/>
    <x v="1088"/>
    <s v="Leon Barnes"/>
    <x v="13"/>
    <x v="69"/>
    <s v="Helsinki"/>
    <x v="0"/>
    <s v="Consumer"/>
    <s v="Economy"/>
    <x v="2"/>
    <x v="6"/>
    <s v="SAFCO Rocking Chair, Red"/>
    <n v="0"/>
    <n v="405"/>
    <n v="20"/>
    <n v="3"/>
    <b v="1"/>
  </r>
  <r>
    <s v="AZ-2011-5353512"/>
    <x v="1088"/>
    <n v="15"/>
    <n v="11"/>
    <n v="11"/>
    <x v="1088"/>
    <s v="Leon Barnes"/>
    <x v="13"/>
    <x v="69"/>
    <s v="Helsinki"/>
    <x v="0"/>
    <s v="Consumer"/>
    <s v="Economy"/>
    <x v="0"/>
    <x v="2"/>
    <s v="Binney &amp; Smith Markers, Easy-Erase"/>
    <n v="0"/>
    <n v="49"/>
    <n v="19"/>
    <n v="2"/>
    <b v="0"/>
  </r>
  <r>
    <s v="AZ-2011-5353512"/>
    <x v="1088"/>
    <n v="15"/>
    <n v="11"/>
    <n v="11"/>
    <x v="1088"/>
    <s v="Leon Barnes"/>
    <x v="13"/>
    <x v="69"/>
    <s v="Helsinki"/>
    <x v="0"/>
    <s v="Consumer"/>
    <s v="Economy"/>
    <x v="0"/>
    <x v="1"/>
    <s v="Acco Binder Covers, Economy"/>
    <n v="0"/>
    <n v="27"/>
    <n v="11"/>
    <n v="2"/>
    <b v="1"/>
  </r>
  <r>
    <s v="AZ-2011-5353512"/>
    <x v="1088"/>
    <n v="15"/>
    <n v="11"/>
    <n v="11"/>
    <x v="1088"/>
    <s v="Leon Barnes"/>
    <x v="13"/>
    <x v="69"/>
    <s v="Helsinki"/>
    <x v="0"/>
    <s v="Consumer"/>
    <s v="Economy"/>
    <x v="1"/>
    <x v="9"/>
    <s v="Apple Smart Phone, Full Size"/>
    <n v="0"/>
    <n v="636"/>
    <n v="178"/>
    <n v="1"/>
    <b v="1"/>
  </r>
  <r>
    <s v="AZ-2011-7041508"/>
    <x v="1088"/>
    <n v="15"/>
    <n v="11"/>
    <n v="11"/>
    <x v="1088"/>
    <s v="Natasha Heane"/>
    <x v="2"/>
    <x v="7"/>
    <s v="Rovigo"/>
    <x v="2"/>
    <s v="Home Office"/>
    <s v="Priority"/>
    <x v="0"/>
    <x v="1"/>
    <s v="Ibico 3-Hole Punch, Clear"/>
    <n v="0"/>
    <n v="60"/>
    <n v="24"/>
    <n v="2"/>
    <b v="1"/>
  </r>
  <r>
    <s v="AZ-2011-8642559"/>
    <x v="1088"/>
    <n v="15"/>
    <n v="11"/>
    <n v="11"/>
    <x v="1088"/>
    <s v="Archer Hort"/>
    <x v="3"/>
    <x v="73"/>
    <s v="Vannes"/>
    <x v="1"/>
    <s v="Consumer"/>
    <s v="Priority"/>
    <x v="0"/>
    <x v="2"/>
    <s v="BIC Canvas, Fluorescent"/>
    <n v="0"/>
    <n v="165"/>
    <n v="58"/>
    <n v="3"/>
    <b v="0"/>
  </r>
  <r>
    <s v="AZ-2011-8642559"/>
    <x v="1088"/>
    <n v="15"/>
    <n v="11"/>
    <n v="11"/>
    <x v="1088"/>
    <s v="Archer Hort"/>
    <x v="3"/>
    <x v="73"/>
    <s v="Vannes"/>
    <x v="1"/>
    <s v="Consumer"/>
    <s v="Priority"/>
    <x v="0"/>
    <x v="1"/>
    <s v="Wilson Jones Binding Machine, Economy"/>
    <n v="0"/>
    <n v="147"/>
    <n v="53"/>
    <n v="3"/>
    <b v="1"/>
  </r>
  <r>
    <s v="AZ-2012-6596978"/>
    <x v="1089"/>
    <n v="15"/>
    <n v="11"/>
    <n v="12"/>
    <x v="1089"/>
    <s v="Caitlin Schmidt"/>
    <x v="4"/>
    <x v="4"/>
    <s v="Bristol"/>
    <x v="0"/>
    <s v="Corporate"/>
    <s v="Economy"/>
    <x v="0"/>
    <x v="2"/>
    <s v="Stanley Highlighters, Easy-Erase"/>
    <n v="0"/>
    <n v="15"/>
    <n v="5"/>
    <n v="1"/>
    <b v="0"/>
  </r>
  <r>
    <s v="AZ-2012-7198140"/>
    <x v="1089"/>
    <n v="15"/>
    <n v="11"/>
    <n v="12"/>
    <x v="1089"/>
    <s v="Rachel Norton"/>
    <x v="5"/>
    <x v="18"/>
    <s v="Valencia"/>
    <x v="2"/>
    <s v="Corporate"/>
    <s v="Economy"/>
    <x v="2"/>
    <x v="15"/>
    <s v="Rubbermaid Light Bulb, Durable"/>
    <n v="0"/>
    <n v="63"/>
    <n v="25"/>
    <n v="4"/>
    <b v="0"/>
  </r>
  <r>
    <s v="AZ-2012-7198140"/>
    <x v="1089"/>
    <n v="15"/>
    <n v="11"/>
    <n v="12"/>
    <x v="1089"/>
    <s v="Rachel Norton"/>
    <x v="5"/>
    <x v="18"/>
    <s v="Valencia"/>
    <x v="2"/>
    <s v="Corporate"/>
    <s v="Economy"/>
    <x v="0"/>
    <x v="2"/>
    <s v="Stanley Canvas, Easy-Erase"/>
    <n v="0"/>
    <n v="149"/>
    <n v="36"/>
    <n v="3"/>
    <b v="0"/>
  </r>
  <r>
    <s v="AZ-2012-1988121"/>
    <x v="1089"/>
    <n v="15"/>
    <n v="11"/>
    <n v="12"/>
    <x v="1089"/>
    <s v="Lucas Northcott"/>
    <x v="4"/>
    <x v="4"/>
    <s v="Stoke-on-Trent"/>
    <x v="0"/>
    <s v="Consumer"/>
    <s v="Economy Plus"/>
    <x v="0"/>
    <x v="1"/>
    <s v="Wilson Jones Binder, Economy"/>
    <n v="0"/>
    <n v="26"/>
    <n v="8"/>
    <n v="2"/>
    <b v="1"/>
  </r>
  <r>
    <s v="AZ-2012-1988121"/>
    <x v="1089"/>
    <n v="15"/>
    <n v="11"/>
    <n v="12"/>
    <x v="1089"/>
    <s v="Lucas Northcott"/>
    <x v="4"/>
    <x v="4"/>
    <s v="Stoke-on-Trent"/>
    <x v="0"/>
    <s v="Consumer"/>
    <s v="Economy Plus"/>
    <x v="0"/>
    <x v="14"/>
    <s v="Harbour Creations Shipping Labels, Adjustable"/>
    <n v="0"/>
    <n v="28"/>
    <n v="0"/>
    <n v="3"/>
    <b v="0"/>
  </r>
  <r>
    <s v="AZ-2012-1988121"/>
    <x v="1089"/>
    <n v="15"/>
    <n v="11"/>
    <n v="12"/>
    <x v="1089"/>
    <s v="Lucas Northcott"/>
    <x v="4"/>
    <x v="4"/>
    <s v="Stoke-on-Trent"/>
    <x v="0"/>
    <s v="Consumer"/>
    <s v="Economy Plus"/>
    <x v="0"/>
    <x v="3"/>
    <s v="Fellowes Box, Industrial"/>
    <n v="0"/>
    <n v="60"/>
    <n v="3"/>
    <n v="3"/>
    <b v="0"/>
  </r>
  <r>
    <s v="AZ-2012-7062936"/>
    <x v="1089"/>
    <n v="15"/>
    <n v="11"/>
    <n v="12"/>
    <x v="1089"/>
    <s v="Amanda Hutcherson"/>
    <x v="5"/>
    <x v="75"/>
    <s v="Albacete"/>
    <x v="2"/>
    <s v="Corporate"/>
    <s v="Priority"/>
    <x v="0"/>
    <x v="8"/>
    <s v="KitchenAid Microwave, Red"/>
    <n v="0"/>
    <n v="1552"/>
    <n v="109"/>
    <n v="5"/>
    <b v="1"/>
  </r>
  <r>
    <s v="AZ-2012-7062936"/>
    <x v="1089"/>
    <n v="15"/>
    <n v="11"/>
    <n v="12"/>
    <x v="1089"/>
    <s v="Amanda Hutcherson"/>
    <x v="5"/>
    <x v="75"/>
    <s v="Albacete"/>
    <x v="2"/>
    <s v="Corporate"/>
    <s v="Priority"/>
    <x v="1"/>
    <x v="13"/>
    <s v="HP Personal Copier, High-Speed"/>
    <n v="0"/>
    <n v="735"/>
    <n v="191"/>
    <n v="6"/>
    <b v="0"/>
  </r>
  <r>
    <s v="AZ-2013-4982500"/>
    <x v="1090"/>
    <n v="15"/>
    <n v="11"/>
    <n v="13"/>
    <x v="1090"/>
    <s v="Faith Chambers"/>
    <x v="1"/>
    <x v="1"/>
    <s v="Gladbeck"/>
    <x v="1"/>
    <s v="Consumer"/>
    <s v="Priority"/>
    <x v="0"/>
    <x v="8"/>
    <s v="Hamilton Beach Toaster, Black"/>
    <n v="0"/>
    <n v="256"/>
    <n v="57"/>
    <n v="5"/>
    <b v="1"/>
  </r>
  <r>
    <s v="AZ-2013-4982500"/>
    <x v="1090"/>
    <n v="15"/>
    <n v="11"/>
    <n v="13"/>
    <x v="1090"/>
    <s v="Faith Chambers"/>
    <x v="1"/>
    <x v="1"/>
    <s v="Gladbeck"/>
    <x v="1"/>
    <s v="Consumer"/>
    <s v="Priority"/>
    <x v="0"/>
    <x v="1"/>
    <s v="Avery Hole Reinforcements, Economy"/>
    <n v="0"/>
    <n v="13"/>
    <n v="0"/>
    <n v="3"/>
    <b v="0"/>
  </r>
  <r>
    <s v="AZ-2013-4982500"/>
    <x v="1090"/>
    <n v="15"/>
    <n v="11"/>
    <n v="13"/>
    <x v="1090"/>
    <s v="Faith Chambers"/>
    <x v="1"/>
    <x v="1"/>
    <s v="Gladbeck"/>
    <x v="1"/>
    <s v="Consumer"/>
    <s v="Priority"/>
    <x v="0"/>
    <x v="3"/>
    <s v="Fellowes Box, Industrial"/>
    <n v="0"/>
    <n v="54"/>
    <n v="-3"/>
    <n v="3"/>
    <b v="1"/>
  </r>
  <r>
    <s v="AZ-2013-8803933"/>
    <x v="1090"/>
    <n v="15"/>
    <n v="11"/>
    <n v="13"/>
    <x v="1090"/>
    <s v="Justin Armit"/>
    <x v="4"/>
    <x v="4"/>
    <s v="Bradford"/>
    <x v="0"/>
    <s v="Consumer"/>
    <s v="Priority"/>
    <x v="0"/>
    <x v="11"/>
    <s v="Stockwell Thumb Tacks, Assorted Sizes"/>
    <n v="0"/>
    <n v="22"/>
    <n v="8"/>
    <n v="2"/>
    <b v="1"/>
  </r>
  <r>
    <s v="AZ-2013-8803933"/>
    <x v="1090"/>
    <n v="15"/>
    <n v="11"/>
    <n v="13"/>
    <x v="1090"/>
    <s v="Justin Armit"/>
    <x v="4"/>
    <x v="4"/>
    <s v="Bradford"/>
    <x v="0"/>
    <s v="Consumer"/>
    <s v="Priority"/>
    <x v="0"/>
    <x v="12"/>
    <s v="Fiskars Trimmer, Steel"/>
    <n v="0"/>
    <n v="542"/>
    <n v="65"/>
    <n v="13"/>
    <b v="1"/>
  </r>
  <r>
    <s v="AZ-2013-7943122"/>
    <x v="1090"/>
    <n v="15"/>
    <n v="11"/>
    <n v="13"/>
    <x v="1090"/>
    <s v="George Bryan"/>
    <x v="3"/>
    <x v="52"/>
    <s v="Le Mans"/>
    <x v="1"/>
    <s v="Consumer"/>
    <s v="Economy"/>
    <x v="2"/>
    <x v="6"/>
    <s v="Novimex Steel Folding Chair, Black"/>
    <n v="1"/>
    <n v="96"/>
    <n v="-103"/>
    <n v="3"/>
    <b v="0"/>
  </r>
  <r>
    <s v="BN-2013-2735217"/>
    <x v="1090"/>
    <n v="15"/>
    <n v="11"/>
    <n v="13"/>
    <x v="1090"/>
    <s v="Madelyn Anderson"/>
    <x v="3"/>
    <x v="14"/>
    <s v="Frontignan"/>
    <x v="1"/>
    <s v="Corporate"/>
    <s v="Economy"/>
    <x v="2"/>
    <x v="15"/>
    <s v="Deflect-O Door Stop, Duo Pack"/>
    <n v="0"/>
    <n v="88"/>
    <n v="32"/>
    <n v="2"/>
    <b v="0"/>
  </r>
  <r>
    <s v="BN-2013-2735217"/>
    <x v="1090"/>
    <n v="15"/>
    <n v="11"/>
    <n v="13"/>
    <x v="1090"/>
    <s v="Madelyn Anderson"/>
    <x v="3"/>
    <x v="14"/>
    <s v="Frontignan"/>
    <x v="1"/>
    <s v="Corporate"/>
    <s v="Economy"/>
    <x v="2"/>
    <x v="16"/>
    <s v="Bevis Computer Table, with Bottom Storage"/>
    <n v="0"/>
    <n v="1291"/>
    <n v="-40"/>
    <n v="4"/>
    <b v="0"/>
  </r>
  <r>
    <s v="AZ-2014-5765261"/>
    <x v="1091"/>
    <n v="15"/>
    <n v="11"/>
    <n v="14"/>
    <x v="1091"/>
    <s v="Libby Thompson"/>
    <x v="5"/>
    <x v="18"/>
    <s v="Valencia"/>
    <x v="2"/>
    <s v="Consumer"/>
    <s v="Economy"/>
    <x v="0"/>
    <x v="8"/>
    <s v="Cuisinart Microwave, Silver"/>
    <n v="0"/>
    <n v="558"/>
    <n v="0"/>
    <n v="2"/>
    <b v="0"/>
  </r>
  <r>
    <s v="AZ-2014-5765261"/>
    <x v="1091"/>
    <n v="15"/>
    <n v="11"/>
    <n v="14"/>
    <x v="1091"/>
    <s v="Libby Thompson"/>
    <x v="5"/>
    <x v="18"/>
    <s v="Valencia"/>
    <x v="2"/>
    <s v="Consumer"/>
    <s v="Economy"/>
    <x v="0"/>
    <x v="1"/>
    <s v="Wilson Jones Binder Covers, Durable"/>
    <n v="0"/>
    <n v="25"/>
    <n v="12"/>
    <n v="2"/>
    <b v="1"/>
  </r>
  <r>
    <s v="AZ-2014-5765261"/>
    <x v="1091"/>
    <n v="15"/>
    <n v="11"/>
    <n v="14"/>
    <x v="1091"/>
    <s v="Libby Thompson"/>
    <x v="5"/>
    <x v="18"/>
    <s v="Valencia"/>
    <x v="2"/>
    <s v="Consumer"/>
    <s v="Economy"/>
    <x v="0"/>
    <x v="0"/>
    <s v="Xerox Note Cards, Premium"/>
    <n v="0"/>
    <n v="158"/>
    <n v="32"/>
    <n v="6"/>
    <b v="1"/>
  </r>
  <r>
    <s v="AZ-2014-5765261"/>
    <x v="1091"/>
    <n v="15"/>
    <n v="11"/>
    <n v="14"/>
    <x v="1091"/>
    <s v="Libby Thompson"/>
    <x v="5"/>
    <x v="18"/>
    <s v="Valencia"/>
    <x v="2"/>
    <s v="Consumer"/>
    <s v="Economy"/>
    <x v="0"/>
    <x v="3"/>
    <s v="Eldon Trays, Wire Frame"/>
    <n v="0"/>
    <n v="127"/>
    <n v="41"/>
    <n v="3"/>
    <b v="0"/>
  </r>
  <r>
    <s v="AZ-2014-5765261"/>
    <x v="1091"/>
    <n v="15"/>
    <n v="11"/>
    <n v="14"/>
    <x v="1091"/>
    <s v="Libby Thompson"/>
    <x v="5"/>
    <x v="18"/>
    <s v="Valencia"/>
    <x v="2"/>
    <s v="Consumer"/>
    <s v="Economy"/>
    <x v="0"/>
    <x v="12"/>
    <s v="Fiskars Shears, Serrated"/>
    <n v="0"/>
    <n v="133"/>
    <n v="39"/>
    <n v="3"/>
    <b v="0"/>
  </r>
  <r>
    <s v="AZ-2014-4114625"/>
    <x v="1091"/>
    <n v="15"/>
    <n v="11"/>
    <n v="14"/>
    <x v="1091"/>
    <s v="Lamar Lockhart"/>
    <x v="3"/>
    <x v="8"/>
    <s v="Le PrÃ©-Saint-Gervais"/>
    <x v="1"/>
    <s v="Consumer"/>
    <s v="Economy Plus"/>
    <x v="2"/>
    <x v="15"/>
    <s v="Deflect-O Light Bulb, Erganomic"/>
    <n v="0"/>
    <n v="53"/>
    <n v="26"/>
    <n v="3"/>
    <b v="0"/>
  </r>
  <r>
    <s v="AZ-2014-8751101"/>
    <x v="1091"/>
    <n v="15"/>
    <n v="11"/>
    <n v="14"/>
    <x v="1091"/>
    <s v="Imogen Steele"/>
    <x v="2"/>
    <x v="15"/>
    <s v="Modica"/>
    <x v="2"/>
    <s v="Corporate"/>
    <s v="Economy"/>
    <x v="2"/>
    <x v="5"/>
    <s v="Bush Classic Bookcase, Mobile"/>
    <n v="0"/>
    <n v="1246"/>
    <n v="62"/>
    <n v="3"/>
    <b v="1"/>
  </r>
  <r>
    <s v="AZ-2014-5759981"/>
    <x v="1091"/>
    <n v="15"/>
    <n v="11"/>
    <n v="14"/>
    <x v="1091"/>
    <s v="Carol Leach"/>
    <x v="3"/>
    <x v="41"/>
    <s v="Le Havre"/>
    <x v="1"/>
    <s v="Home Office"/>
    <s v="Economy"/>
    <x v="0"/>
    <x v="2"/>
    <s v="Stanley Markers, Fluorescent"/>
    <n v="0"/>
    <n v="47"/>
    <n v="16"/>
    <n v="2"/>
    <b v="1"/>
  </r>
  <r>
    <s v="AZ-2014-5174076"/>
    <x v="1091"/>
    <n v="15"/>
    <n v="11"/>
    <n v="14"/>
    <x v="1091"/>
    <s v="Abby Muramats"/>
    <x v="2"/>
    <x v="15"/>
    <s v="Acireale"/>
    <x v="2"/>
    <s v="Consumer"/>
    <s v="Economy"/>
    <x v="0"/>
    <x v="2"/>
    <s v="Binney &amp; Smith Highlighters, Blue"/>
    <n v="0"/>
    <n v="50"/>
    <n v="7"/>
    <n v="3"/>
    <b v="1"/>
  </r>
  <r>
    <s v="AZ-2011-9135395"/>
    <x v="1092"/>
    <n v="16"/>
    <n v="11"/>
    <n v="11"/>
    <x v="1092"/>
    <s v="Toby Conway"/>
    <x v="10"/>
    <x v="29"/>
    <s v="Vienna"/>
    <x v="1"/>
    <s v="Consumer"/>
    <s v="Economy Plus"/>
    <x v="0"/>
    <x v="3"/>
    <s v="Tenex Trays, Wire Frame"/>
    <n v="0"/>
    <n v="320"/>
    <n v="160"/>
    <n v="6"/>
    <b v="0"/>
  </r>
  <r>
    <s v="BN-2011-5491702"/>
    <x v="1092"/>
    <n v="16"/>
    <n v="11"/>
    <n v="11"/>
    <x v="1092"/>
    <s v="Claudia Poore"/>
    <x v="0"/>
    <x v="0"/>
    <s v="Stockholm"/>
    <x v="0"/>
    <s v="Corporate"/>
    <s v="Economy"/>
    <x v="0"/>
    <x v="8"/>
    <s v="Breville Coffee Grinder, Black"/>
    <n v="1"/>
    <n v="92"/>
    <n v="-28"/>
    <n v="3"/>
    <b v="0"/>
  </r>
  <r>
    <s v="BN-2011-5491702"/>
    <x v="1092"/>
    <n v="16"/>
    <n v="11"/>
    <n v="11"/>
    <x v="1092"/>
    <s v="Claudia Poore"/>
    <x v="0"/>
    <x v="0"/>
    <s v="Stockholm"/>
    <x v="0"/>
    <s v="Corporate"/>
    <s v="Economy"/>
    <x v="0"/>
    <x v="2"/>
    <s v="Boston Pencil Sharpener, Water Color"/>
    <n v="1"/>
    <n v="96"/>
    <n v="0"/>
    <n v="6"/>
    <b v="1"/>
  </r>
  <r>
    <s v="BN-2011-5491702"/>
    <x v="1092"/>
    <n v="16"/>
    <n v="11"/>
    <n v="11"/>
    <x v="1092"/>
    <s v="Claudia Poore"/>
    <x v="0"/>
    <x v="0"/>
    <s v="Stockholm"/>
    <x v="0"/>
    <s v="Corporate"/>
    <s v="Economy"/>
    <x v="0"/>
    <x v="1"/>
    <s v="Ibico Hole Reinforcements, Durable"/>
    <n v="1"/>
    <n v="4"/>
    <n v="-2"/>
    <n v="1"/>
    <b v="1"/>
  </r>
  <r>
    <s v="BN-2011-5491702"/>
    <x v="1092"/>
    <n v="16"/>
    <n v="11"/>
    <n v="11"/>
    <x v="1092"/>
    <s v="Claudia Poore"/>
    <x v="0"/>
    <x v="0"/>
    <s v="Stockholm"/>
    <x v="0"/>
    <s v="Corporate"/>
    <s v="Economy"/>
    <x v="0"/>
    <x v="11"/>
    <s v="Advantus Thumb Tacks, Bulk Pack"/>
    <n v="1"/>
    <n v="20"/>
    <n v="-20"/>
    <n v="3"/>
    <b v="0"/>
  </r>
  <r>
    <s v="BN-2011-5491702"/>
    <x v="1092"/>
    <n v="16"/>
    <n v="11"/>
    <n v="11"/>
    <x v="1092"/>
    <s v="Claudia Poore"/>
    <x v="0"/>
    <x v="0"/>
    <s v="Stockholm"/>
    <x v="0"/>
    <s v="Corporate"/>
    <s v="Economy"/>
    <x v="0"/>
    <x v="3"/>
    <s v="Tenex Shelving, Wire Frame"/>
    <n v="1"/>
    <n v="27"/>
    <n v="-20"/>
    <n v="1"/>
    <b v="0"/>
  </r>
  <r>
    <s v="AZ-2012-3487079"/>
    <x v="1093"/>
    <n v="16"/>
    <n v="11"/>
    <n v="12"/>
    <x v="1093"/>
    <s v="Owen Howell"/>
    <x v="3"/>
    <x v="49"/>
    <s v="Auxerre"/>
    <x v="1"/>
    <s v="Home Office"/>
    <s v="Economy Plus"/>
    <x v="0"/>
    <x v="2"/>
    <s v="Sanford Pens, Easy-Erase"/>
    <n v="0"/>
    <n v="80"/>
    <n v="18"/>
    <n v="7"/>
    <b v="1"/>
  </r>
  <r>
    <s v="AZ-2012-3487079"/>
    <x v="1093"/>
    <n v="16"/>
    <n v="11"/>
    <n v="12"/>
    <x v="1093"/>
    <s v="Owen Howell"/>
    <x v="3"/>
    <x v="49"/>
    <s v="Auxerre"/>
    <x v="1"/>
    <s v="Home Office"/>
    <s v="Economy Plus"/>
    <x v="0"/>
    <x v="1"/>
    <s v="Ibico Binder, Clear"/>
    <n v="0"/>
    <n v="45"/>
    <n v="4"/>
    <n v="3"/>
    <b v="1"/>
  </r>
  <r>
    <s v="AZ-2012-3487079"/>
    <x v="1093"/>
    <n v="16"/>
    <n v="11"/>
    <n v="12"/>
    <x v="1093"/>
    <s v="Owen Howell"/>
    <x v="3"/>
    <x v="49"/>
    <s v="Auxerre"/>
    <x v="1"/>
    <s v="Home Office"/>
    <s v="Economy Plus"/>
    <x v="1"/>
    <x v="7"/>
    <s v="Enermax Mouse, Erganomic"/>
    <n v="0"/>
    <n v="305"/>
    <n v="21"/>
    <n v="8"/>
    <b v="0"/>
  </r>
  <r>
    <s v="AZ-2012-7273357"/>
    <x v="1093"/>
    <n v="16"/>
    <n v="11"/>
    <n v="12"/>
    <x v="1093"/>
    <s v="Chelsea Howell"/>
    <x v="2"/>
    <x v="24"/>
    <s v="Milan"/>
    <x v="2"/>
    <s v="Consumer"/>
    <s v="Economy"/>
    <x v="0"/>
    <x v="3"/>
    <s v="Fellowes File Cart, Single Width"/>
    <n v="0"/>
    <n v="577"/>
    <n v="-385"/>
    <n v="7"/>
    <b v="1"/>
  </r>
  <r>
    <s v="AZ-2012-7273357"/>
    <x v="1093"/>
    <n v="16"/>
    <n v="11"/>
    <n v="12"/>
    <x v="1093"/>
    <s v="Chelsea Howell"/>
    <x v="2"/>
    <x v="24"/>
    <s v="Milan"/>
    <x v="2"/>
    <s v="Consumer"/>
    <s v="Economy"/>
    <x v="1"/>
    <x v="7"/>
    <s v="Belkin Numeric Keypad, Bluetooth"/>
    <n v="0"/>
    <n v="231"/>
    <n v="99"/>
    <n v="4"/>
    <b v="1"/>
  </r>
  <r>
    <s v="AZ-2012-5515601"/>
    <x v="1093"/>
    <n v="16"/>
    <n v="11"/>
    <n v="12"/>
    <x v="1093"/>
    <s v="Juan Smith"/>
    <x v="1"/>
    <x v="1"/>
    <s v="Krefeld"/>
    <x v="1"/>
    <s v="Consumer"/>
    <s v="Economy"/>
    <x v="1"/>
    <x v="4"/>
    <s v="Konica Inkjet, Wireless"/>
    <n v="0"/>
    <n v="1881"/>
    <n v="301"/>
    <n v="6"/>
    <b v="0"/>
  </r>
  <r>
    <s v="AZ-2013-2010603"/>
    <x v="1094"/>
    <n v="16"/>
    <n v="11"/>
    <n v="13"/>
    <x v="1094"/>
    <s v="Jasmine Slater"/>
    <x v="3"/>
    <x v="50"/>
    <s v="Dreux"/>
    <x v="1"/>
    <s v="Corporate"/>
    <s v="Priority"/>
    <x v="2"/>
    <x v="15"/>
    <s v="Eldon Clock, Black"/>
    <n v="0"/>
    <n v="339"/>
    <n v="95"/>
    <n v="6"/>
    <b v="0"/>
  </r>
  <r>
    <s v="AZ-2013-2010603"/>
    <x v="1094"/>
    <n v="16"/>
    <n v="11"/>
    <n v="13"/>
    <x v="1094"/>
    <s v="Jasmine Slater"/>
    <x v="3"/>
    <x v="50"/>
    <s v="Dreux"/>
    <x v="1"/>
    <s v="Corporate"/>
    <s v="Priority"/>
    <x v="0"/>
    <x v="2"/>
    <s v="Binney &amp; Smith Canvas, Water Color"/>
    <n v="0"/>
    <n v="55"/>
    <n v="26"/>
    <n v="1"/>
    <b v="1"/>
  </r>
  <r>
    <s v="AZ-2013-2010603"/>
    <x v="1094"/>
    <n v="16"/>
    <n v="11"/>
    <n v="13"/>
    <x v="1094"/>
    <s v="Jasmine Slater"/>
    <x v="3"/>
    <x v="50"/>
    <s v="Dreux"/>
    <x v="1"/>
    <s v="Corporate"/>
    <s v="Priority"/>
    <x v="0"/>
    <x v="1"/>
    <s v="Avery 3-Hole Punch, Recycled"/>
    <n v="0"/>
    <n v="141"/>
    <n v="0"/>
    <n v="5"/>
    <b v="1"/>
  </r>
  <r>
    <s v="AZ-2013-2010603"/>
    <x v="1094"/>
    <n v="16"/>
    <n v="11"/>
    <n v="13"/>
    <x v="1094"/>
    <s v="Jasmine Slater"/>
    <x v="3"/>
    <x v="50"/>
    <s v="Dreux"/>
    <x v="1"/>
    <s v="Corporate"/>
    <s v="Priority"/>
    <x v="0"/>
    <x v="3"/>
    <s v="Tenex File Cart, Single Width"/>
    <n v="0"/>
    <n v="242"/>
    <n v="100"/>
    <n v="2"/>
    <b v="0"/>
  </r>
  <r>
    <s v="AZ-2013-2010603"/>
    <x v="1094"/>
    <n v="16"/>
    <n v="11"/>
    <n v="13"/>
    <x v="1094"/>
    <s v="Jasmine Slater"/>
    <x v="3"/>
    <x v="50"/>
    <s v="Dreux"/>
    <x v="1"/>
    <s v="Corporate"/>
    <s v="Priority"/>
    <x v="1"/>
    <x v="9"/>
    <s v="Apple Headset, Cordless"/>
    <n v="0"/>
    <n v="194"/>
    <n v="14"/>
    <n v="3"/>
    <b v="0"/>
  </r>
  <r>
    <s v="BN-2013-1829303"/>
    <x v="1094"/>
    <n v="16"/>
    <n v="11"/>
    <n v="13"/>
    <x v="1094"/>
    <s v="Ewan O'Neill"/>
    <x v="2"/>
    <x v="55"/>
    <s v="Florence"/>
    <x v="2"/>
    <s v="Corporate"/>
    <s v="Economy"/>
    <x v="2"/>
    <x v="6"/>
    <s v="Hon Rocking Chair, Red"/>
    <n v="1"/>
    <n v="104"/>
    <n v="-136"/>
    <n v="2"/>
    <b v="1"/>
  </r>
  <r>
    <s v="AZ-2013-4780772"/>
    <x v="1094"/>
    <n v="16"/>
    <n v="11"/>
    <n v="13"/>
    <x v="1094"/>
    <s v="Angelina Hurst"/>
    <x v="1"/>
    <x v="23"/>
    <s v="Erlangen"/>
    <x v="1"/>
    <s v="Consumer"/>
    <s v="Economy"/>
    <x v="2"/>
    <x v="6"/>
    <s v="Harbour Creations Executive Leather Armchair, Adjustable"/>
    <n v="0"/>
    <n v="848"/>
    <n v="367"/>
    <n v="2"/>
    <b v="0"/>
  </r>
  <r>
    <s v="AZ-2014-3621683"/>
    <x v="1095"/>
    <n v="16"/>
    <n v="11"/>
    <n v="14"/>
    <x v="1095"/>
    <s v="Isabelle Gould"/>
    <x v="7"/>
    <x v="96"/>
    <s v="Bergen"/>
    <x v="0"/>
    <s v="Consumer"/>
    <s v="Priority"/>
    <x v="2"/>
    <x v="5"/>
    <s v="Dania Corner Shelving, Mobile"/>
    <n v="0"/>
    <n v="872"/>
    <n v="253"/>
    <n v="7"/>
    <b v="0"/>
  </r>
  <r>
    <s v="AZ-2014-3621683"/>
    <x v="1095"/>
    <n v="16"/>
    <n v="11"/>
    <n v="14"/>
    <x v="1095"/>
    <s v="Isabelle Gould"/>
    <x v="7"/>
    <x v="96"/>
    <s v="Bergen"/>
    <x v="0"/>
    <s v="Consumer"/>
    <s v="Priority"/>
    <x v="0"/>
    <x v="11"/>
    <s v="Stockwell Rubber Bands, Assorted Sizes"/>
    <n v="0"/>
    <n v="42"/>
    <n v="8"/>
    <n v="3"/>
    <b v="1"/>
  </r>
  <r>
    <s v="AZ-2011-4072657"/>
    <x v="1096"/>
    <n v="17"/>
    <n v="11"/>
    <n v="11"/>
    <x v="1096"/>
    <s v="Alexis O'Flaherty"/>
    <x v="5"/>
    <x v="54"/>
    <s v="Madrid"/>
    <x v="2"/>
    <s v="Home Office"/>
    <s v="Economy"/>
    <x v="2"/>
    <x v="15"/>
    <s v="Advantus Clock, Black"/>
    <n v="0"/>
    <n v="103"/>
    <n v="30"/>
    <n v="2"/>
    <b v="0"/>
  </r>
  <r>
    <s v="AZ-2011-4072657"/>
    <x v="1096"/>
    <n v="17"/>
    <n v="11"/>
    <n v="11"/>
    <x v="1096"/>
    <s v="Alexis O'Flaherty"/>
    <x v="5"/>
    <x v="54"/>
    <s v="Madrid"/>
    <x v="2"/>
    <s v="Home Office"/>
    <s v="Economy"/>
    <x v="0"/>
    <x v="0"/>
    <s v="Eaton Message Books, Multicolor"/>
    <n v="0"/>
    <n v="132"/>
    <n v="61"/>
    <n v="6"/>
    <b v="1"/>
  </r>
  <r>
    <s v="AZ-2011-4072657"/>
    <x v="1096"/>
    <n v="17"/>
    <n v="11"/>
    <n v="11"/>
    <x v="1096"/>
    <s v="Alexis O'Flaherty"/>
    <x v="5"/>
    <x v="54"/>
    <s v="Madrid"/>
    <x v="2"/>
    <s v="Home Office"/>
    <s v="Economy"/>
    <x v="0"/>
    <x v="3"/>
    <s v="Fellowes File Cart, Blue"/>
    <n v="0"/>
    <n v="124"/>
    <n v="41"/>
    <n v="1"/>
    <b v="0"/>
  </r>
  <r>
    <s v="BN-2011-6956959"/>
    <x v="1096"/>
    <n v="17"/>
    <n v="11"/>
    <n v="11"/>
    <x v="1096"/>
    <s v="Francesca Bowen"/>
    <x v="4"/>
    <x v="4"/>
    <s v="London"/>
    <x v="0"/>
    <s v="Consumer"/>
    <s v="Economy"/>
    <x v="0"/>
    <x v="1"/>
    <s v="Ibico Binder, Recycled"/>
    <n v="0"/>
    <n v="29"/>
    <n v="-1"/>
    <n v="2"/>
    <b v="0"/>
  </r>
  <r>
    <s v="BN-2011-2028933"/>
    <x v="1096"/>
    <n v="17"/>
    <n v="11"/>
    <n v="11"/>
    <x v="1096"/>
    <s v="Leah Marsh"/>
    <x v="4"/>
    <x v="4"/>
    <s v="Sheffield"/>
    <x v="0"/>
    <s v="Corporate"/>
    <s v="Economy"/>
    <x v="0"/>
    <x v="2"/>
    <s v="Boston Canvas, Fluorescent"/>
    <n v="1"/>
    <n v="82"/>
    <n v="-53"/>
    <n v="3"/>
    <b v="1"/>
  </r>
  <r>
    <s v="AZ-2012-8439638"/>
    <x v="1097"/>
    <n v="17"/>
    <n v="11"/>
    <n v="12"/>
    <x v="1097"/>
    <s v="Dominic Stephenson"/>
    <x v="5"/>
    <x v="75"/>
    <s v="Talavera de la Reina"/>
    <x v="2"/>
    <s v="Home Office"/>
    <s v="Economy Plus"/>
    <x v="0"/>
    <x v="2"/>
    <s v="Binney &amp; Smith Highlighters, Water Color"/>
    <n v="0"/>
    <n v="40"/>
    <n v="17"/>
    <n v="2"/>
    <b v="1"/>
  </r>
  <r>
    <s v="AZ-2012-8903845"/>
    <x v="1097"/>
    <n v="17"/>
    <n v="11"/>
    <n v="12"/>
    <x v="1097"/>
    <s v="Tyson Brookman"/>
    <x v="5"/>
    <x v="38"/>
    <s v="Molina de Segura"/>
    <x v="2"/>
    <s v="Consumer"/>
    <s v="Economy"/>
    <x v="1"/>
    <x v="7"/>
    <s v="SanDisk Keyboard, USB"/>
    <n v="0"/>
    <n v="82"/>
    <n v="7"/>
    <n v="1"/>
    <b v="1"/>
  </r>
  <r>
    <s v="BN-2012-7235703"/>
    <x v="1097"/>
    <n v="17"/>
    <n v="11"/>
    <n v="12"/>
    <x v="1097"/>
    <s v="Maddison Newman"/>
    <x v="4"/>
    <x v="4"/>
    <s v="Sheffield"/>
    <x v="0"/>
    <s v="Corporate"/>
    <s v="Priority"/>
    <x v="0"/>
    <x v="2"/>
    <s v="Sanford Highlighters, Fluorescent"/>
    <n v="1"/>
    <n v="43"/>
    <n v="-7"/>
    <n v="5"/>
    <b v="1"/>
  </r>
  <r>
    <s v="BN-2012-7644341"/>
    <x v="1097"/>
    <n v="17"/>
    <n v="11"/>
    <n v="12"/>
    <x v="1097"/>
    <s v="Angelina Hurst"/>
    <x v="2"/>
    <x v="53"/>
    <s v="Bisceglie"/>
    <x v="2"/>
    <s v="Consumer"/>
    <s v="Economy"/>
    <x v="2"/>
    <x v="6"/>
    <s v="Office Star Swivel Stool, Black"/>
    <n v="1"/>
    <n v="343"/>
    <n v="-223"/>
    <n v="5"/>
    <b v="1"/>
  </r>
  <r>
    <s v="AZ-2013-684636"/>
    <x v="1098"/>
    <n v="17"/>
    <n v="11"/>
    <n v="13"/>
    <x v="1098"/>
    <s v="Rachel Tyler"/>
    <x v="4"/>
    <x v="4"/>
    <s v="Stoke-on-Trent"/>
    <x v="0"/>
    <s v="Corporate"/>
    <s v="Economy"/>
    <x v="0"/>
    <x v="3"/>
    <s v="Rogers Box, Blue"/>
    <n v="0"/>
    <n v="96"/>
    <n v="2"/>
    <n v="4"/>
    <b v="1"/>
  </r>
  <r>
    <s v="AZ-2013-2890966"/>
    <x v="1098"/>
    <n v="17"/>
    <n v="11"/>
    <n v="13"/>
    <x v="1098"/>
    <s v="Harvey Daniels"/>
    <x v="4"/>
    <x v="4"/>
    <s v="London"/>
    <x v="0"/>
    <s v="Consumer"/>
    <s v="Economy"/>
    <x v="1"/>
    <x v="9"/>
    <s v="Nokia Smart Phone, Cordless"/>
    <n v="0"/>
    <n v="2290"/>
    <n v="560"/>
    <n v="4"/>
    <b v="1"/>
  </r>
  <r>
    <s v="AZ-2014-6052512"/>
    <x v="1099"/>
    <n v="17"/>
    <n v="11"/>
    <n v="14"/>
    <x v="1099"/>
    <s v="James Lamoureux"/>
    <x v="8"/>
    <x v="97"/>
    <s v="Antwerp"/>
    <x v="1"/>
    <s v="Corporate"/>
    <s v="Priority"/>
    <x v="2"/>
    <x v="6"/>
    <s v="SAFCO Swivel Stool, Black"/>
    <n v="0"/>
    <n v="497"/>
    <n v="179"/>
    <n v="3"/>
    <b v="1"/>
  </r>
  <r>
    <s v="AZ-2014-6052512"/>
    <x v="1099"/>
    <n v="17"/>
    <n v="11"/>
    <n v="14"/>
    <x v="1099"/>
    <s v="James Lamoureux"/>
    <x v="8"/>
    <x v="97"/>
    <s v="Antwerp"/>
    <x v="1"/>
    <s v="Corporate"/>
    <s v="Priority"/>
    <x v="0"/>
    <x v="11"/>
    <s v="OIC Clamps, 12 Pack"/>
    <n v="0"/>
    <n v="96"/>
    <n v="48"/>
    <n v="5"/>
    <b v="1"/>
  </r>
  <r>
    <s v="AZ-2014-6052512"/>
    <x v="1099"/>
    <n v="17"/>
    <n v="11"/>
    <n v="14"/>
    <x v="1099"/>
    <s v="James Lamoureux"/>
    <x v="8"/>
    <x v="97"/>
    <s v="Antwerp"/>
    <x v="1"/>
    <s v="Corporate"/>
    <s v="Priority"/>
    <x v="0"/>
    <x v="3"/>
    <s v="Fellowes File Cart, Wire Frame"/>
    <n v="0"/>
    <n v="409"/>
    <n v="86"/>
    <n v="3"/>
    <b v="0"/>
  </r>
  <r>
    <s v="AZ-2014-5406401"/>
    <x v="1099"/>
    <n v="17"/>
    <n v="11"/>
    <n v="14"/>
    <x v="1099"/>
    <s v="Alexis Code"/>
    <x v="3"/>
    <x v="8"/>
    <s v="Boulogne-Billancourt"/>
    <x v="1"/>
    <s v="Corporate"/>
    <s v="Economy Plus"/>
    <x v="0"/>
    <x v="2"/>
    <s v="BIC Canvas, Blue"/>
    <n v="0"/>
    <n v="322"/>
    <n v="26"/>
    <n v="6"/>
    <b v="0"/>
  </r>
  <r>
    <s v="AZ-2014-5406401"/>
    <x v="1099"/>
    <n v="17"/>
    <n v="11"/>
    <n v="14"/>
    <x v="1099"/>
    <s v="Alexis Code"/>
    <x v="3"/>
    <x v="8"/>
    <s v="Boulogne-Billancourt"/>
    <x v="1"/>
    <s v="Corporate"/>
    <s v="Economy Plus"/>
    <x v="0"/>
    <x v="2"/>
    <s v="Boston Pencil Sharpener, Water Color"/>
    <n v="0"/>
    <n v="289"/>
    <n v="144"/>
    <n v="9"/>
    <b v="1"/>
  </r>
  <r>
    <s v="AZ-2014-7267676"/>
    <x v="1099"/>
    <n v="17"/>
    <n v="11"/>
    <n v="14"/>
    <x v="1099"/>
    <s v="Shelby Dunston"/>
    <x v="4"/>
    <x v="4"/>
    <s v="Poole"/>
    <x v="0"/>
    <s v="Consumer"/>
    <s v="Priority"/>
    <x v="0"/>
    <x v="3"/>
    <s v="Tenex Shelving, Industrial"/>
    <n v="0"/>
    <n v="276"/>
    <n v="52"/>
    <n v="5"/>
    <b v="0"/>
  </r>
  <r>
    <s v="AZ-2014-5406401"/>
    <x v="1099"/>
    <n v="17"/>
    <n v="11"/>
    <n v="14"/>
    <x v="1099"/>
    <s v="Alexis Code"/>
    <x v="3"/>
    <x v="8"/>
    <s v="Boulogne-Billancourt"/>
    <x v="1"/>
    <s v="Corporate"/>
    <s v="Economy Plus"/>
    <x v="1"/>
    <x v="13"/>
    <s v="Brother Wireless Fax, Color"/>
    <n v="0"/>
    <n v="646"/>
    <n v="46"/>
    <n v="2"/>
    <b v="1"/>
  </r>
  <r>
    <s v="AZ-2014-5406401"/>
    <x v="1099"/>
    <n v="17"/>
    <n v="11"/>
    <n v="14"/>
    <x v="1099"/>
    <s v="Alexis Code"/>
    <x v="3"/>
    <x v="8"/>
    <s v="Boulogne-Billancourt"/>
    <x v="1"/>
    <s v="Corporate"/>
    <s v="Economy Plus"/>
    <x v="1"/>
    <x v="9"/>
    <s v="Apple Speaker Phone, Full Size"/>
    <n v="0"/>
    <n v="318"/>
    <n v="105"/>
    <n v="3"/>
    <b v="0"/>
  </r>
  <r>
    <s v="AZ-2014-5104048"/>
    <x v="1099"/>
    <n v="17"/>
    <n v="11"/>
    <n v="14"/>
    <x v="1099"/>
    <s v="Georgia Blackburn"/>
    <x v="1"/>
    <x v="21"/>
    <s v="Dresden"/>
    <x v="1"/>
    <s v="Corporate"/>
    <s v="Economy"/>
    <x v="0"/>
    <x v="1"/>
    <s v="Ibico Binder Covers, Durable"/>
    <n v="1"/>
    <n v="45"/>
    <n v="-35"/>
    <n v="6"/>
    <b v="1"/>
  </r>
  <r>
    <s v="BN-2014-444620"/>
    <x v="1099"/>
    <n v="17"/>
    <n v="11"/>
    <n v="14"/>
    <x v="1099"/>
    <s v="Tricia Bustamante"/>
    <x v="2"/>
    <x v="53"/>
    <s v="Foggia"/>
    <x v="2"/>
    <s v="Corporate"/>
    <s v="Economy"/>
    <x v="0"/>
    <x v="3"/>
    <s v="Tenex File Cart, Industrial"/>
    <n v="0"/>
    <n v="322"/>
    <n v="-113"/>
    <n v="4"/>
    <b v="1"/>
  </r>
  <r>
    <s v="BN-2014-5562074"/>
    <x v="1099"/>
    <n v="17"/>
    <n v="11"/>
    <n v="14"/>
    <x v="1099"/>
    <s v="Kimberly Jones"/>
    <x v="12"/>
    <x v="86"/>
    <s v="Braga"/>
    <x v="2"/>
    <s v="Corporate"/>
    <s v="Economy"/>
    <x v="0"/>
    <x v="3"/>
    <s v="Fellowes File Cart, Single Width"/>
    <n v="1"/>
    <n v="275"/>
    <n v="-275"/>
    <n v="4"/>
    <b v="0"/>
  </r>
  <r>
    <s v="BN-2014-444620"/>
    <x v="1099"/>
    <n v="17"/>
    <n v="11"/>
    <n v="14"/>
    <x v="1099"/>
    <s v="Tricia Bustamante"/>
    <x v="2"/>
    <x v="53"/>
    <s v="Foggia"/>
    <x v="2"/>
    <s v="Corporate"/>
    <s v="Economy"/>
    <x v="1"/>
    <x v="9"/>
    <s v="Motorola Smart Phone, with Caller ID"/>
    <n v="0"/>
    <n v="1549"/>
    <n v="-439"/>
    <n v="4"/>
    <b v="1"/>
  </r>
  <r>
    <s v="BN-2014-4309746"/>
    <x v="1099"/>
    <n v="17"/>
    <n v="11"/>
    <n v="14"/>
    <x v="1099"/>
    <s v="Adam Walpole"/>
    <x v="1"/>
    <x v="43"/>
    <s v="Celle"/>
    <x v="1"/>
    <s v="Corporate"/>
    <s v="Economy"/>
    <x v="2"/>
    <x v="6"/>
    <s v="Novimex Rocking Chair, Red"/>
    <n v="0"/>
    <n v="473"/>
    <n v="42"/>
    <n v="4"/>
    <b v="0"/>
  </r>
  <r>
    <s v="AZ-2014-7384314"/>
    <x v="1099"/>
    <n v="17"/>
    <n v="11"/>
    <n v="14"/>
    <x v="1099"/>
    <s v="Milla Hollinworth"/>
    <x v="1"/>
    <x v="5"/>
    <s v="Berlin"/>
    <x v="1"/>
    <s v="Corporate"/>
    <s v="Economy"/>
    <x v="0"/>
    <x v="2"/>
    <s v="Boston Sketch Pad, Easy-Erase"/>
    <n v="0"/>
    <n v="352"/>
    <n v="74"/>
    <n v="8"/>
    <b v="0"/>
  </r>
  <r>
    <s v="BN-2014-4309746"/>
    <x v="1099"/>
    <n v="17"/>
    <n v="11"/>
    <n v="14"/>
    <x v="1099"/>
    <s v="Adam Walpole"/>
    <x v="1"/>
    <x v="43"/>
    <s v="Celle"/>
    <x v="1"/>
    <s v="Corporate"/>
    <s v="Economy"/>
    <x v="0"/>
    <x v="2"/>
    <s v="BIC Highlighters, Easy-Erase"/>
    <n v="0"/>
    <n v="96"/>
    <n v="22"/>
    <n v="5"/>
    <b v="1"/>
  </r>
  <r>
    <s v="BN-2014-4309746"/>
    <x v="1099"/>
    <n v="17"/>
    <n v="11"/>
    <n v="14"/>
    <x v="1099"/>
    <s v="Adam Walpole"/>
    <x v="1"/>
    <x v="43"/>
    <s v="Celle"/>
    <x v="1"/>
    <s v="Corporate"/>
    <s v="Economy"/>
    <x v="0"/>
    <x v="1"/>
    <s v="Cardinal Index Tab, Economy"/>
    <n v="0"/>
    <n v="18"/>
    <n v="8"/>
    <n v="2"/>
    <b v="1"/>
  </r>
  <r>
    <s v="BN-2014-3198729"/>
    <x v="1099"/>
    <n v="17"/>
    <n v="11"/>
    <n v="14"/>
    <x v="1099"/>
    <s v="Sebastian Barber"/>
    <x v="9"/>
    <x v="68"/>
    <s v="Nijmegen"/>
    <x v="1"/>
    <s v="Home Office"/>
    <s v="Economy Plus"/>
    <x v="0"/>
    <x v="2"/>
    <s v="Boston Highlighters, Easy-Erase"/>
    <n v="1"/>
    <n v="77"/>
    <n v="-43"/>
    <n v="8"/>
    <b v="1"/>
  </r>
  <r>
    <s v="BN-2014-3198729"/>
    <x v="1099"/>
    <n v="17"/>
    <n v="11"/>
    <n v="14"/>
    <x v="1099"/>
    <s v="Sebastian Barber"/>
    <x v="9"/>
    <x v="68"/>
    <s v="Nijmegen"/>
    <x v="1"/>
    <s v="Home Office"/>
    <s v="Economy Plus"/>
    <x v="0"/>
    <x v="10"/>
    <s v="Kraft Peel and Seal, Set of 50"/>
    <n v="1"/>
    <n v="72"/>
    <n v="-46"/>
    <n v="7"/>
    <b v="0"/>
  </r>
  <r>
    <s v="BN-2014-3198729"/>
    <x v="1099"/>
    <n v="17"/>
    <n v="11"/>
    <n v="14"/>
    <x v="1099"/>
    <s v="Sebastian Barber"/>
    <x v="9"/>
    <x v="68"/>
    <s v="Nijmegen"/>
    <x v="1"/>
    <s v="Home Office"/>
    <s v="Economy Plus"/>
    <x v="0"/>
    <x v="11"/>
    <s v="Advantus Rubber Bands, Bulk Pack"/>
    <n v="1"/>
    <n v="41"/>
    <n v="-14"/>
    <n v="5"/>
    <b v="0"/>
  </r>
  <r>
    <s v="AZ-2014-985095"/>
    <x v="1099"/>
    <n v="17"/>
    <n v="11"/>
    <n v="14"/>
    <x v="1099"/>
    <s v="Zachary Disher"/>
    <x v="2"/>
    <x v="55"/>
    <s v="Florence"/>
    <x v="2"/>
    <s v="Consumer"/>
    <s v="Economy Plus"/>
    <x v="0"/>
    <x v="2"/>
    <s v="BIC Pens, Water Color"/>
    <n v="0"/>
    <n v="35"/>
    <n v="14"/>
    <n v="2"/>
    <b v="0"/>
  </r>
  <r>
    <s v="AZ-2014-985095"/>
    <x v="1099"/>
    <n v="17"/>
    <n v="11"/>
    <n v="14"/>
    <x v="1099"/>
    <s v="Zachary Disher"/>
    <x v="2"/>
    <x v="55"/>
    <s v="Florence"/>
    <x v="2"/>
    <s v="Consumer"/>
    <s v="Economy Plus"/>
    <x v="0"/>
    <x v="2"/>
    <s v="Boston Sketch Pad, Easy-Erase"/>
    <n v="0"/>
    <n v="391"/>
    <n v="113"/>
    <n v="8"/>
    <b v="0"/>
  </r>
  <r>
    <s v="BN-2014-4309746"/>
    <x v="1099"/>
    <n v="17"/>
    <n v="11"/>
    <n v="14"/>
    <x v="1099"/>
    <s v="Adam Walpole"/>
    <x v="1"/>
    <x v="43"/>
    <s v="Celle"/>
    <x v="1"/>
    <s v="Corporate"/>
    <s v="Economy"/>
    <x v="1"/>
    <x v="7"/>
    <s v="Memorex Numeric Keypad, Erganomic"/>
    <n v="0"/>
    <n v="187"/>
    <n v="30"/>
    <n v="4"/>
    <b v="1"/>
  </r>
  <r>
    <s v="AZ-2014-985095"/>
    <x v="1099"/>
    <n v="17"/>
    <n v="11"/>
    <n v="14"/>
    <x v="1099"/>
    <s v="Zachary Disher"/>
    <x v="2"/>
    <x v="55"/>
    <s v="Florence"/>
    <x v="2"/>
    <s v="Consumer"/>
    <s v="Economy Plus"/>
    <x v="1"/>
    <x v="13"/>
    <s v="Hewlett Ink, Laser"/>
    <n v="0"/>
    <n v="743"/>
    <n v="89"/>
    <n v="5"/>
    <b v="1"/>
  </r>
  <r>
    <s v="AZ-2011-9747665"/>
    <x v="1100"/>
    <n v="18"/>
    <n v="11"/>
    <n v="11"/>
    <x v="1100"/>
    <s v="Tammy Chamblee"/>
    <x v="3"/>
    <x v="30"/>
    <s v="Lille"/>
    <x v="1"/>
    <s v="Consumer"/>
    <s v="Economy"/>
    <x v="2"/>
    <x v="5"/>
    <s v="Safco Library with Doors, Mobile"/>
    <n v="0"/>
    <n v="3178"/>
    <n v="-177"/>
    <n v="9"/>
    <b v="0"/>
  </r>
  <r>
    <s v="AZ-2011-9747665"/>
    <x v="1100"/>
    <n v="18"/>
    <n v="11"/>
    <n v="11"/>
    <x v="1100"/>
    <s v="Tammy Chamblee"/>
    <x v="3"/>
    <x v="30"/>
    <s v="Lille"/>
    <x v="1"/>
    <s v="Consumer"/>
    <s v="Economy"/>
    <x v="2"/>
    <x v="6"/>
    <s v="Hon Chairmat, Black"/>
    <n v="0"/>
    <n v="669"/>
    <n v="-45"/>
    <n v="14"/>
    <b v="0"/>
  </r>
  <r>
    <s v="AZ-2011-9747665"/>
    <x v="1100"/>
    <n v="18"/>
    <n v="11"/>
    <n v="11"/>
    <x v="1100"/>
    <s v="Tammy Chamblee"/>
    <x v="3"/>
    <x v="30"/>
    <s v="Lille"/>
    <x v="1"/>
    <s v="Consumer"/>
    <s v="Economy"/>
    <x v="0"/>
    <x v="10"/>
    <s v="Kraft Peel and Seal, Security-Tint"/>
    <n v="0"/>
    <n v="23"/>
    <n v="4"/>
    <n v="1"/>
    <b v="0"/>
  </r>
  <r>
    <s v="AZ-2013-7287311"/>
    <x v="1101"/>
    <n v="18"/>
    <n v="11"/>
    <n v="13"/>
    <x v="1101"/>
    <s v="Kenneth Gonzales"/>
    <x v="4"/>
    <x v="4"/>
    <s v="Dartford"/>
    <x v="0"/>
    <s v="Consumer"/>
    <s v="Priority"/>
    <x v="0"/>
    <x v="3"/>
    <s v="Rogers File Cart, Single Width"/>
    <n v="0"/>
    <n v="708"/>
    <n v="184"/>
    <n v="5"/>
    <b v="1"/>
  </r>
  <r>
    <s v="AZ-2013-7462248"/>
    <x v="1101"/>
    <n v="18"/>
    <n v="11"/>
    <n v="13"/>
    <x v="1101"/>
    <s v="Maria Kennedy"/>
    <x v="2"/>
    <x v="40"/>
    <s v="Benevento"/>
    <x v="2"/>
    <s v="Consumer"/>
    <s v="Priority"/>
    <x v="0"/>
    <x v="2"/>
    <s v="BIC Pens, Easy-Erase"/>
    <n v="0"/>
    <n v="29"/>
    <n v="6"/>
    <n v="2"/>
    <b v="1"/>
  </r>
  <r>
    <s v="AZ-2013-7462248"/>
    <x v="1101"/>
    <n v="18"/>
    <n v="11"/>
    <n v="13"/>
    <x v="1101"/>
    <s v="Maria Kennedy"/>
    <x v="2"/>
    <x v="40"/>
    <s v="Benevento"/>
    <x v="2"/>
    <s v="Consumer"/>
    <s v="Priority"/>
    <x v="0"/>
    <x v="12"/>
    <s v="Kleencut Ruler, Easy Grip"/>
    <n v="0"/>
    <n v="76"/>
    <n v="2"/>
    <n v="5"/>
    <b v="0"/>
  </r>
  <r>
    <s v="BN-2013-6496394"/>
    <x v="1101"/>
    <n v="18"/>
    <n v="11"/>
    <n v="13"/>
    <x v="1101"/>
    <s v="Beverly Brooks"/>
    <x v="4"/>
    <x v="4"/>
    <s v="Birmingham"/>
    <x v="0"/>
    <s v="Consumer"/>
    <s v="Economy"/>
    <x v="0"/>
    <x v="3"/>
    <s v="Smead Lockers, Wire Frame"/>
    <n v="1"/>
    <n v="296"/>
    <n v="-243"/>
    <n v="3"/>
    <b v="0"/>
  </r>
  <r>
    <s v="BN-2013-6496394"/>
    <x v="1101"/>
    <n v="18"/>
    <n v="11"/>
    <n v="13"/>
    <x v="1101"/>
    <s v="Beverly Brooks"/>
    <x v="4"/>
    <x v="4"/>
    <s v="Birmingham"/>
    <x v="0"/>
    <s v="Consumer"/>
    <s v="Economy"/>
    <x v="0"/>
    <x v="12"/>
    <s v="Elite Scissors, High Speed"/>
    <n v="1"/>
    <n v="23"/>
    <n v="-1"/>
    <n v="2"/>
    <b v="1"/>
  </r>
  <r>
    <s v="BN-2013-4955166"/>
    <x v="1101"/>
    <n v="18"/>
    <n v="11"/>
    <n v="13"/>
    <x v="1101"/>
    <s v="Phoebe Moore"/>
    <x v="3"/>
    <x v="8"/>
    <s v="Conflans-Sainte-Honorine"/>
    <x v="1"/>
    <s v="Corporate"/>
    <s v="Economy"/>
    <x v="1"/>
    <x v="9"/>
    <s v="Nokia Office Telephone, with Caller ID"/>
    <n v="0"/>
    <n v="166"/>
    <n v="-22"/>
    <n v="3"/>
    <b v="0"/>
  </r>
  <r>
    <s v="BN-2013-4370174"/>
    <x v="1101"/>
    <n v="18"/>
    <n v="11"/>
    <n v="13"/>
    <x v="1101"/>
    <s v="Ashley Baldwinson"/>
    <x v="4"/>
    <x v="4"/>
    <s v="Newcastle upon Tyne"/>
    <x v="0"/>
    <s v="Corporate"/>
    <s v="Economy"/>
    <x v="2"/>
    <x v="15"/>
    <s v="Eldon Clock, Durable"/>
    <n v="0"/>
    <n v="225"/>
    <n v="0"/>
    <n v="6"/>
    <b v="0"/>
  </r>
  <r>
    <s v="AZ-2014-6061991"/>
    <x v="1102"/>
    <n v="18"/>
    <n v="11"/>
    <n v="14"/>
    <x v="1102"/>
    <s v="Gerald Galvan"/>
    <x v="0"/>
    <x v="76"/>
    <s v="Landskrona"/>
    <x v="0"/>
    <s v="Corporate"/>
    <s v="Economy Plus"/>
    <x v="2"/>
    <x v="6"/>
    <s v="Harbour Creations Bag Chairs, Red"/>
    <n v="1"/>
    <n v="185"/>
    <n v="-26"/>
    <n v="6"/>
    <b v="0"/>
  </r>
  <r>
    <s v="AZ-2014-3436015"/>
    <x v="1102"/>
    <n v="18"/>
    <n v="11"/>
    <n v="14"/>
    <x v="1102"/>
    <s v="Jade Farmer"/>
    <x v="5"/>
    <x v="54"/>
    <s v="Madrid"/>
    <x v="2"/>
    <s v="Consumer"/>
    <s v="Priority"/>
    <x v="2"/>
    <x v="5"/>
    <s v="Dania Classic Bookcase, Metal"/>
    <n v="0"/>
    <n v="410"/>
    <n v="135"/>
    <n v="1"/>
    <b v="1"/>
  </r>
  <r>
    <s v="AZ-2014-9050550"/>
    <x v="1102"/>
    <n v="18"/>
    <n v="11"/>
    <n v="14"/>
    <x v="1102"/>
    <s v="Charles Builder"/>
    <x v="3"/>
    <x v="9"/>
    <s v="Aix-les-Bains"/>
    <x v="1"/>
    <s v="Consumer"/>
    <s v="Economy Plus"/>
    <x v="0"/>
    <x v="10"/>
    <s v="GlobeWeis Clasp Envelope, Set of 50"/>
    <n v="0"/>
    <n v="10"/>
    <n v="4"/>
    <n v="1"/>
    <b v="0"/>
  </r>
  <r>
    <s v="BN-2014-8834829"/>
    <x v="1102"/>
    <n v="18"/>
    <n v="11"/>
    <n v="14"/>
    <x v="1102"/>
    <s v="Piper Wilder-Neligan"/>
    <x v="3"/>
    <x v="8"/>
    <s v="Pantin"/>
    <x v="1"/>
    <s v="Consumer"/>
    <s v="Economy Plus"/>
    <x v="0"/>
    <x v="3"/>
    <s v="Smead Lockers, Wire Frame"/>
    <n v="0"/>
    <n v="711"/>
    <n v="-8"/>
    <n v="4"/>
    <b v="0"/>
  </r>
  <r>
    <s v="AZ-2014-3436015"/>
    <x v="1102"/>
    <n v="18"/>
    <n v="11"/>
    <n v="14"/>
    <x v="1102"/>
    <s v="Jade Farmer"/>
    <x v="5"/>
    <x v="54"/>
    <s v="Madrid"/>
    <x v="2"/>
    <s v="Consumer"/>
    <s v="Priority"/>
    <x v="0"/>
    <x v="2"/>
    <s v="Sanford Highlighters, Easy-Erase"/>
    <n v="0"/>
    <n v="144"/>
    <n v="6"/>
    <n v="9"/>
    <b v="1"/>
  </r>
  <r>
    <s v="AZ-2014-3436015"/>
    <x v="1102"/>
    <n v="18"/>
    <n v="11"/>
    <n v="14"/>
    <x v="1102"/>
    <s v="Jade Farmer"/>
    <x v="5"/>
    <x v="54"/>
    <s v="Madrid"/>
    <x v="2"/>
    <s v="Consumer"/>
    <s v="Priority"/>
    <x v="0"/>
    <x v="2"/>
    <s v="Sanford Markers, Water Color"/>
    <n v="0"/>
    <n v="185"/>
    <n v="17"/>
    <n v="7"/>
    <b v="1"/>
  </r>
  <r>
    <s v="AZ-2014-6061991"/>
    <x v="1102"/>
    <n v="18"/>
    <n v="11"/>
    <n v="14"/>
    <x v="1102"/>
    <s v="Gerald Galvan"/>
    <x v="0"/>
    <x v="76"/>
    <s v="Landskrona"/>
    <x v="0"/>
    <s v="Corporate"/>
    <s v="Economy Plus"/>
    <x v="1"/>
    <x v="13"/>
    <s v="Hewlett Copy Machine, Color"/>
    <n v="1"/>
    <n v="663"/>
    <n v="-212"/>
    <n v="5"/>
    <b v="0"/>
  </r>
  <r>
    <s v="AZ-2014-6061991"/>
    <x v="1102"/>
    <n v="18"/>
    <n v="11"/>
    <n v="14"/>
    <x v="1102"/>
    <s v="Gerald Galvan"/>
    <x v="0"/>
    <x v="76"/>
    <s v="Landskrona"/>
    <x v="0"/>
    <s v="Corporate"/>
    <s v="Economy Plus"/>
    <x v="1"/>
    <x v="4"/>
    <s v="Okidata Printer, Wireless"/>
    <n v="1"/>
    <n v="671"/>
    <n v="-309"/>
    <n v="5"/>
    <b v="1"/>
  </r>
  <r>
    <s v="AZ-2014-3436015"/>
    <x v="1102"/>
    <n v="18"/>
    <n v="11"/>
    <n v="14"/>
    <x v="1102"/>
    <s v="Jade Farmer"/>
    <x v="5"/>
    <x v="54"/>
    <s v="Madrid"/>
    <x v="2"/>
    <s v="Consumer"/>
    <s v="Priority"/>
    <x v="1"/>
    <x v="7"/>
    <s v="Logitech Keyboard, USB"/>
    <n v="0"/>
    <n v="363"/>
    <n v="76"/>
    <n v="5"/>
    <b v="0"/>
  </r>
  <r>
    <s v="AZ-2014-3855882"/>
    <x v="1102"/>
    <n v="18"/>
    <n v="11"/>
    <n v="14"/>
    <x v="1102"/>
    <s v="Beverly Brooks"/>
    <x v="3"/>
    <x v="8"/>
    <s v="Longjumeau"/>
    <x v="1"/>
    <s v="Consumer"/>
    <s v="Economy"/>
    <x v="0"/>
    <x v="1"/>
    <s v="Acco Index Tab, Clear"/>
    <n v="0"/>
    <n v="40"/>
    <n v="17"/>
    <n v="5"/>
    <b v="1"/>
  </r>
  <r>
    <s v="BN-2014-7201366"/>
    <x v="1102"/>
    <n v="18"/>
    <n v="11"/>
    <n v="14"/>
    <x v="1102"/>
    <s v="Jeffrey Laird"/>
    <x v="5"/>
    <x v="54"/>
    <s v="Las Rozas de Madrid"/>
    <x v="2"/>
    <s v="Corporate"/>
    <s v="Economy"/>
    <x v="0"/>
    <x v="3"/>
    <s v="Eldon Shelving, Industrial"/>
    <n v="0"/>
    <n v="396"/>
    <n v="-31"/>
    <n v="9"/>
    <b v="0"/>
  </r>
  <r>
    <s v="AZ-2014-9165152"/>
    <x v="1102"/>
    <n v="18"/>
    <n v="11"/>
    <n v="14"/>
    <x v="1102"/>
    <s v="Ethan Williams"/>
    <x v="4"/>
    <x v="42"/>
    <s v="Livingston"/>
    <x v="0"/>
    <s v="Corporate"/>
    <s v="Economy"/>
    <x v="2"/>
    <x v="5"/>
    <s v="Dania Library with Doors, Metal"/>
    <n v="0"/>
    <n v="724"/>
    <n v="253"/>
    <n v="2"/>
    <b v="1"/>
  </r>
  <r>
    <s v="AZ-2014-9165152"/>
    <x v="1102"/>
    <n v="18"/>
    <n v="11"/>
    <n v="14"/>
    <x v="1102"/>
    <s v="Ethan Williams"/>
    <x v="4"/>
    <x v="42"/>
    <s v="Livingston"/>
    <x v="0"/>
    <s v="Corporate"/>
    <s v="Economy"/>
    <x v="0"/>
    <x v="10"/>
    <s v="Jiffy Mailers, Set of 50"/>
    <n v="0"/>
    <n v="112"/>
    <n v="24"/>
    <n v="3"/>
    <b v="1"/>
  </r>
  <r>
    <s v="AZ-2014-2414105"/>
    <x v="1102"/>
    <n v="18"/>
    <n v="11"/>
    <n v="14"/>
    <x v="1102"/>
    <s v="Jeremy Pilcher"/>
    <x v="3"/>
    <x v="73"/>
    <s v="Saint-Malo"/>
    <x v="1"/>
    <s v="Corporate"/>
    <s v="Economy"/>
    <x v="0"/>
    <x v="2"/>
    <s v="Sanford Highlighters, Easy-Erase"/>
    <n v="0"/>
    <n v="16"/>
    <n v="1"/>
    <n v="1"/>
    <b v="1"/>
  </r>
  <r>
    <s v="BN-2011-5791319"/>
    <x v="1103"/>
    <n v="19"/>
    <n v="11"/>
    <n v="11"/>
    <x v="1103"/>
    <s v="Philip Newsom"/>
    <x v="2"/>
    <x v="2"/>
    <s v="Bologna"/>
    <x v="2"/>
    <s v="Corporate"/>
    <s v="Economy Plus"/>
    <x v="2"/>
    <x v="16"/>
    <s v="Barricks Coffee Table, Adjustable Height"/>
    <n v="1"/>
    <n v="607"/>
    <n v="-304"/>
    <n v="4"/>
    <b v="0"/>
  </r>
  <r>
    <s v="BN-2011-5791319"/>
    <x v="1103"/>
    <n v="19"/>
    <n v="11"/>
    <n v="11"/>
    <x v="1103"/>
    <s v="Philip Newsom"/>
    <x v="2"/>
    <x v="2"/>
    <s v="Bologna"/>
    <x v="2"/>
    <s v="Corporate"/>
    <s v="Economy Plus"/>
    <x v="1"/>
    <x v="7"/>
    <s v="SanDisk Flash Drive, USB"/>
    <n v="0"/>
    <n v="159"/>
    <n v="6"/>
    <n v="4"/>
    <b v="1"/>
  </r>
  <r>
    <s v="BN-2011-5791319"/>
    <x v="1103"/>
    <n v="19"/>
    <n v="11"/>
    <n v="11"/>
    <x v="1103"/>
    <s v="Philip Newsom"/>
    <x v="2"/>
    <x v="2"/>
    <s v="Bologna"/>
    <x v="2"/>
    <s v="Corporate"/>
    <s v="Economy Plus"/>
    <x v="1"/>
    <x v="9"/>
    <s v="Motorola Audio Dock, VoIP"/>
    <n v="0"/>
    <n v="729"/>
    <n v="-134"/>
    <n v="7"/>
    <b v="0"/>
  </r>
  <r>
    <s v="AZ-2012-1821964"/>
    <x v="1104"/>
    <n v="19"/>
    <n v="11"/>
    <n v="12"/>
    <x v="1104"/>
    <s v="Dominic Stephenson"/>
    <x v="4"/>
    <x v="42"/>
    <s v="Edinburgh"/>
    <x v="0"/>
    <s v="Home Office"/>
    <s v="Economy Plus"/>
    <x v="0"/>
    <x v="11"/>
    <s v="Advantus Push Pins, Assorted Sizes"/>
    <n v="0"/>
    <n v="12"/>
    <n v="2"/>
    <n v="1"/>
    <b v="1"/>
  </r>
  <r>
    <s v="AZ-2012-517660"/>
    <x v="1104"/>
    <n v="19"/>
    <n v="11"/>
    <n v="12"/>
    <x v="1104"/>
    <s v="Leah Barrett"/>
    <x v="3"/>
    <x v="52"/>
    <s v="Angers"/>
    <x v="1"/>
    <s v="Consumer"/>
    <s v="Economy"/>
    <x v="0"/>
    <x v="1"/>
    <s v="Cardinal Binding Machine, Clear"/>
    <n v="0"/>
    <n v="148"/>
    <n v="59"/>
    <n v="3"/>
    <b v="0"/>
  </r>
  <r>
    <s v="AZ-2012-517660"/>
    <x v="1104"/>
    <n v="19"/>
    <n v="11"/>
    <n v="12"/>
    <x v="1104"/>
    <s v="Leah Barrett"/>
    <x v="3"/>
    <x v="52"/>
    <s v="Angers"/>
    <x v="1"/>
    <s v="Consumer"/>
    <s v="Economy"/>
    <x v="0"/>
    <x v="14"/>
    <s v="Hon Shipping Labels, Alphabetical"/>
    <n v="0"/>
    <n v="56"/>
    <n v="25"/>
    <n v="5"/>
    <b v="1"/>
  </r>
  <r>
    <s v="AZ-2012-8186221"/>
    <x v="1104"/>
    <n v="19"/>
    <n v="11"/>
    <n v="12"/>
    <x v="1104"/>
    <s v="Edward Webber"/>
    <x v="1"/>
    <x v="23"/>
    <s v="Munich"/>
    <x v="1"/>
    <s v="Home Office"/>
    <s v="Economy"/>
    <x v="0"/>
    <x v="2"/>
    <s v="Stanley Pens, Water Color"/>
    <n v="0"/>
    <n v="26"/>
    <n v="8"/>
    <n v="2"/>
    <b v="1"/>
  </r>
  <r>
    <s v="AZ-2012-8186221"/>
    <x v="1104"/>
    <n v="19"/>
    <n v="11"/>
    <n v="12"/>
    <x v="1104"/>
    <s v="Edward Webber"/>
    <x v="1"/>
    <x v="23"/>
    <s v="Munich"/>
    <x v="1"/>
    <s v="Home Office"/>
    <s v="Economy"/>
    <x v="0"/>
    <x v="11"/>
    <s v="OIC Push Pins, Bulk Pack"/>
    <n v="0"/>
    <n v="15"/>
    <n v="3"/>
    <n v="1"/>
    <b v="0"/>
  </r>
  <r>
    <s v="AZ-2012-8186221"/>
    <x v="1104"/>
    <n v="19"/>
    <n v="11"/>
    <n v="12"/>
    <x v="1104"/>
    <s v="Edward Webber"/>
    <x v="1"/>
    <x v="23"/>
    <s v="Munich"/>
    <x v="1"/>
    <s v="Home Office"/>
    <s v="Economy"/>
    <x v="1"/>
    <x v="7"/>
    <s v="Belkin Memory Card, Programmable"/>
    <n v="0"/>
    <n v="349"/>
    <n v="105"/>
    <n v="3"/>
    <b v="1"/>
  </r>
  <r>
    <s v="AZ-2012-8186221"/>
    <x v="1104"/>
    <n v="19"/>
    <n v="11"/>
    <n v="12"/>
    <x v="1104"/>
    <s v="Edward Webber"/>
    <x v="1"/>
    <x v="23"/>
    <s v="Munich"/>
    <x v="1"/>
    <s v="Home Office"/>
    <s v="Economy"/>
    <x v="1"/>
    <x v="13"/>
    <s v="Canon Fax Machine, Digital"/>
    <n v="0"/>
    <n v="636"/>
    <n v="146"/>
    <n v="2"/>
    <b v="0"/>
  </r>
  <r>
    <s v="AZ-2012-9672099"/>
    <x v="1104"/>
    <n v="19"/>
    <n v="11"/>
    <n v="12"/>
    <x v="1104"/>
    <s v="Jasmine Hanson"/>
    <x v="4"/>
    <x v="4"/>
    <s v="London"/>
    <x v="0"/>
    <s v="Consumer"/>
    <s v="Priority"/>
    <x v="0"/>
    <x v="1"/>
    <s v="Cardinal Index Tab, Clear"/>
    <n v="0"/>
    <n v="12"/>
    <n v="4"/>
    <n v="2"/>
    <b v="1"/>
  </r>
  <r>
    <s v="AZ-2013-6322927"/>
    <x v="1105"/>
    <n v="19"/>
    <n v="11"/>
    <n v="13"/>
    <x v="1105"/>
    <s v="Jose Gambino"/>
    <x v="4"/>
    <x v="4"/>
    <s v="Mansfield"/>
    <x v="0"/>
    <s v="Corporate"/>
    <s v="Priority"/>
    <x v="0"/>
    <x v="2"/>
    <s v="Stanley Pencil Sharpener, Fluorescent"/>
    <n v="0"/>
    <n v="198"/>
    <n v="63"/>
    <n v="8"/>
    <b v="0"/>
  </r>
  <r>
    <s v="AZ-2013-6322927"/>
    <x v="1105"/>
    <n v="19"/>
    <n v="11"/>
    <n v="13"/>
    <x v="1105"/>
    <s v="Jose Gambino"/>
    <x v="4"/>
    <x v="4"/>
    <s v="Mansfield"/>
    <x v="0"/>
    <s v="Corporate"/>
    <s v="Priority"/>
    <x v="0"/>
    <x v="3"/>
    <s v="Eldon Lockers, Industrial"/>
    <n v="0"/>
    <n v="794"/>
    <n v="389"/>
    <n v="4"/>
    <b v="1"/>
  </r>
  <r>
    <s v="AZ-2013-6322927"/>
    <x v="1105"/>
    <n v="19"/>
    <n v="11"/>
    <n v="13"/>
    <x v="1105"/>
    <s v="Jose Gambino"/>
    <x v="4"/>
    <x v="4"/>
    <s v="Mansfield"/>
    <x v="0"/>
    <s v="Corporate"/>
    <s v="Priority"/>
    <x v="0"/>
    <x v="3"/>
    <s v="Rogers Trays, Single Width"/>
    <n v="0"/>
    <n v="494"/>
    <n v="34"/>
    <n v="8"/>
    <b v="0"/>
  </r>
  <r>
    <s v="AZ-2013-6322927"/>
    <x v="1105"/>
    <n v="19"/>
    <n v="11"/>
    <n v="13"/>
    <x v="1105"/>
    <s v="Jose Gambino"/>
    <x v="4"/>
    <x v="4"/>
    <s v="Mansfield"/>
    <x v="0"/>
    <s v="Corporate"/>
    <s v="Priority"/>
    <x v="0"/>
    <x v="12"/>
    <s v="Kleencut Letter Opener, High Speed"/>
    <n v="0"/>
    <n v="79"/>
    <n v="28"/>
    <n v="3"/>
    <b v="0"/>
  </r>
  <r>
    <s v="AZ-2013-7204904"/>
    <x v="1105"/>
    <n v="19"/>
    <n v="11"/>
    <n v="13"/>
    <x v="1105"/>
    <s v="Eleanor Doyle"/>
    <x v="4"/>
    <x v="4"/>
    <s v="Plymouth"/>
    <x v="0"/>
    <s v="Consumer"/>
    <s v="Economy Plus"/>
    <x v="1"/>
    <x v="7"/>
    <s v="Belkin Mouse, USB"/>
    <n v="0"/>
    <n v="164"/>
    <n v="24"/>
    <n v="4"/>
    <b v="0"/>
  </r>
  <r>
    <s v="AZ-2013-2652183"/>
    <x v="1105"/>
    <n v="19"/>
    <n v="11"/>
    <n v="13"/>
    <x v="1105"/>
    <s v="David Arnold"/>
    <x v="14"/>
    <x v="84"/>
    <s v="Copenhagen"/>
    <x v="0"/>
    <s v="Consumer"/>
    <s v="Economy"/>
    <x v="0"/>
    <x v="11"/>
    <s v="Accos Clamps, 12 Pack"/>
    <n v="1"/>
    <n v="47"/>
    <n v="-32"/>
    <n v="5"/>
    <b v="0"/>
  </r>
  <r>
    <s v="AZ-2013-3656949"/>
    <x v="1105"/>
    <n v="19"/>
    <n v="11"/>
    <n v="13"/>
    <x v="1105"/>
    <s v="Jose Gambino"/>
    <x v="2"/>
    <x v="2"/>
    <s v="Carpi"/>
    <x v="2"/>
    <s v="Corporate"/>
    <s v="Economy"/>
    <x v="0"/>
    <x v="1"/>
    <s v="Avery Index Tab, Clear"/>
    <n v="0"/>
    <n v="19"/>
    <n v="1"/>
    <n v="3"/>
    <b v="0"/>
  </r>
  <r>
    <s v="AZ-2013-3656949"/>
    <x v="1105"/>
    <n v="19"/>
    <n v="11"/>
    <n v="13"/>
    <x v="1105"/>
    <s v="Jose Gambino"/>
    <x v="2"/>
    <x v="2"/>
    <s v="Carpi"/>
    <x v="2"/>
    <s v="Corporate"/>
    <s v="Economy"/>
    <x v="0"/>
    <x v="1"/>
    <s v="Cardinal Hole Reinforcements, Economy"/>
    <n v="0"/>
    <n v="21"/>
    <n v="9"/>
    <n v="4"/>
    <b v="0"/>
  </r>
  <r>
    <s v="AZ-2013-6529496"/>
    <x v="1105"/>
    <n v="19"/>
    <n v="11"/>
    <n v="13"/>
    <x v="1105"/>
    <s v="Charlie Smithies"/>
    <x v="4"/>
    <x v="4"/>
    <s v="Rugby"/>
    <x v="0"/>
    <s v="Consumer"/>
    <s v="Economy"/>
    <x v="1"/>
    <x v="4"/>
    <s v="Panasonic Printer, Durable"/>
    <n v="0"/>
    <n v="800"/>
    <n v="168"/>
    <n v="3"/>
    <b v="0"/>
  </r>
  <r>
    <s v="AZ-2013-6529496"/>
    <x v="1105"/>
    <n v="19"/>
    <n v="11"/>
    <n v="13"/>
    <x v="1105"/>
    <s v="Charlie Smithies"/>
    <x v="4"/>
    <x v="4"/>
    <s v="Rugby"/>
    <x v="0"/>
    <s v="Consumer"/>
    <s v="Economy"/>
    <x v="1"/>
    <x v="9"/>
    <s v="Nokia Smart Phone, Full Size"/>
    <n v="0"/>
    <n v="1908"/>
    <n v="820"/>
    <n v="3"/>
    <b v="1"/>
  </r>
  <r>
    <s v="AZ-2013-2671803"/>
    <x v="1105"/>
    <n v="19"/>
    <n v="11"/>
    <n v="13"/>
    <x v="1105"/>
    <s v="Edward Davidson"/>
    <x v="1"/>
    <x v="5"/>
    <s v="Berlin"/>
    <x v="1"/>
    <s v="Home Office"/>
    <s v="Economy"/>
    <x v="0"/>
    <x v="3"/>
    <s v="Fellowes Folders, Blue"/>
    <n v="0"/>
    <n v="127"/>
    <n v="48"/>
    <n v="6"/>
    <b v="1"/>
  </r>
  <r>
    <s v="AZ-2013-82677"/>
    <x v="1105"/>
    <n v="19"/>
    <n v="11"/>
    <n v="13"/>
    <x v="1105"/>
    <s v="Mariam McMeckan"/>
    <x v="8"/>
    <x v="56"/>
    <s v="Ghent"/>
    <x v="1"/>
    <s v="Corporate"/>
    <s v="Economy"/>
    <x v="0"/>
    <x v="2"/>
    <s v="Sanford Markers, Easy-Erase"/>
    <n v="0"/>
    <n v="47"/>
    <n v="1"/>
    <n v="2"/>
    <b v="0"/>
  </r>
  <r>
    <s v="AZ-2013-8017533"/>
    <x v="1105"/>
    <n v="19"/>
    <n v="11"/>
    <n v="13"/>
    <x v="1105"/>
    <s v="Ethan Williams"/>
    <x v="3"/>
    <x v="73"/>
    <s v="Saint-Brieuc"/>
    <x v="1"/>
    <s v="Corporate"/>
    <s v="Economy"/>
    <x v="0"/>
    <x v="1"/>
    <s v="Cardinal 3-Hole Punch, Clear"/>
    <n v="0"/>
    <n v="198"/>
    <n v="41"/>
    <n v="7"/>
    <b v="0"/>
  </r>
  <r>
    <s v="AZ-2013-82677"/>
    <x v="1105"/>
    <n v="19"/>
    <n v="11"/>
    <n v="13"/>
    <x v="1105"/>
    <s v="Mariam McMeckan"/>
    <x v="8"/>
    <x v="56"/>
    <s v="Ghent"/>
    <x v="1"/>
    <s v="Corporate"/>
    <s v="Economy"/>
    <x v="1"/>
    <x v="7"/>
    <s v="Enermax Mouse, Programmable"/>
    <n v="0"/>
    <n v="293"/>
    <n v="0"/>
    <n v="7"/>
    <b v="0"/>
  </r>
  <r>
    <s v="AZ-2013-8017533"/>
    <x v="1105"/>
    <n v="19"/>
    <n v="11"/>
    <n v="13"/>
    <x v="1105"/>
    <s v="Ethan Williams"/>
    <x v="3"/>
    <x v="73"/>
    <s v="Saint-Brieuc"/>
    <x v="1"/>
    <s v="Corporate"/>
    <s v="Economy"/>
    <x v="1"/>
    <x v="9"/>
    <s v="Samsung Signal Booster, Full Size"/>
    <n v="0"/>
    <n v="469"/>
    <n v="182"/>
    <n v="4"/>
    <b v="0"/>
  </r>
  <r>
    <s v="AZ-2014-6854187"/>
    <x v="1106"/>
    <n v="19"/>
    <n v="11"/>
    <n v="14"/>
    <x v="1106"/>
    <s v="Oscar Clayton"/>
    <x v="3"/>
    <x v="30"/>
    <s v="Lille"/>
    <x v="1"/>
    <s v="Consumer"/>
    <s v="Priority"/>
    <x v="0"/>
    <x v="0"/>
    <s v="Enermax Note Cards, Premium"/>
    <n v="0"/>
    <n v="30"/>
    <n v="6"/>
    <n v="1"/>
    <b v="1"/>
  </r>
  <r>
    <s v="AZ-2014-6530154"/>
    <x v="1106"/>
    <n v="19"/>
    <n v="11"/>
    <n v="14"/>
    <x v="1106"/>
    <s v="Bettie Lang"/>
    <x v="3"/>
    <x v="30"/>
    <s v="Lille"/>
    <x v="1"/>
    <s v="Consumer"/>
    <s v="Economy"/>
    <x v="2"/>
    <x v="6"/>
    <s v="Hon Executive Leather Armchair, Adjustable"/>
    <n v="0"/>
    <n v="5729"/>
    <n v="64"/>
    <n v="14"/>
    <b v="1"/>
  </r>
  <r>
    <s v="AZ-2014-6530154"/>
    <x v="1106"/>
    <n v="19"/>
    <n v="11"/>
    <n v="14"/>
    <x v="1106"/>
    <s v="Bettie Lang"/>
    <x v="3"/>
    <x v="30"/>
    <s v="Lille"/>
    <x v="1"/>
    <s v="Consumer"/>
    <s v="Economy"/>
    <x v="0"/>
    <x v="0"/>
    <s v="Enermax Cards &amp; Envelopes, Premium"/>
    <n v="0"/>
    <n v="94"/>
    <n v="27"/>
    <n v="2"/>
    <b v="0"/>
  </r>
  <r>
    <s v="AZ-2014-6530154"/>
    <x v="1106"/>
    <n v="19"/>
    <n v="11"/>
    <n v="14"/>
    <x v="1106"/>
    <s v="Bettie Lang"/>
    <x v="3"/>
    <x v="30"/>
    <s v="Lille"/>
    <x v="1"/>
    <s v="Consumer"/>
    <s v="Economy"/>
    <x v="0"/>
    <x v="12"/>
    <s v="Kleencut Ruler, Easy Grip"/>
    <n v="0"/>
    <n v="213"/>
    <n v="4"/>
    <n v="14"/>
    <b v="1"/>
  </r>
  <r>
    <s v="AZ-2014-6530154"/>
    <x v="1106"/>
    <n v="19"/>
    <n v="11"/>
    <n v="14"/>
    <x v="1106"/>
    <s v="Bettie Lang"/>
    <x v="3"/>
    <x v="30"/>
    <s v="Lille"/>
    <x v="1"/>
    <s v="Consumer"/>
    <s v="Economy"/>
    <x v="1"/>
    <x v="13"/>
    <s v="Canon Ink, Digital"/>
    <n v="0"/>
    <n v="250"/>
    <n v="-12"/>
    <n v="2"/>
    <b v="0"/>
  </r>
  <r>
    <s v="AZ-2014-6305127"/>
    <x v="1106"/>
    <n v="19"/>
    <n v="11"/>
    <n v="14"/>
    <x v="1106"/>
    <s v="Justin Armit"/>
    <x v="4"/>
    <x v="4"/>
    <s v="Farnborough"/>
    <x v="0"/>
    <s v="Consumer"/>
    <s v="Economy"/>
    <x v="0"/>
    <x v="0"/>
    <s v="SanDisk Computer Printout Paper, Premium"/>
    <n v="0"/>
    <n v="60"/>
    <n v="13"/>
    <n v="2"/>
    <b v="1"/>
  </r>
  <r>
    <s v="AZ-2014-8637835"/>
    <x v="1106"/>
    <n v="19"/>
    <n v="11"/>
    <n v="14"/>
    <x v="1106"/>
    <s v="Jasmine Slater"/>
    <x v="4"/>
    <x v="4"/>
    <s v="Preston"/>
    <x v="0"/>
    <s v="Corporate"/>
    <s v="Economy"/>
    <x v="0"/>
    <x v="1"/>
    <s v="Ibico Index Tab, Durable"/>
    <n v="0"/>
    <n v="19"/>
    <n v="8"/>
    <n v="2"/>
    <b v="1"/>
  </r>
  <r>
    <s v="AZ-2014-8637835"/>
    <x v="1106"/>
    <n v="19"/>
    <n v="11"/>
    <n v="14"/>
    <x v="1106"/>
    <s v="Jasmine Slater"/>
    <x v="4"/>
    <x v="4"/>
    <s v="Preston"/>
    <x v="0"/>
    <s v="Corporate"/>
    <s v="Economy"/>
    <x v="0"/>
    <x v="11"/>
    <s v="Stockwell Staples, Assorted Sizes"/>
    <n v="0"/>
    <n v="25"/>
    <n v="11"/>
    <n v="3"/>
    <b v="0"/>
  </r>
  <r>
    <s v="BN-2014-8354693"/>
    <x v="1106"/>
    <n v="19"/>
    <n v="11"/>
    <n v="14"/>
    <x v="1106"/>
    <s v="Jason Calhoun"/>
    <x v="9"/>
    <x v="51"/>
    <s v="Hilversum"/>
    <x v="1"/>
    <s v="Consumer"/>
    <s v="Economy"/>
    <x v="0"/>
    <x v="2"/>
    <s v="Binney &amp; Smith Pencil Sharpener, Fluorescent"/>
    <n v="1"/>
    <n v="27"/>
    <n v="-25"/>
    <n v="2"/>
    <b v="0"/>
  </r>
  <r>
    <s v="BN-2014-8354693"/>
    <x v="1106"/>
    <n v="19"/>
    <n v="11"/>
    <n v="14"/>
    <x v="1106"/>
    <s v="Jason Calhoun"/>
    <x v="9"/>
    <x v="51"/>
    <s v="Hilversum"/>
    <x v="1"/>
    <s v="Consumer"/>
    <s v="Economy"/>
    <x v="1"/>
    <x v="13"/>
    <s v="HP Copy Machine, Color"/>
    <n v="1"/>
    <n v="245"/>
    <n v="-78"/>
    <n v="2"/>
    <b v="1"/>
  </r>
  <r>
    <s v="BN-2014-9079543"/>
    <x v="1106"/>
    <n v="19"/>
    <n v="11"/>
    <n v="14"/>
    <x v="1106"/>
    <s v="Freddie Kaur"/>
    <x v="2"/>
    <x v="40"/>
    <s v="Naples"/>
    <x v="2"/>
    <s v="Consumer"/>
    <s v="Economy"/>
    <x v="0"/>
    <x v="14"/>
    <s v="Hon Shipping Labels, Laser Printer Compatible"/>
    <n v="0"/>
    <n v="45"/>
    <n v="13"/>
    <n v="4"/>
    <b v="0"/>
  </r>
  <r>
    <s v="BN-2014-9079543"/>
    <x v="1106"/>
    <n v="19"/>
    <n v="11"/>
    <n v="14"/>
    <x v="1106"/>
    <s v="Freddie Kaur"/>
    <x v="2"/>
    <x v="40"/>
    <s v="Naples"/>
    <x v="2"/>
    <s v="Consumer"/>
    <s v="Economy"/>
    <x v="0"/>
    <x v="3"/>
    <s v="Smead Box, Wire Frame"/>
    <n v="0"/>
    <n v="24"/>
    <n v="-9"/>
    <n v="4"/>
    <b v="0"/>
  </r>
  <r>
    <s v="AZ-2012-7505470"/>
    <x v="1107"/>
    <n v="20"/>
    <n v="11"/>
    <n v="12"/>
    <x v="1107"/>
    <s v="John Kemp"/>
    <x v="4"/>
    <x v="4"/>
    <s v="Northwich"/>
    <x v="0"/>
    <s v="Home Office"/>
    <s v="Priority"/>
    <x v="0"/>
    <x v="1"/>
    <s v="Wilson Jones Binder, Economy"/>
    <n v="0"/>
    <n v="26"/>
    <n v="8"/>
    <n v="2"/>
    <b v="1"/>
  </r>
  <r>
    <s v="AZ-2012-7505470"/>
    <x v="1107"/>
    <n v="20"/>
    <n v="11"/>
    <n v="12"/>
    <x v="1107"/>
    <s v="John Kemp"/>
    <x v="4"/>
    <x v="4"/>
    <s v="Northwich"/>
    <x v="0"/>
    <s v="Home Office"/>
    <s v="Priority"/>
    <x v="0"/>
    <x v="3"/>
    <s v="Eldon Box, Wire Frame"/>
    <n v="0"/>
    <n v="19"/>
    <n v="6"/>
    <n v="2"/>
    <b v="0"/>
  </r>
  <r>
    <s v="AZ-2012-7505470"/>
    <x v="1107"/>
    <n v="20"/>
    <n v="11"/>
    <n v="12"/>
    <x v="1107"/>
    <s v="John Kemp"/>
    <x v="4"/>
    <x v="4"/>
    <s v="Northwich"/>
    <x v="0"/>
    <s v="Home Office"/>
    <s v="Priority"/>
    <x v="0"/>
    <x v="3"/>
    <s v="Rogers Trays, Blue"/>
    <n v="0"/>
    <n v="185"/>
    <n v="55"/>
    <n v="3"/>
    <b v="1"/>
  </r>
  <r>
    <s v="AZ-2012-1801212"/>
    <x v="1107"/>
    <n v="20"/>
    <n v="11"/>
    <n v="12"/>
    <x v="1107"/>
    <s v="Mark Westfall"/>
    <x v="1"/>
    <x v="23"/>
    <s v="Regensburg"/>
    <x v="1"/>
    <s v="Consumer"/>
    <s v="Economy"/>
    <x v="1"/>
    <x v="13"/>
    <s v="HP Ink, Digital"/>
    <n v="0"/>
    <n v="257"/>
    <n v="33"/>
    <n v="2"/>
    <b v="1"/>
  </r>
  <r>
    <s v="AZ-2012-2193596"/>
    <x v="1107"/>
    <n v="20"/>
    <n v="11"/>
    <n v="12"/>
    <x v="1107"/>
    <s v="Millie Newman"/>
    <x v="3"/>
    <x v="8"/>
    <s v="Paris"/>
    <x v="1"/>
    <s v="Consumer"/>
    <s v="Economy"/>
    <x v="0"/>
    <x v="14"/>
    <s v="Hon Shipping Labels, Alphabetical"/>
    <n v="0"/>
    <n v="34"/>
    <n v="15"/>
    <n v="3"/>
    <b v="0"/>
  </r>
  <r>
    <s v="AZ-2012-2193596"/>
    <x v="1107"/>
    <n v="20"/>
    <n v="11"/>
    <n v="12"/>
    <x v="1107"/>
    <s v="Millie Newman"/>
    <x v="3"/>
    <x v="8"/>
    <s v="Paris"/>
    <x v="1"/>
    <s v="Consumer"/>
    <s v="Economy"/>
    <x v="0"/>
    <x v="12"/>
    <s v="Acme Shears, Serrated"/>
    <n v="0"/>
    <n v="140"/>
    <n v="4"/>
    <n v="3"/>
    <b v="0"/>
  </r>
  <r>
    <s v="AZ-2012-2590055"/>
    <x v="1107"/>
    <n v="20"/>
    <n v="11"/>
    <n v="12"/>
    <x v="1107"/>
    <s v="Sophie Franklin"/>
    <x v="3"/>
    <x v="8"/>
    <s v="Issy-les-Moulineaux"/>
    <x v="1"/>
    <s v="Corporate"/>
    <s v="Economy"/>
    <x v="2"/>
    <x v="6"/>
    <s v="Office Star Steel Folding Chair, Black"/>
    <n v="0"/>
    <n v="723"/>
    <n v="-80"/>
    <n v="9"/>
    <b v="0"/>
  </r>
  <r>
    <s v="AZ-2012-2590055"/>
    <x v="1107"/>
    <n v="20"/>
    <n v="11"/>
    <n v="12"/>
    <x v="1107"/>
    <s v="Sophie Franklin"/>
    <x v="3"/>
    <x v="8"/>
    <s v="Issy-les-Moulineaux"/>
    <x v="1"/>
    <s v="Corporate"/>
    <s v="Economy"/>
    <x v="2"/>
    <x v="6"/>
    <s v="SAFCO Bag Chairs, Adjustable"/>
    <n v="0"/>
    <n v="280"/>
    <n v="25"/>
    <n v="6"/>
    <b v="1"/>
  </r>
  <r>
    <s v="AZ-2012-2590055"/>
    <x v="1107"/>
    <n v="20"/>
    <n v="11"/>
    <n v="12"/>
    <x v="1107"/>
    <s v="Sophie Franklin"/>
    <x v="3"/>
    <x v="8"/>
    <s v="Issy-les-Moulineaux"/>
    <x v="1"/>
    <s v="Corporate"/>
    <s v="Economy"/>
    <x v="0"/>
    <x v="0"/>
    <s v="Enermax Note Cards, Multicolor"/>
    <n v="0"/>
    <n v="131"/>
    <n v="27"/>
    <n v="4"/>
    <b v="1"/>
  </r>
  <r>
    <s v="BN-2012-2613317"/>
    <x v="1107"/>
    <n v="20"/>
    <n v="11"/>
    <n v="12"/>
    <x v="1107"/>
    <s v="Kimberly Russo"/>
    <x v="11"/>
    <x v="79"/>
    <s v="Zurich"/>
    <x v="1"/>
    <s v="Corporate"/>
    <s v="Economy Plus"/>
    <x v="0"/>
    <x v="0"/>
    <s v="SanDisk Computer Printout Paper, Multicolor"/>
    <n v="0"/>
    <n v="62"/>
    <n v="8"/>
    <n v="2"/>
    <b v="1"/>
  </r>
  <r>
    <s v="BN-2012-8846248"/>
    <x v="1107"/>
    <n v="20"/>
    <n v="11"/>
    <n v="12"/>
    <x v="1107"/>
    <s v="Alannah Langridge"/>
    <x v="0"/>
    <x v="36"/>
    <s v="Gothenburg"/>
    <x v="0"/>
    <s v="Consumer"/>
    <s v="Economy"/>
    <x v="1"/>
    <x v="13"/>
    <s v="HP Personal Copier, High-Speed"/>
    <n v="1"/>
    <n v="122"/>
    <n v="-59"/>
    <n v="2"/>
    <b v="0"/>
  </r>
  <r>
    <s v="BN-2012-8846248"/>
    <x v="1107"/>
    <n v="20"/>
    <n v="11"/>
    <n v="12"/>
    <x v="1107"/>
    <s v="Alannah Langridge"/>
    <x v="0"/>
    <x v="36"/>
    <s v="Gothenburg"/>
    <x v="0"/>
    <s v="Consumer"/>
    <s v="Economy"/>
    <x v="1"/>
    <x v="9"/>
    <s v="Samsung Office Telephone, Full Size"/>
    <n v="1"/>
    <n v="100"/>
    <n v="-42"/>
    <n v="3"/>
    <b v="1"/>
  </r>
  <r>
    <s v="BN-2012-1453436"/>
    <x v="1107"/>
    <n v="20"/>
    <n v="11"/>
    <n v="12"/>
    <x v="1107"/>
    <s v="Aidan Hayward"/>
    <x v="1"/>
    <x v="13"/>
    <s v="Jena"/>
    <x v="1"/>
    <s v="Corporate"/>
    <s v="Economy Plus"/>
    <x v="0"/>
    <x v="11"/>
    <s v="Advantus Push Pins, Bulk Pack"/>
    <n v="0"/>
    <n v="43"/>
    <n v="4"/>
    <n v="3"/>
    <b v="1"/>
  </r>
  <r>
    <s v="AZ-2013-1274934"/>
    <x v="1108"/>
    <n v="20"/>
    <n v="11"/>
    <n v="13"/>
    <x v="1108"/>
    <s v="Gail Thompson"/>
    <x v="4"/>
    <x v="4"/>
    <s v="Carlisle"/>
    <x v="0"/>
    <s v="Consumer"/>
    <s v="Immediate"/>
    <x v="2"/>
    <x v="15"/>
    <s v="Deflect-O Light Bulb, Durable"/>
    <n v="0"/>
    <n v="11"/>
    <n v="3"/>
    <n v="1"/>
    <b v="1"/>
  </r>
  <r>
    <s v="AZ-2013-8603182"/>
    <x v="1108"/>
    <n v="20"/>
    <n v="11"/>
    <n v="13"/>
    <x v="1108"/>
    <s v="Tom Charlton"/>
    <x v="1"/>
    <x v="1"/>
    <s v="Bielefeld"/>
    <x v="1"/>
    <s v="Corporate"/>
    <s v="Economy Plus"/>
    <x v="2"/>
    <x v="5"/>
    <s v="Dania Stackable Bookrack, Pine"/>
    <n v="0"/>
    <n v="221"/>
    <n v="-22"/>
    <n v="2"/>
    <b v="0"/>
  </r>
  <r>
    <s v="AZ-2013-8603182"/>
    <x v="1108"/>
    <n v="20"/>
    <n v="11"/>
    <n v="13"/>
    <x v="1108"/>
    <s v="Tom Charlton"/>
    <x v="1"/>
    <x v="1"/>
    <s v="Bielefeld"/>
    <x v="1"/>
    <s v="Corporate"/>
    <s v="Economy Plus"/>
    <x v="0"/>
    <x v="10"/>
    <s v="Jiffy Manila Envelope, Set of 50"/>
    <n v="0"/>
    <n v="52"/>
    <n v="21"/>
    <n v="2"/>
    <b v="0"/>
  </r>
  <r>
    <s v="AZ-2013-2294363"/>
    <x v="1108"/>
    <n v="20"/>
    <n v="11"/>
    <n v="13"/>
    <x v="1108"/>
    <s v="Jonathan Barbee"/>
    <x v="7"/>
    <x v="89"/>
    <s v="Stavanger"/>
    <x v="0"/>
    <s v="Consumer"/>
    <s v="Economy Plus"/>
    <x v="0"/>
    <x v="10"/>
    <s v="GlobeWeis Mailers, Security-Tint"/>
    <n v="0"/>
    <n v="41"/>
    <n v="16"/>
    <n v="1"/>
    <b v="1"/>
  </r>
  <r>
    <s v="AZ-2014-741158"/>
    <x v="1109"/>
    <n v="20"/>
    <n v="11"/>
    <n v="14"/>
    <x v="1109"/>
    <s v="Victoria Burke"/>
    <x v="4"/>
    <x v="4"/>
    <s v="Manchester"/>
    <x v="0"/>
    <s v="Corporate"/>
    <s v="Priority"/>
    <x v="0"/>
    <x v="2"/>
    <s v="Sanford Markers, Easy-Erase"/>
    <n v="0"/>
    <n v="47"/>
    <n v="1"/>
    <n v="2"/>
    <b v="0"/>
  </r>
  <r>
    <s v="AZ-2014-741158"/>
    <x v="1109"/>
    <n v="20"/>
    <n v="11"/>
    <n v="14"/>
    <x v="1109"/>
    <s v="Victoria Burke"/>
    <x v="4"/>
    <x v="4"/>
    <s v="Manchester"/>
    <x v="0"/>
    <s v="Corporate"/>
    <s v="Priority"/>
    <x v="0"/>
    <x v="3"/>
    <s v="Smead Folders, Industrial"/>
    <n v="0"/>
    <n v="18"/>
    <n v="4"/>
    <n v="1"/>
    <b v="0"/>
  </r>
  <r>
    <s v="AZ-2014-3937200"/>
    <x v="1109"/>
    <n v="20"/>
    <n v="11"/>
    <n v="14"/>
    <x v="1109"/>
    <s v="Isabelle Torpy"/>
    <x v="5"/>
    <x v="77"/>
    <s v="Bilbao"/>
    <x v="2"/>
    <s v="Consumer"/>
    <s v="Economy Plus"/>
    <x v="2"/>
    <x v="15"/>
    <s v="Advantus Clock, Black"/>
    <n v="0"/>
    <n v="103"/>
    <n v="30"/>
    <n v="2"/>
    <b v="0"/>
  </r>
  <r>
    <s v="AZ-2014-2539403"/>
    <x v="1109"/>
    <n v="20"/>
    <n v="11"/>
    <n v="14"/>
    <x v="1109"/>
    <s v="Dennis Conaway"/>
    <x v="1"/>
    <x v="17"/>
    <s v="Kiel"/>
    <x v="1"/>
    <s v="Consumer"/>
    <s v="Economy"/>
    <x v="0"/>
    <x v="0"/>
    <s v="SanDisk Cards &amp; Envelopes, Premium"/>
    <n v="0"/>
    <n v="194"/>
    <n v="74"/>
    <n v="4"/>
    <b v="1"/>
  </r>
  <r>
    <s v="AZ-2014-3937200"/>
    <x v="1109"/>
    <n v="20"/>
    <n v="11"/>
    <n v="14"/>
    <x v="1109"/>
    <s v="Isabelle Torpy"/>
    <x v="5"/>
    <x v="77"/>
    <s v="Bilbao"/>
    <x v="2"/>
    <s v="Consumer"/>
    <s v="Economy Plus"/>
    <x v="0"/>
    <x v="1"/>
    <s v="Avery 3-Hole Punch, Recycled"/>
    <n v="0"/>
    <n v="85"/>
    <n v="0"/>
    <n v="3"/>
    <b v="1"/>
  </r>
  <r>
    <s v="AZ-2014-3937200"/>
    <x v="1109"/>
    <n v="20"/>
    <n v="11"/>
    <n v="14"/>
    <x v="1109"/>
    <s v="Isabelle Torpy"/>
    <x v="5"/>
    <x v="77"/>
    <s v="Bilbao"/>
    <x v="2"/>
    <s v="Consumer"/>
    <s v="Economy Plus"/>
    <x v="0"/>
    <x v="14"/>
    <s v="Avery Removable Labels, 5000 Label Set"/>
    <n v="0"/>
    <n v="100"/>
    <n v="25"/>
    <n v="9"/>
    <b v="0"/>
  </r>
  <r>
    <s v="AZ-2014-3937200"/>
    <x v="1109"/>
    <n v="20"/>
    <n v="11"/>
    <n v="14"/>
    <x v="1109"/>
    <s v="Isabelle Torpy"/>
    <x v="5"/>
    <x v="77"/>
    <s v="Bilbao"/>
    <x v="2"/>
    <s v="Consumer"/>
    <s v="Economy Plus"/>
    <x v="0"/>
    <x v="12"/>
    <s v="Fiskars Scissors, High Speed"/>
    <n v="0"/>
    <n v="162"/>
    <n v="78"/>
    <n v="7"/>
    <b v="0"/>
  </r>
  <r>
    <s v="BN-2014-9526659"/>
    <x v="1109"/>
    <n v="20"/>
    <n v="11"/>
    <n v="14"/>
    <x v="1109"/>
    <s v="Keith Martinez"/>
    <x v="5"/>
    <x v="22"/>
    <s v="El Ejido"/>
    <x v="2"/>
    <s v="Consumer"/>
    <s v="Economy"/>
    <x v="0"/>
    <x v="3"/>
    <s v="Eldon Folders, Wire Frame"/>
    <n v="0"/>
    <n v="43"/>
    <n v="0"/>
    <n v="3"/>
    <b v="1"/>
  </r>
  <r>
    <s v="AZ-2014-2539403"/>
    <x v="1109"/>
    <n v="20"/>
    <n v="11"/>
    <n v="14"/>
    <x v="1109"/>
    <s v="Dennis Conaway"/>
    <x v="1"/>
    <x v="17"/>
    <s v="Kiel"/>
    <x v="1"/>
    <s v="Consumer"/>
    <s v="Economy"/>
    <x v="1"/>
    <x v="9"/>
    <s v="Apple Headset, Cordless"/>
    <n v="0"/>
    <n v="381"/>
    <n v="80"/>
    <n v="5"/>
    <b v="1"/>
  </r>
  <r>
    <s v="AZ-2014-3937200"/>
    <x v="1109"/>
    <n v="20"/>
    <n v="11"/>
    <n v="14"/>
    <x v="1109"/>
    <s v="Isabelle Torpy"/>
    <x v="5"/>
    <x v="77"/>
    <s v="Bilbao"/>
    <x v="2"/>
    <s v="Consumer"/>
    <s v="Economy Plus"/>
    <x v="1"/>
    <x v="13"/>
    <s v="Sharp Fax Machine, High-Speed"/>
    <n v="0"/>
    <n v="2057"/>
    <n v="432"/>
    <n v="7"/>
    <b v="0"/>
  </r>
  <r>
    <s v="AZ-2014-3937200"/>
    <x v="1109"/>
    <n v="20"/>
    <n v="11"/>
    <n v="14"/>
    <x v="1109"/>
    <s v="Isabelle Torpy"/>
    <x v="5"/>
    <x v="77"/>
    <s v="Bilbao"/>
    <x v="2"/>
    <s v="Consumer"/>
    <s v="Economy Plus"/>
    <x v="1"/>
    <x v="4"/>
    <s v="Epson Phone, Durable"/>
    <n v="0"/>
    <n v="292"/>
    <n v="13"/>
    <n v="4"/>
    <b v="0"/>
  </r>
  <r>
    <s v="AZ-2014-8708841"/>
    <x v="1109"/>
    <n v="20"/>
    <n v="11"/>
    <n v="14"/>
    <x v="1109"/>
    <s v="Isabella Falkiner"/>
    <x v="2"/>
    <x v="15"/>
    <s v="Acireale"/>
    <x v="2"/>
    <s v="Corporate"/>
    <s v="Economy"/>
    <x v="0"/>
    <x v="1"/>
    <s v="Cardinal Binding Machine, Durable"/>
    <n v="0"/>
    <n v="103"/>
    <n v="36"/>
    <n v="2"/>
    <b v="1"/>
  </r>
  <r>
    <s v="AZ-2014-8708841"/>
    <x v="1109"/>
    <n v="20"/>
    <n v="11"/>
    <n v="14"/>
    <x v="1109"/>
    <s v="Isabella Falkiner"/>
    <x v="2"/>
    <x v="15"/>
    <s v="Acireale"/>
    <x v="2"/>
    <s v="Corporate"/>
    <s v="Economy"/>
    <x v="0"/>
    <x v="10"/>
    <s v="GlobeWeis Interoffice Envelope, Set of 50"/>
    <n v="0"/>
    <n v="287"/>
    <n v="66"/>
    <n v="6"/>
    <b v="0"/>
  </r>
  <r>
    <s v="AZ-2014-8708841"/>
    <x v="1109"/>
    <n v="20"/>
    <n v="11"/>
    <n v="14"/>
    <x v="1109"/>
    <s v="Isabella Falkiner"/>
    <x v="2"/>
    <x v="15"/>
    <s v="Acireale"/>
    <x v="2"/>
    <s v="Corporate"/>
    <s v="Economy"/>
    <x v="0"/>
    <x v="14"/>
    <s v="Harbour Creations Legal Exhibit Labels, 5000 Label Set"/>
    <n v="0"/>
    <n v="23"/>
    <n v="4"/>
    <n v="2"/>
    <b v="1"/>
  </r>
  <r>
    <s v="AZ-2014-3740104"/>
    <x v="1109"/>
    <n v="20"/>
    <n v="11"/>
    <n v="14"/>
    <x v="1109"/>
    <s v="Oliver Stephenson"/>
    <x v="10"/>
    <x v="29"/>
    <s v="Vienna"/>
    <x v="1"/>
    <s v="Consumer"/>
    <s v="Economy"/>
    <x v="0"/>
    <x v="1"/>
    <s v="Ibico Binder Covers, Recycled"/>
    <n v="0"/>
    <n v="28"/>
    <n v="10"/>
    <n v="2"/>
    <b v="1"/>
  </r>
  <r>
    <s v="BN-2014-3991888"/>
    <x v="1109"/>
    <n v="20"/>
    <n v="11"/>
    <n v="14"/>
    <x v="1109"/>
    <s v="Joyce Cornell"/>
    <x v="2"/>
    <x v="53"/>
    <s v="Molfetta"/>
    <x v="2"/>
    <s v="Consumer"/>
    <s v="Economy"/>
    <x v="1"/>
    <x v="9"/>
    <s v="Nokia Speaker Phone, VoIP"/>
    <n v="0"/>
    <n v="148"/>
    <n v="-91"/>
    <n v="2"/>
    <b v="0"/>
  </r>
  <r>
    <s v="AZ-2011-6256805"/>
    <x v="1110"/>
    <n v="21"/>
    <n v="11"/>
    <n v="11"/>
    <x v="1110"/>
    <s v="Zoe Lowin"/>
    <x v="3"/>
    <x v="39"/>
    <s v="Antibes"/>
    <x v="1"/>
    <s v="Consumer"/>
    <s v="Economy"/>
    <x v="0"/>
    <x v="1"/>
    <s v="Wilson Jones Binder Covers, Durable"/>
    <n v="0"/>
    <n v="51"/>
    <n v="23"/>
    <n v="4"/>
    <b v="1"/>
  </r>
  <r>
    <s v="AZ-2011-6256805"/>
    <x v="1110"/>
    <n v="21"/>
    <n v="11"/>
    <n v="11"/>
    <x v="1110"/>
    <s v="Zoe Lowin"/>
    <x v="3"/>
    <x v="39"/>
    <s v="Antibes"/>
    <x v="1"/>
    <s v="Consumer"/>
    <s v="Economy"/>
    <x v="0"/>
    <x v="12"/>
    <s v="Elite Box Cutter, Steel"/>
    <n v="0"/>
    <n v="69"/>
    <n v="27"/>
    <n v="2"/>
    <b v="0"/>
  </r>
  <r>
    <s v="AZ-2011-7981755"/>
    <x v="1110"/>
    <n v="21"/>
    <n v="11"/>
    <n v="11"/>
    <x v="1110"/>
    <s v="Faith Chambers"/>
    <x v="1"/>
    <x v="1"/>
    <s v="Hattingen"/>
    <x v="1"/>
    <s v="Consumer"/>
    <s v="Economy Plus"/>
    <x v="0"/>
    <x v="2"/>
    <s v="Boston Highlighters, Blue"/>
    <n v="0"/>
    <n v="94"/>
    <n v="24"/>
    <n v="5"/>
    <b v="0"/>
  </r>
  <r>
    <s v="BN-2011-2329209"/>
    <x v="1110"/>
    <n v="21"/>
    <n v="11"/>
    <n v="11"/>
    <x v="1110"/>
    <s v="Tyson Jonathan"/>
    <x v="3"/>
    <x v="14"/>
    <s v="Muret"/>
    <x v="1"/>
    <s v="Consumer"/>
    <s v="Economy"/>
    <x v="2"/>
    <x v="6"/>
    <s v="SAFCO Steel Folding Chair, Red"/>
    <n v="0"/>
    <n v="231"/>
    <n v="95"/>
    <n v="3"/>
    <b v="0"/>
  </r>
  <r>
    <s v="BN-2011-2329209"/>
    <x v="1110"/>
    <n v="21"/>
    <n v="11"/>
    <n v="11"/>
    <x v="1110"/>
    <s v="Tyson Jonathan"/>
    <x v="3"/>
    <x v="14"/>
    <s v="Muret"/>
    <x v="1"/>
    <s v="Consumer"/>
    <s v="Economy"/>
    <x v="0"/>
    <x v="11"/>
    <s v="Stockwell Thumb Tacks, Bulk Pack"/>
    <n v="0"/>
    <n v="66"/>
    <n v="16"/>
    <n v="5"/>
    <b v="0"/>
  </r>
  <r>
    <s v="AZ-2012-415740"/>
    <x v="1111"/>
    <n v="21"/>
    <n v="11"/>
    <n v="12"/>
    <x v="1111"/>
    <s v="Mia Pugh"/>
    <x v="4"/>
    <x v="4"/>
    <s v="London"/>
    <x v="0"/>
    <s v="Consumer"/>
    <s v="Economy"/>
    <x v="0"/>
    <x v="3"/>
    <s v="Rogers Box, Single Width"/>
    <n v="0"/>
    <n v="43"/>
    <n v="1"/>
    <n v="2"/>
    <b v="0"/>
  </r>
  <r>
    <s v="AZ-2012-2676448"/>
    <x v="1111"/>
    <n v="21"/>
    <n v="11"/>
    <n v="12"/>
    <x v="1111"/>
    <s v="William Martin"/>
    <x v="4"/>
    <x v="4"/>
    <s v="Bracknell"/>
    <x v="0"/>
    <s v="Corporate"/>
    <s v="Economy"/>
    <x v="0"/>
    <x v="1"/>
    <s v="Acco Binder Covers, Recycled"/>
    <n v="0"/>
    <n v="82"/>
    <n v="24"/>
    <n v="6"/>
    <b v="0"/>
  </r>
  <r>
    <s v="AZ-2012-2676448"/>
    <x v="1111"/>
    <n v="21"/>
    <n v="11"/>
    <n v="12"/>
    <x v="1111"/>
    <s v="William Martin"/>
    <x v="4"/>
    <x v="4"/>
    <s v="Bracknell"/>
    <x v="0"/>
    <s v="Corporate"/>
    <s v="Economy"/>
    <x v="0"/>
    <x v="1"/>
    <s v="Ibico Index Tab, Clear"/>
    <n v="0"/>
    <n v="18"/>
    <n v="3"/>
    <n v="2"/>
    <b v="1"/>
  </r>
  <r>
    <s v="AZ-2012-8282656"/>
    <x v="1111"/>
    <n v="21"/>
    <n v="11"/>
    <n v="12"/>
    <x v="1111"/>
    <s v="Georgina Fuller"/>
    <x v="3"/>
    <x v="52"/>
    <s v="Nantes"/>
    <x v="1"/>
    <s v="Consumer"/>
    <s v="Economy Plus"/>
    <x v="0"/>
    <x v="11"/>
    <s v="Accos Paper Clips, Assorted Sizes"/>
    <n v="0"/>
    <n v="23"/>
    <n v="0"/>
    <n v="2"/>
    <b v="1"/>
  </r>
  <r>
    <s v="AZ-2012-8282656"/>
    <x v="1111"/>
    <n v="21"/>
    <n v="11"/>
    <n v="12"/>
    <x v="1111"/>
    <s v="Georgina Fuller"/>
    <x v="3"/>
    <x v="52"/>
    <s v="Nantes"/>
    <x v="1"/>
    <s v="Consumer"/>
    <s v="Economy Plus"/>
    <x v="1"/>
    <x v="4"/>
    <s v="Konica Printer, Wireless"/>
    <n v="0"/>
    <n v="1594"/>
    <n v="-225"/>
    <n v="7"/>
    <b v="1"/>
  </r>
  <r>
    <s v="BN-2012-4774400"/>
    <x v="1111"/>
    <n v="21"/>
    <n v="11"/>
    <n v="12"/>
    <x v="1111"/>
    <s v="Noah Chamberlain"/>
    <x v="1"/>
    <x v="66"/>
    <s v="Trier"/>
    <x v="1"/>
    <s v="Consumer"/>
    <s v="Economy"/>
    <x v="2"/>
    <x v="6"/>
    <s v="SAFCO Chairmat, Black"/>
    <n v="0"/>
    <n v="103"/>
    <n v="-6"/>
    <n v="2"/>
    <b v="1"/>
  </r>
  <r>
    <s v="BN-2012-4774400"/>
    <x v="1111"/>
    <n v="21"/>
    <n v="11"/>
    <n v="12"/>
    <x v="1111"/>
    <s v="Noah Chamberlain"/>
    <x v="1"/>
    <x v="66"/>
    <s v="Trier"/>
    <x v="1"/>
    <s v="Consumer"/>
    <s v="Economy"/>
    <x v="0"/>
    <x v="2"/>
    <s v="Binney &amp; Smith Canvas, Fluorescent"/>
    <n v="0"/>
    <n v="316"/>
    <n v="60"/>
    <n v="6"/>
    <b v="0"/>
  </r>
  <r>
    <s v="BN-2012-4774400"/>
    <x v="1111"/>
    <n v="21"/>
    <n v="11"/>
    <n v="12"/>
    <x v="1111"/>
    <s v="Noah Chamberlain"/>
    <x v="1"/>
    <x v="66"/>
    <s v="Trier"/>
    <x v="1"/>
    <s v="Consumer"/>
    <s v="Economy"/>
    <x v="0"/>
    <x v="14"/>
    <s v="Novimex Legal Exhibit Labels, 5000 Label Set"/>
    <n v="0"/>
    <n v="22"/>
    <n v="3"/>
    <n v="2"/>
    <b v="0"/>
  </r>
  <r>
    <s v="BN-2012-4774400"/>
    <x v="1111"/>
    <n v="21"/>
    <n v="11"/>
    <n v="12"/>
    <x v="1111"/>
    <s v="Noah Chamberlain"/>
    <x v="1"/>
    <x v="66"/>
    <s v="Trier"/>
    <x v="1"/>
    <s v="Consumer"/>
    <s v="Economy"/>
    <x v="0"/>
    <x v="3"/>
    <s v="Smead Lockers, Single Width"/>
    <n v="0"/>
    <n v="357"/>
    <n v="139"/>
    <n v="2"/>
    <b v="0"/>
  </r>
  <r>
    <s v="AZ-2013-8946887"/>
    <x v="1112"/>
    <n v="21"/>
    <n v="11"/>
    <n v="13"/>
    <x v="1112"/>
    <s v="Chelsea Bannister"/>
    <x v="3"/>
    <x v="30"/>
    <s v="Berck"/>
    <x v="1"/>
    <s v="Consumer"/>
    <s v="Immediate"/>
    <x v="0"/>
    <x v="14"/>
    <s v="Novimex Shipping Labels, 5000 Label Set"/>
    <n v="0"/>
    <n v="80"/>
    <n v="29"/>
    <n v="7"/>
    <b v="0"/>
  </r>
  <r>
    <s v="AZ-2013-7600206"/>
    <x v="1112"/>
    <n v="21"/>
    <n v="11"/>
    <n v="13"/>
    <x v="1112"/>
    <s v="Millie Newman"/>
    <x v="3"/>
    <x v="8"/>
    <s v="Rambouillet"/>
    <x v="1"/>
    <s v="Consumer"/>
    <s v="Economy"/>
    <x v="0"/>
    <x v="11"/>
    <s v="Stockwell Thumb Tacks, 12 Pack"/>
    <n v="0"/>
    <n v="91"/>
    <n v="41"/>
    <n v="7"/>
    <b v="0"/>
  </r>
  <r>
    <s v="AZ-2013-8348952"/>
    <x v="1112"/>
    <n v="21"/>
    <n v="11"/>
    <n v="13"/>
    <x v="1112"/>
    <s v="Zachary Warner"/>
    <x v="4"/>
    <x v="4"/>
    <s v="Reading"/>
    <x v="0"/>
    <s v="Consumer"/>
    <s v="Economy"/>
    <x v="1"/>
    <x v="9"/>
    <s v="Nokia Smart Phone, Full Size"/>
    <n v="0"/>
    <n v="1275"/>
    <n v="140"/>
    <n v="2"/>
    <b v="1"/>
  </r>
  <r>
    <s v="AZ-2013-9517506"/>
    <x v="1112"/>
    <n v="21"/>
    <n v="11"/>
    <n v="13"/>
    <x v="1112"/>
    <s v="Harvey Drozd"/>
    <x v="1"/>
    <x v="66"/>
    <s v="Koblenz"/>
    <x v="1"/>
    <s v="Consumer"/>
    <s v="Economy"/>
    <x v="1"/>
    <x v="13"/>
    <s v="Hewlett Wireless Fax, High-Speed"/>
    <n v="0"/>
    <n v="757"/>
    <n v="371"/>
    <n v="2"/>
    <b v="0"/>
  </r>
  <r>
    <s v="AZ-2014-5541569"/>
    <x v="1113"/>
    <n v="21"/>
    <n v="11"/>
    <n v="14"/>
    <x v="1113"/>
    <s v="Jett Osman"/>
    <x v="2"/>
    <x v="24"/>
    <s v="Milan"/>
    <x v="2"/>
    <s v="Home Office"/>
    <s v="Priority"/>
    <x v="0"/>
    <x v="2"/>
    <s v="BIC Sketch Pad, Water Color"/>
    <n v="0"/>
    <n v="415"/>
    <n v="62"/>
    <n v="8"/>
    <b v="1"/>
  </r>
  <r>
    <s v="BN-2014-9998478"/>
    <x v="1113"/>
    <n v="21"/>
    <n v="11"/>
    <n v="14"/>
    <x v="1113"/>
    <s v="Ella Dwyer-Gray"/>
    <x v="9"/>
    <x v="72"/>
    <s v="Breda"/>
    <x v="1"/>
    <s v="Consumer"/>
    <s v="Economy"/>
    <x v="2"/>
    <x v="5"/>
    <s v="Bush Library with Doors, Traditional"/>
    <n v="1"/>
    <n v="1275"/>
    <n v="-1148"/>
    <n v="7"/>
    <b v="0"/>
  </r>
  <r>
    <s v="BN-2014-9998478"/>
    <x v="1113"/>
    <n v="21"/>
    <n v="11"/>
    <n v="14"/>
    <x v="1113"/>
    <s v="Ella Dwyer-Gray"/>
    <x v="9"/>
    <x v="72"/>
    <s v="Breda"/>
    <x v="1"/>
    <s v="Consumer"/>
    <s v="Economy"/>
    <x v="0"/>
    <x v="2"/>
    <s v="Boston Markers, Blue"/>
    <n v="1"/>
    <n v="66"/>
    <n v="-12"/>
    <n v="5"/>
    <b v="0"/>
  </r>
  <r>
    <s v="BN-2014-9998478"/>
    <x v="1113"/>
    <n v="21"/>
    <n v="11"/>
    <n v="14"/>
    <x v="1113"/>
    <s v="Ella Dwyer-Gray"/>
    <x v="9"/>
    <x v="72"/>
    <s v="Breda"/>
    <x v="1"/>
    <s v="Consumer"/>
    <s v="Economy"/>
    <x v="0"/>
    <x v="1"/>
    <s v="Cardinal Hole Reinforcements, Economy"/>
    <n v="1"/>
    <n v="8"/>
    <n v="-2"/>
    <n v="3"/>
    <b v="0"/>
  </r>
  <r>
    <s v="AZ-2014-8193054"/>
    <x v="1113"/>
    <n v="21"/>
    <n v="11"/>
    <n v="14"/>
    <x v="1113"/>
    <s v="Liam Mathias"/>
    <x v="8"/>
    <x v="97"/>
    <s v="Antwerp"/>
    <x v="1"/>
    <s v="Corporate"/>
    <s v="Economy"/>
    <x v="0"/>
    <x v="1"/>
    <s v="Avery Binding Machine, Durable"/>
    <n v="0"/>
    <n v="151"/>
    <n v="9"/>
    <n v="3"/>
    <b v="0"/>
  </r>
  <r>
    <s v="AZ-2014-8808446"/>
    <x v="1113"/>
    <n v="21"/>
    <n v="11"/>
    <n v="14"/>
    <x v="1113"/>
    <s v="Alexander Bennett"/>
    <x v="3"/>
    <x v="9"/>
    <s v="Valence"/>
    <x v="1"/>
    <s v="Corporate"/>
    <s v="Economy"/>
    <x v="0"/>
    <x v="1"/>
    <s v="Avery Binder, Clear"/>
    <n v="0"/>
    <n v="25"/>
    <n v="2"/>
    <n v="2"/>
    <b v="0"/>
  </r>
  <r>
    <s v="AZ-2014-8808446"/>
    <x v="1113"/>
    <n v="21"/>
    <n v="11"/>
    <n v="14"/>
    <x v="1113"/>
    <s v="Alexander Bennett"/>
    <x v="3"/>
    <x v="9"/>
    <s v="Valence"/>
    <x v="1"/>
    <s v="Corporate"/>
    <s v="Economy"/>
    <x v="0"/>
    <x v="1"/>
    <s v="Cardinal Binder, Economy"/>
    <n v="0"/>
    <n v="97"/>
    <n v="36"/>
    <n v="7"/>
    <b v="1"/>
  </r>
  <r>
    <s v="BN-2014-9998478"/>
    <x v="1113"/>
    <n v="21"/>
    <n v="11"/>
    <n v="14"/>
    <x v="1113"/>
    <s v="Ella Dwyer-Gray"/>
    <x v="9"/>
    <x v="72"/>
    <s v="Breda"/>
    <x v="1"/>
    <s v="Consumer"/>
    <s v="Economy"/>
    <x v="1"/>
    <x v="4"/>
    <s v="StarTech Calculator, Durable"/>
    <n v="1"/>
    <n v="80"/>
    <n v="-56"/>
    <n v="4"/>
    <b v="1"/>
  </r>
  <r>
    <s v="BN-2014-9998478"/>
    <x v="1113"/>
    <n v="21"/>
    <n v="11"/>
    <n v="14"/>
    <x v="1113"/>
    <s v="Ella Dwyer-Gray"/>
    <x v="9"/>
    <x v="72"/>
    <s v="Breda"/>
    <x v="1"/>
    <s v="Consumer"/>
    <s v="Economy"/>
    <x v="1"/>
    <x v="9"/>
    <s v="Nokia Audio Dock, Full Size"/>
    <n v="1"/>
    <n v="168"/>
    <n v="-111"/>
    <n v="2"/>
    <b v="0"/>
  </r>
  <r>
    <s v="BN-2014-9998478"/>
    <x v="1113"/>
    <n v="21"/>
    <n v="11"/>
    <n v="14"/>
    <x v="1113"/>
    <s v="Ella Dwyer-Gray"/>
    <x v="9"/>
    <x v="72"/>
    <s v="Breda"/>
    <x v="1"/>
    <s v="Consumer"/>
    <s v="Economy"/>
    <x v="1"/>
    <x v="9"/>
    <s v="Samsung Audio Dock, Cordless"/>
    <n v="1"/>
    <n v="424"/>
    <n v="-272"/>
    <n v="5"/>
    <b v="1"/>
  </r>
  <r>
    <s v="AZ-2014-1473888"/>
    <x v="1113"/>
    <n v="21"/>
    <n v="11"/>
    <n v="14"/>
    <x v="1113"/>
    <s v="Oscar Noble"/>
    <x v="4"/>
    <x v="4"/>
    <s v="Maidenhead"/>
    <x v="0"/>
    <s v="Consumer"/>
    <s v="Economy"/>
    <x v="0"/>
    <x v="8"/>
    <s v="Cuisinart Blender, Black"/>
    <n v="0"/>
    <n v="133"/>
    <n v="1"/>
    <n v="2"/>
    <b v="1"/>
  </r>
  <r>
    <s v="AZ-2014-1473888"/>
    <x v="1113"/>
    <n v="21"/>
    <n v="11"/>
    <n v="14"/>
    <x v="1113"/>
    <s v="Oscar Noble"/>
    <x v="4"/>
    <x v="4"/>
    <s v="Maidenhead"/>
    <x v="0"/>
    <s v="Consumer"/>
    <s v="Economy"/>
    <x v="0"/>
    <x v="2"/>
    <s v="Stanley Markers, Easy-Erase"/>
    <n v="0"/>
    <n v="112"/>
    <n v="0"/>
    <n v="5"/>
    <b v="0"/>
  </r>
  <r>
    <s v="AZ-2014-1473888"/>
    <x v="1113"/>
    <n v="21"/>
    <n v="11"/>
    <n v="14"/>
    <x v="1113"/>
    <s v="Oscar Noble"/>
    <x v="4"/>
    <x v="4"/>
    <s v="Maidenhead"/>
    <x v="0"/>
    <s v="Consumer"/>
    <s v="Economy"/>
    <x v="0"/>
    <x v="3"/>
    <s v="Rogers Box, Blue"/>
    <n v="0"/>
    <n v="48"/>
    <n v="1"/>
    <n v="2"/>
    <b v="1"/>
  </r>
  <r>
    <s v="AZ-2014-1473888"/>
    <x v="1113"/>
    <n v="21"/>
    <n v="11"/>
    <n v="14"/>
    <x v="1113"/>
    <s v="Oscar Noble"/>
    <x v="4"/>
    <x v="4"/>
    <s v="Maidenhead"/>
    <x v="0"/>
    <s v="Consumer"/>
    <s v="Economy"/>
    <x v="1"/>
    <x v="9"/>
    <s v="Motorola Audio Dock, VoIP"/>
    <n v="0"/>
    <n v="520"/>
    <n v="151"/>
    <n v="3"/>
    <b v="1"/>
  </r>
  <r>
    <s v="AZ-2011-1967754"/>
    <x v="1114"/>
    <n v="22"/>
    <n v="11"/>
    <n v="11"/>
    <x v="1114"/>
    <s v="Alta Nokes"/>
    <x v="1"/>
    <x v="23"/>
    <s v="Augsburg"/>
    <x v="1"/>
    <s v="Home Office"/>
    <s v="Economy"/>
    <x v="0"/>
    <x v="2"/>
    <s v="Boston Markers, Blue"/>
    <n v="0"/>
    <n v="132"/>
    <n v="54"/>
    <n v="5"/>
    <b v="1"/>
  </r>
  <r>
    <s v="AZ-2011-1967754"/>
    <x v="1114"/>
    <n v="22"/>
    <n v="11"/>
    <n v="11"/>
    <x v="1114"/>
    <s v="Alta Nokes"/>
    <x v="1"/>
    <x v="23"/>
    <s v="Augsburg"/>
    <x v="1"/>
    <s v="Home Office"/>
    <s v="Economy"/>
    <x v="1"/>
    <x v="7"/>
    <s v="Logitech Numeric Keypad, USB"/>
    <n v="0"/>
    <n v="93"/>
    <n v="40"/>
    <n v="2"/>
    <b v="0"/>
  </r>
  <r>
    <s v="AZ-2011-7962115"/>
    <x v="1114"/>
    <n v="22"/>
    <n v="11"/>
    <n v="11"/>
    <x v="1114"/>
    <s v="Eva Hargraves"/>
    <x v="1"/>
    <x v="34"/>
    <s v="Bremen"/>
    <x v="1"/>
    <s v="Consumer"/>
    <s v="Economy Plus"/>
    <x v="0"/>
    <x v="14"/>
    <s v="Avery Removable Labels, Adjustable"/>
    <n v="0"/>
    <n v="43"/>
    <n v="20"/>
    <n v="5"/>
    <b v="1"/>
  </r>
  <r>
    <s v="AZ-2011-7962115"/>
    <x v="1114"/>
    <n v="22"/>
    <n v="11"/>
    <n v="11"/>
    <x v="1114"/>
    <s v="Eva Hargraves"/>
    <x v="1"/>
    <x v="34"/>
    <s v="Bremen"/>
    <x v="1"/>
    <s v="Consumer"/>
    <s v="Economy Plus"/>
    <x v="1"/>
    <x v="4"/>
    <s v="Konica Calculator, Red"/>
    <n v="0"/>
    <n v="98"/>
    <n v="38"/>
    <n v="2"/>
    <b v="1"/>
  </r>
  <r>
    <s v="AZ-2011-4495779"/>
    <x v="1114"/>
    <n v="22"/>
    <n v="11"/>
    <n v="11"/>
    <x v="1114"/>
    <s v="Ramona Hohl"/>
    <x v="10"/>
    <x v="29"/>
    <s v="Vienna"/>
    <x v="1"/>
    <s v="Consumer"/>
    <s v="Economy"/>
    <x v="0"/>
    <x v="3"/>
    <s v="Rogers File Cart, Single Width"/>
    <n v="0"/>
    <n v="426"/>
    <n v="68"/>
    <n v="3"/>
    <b v="1"/>
  </r>
  <r>
    <s v="AZ-2011-7225915"/>
    <x v="1114"/>
    <n v="22"/>
    <n v="11"/>
    <n v="11"/>
    <x v="1114"/>
    <s v="Kieran Herbert"/>
    <x v="4"/>
    <x v="4"/>
    <s v="Guildford"/>
    <x v="0"/>
    <s v="Consumer"/>
    <s v="Immediate"/>
    <x v="2"/>
    <x v="5"/>
    <s v="Bush 3-Shelf Cabinet, Metal"/>
    <n v="0"/>
    <n v="143"/>
    <n v="41"/>
    <n v="1"/>
    <b v="0"/>
  </r>
  <r>
    <s v="BN-2011-191610"/>
    <x v="1114"/>
    <n v="22"/>
    <n v="11"/>
    <n v="11"/>
    <x v="1114"/>
    <s v="Molly Hawkins"/>
    <x v="3"/>
    <x v="3"/>
    <s v="Reims"/>
    <x v="1"/>
    <s v="Home Office"/>
    <s v="Economy"/>
    <x v="0"/>
    <x v="3"/>
    <s v="Smead Trays, Blue"/>
    <n v="1"/>
    <n v="58"/>
    <n v="-68"/>
    <n v="3"/>
    <b v="1"/>
  </r>
  <r>
    <s v="BN-2011-191610"/>
    <x v="1114"/>
    <n v="22"/>
    <n v="11"/>
    <n v="11"/>
    <x v="1114"/>
    <s v="Molly Hawkins"/>
    <x v="3"/>
    <x v="3"/>
    <s v="Reims"/>
    <x v="1"/>
    <s v="Home Office"/>
    <s v="Economy"/>
    <x v="0"/>
    <x v="12"/>
    <s v="Acme Ruler, High Speed"/>
    <n v="1"/>
    <n v="25"/>
    <n v="-23"/>
    <n v="3"/>
    <b v="0"/>
  </r>
  <r>
    <s v="AZ-2012-4011569"/>
    <x v="1115"/>
    <n v="22"/>
    <n v="11"/>
    <n v="12"/>
    <x v="1115"/>
    <s v="Zara Money"/>
    <x v="1"/>
    <x v="28"/>
    <s v="Pforzheim"/>
    <x v="1"/>
    <s v="Corporate"/>
    <s v="Economy Plus"/>
    <x v="0"/>
    <x v="1"/>
    <s v="Cardinal Binding Machine, Durable"/>
    <n v="0"/>
    <n v="103"/>
    <n v="36"/>
    <n v="2"/>
    <b v="0"/>
  </r>
  <r>
    <s v="AZ-2012-4011569"/>
    <x v="1115"/>
    <n v="22"/>
    <n v="11"/>
    <n v="12"/>
    <x v="1115"/>
    <s v="Zara Money"/>
    <x v="1"/>
    <x v="28"/>
    <s v="Pforzheim"/>
    <x v="1"/>
    <s v="Corporate"/>
    <s v="Economy Plus"/>
    <x v="0"/>
    <x v="10"/>
    <s v="Jiffy Manila Envelope, Recycled"/>
    <n v="0"/>
    <n v="25"/>
    <n v="8"/>
    <n v="1"/>
    <b v="0"/>
  </r>
  <r>
    <s v="AZ-2012-4011569"/>
    <x v="1115"/>
    <n v="22"/>
    <n v="11"/>
    <n v="12"/>
    <x v="1115"/>
    <s v="Zara Money"/>
    <x v="1"/>
    <x v="28"/>
    <s v="Pforzheim"/>
    <x v="1"/>
    <s v="Corporate"/>
    <s v="Economy Plus"/>
    <x v="0"/>
    <x v="12"/>
    <s v="Acme Scissors, Serrated"/>
    <n v="0"/>
    <n v="66"/>
    <n v="4"/>
    <n v="3"/>
    <b v="1"/>
  </r>
  <r>
    <s v="AZ-2012-514342"/>
    <x v="1115"/>
    <n v="22"/>
    <n v="11"/>
    <n v="12"/>
    <x v="1115"/>
    <s v="Owen Howell"/>
    <x v="5"/>
    <x v="54"/>
    <s v="Madrid"/>
    <x v="2"/>
    <s v="Home Office"/>
    <s v="Economy"/>
    <x v="0"/>
    <x v="1"/>
    <s v="Cardinal Hole Reinforcements, Clear"/>
    <n v="0"/>
    <n v="14"/>
    <n v="7"/>
    <n v="3"/>
    <b v="1"/>
  </r>
  <r>
    <s v="AZ-2012-7207292"/>
    <x v="1115"/>
    <n v="22"/>
    <n v="11"/>
    <n v="12"/>
    <x v="1115"/>
    <s v="Hayden Perkins"/>
    <x v="4"/>
    <x v="4"/>
    <s v="York"/>
    <x v="0"/>
    <s v="Consumer"/>
    <s v="Economy"/>
    <x v="0"/>
    <x v="1"/>
    <s v="Ibico Index Tab, Durable"/>
    <n v="0"/>
    <n v="46"/>
    <n v="20"/>
    <n v="5"/>
    <b v="0"/>
  </r>
  <r>
    <s v="AZ-2012-7207292"/>
    <x v="1115"/>
    <n v="22"/>
    <n v="11"/>
    <n v="12"/>
    <x v="1115"/>
    <s v="Hayden Perkins"/>
    <x v="4"/>
    <x v="4"/>
    <s v="York"/>
    <x v="0"/>
    <s v="Consumer"/>
    <s v="Economy"/>
    <x v="0"/>
    <x v="10"/>
    <s v="Kraft Mailers, with clear poly window"/>
    <n v="0"/>
    <n v="371"/>
    <n v="89"/>
    <n v="9"/>
    <b v="1"/>
  </r>
  <r>
    <s v="AZ-2012-5159296"/>
    <x v="1115"/>
    <n v="22"/>
    <n v="11"/>
    <n v="12"/>
    <x v="1115"/>
    <s v="Freya Daniels"/>
    <x v="2"/>
    <x v="6"/>
    <s v="Rome"/>
    <x v="2"/>
    <s v="Consumer"/>
    <s v="Priority"/>
    <x v="0"/>
    <x v="1"/>
    <s v="Ibico Binder Covers, Economy"/>
    <n v="0"/>
    <n v="27"/>
    <n v="4"/>
    <n v="2"/>
    <b v="1"/>
  </r>
  <r>
    <s v="AZ-2012-5159296"/>
    <x v="1115"/>
    <n v="22"/>
    <n v="11"/>
    <n v="12"/>
    <x v="1115"/>
    <s v="Freya Daniels"/>
    <x v="2"/>
    <x v="6"/>
    <s v="Rome"/>
    <x v="2"/>
    <s v="Consumer"/>
    <s v="Priority"/>
    <x v="0"/>
    <x v="12"/>
    <s v="Elite Trimmer, Steel"/>
    <n v="0"/>
    <n v="82"/>
    <n v="40"/>
    <n v="2"/>
    <b v="0"/>
  </r>
  <r>
    <s v="AZ-2012-7579239"/>
    <x v="1115"/>
    <n v="22"/>
    <n v="11"/>
    <n v="12"/>
    <x v="1115"/>
    <s v="Stacy Cummings"/>
    <x v="8"/>
    <x v="19"/>
    <s v="Genk"/>
    <x v="1"/>
    <s v="Consumer"/>
    <s v="Priority"/>
    <x v="2"/>
    <x v="6"/>
    <s v="Hon Swivel Stool, Adjustable"/>
    <n v="0"/>
    <n v="831"/>
    <n v="108"/>
    <n v="5"/>
    <b v="0"/>
  </r>
  <r>
    <s v="AZ-2012-7579239"/>
    <x v="1115"/>
    <n v="22"/>
    <n v="11"/>
    <n v="12"/>
    <x v="1115"/>
    <s v="Stacy Cummings"/>
    <x v="8"/>
    <x v="19"/>
    <s v="Genk"/>
    <x v="1"/>
    <s v="Consumer"/>
    <s v="Priority"/>
    <x v="0"/>
    <x v="0"/>
    <s v="Xerox Memo Slips, Multicolor"/>
    <n v="0"/>
    <n v="30"/>
    <n v="1"/>
    <n v="2"/>
    <b v="0"/>
  </r>
  <r>
    <s v="AZ-2012-7579239"/>
    <x v="1115"/>
    <n v="22"/>
    <n v="11"/>
    <n v="12"/>
    <x v="1115"/>
    <s v="Stacy Cummings"/>
    <x v="8"/>
    <x v="19"/>
    <s v="Genk"/>
    <x v="1"/>
    <s v="Consumer"/>
    <s v="Priority"/>
    <x v="0"/>
    <x v="3"/>
    <s v="Tenex Trays, Wire Frame"/>
    <n v="0"/>
    <n v="160"/>
    <n v="80"/>
    <n v="3"/>
    <b v="1"/>
  </r>
  <r>
    <s v="AZ-2013-696326"/>
    <x v="1116"/>
    <n v="22"/>
    <n v="11"/>
    <n v="13"/>
    <x v="1116"/>
    <s v="Donald Molina"/>
    <x v="1"/>
    <x v="1"/>
    <s v="Cologne"/>
    <x v="1"/>
    <s v="Home Office"/>
    <s v="Priority"/>
    <x v="2"/>
    <x v="15"/>
    <s v="Rubbermaid Photo Frame, Duo Pack"/>
    <n v="0"/>
    <n v="52"/>
    <n v="19"/>
    <n v="1"/>
    <b v="1"/>
  </r>
  <r>
    <s v="AZ-2013-6565127"/>
    <x v="1116"/>
    <n v="22"/>
    <n v="11"/>
    <n v="13"/>
    <x v="1116"/>
    <s v="Sebastian Barber"/>
    <x v="3"/>
    <x v="8"/>
    <s v="Palaiseau"/>
    <x v="1"/>
    <s v="Home Office"/>
    <s v="Priority"/>
    <x v="0"/>
    <x v="0"/>
    <s v="SanDisk Memo Slips, Premium"/>
    <n v="0"/>
    <n v="204"/>
    <n v="77"/>
    <n v="12"/>
    <b v="0"/>
  </r>
  <r>
    <s v="AZ-2013-696326"/>
    <x v="1116"/>
    <n v="22"/>
    <n v="11"/>
    <n v="13"/>
    <x v="1116"/>
    <s v="Donald Molina"/>
    <x v="1"/>
    <x v="1"/>
    <s v="Cologne"/>
    <x v="1"/>
    <s v="Home Office"/>
    <s v="Priority"/>
    <x v="0"/>
    <x v="3"/>
    <s v="Smead Box, Wire Frame"/>
    <n v="0"/>
    <n v="9"/>
    <n v="1"/>
    <n v="1"/>
    <b v="0"/>
  </r>
  <r>
    <s v="BN-2013-6637489"/>
    <x v="1116"/>
    <n v="22"/>
    <n v="11"/>
    <n v="13"/>
    <x v="1116"/>
    <s v="Gerald Galvan"/>
    <x v="1"/>
    <x v="5"/>
    <s v="Berlin"/>
    <x v="1"/>
    <s v="Corporate"/>
    <s v="Economy Plus"/>
    <x v="1"/>
    <x v="13"/>
    <s v="HP Fax Machine, Color"/>
    <n v="0"/>
    <n v="271"/>
    <n v="-30"/>
    <n v="1"/>
    <b v="0"/>
  </r>
  <r>
    <s v="AZ-2013-4756629"/>
    <x v="1116"/>
    <n v="22"/>
    <n v="11"/>
    <n v="13"/>
    <x v="1116"/>
    <s v="Rebecca Heysen"/>
    <x v="3"/>
    <x v="39"/>
    <s v="Marseille"/>
    <x v="1"/>
    <s v="Corporate"/>
    <s v="Economy"/>
    <x v="0"/>
    <x v="8"/>
    <s v="KitchenAid Stove, Red"/>
    <n v="0"/>
    <n v="4618"/>
    <n v="924"/>
    <n v="9"/>
    <b v="0"/>
  </r>
  <r>
    <s v="AZ-2013-6593981"/>
    <x v="1116"/>
    <n v="22"/>
    <n v="11"/>
    <n v="13"/>
    <x v="1116"/>
    <s v="Anna Moreton"/>
    <x v="3"/>
    <x v="8"/>
    <s v="Le Blanc-Mesnil"/>
    <x v="1"/>
    <s v="Corporate"/>
    <s v="Economy"/>
    <x v="0"/>
    <x v="2"/>
    <s v="Boston Markers, Easy-Erase"/>
    <n v="0"/>
    <n v="107"/>
    <n v="9"/>
    <n v="4"/>
    <b v="1"/>
  </r>
  <r>
    <s v="AZ-2013-6593981"/>
    <x v="1116"/>
    <n v="22"/>
    <n v="11"/>
    <n v="13"/>
    <x v="1116"/>
    <s v="Anna Moreton"/>
    <x v="3"/>
    <x v="8"/>
    <s v="Le Blanc-Mesnil"/>
    <x v="1"/>
    <s v="Corporate"/>
    <s v="Economy"/>
    <x v="0"/>
    <x v="2"/>
    <s v="Sanford Canvas, Blue"/>
    <n v="0"/>
    <n v="152"/>
    <n v="44"/>
    <n v="3"/>
    <b v="1"/>
  </r>
  <r>
    <s v="AZ-2013-6593981"/>
    <x v="1116"/>
    <n v="22"/>
    <n v="11"/>
    <n v="13"/>
    <x v="1116"/>
    <s v="Anna Moreton"/>
    <x v="3"/>
    <x v="8"/>
    <s v="Le Blanc-Mesnil"/>
    <x v="1"/>
    <s v="Corporate"/>
    <s v="Economy"/>
    <x v="0"/>
    <x v="0"/>
    <s v="Enermax Message Books, Premium"/>
    <n v="0"/>
    <n v="45"/>
    <n v="2"/>
    <n v="2"/>
    <b v="1"/>
  </r>
  <r>
    <s v="AZ-2013-6593981"/>
    <x v="1116"/>
    <n v="22"/>
    <n v="11"/>
    <n v="13"/>
    <x v="1116"/>
    <s v="Anna Moreton"/>
    <x v="3"/>
    <x v="8"/>
    <s v="Le Blanc-Mesnil"/>
    <x v="1"/>
    <s v="Corporate"/>
    <s v="Economy"/>
    <x v="0"/>
    <x v="3"/>
    <s v="Fellowes Shelving, Blue"/>
    <n v="0"/>
    <n v="156"/>
    <n v="47"/>
    <n v="3"/>
    <b v="1"/>
  </r>
  <r>
    <s v="AZ-2013-4756629"/>
    <x v="1116"/>
    <n v="22"/>
    <n v="11"/>
    <n v="13"/>
    <x v="1116"/>
    <s v="Rebecca Heysen"/>
    <x v="3"/>
    <x v="39"/>
    <s v="Marseille"/>
    <x v="1"/>
    <s v="Corporate"/>
    <s v="Economy"/>
    <x v="0"/>
    <x v="3"/>
    <s v="Fellowes Folders, Single Width"/>
    <n v="0"/>
    <n v="71"/>
    <n v="25"/>
    <n v="3"/>
    <b v="0"/>
  </r>
  <r>
    <s v="AZ-2013-6593981"/>
    <x v="1116"/>
    <n v="22"/>
    <n v="11"/>
    <n v="13"/>
    <x v="1116"/>
    <s v="Anna Moreton"/>
    <x v="3"/>
    <x v="8"/>
    <s v="Le Blanc-Mesnil"/>
    <x v="1"/>
    <s v="Corporate"/>
    <s v="Economy"/>
    <x v="1"/>
    <x v="7"/>
    <s v="Enermax Numeric Keypad, USB"/>
    <n v="0"/>
    <n v="276"/>
    <n v="80"/>
    <n v="5"/>
    <b v="0"/>
  </r>
  <r>
    <s v="AZ-2013-388293"/>
    <x v="1116"/>
    <n v="22"/>
    <n v="11"/>
    <n v="13"/>
    <x v="1116"/>
    <s v="Gracie Powell"/>
    <x v="1"/>
    <x v="1"/>
    <s v="Aachen"/>
    <x v="1"/>
    <s v="Consumer"/>
    <s v="Economy"/>
    <x v="2"/>
    <x v="5"/>
    <s v="Sauder Floating Shelf Set, Traditional"/>
    <n v="0"/>
    <n v="1051"/>
    <n v="315"/>
    <n v="6"/>
    <b v="0"/>
  </r>
  <r>
    <s v="AZ-2013-388293"/>
    <x v="1116"/>
    <n v="22"/>
    <n v="11"/>
    <n v="13"/>
    <x v="1116"/>
    <s v="Gracie Powell"/>
    <x v="1"/>
    <x v="1"/>
    <s v="Aachen"/>
    <x v="1"/>
    <s v="Consumer"/>
    <s v="Economy"/>
    <x v="0"/>
    <x v="1"/>
    <s v="Ibico Index Tab, Clear"/>
    <n v="0"/>
    <n v="59"/>
    <n v="22"/>
    <n v="7"/>
    <b v="1"/>
  </r>
  <r>
    <s v="AZ-2013-7044470"/>
    <x v="1116"/>
    <n v="22"/>
    <n v="11"/>
    <n v="13"/>
    <x v="1116"/>
    <s v="James Bruns"/>
    <x v="5"/>
    <x v="54"/>
    <s v="Madrid"/>
    <x v="2"/>
    <s v="Consumer"/>
    <s v="Economy"/>
    <x v="2"/>
    <x v="15"/>
    <s v="Tenex Light Bulb, Duo Pack"/>
    <n v="0"/>
    <n v="38"/>
    <n v="5"/>
    <n v="2"/>
    <b v="0"/>
  </r>
  <r>
    <s v="AZ-2013-3127336"/>
    <x v="1116"/>
    <n v="22"/>
    <n v="11"/>
    <n v="13"/>
    <x v="1116"/>
    <s v="Tricia Bustamante"/>
    <x v="1"/>
    <x v="17"/>
    <s v="Kiel"/>
    <x v="1"/>
    <s v="Corporate"/>
    <s v="Economy"/>
    <x v="0"/>
    <x v="2"/>
    <s v="BIC Sketch Pad, Easy-Erase"/>
    <n v="0"/>
    <n v="294"/>
    <n v="147"/>
    <n v="6"/>
    <b v="0"/>
  </r>
  <r>
    <s v="AZ-2013-3127336"/>
    <x v="1116"/>
    <n v="22"/>
    <n v="11"/>
    <n v="13"/>
    <x v="1116"/>
    <s v="Tricia Bustamante"/>
    <x v="1"/>
    <x v="17"/>
    <s v="Kiel"/>
    <x v="1"/>
    <s v="Corporate"/>
    <s v="Economy"/>
    <x v="0"/>
    <x v="2"/>
    <s v="Boston Pens, Blue"/>
    <n v="0"/>
    <n v="28"/>
    <n v="1"/>
    <n v="2"/>
    <b v="1"/>
  </r>
  <r>
    <s v="AZ-2013-3127336"/>
    <x v="1116"/>
    <n v="22"/>
    <n v="11"/>
    <n v="13"/>
    <x v="1116"/>
    <s v="Tricia Bustamante"/>
    <x v="1"/>
    <x v="17"/>
    <s v="Kiel"/>
    <x v="1"/>
    <s v="Corporate"/>
    <s v="Economy"/>
    <x v="0"/>
    <x v="11"/>
    <s v="Accos Staples, 12 Pack"/>
    <n v="0"/>
    <n v="31"/>
    <n v="6"/>
    <n v="3"/>
    <b v="0"/>
  </r>
  <r>
    <s v="AZ-2013-3127336"/>
    <x v="1116"/>
    <n v="22"/>
    <n v="11"/>
    <n v="13"/>
    <x v="1116"/>
    <s v="Tricia Bustamante"/>
    <x v="1"/>
    <x v="17"/>
    <s v="Kiel"/>
    <x v="1"/>
    <s v="Corporate"/>
    <s v="Economy"/>
    <x v="0"/>
    <x v="14"/>
    <s v="Harbour Creations Round Labels, Adjustable"/>
    <n v="0"/>
    <n v="14"/>
    <n v="4"/>
    <n v="3"/>
    <b v="0"/>
  </r>
  <r>
    <s v="AZ-2013-3127336"/>
    <x v="1116"/>
    <n v="22"/>
    <n v="11"/>
    <n v="13"/>
    <x v="1116"/>
    <s v="Tricia Bustamante"/>
    <x v="1"/>
    <x v="17"/>
    <s v="Kiel"/>
    <x v="1"/>
    <s v="Corporate"/>
    <s v="Economy"/>
    <x v="0"/>
    <x v="0"/>
    <s v="Eaton Memo Slips, 8.5 x 11"/>
    <n v="0"/>
    <n v="72"/>
    <n v="19"/>
    <n v="4"/>
    <b v="0"/>
  </r>
  <r>
    <s v="AZ-2013-3127336"/>
    <x v="1116"/>
    <n v="22"/>
    <n v="11"/>
    <n v="13"/>
    <x v="1116"/>
    <s v="Tricia Bustamante"/>
    <x v="1"/>
    <x v="17"/>
    <s v="Kiel"/>
    <x v="1"/>
    <s v="Corporate"/>
    <s v="Economy"/>
    <x v="0"/>
    <x v="0"/>
    <s v="Xerox Cards &amp; Envelopes, 8.5 x 11"/>
    <n v="0"/>
    <n v="147"/>
    <n v="23"/>
    <n v="3"/>
    <b v="0"/>
  </r>
  <r>
    <s v="AZ-2013-3127336"/>
    <x v="1116"/>
    <n v="22"/>
    <n v="11"/>
    <n v="13"/>
    <x v="1116"/>
    <s v="Tricia Bustamante"/>
    <x v="1"/>
    <x v="17"/>
    <s v="Kiel"/>
    <x v="1"/>
    <s v="Corporate"/>
    <s v="Economy"/>
    <x v="0"/>
    <x v="3"/>
    <s v="Rogers Trays, Wire Frame"/>
    <n v="0"/>
    <n v="383"/>
    <n v="166"/>
    <n v="7"/>
    <b v="0"/>
  </r>
  <r>
    <s v="AZ-2013-3127336"/>
    <x v="1116"/>
    <n v="22"/>
    <n v="11"/>
    <n v="13"/>
    <x v="1116"/>
    <s v="Tricia Bustamante"/>
    <x v="1"/>
    <x v="17"/>
    <s v="Kiel"/>
    <x v="1"/>
    <s v="Corporate"/>
    <s v="Economy"/>
    <x v="0"/>
    <x v="12"/>
    <s v="Acme Box Cutter, Steel"/>
    <n v="0"/>
    <n v="37"/>
    <n v="13"/>
    <n v="1"/>
    <b v="0"/>
  </r>
  <r>
    <s v="AZ-2013-7044470"/>
    <x v="1116"/>
    <n v="22"/>
    <n v="11"/>
    <n v="13"/>
    <x v="1116"/>
    <s v="James Bruns"/>
    <x v="5"/>
    <x v="54"/>
    <s v="Madrid"/>
    <x v="2"/>
    <s v="Consumer"/>
    <s v="Economy"/>
    <x v="0"/>
    <x v="2"/>
    <s v="BIC Markers, Water Color"/>
    <n v="0"/>
    <n v="59"/>
    <n v="21"/>
    <n v="2"/>
    <b v="0"/>
  </r>
  <r>
    <s v="AZ-2013-3127336"/>
    <x v="1116"/>
    <n v="22"/>
    <n v="11"/>
    <n v="13"/>
    <x v="1116"/>
    <s v="Tricia Bustamante"/>
    <x v="1"/>
    <x v="17"/>
    <s v="Kiel"/>
    <x v="1"/>
    <s v="Corporate"/>
    <s v="Economy"/>
    <x v="1"/>
    <x v="4"/>
    <s v="StarTech Inkjet, Wireless"/>
    <n v="0"/>
    <n v="1509"/>
    <n v="45"/>
    <n v="5"/>
    <b v="0"/>
  </r>
  <r>
    <s v="AZ-2014-9173852"/>
    <x v="1117"/>
    <n v="22"/>
    <n v="11"/>
    <n v="14"/>
    <x v="1117"/>
    <s v="Rachel Tyler"/>
    <x v="3"/>
    <x v="8"/>
    <s v="Argenteuil"/>
    <x v="1"/>
    <s v="Corporate"/>
    <s v="Economy"/>
    <x v="2"/>
    <x v="5"/>
    <s v="Bush Corner Shelving, Traditional"/>
    <n v="0"/>
    <n v="223"/>
    <n v="27"/>
    <n v="2"/>
    <b v="1"/>
  </r>
  <r>
    <s v="AZ-2014-9173852"/>
    <x v="1117"/>
    <n v="22"/>
    <n v="11"/>
    <n v="14"/>
    <x v="1117"/>
    <s v="Rachel Tyler"/>
    <x v="3"/>
    <x v="8"/>
    <s v="Argenteuil"/>
    <x v="1"/>
    <s v="Corporate"/>
    <s v="Economy"/>
    <x v="1"/>
    <x v="4"/>
    <s v="Epson Printer, Durable"/>
    <n v="0"/>
    <n v="2457"/>
    <n v="665"/>
    <n v="11"/>
    <b v="1"/>
  </r>
  <r>
    <s v="AZ-2011-3378761"/>
    <x v="1118"/>
    <n v="23"/>
    <n v="11"/>
    <n v="11"/>
    <x v="1118"/>
    <s v="Oscar Serena"/>
    <x v="1"/>
    <x v="28"/>
    <s v="Ulm"/>
    <x v="1"/>
    <s v="Consumer"/>
    <s v="Economy"/>
    <x v="2"/>
    <x v="5"/>
    <s v="Dania Floating Shelf Set, Pine"/>
    <n v="0"/>
    <n v="307"/>
    <n v="82"/>
    <n v="2"/>
    <b v="1"/>
  </r>
  <r>
    <s v="AZ-2011-3378761"/>
    <x v="1118"/>
    <n v="23"/>
    <n v="11"/>
    <n v="11"/>
    <x v="1118"/>
    <s v="Oscar Serena"/>
    <x v="1"/>
    <x v="28"/>
    <s v="Ulm"/>
    <x v="1"/>
    <s v="Consumer"/>
    <s v="Economy"/>
    <x v="2"/>
    <x v="15"/>
    <s v="Rubbermaid Photo Frame, Duo Pack"/>
    <n v="0"/>
    <n v="155"/>
    <n v="56"/>
    <n v="3"/>
    <b v="0"/>
  </r>
  <r>
    <s v="AZ-2011-3378761"/>
    <x v="1118"/>
    <n v="23"/>
    <n v="11"/>
    <n v="11"/>
    <x v="1118"/>
    <s v="Oscar Serena"/>
    <x v="1"/>
    <x v="28"/>
    <s v="Ulm"/>
    <x v="1"/>
    <s v="Consumer"/>
    <s v="Economy"/>
    <x v="0"/>
    <x v="1"/>
    <s v="Cardinal Binding Machine, Recycled"/>
    <n v="0"/>
    <n v="100"/>
    <n v="21"/>
    <n v="2"/>
    <b v="0"/>
  </r>
  <r>
    <s v="AZ-2011-3378761"/>
    <x v="1118"/>
    <n v="23"/>
    <n v="11"/>
    <n v="11"/>
    <x v="1118"/>
    <s v="Oscar Serena"/>
    <x v="1"/>
    <x v="28"/>
    <s v="Ulm"/>
    <x v="1"/>
    <s v="Consumer"/>
    <s v="Economy"/>
    <x v="0"/>
    <x v="1"/>
    <s v="Ibico 3-Hole Punch, Durable"/>
    <n v="0"/>
    <n v="64"/>
    <n v="24"/>
    <n v="2"/>
    <b v="1"/>
  </r>
  <r>
    <s v="AZ-2011-3378761"/>
    <x v="1118"/>
    <n v="23"/>
    <n v="11"/>
    <n v="11"/>
    <x v="1118"/>
    <s v="Oscar Serena"/>
    <x v="1"/>
    <x v="28"/>
    <s v="Ulm"/>
    <x v="1"/>
    <s v="Consumer"/>
    <s v="Economy"/>
    <x v="0"/>
    <x v="1"/>
    <s v="Wilson Jones 3-Hole Punch, Durable"/>
    <n v="0"/>
    <n v="118"/>
    <n v="25"/>
    <n v="4"/>
    <b v="1"/>
  </r>
  <r>
    <s v="AZ-2011-3378761"/>
    <x v="1118"/>
    <n v="23"/>
    <n v="11"/>
    <n v="11"/>
    <x v="1118"/>
    <s v="Oscar Serena"/>
    <x v="1"/>
    <x v="28"/>
    <s v="Ulm"/>
    <x v="1"/>
    <s v="Consumer"/>
    <s v="Economy"/>
    <x v="1"/>
    <x v="4"/>
    <s v="Konica Phone, Red"/>
    <n v="0"/>
    <n v="583"/>
    <n v="245"/>
    <n v="7"/>
    <b v="0"/>
  </r>
  <r>
    <s v="AZ-2011-3378761"/>
    <x v="1118"/>
    <n v="23"/>
    <n v="11"/>
    <n v="11"/>
    <x v="1118"/>
    <s v="Oscar Serena"/>
    <x v="1"/>
    <x v="28"/>
    <s v="Ulm"/>
    <x v="1"/>
    <s v="Consumer"/>
    <s v="Economy"/>
    <x v="1"/>
    <x v="9"/>
    <s v="Cisco Signal Booster, Cordless"/>
    <n v="0"/>
    <n v="773"/>
    <n v="46"/>
    <n v="5"/>
    <b v="0"/>
  </r>
  <r>
    <s v="AZ-2011-2690707"/>
    <x v="1118"/>
    <n v="23"/>
    <n v="11"/>
    <n v="11"/>
    <x v="1118"/>
    <s v="Rory Martindale"/>
    <x v="3"/>
    <x v="14"/>
    <s v="Carcassonne"/>
    <x v="1"/>
    <s v="Consumer"/>
    <s v="Economy"/>
    <x v="0"/>
    <x v="1"/>
    <s v="Avery 3-Hole Punch, Recycled"/>
    <n v="0"/>
    <n v="56"/>
    <n v="0"/>
    <n v="2"/>
    <b v="1"/>
  </r>
  <r>
    <s v="AZ-2011-2690707"/>
    <x v="1118"/>
    <n v="23"/>
    <n v="11"/>
    <n v="11"/>
    <x v="1118"/>
    <s v="Rory Martindale"/>
    <x v="3"/>
    <x v="14"/>
    <s v="Carcassonne"/>
    <x v="1"/>
    <s v="Consumer"/>
    <s v="Economy"/>
    <x v="0"/>
    <x v="10"/>
    <s v="Ames Manila Envelope, Recycled"/>
    <n v="0"/>
    <n v="47"/>
    <n v="18"/>
    <n v="2"/>
    <b v="1"/>
  </r>
  <r>
    <s v="AZ-2012-9886998"/>
    <x v="1119"/>
    <n v="23"/>
    <n v="11"/>
    <n v="12"/>
    <x v="1119"/>
    <s v="Claudia Poore"/>
    <x v="4"/>
    <x v="4"/>
    <s v="Littlehampton"/>
    <x v="0"/>
    <s v="Corporate"/>
    <s v="Economy"/>
    <x v="2"/>
    <x v="5"/>
    <s v="Sauder Library with Doors, Pine"/>
    <n v="0"/>
    <n v="1167"/>
    <n v="93"/>
    <n v="3"/>
    <b v="1"/>
  </r>
  <r>
    <s v="AZ-2012-9886998"/>
    <x v="1119"/>
    <n v="23"/>
    <n v="11"/>
    <n v="12"/>
    <x v="1119"/>
    <s v="Claudia Poore"/>
    <x v="4"/>
    <x v="4"/>
    <s v="Littlehampton"/>
    <x v="0"/>
    <s v="Corporate"/>
    <s v="Economy"/>
    <x v="0"/>
    <x v="2"/>
    <s v="Binney &amp; Smith Markers, Blue"/>
    <n v="0"/>
    <n v="96"/>
    <n v="18"/>
    <n v="4"/>
    <b v="1"/>
  </r>
  <r>
    <s v="AZ-2012-9482146"/>
    <x v="1119"/>
    <n v="23"/>
    <n v="11"/>
    <n v="12"/>
    <x v="1119"/>
    <s v="Victoria Burke"/>
    <x v="3"/>
    <x v="8"/>
    <s v="Issy-les-Moulineaux"/>
    <x v="1"/>
    <s v="Corporate"/>
    <s v="Economy"/>
    <x v="0"/>
    <x v="8"/>
    <s v="Hamilton Beach Blender, Silver"/>
    <n v="0"/>
    <n v="384"/>
    <n v="-43"/>
    <n v="6"/>
    <b v="1"/>
  </r>
  <r>
    <s v="AZ-2012-9482146"/>
    <x v="1119"/>
    <n v="23"/>
    <n v="11"/>
    <n v="12"/>
    <x v="1119"/>
    <s v="Victoria Burke"/>
    <x v="3"/>
    <x v="8"/>
    <s v="Issy-les-Moulineaux"/>
    <x v="1"/>
    <s v="Corporate"/>
    <s v="Economy"/>
    <x v="0"/>
    <x v="10"/>
    <s v="GlobeWeis Mailers, Security-Tint"/>
    <n v="0"/>
    <n v="287"/>
    <n v="112"/>
    <n v="7"/>
    <b v="1"/>
  </r>
  <r>
    <s v="AZ-2012-9482146"/>
    <x v="1119"/>
    <n v="23"/>
    <n v="11"/>
    <n v="12"/>
    <x v="1119"/>
    <s v="Victoria Burke"/>
    <x v="3"/>
    <x v="8"/>
    <s v="Issy-les-Moulineaux"/>
    <x v="1"/>
    <s v="Corporate"/>
    <s v="Economy"/>
    <x v="1"/>
    <x v="9"/>
    <s v="Cisco Speaker Phone, VoIP"/>
    <n v="0"/>
    <n v="589"/>
    <n v="125"/>
    <n v="5"/>
    <b v="1"/>
  </r>
  <r>
    <s v="AZ-2012-9482146"/>
    <x v="1119"/>
    <n v="23"/>
    <n v="11"/>
    <n v="12"/>
    <x v="1119"/>
    <s v="Victoria Burke"/>
    <x v="3"/>
    <x v="8"/>
    <s v="Issy-les-Moulineaux"/>
    <x v="1"/>
    <s v="Corporate"/>
    <s v="Economy"/>
    <x v="1"/>
    <x v="9"/>
    <s v="Nokia Audio Dock, with Caller ID"/>
    <n v="0"/>
    <n v="425"/>
    <n v="0"/>
    <n v="3"/>
    <b v="1"/>
  </r>
  <r>
    <s v="AZ-2012-8459851"/>
    <x v="1119"/>
    <n v="23"/>
    <n v="11"/>
    <n v="12"/>
    <x v="1119"/>
    <s v="Adam Harte"/>
    <x v="3"/>
    <x v="73"/>
    <s v="Brest"/>
    <x v="1"/>
    <s v="Corporate"/>
    <s v="Priority"/>
    <x v="0"/>
    <x v="3"/>
    <s v="Tenex Box, Wire Frame"/>
    <n v="0"/>
    <n v="28"/>
    <n v="11"/>
    <n v="2"/>
    <b v="0"/>
  </r>
  <r>
    <s v="AZ-2012-8459851"/>
    <x v="1119"/>
    <n v="23"/>
    <n v="11"/>
    <n v="12"/>
    <x v="1119"/>
    <s v="Adam Harte"/>
    <x v="3"/>
    <x v="73"/>
    <s v="Brest"/>
    <x v="1"/>
    <s v="Corporate"/>
    <s v="Priority"/>
    <x v="0"/>
    <x v="12"/>
    <s v="Stiletto Scissors, Easy Grip"/>
    <n v="0"/>
    <n v="76"/>
    <n v="20"/>
    <n v="3"/>
    <b v="0"/>
  </r>
  <r>
    <s v="AZ-2012-8459851"/>
    <x v="1119"/>
    <n v="23"/>
    <n v="11"/>
    <n v="12"/>
    <x v="1119"/>
    <s v="Adam Harte"/>
    <x v="3"/>
    <x v="73"/>
    <s v="Brest"/>
    <x v="1"/>
    <s v="Corporate"/>
    <s v="Priority"/>
    <x v="1"/>
    <x v="4"/>
    <s v="Epson Inkjet, Wireless"/>
    <n v="0"/>
    <n v="1048"/>
    <n v="-49"/>
    <n v="4"/>
    <b v="0"/>
  </r>
  <r>
    <s v="AZ-2012-3181523"/>
    <x v="1119"/>
    <n v="23"/>
    <n v="11"/>
    <n v="12"/>
    <x v="1119"/>
    <s v="Molly Crawford"/>
    <x v="5"/>
    <x v="77"/>
    <s v="Vitoria"/>
    <x v="2"/>
    <s v="Corporate"/>
    <s v="Economy"/>
    <x v="0"/>
    <x v="3"/>
    <s v="Fellowes Trays, Wire Frame"/>
    <n v="0"/>
    <n v="305"/>
    <n v="51"/>
    <n v="6"/>
    <b v="1"/>
  </r>
  <r>
    <s v="BN-2012-5546436"/>
    <x v="1119"/>
    <n v="23"/>
    <n v="11"/>
    <n v="12"/>
    <x v="1119"/>
    <s v="Alexandra Whitehouse"/>
    <x v="3"/>
    <x v="39"/>
    <s v="Istres"/>
    <x v="1"/>
    <s v="Consumer"/>
    <s v="Economy Plus"/>
    <x v="2"/>
    <x v="16"/>
    <s v="Hon Wood Table, Rectangular"/>
    <n v="0"/>
    <n v="344"/>
    <n v="-106"/>
    <n v="1"/>
    <b v="1"/>
  </r>
  <r>
    <s v="AZ-2014-3494429"/>
    <x v="1120"/>
    <n v="23"/>
    <n v="11"/>
    <n v="14"/>
    <x v="1120"/>
    <s v="Betty Reynolds"/>
    <x v="5"/>
    <x v="20"/>
    <s v="Zamora"/>
    <x v="2"/>
    <s v="Corporate"/>
    <s v="Economy"/>
    <x v="2"/>
    <x v="5"/>
    <s v="Dania 3-Shelf Cabinet, Traditional"/>
    <n v="0"/>
    <n v="566"/>
    <n v="272"/>
    <n v="4"/>
    <b v="1"/>
  </r>
  <r>
    <s v="AZ-2014-3494429"/>
    <x v="1120"/>
    <n v="23"/>
    <n v="11"/>
    <n v="14"/>
    <x v="1120"/>
    <s v="Betty Reynolds"/>
    <x v="5"/>
    <x v="20"/>
    <s v="Zamora"/>
    <x v="2"/>
    <s v="Corporate"/>
    <s v="Economy"/>
    <x v="0"/>
    <x v="8"/>
    <s v="Hamilton Beach Toaster, Red"/>
    <n v="0"/>
    <n v="115"/>
    <n v="5"/>
    <n v="2"/>
    <b v="0"/>
  </r>
  <r>
    <s v="AZ-2014-3494429"/>
    <x v="1120"/>
    <n v="23"/>
    <n v="11"/>
    <n v="14"/>
    <x v="1120"/>
    <s v="Betty Reynolds"/>
    <x v="5"/>
    <x v="20"/>
    <s v="Zamora"/>
    <x v="2"/>
    <s v="Corporate"/>
    <s v="Economy"/>
    <x v="0"/>
    <x v="1"/>
    <s v="Ibico 3-Hole Punch, Recycled"/>
    <n v="0"/>
    <n v="339"/>
    <n v="95"/>
    <n v="11"/>
    <b v="0"/>
  </r>
  <r>
    <s v="AZ-2014-3494429"/>
    <x v="1120"/>
    <n v="23"/>
    <n v="11"/>
    <n v="14"/>
    <x v="1120"/>
    <s v="Betty Reynolds"/>
    <x v="5"/>
    <x v="20"/>
    <s v="Zamora"/>
    <x v="2"/>
    <s v="Corporate"/>
    <s v="Economy"/>
    <x v="0"/>
    <x v="10"/>
    <s v="GlobeWeis Mailers, Recycled"/>
    <n v="0"/>
    <n v="37"/>
    <n v="4"/>
    <n v="1"/>
    <b v="1"/>
  </r>
  <r>
    <s v="AZ-2014-3494429"/>
    <x v="1120"/>
    <n v="23"/>
    <n v="11"/>
    <n v="14"/>
    <x v="1120"/>
    <s v="Betty Reynolds"/>
    <x v="5"/>
    <x v="20"/>
    <s v="Zamora"/>
    <x v="2"/>
    <s v="Corporate"/>
    <s v="Economy"/>
    <x v="0"/>
    <x v="10"/>
    <s v="Jiffy Peel and Seal, Set of 50"/>
    <n v="0"/>
    <n v="40"/>
    <n v="10"/>
    <n v="2"/>
    <b v="1"/>
  </r>
  <r>
    <s v="AZ-2014-3494429"/>
    <x v="1120"/>
    <n v="23"/>
    <n v="11"/>
    <n v="14"/>
    <x v="1120"/>
    <s v="Betty Reynolds"/>
    <x v="5"/>
    <x v="20"/>
    <s v="Zamora"/>
    <x v="2"/>
    <s v="Corporate"/>
    <s v="Economy"/>
    <x v="0"/>
    <x v="11"/>
    <s v="OIC Push Pins, Assorted Sizes"/>
    <n v="0"/>
    <n v="25"/>
    <n v="5"/>
    <n v="2"/>
    <b v="1"/>
  </r>
  <r>
    <s v="AZ-2014-3494429"/>
    <x v="1120"/>
    <n v="23"/>
    <n v="11"/>
    <n v="14"/>
    <x v="1120"/>
    <s v="Betty Reynolds"/>
    <x v="5"/>
    <x v="20"/>
    <s v="Zamora"/>
    <x v="2"/>
    <s v="Corporate"/>
    <s v="Economy"/>
    <x v="1"/>
    <x v="13"/>
    <s v="Sharp Ink, Laser"/>
    <n v="0"/>
    <n v="498"/>
    <n v="80"/>
    <n v="4"/>
    <b v="1"/>
  </r>
  <r>
    <s v="AZ-2014-3494429"/>
    <x v="1120"/>
    <n v="23"/>
    <n v="11"/>
    <n v="14"/>
    <x v="1120"/>
    <s v="Betty Reynolds"/>
    <x v="5"/>
    <x v="20"/>
    <s v="Zamora"/>
    <x v="2"/>
    <s v="Corporate"/>
    <s v="Economy"/>
    <x v="1"/>
    <x v="9"/>
    <s v="Cisco Speaker Phone, Full Size"/>
    <n v="0"/>
    <n v="755"/>
    <n v="201"/>
    <n v="6"/>
    <b v="1"/>
  </r>
  <r>
    <s v="AZ-2011-2986519"/>
    <x v="1121"/>
    <n v="24"/>
    <n v="11"/>
    <n v="11"/>
    <x v="1121"/>
    <s v="Kerry Dorsey"/>
    <x v="10"/>
    <x v="29"/>
    <s v="Vienna"/>
    <x v="1"/>
    <s v="Consumer"/>
    <s v="Priority"/>
    <x v="1"/>
    <x v="13"/>
    <s v="Canon Fax and Copier, Color"/>
    <n v="0"/>
    <n v="964"/>
    <n v="231"/>
    <n v="5"/>
    <b v="0"/>
  </r>
  <r>
    <s v="AZ-2011-2986519"/>
    <x v="1121"/>
    <n v="24"/>
    <n v="11"/>
    <n v="11"/>
    <x v="1121"/>
    <s v="Kerry Dorsey"/>
    <x v="10"/>
    <x v="29"/>
    <s v="Vienna"/>
    <x v="1"/>
    <s v="Consumer"/>
    <s v="Priority"/>
    <x v="1"/>
    <x v="4"/>
    <s v="Epson Receipt Printer, Wireless"/>
    <n v="0"/>
    <n v="351"/>
    <n v="84"/>
    <n v="3"/>
    <b v="0"/>
  </r>
  <r>
    <s v="AZ-2012-6998703"/>
    <x v="1122"/>
    <n v="24"/>
    <n v="11"/>
    <n v="12"/>
    <x v="1122"/>
    <s v="Tyson Jonathan"/>
    <x v="3"/>
    <x v="8"/>
    <s v="Saint-Denis"/>
    <x v="1"/>
    <s v="Consumer"/>
    <s v="Economy"/>
    <x v="0"/>
    <x v="1"/>
    <s v="Wilson Jones Binding Machine, Clear"/>
    <n v="0"/>
    <n v="97"/>
    <n v="29"/>
    <n v="2"/>
    <b v="1"/>
  </r>
  <r>
    <s v="AZ-2012-7027662"/>
    <x v="1122"/>
    <n v="24"/>
    <n v="11"/>
    <n v="12"/>
    <x v="1122"/>
    <s v="Debbie Fisk"/>
    <x v="1"/>
    <x v="28"/>
    <s v="Pforzheim"/>
    <x v="1"/>
    <s v="Corporate"/>
    <s v="Economy"/>
    <x v="2"/>
    <x v="15"/>
    <s v="Tenex Door Stop, Durable"/>
    <n v="0"/>
    <n v="205"/>
    <n v="27"/>
    <n v="5"/>
    <b v="0"/>
  </r>
  <r>
    <s v="AZ-2012-8144166"/>
    <x v="1122"/>
    <n v="24"/>
    <n v="11"/>
    <n v="12"/>
    <x v="1122"/>
    <s v="Nicholas Carey"/>
    <x v="5"/>
    <x v="22"/>
    <s v="El Ejido"/>
    <x v="2"/>
    <s v="Consumer"/>
    <s v="Economy"/>
    <x v="2"/>
    <x v="6"/>
    <s v="Harbour Creations Chairmat, Set of Two"/>
    <n v="0"/>
    <n v="119"/>
    <n v="-10"/>
    <n v="2"/>
    <b v="1"/>
  </r>
  <r>
    <s v="AZ-2012-8144166"/>
    <x v="1122"/>
    <n v="24"/>
    <n v="11"/>
    <n v="12"/>
    <x v="1122"/>
    <s v="Nicholas Carey"/>
    <x v="5"/>
    <x v="22"/>
    <s v="El Ejido"/>
    <x v="2"/>
    <s v="Consumer"/>
    <s v="Economy"/>
    <x v="0"/>
    <x v="8"/>
    <s v="KitchenAid Microwave, Black"/>
    <n v="0"/>
    <n v="1239"/>
    <n v="0"/>
    <n v="4"/>
    <b v="0"/>
  </r>
  <r>
    <s v="AZ-2012-8144166"/>
    <x v="1122"/>
    <n v="24"/>
    <n v="11"/>
    <n v="12"/>
    <x v="1122"/>
    <s v="Nicholas Carey"/>
    <x v="5"/>
    <x v="22"/>
    <s v="El Ejido"/>
    <x v="2"/>
    <s v="Consumer"/>
    <s v="Economy"/>
    <x v="0"/>
    <x v="2"/>
    <s v="Stanley Highlighters, Blue"/>
    <n v="0"/>
    <n v="74"/>
    <n v="15"/>
    <n v="5"/>
    <b v="1"/>
  </r>
  <r>
    <s v="AZ-2012-8144166"/>
    <x v="1122"/>
    <n v="24"/>
    <n v="11"/>
    <n v="12"/>
    <x v="1122"/>
    <s v="Nicholas Carey"/>
    <x v="5"/>
    <x v="22"/>
    <s v="El Ejido"/>
    <x v="2"/>
    <s v="Consumer"/>
    <s v="Economy"/>
    <x v="0"/>
    <x v="2"/>
    <s v="Stanley Pens, Fluorescent"/>
    <n v="0"/>
    <n v="23"/>
    <n v="2"/>
    <n v="2"/>
    <b v="0"/>
  </r>
  <r>
    <s v="AZ-2012-8144166"/>
    <x v="1122"/>
    <n v="24"/>
    <n v="11"/>
    <n v="12"/>
    <x v="1122"/>
    <s v="Nicholas Carey"/>
    <x v="5"/>
    <x v="22"/>
    <s v="El Ejido"/>
    <x v="2"/>
    <s v="Consumer"/>
    <s v="Economy"/>
    <x v="0"/>
    <x v="11"/>
    <s v="Stockwell Rubber Bands, Bulk Pack"/>
    <n v="0"/>
    <n v="65"/>
    <n v="11"/>
    <n v="4"/>
    <b v="0"/>
  </r>
  <r>
    <s v="AZ-2013-1917714"/>
    <x v="1123"/>
    <n v="24"/>
    <n v="11"/>
    <n v="13"/>
    <x v="1123"/>
    <s v="Rachel Tyler"/>
    <x v="3"/>
    <x v="3"/>
    <s v="Illkirch-Graffenstaden"/>
    <x v="1"/>
    <s v="Corporate"/>
    <s v="Economy"/>
    <x v="0"/>
    <x v="3"/>
    <s v="Fellowes Folders, Single Width"/>
    <n v="0"/>
    <n v="24"/>
    <n v="8"/>
    <n v="1"/>
    <b v="1"/>
  </r>
  <r>
    <s v="AZ-2013-5802443"/>
    <x v="1123"/>
    <n v="24"/>
    <n v="11"/>
    <n v="13"/>
    <x v="1123"/>
    <s v="Donald Pak"/>
    <x v="3"/>
    <x v="8"/>
    <s v="Paris"/>
    <x v="1"/>
    <s v="Corporate"/>
    <s v="Economy"/>
    <x v="0"/>
    <x v="1"/>
    <s v="Wilson Jones Hole Reinforcements, Recycled"/>
    <n v="0"/>
    <n v="20"/>
    <n v="5"/>
    <n v="4"/>
    <b v="0"/>
  </r>
  <r>
    <s v="BN-2014-2777881"/>
    <x v="1124"/>
    <n v="24"/>
    <n v="11"/>
    <n v="14"/>
    <x v="1124"/>
    <s v="Jude Leonard"/>
    <x v="1"/>
    <x v="5"/>
    <s v="Berlin"/>
    <x v="1"/>
    <s v="Consumer"/>
    <s v="Immediate"/>
    <x v="0"/>
    <x v="2"/>
    <s v="Binney &amp; Smith Canvas, Blue"/>
    <n v="0"/>
    <n v="139"/>
    <n v="14"/>
    <n v="3"/>
    <b v="0"/>
  </r>
  <r>
    <s v="BN-2014-2777881"/>
    <x v="1124"/>
    <n v="24"/>
    <n v="11"/>
    <n v="14"/>
    <x v="1124"/>
    <s v="Jude Leonard"/>
    <x v="1"/>
    <x v="5"/>
    <s v="Berlin"/>
    <x v="1"/>
    <s v="Consumer"/>
    <s v="Immediate"/>
    <x v="0"/>
    <x v="3"/>
    <s v="Fellowes File Cart, Industrial"/>
    <n v="0"/>
    <n v="220"/>
    <n v="-19"/>
    <n v="2"/>
    <b v="0"/>
  </r>
  <r>
    <s v="AZ-2014-3200941"/>
    <x v="1124"/>
    <n v="24"/>
    <n v="11"/>
    <n v="14"/>
    <x v="1124"/>
    <s v="Skye Hammond"/>
    <x v="3"/>
    <x v="8"/>
    <s v="Paris"/>
    <x v="1"/>
    <s v="Corporate"/>
    <s v="Economy Plus"/>
    <x v="2"/>
    <x v="5"/>
    <s v="Safco Corner Shelving, Pine"/>
    <n v="0"/>
    <n v="814"/>
    <n v="217"/>
    <n v="6"/>
    <b v="0"/>
  </r>
  <r>
    <s v="AZ-2014-3200941"/>
    <x v="1124"/>
    <n v="24"/>
    <n v="11"/>
    <n v="14"/>
    <x v="1124"/>
    <s v="Skye Hammond"/>
    <x v="3"/>
    <x v="8"/>
    <s v="Paris"/>
    <x v="1"/>
    <s v="Corporate"/>
    <s v="Economy Plus"/>
    <x v="0"/>
    <x v="1"/>
    <s v="Avery Hole Reinforcements, Clear"/>
    <n v="0"/>
    <n v="27"/>
    <n v="3"/>
    <n v="7"/>
    <b v="0"/>
  </r>
  <r>
    <s v="BN-2014-4538346"/>
    <x v="1124"/>
    <n v="24"/>
    <n v="11"/>
    <n v="14"/>
    <x v="1124"/>
    <s v="Nathan Iqbal"/>
    <x v="6"/>
    <x v="26"/>
    <s v="Dublin"/>
    <x v="0"/>
    <s v="Consumer"/>
    <s v="Economy Plus"/>
    <x v="0"/>
    <x v="2"/>
    <s v="Boston Markers, Blue"/>
    <n v="1"/>
    <n v="26"/>
    <n v="-5"/>
    <n v="2"/>
    <b v="0"/>
  </r>
  <r>
    <s v="AZ-2014-3200941"/>
    <x v="1124"/>
    <n v="24"/>
    <n v="11"/>
    <n v="14"/>
    <x v="1124"/>
    <s v="Skye Hammond"/>
    <x v="3"/>
    <x v="8"/>
    <s v="Paris"/>
    <x v="1"/>
    <s v="Corporate"/>
    <s v="Economy Plus"/>
    <x v="1"/>
    <x v="4"/>
    <s v="StarTech Inkjet, Wireless"/>
    <n v="0"/>
    <n v="513"/>
    <n v="-91"/>
    <n v="2"/>
    <b v="1"/>
  </r>
  <r>
    <s v="AZ-2014-564669"/>
    <x v="1124"/>
    <n v="24"/>
    <n v="11"/>
    <n v="14"/>
    <x v="1124"/>
    <s v="Rose Nicolay"/>
    <x v="4"/>
    <x v="4"/>
    <s v="Lowestoft"/>
    <x v="0"/>
    <s v="Home Office"/>
    <s v="Economy"/>
    <x v="2"/>
    <x v="5"/>
    <s v="Bush Corner Shelving, Pine"/>
    <n v="0"/>
    <n v="627"/>
    <n v="301"/>
    <n v="5"/>
    <b v="0"/>
  </r>
  <r>
    <s v="AZ-2014-8232144"/>
    <x v="1124"/>
    <n v="24"/>
    <n v="11"/>
    <n v="14"/>
    <x v="1124"/>
    <s v="Dylan Disney"/>
    <x v="1"/>
    <x v="1"/>
    <s v="Dinslaken"/>
    <x v="1"/>
    <s v="Home Office"/>
    <s v="Economy"/>
    <x v="1"/>
    <x v="9"/>
    <s v="Samsung Headset, with Caller ID"/>
    <n v="0"/>
    <n v="146"/>
    <n v="7"/>
    <n v="2"/>
    <b v="1"/>
  </r>
  <r>
    <s v="BN-2014-1528026"/>
    <x v="1124"/>
    <n v="24"/>
    <n v="11"/>
    <n v="14"/>
    <x v="1124"/>
    <s v="Abby Colebe"/>
    <x v="5"/>
    <x v="58"/>
    <s v="Vigo"/>
    <x v="2"/>
    <s v="Consumer"/>
    <s v="Economy"/>
    <x v="0"/>
    <x v="1"/>
    <s v="Acco Hole Reinforcements, Clear"/>
    <n v="0"/>
    <n v="18"/>
    <n v="1"/>
    <n v="3"/>
    <b v="0"/>
  </r>
  <r>
    <s v="BN-2014-1528026"/>
    <x v="1124"/>
    <n v="24"/>
    <n v="11"/>
    <n v="14"/>
    <x v="1124"/>
    <s v="Abby Colebe"/>
    <x v="5"/>
    <x v="58"/>
    <s v="Vigo"/>
    <x v="2"/>
    <s v="Consumer"/>
    <s v="Economy"/>
    <x v="0"/>
    <x v="3"/>
    <s v="Rogers File Cart, Industrial"/>
    <n v="0"/>
    <n v="1402"/>
    <n v="109"/>
    <n v="11"/>
    <b v="0"/>
  </r>
  <r>
    <s v="BN-2014-1528026"/>
    <x v="1124"/>
    <n v="24"/>
    <n v="11"/>
    <n v="14"/>
    <x v="1124"/>
    <s v="Abby Colebe"/>
    <x v="5"/>
    <x v="58"/>
    <s v="Vigo"/>
    <x v="2"/>
    <s v="Consumer"/>
    <s v="Economy"/>
    <x v="1"/>
    <x v="7"/>
    <s v="Memorex Flash Drive, Bluetooth"/>
    <n v="0"/>
    <n v="176"/>
    <n v="37"/>
    <n v="6"/>
    <b v="1"/>
  </r>
  <r>
    <s v="BN-2014-1528026"/>
    <x v="1124"/>
    <n v="24"/>
    <n v="11"/>
    <n v="14"/>
    <x v="1124"/>
    <s v="Abby Colebe"/>
    <x v="5"/>
    <x v="58"/>
    <s v="Vigo"/>
    <x v="2"/>
    <s v="Consumer"/>
    <s v="Economy"/>
    <x v="1"/>
    <x v="9"/>
    <s v="Cisco Signal Booster, Full Size"/>
    <n v="0"/>
    <n v="276"/>
    <n v="-21"/>
    <n v="2"/>
    <b v="1"/>
  </r>
  <r>
    <s v="AZ-2011-6402982"/>
    <x v="1125"/>
    <n v="25"/>
    <n v="11"/>
    <n v="11"/>
    <x v="1125"/>
    <s v="Nicole Johns"/>
    <x v="5"/>
    <x v="22"/>
    <s v="Fuengirola"/>
    <x v="2"/>
    <s v="Consumer"/>
    <s v="Economy"/>
    <x v="1"/>
    <x v="7"/>
    <s v="Belkin Router, USB"/>
    <n v="0"/>
    <n v="1295"/>
    <n v="609"/>
    <n v="5"/>
    <b v="0"/>
  </r>
  <r>
    <s v="BN-2011-452629"/>
    <x v="1125"/>
    <n v="25"/>
    <n v="11"/>
    <n v="11"/>
    <x v="1125"/>
    <s v="Peter Daly"/>
    <x v="4"/>
    <x v="4"/>
    <s v="Birmingham"/>
    <x v="0"/>
    <s v="Consumer"/>
    <s v="Economy"/>
    <x v="0"/>
    <x v="2"/>
    <s v="Binney &amp; Smith Highlighters, Easy-Erase"/>
    <n v="1"/>
    <n v="25"/>
    <n v="-7"/>
    <n v="3"/>
    <b v="0"/>
  </r>
  <r>
    <s v="BN-2012-7559738"/>
    <x v="1126"/>
    <n v="25"/>
    <n v="11"/>
    <n v="12"/>
    <x v="1126"/>
    <s v="Bryce Efird"/>
    <x v="12"/>
    <x v="83"/>
    <s v="Lisbon"/>
    <x v="2"/>
    <s v="Corporate"/>
    <s v="Economy"/>
    <x v="0"/>
    <x v="1"/>
    <s v="Avery 3-Hole Punch, Economy"/>
    <n v="1"/>
    <n v="28"/>
    <n v="0"/>
    <n v="2"/>
    <b v="0"/>
  </r>
  <r>
    <s v="BN-2012-7559738"/>
    <x v="1126"/>
    <n v="25"/>
    <n v="11"/>
    <n v="12"/>
    <x v="1126"/>
    <s v="Bryce Efird"/>
    <x v="12"/>
    <x v="83"/>
    <s v="Lisbon"/>
    <x v="2"/>
    <s v="Corporate"/>
    <s v="Economy"/>
    <x v="0"/>
    <x v="1"/>
    <s v="Cardinal Binding Machine, Economy"/>
    <n v="1"/>
    <n v="149"/>
    <n v="-66"/>
    <n v="6"/>
    <b v="1"/>
  </r>
  <r>
    <s v="BN-2012-7559738"/>
    <x v="1126"/>
    <n v="25"/>
    <n v="11"/>
    <n v="12"/>
    <x v="1126"/>
    <s v="Bryce Efird"/>
    <x v="12"/>
    <x v="83"/>
    <s v="Lisbon"/>
    <x v="2"/>
    <s v="Corporate"/>
    <s v="Economy"/>
    <x v="0"/>
    <x v="10"/>
    <s v="Jiffy Business Envelopes, Recycled"/>
    <n v="1"/>
    <n v="46"/>
    <n v="-29"/>
    <n v="5"/>
    <b v="1"/>
  </r>
  <r>
    <s v="AZ-2013-6873105"/>
    <x v="1127"/>
    <n v="25"/>
    <n v="11"/>
    <n v="13"/>
    <x v="1127"/>
    <s v="Hudson Ordell"/>
    <x v="3"/>
    <x v="39"/>
    <s v="Marseille"/>
    <x v="1"/>
    <s v="Corporate"/>
    <s v="Economy Plus"/>
    <x v="2"/>
    <x v="6"/>
    <s v="Office Star Bag Chairs, Black"/>
    <n v="0"/>
    <n v="143"/>
    <n v="49"/>
    <n v="3"/>
    <b v="1"/>
  </r>
  <r>
    <s v="AZ-2013-6873105"/>
    <x v="1127"/>
    <n v="25"/>
    <n v="11"/>
    <n v="13"/>
    <x v="1127"/>
    <s v="Hudson Ordell"/>
    <x v="3"/>
    <x v="39"/>
    <s v="Marseille"/>
    <x v="1"/>
    <s v="Corporate"/>
    <s v="Economy Plus"/>
    <x v="0"/>
    <x v="3"/>
    <s v="Fellowes Shelving, Single Width"/>
    <n v="0"/>
    <n v="260"/>
    <n v="46"/>
    <n v="5"/>
    <b v="0"/>
  </r>
  <r>
    <s v="AZ-2013-6873105"/>
    <x v="1127"/>
    <n v="25"/>
    <n v="11"/>
    <n v="13"/>
    <x v="1127"/>
    <s v="Hudson Ordell"/>
    <x v="3"/>
    <x v="39"/>
    <s v="Marseille"/>
    <x v="1"/>
    <s v="Corporate"/>
    <s v="Economy Plus"/>
    <x v="0"/>
    <x v="3"/>
    <s v="Smead Lockers, Blue"/>
    <n v="0"/>
    <n v="1786"/>
    <n v="139"/>
    <n v="10"/>
    <b v="1"/>
  </r>
  <r>
    <s v="AZ-2013-6686311"/>
    <x v="1127"/>
    <n v="25"/>
    <n v="11"/>
    <n v="13"/>
    <x v="1127"/>
    <s v="Zona Meyer"/>
    <x v="9"/>
    <x v="59"/>
    <s v="Hengelo"/>
    <x v="1"/>
    <s v="Corporate"/>
    <s v="Economy Plus"/>
    <x v="0"/>
    <x v="3"/>
    <s v="Fellowes Folders, Blue"/>
    <n v="1"/>
    <n v="106"/>
    <n v="0"/>
    <n v="8"/>
    <b v="1"/>
  </r>
  <r>
    <s v="AZ-2013-1958192"/>
    <x v="1127"/>
    <n v="25"/>
    <n v="11"/>
    <n v="13"/>
    <x v="1127"/>
    <s v="Michael Myers"/>
    <x v="5"/>
    <x v="75"/>
    <s v="Puertollano"/>
    <x v="2"/>
    <s v="Home Office"/>
    <s v="Economy Plus"/>
    <x v="0"/>
    <x v="2"/>
    <s v="Stanley Markers, Water Color"/>
    <n v="0"/>
    <n v="76"/>
    <n v="25"/>
    <n v="3"/>
    <b v="0"/>
  </r>
  <r>
    <s v="AZ-2013-6873105"/>
    <x v="1127"/>
    <n v="25"/>
    <n v="11"/>
    <n v="13"/>
    <x v="1127"/>
    <s v="Hudson Ordell"/>
    <x v="3"/>
    <x v="39"/>
    <s v="Marseille"/>
    <x v="1"/>
    <s v="Corporate"/>
    <s v="Economy Plus"/>
    <x v="1"/>
    <x v="13"/>
    <s v="Sharp Wireless Fax, Color"/>
    <n v="0"/>
    <n v="608"/>
    <n v="129"/>
    <n v="2"/>
    <b v="1"/>
  </r>
  <r>
    <s v="BN-2013-6039695"/>
    <x v="1127"/>
    <n v="25"/>
    <n v="11"/>
    <n v="13"/>
    <x v="1127"/>
    <s v="John Town"/>
    <x v="0"/>
    <x v="0"/>
    <s v="Stockholm"/>
    <x v="0"/>
    <s v="Consumer"/>
    <s v="Economy Plus"/>
    <x v="2"/>
    <x v="15"/>
    <s v="Tenex Stacking Tray, Erganomic"/>
    <n v="1"/>
    <n v="27"/>
    <n v="-10"/>
    <n v="3"/>
    <b v="0"/>
  </r>
  <r>
    <s v="AZ-2013-2020686"/>
    <x v="1127"/>
    <n v="25"/>
    <n v="11"/>
    <n v="13"/>
    <x v="1127"/>
    <s v="Rachel Morton"/>
    <x v="1"/>
    <x v="1"/>
    <s v="Witten"/>
    <x v="1"/>
    <s v="Corporate"/>
    <s v="Priority"/>
    <x v="0"/>
    <x v="2"/>
    <s v="BIC Markers, Fluorescent"/>
    <n v="0"/>
    <n v="194"/>
    <n v="15"/>
    <n v="7"/>
    <b v="0"/>
  </r>
  <r>
    <s v="AZ-2013-2791278"/>
    <x v="1127"/>
    <n v="25"/>
    <n v="11"/>
    <n v="13"/>
    <x v="1127"/>
    <s v="Toby Conway"/>
    <x v="4"/>
    <x v="4"/>
    <s v="Gloucester"/>
    <x v="0"/>
    <s v="Consumer"/>
    <s v="Economy"/>
    <x v="0"/>
    <x v="3"/>
    <s v="Rogers Lockers, Single Width"/>
    <n v="0"/>
    <n v="635"/>
    <n v="279"/>
    <n v="3"/>
    <b v="1"/>
  </r>
  <r>
    <s v="AZ-2013-2791278"/>
    <x v="1127"/>
    <n v="25"/>
    <n v="11"/>
    <n v="13"/>
    <x v="1127"/>
    <s v="Toby Conway"/>
    <x v="4"/>
    <x v="4"/>
    <s v="Gloucester"/>
    <x v="0"/>
    <s v="Consumer"/>
    <s v="Economy"/>
    <x v="1"/>
    <x v="9"/>
    <s v="Apple Audio Dock, with Caller ID"/>
    <n v="0"/>
    <n v="167"/>
    <n v="25"/>
    <n v="1"/>
    <b v="0"/>
  </r>
  <r>
    <s v="AZ-2013-7312978"/>
    <x v="1127"/>
    <n v="25"/>
    <n v="11"/>
    <n v="13"/>
    <x v="1127"/>
    <s v="Claudia Poore"/>
    <x v="5"/>
    <x v="22"/>
    <s v="Huelva"/>
    <x v="2"/>
    <s v="Corporate"/>
    <s v="Economy"/>
    <x v="0"/>
    <x v="2"/>
    <s v="Boston Sketch Pad, Blue"/>
    <n v="0"/>
    <n v="146"/>
    <n v="63"/>
    <n v="3"/>
    <b v="1"/>
  </r>
  <r>
    <s v="AZ-2013-7312978"/>
    <x v="1127"/>
    <n v="25"/>
    <n v="11"/>
    <n v="13"/>
    <x v="1127"/>
    <s v="Claudia Poore"/>
    <x v="5"/>
    <x v="22"/>
    <s v="Huelva"/>
    <x v="2"/>
    <s v="Corporate"/>
    <s v="Economy"/>
    <x v="0"/>
    <x v="11"/>
    <s v="OIC Paper Clips, Bulk Pack"/>
    <n v="0"/>
    <n v="43"/>
    <n v="21"/>
    <n v="3"/>
    <b v="0"/>
  </r>
  <r>
    <s v="AZ-2013-4071226"/>
    <x v="1127"/>
    <n v="25"/>
    <n v="11"/>
    <n v="13"/>
    <x v="1127"/>
    <s v="Makayla Elphinstone"/>
    <x v="2"/>
    <x v="40"/>
    <s v="Naples"/>
    <x v="2"/>
    <s v="Consumer"/>
    <s v="Economy"/>
    <x v="0"/>
    <x v="0"/>
    <s v="Enermax Memo Slips, 8.5 x 11"/>
    <n v="0"/>
    <n v="59"/>
    <n v="0"/>
    <n v="3"/>
    <b v="0"/>
  </r>
  <r>
    <s v="AZ-2014-3107566"/>
    <x v="1128"/>
    <n v="25"/>
    <n v="11"/>
    <n v="14"/>
    <x v="1128"/>
    <s v="Laura Akhtar"/>
    <x v="8"/>
    <x v="117"/>
    <s v="Leuven"/>
    <x v="1"/>
    <s v="Consumer"/>
    <s v="Priority"/>
    <x v="0"/>
    <x v="2"/>
    <s v="Sanford Markers, Blue"/>
    <n v="0"/>
    <n v="70"/>
    <n v="13"/>
    <n v="3"/>
    <b v="1"/>
  </r>
  <r>
    <s v="AZ-2014-3107566"/>
    <x v="1128"/>
    <n v="25"/>
    <n v="11"/>
    <n v="14"/>
    <x v="1128"/>
    <s v="Laura Akhtar"/>
    <x v="8"/>
    <x v="117"/>
    <s v="Leuven"/>
    <x v="1"/>
    <s v="Consumer"/>
    <s v="Priority"/>
    <x v="0"/>
    <x v="3"/>
    <s v="Smead Shelving, Blue"/>
    <n v="0"/>
    <n v="294"/>
    <n v="88"/>
    <n v="6"/>
    <b v="1"/>
  </r>
  <r>
    <s v="AZ-2014-3745040"/>
    <x v="1128"/>
    <n v="25"/>
    <n v="11"/>
    <n v="14"/>
    <x v="1128"/>
    <s v="Dominic Stephenson"/>
    <x v="7"/>
    <x v="89"/>
    <s v="Sandnes"/>
    <x v="0"/>
    <s v="Home Office"/>
    <s v="Priority"/>
    <x v="0"/>
    <x v="14"/>
    <s v="Avery Legal Exhibit Labels, 5000 Label Set"/>
    <n v="0"/>
    <n v="70"/>
    <n v="32"/>
    <n v="6"/>
    <b v="0"/>
  </r>
  <r>
    <s v="AZ-2014-3638648"/>
    <x v="1128"/>
    <n v="25"/>
    <n v="11"/>
    <n v="14"/>
    <x v="1128"/>
    <s v="Joseph Banks"/>
    <x v="2"/>
    <x v="6"/>
    <s v="Pomezia"/>
    <x v="2"/>
    <s v="Consumer"/>
    <s v="Priority"/>
    <x v="0"/>
    <x v="14"/>
    <s v="Harbour Creations Removable Labels, Adjustable"/>
    <n v="0"/>
    <n v="83"/>
    <n v="11"/>
    <n v="10"/>
    <b v="0"/>
  </r>
  <r>
    <s v="AZ-2014-3745040"/>
    <x v="1128"/>
    <n v="25"/>
    <n v="11"/>
    <n v="14"/>
    <x v="1128"/>
    <s v="Dominic Stephenson"/>
    <x v="7"/>
    <x v="89"/>
    <s v="Sandnes"/>
    <x v="0"/>
    <s v="Home Office"/>
    <s v="Priority"/>
    <x v="1"/>
    <x v="13"/>
    <s v="HP Fax Machine, Digital"/>
    <n v="0"/>
    <n v="599"/>
    <n v="0"/>
    <n v="2"/>
    <b v="0"/>
  </r>
  <r>
    <s v="AZ-2014-641146"/>
    <x v="1128"/>
    <n v="25"/>
    <n v="11"/>
    <n v="14"/>
    <x v="1128"/>
    <s v="Kimberly Jones"/>
    <x v="3"/>
    <x v="14"/>
    <s v="Montpellier"/>
    <x v="1"/>
    <s v="Corporate"/>
    <s v="Economy Plus"/>
    <x v="0"/>
    <x v="2"/>
    <s v="Binney &amp; Smith Canvas, Water Color"/>
    <n v="0"/>
    <n v="109"/>
    <n v="52"/>
    <n v="2"/>
    <b v="1"/>
  </r>
  <r>
    <s v="AZ-2014-641146"/>
    <x v="1128"/>
    <n v="25"/>
    <n v="11"/>
    <n v="14"/>
    <x v="1128"/>
    <s v="Kimberly Jones"/>
    <x v="3"/>
    <x v="14"/>
    <s v="Montpellier"/>
    <x v="1"/>
    <s v="Corporate"/>
    <s v="Economy Plus"/>
    <x v="0"/>
    <x v="0"/>
    <s v="Xerox Parchment Paper, Premium"/>
    <n v="0"/>
    <n v="27"/>
    <n v="8"/>
    <n v="2"/>
    <b v="1"/>
  </r>
  <r>
    <s v="AZ-2014-4188403"/>
    <x v="1128"/>
    <n v="25"/>
    <n v="11"/>
    <n v="14"/>
    <x v="1128"/>
    <s v="Anna Leal"/>
    <x v="3"/>
    <x v="9"/>
    <s v="Valence"/>
    <x v="1"/>
    <s v="Consumer"/>
    <s v="Economy"/>
    <x v="1"/>
    <x v="4"/>
    <s v="Konica Card Printer, Durable"/>
    <n v="0"/>
    <n v="596"/>
    <n v="91"/>
    <n v="4"/>
    <b v="0"/>
  </r>
  <r>
    <s v="AZ-2014-2942129"/>
    <x v="1128"/>
    <n v="25"/>
    <n v="11"/>
    <n v="14"/>
    <x v="1128"/>
    <s v="Isabelle Grimstone"/>
    <x v="1"/>
    <x v="1"/>
    <s v="Hamm"/>
    <x v="1"/>
    <s v="Consumer"/>
    <s v="Economy"/>
    <x v="2"/>
    <x v="15"/>
    <s v="Eldon Clock, Erganomic"/>
    <n v="0"/>
    <n v="221"/>
    <n v="75"/>
    <n v="4"/>
    <b v="0"/>
  </r>
  <r>
    <s v="AZ-2014-7388956"/>
    <x v="1128"/>
    <n v="25"/>
    <n v="11"/>
    <n v="14"/>
    <x v="1128"/>
    <s v="Edward Dolling"/>
    <x v="14"/>
    <x v="106"/>
    <s v="Odense"/>
    <x v="0"/>
    <s v="Consumer"/>
    <s v="Economy"/>
    <x v="2"/>
    <x v="15"/>
    <s v="Eldon Light Bulb, Black"/>
    <n v="1"/>
    <n v="50"/>
    <n v="-28"/>
    <n v="5"/>
    <b v="1"/>
  </r>
  <r>
    <s v="AZ-2014-2942129"/>
    <x v="1128"/>
    <n v="25"/>
    <n v="11"/>
    <n v="14"/>
    <x v="1128"/>
    <s v="Isabelle Grimstone"/>
    <x v="1"/>
    <x v="1"/>
    <s v="Hamm"/>
    <x v="1"/>
    <s v="Consumer"/>
    <s v="Economy"/>
    <x v="0"/>
    <x v="1"/>
    <s v="Ibico Binding Machine, Durable"/>
    <n v="0"/>
    <n v="370"/>
    <n v="170"/>
    <n v="7"/>
    <b v="1"/>
  </r>
  <r>
    <s v="AZ-2014-2942129"/>
    <x v="1128"/>
    <n v="25"/>
    <n v="11"/>
    <n v="14"/>
    <x v="1128"/>
    <s v="Isabelle Grimstone"/>
    <x v="1"/>
    <x v="1"/>
    <s v="Hamm"/>
    <x v="1"/>
    <s v="Consumer"/>
    <s v="Economy"/>
    <x v="0"/>
    <x v="3"/>
    <s v="Tenex Lockers, Industrial"/>
    <n v="0"/>
    <n v="368"/>
    <n v="74"/>
    <n v="2"/>
    <b v="1"/>
  </r>
  <r>
    <s v="AZ-2014-7388956"/>
    <x v="1128"/>
    <n v="25"/>
    <n v="11"/>
    <n v="14"/>
    <x v="1128"/>
    <s v="Edward Dolling"/>
    <x v="14"/>
    <x v="106"/>
    <s v="Odense"/>
    <x v="0"/>
    <s v="Consumer"/>
    <s v="Economy"/>
    <x v="0"/>
    <x v="2"/>
    <s v="Binney &amp; Smith Canvas, Easy-Erase"/>
    <n v="1"/>
    <n v="26"/>
    <n v="-17"/>
    <n v="1"/>
    <b v="0"/>
  </r>
  <r>
    <s v="AZ-2014-7388956"/>
    <x v="1128"/>
    <n v="25"/>
    <n v="11"/>
    <n v="14"/>
    <x v="1128"/>
    <s v="Edward Dolling"/>
    <x v="14"/>
    <x v="106"/>
    <s v="Odense"/>
    <x v="0"/>
    <s v="Consumer"/>
    <s v="Economy"/>
    <x v="0"/>
    <x v="2"/>
    <s v="Binney &amp; Smith Sketch Pad, Easy-Erase"/>
    <n v="1"/>
    <n v="93"/>
    <n v="-65"/>
    <n v="4"/>
    <b v="1"/>
  </r>
  <r>
    <s v="AZ-2014-7388956"/>
    <x v="1128"/>
    <n v="25"/>
    <n v="11"/>
    <n v="14"/>
    <x v="1128"/>
    <s v="Edward Dolling"/>
    <x v="14"/>
    <x v="106"/>
    <s v="Odense"/>
    <x v="0"/>
    <s v="Consumer"/>
    <s v="Economy"/>
    <x v="0"/>
    <x v="3"/>
    <s v="Rogers Trays, Wire Frame"/>
    <n v="1"/>
    <n v="152"/>
    <n v="-3"/>
    <n v="5"/>
    <b v="1"/>
  </r>
  <r>
    <s v="AZ-2014-7388956"/>
    <x v="1128"/>
    <n v="25"/>
    <n v="11"/>
    <n v="14"/>
    <x v="1128"/>
    <s v="Edward Dolling"/>
    <x v="14"/>
    <x v="106"/>
    <s v="Odense"/>
    <x v="0"/>
    <s v="Consumer"/>
    <s v="Economy"/>
    <x v="1"/>
    <x v="4"/>
    <s v="Okidata Calculator, White"/>
    <n v="1"/>
    <n v="51"/>
    <n v="-49"/>
    <n v="2"/>
    <b v="1"/>
  </r>
  <r>
    <s v="AZ-2014-165255"/>
    <x v="1128"/>
    <n v="25"/>
    <n v="11"/>
    <n v="14"/>
    <x v="1128"/>
    <s v="Yasmin Bradley"/>
    <x v="1"/>
    <x v="21"/>
    <s v="Leipzig"/>
    <x v="1"/>
    <s v="Consumer"/>
    <s v="Economy"/>
    <x v="1"/>
    <x v="7"/>
    <s v="Enermax Numeric Keypad, Erganomic"/>
    <n v="0"/>
    <n v="235"/>
    <n v="26"/>
    <n v="4"/>
    <b v="0"/>
  </r>
  <r>
    <s v="AZ-2014-165255"/>
    <x v="1128"/>
    <n v="25"/>
    <n v="11"/>
    <n v="14"/>
    <x v="1128"/>
    <s v="Yasmin Bradley"/>
    <x v="1"/>
    <x v="21"/>
    <s v="Leipzig"/>
    <x v="1"/>
    <s v="Consumer"/>
    <s v="Economy"/>
    <x v="1"/>
    <x v="9"/>
    <s v="Samsung Speaker Phone, Full Size"/>
    <n v="0"/>
    <n v="249"/>
    <n v="60"/>
    <n v="2"/>
    <b v="0"/>
  </r>
  <r>
    <s v="AZ-2011-5348577"/>
    <x v="1129"/>
    <n v="26"/>
    <n v="11"/>
    <n v="11"/>
    <x v="1129"/>
    <s v="Thomas Thompson"/>
    <x v="2"/>
    <x v="55"/>
    <s v="Florence"/>
    <x v="2"/>
    <s v="Corporate"/>
    <s v="Priority"/>
    <x v="1"/>
    <x v="7"/>
    <s v="Logitech Mouse, Erganomic"/>
    <n v="0"/>
    <n v="54"/>
    <n v="12"/>
    <n v="2"/>
    <b v="1"/>
  </r>
  <r>
    <s v="AZ-2011-5348577"/>
    <x v="1129"/>
    <n v="26"/>
    <n v="11"/>
    <n v="11"/>
    <x v="1129"/>
    <s v="Thomas Thompson"/>
    <x v="2"/>
    <x v="55"/>
    <s v="Florence"/>
    <x v="2"/>
    <s v="Corporate"/>
    <s v="Priority"/>
    <x v="1"/>
    <x v="4"/>
    <s v="StarTech Inkjet, White"/>
    <n v="0"/>
    <n v="538"/>
    <n v="36"/>
    <n v="3"/>
    <b v="0"/>
  </r>
  <r>
    <s v="AZ-2011-5348577"/>
    <x v="1129"/>
    <n v="26"/>
    <n v="11"/>
    <n v="11"/>
    <x v="1129"/>
    <s v="Thomas Thompson"/>
    <x v="2"/>
    <x v="55"/>
    <s v="Florence"/>
    <x v="2"/>
    <s v="Corporate"/>
    <s v="Priority"/>
    <x v="1"/>
    <x v="9"/>
    <s v="Samsung Office Telephone, Full Size"/>
    <n v="0"/>
    <n v="120"/>
    <n v="-22"/>
    <n v="3"/>
    <b v="1"/>
  </r>
  <r>
    <s v="AZ-2011-3963408"/>
    <x v="1129"/>
    <n v="26"/>
    <n v="11"/>
    <n v="11"/>
    <x v="1129"/>
    <s v="Eva Butler"/>
    <x v="1"/>
    <x v="1"/>
    <s v="Velbert"/>
    <x v="1"/>
    <s v="Corporate"/>
    <s v="Economy"/>
    <x v="2"/>
    <x v="15"/>
    <s v="Deflect-O Clock, Black"/>
    <n v="0"/>
    <n v="151"/>
    <n v="5"/>
    <n v="3"/>
    <b v="1"/>
  </r>
  <r>
    <s v="BN-2011-7580951"/>
    <x v="1129"/>
    <n v="26"/>
    <n v="11"/>
    <n v="11"/>
    <x v="1129"/>
    <s v="Charli Rose"/>
    <x v="1"/>
    <x v="1"/>
    <s v="Menden"/>
    <x v="1"/>
    <s v="Consumer"/>
    <s v="Economy"/>
    <x v="0"/>
    <x v="8"/>
    <s v="Hoover Stove, White"/>
    <n v="0"/>
    <n v="2040"/>
    <n v="-113"/>
    <n v="4"/>
    <b v="1"/>
  </r>
  <r>
    <s v="AZ-2012-8057187"/>
    <x v="1130"/>
    <n v="26"/>
    <n v="11"/>
    <n v="12"/>
    <x v="1130"/>
    <s v="Jasper Neighbour"/>
    <x v="5"/>
    <x v="54"/>
    <s v="Las Rozas de Madrid"/>
    <x v="2"/>
    <s v="Corporate"/>
    <s v="Priority"/>
    <x v="1"/>
    <x v="9"/>
    <s v="Apple Headset, Full Size"/>
    <n v="0"/>
    <n v="201"/>
    <n v="16"/>
    <n v="3"/>
    <b v="0"/>
  </r>
  <r>
    <s v="AZ-2012-1946640"/>
    <x v="1130"/>
    <n v="26"/>
    <n v="11"/>
    <n v="12"/>
    <x v="1130"/>
    <s v="Robert Quick"/>
    <x v="5"/>
    <x v="22"/>
    <s v="El Ejido"/>
    <x v="2"/>
    <s v="Consumer"/>
    <s v="Economy"/>
    <x v="0"/>
    <x v="1"/>
    <s v="Avery Binding Machine, Clear"/>
    <n v="0"/>
    <n v="242"/>
    <n v="29"/>
    <n v="5"/>
    <b v="1"/>
  </r>
  <r>
    <s v="AZ-2012-649992"/>
    <x v="1130"/>
    <n v="26"/>
    <n v="11"/>
    <n v="12"/>
    <x v="1130"/>
    <s v="Ethel Cole"/>
    <x v="1"/>
    <x v="5"/>
    <s v="Berlin"/>
    <x v="1"/>
    <s v="Home Office"/>
    <s v="Economy"/>
    <x v="2"/>
    <x v="6"/>
    <s v="Office Star Rocking Chair, Red"/>
    <n v="0"/>
    <n v="451"/>
    <n v="118"/>
    <n v="4"/>
    <b v="1"/>
  </r>
  <r>
    <s v="AZ-2012-649992"/>
    <x v="1130"/>
    <n v="26"/>
    <n v="11"/>
    <n v="12"/>
    <x v="1130"/>
    <s v="Ethel Cole"/>
    <x v="1"/>
    <x v="5"/>
    <s v="Berlin"/>
    <x v="1"/>
    <s v="Home Office"/>
    <s v="Economy"/>
    <x v="0"/>
    <x v="10"/>
    <s v="GlobeWeis Business Envelopes, Set of 50"/>
    <n v="0"/>
    <n v="16"/>
    <n v="3"/>
    <n v="1"/>
    <b v="0"/>
  </r>
  <r>
    <s v="AZ-2012-649992"/>
    <x v="1130"/>
    <n v="26"/>
    <n v="11"/>
    <n v="12"/>
    <x v="1130"/>
    <s v="Ethel Cole"/>
    <x v="1"/>
    <x v="5"/>
    <s v="Berlin"/>
    <x v="1"/>
    <s v="Home Office"/>
    <s v="Economy"/>
    <x v="0"/>
    <x v="3"/>
    <s v="Rogers Trays, Single Width"/>
    <n v="0"/>
    <n v="247"/>
    <n v="-40"/>
    <n v="5"/>
    <b v="1"/>
  </r>
  <r>
    <s v="AZ-2012-8723152"/>
    <x v="1130"/>
    <n v="26"/>
    <n v="11"/>
    <n v="12"/>
    <x v="1130"/>
    <s v="Jason Calhoun"/>
    <x v="1"/>
    <x v="5"/>
    <s v="Berlin"/>
    <x v="1"/>
    <s v="Consumer"/>
    <s v="Economy"/>
    <x v="0"/>
    <x v="3"/>
    <s v="Eldon Trays, Wire Frame"/>
    <n v="0"/>
    <n v="151"/>
    <n v="36"/>
    <n v="4"/>
    <b v="0"/>
  </r>
  <r>
    <s v="AZ-2013-1362722"/>
    <x v="1131"/>
    <n v="26"/>
    <n v="11"/>
    <n v="13"/>
    <x v="1131"/>
    <s v="Shannon Lane"/>
    <x v="4"/>
    <x v="4"/>
    <s v="Northampton"/>
    <x v="0"/>
    <s v="Consumer"/>
    <s v="Immediate"/>
    <x v="2"/>
    <x v="6"/>
    <s v="Office Star Rocking Chair, Adjustable"/>
    <n v="0"/>
    <n v="287"/>
    <n v="103"/>
    <n v="2"/>
    <b v="0"/>
  </r>
  <r>
    <s v="AZ-2013-1362722"/>
    <x v="1131"/>
    <n v="26"/>
    <n v="11"/>
    <n v="13"/>
    <x v="1131"/>
    <s v="Shannon Lane"/>
    <x v="4"/>
    <x v="4"/>
    <s v="Northampton"/>
    <x v="0"/>
    <s v="Consumer"/>
    <s v="Immediate"/>
    <x v="1"/>
    <x v="13"/>
    <s v="HP Fax Machine, Digital"/>
    <n v="0"/>
    <n v="599"/>
    <n v="0"/>
    <n v="2"/>
    <b v="0"/>
  </r>
  <r>
    <s v="BN-2013-717588"/>
    <x v="1131"/>
    <n v="26"/>
    <n v="11"/>
    <n v="13"/>
    <x v="1131"/>
    <s v="Liam Marshall"/>
    <x v="9"/>
    <x v="51"/>
    <s v="Amsterdam"/>
    <x v="1"/>
    <s v="Home Office"/>
    <s v="Priority"/>
    <x v="0"/>
    <x v="0"/>
    <s v="Green Bar Computer Printout Paper, Premium"/>
    <n v="1"/>
    <n v="30"/>
    <n v="-4"/>
    <n v="2"/>
    <b v="0"/>
  </r>
  <r>
    <s v="AZ-2013-2605178"/>
    <x v="1131"/>
    <n v="26"/>
    <n v="11"/>
    <n v="13"/>
    <x v="1131"/>
    <s v="Laura Elizabeth"/>
    <x v="4"/>
    <x v="4"/>
    <s v="London"/>
    <x v="0"/>
    <s v="Consumer"/>
    <s v="Economy"/>
    <x v="0"/>
    <x v="1"/>
    <s v="Cardinal 3-Hole Punch, Economy"/>
    <n v="0"/>
    <n v="52"/>
    <n v="20"/>
    <n v="2"/>
    <b v="1"/>
  </r>
  <r>
    <s v="AZ-2013-2605178"/>
    <x v="1131"/>
    <n v="26"/>
    <n v="11"/>
    <n v="13"/>
    <x v="1131"/>
    <s v="Laura Elizabeth"/>
    <x v="4"/>
    <x v="4"/>
    <s v="London"/>
    <x v="0"/>
    <s v="Consumer"/>
    <s v="Economy"/>
    <x v="0"/>
    <x v="1"/>
    <s v="Ibico 3-Hole Punch, Durable"/>
    <n v="0"/>
    <n v="86"/>
    <n v="26"/>
    <n v="3"/>
    <b v="1"/>
  </r>
  <r>
    <s v="AZ-2013-2605178"/>
    <x v="1131"/>
    <n v="26"/>
    <n v="11"/>
    <n v="13"/>
    <x v="1131"/>
    <s v="Laura Elizabeth"/>
    <x v="4"/>
    <x v="4"/>
    <s v="London"/>
    <x v="0"/>
    <s v="Consumer"/>
    <s v="Economy"/>
    <x v="0"/>
    <x v="12"/>
    <s v="Elite Ruler, Serrated"/>
    <n v="0"/>
    <n v="9"/>
    <n v="1"/>
    <n v="1"/>
    <b v="0"/>
  </r>
  <r>
    <s v="AZ-2014-6915689"/>
    <x v="1132"/>
    <n v="26"/>
    <n v="11"/>
    <n v="14"/>
    <x v="1132"/>
    <s v="Tom Charlton"/>
    <x v="8"/>
    <x v="19"/>
    <s v="Hasselt"/>
    <x v="1"/>
    <s v="Corporate"/>
    <s v="Economy Plus"/>
    <x v="2"/>
    <x v="5"/>
    <s v="Bush 3-Shelf Cabinet, Traditional"/>
    <n v="0"/>
    <n v="143"/>
    <n v="32"/>
    <n v="1"/>
    <b v="1"/>
  </r>
  <r>
    <s v="AZ-2014-6915689"/>
    <x v="1132"/>
    <n v="26"/>
    <n v="11"/>
    <n v="14"/>
    <x v="1132"/>
    <s v="Tom Charlton"/>
    <x v="8"/>
    <x v="19"/>
    <s v="Hasselt"/>
    <x v="1"/>
    <s v="Corporate"/>
    <s v="Economy Plus"/>
    <x v="0"/>
    <x v="12"/>
    <s v="Kleencut Scissors, High Speed"/>
    <n v="0"/>
    <n v="111"/>
    <n v="35"/>
    <n v="5"/>
    <b v="1"/>
  </r>
  <r>
    <s v="AZ-2014-6915689"/>
    <x v="1132"/>
    <n v="26"/>
    <n v="11"/>
    <n v="14"/>
    <x v="1132"/>
    <s v="Tom Charlton"/>
    <x v="8"/>
    <x v="19"/>
    <s v="Hasselt"/>
    <x v="1"/>
    <s v="Corporate"/>
    <s v="Economy Plus"/>
    <x v="1"/>
    <x v="7"/>
    <s v="Enermax Keyboard, Programmable"/>
    <n v="0"/>
    <n v="425"/>
    <n v="183"/>
    <n v="5"/>
    <b v="0"/>
  </r>
  <r>
    <s v="AZ-2014-2699091"/>
    <x v="1132"/>
    <n v="26"/>
    <n v="11"/>
    <n v="14"/>
    <x v="1132"/>
    <s v="Casey Forte"/>
    <x v="4"/>
    <x v="4"/>
    <s v="Manchester"/>
    <x v="0"/>
    <s v="Consumer"/>
    <s v="Priority"/>
    <x v="0"/>
    <x v="2"/>
    <s v="Boston Canvas, Water Color"/>
    <n v="0"/>
    <n v="227"/>
    <n v="34"/>
    <n v="4"/>
    <b v="1"/>
  </r>
  <r>
    <s v="AZ-2014-2950767"/>
    <x v="1132"/>
    <n v="26"/>
    <n v="11"/>
    <n v="14"/>
    <x v="1132"/>
    <s v="Donald Molina"/>
    <x v="7"/>
    <x v="89"/>
    <s v="Stavanger"/>
    <x v="0"/>
    <s v="Home Office"/>
    <s v="Economy"/>
    <x v="0"/>
    <x v="2"/>
    <s v="Stanley Pencil Sharpener, Water Color"/>
    <n v="0"/>
    <n v="28"/>
    <n v="1"/>
    <n v="1"/>
    <b v="1"/>
  </r>
  <r>
    <s v="AZ-2014-8848786"/>
    <x v="1132"/>
    <n v="26"/>
    <n v="11"/>
    <n v="14"/>
    <x v="1132"/>
    <s v="Hollie Norris"/>
    <x v="3"/>
    <x v="41"/>
    <s v="Lisieux"/>
    <x v="1"/>
    <s v="Consumer"/>
    <s v="Economy"/>
    <x v="1"/>
    <x v="4"/>
    <s v="StarTech Printer, Red"/>
    <n v="0"/>
    <n v="646"/>
    <n v="213"/>
    <n v="3"/>
    <b v="1"/>
  </r>
  <r>
    <s v="BN-2014-3007442"/>
    <x v="1132"/>
    <n v="26"/>
    <n v="11"/>
    <n v="14"/>
    <x v="1132"/>
    <s v="Mackenzie Whitford"/>
    <x v="3"/>
    <x v="8"/>
    <s v="Vincennes"/>
    <x v="1"/>
    <s v="Consumer"/>
    <s v="Economy"/>
    <x v="2"/>
    <x v="15"/>
    <s v="Deflect-O Clock, Erganomic"/>
    <n v="0"/>
    <n v="98"/>
    <n v="9"/>
    <n v="2"/>
    <b v="0"/>
  </r>
  <r>
    <s v="BN-2014-3007442"/>
    <x v="1132"/>
    <n v="26"/>
    <n v="11"/>
    <n v="14"/>
    <x v="1132"/>
    <s v="Mackenzie Whitford"/>
    <x v="3"/>
    <x v="8"/>
    <s v="Vincennes"/>
    <x v="1"/>
    <s v="Consumer"/>
    <s v="Economy"/>
    <x v="0"/>
    <x v="8"/>
    <s v="Hamilton Beach Refrigerator, Red"/>
    <n v="0"/>
    <n v="3151"/>
    <n v="-35"/>
    <n v="7"/>
    <b v="1"/>
  </r>
  <r>
    <s v="BN-2014-3007442"/>
    <x v="1132"/>
    <n v="26"/>
    <n v="11"/>
    <n v="14"/>
    <x v="1132"/>
    <s v="Mackenzie Whitford"/>
    <x v="3"/>
    <x v="8"/>
    <s v="Vincennes"/>
    <x v="1"/>
    <s v="Consumer"/>
    <s v="Economy"/>
    <x v="0"/>
    <x v="2"/>
    <s v="BIC Markers, Easy-Erase"/>
    <n v="0"/>
    <n v="53"/>
    <n v="15"/>
    <n v="2"/>
    <b v="0"/>
  </r>
  <r>
    <s v="BN-2014-3007442"/>
    <x v="1132"/>
    <n v="26"/>
    <n v="11"/>
    <n v="14"/>
    <x v="1132"/>
    <s v="Mackenzie Whitford"/>
    <x v="3"/>
    <x v="8"/>
    <s v="Vincennes"/>
    <x v="1"/>
    <s v="Consumer"/>
    <s v="Economy"/>
    <x v="0"/>
    <x v="2"/>
    <s v="Boston Canvas, Fluorescent"/>
    <n v="0"/>
    <n v="165"/>
    <n v="30"/>
    <n v="3"/>
    <b v="0"/>
  </r>
  <r>
    <s v="BN-2014-3007442"/>
    <x v="1132"/>
    <n v="26"/>
    <n v="11"/>
    <n v="14"/>
    <x v="1132"/>
    <s v="Mackenzie Whitford"/>
    <x v="3"/>
    <x v="8"/>
    <s v="Vincennes"/>
    <x v="1"/>
    <s v="Consumer"/>
    <s v="Economy"/>
    <x v="0"/>
    <x v="2"/>
    <s v="Sanford Markers, Water Color"/>
    <n v="0"/>
    <n v="211"/>
    <n v="19"/>
    <n v="8"/>
    <b v="0"/>
  </r>
  <r>
    <s v="BN-2014-3007442"/>
    <x v="1132"/>
    <n v="26"/>
    <n v="11"/>
    <n v="14"/>
    <x v="1132"/>
    <s v="Mackenzie Whitford"/>
    <x v="3"/>
    <x v="8"/>
    <s v="Vincennes"/>
    <x v="1"/>
    <s v="Consumer"/>
    <s v="Economy"/>
    <x v="0"/>
    <x v="1"/>
    <s v="Acco Binder, Economy"/>
    <n v="0"/>
    <n v="106"/>
    <n v="15"/>
    <n v="7"/>
    <b v="1"/>
  </r>
  <r>
    <s v="BN-2014-3007442"/>
    <x v="1132"/>
    <n v="26"/>
    <n v="11"/>
    <n v="14"/>
    <x v="1132"/>
    <s v="Mackenzie Whitford"/>
    <x v="3"/>
    <x v="8"/>
    <s v="Vincennes"/>
    <x v="1"/>
    <s v="Consumer"/>
    <s v="Economy"/>
    <x v="0"/>
    <x v="1"/>
    <s v="Cardinal Binder, Economy"/>
    <n v="0"/>
    <n v="14"/>
    <n v="5"/>
    <n v="1"/>
    <b v="1"/>
  </r>
  <r>
    <s v="BN-2014-3007442"/>
    <x v="1132"/>
    <n v="26"/>
    <n v="11"/>
    <n v="14"/>
    <x v="1132"/>
    <s v="Mackenzie Whitford"/>
    <x v="3"/>
    <x v="8"/>
    <s v="Vincennes"/>
    <x v="1"/>
    <s v="Consumer"/>
    <s v="Economy"/>
    <x v="0"/>
    <x v="1"/>
    <s v="Cardinal Hole Reinforcements, Recycled"/>
    <n v="0"/>
    <n v="17"/>
    <n v="7"/>
    <n v="3"/>
    <b v="0"/>
  </r>
  <r>
    <s v="BN-2014-3007442"/>
    <x v="1132"/>
    <n v="26"/>
    <n v="11"/>
    <n v="14"/>
    <x v="1132"/>
    <s v="Mackenzie Whitford"/>
    <x v="3"/>
    <x v="8"/>
    <s v="Vincennes"/>
    <x v="1"/>
    <s v="Consumer"/>
    <s v="Economy"/>
    <x v="0"/>
    <x v="14"/>
    <s v="Avery Legal Exhibit Labels, Adjustable"/>
    <n v="0"/>
    <n v="46"/>
    <n v="14"/>
    <n v="5"/>
    <b v="1"/>
  </r>
  <r>
    <s v="AZ-2011-9147201"/>
    <x v="1133"/>
    <n v="27"/>
    <n v="11"/>
    <n v="11"/>
    <x v="1133"/>
    <s v="Dominic Jordan"/>
    <x v="3"/>
    <x v="8"/>
    <s v="Grigny"/>
    <x v="1"/>
    <s v="Consumer"/>
    <s v="Economy"/>
    <x v="0"/>
    <x v="2"/>
    <s v="Stanley Pens, Easy-Erase"/>
    <n v="0"/>
    <n v="52"/>
    <n v="23"/>
    <n v="5"/>
    <b v="1"/>
  </r>
  <r>
    <s v="BN-2011-8382355"/>
    <x v="1133"/>
    <n v="27"/>
    <n v="11"/>
    <n v="11"/>
    <x v="1133"/>
    <s v="Kyle Beard"/>
    <x v="12"/>
    <x v="83"/>
    <s v="Lisbon"/>
    <x v="2"/>
    <s v="Consumer"/>
    <s v="Priority"/>
    <x v="0"/>
    <x v="3"/>
    <s v="Eldon Shelving, Wire Frame"/>
    <n v="1"/>
    <n v="47"/>
    <n v="-40"/>
    <n v="2"/>
    <b v="1"/>
  </r>
  <r>
    <s v="AZ-2012-8733795"/>
    <x v="1134"/>
    <n v="27"/>
    <n v="11"/>
    <n v="12"/>
    <x v="1134"/>
    <s v="Sophie Watson"/>
    <x v="4"/>
    <x v="4"/>
    <s v="London"/>
    <x v="0"/>
    <s v="Corporate"/>
    <s v="Economy"/>
    <x v="0"/>
    <x v="1"/>
    <s v="Ibico Index Tab, Economy"/>
    <n v="0"/>
    <n v="84"/>
    <n v="22"/>
    <n v="9"/>
    <b v="1"/>
  </r>
  <r>
    <s v="AZ-2012-8733795"/>
    <x v="1134"/>
    <n v="27"/>
    <n v="11"/>
    <n v="12"/>
    <x v="1134"/>
    <s v="Sophie Watson"/>
    <x v="4"/>
    <x v="4"/>
    <s v="London"/>
    <x v="0"/>
    <s v="Corporate"/>
    <s v="Economy"/>
    <x v="0"/>
    <x v="3"/>
    <s v="Smead Folders, Single Width"/>
    <n v="0"/>
    <n v="16"/>
    <n v="4"/>
    <n v="1"/>
    <b v="0"/>
  </r>
  <r>
    <s v="AZ-2012-8733795"/>
    <x v="1134"/>
    <n v="27"/>
    <n v="11"/>
    <n v="12"/>
    <x v="1134"/>
    <s v="Sophie Watson"/>
    <x v="4"/>
    <x v="4"/>
    <s v="London"/>
    <x v="0"/>
    <s v="Corporate"/>
    <s v="Economy"/>
    <x v="1"/>
    <x v="4"/>
    <s v="Okidata Calculator, Red"/>
    <n v="0"/>
    <n v="133"/>
    <n v="28"/>
    <n v="3"/>
    <b v="0"/>
  </r>
  <r>
    <s v="AZ-2012-5152907"/>
    <x v="1134"/>
    <n v="27"/>
    <n v="11"/>
    <n v="12"/>
    <x v="1134"/>
    <s v="Cerys Edwards"/>
    <x v="1"/>
    <x v="23"/>
    <s v="Erlangen"/>
    <x v="1"/>
    <s v="Consumer"/>
    <s v="Economy"/>
    <x v="0"/>
    <x v="2"/>
    <s v="Binney &amp; Smith Highlighters, Water Color"/>
    <n v="0"/>
    <n v="59"/>
    <n v="25"/>
    <n v="3"/>
    <b v="1"/>
  </r>
  <r>
    <s v="AZ-2012-5322178"/>
    <x v="1134"/>
    <n v="27"/>
    <n v="11"/>
    <n v="12"/>
    <x v="1134"/>
    <s v="Declan Dundas"/>
    <x v="4"/>
    <x v="4"/>
    <s v="London"/>
    <x v="0"/>
    <s v="Corporate"/>
    <s v="Economy"/>
    <x v="2"/>
    <x v="6"/>
    <s v="Novimex Bag Chairs, Red"/>
    <n v="0"/>
    <n v="207"/>
    <n v="37"/>
    <n v="5"/>
    <b v="1"/>
  </r>
  <r>
    <s v="AZ-2012-5322178"/>
    <x v="1134"/>
    <n v="27"/>
    <n v="11"/>
    <n v="12"/>
    <x v="1134"/>
    <s v="Declan Dundas"/>
    <x v="4"/>
    <x v="4"/>
    <s v="London"/>
    <x v="0"/>
    <s v="Corporate"/>
    <s v="Economy"/>
    <x v="2"/>
    <x v="15"/>
    <s v="Rubbermaid Stacking Tray, Erganomic"/>
    <n v="0"/>
    <n v="100"/>
    <n v="-13"/>
    <n v="7"/>
    <b v="0"/>
  </r>
  <r>
    <s v="AZ-2012-5322178"/>
    <x v="1134"/>
    <n v="27"/>
    <n v="11"/>
    <n v="12"/>
    <x v="1134"/>
    <s v="Declan Dundas"/>
    <x v="4"/>
    <x v="4"/>
    <s v="London"/>
    <x v="0"/>
    <s v="Corporate"/>
    <s v="Economy"/>
    <x v="1"/>
    <x v="7"/>
    <s v="Logitech Mouse, Bluetooth"/>
    <n v="0"/>
    <n v="105"/>
    <n v="41"/>
    <n v="4"/>
    <b v="0"/>
  </r>
  <r>
    <s v="AZ-2013-6551500"/>
    <x v="1135"/>
    <n v="27"/>
    <n v="11"/>
    <n v="13"/>
    <x v="1135"/>
    <s v="Peter Daly"/>
    <x v="10"/>
    <x v="85"/>
    <s v="Graz"/>
    <x v="1"/>
    <s v="Consumer"/>
    <s v="Priority"/>
    <x v="2"/>
    <x v="5"/>
    <s v="Ikea Classic Bookcase, Mobile"/>
    <n v="0"/>
    <n v="2900"/>
    <n v="928"/>
    <n v="7"/>
    <b v="1"/>
  </r>
  <r>
    <s v="AZ-2013-3692060"/>
    <x v="1135"/>
    <n v="27"/>
    <n v="11"/>
    <n v="13"/>
    <x v="1135"/>
    <s v="Janet Broussard"/>
    <x v="4"/>
    <x v="4"/>
    <s v="Manchester"/>
    <x v="0"/>
    <s v="Consumer"/>
    <s v="Priority"/>
    <x v="0"/>
    <x v="2"/>
    <s v="Boston Canvas, Fluorescent"/>
    <n v="0"/>
    <n v="165"/>
    <n v="30"/>
    <n v="3"/>
    <b v="1"/>
  </r>
  <r>
    <s v="AZ-2013-9665957"/>
    <x v="1135"/>
    <n v="27"/>
    <n v="11"/>
    <n v="13"/>
    <x v="1135"/>
    <s v="Harry Nelson"/>
    <x v="4"/>
    <x v="4"/>
    <s v="Reading"/>
    <x v="0"/>
    <s v="Consumer"/>
    <s v="Economy"/>
    <x v="1"/>
    <x v="9"/>
    <s v="Motorola Speaker Phone, Cordless"/>
    <n v="0"/>
    <n v="265"/>
    <n v="13"/>
    <n v="2"/>
    <b v="0"/>
  </r>
  <r>
    <s v="BN-2014-657443"/>
    <x v="1136"/>
    <n v="27"/>
    <n v="11"/>
    <n v="14"/>
    <x v="1136"/>
    <s v="Lane Taylor"/>
    <x v="3"/>
    <x v="30"/>
    <s v="Halluin"/>
    <x v="1"/>
    <s v="Corporate"/>
    <s v="Immediate"/>
    <x v="1"/>
    <x v="9"/>
    <s v="Cisco Signal Booster, VoIP"/>
    <n v="0"/>
    <n v="258"/>
    <n v="-27"/>
    <n v="2"/>
    <b v="0"/>
  </r>
  <r>
    <s v="AZ-2014-1067698"/>
    <x v="1136"/>
    <n v="27"/>
    <n v="11"/>
    <n v="14"/>
    <x v="1136"/>
    <s v="Chloe Miller"/>
    <x v="9"/>
    <x v="70"/>
    <s v="Utrecht"/>
    <x v="1"/>
    <s v="Consumer"/>
    <s v="Priority"/>
    <x v="2"/>
    <x v="5"/>
    <s v="Ikea Classic Bookcase, Metal"/>
    <n v="1"/>
    <n v="617"/>
    <n v="-382"/>
    <n v="3"/>
    <b v="1"/>
  </r>
  <r>
    <s v="AZ-2014-1067698"/>
    <x v="1136"/>
    <n v="27"/>
    <n v="11"/>
    <n v="14"/>
    <x v="1136"/>
    <s v="Chloe Miller"/>
    <x v="9"/>
    <x v="70"/>
    <s v="Utrecht"/>
    <x v="1"/>
    <s v="Consumer"/>
    <s v="Priority"/>
    <x v="2"/>
    <x v="5"/>
    <s v="Safco Corner Shelving, Metal"/>
    <n v="1"/>
    <n v="521"/>
    <n v="-261"/>
    <n v="7"/>
    <b v="0"/>
  </r>
  <r>
    <s v="AZ-2014-320668"/>
    <x v="1136"/>
    <n v="27"/>
    <n v="11"/>
    <n v="14"/>
    <x v="1136"/>
    <s v="Sandra Hooks"/>
    <x v="3"/>
    <x v="8"/>
    <s v="Ivry-sur-Seine"/>
    <x v="1"/>
    <s v="Corporate"/>
    <s v="Priority"/>
    <x v="2"/>
    <x v="5"/>
    <s v="Safco Stackable Bookrack, Pine"/>
    <n v="0"/>
    <n v="676"/>
    <n v="195"/>
    <n v="5"/>
    <b v="1"/>
  </r>
  <r>
    <s v="AZ-2014-1067698"/>
    <x v="1136"/>
    <n v="27"/>
    <n v="11"/>
    <n v="14"/>
    <x v="1136"/>
    <s v="Chloe Miller"/>
    <x v="9"/>
    <x v="70"/>
    <s v="Utrecht"/>
    <x v="1"/>
    <s v="Consumer"/>
    <s v="Priority"/>
    <x v="0"/>
    <x v="2"/>
    <s v="Boston Pencil Sharpener, Water Color"/>
    <n v="1"/>
    <n v="145"/>
    <n v="0"/>
    <n v="9"/>
    <b v="1"/>
  </r>
  <r>
    <s v="AZ-2014-1067698"/>
    <x v="1136"/>
    <n v="27"/>
    <n v="11"/>
    <n v="14"/>
    <x v="1136"/>
    <s v="Chloe Miller"/>
    <x v="9"/>
    <x v="70"/>
    <s v="Utrecht"/>
    <x v="1"/>
    <s v="Consumer"/>
    <s v="Priority"/>
    <x v="0"/>
    <x v="0"/>
    <s v="Eaton Cards &amp; Envelopes, Premium"/>
    <n v="1"/>
    <n v="158"/>
    <n v="-63"/>
    <n v="7"/>
    <b v="0"/>
  </r>
  <r>
    <s v="AZ-2014-1067698"/>
    <x v="1136"/>
    <n v="27"/>
    <n v="11"/>
    <n v="14"/>
    <x v="1136"/>
    <s v="Chloe Miller"/>
    <x v="9"/>
    <x v="70"/>
    <s v="Utrecht"/>
    <x v="1"/>
    <s v="Consumer"/>
    <s v="Priority"/>
    <x v="0"/>
    <x v="3"/>
    <s v="Smead Lockers, Industrial"/>
    <n v="1"/>
    <n v="398"/>
    <n v="-175"/>
    <n v="4"/>
    <b v="0"/>
  </r>
  <r>
    <s v="AZ-2014-320668"/>
    <x v="1136"/>
    <n v="27"/>
    <n v="11"/>
    <n v="14"/>
    <x v="1136"/>
    <s v="Sandra Hooks"/>
    <x v="3"/>
    <x v="8"/>
    <s v="Ivry-sur-Seine"/>
    <x v="1"/>
    <s v="Corporate"/>
    <s v="Priority"/>
    <x v="0"/>
    <x v="2"/>
    <s v="BIC Markers, Fluorescent"/>
    <n v="0"/>
    <n v="138"/>
    <n v="11"/>
    <n v="5"/>
    <b v="0"/>
  </r>
  <r>
    <s v="AZ-2014-320668"/>
    <x v="1136"/>
    <n v="27"/>
    <n v="11"/>
    <n v="14"/>
    <x v="1136"/>
    <s v="Sandra Hooks"/>
    <x v="3"/>
    <x v="8"/>
    <s v="Ivry-sur-Seine"/>
    <x v="1"/>
    <s v="Corporate"/>
    <s v="Priority"/>
    <x v="0"/>
    <x v="1"/>
    <s v="Cardinal Binder Covers, Durable"/>
    <n v="0"/>
    <n v="189"/>
    <n v="60"/>
    <n v="14"/>
    <b v="1"/>
  </r>
  <r>
    <s v="AZ-2014-320668"/>
    <x v="1136"/>
    <n v="27"/>
    <n v="11"/>
    <n v="14"/>
    <x v="1136"/>
    <s v="Sandra Hooks"/>
    <x v="3"/>
    <x v="8"/>
    <s v="Ivry-sur-Seine"/>
    <x v="1"/>
    <s v="Corporate"/>
    <s v="Priority"/>
    <x v="0"/>
    <x v="1"/>
    <s v="Wilson Jones 3-Hole Punch, Durable"/>
    <n v="0"/>
    <n v="59"/>
    <n v="12"/>
    <n v="2"/>
    <b v="1"/>
  </r>
  <r>
    <s v="AZ-2014-1067698"/>
    <x v="1136"/>
    <n v="27"/>
    <n v="11"/>
    <n v="14"/>
    <x v="1136"/>
    <s v="Chloe Miller"/>
    <x v="9"/>
    <x v="70"/>
    <s v="Utrecht"/>
    <x v="1"/>
    <s v="Consumer"/>
    <s v="Priority"/>
    <x v="1"/>
    <x v="7"/>
    <s v="Enermax Flash Drive, Programmable"/>
    <n v="1"/>
    <n v="108"/>
    <n v="-30"/>
    <n v="5"/>
    <b v="0"/>
  </r>
  <r>
    <s v="AZ-2014-1067698"/>
    <x v="1136"/>
    <n v="27"/>
    <n v="11"/>
    <n v="14"/>
    <x v="1136"/>
    <s v="Chloe Miller"/>
    <x v="9"/>
    <x v="70"/>
    <s v="Utrecht"/>
    <x v="1"/>
    <s v="Consumer"/>
    <s v="Priority"/>
    <x v="1"/>
    <x v="13"/>
    <s v="Canon Copy Machine, Color"/>
    <n v="1"/>
    <n v="264"/>
    <n v="-132"/>
    <n v="2"/>
    <b v="0"/>
  </r>
  <r>
    <s v="AZ-2014-320668"/>
    <x v="1136"/>
    <n v="27"/>
    <n v="11"/>
    <n v="14"/>
    <x v="1136"/>
    <s v="Sandra Hooks"/>
    <x v="3"/>
    <x v="8"/>
    <s v="Ivry-sur-Seine"/>
    <x v="1"/>
    <s v="Corporate"/>
    <s v="Priority"/>
    <x v="1"/>
    <x v="7"/>
    <s v="Enermax Router, USB"/>
    <n v="0"/>
    <n v="776"/>
    <n v="140"/>
    <n v="3"/>
    <b v="0"/>
  </r>
  <r>
    <s v="AZ-2014-9653961"/>
    <x v="1136"/>
    <n v="27"/>
    <n v="11"/>
    <n v="14"/>
    <x v="1136"/>
    <s v="Robert Quick"/>
    <x v="1"/>
    <x v="28"/>
    <s v="Stuttgart"/>
    <x v="1"/>
    <s v="Consumer"/>
    <s v="Economy"/>
    <x v="0"/>
    <x v="2"/>
    <s v="Binney &amp; Smith Canvas, Fluorescent"/>
    <n v="0"/>
    <n v="263"/>
    <n v="50"/>
    <n v="5"/>
    <b v="1"/>
  </r>
  <r>
    <s v="AZ-2014-9653961"/>
    <x v="1136"/>
    <n v="27"/>
    <n v="11"/>
    <n v="14"/>
    <x v="1136"/>
    <s v="Robert Quick"/>
    <x v="1"/>
    <x v="28"/>
    <s v="Stuttgart"/>
    <x v="1"/>
    <s v="Consumer"/>
    <s v="Economy"/>
    <x v="0"/>
    <x v="1"/>
    <s v="Ibico Binder Covers, Recycled"/>
    <n v="0"/>
    <n v="70"/>
    <n v="26"/>
    <n v="5"/>
    <b v="1"/>
  </r>
  <r>
    <s v="AZ-2014-9653961"/>
    <x v="1136"/>
    <n v="27"/>
    <n v="11"/>
    <n v="14"/>
    <x v="1136"/>
    <s v="Robert Quick"/>
    <x v="1"/>
    <x v="28"/>
    <s v="Stuttgart"/>
    <x v="1"/>
    <s v="Consumer"/>
    <s v="Economy"/>
    <x v="0"/>
    <x v="1"/>
    <s v="Wilson Jones Binder Covers, Recycled"/>
    <n v="0"/>
    <n v="81"/>
    <n v="19"/>
    <n v="7"/>
    <b v="0"/>
  </r>
  <r>
    <s v="AZ-2014-5836619"/>
    <x v="1136"/>
    <n v="27"/>
    <n v="11"/>
    <n v="14"/>
    <x v="1136"/>
    <s v="Julian Corbin"/>
    <x v="3"/>
    <x v="8"/>
    <s v="Montgeron"/>
    <x v="1"/>
    <s v="Home Office"/>
    <s v="Economy"/>
    <x v="0"/>
    <x v="1"/>
    <s v="Avery Binder, Durable"/>
    <n v="0"/>
    <n v="86"/>
    <n v="4"/>
    <n v="6"/>
    <b v="1"/>
  </r>
  <r>
    <s v="AZ-2014-5836619"/>
    <x v="1136"/>
    <n v="27"/>
    <n v="11"/>
    <n v="14"/>
    <x v="1136"/>
    <s v="Julian Corbin"/>
    <x v="3"/>
    <x v="8"/>
    <s v="Montgeron"/>
    <x v="1"/>
    <s v="Home Office"/>
    <s v="Economy"/>
    <x v="0"/>
    <x v="0"/>
    <s v="SanDisk Note Cards, Premium"/>
    <n v="0"/>
    <n v="119"/>
    <n v="36"/>
    <n v="4"/>
    <b v="1"/>
  </r>
  <r>
    <s v="AZ-2014-9653961"/>
    <x v="1136"/>
    <n v="27"/>
    <n v="11"/>
    <n v="14"/>
    <x v="1136"/>
    <s v="Robert Quick"/>
    <x v="1"/>
    <x v="28"/>
    <s v="Stuttgart"/>
    <x v="1"/>
    <s v="Consumer"/>
    <s v="Economy"/>
    <x v="1"/>
    <x v="13"/>
    <s v="Brother Fax Machine, Digital"/>
    <n v="0"/>
    <n v="955"/>
    <n v="305"/>
    <n v="3"/>
    <b v="0"/>
  </r>
  <r>
    <s v="AZ-2014-4031340"/>
    <x v="1136"/>
    <n v="27"/>
    <n v="11"/>
    <n v="14"/>
    <x v="1136"/>
    <s v="Rita McCann"/>
    <x v="5"/>
    <x v="77"/>
    <s v="San Sebastian"/>
    <x v="2"/>
    <s v="Consumer"/>
    <s v="Economy"/>
    <x v="0"/>
    <x v="10"/>
    <s v="Cameo Manila Envelope, Recycled"/>
    <n v="0"/>
    <n v="103"/>
    <n v="44"/>
    <n v="4"/>
    <b v="1"/>
  </r>
  <r>
    <s v="AZ-2014-4655935"/>
    <x v="1136"/>
    <n v="27"/>
    <n v="11"/>
    <n v="14"/>
    <x v="1136"/>
    <s v="Tia Metcalfe"/>
    <x v="3"/>
    <x v="8"/>
    <s v="Paris"/>
    <x v="1"/>
    <s v="Consumer"/>
    <s v="Economy"/>
    <x v="0"/>
    <x v="2"/>
    <s v="Sanford Canvas, Fluorescent"/>
    <n v="0"/>
    <n v="207"/>
    <n v="77"/>
    <n v="4"/>
    <b v="1"/>
  </r>
  <r>
    <s v="AZ-2011-1661180"/>
    <x v="1137"/>
    <n v="28"/>
    <n v="11"/>
    <n v="11"/>
    <x v="1137"/>
    <s v="Freya Daniels"/>
    <x v="2"/>
    <x v="24"/>
    <s v="Milan"/>
    <x v="2"/>
    <s v="Consumer"/>
    <s v="Economy Plus"/>
    <x v="0"/>
    <x v="0"/>
    <s v="Eaton Cards &amp; Envelopes, Premium"/>
    <n v="0"/>
    <n v="136"/>
    <n v="41"/>
    <n v="3"/>
    <b v="1"/>
  </r>
  <r>
    <s v="AZ-2011-8345224"/>
    <x v="1137"/>
    <n v="28"/>
    <n v="11"/>
    <n v="11"/>
    <x v="1137"/>
    <s v="Craig Rayner"/>
    <x v="7"/>
    <x v="35"/>
    <s v="Oslo"/>
    <x v="0"/>
    <s v="Consumer"/>
    <s v="Economy"/>
    <x v="0"/>
    <x v="12"/>
    <s v="Kleencut Letter Opener, Easy Grip"/>
    <n v="0"/>
    <n v="244"/>
    <n v="68"/>
    <n v="9"/>
    <b v="1"/>
  </r>
  <r>
    <s v="BN-2011-315660"/>
    <x v="1137"/>
    <n v="28"/>
    <n v="11"/>
    <n v="11"/>
    <x v="1137"/>
    <s v="Nicholas Watkins"/>
    <x v="4"/>
    <x v="4"/>
    <s v="London"/>
    <x v="0"/>
    <s v="Consumer"/>
    <s v="Economy"/>
    <x v="0"/>
    <x v="2"/>
    <s v="Boston Pencil Sharpener, Water Color"/>
    <n v="0"/>
    <n v="53"/>
    <n v="2"/>
    <n v="2"/>
    <b v="0"/>
  </r>
  <r>
    <s v="BN-2011-315660"/>
    <x v="1137"/>
    <n v="28"/>
    <n v="11"/>
    <n v="11"/>
    <x v="1137"/>
    <s v="Nicholas Watkins"/>
    <x v="4"/>
    <x v="4"/>
    <s v="London"/>
    <x v="0"/>
    <s v="Consumer"/>
    <s v="Economy"/>
    <x v="0"/>
    <x v="2"/>
    <s v="Stanley Markers, Blue"/>
    <n v="0"/>
    <n v="80"/>
    <n v="-1"/>
    <n v="4"/>
    <b v="1"/>
  </r>
  <r>
    <s v="BN-2011-1148567"/>
    <x v="1137"/>
    <n v="28"/>
    <n v="11"/>
    <n v="11"/>
    <x v="1137"/>
    <s v="Maynard Moorman"/>
    <x v="9"/>
    <x v="51"/>
    <s v="Haarlem"/>
    <x v="1"/>
    <s v="Consumer"/>
    <s v="Economy Plus"/>
    <x v="0"/>
    <x v="2"/>
    <s v="Binney &amp; Smith Highlighters, Fluorescent"/>
    <n v="1"/>
    <n v="18"/>
    <n v="-15"/>
    <n v="2"/>
    <b v="0"/>
  </r>
  <r>
    <s v="BN-2011-1148567"/>
    <x v="1137"/>
    <n v="28"/>
    <n v="11"/>
    <n v="11"/>
    <x v="1137"/>
    <s v="Maynard Moorman"/>
    <x v="9"/>
    <x v="51"/>
    <s v="Haarlem"/>
    <x v="1"/>
    <s v="Consumer"/>
    <s v="Economy Plus"/>
    <x v="0"/>
    <x v="2"/>
    <s v="Sanford Pencil Sharpener, Easy-Erase"/>
    <n v="1"/>
    <n v="122"/>
    <n v="0"/>
    <n v="9"/>
    <b v="0"/>
  </r>
  <r>
    <s v="BN-2011-1148567"/>
    <x v="1137"/>
    <n v="28"/>
    <n v="11"/>
    <n v="11"/>
    <x v="1137"/>
    <s v="Maynard Moorman"/>
    <x v="9"/>
    <x v="51"/>
    <s v="Haarlem"/>
    <x v="1"/>
    <s v="Consumer"/>
    <s v="Economy Plus"/>
    <x v="0"/>
    <x v="11"/>
    <s v="Accos Clamps, Assorted Sizes"/>
    <n v="1"/>
    <n v="17"/>
    <n v="-7"/>
    <n v="2"/>
    <b v="0"/>
  </r>
  <r>
    <s v="BN-2011-1148567"/>
    <x v="1137"/>
    <n v="28"/>
    <n v="11"/>
    <n v="11"/>
    <x v="1137"/>
    <s v="Maynard Moorman"/>
    <x v="9"/>
    <x v="51"/>
    <s v="Haarlem"/>
    <x v="1"/>
    <s v="Consumer"/>
    <s v="Economy Plus"/>
    <x v="0"/>
    <x v="11"/>
    <s v="Advantus Staples, Bulk Pack"/>
    <n v="1"/>
    <n v="27"/>
    <n v="-6"/>
    <n v="5"/>
    <b v="0"/>
  </r>
  <r>
    <s v="BN-2011-1148567"/>
    <x v="1137"/>
    <n v="28"/>
    <n v="11"/>
    <n v="11"/>
    <x v="1137"/>
    <s v="Maynard Moorman"/>
    <x v="9"/>
    <x v="51"/>
    <s v="Haarlem"/>
    <x v="1"/>
    <s v="Consumer"/>
    <s v="Economy Plus"/>
    <x v="0"/>
    <x v="14"/>
    <s v="Avery Shipping Labels, 5000 Label Set"/>
    <n v="1"/>
    <n v="24"/>
    <n v="-6"/>
    <n v="4"/>
    <b v="1"/>
  </r>
  <r>
    <s v="BN-2011-1148567"/>
    <x v="1137"/>
    <n v="28"/>
    <n v="11"/>
    <n v="11"/>
    <x v="1137"/>
    <s v="Maynard Moorman"/>
    <x v="9"/>
    <x v="51"/>
    <s v="Haarlem"/>
    <x v="1"/>
    <s v="Consumer"/>
    <s v="Economy Plus"/>
    <x v="0"/>
    <x v="3"/>
    <s v="Fellowes Lockers, Single Width"/>
    <n v="1"/>
    <n v="104"/>
    <n v="-68"/>
    <n v="1"/>
    <b v="0"/>
  </r>
  <r>
    <s v="BN-2011-1148567"/>
    <x v="1137"/>
    <n v="28"/>
    <n v="11"/>
    <n v="11"/>
    <x v="1137"/>
    <s v="Maynard Moorman"/>
    <x v="9"/>
    <x v="51"/>
    <s v="Haarlem"/>
    <x v="1"/>
    <s v="Consumer"/>
    <s v="Economy Plus"/>
    <x v="1"/>
    <x v="9"/>
    <s v="Apple Signal Booster, Full Size"/>
    <n v="1"/>
    <n v="414"/>
    <n v="-373"/>
    <n v="6"/>
    <b v="0"/>
  </r>
  <r>
    <s v="AZ-2012-506999"/>
    <x v="1138"/>
    <n v="28"/>
    <n v="11"/>
    <n v="12"/>
    <x v="1138"/>
    <s v="Linda Dennis"/>
    <x v="2"/>
    <x v="37"/>
    <s v="Turin"/>
    <x v="2"/>
    <s v="Consumer"/>
    <s v="Economy"/>
    <x v="0"/>
    <x v="14"/>
    <s v="Avery Color Coded Labels, Laser Printer Compatible"/>
    <n v="0"/>
    <n v="53"/>
    <n v="9"/>
    <n v="4"/>
    <b v="0"/>
  </r>
  <r>
    <s v="AZ-2012-6202346"/>
    <x v="1138"/>
    <n v="28"/>
    <n v="11"/>
    <n v="12"/>
    <x v="1138"/>
    <s v="Rory Braim"/>
    <x v="4"/>
    <x v="4"/>
    <s v="Harrow"/>
    <x v="0"/>
    <s v="Consumer"/>
    <s v="Economy"/>
    <x v="0"/>
    <x v="3"/>
    <s v="Fellowes Lockers, Blue"/>
    <n v="0"/>
    <n v="415"/>
    <n v="108"/>
    <n v="2"/>
    <b v="0"/>
  </r>
  <r>
    <s v="AZ-2013-7261942"/>
    <x v="1139"/>
    <n v="28"/>
    <n v="11"/>
    <n v="13"/>
    <x v="1139"/>
    <s v="Nancy Seay"/>
    <x v="10"/>
    <x v="29"/>
    <s v="Vienna"/>
    <x v="1"/>
    <s v="Consumer"/>
    <s v="Economy Plus"/>
    <x v="1"/>
    <x v="13"/>
    <s v="HP Personal Copier, Laser"/>
    <n v="0"/>
    <n v="497"/>
    <n v="169"/>
    <n v="4"/>
    <b v="1"/>
  </r>
  <r>
    <s v="AZ-2013-2587555"/>
    <x v="1139"/>
    <n v="28"/>
    <n v="11"/>
    <n v="13"/>
    <x v="1139"/>
    <s v="Terence Welch"/>
    <x v="1"/>
    <x v="21"/>
    <s v="Leipzig"/>
    <x v="1"/>
    <s v="Consumer"/>
    <s v="Economy"/>
    <x v="0"/>
    <x v="0"/>
    <s v="Green Bar Computer Printout Paper, Recycled"/>
    <n v="0"/>
    <n v="119"/>
    <n v="11"/>
    <n v="4"/>
    <b v="0"/>
  </r>
  <r>
    <s v="AZ-2013-2986010"/>
    <x v="1139"/>
    <n v="28"/>
    <n v="11"/>
    <n v="13"/>
    <x v="1139"/>
    <s v="Daniel Lucas"/>
    <x v="1"/>
    <x v="1"/>
    <s v="Duisburg"/>
    <x v="1"/>
    <s v="Home Office"/>
    <s v="Economy"/>
    <x v="0"/>
    <x v="1"/>
    <s v="Ibico Index Tab, Durable"/>
    <n v="0"/>
    <n v="19"/>
    <n v="8"/>
    <n v="2"/>
    <b v="0"/>
  </r>
  <r>
    <s v="AZ-2013-2986010"/>
    <x v="1139"/>
    <n v="28"/>
    <n v="11"/>
    <n v="13"/>
    <x v="1139"/>
    <s v="Daniel Lucas"/>
    <x v="1"/>
    <x v="1"/>
    <s v="Duisburg"/>
    <x v="1"/>
    <s v="Home Office"/>
    <s v="Economy"/>
    <x v="0"/>
    <x v="3"/>
    <s v="Smead Shelving, Industrial"/>
    <n v="0"/>
    <n v="44"/>
    <n v="7"/>
    <n v="1"/>
    <b v="0"/>
  </r>
  <r>
    <s v="BN-2013-8418057"/>
    <x v="1139"/>
    <n v="28"/>
    <n v="11"/>
    <n v="13"/>
    <x v="1139"/>
    <s v="Jamie Le Grand"/>
    <x v="0"/>
    <x v="0"/>
    <s v="Stockholm"/>
    <x v="0"/>
    <s v="Home Office"/>
    <s v="Economy"/>
    <x v="0"/>
    <x v="3"/>
    <s v="Tenex File Cart, Blue"/>
    <n v="1"/>
    <n v="133"/>
    <n v="-85"/>
    <n v="2"/>
    <b v="0"/>
  </r>
  <r>
    <s v="AZ-2013-2986010"/>
    <x v="1139"/>
    <n v="28"/>
    <n v="11"/>
    <n v="13"/>
    <x v="1139"/>
    <s v="Daniel Lucas"/>
    <x v="1"/>
    <x v="1"/>
    <s v="Duisburg"/>
    <x v="1"/>
    <s v="Home Office"/>
    <s v="Economy"/>
    <x v="1"/>
    <x v="7"/>
    <s v="Logitech Numeric Keypad, Programmable"/>
    <n v="0"/>
    <n v="335"/>
    <n v="43"/>
    <n v="7"/>
    <b v="1"/>
  </r>
  <r>
    <s v="AZ-2013-9489930"/>
    <x v="1139"/>
    <n v="28"/>
    <n v="11"/>
    <n v="13"/>
    <x v="1139"/>
    <s v="Ashton Charles"/>
    <x v="3"/>
    <x v="8"/>
    <s v="Osny"/>
    <x v="1"/>
    <s v="Consumer"/>
    <s v="Economy"/>
    <x v="0"/>
    <x v="14"/>
    <s v="Hon Round Labels, Adjustable"/>
    <n v="0"/>
    <n v="5"/>
    <n v="2"/>
    <n v="1"/>
    <b v="0"/>
  </r>
  <r>
    <s v="AZ-2013-2847"/>
    <x v="1139"/>
    <n v="28"/>
    <n v="11"/>
    <n v="13"/>
    <x v="1139"/>
    <s v="Maynard Moorman"/>
    <x v="5"/>
    <x v="77"/>
    <s v="Barakaldo"/>
    <x v="2"/>
    <s v="Consumer"/>
    <s v="Economy"/>
    <x v="2"/>
    <x v="5"/>
    <s v="Safco Classic Bookcase, Metal"/>
    <n v="0"/>
    <n v="3063"/>
    <n v="1470"/>
    <n v="7"/>
    <b v="1"/>
  </r>
  <r>
    <s v="AZ-2013-2847"/>
    <x v="1139"/>
    <n v="28"/>
    <n v="11"/>
    <n v="13"/>
    <x v="1139"/>
    <s v="Maynard Moorman"/>
    <x v="5"/>
    <x v="77"/>
    <s v="Barakaldo"/>
    <x v="2"/>
    <s v="Consumer"/>
    <s v="Economy"/>
    <x v="0"/>
    <x v="8"/>
    <s v="Hamilton Beach Coffee Grinder, White"/>
    <n v="0"/>
    <n v="82"/>
    <n v="36"/>
    <n v="2"/>
    <b v="0"/>
  </r>
  <r>
    <s v="AZ-2013-2847"/>
    <x v="1139"/>
    <n v="28"/>
    <n v="11"/>
    <n v="13"/>
    <x v="1139"/>
    <s v="Maynard Moorman"/>
    <x v="5"/>
    <x v="77"/>
    <s v="Barakaldo"/>
    <x v="2"/>
    <s v="Consumer"/>
    <s v="Economy"/>
    <x v="0"/>
    <x v="1"/>
    <s v="Avery Index Tab, Clear"/>
    <n v="0"/>
    <n v="19"/>
    <n v="1"/>
    <n v="3"/>
    <b v="0"/>
  </r>
  <r>
    <s v="AZ-2013-2847"/>
    <x v="1139"/>
    <n v="28"/>
    <n v="11"/>
    <n v="13"/>
    <x v="1139"/>
    <s v="Maynard Moorman"/>
    <x v="5"/>
    <x v="77"/>
    <s v="Barakaldo"/>
    <x v="2"/>
    <s v="Consumer"/>
    <s v="Economy"/>
    <x v="0"/>
    <x v="1"/>
    <s v="Ibico Binder Covers, Recycled"/>
    <n v="0"/>
    <n v="28"/>
    <n v="10"/>
    <n v="2"/>
    <b v="0"/>
  </r>
  <r>
    <s v="AZ-2013-2847"/>
    <x v="1139"/>
    <n v="28"/>
    <n v="11"/>
    <n v="13"/>
    <x v="1139"/>
    <s v="Maynard Moorman"/>
    <x v="5"/>
    <x v="77"/>
    <s v="Barakaldo"/>
    <x v="2"/>
    <s v="Consumer"/>
    <s v="Economy"/>
    <x v="0"/>
    <x v="14"/>
    <s v="Hon Shipping Labels, Laser Printer Compatible"/>
    <n v="0"/>
    <n v="57"/>
    <n v="16"/>
    <n v="5"/>
    <b v="0"/>
  </r>
  <r>
    <s v="BN-2014-9643770"/>
    <x v="1140"/>
    <n v="28"/>
    <n v="11"/>
    <n v="14"/>
    <x v="1140"/>
    <s v="Ruth Williams"/>
    <x v="2"/>
    <x v="53"/>
    <s v="Manfredonia"/>
    <x v="2"/>
    <s v="Consumer"/>
    <s v="Economy"/>
    <x v="0"/>
    <x v="3"/>
    <s v="Eldon Box, Single Width"/>
    <n v="0"/>
    <n v="25"/>
    <n v="-5"/>
    <n v="4"/>
    <b v="0"/>
  </r>
  <r>
    <s v="AZ-2014-2278287"/>
    <x v="1140"/>
    <n v="28"/>
    <n v="11"/>
    <n v="14"/>
    <x v="1140"/>
    <s v="Bryce Efird"/>
    <x v="1"/>
    <x v="23"/>
    <s v="Erlangen"/>
    <x v="1"/>
    <s v="Corporate"/>
    <s v="Economy"/>
    <x v="2"/>
    <x v="5"/>
    <s v="Bush Stackable Bookrack, Pine"/>
    <n v="0"/>
    <n v="562"/>
    <n v="181"/>
    <n v="5"/>
    <b v="0"/>
  </r>
  <r>
    <s v="AZ-2014-2278287"/>
    <x v="1140"/>
    <n v="28"/>
    <n v="11"/>
    <n v="14"/>
    <x v="1140"/>
    <s v="Bryce Efird"/>
    <x v="1"/>
    <x v="23"/>
    <s v="Erlangen"/>
    <x v="1"/>
    <s v="Corporate"/>
    <s v="Economy"/>
    <x v="2"/>
    <x v="5"/>
    <s v="Ikea Stackable Bookrack, Mobile"/>
    <n v="0"/>
    <n v="225"/>
    <n v="95"/>
    <n v="2"/>
    <b v="0"/>
  </r>
  <r>
    <s v="AZ-2014-2278287"/>
    <x v="1140"/>
    <n v="28"/>
    <n v="11"/>
    <n v="14"/>
    <x v="1140"/>
    <s v="Bryce Efird"/>
    <x v="1"/>
    <x v="23"/>
    <s v="Erlangen"/>
    <x v="1"/>
    <s v="Corporate"/>
    <s v="Economy"/>
    <x v="2"/>
    <x v="5"/>
    <s v="Safco Library with Doors, Traditional"/>
    <n v="0"/>
    <n v="2456"/>
    <n v="-191"/>
    <n v="7"/>
    <b v="1"/>
  </r>
  <r>
    <s v="BN-2014-8729433"/>
    <x v="1140"/>
    <n v="28"/>
    <n v="11"/>
    <n v="14"/>
    <x v="1140"/>
    <s v="Jade Farmer"/>
    <x v="5"/>
    <x v="22"/>
    <s v="Granada"/>
    <x v="2"/>
    <s v="Consumer"/>
    <s v="Economy"/>
    <x v="2"/>
    <x v="6"/>
    <s v="Novimex Swivel Stool, Black"/>
    <n v="0"/>
    <n v="389"/>
    <n v="-83"/>
    <n v="3"/>
    <b v="1"/>
  </r>
  <r>
    <s v="BN-2014-2942497"/>
    <x v="1140"/>
    <n v="28"/>
    <n v="11"/>
    <n v="14"/>
    <x v="1140"/>
    <s v="Abby Muramats"/>
    <x v="9"/>
    <x v="72"/>
    <s v="Tilburg"/>
    <x v="1"/>
    <s v="Consumer"/>
    <s v="Economy"/>
    <x v="0"/>
    <x v="3"/>
    <s v="Fellowes Folders, Blue"/>
    <n v="1"/>
    <n v="40"/>
    <n v="0"/>
    <n v="3"/>
    <b v="0"/>
  </r>
  <r>
    <s v="BN-2014-2942497"/>
    <x v="1140"/>
    <n v="28"/>
    <n v="11"/>
    <n v="14"/>
    <x v="1140"/>
    <s v="Abby Muramats"/>
    <x v="9"/>
    <x v="72"/>
    <s v="Tilburg"/>
    <x v="1"/>
    <s v="Consumer"/>
    <s v="Economy"/>
    <x v="0"/>
    <x v="3"/>
    <s v="Tenex Lockers, Single Width"/>
    <n v="1"/>
    <n v="102"/>
    <n v="-90"/>
    <n v="1"/>
    <b v="0"/>
  </r>
  <r>
    <s v="AZ-2014-2278287"/>
    <x v="1140"/>
    <n v="28"/>
    <n v="11"/>
    <n v="14"/>
    <x v="1140"/>
    <s v="Bryce Efird"/>
    <x v="1"/>
    <x v="23"/>
    <s v="Erlangen"/>
    <x v="1"/>
    <s v="Corporate"/>
    <s v="Economy"/>
    <x v="0"/>
    <x v="1"/>
    <s v="Ibico Binder Covers, Economy"/>
    <n v="0"/>
    <n v="68"/>
    <n v="9"/>
    <n v="5"/>
    <b v="0"/>
  </r>
  <r>
    <s v="AZ-2014-2278287"/>
    <x v="1140"/>
    <n v="28"/>
    <n v="11"/>
    <n v="14"/>
    <x v="1140"/>
    <s v="Bryce Efird"/>
    <x v="1"/>
    <x v="23"/>
    <s v="Erlangen"/>
    <x v="1"/>
    <s v="Corporate"/>
    <s v="Economy"/>
    <x v="0"/>
    <x v="3"/>
    <s v="Tenex Folders, Industrial"/>
    <n v="0"/>
    <n v="64"/>
    <n v="-7"/>
    <n v="3"/>
    <b v="1"/>
  </r>
  <r>
    <s v="AZ-2014-2278287"/>
    <x v="1140"/>
    <n v="28"/>
    <n v="11"/>
    <n v="14"/>
    <x v="1140"/>
    <s v="Bryce Efird"/>
    <x v="1"/>
    <x v="23"/>
    <s v="Erlangen"/>
    <x v="1"/>
    <s v="Corporate"/>
    <s v="Economy"/>
    <x v="0"/>
    <x v="12"/>
    <s v="Elite Letter Opener, Easy Grip"/>
    <n v="0"/>
    <n v="137"/>
    <n v="5"/>
    <n v="5"/>
    <b v="1"/>
  </r>
  <r>
    <s v="BN-2014-8729433"/>
    <x v="1140"/>
    <n v="28"/>
    <n v="11"/>
    <n v="14"/>
    <x v="1140"/>
    <s v="Jade Farmer"/>
    <x v="5"/>
    <x v="22"/>
    <s v="Granada"/>
    <x v="2"/>
    <s v="Consumer"/>
    <s v="Economy"/>
    <x v="0"/>
    <x v="1"/>
    <s v="Acco Binder Covers, Economy"/>
    <n v="0"/>
    <n v="40"/>
    <n v="16"/>
    <n v="3"/>
    <b v="1"/>
  </r>
  <r>
    <s v="BN-2014-8729433"/>
    <x v="1140"/>
    <n v="28"/>
    <n v="11"/>
    <n v="14"/>
    <x v="1140"/>
    <s v="Jade Farmer"/>
    <x v="5"/>
    <x v="22"/>
    <s v="Granada"/>
    <x v="2"/>
    <s v="Consumer"/>
    <s v="Economy"/>
    <x v="0"/>
    <x v="14"/>
    <s v="Smead Shipping Labels, Laser Printer Compatible"/>
    <n v="0"/>
    <n v="23"/>
    <n v="2"/>
    <n v="2"/>
    <b v="1"/>
  </r>
  <r>
    <s v="BN-2014-8729433"/>
    <x v="1140"/>
    <n v="28"/>
    <n v="11"/>
    <n v="14"/>
    <x v="1140"/>
    <s v="Jade Farmer"/>
    <x v="5"/>
    <x v="22"/>
    <s v="Granada"/>
    <x v="2"/>
    <s v="Consumer"/>
    <s v="Economy"/>
    <x v="0"/>
    <x v="3"/>
    <s v="Rogers File Cart, Industrial"/>
    <n v="0"/>
    <n v="382"/>
    <n v="30"/>
    <n v="3"/>
    <b v="1"/>
  </r>
  <r>
    <s v="BN-2014-8729433"/>
    <x v="1140"/>
    <n v="28"/>
    <n v="11"/>
    <n v="14"/>
    <x v="1140"/>
    <s v="Jade Farmer"/>
    <x v="5"/>
    <x v="22"/>
    <s v="Granada"/>
    <x v="2"/>
    <s v="Consumer"/>
    <s v="Economy"/>
    <x v="0"/>
    <x v="3"/>
    <s v="Rogers File Cart, Single Width"/>
    <n v="0"/>
    <n v="637"/>
    <n v="113"/>
    <n v="5"/>
    <b v="0"/>
  </r>
  <r>
    <s v="BN-2014-8729433"/>
    <x v="1140"/>
    <n v="28"/>
    <n v="11"/>
    <n v="14"/>
    <x v="1140"/>
    <s v="Jade Farmer"/>
    <x v="5"/>
    <x v="22"/>
    <s v="Granada"/>
    <x v="2"/>
    <s v="Consumer"/>
    <s v="Economy"/>
    <x v="0"/>
    <x v="12"/>
    <s v="Fiskars Trimmer, Serrated"/>
    <n v="0"/>
    <n v="117"/>
    <n v="14"/>
    <n v="3"/>
    <b v="0"/>
  </r>
  <r>
    <s v="AZ-2011-831255"/>
    <x v="1141"/>
    <n v="29"/>
    <n v="11"/>
    <n v="11"/>
    <x v="1141"/>
    <s v="Milla Day"/>
    <x v="5"/>
    <x v="18"/>
    <s v="Torrevieja"/>
    <x v="2"/>
    <s v="Consumer"/>
    <s v="Economy"/>
    <x v="0"/>
    <x v="1"/>
    <s v="Acco 3-Hole Punch, Recycled"/>
    <n v="0"/>
    <n v="152"/>
    <n v="14"/>
    <n v="5"/>
    <b v="0"/>
  </r>
  <r>
    <s v="AZ-2011-4765625"/>
    <x v="1141"/>
    <n v="29"/>
    <n v="11"/>
    <n v="11"/>
    <x v="1141"/>
    <s v="Lilly Le Grand"/>
    <x v="3"/>
    <x v="39"/>
    <s v="La Seyne-sur-Mer"/>
    <x v="1"/>
    <s v="Home Office"/>
    <s v="Economy"/>
    <x v="0"/>
    <x v="2"/>
    <s v="Boston Pencil Sharpener, Easy-Erase"/>
    <n v="0"/>
    <n v="60"/>
    <n v="10"/>
    <n v="2"/>
    <b v="1"/>
  </r>
  <r>
    <s v="AZ-2011-4765625"/>
    <x v="1141"/>
    <n v="29"/>
    <n v="11"/>
    <n v="11"/>
    <x v="1141"/>
    <s v="Lilly Le Grand"/>
    <x v="3"/>
    <x v="39"/>
    <s v="La Seyne-sur-Mer"/>
    <x v="1"/>
    <s v="Home Office"/>
    <s v="Economy"/>
    <x v="0"/>
    <x v="0"/>
    <s v="Green Bar Note Cards, Multicolor"/>
    <n v="0"/>
    <n v="170"/>
    <n v="69"/>
    <n v="5"/>
    <b v="1"/>
  </r>
  <r>
    <s v="AZ-2011-4765625"/>
    <x v="1141"/>
    <n v="29"/>
    <n v="11"/>
    <n v="11"/>
    <x v="1141"/>
    <s v="Lilly Le Grand"/>
    <x v="3"/>
    <x v="39"/>
    <s v="La Seyne-sur-Mer"/>
    <x v="1"/>
    <s v="Home Office"/>
    <s v="Economy"/>
    <x v="1"/>
    <x v="13"/>
    <s v="Hewlett Fax Machine, Digital"/>
    <n v="0"/>
    <n v="1630"/>
    <n v="594"/>
    <n v="6"/>
    <b v="1"/>
  </r>
  <r>
    <s v="BN-2011-5873722"/>
    <x v="1141"/>
    <n v="29"/>
    <n v="11"/>
    <n v="11"/>
    <x v="1141"/>
    <s v="Hershel Snyder"/>
    <x v="0"/>
    <x v="0"/>
    <s v="Stockholm"/>
    <x v="0"/>
    <s v="Corporate"/>
    <s v="Economy"/>
    <x v="0"/>
    <x v="14"/>
    <s v="Harbour Creations Shipping Labels, 5000 Label Set"/>
    <n v="1"/>
    <n v="53"/>
    <n v="-30"/>
    <n v="9"/>
    <b v="1"/>
  </r>
  <r>
    <s v="BN-2011-5873722"/>
    <x v="1141"/>
    <n v="29"/>
    <n v="11"/>
    <n v="11"/>
    <x v="1141"/>
    <s v="Hershel Snyder"/>
    <x v="0"/>
    <x v="0"/>
    <s v="Stockholm"/>
    <x v="0"/>
    <s v="Corporate"/>
    <s v="Economy"/>
    <x v="1"/>
    <x v="9"/>
    <s v="Apple Office Telephone, with Caller ID"/>
    <n v="1"/>
    <n v="98"/>
    <n v="-86"/>
    <n v="3"/>
    <b v="0"/>
  </r>
  <r>
    <s v="AZ-2012-3655413"/>
    <x v="1142"/>
    <n v="29"/>
    <n v="11"/>
    <n v="12"/>
    <x v="1142"/>
    <s v="Abigail Humffray"/>
    <x v="2"/>
    <x v="64"/>
    <s v="Bolzano"/>
    <x v="2"/>
    <s v="Consumer"/>
    <s v="Immediate"/>
    <x v="0"/>
    <x v="0"/>
    <s v="Xerox Computer Printout Paper, Multicolor"/>
    <n v="0"/>
    <n v="111"/>
    <n v="24"/>
    <n v="4"/>
    <b v="0"/>
  </r>
  <r>
    <s v="AZ-2012-1291108"/>
    <x v="1142"/>
    <n v="29"/>
    <n v="11"/>
    <n v="12"/>
    <x v="1142"/>
    <s v="Marcus Leon"/>
    <x v="13"/>
    <x v="69"/>
    <s v="Espoo"/>
    <x v="0"/>
    <s v="Corporate"/>
    <s v="Economy"/>
    <x v="1"/>
    <x v="7"/>
    <s v="Memorex Numeric Keypad, Bluetooth"/>
    <n v="0"/>
    <n v="316"/>
    <n v="95"/>
    <n v="7"/>
    <b v="1"/>
  </r>
  <r>
    <s v="AZ-2012-2904256"/>
    <x v="1142"/>
    <n v="29"/>
    <n v="11"/>
    <n v="12"/>
    <x v="1142"/>
    <s v="Ralph Holmes"/>
    <x v="13"/>
    <x v="69"/>
    <s v="Helsinki"/>
    <x v="0"/>
    <s v="Consumer"/>
    <s v="Economy"/>
    <x v="0"/>
    <x v="3"/>
    <s v="Smead Folders, Wire Frame"/>
    <n v="0"/>
    <n v="17"/>
    <n v="1"/>
    <n v="1"/>
    <b v="1"/>
  </r>
  <r>
    <s v="AZ-2012-8881381"/>
    <x v="1142"/>
    <n v="29"/>
    <n v="11"/>
    <n v="12"/>
    <x v="1142"/>
    <s v="Alex Greenwood"/>
    <x v="8"/>
    <x v="56"/>
    <s v="Ghent"/>
    <x v="1"/>
    <s v="Consumer"/>
    <s v="Economy"/>
    <x v="0"/>
    <x v="2"/>
    <s v="BIC Highlighters, Blue"/>
    <n v="0"/>
    <n v="57"/>
    <n v="23"/>
    <n v="3"/>
    <b v="0"/>
  </r>
  <r>
    <s v="AZ-2012-7965791"/>
    <x v="1142"/>
    <n v="29"/>
    <n v="11"/>
    <n v="12"/>
    <x v="1142"/>
    <s v="Brandon Preston"/>
    <x v="4"/>
    <x v="4"/>
    <s v="Luton"/>
    <x v="0"/>
    <s v="Consumer"/>
    <s v="Economy"/>
    <x v="0"/>
    <x v="1"/>
    <s v="Cardinal Binding Machine, Clear"/>
    <n v="0"/>
    <n v="197"/>
    <n v="79"/>
    <n v="4"/>
    <b v="0"/>
  </r>
  <r>
    <s v="BN-2012-3586666"/>
    <x v="1142"/>
    <n v="29"/>
    <n v="11"/>
    <n v="12"/>
    <x v="1142"/>
    <s v="Kian Sykes"/>
    <x v="2"/>
    <x v="24"/>
    <s v="Milan"/>
    <x v="2"/>
    <s v="Consumer"/>
    <s v="Economy Plus"/>
    <x v="2"/>
    <x v="6"/>
    <s v="Harbour Creations Bag Chairs, Red"/>
    <n v="1"/>
    <n v="74"/>
    <n v="-31"/>
    <n v="3"/>
    <b v="1"/>
  </r>
  <r>
    <s v="BN-2012-2217605"/>
    <x v="1142"/>
    <n v="29"/>
    <n v="11"/>
    <n v="12"/>
    <x v="1142"/>
    <s v="Edward Martinez"/>
    <x v="1"/>
    <x v="111"/>
    <s v="Neunkirchen"/>
    <x v="1"/>
    <s v="Corporate"/>
    <s v="Economy"/>
    <x v="0"/>
    <x v="2"/>
    <s v="Stanley Highlighters, Fluorescent"/>
    <n v="0"/>
    <n v="112"/>
    <n v="41"/>
    <n v="7"/>
    <b v="1"/>
  </r>
  <r>
    <s v="BN-2012-2217605"/>
    <x v="1142"/>
    <n v="29"/>
    <n v="11"/>
    <n v="12"/>
    <x v="1142"/>
    <s v="Edward Martinez"/>
    <x v="1"/>
    <x v="111"/>
    <s v="Neunkirchen"/>
    <x v="1"/>
    <s v="Corporate"/>
    <s v="Economy"/>
    <x v="0"/>
    <x v="14"/>
    <s v="Novimex Removable Labels, Laser Printer Compatible"/>
    <n v="0"/>
    <n v="29"/>
    <n v="12"/>
    <n v="3"/>
    <b v="0"/>
  </r>
  <r>
    <s v="BN-2012-2217605"/>
    <x v="1142"/>
    <n v="29"/>
    <n v="11"/>
    <n v="12"/>
    <x v="1142"/>
    <s v="Edward Martinez"/>
    <x v="1"/>
    <x v="111"/>
    <s v="Neunkirchen"/>
    <x v="1"/>
    <s v="Corporate"/>
    <s v="Economy"/>
    <x v="0"/>
    <x v="12"/>
    <s v="Stiletto Letter Opener, Easy Grip"/>
    <n v="0"/>
    <n v="85"/>
    <n v="40"/>
    <n v="3"/>
    <b v="0"/>
  </r>
  <r>
    <s v="BN-2012-2217605"/>
    <x v="1142"/>
    <n v="29"/>
    <n v="11"/>
    <n v="12"/>
    <x v="1142"/>
    <s v="Edward Martinez"/>
    <x v="1"/>
    <x v="111"/>
    <s v="Neunkirchen"/>
    <x v="1"/>
    <s v="Corporate"/>
    <s v="Economy"/>
    <x v="1"/>
    <x v="13"/>
    <s v="Sharp Fax Machine, Color"/>
    <n v="0"/>
    <n v="1188"/>
    <n v="95"/>
    <n v="4"/>
    <b v="0"/>
  </r>
  <r>
    <s v="AZ-2013-5020127"/>
    <x v="1143"/>
    <n v="29"/>
    <n v="11"/>
    <n v="13"/>
    <x v="1143"/>
    <s v="Naomi Hancock"/>
    <x v="1"/>
    <x v="32"/>
    <s v="Wiesbaden"/>
    <x v="1"/>
    <s v="Corporate"/>
    <s v="Economy"/>
    <x v="2"/>
    <x v="15"/>
    <s v="Tenex Clock, Erganomic"/>
    <n v="0"/>
    <n v="342"/>
    <n v="154"/>
    <n v="7"/>
    <b v="1"/>
  </r>
  <r>
    <s v="AZ-2013-4503283"/>
    <x v="1143"/>
    <n v="29"/>
    <n v="11"/>
    <n v="13"/>
    <x v="1143"/>
    <s v="Erick Tanner"/>
    <x v="3"/>
    <x v="8"/>
    <s v="Paris"/>
    <x v="1"/>
    <s v="Corporate"/>
    <s v="Economy"/>
    <x v="2"/>
    <x v="6"/>
    <s v="SAFCO Executive Leather Armchair, Black"/>
    <n v="0"/>
    <n v="2479"/>
    <n v="1019"/>
    <n v="6"/>
    <b v="0"/>
  </r>
  <r>
    <s v="AZ-2013-4503283"/>
    <x v="1143"/>
    <n v="29"/>
    <n v="11"/>
    <n v="13"/>
    <x v="1143"/>
    <s v="Erick Tanner"/>
    <x v="3"/>
    <x v="8"/>
    <s v="Paris"/>
    <x v="1"/>
    <s v="Corporate"/>
    <s v="Economy"/>
    <x v="2"/>
    <x v="15"/>
    <s v="Advantus Clock, Duo Pack"/>
    <n v="0"/>
    <n v="206"/>
    <n v="25"/>
    <n v="4"/>
    <b v="1"/>
  </r>
  <r>
    <s v="AZ-2013-4503283"/>
    <x v="1143"/>
    <n v="29"/>
    <n v="11"/>
    <n v="13"/>
    <x v="1143"/>
    <s v="Erick Tanner"/>
    <x v="3"/>
    <x v="8"/>
    <s v="Paris"/>
    <x v="1"/>
    <s v="Corporate"/>
    <s v="Economy"/>
    <x v="2"/>
    <x v="15"/>
    <s v="Tenex Light Bulb, Durable"/>
    <n v="0"/>
    <n v="48"/>
    <n v="6"/>
    <n v="3"/>
    <b v="0"/>
  </r>
  <r>
    <s v="AZ-2013-4503283"/>
    <x v="1143"/>
    <n v="29"/>
    <n v="11"/>
    <n v="13"/>
    <x v="1143"/>
    <s v="Erick Tanner"/>
    <x v="3"/>
    <x v="8"/>
    <s v="Paris"/>
    <x v="1"/>
    <s v="Corporate"/>
    <s v="Economy"/>
    <x v="1"/>
    <x v="4"/>
    <s v="StarTech Receipt Printer, Wireless"/>
    <n v="0"/>
    <n v="188"/>
    <n v="-18"/>
    <n v="2"/>
    <b v="0"/>
  </r>
  <r>
    <s v="AZ-2014-2183629"/>
    <x v="1144"/>
    <n v="29"/>
    <n v="11"/>
    <n v="14"/>
    <x v="1144"/>
    <s v="Joel McKean"/>
    <x v="5"/>
    <x v="10"/>
    <s v="Girona"/>
    <x v="2"/>
    <s v="Home Office"/>
    <s v="Economy Plus"/>
    <x v="2"/>
    <x v="15"/>
    <s v="Advantus Photo Frame, Erganomic"/>
    <n v="0"/>
    <n v="103"/>
    <n v="50"/>
    <n v="2"/>
    <b v="0"/>
  </r>
  <r>
    <s v="BN-2014-7651755"/>
    <x v="1144"/>
    <n v="29"/>
    <n v="11"/>
    <n v="14"/>
    <x v="1144"/>
    <s v="Jammie Gibbs"/>
    <x v="1"/>
    <x v="1"/>
    <s v="Wuppertal"/>
    <x v="1"/>
    <s v="Consumer"/>
    <s v="Economy Plus"/>
    <x v="0"/>
    <x v="3"/>
    <s v="Eldon File Cart, Blue"/>
    <n v="0"/>
    <n v="457"/>
    <n v="-41"/>
    <n v="4"/>
    <b v="1"/>
  </r>
  <r>
    <s v="AZ-2014-2183629"/>
    <x v="1144"/>
    <n v="29"/>
    <n v="11"/>
    <n v="14"/>
    <x v="1144"/>
    <s v="Joel McKean"/>
    <x v="5"/>
    <x v="10"/>
    <s v="Girona"/>
    <x v="2"/>
    <s v="Home Office"/>
    <s v="Economy Plus"/>
    <x v="0"/>
    <x v="12"/>
    <s v="Fiskars Scissors, High Speed"/>
    <n v="0"/>
    <n v="46"/>
    <n v="22"/>
    <n v="2"/>
    <b v="1"/>
  </r>
  <r>
    <s v="AZ-2014-2183629"/>
    <x v="1144"/>
    <n v="29"/>
    <n v="11"/>
    <n v="14"/>
    <x v="1144"/>
    <s v="Joel McKean"/>
    <x v="5"/>
    <x v="10"/>
    <s v="Girona"/>
    <x v="2"/>
    <s v="Home Office"/>
    <s v="Economy Plus"/>
    <x v="0"/>
    <x v="12"/>
    <s v="Stiletto Trimmer, High Speed"/>
    <n v="0"/>
    <n v="128"/>
    <n v="28"/>
    <n v="3"/>
    <b v="1"/>
  </r>
  <r>
    <s v="AZ-2014-6484153"/>
    <x v="1144"/>
    <n v="29"/>
    <n v="11"/>
    <n v="14"/>
    <x v="1144"/>
    <s v="Isabelle Radcliffe"/>
    <x v="7"/>
    <x v="35"/>
    <s v="Oslo"/>
    <x v="0"/>
    <s v="Corporate"/>
    <s v="Economy"/>
    <x v="0"/>
    <x v="1"/>
    <s v="Acco Binder, Durable"/>
    <n v="0"/>
    <n v="33"/>
    <n v="9"/>
    <n v="2"/>
    <b v="1"/>
  </r>
  <r>
    <s v="AZ-2014-6484153"/>
    <x v="1144"/>
    <n v="29"/>
    <n v="11"/>
    <n v="14"/>
    <x v="1144"/>
    <s v="Isabelle Radcliffe"/>
    <x v="7"/>
    <x v="35"/>
    <s v="Oslo"/>
    <x v="0"/>
    <s v="Corporate"/>
    <s v="Economy"/>
    <x v="0"/>
    <x v="3"/>
    <s v="Rogers Lockers, Industrial"/>
    <n v="0"/>
    <n v="424"/>
    <n v="161"/>
    <n v="2"/>
    <b v="0"/>
  </r>
  <r>
    <s v="AZ-2014-6484153"/>
    <x v="1144"/>
    <n v="29"/>
    <n v="11"/>
    <n v="14"/>
    <x v="1144"/>
    <s v="Isabelle Radcliffe"/>
    <x v="7"/>
    <x v="35"/>
    <s v="Oslo"/>
    <x v="0"/>
    <s v="Corporate"/>
    <s v="Economy"/>
    <x v="1"/>
    <x v="9"/>
    <s v="Samsung Office Telephone, with Caller ID"/>
    <n v="0"/>
    <n v="391"/>
    <n v="90"/>
    <n v="6"/>
    <b v="0"/>
  </r>
  <r>
    <s v="AZ-2011-8123773"/>
    <x v="1145"/>
    <n v="30"/>
    <n v="11"/>
    <n v="11"/>
    <x v="1145"/>
    <s v="James Casados"/>
    <x v="5"/>
    <x v="22"/>
    <s v="Mijas"/>
    <x v="2"/>
    <s v="Consumer"/>
    <s v="Economy"/>
    <x v="0"/>
    <x v="12"/>
    <s v="Kleencut Ruler, Serrated"/>
    <n v="0"/>
    <n v="82"/>
    <n v="20"/>
    <n v="8"/>
    <b v="1"/>
  </r>
  <r>
    <s v="AZ-2011-8742152"/>
    <x v="1145"/>
    <n v="30"/>
    <n v="11"/>
    <n v="11"/>
    <x v="1145"/>
    <s v="Amelie North"/>
    <x v="3"/>
    <x v="8"/>
    <s v="Paris"/>
    <x v="1"/>
    <s v="Corporate"/>
    <s v="Priority"/>
    <x v="2"/>
    <x v="6"/>
    <s v="Harbour Creations Chairmat, Black"/>
    <n v="0"/>
    <n v="689"/>
    <n v="84"/>
    <n v="11"/>
    <b v="0"/>
  </r>
  <r>
    <s v="AZ-2011-8742152"/>
    <x v="1145"/>
    <n v="30"/>
    <n v="11"/>
    <n v="11"/>
    <x v="1145"/>
    <s v="Amelie North"/>
    <x v="3"/>
    <x v="8"/>
    <s v="Paris"/>
    <x v="1"/>
    <s v="Corporate"/>
    <s v="Priority"/>
    <x v="0"/>
    <x v="1"/>
    <s v="Avery Binder, Clear"/>
    <n v="0"/>
    <n v="62"/>
    <n v="6"/>
    <n v="5"/>
    <b v="0"/>
  </r>
  <r>
    <s v="BN-2011-5579284"/>
    <x v="1145"/>
    <n v="30"/>
    <n v="11"/>
    <n v="11"/>
    <x v="1145"/>
    <s v="Alex Greenwood"/>
    <x v="4"/>
    <x v="4"/>
    <s v="Hove"/>
    <x v="0"/>
    <s v="Consumer"/>
    <s v="Economy"/>
    <x v="2"/>
    <x v="15"/>
    <s v="Eldon Photo Frame, Black"/>
    <n v="0"/>
    <n v="41"/>
    <n v="-7"/>
    <n v="1"/>
    <b v="0"/>
  </r>
  <r>
    <s v="BN-2011-2010578"/>
    <x v="1145"/>
    <n v="30"/>
    <n v="11"/>
    <n v="11"/>
    <x v="1145"/>
    <s v="Charles Carey"/>
    <x v="9"/>
    <x v="51"/>
    <s v="Amsterdam"/>
    <x v="1"/>
    <s v="Consumer"/>
    <s v="Priority"/>
    <x v="2"/>
    <x v="6"/>
    <s v="Hon Chairmat, Adjustable"/>
    <n v="1"/>
    <n v="87"/>
    <n v="-45"/>
    <n v="3"/>
    <b v="0"/>
  </r>
  <r>
    <s v="BN-2011-2010578"/>
    <x v="1145"/>
    <n v="30"/>
    <n v="11"/>
    <n v="11"/>
    <x v="1145"/>
    <s v="Charles Carey"/>
    <x v="9"/>
    <x v="51"/>
    <s v="Amsterdam"/>
    <x v="1"/>
    <s v="Consumer"/>
    <s v="Priority"/>
    <x v="0"/>
    <x v="11"/>
    <s v="OIC Clamps, Assorted Sizes"/>
    <n v="1"/>
    <n v="17"/>
    <n v="-5"/>
    <n v="2"/>
    <b v="0"/>
  </r>
  <r>
    <s v="BN-2011-2010578"/>
    <x v="1145"/>
    <n v="30"/>
    <n v="11"/>
    <n v="11"/>
    <x v="1145"/>
    <s v="Charles Carey"/>
    <x v="9"/>
    <x v="51"/>
    <s v="Amsterdam"/>
    <x v="1"/>
    <s v="Consumer"/>
    <s v="Priority"/>
    <x v="1"/>
    <x v="13"/>
    <s v="HP Wireless Fax, Laser"/>
    <n v="1"/>
    <n v="1441"/>
    <n v="-1268"/>
    <n v="8"/>
    <b v="0"/>
  </r>
  <r>
    <s v="AZ-2012-9295804"/>
    <x v="1146"/>
    <n v="30"/>
    <n v="11"/>
    <n v="12"/>
    <x v="1146"/>
    <s v="Archie Whittaker"/>
    <x v="3"/>
    <x v="8"/>
    <s v="Livry-Gargan"/>
    <x v="1"/>
    <s v="Home Office"/>
    <s v="Economy"/>
    <x v="2"/>
    <x v="5"/>
    <s v="Sauder Floating Shelf Set, Traditional"/>
    <n v="0"/>
    <n v="350"/>
    <n v="105"/>
    <n v="2"/>
    <b v="0"/>
  </r>
  <r>
    <s v="AZ-2012-9295804"/>
    <x v="1146"/>
    <n v="30"/>
    <n v="11"/>
    <n v="12"/>
    <x v="1146"/>
    <s v="Archie Whittaker"/>
    <x v="3"/>
    <x v="8"/>
    <s v="Livry-Gargan"/>
    <x v="1"/>
    <s v="Home Office"/>
    <s v="Economy"/>
    <x v="0"/>
    <x v="1"/>
    <s v="Acco Index Tab, Durable"/>
    <n v="0"/>
    <n v="54"/>
    <n v="12"/>
    <n v="6"/>
    <b v="0"/>
  </r>
  <r>
    <s v="AZ-2012-9295804"/>
    <x v="1146"/>
    <n v="30"/>
    <n v="11"/>
    <n v="12"/>
    <x v="1146"/>
    <s v="Archie Whittaker"/>
    <x v="3"/>
    <x v="8"/>
    <s v="Livry-Gargan"/>
    <x v="1"/>
    <s v="Home Office"/>
    <s v="Economy"/>
    <x v="0"/>
    <x v="0"/>
    <s v="Enermax Computer Printout Paper, Premium"/>
    <n v="0"/>
    <n v="57"/>
    <n v="27"/>
    <n v="2"/>
    <b v="0"/>
  </r>
  <r>
    <s v="AZ-2013-6800942"/>
    <x v="1147"/>
    <n v="30"/>
    <n v="11"/>
    <n v="13"/>
    <x v="1147"/>
    <s v="Ethan Barrett"/>
    <x v="9"/>
    <x v="70"/>
    <s v="Utrecht"/>
    <x v="1"/>
    <s v="Consumer"/>
    <s v="Priority"/>
    <x v="1"/>
    <x v="4"/>
    <s v="Okidata Inkjet, Wireless"/>
    <n v="1"/>
    <n v="628"/>
    <n v="-616"/>
    <n v="4"/>
    <b v="1"/>
  </r>
  <r>
    <s v="AZ-2013-7421576"/>
    <x v="1147"/>
    <n v="30"/>
    <n v="11"/>
    <n v="13"/>
    <x v="1147"/>
    <s v="Josh Wilkinson"/>
    <x v="5"/>
    <x v="54"/>
    <s v="Madrid"/>
    <x v="2"/>
    <s v="Corporate"/>
    <s v="Economy Plus"/>
    <x v="2"/>
    <x v="15"/>
    <s v="Tenex Clock, Duo Pack"/>
    <n v="0"/>
    <n v="201"/>
    <n v="76"/>
    <n v="4"/>
    <b v="0"/>
  </r>
  <r>
    <s v="AZ-2013-156529"/>
    <x v="1147"/>
    <n v="30"/>
    <n v="11"/>
    <n v="13"/>
    <x v="1147"/>
    <s v="Angelina Beeton"/>
    <x v="10"/>
    <x v="62"/>
    <s v="Linz"/>
    <x v="1"/>
    <s v="Consumer"/>
    <s v="Economy"/>
    <x v="0"/>
    <x v="1"/>
    <s v="Acco Binding Machine, Clear"/>
    <n v="0"/>
    <n v="303"/>
    <n v="33"/>
    <n v="6"/>
    <b v="0"/>
  </r>
  <r>
    <s v="AZ-2013-156529"/>
    <x v="1147"/>
    <n v="30"/>
    <n v="11"/>
    <n v="13"/>
    <x v="1147"/>
    <s v="Angelina Beeton"/>
    <x v="10"/>
    <x v="62"/>
    <s v="Linz"/>
    <x v="1"/>
    <s v="Consumer"/>
    <s v="Economy"/>
    <x v="0"/>
    <x v="3"/>
    <s v="Tenex Lockers, Wire Frame"/>
    <n v="0"/>
    <n v="1829"/>
    <n v="567"/>
    <n v="9"/>
    <b v="1"/>
  </r>
  <r>
    <s v="AZ-2013-156529"/>
    <x v="1147"/>
    <n v="30"/>
    <n v="11"/>
    <n v="13"/>
    <x v="1147"/>
    <s v="Angelina Beeton"/>
    <x v="10"/>
    <x v="62"/>
    <s v="Linz"/>
    <x v="1"/>
    <s v="Consumer"/>
    <s v="Economy"/>
    <x v="0"/>
    <x v="12"/>
    <s v="Kleencut Trimmer, Easy Grip"/>
    <n v="0"/>
    <n v="215"/>
    <n v="52"/>
    <n v="5"/>
    <b v="1"/>
  </r>
  <r>
    <s v="AZ-2013-2558341"/>
    <x v="1147"/>
    <n v="30"/>
    <n v="11"/>
    <n v="13"/>
    <x v="1147"/>
    <s v="Stella Hellyer"/>
    <x v="3"/>
    <x v="27"/>
    <s v="Bordeaux"/>
    <x v="1"/>
    <s v="Consumer"/>
    <s v="Economy"/>
    <x v="2"/>
    <x v="15"/>
    <s v="Advantus Stacking Tray, Erganomic"/>
    <n v="0"/>
    <n v="50"/>
    <n v="15"/>
    <n v="2"/>
    <b v="0"/>
  </r>
  <r>
    <s v="AZ-2013-2558341"/>
    <x v="1147"/>
    <n v="30"/>
    <n v="11"/>
    <n v="13"/>
    <x v="1147"/>
    <s v="Stella Hellyer"/>
    <x v="3"/>
    <x v="27"/>
    <s v="Bordeaux"/>
    <x v="1"/>
    <s v="Consumer"/>
    <s v="Economy"/>
    <x v="0"/>
    <x v="3"/>
    <s v="Tenex Folders, Single Width"/>
    <n v="0"/>
    <n v="146"/>
    <n v="18"/>
    <n v="7"/>
    <b v="0"/>
  </r>
  <r>
    <s v="AZ-2013-708571"/>
    <x v="1147"/>
    <n v="30"/>
    <n v="11"/>
    <n v="13"/>
    <x v="1147"/>
    <s v="Georgina Storey"/>
    <x v="3"/>
    <x v="8"/>
    <s v="Paris"/>
    <x v="1"/>
    <s v="Consumer"/>
    <s v="Economy"/>
    <x v="2"/>
    <x v="6"/>
    <s v="Novimex Steel Folding Chair, Black"/>
    <n v="0"/>
    <n v="359"/>
    <n v="28"/>
    <n v="5"/>
    <b v="0"/>
  </r>
  <r>
    <s v="AZ-2013-708571"/>
    <x v="1147"/>
    <n v="30"/>
    <n v="11"/>
    <n v="13"/>
    <x v="1147"/>
    <s v="Georgina Storey"/>
    <x v="3"/>
    <x v="8"/>
    <s v="Paris"/>
    <x v="1"/>
    <s v="Consumer"/>
    <s v="Economy"/>
    <x v="0"/>
    <x v="2"/>
    <s v="BIC Sketch Pad, Water Color"/>
    <n v="0"/>
    <n v="311"/>
    <n v="47"/>
    <n v="6"/>
    <b v="0"/>
  </r>
  <r>
    <s v="AZ-2013-708571"/>
    <x v="1147"/>
    <n v="30"/>
    <n v="11"/>
    <n v="13"/>
    <x v="1147"/>
    <s v="Georgina Storey"/>
    <x v="3"/>
    <x v="8"/>
    <s v="Paris"/>
    <x v="1"/>
    <s v="Consumer"/>
    <s v="Economy"/>
    <x v="0"/>
    <x v="2"/>
    <s v="Boston Markers, Blue"/>
    <n v="0"/>
    <n v="53"/>
    <n v="22"/>
    <n v="2"/>
    <b v="0"/>
  </r>
  <r>
    <s v="AZ-2013-708571"/>
    <x v="1147"/>
    <n v="30"/>
    <n v="11"/>
    <n v="13"/>
    <x v="1147"/>
    <s v="Georgina Storey"/>
    <x v="3"/>
    <x v="8"/>
    <s v="Paris"/>
    <x v="1"/>
    <s v="Consumer"/>
    <s v="Economy"/>
    <x v="1"/>
    <x v="4"/>
    <s v="Okidata Printer, White"/>
    <n v="0"/>
    <n v="227"/>
    <n v="-37"/>
    <n v="1"/>
    <b v="1"/>
  </r>
  <r>
    <s v="BN-2011-3742620"/>
    <x v="1148"/>
    <n v="13"/>
    <n v="12"/>
    <n v="11"/>
    <x v="1148"/>
    <s v="Bianca Whitford"/>
    <x v="2"/>
    <x v="53"/>
    <s v="Foggia"/>
    <x v="2"/>
    <s v="Corporate"/>
    <s v="Economy Plus"/>
    <x v="0"/>
    <x v="3"/>
    <s v="Fellowes File Cart, Industrial"/>
    <n v="0"/>
    <n v="248"/>
    <n v="-112"/>
    <n v="3"/>
    <b v="1"/>
  </r>
  <r>
    <s v="BN-2011-4097137"/>
    <x v="1148"/>
    <n v="13"/>
    <n v="12"/>
    <n v="11"/>
    <x v="1148"/>
    <s v="Holly Noble"/>
    <x v="12"/>
    <x v="83"/>
    <s v="Amadora"/>
    <x v="2"/>
    <s v="Consumer"/>
    <s v="Economy"/>
    <x v="2"/>
    <x v="5"/>
    <s v="Dania Classic Bookcase, Traditional"/>
    <n v="1"/>
    <n v="411"/>
    <n v="-58"/>
    <n v="2"/>
    <b v="0"/>
  </r>
  <r>
    <s v="BN-2011-4097137"/>
    <x v="1148"/>
    <n v="13"/>
    <n v="12"/>
    <n v="11"/>
    <x v="1148"/>
    <s v="Holly Noble"/>
    <x v="12"/>
    <x v="83"/>
    <s v="Amadora"/>
    <x v="2"/>
    <s v="Consumer"/>
    <s v="Economy"/>
    <x v="2"/>
    <x v="15"/>
    <s v="Deflect-O Photo Frame, Durable"/>
    <n v="1"/>
    <n v="122"/>
    <n v="-88"/>
    <n v="5"/>
    <b v="0"/>
  </r>
  <r>
    <s v="BN-2011-4097137"/>
    <x v="1148"/>
    <n v="13"/>
    <n v="12"/>
    <n v="11"/>
    <x v="1148"/>
    <s v="Holly Noble"/>
    <x v="12"/>
    <x v="83"/>
    <s v="Amadora"/>
    <x v="2"/>
    <s v="Consumer"/>
    <s v="Economy"/>
    <x v="2"/>
    <x v="15"/>
    <s v="Deflect-O Stacking Tray, Erganomic"/>
    <n v="1"/>
    <n v="60"/>
    <n v="-26"/>
    <n v="5"/>
    <b v="1"/>
  </r>
  <r>
    <s v="BN-2011-4097137"/>
    <x v="1148"/>
    <n v="13"/>
    <n v="12"/>
    <n v="11"/>
    <x v="1148"/>
    <s v="Holly Noble"/>
    <x v="12"/>
    <x v="83"/>
    <s v="Amadora"/>
    <x v="2"/>
    <s v="Consumer"/>
    <s v="Economy"/>
    <x v="0"/>
    <x v="8"/>
    <s v="KitchenAid Stove, Red"/>
    <n v="1"/>
    <n v="855"/>
    <n v="-376"/>
    <n v="3"/>
    <b v="1"/>
  </r>
  <r>
    <s v="BN-2011-4097137"/>
    <x v="1148"/>
    <n v="13"/>
    <n v="12"/>
    <n v="11"/>
    <x v="1148"/>
    <s v="Holly Noble"/>
    <x v="12"/>
    <x v="83"/>
    <s v="Amadora"/>
    <x v="2"/>
    <s v="Consumer"/>
    <s v="Economy"/>
    <x v="0"/>
    <x v="2"/>
    <s v="Boston Sketch Pad, Blue"/>
    <n v="1"/>
    <n v="122"/>
    <n v="-17"/>
    <n v="5"/>
    <b v="1"/>
  </r>
  <r>
    <s v="BN-2011-4097137"/>
    <x v="1148"/>
    <n v="13"/>
    <n v="12"/>
    <n v="11"/>
    <x v="1148"/>
    <s v="Holly Noble"/>
    <x v="12"/>
    <x v="83"/>
    <s v="Amadora"/>
    <x v="2"/>
    <s v="Consumer"/>
    <s v="Economy"/>
    <x v="0"/>
    <x v="2"/>
    <s v="Stanley Highlighters, Blue"/>
    <n v="1"/>
    <n v="37"/>
    <n v="-22"/>
    <n v="5"/>
    <b v="0"/>
  </r>
  <r>
    <s v="BN-2011-4097137"/>
    <x v="1148"/>
    <n v="13"/>
    <n v="12"/>
    <n v="11"/>
    <x v="1148"/>
    <s v="Holly Noble"/>
    <x v="12"/>
    <x v="83"/>
    <s v="Amadora"/>
    <x v="2"/>
    <s v="Consumer"/>
    <s v="Economy"/>
    <x v="0"/>
    <x v="1"/>
    <s v="Wilson Jones Index Tab, Recycled"/>
    <n v="1"/>
    <n v="7"/>
    <n v="-3"/>
    <n v="2"/>
    <b v="1"/>
  </r>
  <r>
    <s v="BN-2011-3210796"/>
    <x v="1148"/>
    <n v="13"/>
    <n v="12"/>
    <n v="11"/>
    <x v="1148"/>
    <s v="Kevin Madigan"/>
    <x v="5"/>
    <x v="105"/>
    <s v="Oviedo"/>
    <x v="2"/>
    <s v="Consumer"/>
    <s v="Economy"/>
    <x v="2"/>
    <x v="16"/>
    <s v="Barricks Conference Table, Fully Assembled"/>
    <n v="1"/>
    <n v="727"/>
    <n v="-400"/>
    <n v="2"/>
    <b v="0"/>
  </r>
  <r>
    <s v="BN-2011-4328697"/>
    <x v="1148"/>
    <n v="13"/>
    <n v="12"/>
    <n v="11"/>
    <x v="1148"/>
    <s v="Isaac David"/>
    <x v="3"/>
    <x v="27"/>
    <s v="La Rochelle"/>
    <x v="1"/>
    <s v="Corporate"/>
    <s v="Economy"/>
    <x v="2"/>
    <x v="15"/>
    <s v="Rubbermaid Photo Frame, Erganomic"/>
    <n v="0"/>
    <n v="101"/>
    <n v="31"/>
    <n v="2"/>
    <b v="0"/>
  </r>
  <r>
    <s v="BN-2011-4328697"/>
    <x v="1148"/>
    <n v="13"/>
    <n v="12"/>
    <n v="11"/>
    <x v="1148"/>
    <s v="Isaac David"/>
    <x v="3"/>
    <x v="27"/>
    <s v="La Rochelle"/>
    <x v="1"/>
    <s v="Corporate"/>
    <s v="Economy"/>
    <x v="0"/>
    <x v="10"/>
    <s v="Jiffy Clasp Envelope, Recycled"/>
    <n v="0"/>
    <n v="29"/>
    <n v="14"/>
    <n v="4"/>
    <b v="0"/>
  </r>
  <r>
    <s v="BN-2011-4328697"/>
    <x v="1148"/>
    <n v="13"/>
    <n v="12"/>
    <n v="11"/>
    <x v="1148"/>
    <s v="Isaac David"/>
    <x v="3"/>
    <x v="27"/>
    <s v="La Rochelle"/>
    <x v="1"/>
    <s v="Corporate"/>
    <s v="Economy"/>
    <x v="1"/>
    <x v="13"/>
    <s v="Brother Fax and Copier, Digital"/>
    <n v="0"/>
    <n v="325"/>
    <n v="-4"/>
    <n v="2"/>
    <b v="0"/>
  </r>
  <r>
    <s v="BN-2011-473171"/>
    <x v="1148"/>
    <n v="13"/>
    <n v="12"/>
    <n v="11"/>
    <x v="1148"/>
    <s v="Amy Nixon"/>
    <x v="2"/>
    <x v="37"/>
    <s v="Turin"/>
    <x v="2"/>
    <s v="Consumer"/>
    <s v="Economy Plus"/>
    <x v="2"/>
    <x v="6"/>
    <s v="SAFCO Steel Folding Chair, Set of Two"/>
    <n v="1"/>
    <n v="211"/>
    <n v="-90"/>
    <n v="6"/>
    <b v="1"/>
  </r>
  <r>
    <s v="BN-2011-4438698"/>
    <x v="1148"/>
    <n v="13"/>
    <n v="12"/>
    <n v="11"/>
    <x v="1148"/>
    <s v="Zoe Lanigan"/>
    <x v="2"/>
    <x v="40"/>
    <s v="Naples"/>
    <x v="2"/>
    <s v="Corporate"/>
    <s v="Economy Plus"/>
    <x v="2"/>
    <x v="16"/>
    <s v="Barricks Conference Table, Fully Assembled"/>
    <n v="1"/>
    <n v="1363"/>
    <n v="-327"/>
    <n v="3"/>
    <b v="0"/>
  </r>
  <r>
    <s v="BN-2011-4438698"/>
    <x v="1148"/>
    <n v="13"/>
    <n v="12"/>
    <n v="11"/>
    <x v="1148"/>
    <s v="Zoe Lanigan"/>
    <x v="2"/>
    <x v="40"/>
    <s v="Naples"/>
    <x v="2"/>
    <s v="Corporate"/>
    <s v="Economy Plus"/>
    <x v="0"/>
    <x v="2"/>
    <s v="Binney &amp; Smith Sketch Pad, Fluorescent"/>
    <n v="0"/>
    <n v="285"/>
    <n v="14"/>
    <n v="6"/>
    <b v="0"/>
  </r>
  <r>
    <s v="BN-2011-4438698"/>
    <x v="1148"/>
    <n v="13"/>
    <n v="12"/>
    <n v="11"/>
    <x v="1148"/>
    <s v="Zoe Lanigan"/>
    <x v="2"/>
    <x v="40"/>
    <s v="Naples"/>
    <x v="2"/>
    <s v="Corporate"/>
    <s v="Economy Plus"/>
    <x v="0"/>
    <x v="3"/>
    <s v="Fellowes Trays, Blue"/>
    <n v="0"/>
    <n v="344"/>
    <n v="-190"/>
    <n v="10"/>
    <b v="1"/>
  </r>
  <r>
    <s v="BN-2011-2470191"/>
    <x v="1148"/>
    <n v="13"/>
    <n v="12"/>
    <n v="11"/>
    <x v="1148"/>
    <s v="Jasmine Hanson"/>
    <x v="0"/>
    <x v="0"/>
    <s v="Nacka"/>
    <x v="0"/>
    <s v="Consumer"/>
    <s v="Economy"/>
    <x v="0"/>
    <x v="11"/>
    <s v="Accos Staples, 12 Pack"/>
    <n v="1"/>
    <n v="10"/>
    <n v="-6"/>
    <n v="2"/>
    <b v="0"/>
  </r>
  <r>
    <s v="BN-2011-2470191"/>
    <x v="1148"/>
    <n v="13"/>
    <n v="12"/>
    <n v="11"/>
    <x v="1148"/>
    <s v="Jasmine Hanson"/>
    <x v="0"/>
    <x v="0"/>
    <s v="Nacka"/>
    <x v="0"/>
    <s v="Consumer"/>
    <s v="Economy"/>
    <x v="0"/>
    <x v="3"/>
    <s v="Rogers Shelving, Wire Frame"/>
    <n v="1"/>
    <n v="122"/>
    <n v="-47"/>
    <n v="4"/>
    <b v="1"/>
  </r>
  <r>
    <s v="AZ-2012-5408714"/>
    <x v="1149"/>
    <n v="13"/>
    <n v="12"/>
    <n v="12"/>
    <x v="1149"/>
    <s v="Georgina Garner"/>
    <x v="1"/>
    <x v="1"/>
    <s v="Essen"/>
    <x v="1"/>
    <s v="Consumer"/>
    <s v="Economy"/>
    <x v="0"/>
    <x v="3"/>
    <s v="Smead Box, Industrial"/>
    <n v="0"/>
    <n v="20"/>
    <n v="0"/>
    <n v="2"/>
    <b v="0"/>
  </r>
  <r>
    <s v="AZ-2012-5408714"/>
    <x v="1149"/>
    <n v="13"/>
    <n v="12"/>
    <n v="12"/>
    <x v="1149"/>
    <s v="Georgina Garner"/>
    <x v="1"/>
    <x v="1"/>
    <s v="Essen"/>
    <x v="1"/>
    <s v="Consumer"/>
    <s v="Economy"/>
    <x v="1"/>
    <x v="4"/>
    <s v="Panasonic Printer, Wireless"/>
    <n v="0"/>
    <n v="2132"/>
    <n v="533"/>
    <n v="8"/>
    <b v="1"/>
  </r>
  <r>
    <s v="AZ-2012-9218935"/>
    <x v="1149"/>
    <n v="13"/>
    <n v="12"/>
    <n v="12"/>
    <x v="1149"/>
    <s v="Lara Giles"/>
    <x v="4"/>
    <x v="4"/>
    <s v="Huddersfield"/>
    <x v="0"/>
    <s v="Consumer"/>
    <s v="Economy"/>
    <x v="2"/>
    <x v="15"/>
    <s v="Deflect-O Light Bulb, Durable"/>
    <n v="0"/>
    <n v="22"/>
    <n v="6"/>
    <n v="2"/>
    <b v="0"/>
  </r>
  <r>
    <s v="AZ-2012-9218935"/>
    <x v="1149"/>
    <n v="13"/>
    <n v="12"/>
    <n v="12"/>
    <x v="1149"/>
    <s v="Lara Giles"/>
    <x v="4"/>
    <x v="4"/>
    <s v="Huddersfield"/>
    <x v="0"/>
    <s v="Consumer"/>
    <s v="Economy"/>
    <x v="0"/>
    <x v="8"/>
    <s v="KitchenAid Microwave, Red"/>
    <n v="0"/>
    <n v="1241"/>
    <n v="87"/>
    <n v="4"/>
    <b v="0"/>
  </r>
  <r>
    <s v="AZ-2012-9218935"/>
    <x v="1149"/>
    <n v="13"/>
    <n v="12"/>
    <n v="12"/>
    <x v="1149"/>
    <s v="Lara Giles"/>
    <x v="4"/>
    <x v="4"/>
    <s v="Huddersfield"/>
    <x v="0"/>
    <s v="Consumer"/>
    <s v="Economy"/>
    <x v="1"/>
    <x v="9"/>
    <s v="Motorola Smart Phone, Cordless"/>
    <n v="0"/>
    <n v="5785"/>
    <n v="405"/>
    <n v="9"/>
    <b v="1"/>
  </r>
  <r>
    <s v="BN-2013-833210"/>
    <x v="1150"/>
    <n v="13"/>
    <n v="12"/>
    <n v="13"/>
    <x v="1150"/>
    <s v="Imogen Smithies"/>
    <x v="9"/>
    <x v="46"/>
    <s v="Spijkenisse"/>
    <x v="1"/>
    <s v="Corporate"/>
    <s v="Immediate"/>
    <x v="0"/>
    <x v="1"/>
    <s v="Avery Binding Machine, Recycled"/>
    <n v="1"/>
    <n v="74"/>
    <n v="-10"/>
    <n v="3"/>
    <b v="0"/>
  </r>
  <r>
    <s v="BN-2013-833210"/>
    <x v="1150"/>
    <n v="13"/>
    <n v="12"/>
    <n v="13"/>
    <x v="1150"/>
    <s v="Imogen Smithies"/>
    <x v="9"/>
    <x v="46"/>
    <s v="Spijkenisse"/>
    <x v="1"/>
    <s v="Corporate"/>
    <s v="Immediate"/>
    <x v="1"/>
    <x v="13"/>
    <s v="Sharp Fax Machine, High-Speed"/>
    <n v="1"/>
    <n v="588"/>
    <n v="-341"/>
    <n v="4"/>
    <b v="1"/>
  </r>
  <r>
    <s v="AZ-2013-8948027"/>
    <x v="1150"/>
    <n v="13"/>
    <n v="12"/>
    <n v="13"/>
    <x v="1150"/>
    <s v="Debbie Fisk"/>
    <x v="10"/>
    <x v="29"/>
    <s v="Vienna"/>
    <x v="1"/>
    <s v="Corporate"/>
    <s v="Economy"/>
    <x v="0"/>
    <x v="2"/>
    <s v="Sanford Pencil Sharpener, Water Color"/>
    <n v="0"/>
    <n v="157"/>
    <n v="41"/>
    <n v="6"/>
    <b v="0"/>
  </r>
  <r>
    <s v="AZ-2013-8948027"/>
    <x v="1150"/>
    <n v="13"/>
    <n v="12"/>
    <n v="13"/>
    <x v="1150"/>
    <s v="Debbie Fisk"/>
    <x v="10"/>
    <x v="29"/>
    <s v="Vienna"/>
    <x v="1"/>
    <s v="Corporate"/>
    <s v="Economy"/>
    <x v="1"/>
    <x v="4"/>
    <s v="Konica Phone, Red"/>
    <n v="0"/>
    <n v="417"/>
    <n v="175"/>
    <n v="5"/>
    <b v="1"/>
  </r>
  <r>
    <s v="AZ-2013-4382245"/>
    <x v="1150"/>
    <n v="13"/>
    <n v="12"/>
    <n v="13"/>
    <x v="1150"/>
    <s v="Eloise Sykes"/>
    <x v="1"/>
    <x v="1"/>
    <s v="Menden"/>
    <x v="1"/>
    <s v="Consumer"/>
    <s v="Economy"/>
    <x v="0"/>
    <x v="2"/>
    <s v="Stanley Pens, Blue"/>
    <n v="0"/>
    <n v="30"/>
    <n v="15"/>
    <n v="3"/>
    <b v="1"/>
  </r>
  <r>
    <s v="AZ-2013-1120035"/>
    <x v="1150"/>
    <n v="13"/>
    <n v="12"/>
    <n v="13"/>
    <x v="1150"/>
    <s v="Jonathan Bottrill"/>
    <x v="1"/>
    <x v="28"/>
    <s v="Aalen"/>
    <x v="1"/>
    <s v="Consumer"/>
    <s v="Economy"/>
    <x v="2"/>
    <x v="5"/>
    <s v="Ikea Library with Doors, Metal"/>
    <n v="0"/>
    <n v="980"/>
    <n v="283"/>
    <n v="3"/>
    <b v="1"/>
  </r>
  <r>
    <s v="AZ-2013-7291240"/>
    <x v="1150"/>
    <n v="13"/>
    <n v="12"/>
    <n v="13"/>
    <x v="1150"/>
    <s v="Crystal Turner"/>
    <x v="4"/>
    <x v="4"/>
    <s v="Derby"/>
    <x v="0"/>
    <s v="Consumer"/>
    <s v="Economy"/>
    <x v="2"/>
    <x v="5"/>
    <s v="Sauder Floating Shelf Set, Metal"/>
    <n v="0"/>
    <n v="776"/>
    <n v="186"/>
    <n v="4"/>
    <b v="1"/>
  </r>
  <r>
    <s v="AZ-2013-8089824"/>
    <x v="1150"/>
    <n v="13"/>
    <n v="12"/>
    <n v="13"/>
    <x v="1150"/>
    <s v="Tyler Miah"/>
    <x v="1"/>
    <x v="1"/>
    <s v="Krefeld"/>
    <x v="1"/>
    <s v="Home Office"/>
    <s v="Economy"/>
    <x v="0"/>
    <x v="12"/>
    <s v="Stiletto Box Cutter, Easy Grip"/>
    <n v="0"/>
    <n v="75"/>
    <n v="5"/>
    <n v="2"/>
    <b v="1"/>
  </r>
  <r>
    <s v="AZ-2013-560367"/>
    <x v="1150"/>
    <n v="13"/>
    <n v="12"/>
    <n v="13"/>
    <x v="1150"/>
    <s v="David Velasquez"/>
    <x v="5"/>
    <x v="54"/>
    <s v="Fuenlabrada"/>
    <x v="2"/>
    <s v="Home Office"/>
    <s v="Economy"/>
    <x v="0"/>
    <x v="3"/>
    <s v="Tenex Box, Blue"/>
    <n v="0"/>
    <n v="74"/>
    <n v="12"/>
    <n v="5"/>
    <b v="1"/>
  </r>
  <r>
    <s v="AZ-2014-8589669"/>
    <x v="1151"/>
    <n v="13"/>
    <n v="12"/>
    <n v="14"/>
    <x v="1151"/>
    <s v="James Bruns"/>
    <x v="3"/>
    <x v="9"/>
    <s v="Valence"/>
    <x v="1"/>
    <s v="Consumer"/>
    <s v="Economy"/>
    <x v="0"/>
    <x v="12"/>
    <s v="Stiletto Letter Opener, Steel"/>
    <n v="0"/>
    <n v="125"/>
    <n v="15"/>
    <n v="5"/>
    <b v="0"/>
  </r>
  <r>
    <s v="AZ-2014-6621179"/>
    <x v="1151"/>
    <n v="13"/>
    <n v="12"/>
    <n v="14"/>
    <x v="1151"/>
    <s v="Eden Gooseberry"/>
    <x v="3"/>
    <x v="8"/>
    <s v="Courbevoie"/>
    <x v="1"/>
    <s v="Corporate"/>
    <s v="Economy"/>
    <x v="0"/>
    <x v="14"/>
    <s v="Novimex Legal Exhibit Labels, Adjustable"/>
    <n v="0"/>
    <n v="17"/>
    <n v="1"/>
    <n v="2"/>
    <b v="0"/>
  </r>
  <r>
    <s v="AZ-2014-8611062"/>
    <x v="1151"/>
    <n v="13"/>
    <n v="12"/>
    <n v="14"/>
    <x v="1151"/>
    <s v="Julian Mack"/>
    <x v="3"/>
    <x v="9"/>
    <s v="Grenoble"/>
    <x v="1"/>
    <s v="Consumer"/>
    <s v="Economy Plus"/>
    <x v="1"/>
    <x v="9"/>
    <s v="Apple Smart Phone, Full Size"/>
    <n v="0"/>
    <n v="1622"/>
    <n v="248"/>
    <n v="3"/>
    <b v="0"/>
  </r>
  <r>
    <s v="AZ-2014-8611062"/>
    <x v="1151"/>
    <n v="13"/>
    <n v="12"/>
    <n v="14"/>
    <x v="1151"/>
    <s v="Julian Mack"/>
    <x v="3"/>
    <x v="9"/>
    <s v="Grenoble"/>
    <x v="1"/>
    <s v="Consumer"/>
    <s v="Economy Plus"/>
    <x v="1"/>
    <x v="9"/>
    <s v="Samsung Headset, Cordless"/>
    <n v="0"/>
    <n v="323"/>
    <n v="122"/>
    <n v="5"/>
    <b v="1"/>
  </r>
  <r>
    <s v="AZ-2014-4158813"/>
    <x v="1151"/>
    <n v="13"/>
    <n v="12"/>
    <n v="14"/>
    <x v="1151"/>
    <s v="Lola Hughes"/>
    <x v="1"/>
    <x v="1"/>
    <s v="Wuppertal"/>
    <x v="1"/>
    <s v="Consumer"/>
    <s v="Economy"/>
    <x v="0"/>
    <x v="2"/>
    <s v="Stanley Pens, Easy-Erase"/>
    <n v="0"/>
    <n v="21"/>
    <n v="9"/>
    <n v="2"/>
    <b v="1"/>
  </r>
  <r>
    <s v="AZ-2014-4158813"/>
    <x v="1151"/>
    <n v="13"/>
    <n v="12"/>
    <n v="14"/>
    <x v="1151"/>
    <s v="Lola Hughes"/>
    <x v="1"/>
    <x v="1"/>
    <s v="Wuppertal"/>
    <x v="1"/>
    <s v="Consumer"/>
    <s v="Economy"/>
    <x v="0"/>
    <x v="2"/>
    <s v="Stanley Sketch Pad, Blue"/>
    <n v="0"/>
    <n v="311"/>
    <n v="102"/>
    <n v="7"/>
    <b v="1"/>
  </r>
  <r>
    <s v="AZ-2014-4158813"/>
    <x v="1151"/>
    <n v="13"/>
    <n v="12"/>
    <n v="14"/>
    <x v="1151"/>
    <s v="Lola Hughes"/>
    <x v="1"/>
    <x v="1"/>
    <s v="Wuppertal"/>
    <x v="1"/>
    <s v="Consumer"/>
    <s v="Economy"/>
    <x v="0"/>
    <x v="14"/>
    <s v="Harbour Creations Round Labels, Laser Printer Compatible"/>
    <n v="0"/>
    <n v="95"/>
    <n v="14"/>
    <n v="14"/>
    <b v="0"/>
  </r>
  <r>
    <s v="BN-2011-5636693"/>
    <x v="1152"/>
    <n v="14"/>
    <n v="12"/>
    <n v="11"/>
    <x v="1152"/>
    <s v="Niamh Mann"/>
    <x v="3"/>
    <x v="8"/>
    <s v="Rosny-sous-Bois"/>
    <x v="1"/>
    <s v="Consumer"/>
    <s v="Economy"/>
    <x v="1"/>
    <x v="4"/>
    <s v="StarTech Card Printer, Red"/>
    <n v="0"/>
    <n v="956"/>
    <n v="-45"/>
    <n v="7"/>
    <b v="1"/>
  </r>
  <r>
    <s v="BN-2011-5636693"/>
    <x v="1152"/>
    <n v="14"/>
    <n v="12"/>
    <n v="11"/>
    <x v="1152"/>
    <s v="Niamh Mann"/>
    <x v="3"/>
    <x v="8"/>
    <s v="Rosny-sous-Bois"/>
    <x v="1"/>
    <s v="Consumer"/>
    <s v="Economy"/>
    <x v="1"/>
    <x v="9"/>
    <s v="Samsung Signal Booster, with Caller ID"/>
    <n v="0"/>
    <n v="232"/>
    <n v="-41"/>
    <n v="2"/>
    <b v="1"/>
  </r>
  <r>
    <s v="AZ-2012-6193162"/>
    <x v="1153"/>
    <n v="14"/>
    <n v="12"/>
    <n v="12"/>
    <x v="1153"/>
    <s v="Isabella Secombe"/>
    <x v="1"/>
    <x v="1"/>
    <s v="Euskirchen"/>
    <x v="1"/>
    <s v="Consumer"/>
    <s v="Economy"/>
    <x v="2"/>
    <x v="5"/>
    <s v="Dania Stackable Bookrack, Traditional"/>
    <n v="0"/>
    <n v="327"/>
    <n v="116"/>
    <n v="3"/>
    <b v="0"/>
  </r>
  <r>
    <s v="AZ-2012-2187904"/>
    <x v="1153"/>
    <n v="14"/>
    <n v="12"/>
    <n v="12"/>
    <x v="1153"/>
    <s v="Gilbert Montgomery"/>
    <x v="3"/>
    <x v="8"/>
    <s v="Grigny"/>
    <x v="1"/>
    <s v="Consumer"/>
    <s v="Priority"/>
    <x v="0"/>
    <x v="10"/>
    <s v="Kraft Interoffice Envelope, Security-Tint"/>
    <n v="0"/>
    <n v="99"/>
    <n v="10"/>
    <n v="2"/>
    <b v="1"/>
  </r>
  <r>
    <s v="AZ-2012-2187904"/>
    <x v="1153"/>
    <n v="14"/>
    <n v="12"/>
    <n v="12"/>
    <x v="1153"/>
    <s v="Gilbert Montgomery"/>
    <x v="3"/>
    <x v="8"/>
    <s v="Grigny"/>
    <x v="1"/>
    <s v="Consumer"/>
    <s v="Priority"/>
    <x v="1"/>
    <x v="13"/>
    <s v="Sharp Fax and Copier, Laser"/>
    <n v="0"/>
    <n v="1003"/>
    <n v="354"/>
    <n v="7"/>
    <b v="1"/>
  </r>
  <r>
    <s v="AZ-2012-5466506"/>
    <x v="1153"/>
    <n v="14"/>
    <n v="12"/>
    <n v="12"/>
    <x v="1153"/>
    <s v="Louis Wilson"/>
    <x v="2"/>
    <x v="2"/>
    <s v="Reggio nell'Emilia"/>
    <x v="2"/>
    <s v="Consumer"/>
    <s v="Economy Plus"/>
    <x v="0"/>
    <x v="2"/>
    <s v="Binney &amp; Smith Sketch Pad, Water Color"/>
    <n v="0"/>
    <n v="198"/>
    <n v="65"/>
    <n v="4"/>
    <b v="1"/>
  </r>
  <r>
    <s v="AZ-2012-5728837"/>
    <x v="1153"/>
    <n v="14"/>
    <n v="12"/>
    <n v="12"/>
    <x v="1153"/>
    <s v="Edward Webber"/>
    <x v="3"/>
    <x v="30"/>
    <s v="Faches-Thumesnil"/>
    <x v="1"/>
    <s v="Home Office"/>
    <s v="Economy Plus"/>
    <x v="0"/>
    <x v="11"/>
    <s v="Stockwell Paper Clips, Metal"/>
    <n v="0"/>
    <n v="52"/>
    <n v="1"/>
    <n v="4"/>
    <b v="0"/>
  </r>
  <r>
    <s v="AZ-2012-1817772"/>
    <x v="1153"/>
    <n v="14"/>
    <n v="12"/>
    <n v="12"/>
    <x v="1153"/>
    <s v="Harry Marion"/>
    <x v="5"/>
    <x v="54"/>
    <s v="Madrid"/>
    <x v="2"/>
    <s v="Consumer"/>
    <s v="Economy"/>
    <x v="2"/>
    <x v="15"/>
    <s v="Deflect-O Frame, Black"/>
    <n v="0"/>
    <n v="880"/>
    <n v="387"/>
    <n v="8"/>
    <b v="0"/>
  </r>
  <r>
    <s v="AZ-2013-1703913"/>
    <x v="1154"/>
    <n v="14"/>
    <n v="12"/>
    <n v="13"/>
    <x v="1154"/>
    <s v="Maya Summers"/>
    <x v="4"/>
    <x v="4"/>
    <s v="Leeds"/>
    <x v="0"/>
    <s v="Home Office"/>
    <s v="Economy Plus"/>
    <x v="2"/>
    <x v="6"/>
    <s v="Novimex Swivel Stool, Black"/>
    <n v="0"/>
    <n v="810"/>
    <n v="24"/>
    <n v="5"/>
    <b v="1"/>
  </r>
  <r>
    <s v="AZ-2013-1703913"/>
    <x v="1154"/>
    <n v="14"/>
    <n v="12"/>
    <n v="13"/>
    <x v="1154"/>
    <s v="Maya Summers"/>
    <x v="4"/>
    <x v="4"/>
    <s v="Leeds"/>
    <x v="0"/>
    <s v="Home Office"/>
    <s v="Economy Plus"/>
    <x v="0"/>
    <x v="1"/>
    <s v="Cardinal Hole Reinforcements, Recycled"/>
    <n v="0"/>
    <n v="34"/>
    <n v="14"/>
    <n v="6"/>
    <b v="0"/>
  </r>
  <r>
    <s v="AZ-2013-1703913"/>
    <x v="1154"/>
    <n v="14"/>
    <n v="12"/>
    <n v="13"/>
    <x v="1154"/>
    <s v="Maya Summers"/>
    <x v="4"/>
    <x v="4"/>
    <s v="Leeds"/>
    <x v="0"/>
    <s v="Home Office"/>
    <s v="Economy Plus"/>
    <x v="1"/>
    <x v="7"/>
    <s v="Belkin Keyboard, Erganomic"/>
    <n v="0"/>
    <n v="572"/>
    <n v="34"/>
    <n v="7"/>
    <b v="1"/>
  </r>
  <r>
    <s v="AZ-2013-4909261"/>
    <x v="1154"/>
    <n v="14"/>
    <n v="12"/>
    <n v="13"/>
    <x v="1154"/>
    <s v="Jonathan Bottrill"/>
    <x v="1"/>
    <x v="43"/>
    <s v="Hanover"/>
    <x v="1"/>
    <s v="Consumer"/>
    <s v="Economy"/>
    <x v="2"/>
    <x v="15"/>
    <s v="Deflect-O Stacking Tray, Erganomic"/>
    <n v="1"/>
    <n v="33"/>
    <n v="-31"/>
    <n v="3"/>
    <b v="1"/>
  </r>
  <r>
    <s v="BN-2014-9300857"/>
    <x v="1155"/>
    <n v="14"/>
    <n v="12"/>
    <n v="14"/>
    <x v="1155"/>
    <s v="Jonathan Barbee"/>
    <x v="2"/>
    <x v="15"/>
    <s v="Palermo"/>
    <x v="2"/>
    <s v="Consumer"/>
    <s v="Economy"/>
    <x v="2"/>
    <x v="5"/>
    <s v="Dania Corner Shelving, Pine"/>
    <n v="0"/>
    <n v="494"/>
    <n v="54"/>
    <n v="4"/>
    <b v="1"/>
  </r>
  <r>
    <s v="BN-2014-9300857"/>
    <x v="1155"/>
    <n v="14"/>
    <n v="12"/>
    <n v="14"/>
    <x v="1155"/>
    <s v="Jonathan Barbee"/>
    <x v="2"/>
    <x v="15"/>
    <s v="Palermo"/>
    <x v="2"/>
    <s v="Consumer"/>
    <s v="Economy"/>
    <x v="1"/>
    <x v="4"/>
    <s v="Panasonic Phone, Red"/>
    <n v="0"/>
    <n v="98"/>
    <n v="-12"/>
    <n v="2"/>
    <b v="0"/>
  </r>
  <r>
    <s v="AZ-2011-7080428"/>
    <x v="1156"/>
    <n v="15"/>
    <n v="12"/>
    <n v="11"/>
    <x v="1156"/>
    <s v="Jonathan Loftus"/>
    <x v="1"/>
    <x v="23"/>
    <s v="Augsburg"/>
    <x v="1"/>
    <s v="Home Office"/>
    <s v="Economy"/>
    <x v="1"/>
    <x v="7"/>
    <s v="Belkin Memory Card, Erganomic"/>
    <n v="0"/>
    <n v="113"/>
    <n v="56"/>
    <n v="1"/>
    <b v="1"/>
  </r>
  <r>
    <s v="AZ-2011-6377121"/>
    <x v="1156"/>
    <n v="15"/>
    <n v="12"/>
    <n v="11"/>
    <x v="1156"/>
    <s v="Toby Williamson"/>
    <x v="5"/>
    <x v="18"/>
    <s v="Alicante"/>
    <x v="2"/>
    <s v="Home Office"/>
    <s v="Economy"/>
    <x v="0"/>
    <x v="3"/>
    <s v="Rogers Folders, Industrial"/>
    <n v="0"/>
    <n v="168"/>
    <n v="7"/>
    <n v="6"/>
    <b v="0"/>
  </r>
  <r>
    <s v="AZ-2011-7779959"/>
    <x v="1156"/>
    <n v="15"/>
    <n v="12"/>
    <n v="11"/>
    <x v="1156"/>
    <s v="Justin Armit"/>
    <x v="4"/>
    <x v="4"/>
    <s v="London"/>
    <x v="0"/>
    <s v="Consumer"/>
    <s v="Economy"/>
    <x v="2"/>
    <x v="5"/>
    <s v="Safco Classic Bookcase, Mobile"/>
    <n v="0"/>
    <n v="1983"/>
    <n v="617"/>
    <n v="5"/>
    <b v="0"/>
  </r>
  <r>
    <s v="AZ-2011-7779959"/>
    <x v="1156"/>
    <n v="15"/>
    <n v="12"/>
    <n v="11"/>
    <x v="1156"/>
    <s v="Justin Armit"/>
    <x v="4"/>
    <x v="4"/>
    <s v="London"/>
    <x v="0"/>
    <s v="Consumer"/>
    <s v="Economy"/>
    <x v="0"/>
    <x v="1"/>
    <s v="Avery Index Tab, Durable"/>
    <n v="0"/>
    <n v="24"/>
    <n v="4"/>
    <n v="4"/>
    <b v="1"/>
  </r>
  <r>
    <s v="AZ-2011-8335226"/>
    <x v="1156"/>
    <n v="15"/>
    <n v="12"/>
    <n v="11"/>
    <x v="1156"/>
    <s v="Adam Walpole"/>
    <x v="1"/>
    <x v="5"/>
    <s v="Berlin"/>
    <x v="1"/>
    <s v="Corporate"/>
    <s v="Economy"/>
    <x v="2"/>
    <x v="15"/>
    <s v="Eldon Light Bulb, Black"/>
    <n v="0"/>
    <n v="68"/>
    <n v="21"/>
    <n v="3"/>
    <b v="1"/>
  </r>
  <r>
    <s v="AZ-2011-8335226"/>
    <x v="1156"/>
    <n v="15"/>
    <n v="12"/>
    <n v="11"/>
    <x v="1156"/>
    <s v="Adam Walpole"/>
    <x v="1"/>
    <x v="5"/>
    <s v="Berlin"/>
    <x v="1"/>
    <s v="Corporate"/>
    <s v="Economy"/>
    <x v="0"/>
    <x v="2"/>
    <s v="Stanley Canvas, Water Color"/>
    <n v="0"/>
    <n v="95"/>
    <n v="36"/>
    <n v="2"/>
    <b v="0"/>
  </r>
  <r>
    <s v="AZ-2011-8335226"/>
    <x v="1156"/>
    <n v="15"/>
    <n v="12"/>
    <n v="11"/>
    <x v="1156"/>
    <s v="Adam Walpole"/>
    <x v="1"/>
    <x v="5"/>
    <s v="Berlin"/>
    <x v="1"/>
    <s v="Corporate"/>
    <s v="Economy"/>
    <x v="0"/>
    <x v="3"/>
    <s v="Tenex Lockers, Wire Frame"/>
    <n v="0"/>
    <n v="488"/>
    <n v="67"/>
    <n v="3"/>
    <b v="0"/>
  </r>
  <r>
    <s v="AZ-2011-8335226"/>
    <x v="1156"/>
    <n v="15"/>
    <n v="12"/>
    <n v="11"/>
    <x v="1156"/>
    <s v="Adam Walpole"/>
    <x v="1"/>
    <x v="5"/>
    <s v="Berlin"/>
    <x v="1"/>
    <s v="Corporate"/>
    <s v="Economy"/>
    <x v="1"/>
    <x v="7"/>
    <s v="Enermax Numeric Keypad, Bluetooth"/>
    <n v="0"/>
    <n v="104"/>
    <n v="15"/>
    <n v="2"/>
    <b v="0"/>
  </r>
  <r>
    <s v="AZ-2011-8335226"/>
    <x v="1156"/>
    <n v="15"/>
    <n v="12"/>
    <n v="11"/>
    <x v="1156"/>
    <s v="Adam Walpole"/>
    <x v="1"/>
    <x v="5"/>
    <s v="Berlin"/>
    <x v="1"/>
    <s v="Corporate"/>
    <s v="Economy"/>
    <x v="1"/>
    <x v="4"/>
    <s v="Okidata Calculator, White"/>
    <n v="0"/>
    <n v="228"/>
    <n v="-20"/>
    <n v="5"/>
    <b v="0"/>
  </r>
  <r>
    <s v="AZ-2011-8128467"/>
    <x v="1156"/>
    <n v="15"/>
    <n v="12"/>
    <n v="11"/>
    <x v="1156"/>
    <s v="Thomas Stephens"/>
    <x v="3"/>
    <x v="8"/>
    <s v="Marly-le-Roi"/>
    <x v="1"/>
    <s v="Corporate"/>
    <s v="Economy"/>
    <x v="0"/>
    <x v="1"/>
    <s v="Ibico Binding Machine, Recycled"/>
    <n v="0"/>
    <n v="104"/>
    <n v="19"/>
    <n v="2"/>
    <b v="0"/>
  </r>
  <r>
    <s v="AZ-2011-8128467"/>
    <x v="1156"/>
    <n v="15"/>
    <n v="12"/>
    <n v="11"/>
    <x v="1156"/>
    <s v="Thomas Stephens"/>
    <x v="3"/>
    <x v="8"/>
    <s v="Marly-le-Roi"/>
    <x v="1"/>
    <s v="Corporate"/>
    <s v="Economy"/>
    <x v="0"/>
    <x v="3"/>
    <s v="Fellowes File Cart, Wire Frame"/>
    <n v="0"/>
    <n v="736"/>
    <n v="90"/>
    <n v="6"/>
    <b v="1"/>
  </r>
  <r>
    <s v="AZ-2011-8128467"/>
    <x v="1156"/>
    <n v="15"/>
    <n v="12"/>
    <n v="11"/>
    <x v="1156"/>
    <s v="Thomas Stephens"/>
    <x v="3"/>
    <x v="8"/>
    <s v="Marly-le-Roi"/>
    <x v="1"/>
    <s v="Corporate"/>
    <s v="Economy"/>
    <x v="1"/>
    <x v="9"/>
    <s v="Cisco Smart Phone, with Caller ID"/>
    <n v="0"/>
    <n v="1112"/>
    <n v="379"/>
    <n v="2"/>
    <b v="1"/>
  </r>
  <r>
    <s v="AZ-2011-6123217"/>
    <x v="1156"/>
    <n v="15"/>
    <n v="12"/>
    <n v="11"/>
    <x v="1156"/>
    <s v="Lilly Akhtar"/>
    <x v="13"/>
    <x v="87"/>
    <s v="Turku"/>
    <x v="0"/>
    <s v="Home Office"/>
    <s v="Economy"/>
    <x v="2"/>
    <x v="6"/>
    <s v="Harbour Creations Swivel Stool, Set of Two"/>
    <n v="0"/>
    <n v="547"/>
    <n v="159"/>
    <n v="3"/>
    <b v="0"/>
  </r>
  <r>
    <s v="AZ-2012-3082867"/>
    <x v="1157"/>
    <n v="15"/>
    <n v="12"/>
    <n v="12"/>
    <x v="1157"/>
    <s v="William Reichert"/>
    <x v="5"/>
    <x v="10"/>
    <s v="Castelldefels"/>
    <x v="2"/>
    <s v="Consumer"/>
    <s v="Economy"/>
    <x v="0"/>
    <x v="8"/>
    <s v="KitchenAid Toaster, Silver"/>
    <n v="0"/>
    <n v="172"/>
    <n v="74"/>
    <n v="2"/>
    <b v="0"/>
  </r>
  <r>
    <s v="AZ-2012-3082867"/>
    <x v="1157"/>
    <n v="15"/>
    <n v="12"/>
    <n v="12"/>
    <x v="1157"/>
    <s v="William Reichert"/>
    <x v="5"/>
    <x v="10"/>
    <s v="Castelldefels"/>
    <x v="2"/>
    <s v="Consumer"/>
    <s v="Economy"/>
    <x v="0"/>
    <x v="2"/>
    <s v="Boston Canvas, Easy-Erase"/>
    <n v="0"/>
    <n v="108"/>
    <n v="25"/>
    <n v="2"/>
    <b v="1"/>
  </r>
  <r>
    <s v="AZ-2012-3082867"/>
    <x v="1157"/>
    <n v="15"/>
    <n v="12"/>
    <n v="12"/>
    <x v="1157"/>
    <s v="William Reichert"/>
    <x v="5"/>
    <x v="10"/>
    <s v="Castelldefels"/>
    <x v="2"/>
    <s v="Consumer"/>
    <s v="Economy"/>
    <x v="0"/>
    <x v="2"/>
    <s v="Boston Sketch Pad, Fluorescent"/>
    <n v="0"/>
    <n v="150"/>
    <n v="0"/>
    <n v="3"/>
    <b v="1"/>
  </r>
  <r>
    <s v="AZ-2012-3082867"/>
    <x v="1157"/>
    <n v="15"/>
    <n v="12"/>
    <n v="12"/>
    <x v="1157"/>
    <s v="William Reichert"/>
    <x v="5"/>
    <x v="10"/>
    <s v="Castelldefels"/>
    <x v="2"/>
    <s v="Consumer"/>
    <s v="Economy"/>
    <x v="0"/>
    <x v="1"/>
    <s v="Avery Binding Machine, Durable"/>
    <n v="0"/>
    <n v="151"/>
    <n v="9"/>
    <n v="3"/>
    <b v="1"/>
  </r>
  <r>
    <s v="AZ-2012-3246904"/>
    <x v="1157"/>
    <n v="15"/>
    <n v="12"/>
    <n v="12"/>
    <x v="1157"/>
    <s v="Joe Gilbert"/>
    <x v="3"/>
    <x v="39"/>
    <s v="Sanary-sur-Mer"/>
    <x v="1"/>
    <s v="Home Office"/>
    <s v="Economy Plus"/>
    <x v="0"/>
    <x v="12"/>
    <s v="Stiletto Ruler, High Speed"/>
    <n v="0"/>
    <n v="89"/>
    <n v="12"/>
    <n v="6"/>
    <b v="1"/>
  </r>
  <r>
    <s v="AZ-2012-3246904"/>
    <x v="1157"/>
    <n v="15"/>
    <n v="12"/>
    <n v="12"/>
    <x v="1157"/>
    <s v="Joe Gilbert"/>
    <x v="3"/>
    <x v="39"/>
    <s v="Sanary-sur-Mer"/>
    <x v="1"/>
    <s v="Home Office"/>
    <s v="Economy Plus"/>
    <x v="0"/>
    <x v="12"/>
    <s v="Stiletto Trimmer, Steel"/>
    <n v="0"/>
    <n v="84"/>
    <n v="29"/>
    <n v="2"/>
    <b v="1"/>
  </r>
  <r>
    <s v="AZ-2012-6918237"/>
    <x v="1157"/>
    <n v="15"/>
    <n v="12"/>
    <n v="12"/>
    <x v="1157"/>
    <s v="Tricia Bustamante"/>
    <x v="1"/>
    <x v="43"/>
    <s v="Hildesheim"/>
    <x v="1"/>
    <s v="Corporate"/>
    <s v="Immediate"/>
    <x v="0"/>
    <x v="2"/>
    <s v="Stanley Highlighters, Blue"/>
    <n v="0"/>
    <n v="44"/>
    <n v="9"/>
    <n v="3"/>
    <b v="1"/>
  </r>
  <r>
    <s v="AZ-2014-2920974"/>
    <x v="1158"/>
    <n v="15"/>
    <n v="12"/>
    <n v="14"/>
    <x v="1158"/>
    <s v="Jessica Williams"/>
    <x v="3"/>
    <x v="73"/>
    <s v="Rennes"/>
    <x v="1"/>
    <s v="Consumer"/>
    <s v="Economy Plus"/>
    <x v="2"/>
    <x v="15"/>
    <s v="Advantus Frame, Black"/>
    <n v="0"/>
    <n v="667"/>
    <n v="133"/>
    <n v="6"/>
    <b v="0"/>
  </r>
  <r>
    <s v="AZ-2014-2920974"/>
    <x v="1158"/>
    <n v="15"/>
    <n v="12"/>
    <n v="14"/>
    <x v="1158"/>
    <s v="Jessica Williams"/>
    <x v="3"/>
    <x v="73"/>
    <s v="Rennes"/>
    <x v="1"/>
    <s v="Consumer"/>
    <s v="Economy Plus"/>
    <x v="0"/>
    <x v="2"/>
    <s v="Stanley Pens, Easy-Erase"/>
    <n v="0"/>
    <n v="41"/>
    <n v="18"/>
    <n v="4"/>
    <b v="1"/>
  </r>
  <r>
    <s v="AZ-2014-2920974"/>
    <x v="1158"/>
    <n v="15"/>
    <n v="12"/>
    <n v="14"/>
    <x v="1158"/>
    <s v="Jessica Williams"/>
    <x v="3"/>
    <x v="73"/>
    <s v="Rennes"/>
    <x v="1"/>
    <s v="Consumer"/>
    <s v="Economy Plus"/>
    <x v="0"/>
    <x v="1"/>
    <s v="Acco Binding Machine, Recycled"/>
    <n v="0"/>
    <n v="309"/>
    <n v="77"/>
    <n v="6"/>
    <b v="0"/>
  </r>
  <r>
    <s v="AZ-2014-2920974"/>
    <x v="1158"/>
    <n v="15"/>
    <n v="12"/>
    <n v="14"/>
    <x v="1158"/>
    <s v="Jessica Williams"/>
    <x v="3"/>
    <x v="73"/>
    <s v="Rennes"/>
    <x v="1"/>
    <s v="Consumer"/>
    <s v="Economy Plus"/>
    <x v="0"/>
    <x v="3"/>
    <s v="Tenex Trays, Blue"/>
    <n v="0"/>
    <n v="49"/>
    <n v="6"/>
    <n v="1"/>
    <b v="0"/>
  </r>
  <r>
    <s v="BN-2014-6330410"/>
    <x v="1158"/>
    <n v="15"/>
    <n v="12"/>
    <n v="14"/>
    <x v="1158"/>
    <s v="Evie Newton"/>
    <x v="6"/>
    <x v="26"/>
    <s v="Dublin"/>
    <x v="0"/>
    <s v="Home Office"/>
    <s v="Priority"/>
    <x v="0"/>
    <x v="0"/>
    <s v="Eaton Message Books, 8.5 x 11"/>
    <n v="1"/>
    <n v="37"/>
    <n v="-5"/>
    <n v="3"/>
    <b v="1"/>
  </r>
  <r>
    <s v="AZ-2014-7040665"/>
    <x v="1158"/>
    <n v="15"/>
    <n v="12"/>
    <n v="14"/>
    <x v="1158"/>
    <s v="Charles Carey"/>
    <x v="1"/>
    <x v="31"/>
    <s v="Hamburg"/>
    <x v="1"/>
    <s v="Consumer"/>
    <s v="Economy"/>
    <x v="0"/>
    <x v="2"/>
    <s v="BIC Markers, Water Color"/>
    <n v="0"/>
    <n v="59"/>
    <n v="21"/>
    <n v="2"/>
    <b v="1"/>
  </r>
  <r>
    <s v="AZ-2014-7040665"/>
    <x v="1158"/>
    <n v="15"/>
    <n v="12"/>
    <n v="14"/>
    <x v="1158"/>
    <s v="Charles Carey"/>
    <x v="1"/>
    <x v="31"/>
    <s v="Hamburg"/>
    <x v="1"/>
    <s v="Consumer"/>
    <s v="Economy"/>
    <x v="0"/>
    <x v="2"/>
    <s v="Binney &amp; Smith Pencil Sharpener, Easy-Erase"/>
    <n v="0"/>
    <n v="168"/>
    <n v="18"/>
    <n v="6"/>
    <b v="1"/>
  </r>
  <r>
    <s v="AZ-2014-7040665"/>
    <x v="1158"/>
    <n v="15"/>
    <n v="12"/>
    <n v="14"/>
    <x v="1158"/>
    <s v="Charles Carey"/>
    <x v="1"/>
    <x v="31"/>
    <s v="Hamburg"/>
    <x v="1"/>
    <s v="Consumer"/>
    <s v="Economy"/>
    <x v="0"/>
    <x v="2"/>
    <s v="Boston Sketch Pad, Water Color"/>
    <n v="0"/>
    <n v="155"/>
    <n v="5"/>
    <n v="3"/>
    <b v="1"/>
  </r>
  <r>
    <s v="AZ-2014-7040665"/>
    <x v="1158"/>
    <n v="15"/>
    <n v="12"/>
    <n v="14"/>
    <x v="1158"/>
    <s v="Charles Carey"/>
    <x v="1"/>
    <x v="31"/>
    <s v="Hamburg"/>
    <x v="1"/>
    <s v="Consumer"/>
    <s v="Economy"/>
    <x v="0"/>
    <x v="2"/>
    <s v="Sanford Highlighters, Easy-Erase"/>
    <n v="0"/>
    <n v="32"/>
    <n v="1"/>
    <n v="2"/>
    <b v="1"/>
  </r>
  <r>
    <s v="AZ-2014-4329133"/>
    <x v="1158"/>
    <n v="15"/>
    <n v="12"/>
    <n v="14"/>
    <x v="1158"/>
    <s v="Evie Flockhart"/>
    <x v="1"/>
    <x v="43"/>
    <s v="Hanover"/>
    <x v="1"/>
    <s v="Consumer"/>
    <s v="Economy"/>
    <x v="0"/>
    <x v="2"/>
    <s v="BIC Canvas, Fluorescent"/>
    <n v="1"/>
    <n v="55"/>
    <n v="-17"/>
    <n v="2"/>
    <b v="0"/>
  </r>
  <r>
    <s v="AZ-2014-7040665"/>
    <x v="1158"/>
    <n v="15"/>
    <n v="12"/>
    <n v="14"/>
    <x v="1158"/>
    <s v="Charles Carey"/>
    <x v="1"/>
    <x v="31"/>
    <s v="Hamburg"/>
    <x v="1"/>
    <s v="Consumer"/>
    <s v="Economy"/>
    <x v="0"/>
    <x v="1"/>
    <s v="Acco Hole Reinforcements, Durable"/>
    <n v="0"/>
    <n v="41"/>
    <n v="19"/>
    <n v="5"/>
    <b v="0"/>
  </r>
  <r>
    <s v="AZ-2014-7040665"/>
    <x v="1158"/>
    <n v="15"/>
    <n v="12"/>
    <n v="14"/>
    <x v="1158"/>
    <s v="Charles Carey"/>
    <x v="1"/>
    <x v="31"/>
    <s v="Hamburg"/>
    <x v="1"/>
    <s v="Consumer"/>
    <s v="Economy"/>
    <x v="0"/>
    <x v="1"/>
    <s v="Wilson Jones 3-Hole Punch, Recycled"/>
    <n v="0"/>
    <n v="255"/>
    <n v="76"/>
    <n v="9"/>
    <b v="0"/>
  </r>
  <r>
    <s v="AZ-2014-7040665"/>
    <x v="1158"/>
    <n v="15"/>
    <n v="12"/>
    <n v="14"/>
    <x v="1158"/>
    <s v="Charles Carey"/>
    <x v="1"/>
    <x v="31"/>
    <s v="Hamburg"/>
    <x v="1"/>
    <s v="Consumer"/>
    <s v="Economy"/>
    <x v="0"/>
    <x v="10"/>
    <s v="Cameo Clasp Envelope, Recycled"/>
    <n v="0"/>
    <n v="25"/>
    <n v="2"/>
    <n v="3"/>
    <b v="1"/>
  </r>
  <r>
    <s v="AZ-2014-4329133"/>
    <x v="1158"/>
    <n v="15"/>
    <n v="12"/>
    <n v="14"/>
    <x v="1158"/>
    <s v="Evie Flockhart"/>
    <x v="1"/>
    <x v="43"/>
    <s v="Hanover"/>
    <x v="1"/>
    <s v="Consumer"/>
    <s v="Economy"/>
    <x v="0"/>
    <x v="11"/>
    <s v="Stockwell Staples, Assorted Sizes"/>
    <n v="1"/>
    <n v="12"/>
    <n v="-2"/>
    <n v="3"/>
    <b v="1"/>
  </r>
  <r>
    <s v="AZ-2014-7040665"/>
    <x v="1158"/>
    <n v="15"/>
    <n v="12"/>
    <n v="14"/>
    <x v="1158"/>
    <s v="Charles Carey"/>
    <x v="1"/>
    <x v="31"/>
    <s v="Hamburg"/>
    <x v="1"/>
    <s v="Consumer"/>
    <s v="Economy"/>
    <x v="0"/>
    <x v="0"/>
    <s v="Xerox Memo Slips, Recycled"/>
    <n v="0"/>
    <n v="54"/>
    <n v="8"/>
    <n v="4"/>
    <b v="1"/>
  </r>
  <r>
    <s v="AZ-2014-7040665"/>
    <x v="1158"/>
    <n v="15"/>
    <n v="12"/>
    <n v="14"/>
    <x v="1158"/>
    <s v="Charles Carey"/>
    <x v="1"/>
    <x v="31"/>
    <s v="Hamburg"/>
    <x v="1"/>
    <s v="Consumer"/>
    <s v="Economy"/>
    <x v="0"/>
    <x v="12"/>
    <s v="Elite Trimmer, Serrated"/>
    <n v="0"/>
    <n v="77"/>
    <n v="36"/>
    <n v="2"/>
    <b v="0"/>
  </r>
  <r>
    <s v="AZ-2014-7040665"/>
    <x v="1158"/>
    <n v="15"/>
    <n v="12"/>
    <n v="14"/>
    <x v="1158"/>
    <s v="Charles Carey"/>
    <x v="1"/>
    <x v="31"/>
    <s v="Hamburg"/>
    <x v="1"/>
    <s v="Consumer"/>
    <s v="Economy"/>
    <x v="1"/>
    <x v="7"/>
    <s v="Belkin Memory Card, USB"/>
    <n v="0"/>
    <n v="115"/>
    <n v="0"/>
    <n v="1"/>
    <b v="1"/>
  </r>
  <r>
    <s v="AZ-2014-7040665"/>
    <x v="1158"/>
    <n v="15"/>
    <n v="12"/>
    <n v="14"/>
    <x v="1158"/>
    <s v="Charles Carey"/>
    <x v="1"/>
    <x v="31"/>
    <s v="Hamburg"/>
    <x v="1"/>
    <s v="Consumer"/>
    <s v="Economy"/>
    <x v="1"/>
    <x v="9"/>
    <s v="Nokia Smart Phone, Full Size"/>
    <n v="0"/>
    <n v="1272"/>
    <n v="547"/>
    <n v="2"/>
    <b v="1"/>
  </r>
  <r>
    <s v="AZ-2014-7090989"/>
    <x v="1158"/>
    <n v="15"/>
    <n v="12"/>
    <n v="14"/>
    <x v="1158"/>
    <s v="Jessica Williams"/>
    <x v="3"/>
    <x v="14"/>
    <s v="Montpellier"/>
    <x v="1"/>
    <s v="Consumer"/>
    <s v="Economy"/>
    <x v="2"/>
    <x v="15"/>
    <s v="Rubbermaid Light Bulb, Erganomic"/>
    <n v="0"/>
    <n v="122"/>
    <n v="59"/>
    <n v="7"/>
    <b v="0"/>
  </r>
  <r>
    <s v="AZ-2014-7090989"/>
    <x v="1158"/>
    <n v="15"/>
    <n v="12"/>
    <n v="14"/>
    <x v="1158"/>
    <s v="Jessica Williams"/>
    <x v="3"/>
    <x v="14"/>
    <s v="Montpellier"/>
    <x v="1"/>
    <s v="Consumer"/>
    <s v="Economy"/>
    <x v="0"/>
    <x v="2"/>
    <s v="Boston Sketch Pad, Blue"/>
    <n v="0"/>
    <n v="49"/>
    <n v="21"/>
    <n v="1"/>
    <b v="0"/>
  </r>
  <r>
    <s v="BN-2014-8656062"/>
    <x v="1158"/>
    <n v="15"/>
    <n v="12"/>
    <n v="14"/>
    <x v="1158"/>
    <s v="Declan Dundas"/>
    <x v="0"/>
    <x v="0"/>
    <s v="Solna"/>
    <x v="0"/>
    <s v="Corporate"/>
    <s v="Economy"/>
    <x v="0"/>
    <x v="1"/>
    <s v="Avery Binding Machine, Clear"/>
    <n v="1"/>
    <n v="314"/>
    <n v="-239"/>
    <n v="13"/>
    <b v="0"/>
  </r>
  <r>
    <s v="AZ-2011-6604383"/>
    <x v="1159"/>
    <n v="16"/>
    <n v="12"/>
    <n v="11"/>
    <x v="1159"/>
    <s v="Jade Farmer"/>
    <x v="4"/>
    <x v="4"/>
    <s v="Walsall"/>
    <x v="0"/>
    <s v="Consumer"/>
    <s v="Economy"/>
    <x v="0"/>
    <x v="3"/>
    <s v="Tenex Lockers, Single Width"/>
    <n v="0"/>
    <n v="613"/>
    <n v="37"/>
    <n v="3"/>
    <b v="1"/>
  </r>
  <r>
    <s v="AZ-2011-2792664"/>
    <x v="1159"/>
    <n v="16"/>
    <n v="12"/>
    <n v="11"/>
    <x v="1159"/>
    <s v="Koby Phillip"/>
    <x v="2"/>
    <x v="74"/>
    <s v="Cagliari"/>
    <x v="2"/>
    <s v="Consumer"/>
    <s v="Economy Plus"/>
    <x v="1"/>
    <x v="13"/>
    <s v="HP Fax Machine, Digital"/>
    <n v="0"/>
    <n v="599"/>
    <n v="0"/>
    <n v="2"/>
    <b v="0"/>
  </r>
  <r>
    <s v="BN-2013-6379006"/>
    <x v="1160"/>
    <n v="16"/>
    <n v="12"/>
    <n v="13"/>
    <x v="1160"/>
    <s v="Jean Crowley"/>
    <x v="9"/>
    <x v="46"/>
    <s v="Dordrecht"/>
    <x v="1"/>
    <s v="Corporate"/>
    <s v="Immediate"/>
    <x v="0"/>
    <x v="14"/>
    <s v="Hon Shipping Labels, Adjustable"/>
    <n v="1"/>
    <n v="28"/>
    <n v="-8"/>
    <n v="6"/>
    <b v="0"/>
  </r>
  <r>
    <s v="BN-2013-8157732"/>
    <x v="1160"/>
    <n v="16"/>
    <n v="12"/>
    <n v="13"/>
    <x v="1160"/>
    <s v="Juanita Smalls"/>
    <x v="9"/>
    <x v="68"/>
    <s v="Nijmegen"/>
    <x v="1"/>
    <s v="Home Office"/>
    <s v="Priority"/>
    <x v="0"/>
    <x v="0"/>
    <s v="Green Bar Parchment Paper, Recycled"/>
    <n v="1"/>
    <n v="75"/>
    <n v="-6"/>
    <n v="9"/>
    <b v="0"/>
  </r>
  <r>
    <s v="AZ-2013-8483986"/>
    <x v="1160"/>
    <n v="16"/>
    <n v="12"/>
    <n v="13"/>
    <x v="1160"/>
    <s v="Tia Metcalfe"/>
    <x v="3"/>
    <x v="30"/>
    <s v="Tourcoing"/>
    <x v="1"/>
    <s v="Consumer"/>
    <s v="Economy Plus"/>
    <x v="0"/>
    <x v="2"/>
    <s v="Sanford Pencil Sharpener, Water Color"/>
    <n v="0"/>
    <n v="116"/>
    <n v="13"/>
    <n v="4"/>
    <b v="1"/>
  </r>
  <r>
    <s v="AZ-2013-1043489"/>
    <x v="1160"/>
    <n v="16"/>
    <n v="12"/>
    <n v="13"/>
    <x v="1160"/>
    <s v="Archer Hort"/>
    <x v="1"/>
    <x v="5"/>
    <s v="Berlin"/>
    <x v="1"/>
    <s v="Consumer"/>
    <s v="Priority"/>
    <x v="0"/>
    <x v="2"/>
    <s v="BIC Canvas, Water Color"/>
    <n v="0"/>
    <n v="307"/>
    <n v="-31"/>
    <n v="6"/>
    <b v="0"/>
  </r>
  <r>
    <s v="AZ-2013-1043489"/>
    <x v="1160"/>
    <n v="16"/>
    <n v="12"/>
    <n v="13"/>
    <x v="1160"/>
    <s v="Archer Hort"/>
    <x v="1"/>
    <x v="5"/>
    <s v="Berlin"/>
    <x v="1"/>
    <s v="Consumer"/>
    <s v="Priority"/>
    <x v="0"/>
    <x v="0"/>
    <s v="Enermax Note Cards, 8.5 x 11"/>
    <n v="0"/>
    <n v="77"/>
    <n v="27"/>
    <n v="3"/>
    <b v="1"/>
  </r>
  <r>
    <s v="AZ-2013-1043489"/>
    <x v="1160"/>
    <n v="16"/>
    <n v="12"/>
    <n v="13"/>
    <x v="1160"/>
    <s v="Archer Hort"/>
    <x v="1"/>
    <x v="5"/>
    <s v="Berlin"/>
    <x v="1"/>
    <s v="Consumer"/>
    <s v="Priority"/>
    <x v="1"/>
    <x v="7"/>
    <s v="Logitech Memory Card, Erganomic"/>
    <n v="0"/>
    <n v="364"/>
    <n v="-32"/>
    <n v="4"/>
    <b v="0"/>
  </r>
  <r>
    <s v="AZ-2013-3160471"/>
    <x v="1160"/>
    <n v="16"/>
    <n v="12"/>
    <n v="13"/>
    <x v="1160"/>
    <s v="Rory Gunson"/>
    <x v="1"/>
    <x v="43"/>
    <s v="Hildesheim"/>
    <x v="1"/>
    <s v="Consumer"/>
    <s v="Economy Plus"/>
    <x v="0"/>
    <x v="11"/>
    <s v="Stockwell Push Pins, Bulk Pack"/>
    <n v="0"/>
    <n v="56"/>
    <n v="20"/>
    <n v="4"/>
    <b v="0"/>
  </r>
  <r>
    <s v="AZ-2013-3032452"/>
    <x v="1160"/>
    <n v="16"/>
    <n v="12"/>
    <n v="13"/>
    <x v="1160"/>
    <s v="Isabella Cleary"/>
    <x v="3"/>
    <x v="27"/>
    <s v="Gradignan"/>
    <x v="1"/>
    <s v="Home Office"/>
    <s v="Economy"/>
    <x v="0"/>
    <x v="10"/>
    <s v="Jiffy Business Envelopes, Recycled"/>
    <n v="0"/>
    <n v="15"/>
    <n v="2"/>
    <n v="1"/>
    <b v="0"/>
  </r>
  <r>
    <s v="AZ-2013-3032452"/>
    <x v="1160"/>
    <n v="16"/>
    <n v="12"/>
    <n v="13"/>
    <x v="1160"/>
    <s v="Isabella Cleary"/>
    <x v="3"/>
    <x v="27"/>
    <s v="Gradignan"/>
    <x v="1"/>
    <s v="Home Office"/>
    <s v="Economy"/>
    <x v="0"/>
    <x v="3"/>
    <s v="Fellowes Shelving, Wire Frame"/>
    <n v="0"/>
    <n v="154"/>
    <n v="53"/>
    <n v="3"/>
    <b v="1"/>
  </r>
  <r>
    <s v="AZ-2013-2070413"/>
    <x v="1160"/>
    <n v="16"/>
    <n v="12"/>
    <n v="13"/>
    <x v="1160"/>
    <s v="Joseph Ford"/>
    <x v="4"/>
    <x v="4"/>
    <s v="Stafford"/>
    <x v="0"/>
    <s v="Corporate"/>
    <s v="Economy"/>
    <x v="0"/>
    <x v="0"/>
    <s v="SanDisk Parchment Paper, Multicolor"/>
    <n v="0"/>
    <n v="54"/>
    <n v="11"/>
    <n v="3"/>
    <b v="0"/>
  </r>
  <r>
    <s v="AZ-2014-4151029"/>
    <x v="1161"/>
    <n v="16"/>
    <n v="12"/>
    <n v="14"/>
    <x v="1161"/>
    <s v="Victor Kron"/>
    <x v="3"/>
    <x v="8"/>
    <s v="Vincennes"/>
    <x v="1"/>
    <s v="Consumer"/>
    <s v="Immediate"/>
    <x v="0"/>
    <x v="1"/>
    <s v="Ibico 3-Hole Punch, Clear"/>
    <n v="0"/>
    <n v="90"/>
    <n v="36"/>
    <n v="3"/>
    <b v="0"/>
  </r>
  <r>
    <s v="AZ-2014-4151029"/>
    <x v="1161"/>
    <n v="16"/>
    <n v="12"/>
    <n v="14"/>
    <x v="1161"/>
    <s v="Victor Kron"/>
    <x v="3"/>
    <x v="8"/>
    <s v="Vincennes"/>
    <x v="1"/>
    <s v="Consumer"/>
    <s v="Immediate"/>
    <x v="1"/>
    <x v="7"/>
    <s v="Enermax Memory Card, Bluetooth"/>
    <n v="0"/>
    <n v="229"/>
    <n v="37"/>
    <n v="2"/>
    <b v="1"/>
  </r>
  <r>
    <s v="AZ-2014-4645148"/>
    <x v="1161"/>
    <n v="16"/>
    <n v="12"/>
    <n v="14"/>
    <x v="1161"/>
    <s v="Hollie Norris"/>
    <x v="5"/>
    <x v="18"/>
    <s v="Alicante"/>
    <x v="2"/>
    <s v="Consumer"/>
    <s v="Economy Plus"/>
    <x v="0"/>
    <x v="3"/>
    <s v="Rogers Folders, Wire Frame"/>
    <n v="0"/>
    <n v="54"/>
    <n v="1"/>
    <n v="2"/>
    <b v="0"/>
  </r>
  <r>
    <s v="BN-2014-7246636"/>
    <x v="1161"/>
    <n v="16"/>
    <n v="12"/>
    <n v="14"/>
    <x v="1161"/>
    <s v="Steven Prince"/>
    <x v="4"/>
    <x v="4"/>
    <s v="Plymouth"/>
    <x v="0"/>
    <s v="Home Office"/>
    <s v="Economy"/>
    <x v="2"/>
    <x v="15"/>
    <s v="Eldon Photo Frame, Black"/>
    <n v="0"/>
    <n v="122"/>
    <n v="-21"/>
    <n v="3"/>
    <b v="1"/>
  </r>
  <r>
    <s v="BN-2014-4808235"/>
    <x v="1161"/>
    <n v="16"/>
    <n v="12"/>
    <n v="14"/>
    <x v="1161"/>
    <s v="Julie Ochoa"/>
    <x v="3"/>
    <x v="3"/>
    <s v="Reims"/>
    <x v="1"/>
    <s v="Corporate"/>
    <s v="Economy"/>
    <x v="0"/>
    <x v="2"/>
    <s v="Sanford Markers, Blue"/>
    <n v="1"/>
    <n v="81"/>
    <n v="-51"/>
    <n v="7"/>
    <b v="0"/>
  </r>
  <r>
    <s v="AZ-2014-9629800"/>
    <x v="1161"/>
    <n v="16"/>
    <n v="12"/>
    <n v="14"/>
    <x v="1161"/>
    <s v="Minnie Cash"/>
    <x v="4"/>
    <x v="4"/>
    <s v="Bradford"/>
    <x v="0"/>
    <s v="Corporate"/>
    <s v="Economy"/>
    <x v="0"/>
    <x v="14"/>
    <s v="Harbour Creations Removable Labels, Adjustable"/>
    <n v="0"/>
    <n v="50"/>
    <n v="7"/>
    <n v="6"/>
    <b v="0"/>
  </r>
  <r>
    <s v="BN-2014-7246636"/>
    <x v="1161"/>
    <n v="16"/>
    <n v="12"/>
    <n v="14"/>
    <x v="1161"/>
    <s v="Steven Prince"/>
    <x v="4"/>
    <x v="4"/>
    <s v="Plymouth"/>
    <x v="0"/>
    <s v="Home Office"/>
    <s v="Economy"/>
    <x v="0"/>
    <x v="2"/>
    <s v="Stanley Canvas, Water Color"/>
    <n v="0"/>
    <n v="105"/>
    <n v="46"/>
    <n v="2"/>
    <b v="0"/>
  </r>
  <r>
    <s v="AZ-2014-8610318"/>
    <x v="1161"/>
    <n v="16"/>
    <n v="12"/>
    <n v="14"/>
    <x v="1161"/>
    <s v="Bianca Monsoor"/>
    <x v="5"/>
    <x v="20"/>
    <s v="Segovia"/>
    <x v="2"/>
    <s v="Consumer"/>
    <s v="Economy"/>
    <x v="0"/>
    <x v="14"/>
    <s v="Novimex File Folder Labels, Adjustable"/>
    <n v="0"/>
    <n v="12"/>
    <n v="2"/>
    <n v="2"/>
    <b v="0"/>
  </r>
  <r>
    <s v="AZ-2014-9629800"/>
    <x v="1161"/>
    <n v="16"/>
    <n v="12"/>
    <n v="14"/>
    <x v="1161"/>
    <s v="Minnie Cash"/>
    <x v="4"/>
    <x v="4"/>
    <s v="Bradford"/>
    <x v="0"/>
    <s v="Corporate"/>
    <s v="Economy"/>
    <x v="1"/>
    <x v="7"/>
    <s v="Memorex Keyboard, Bluetooth"/>
    <n v="0"/>
    <n v="214"/>
    <n v="30"/>
    <n v="3"/>
    <b v="1"/>
  </r>
  <r>
    <s v="AZ-2014-3909532"/>
    <x v="1161"/>
    <n v="16"/>
    <n v="12"/>
    <n v="14"/>
    <x v="1161"/>
    <s v="Ava Giles"/>
    <x v="3"/>
    <x v="8"/>
    <s v="Pontault-Combault"/>
    <x v="1"/>
    <s v="Corporate"/>
    <s v="Economy"/>
    <x v="0"/>
    <x v="10"/>
    <s v="Ames Clasp Envelope, Set of 50"/>
    <n v="0"/>
    <n v="36"/>
    <n v="16"/>
    <n v="5"/>
    <b v="0"/>
  </r>
  <r>
    <s v="AZ-2014-3909532"/>
    <x v="1161"/>
    <n v="16"/>
    <n v="12"/>
    <n v="14"/>
    <x v="1161"/>
    <s v="Ava Giles"/>
    <x v="3"/>
    <x v="8"/>
    <s v="Pontault-Combault"/>
    <x v="1"/>
    <s v="Corporate"/>
    <s v="Economy"/>
    <x v="0"/>
    <x v="0"/>
    <s v="Green Bar Note Cards, Multicolor"/>
    <n v="0"/>
    <n v="68"/>
    <n v="28"/>
    <n v="2"/>
    <b v="0"/>
  </r>
  <r>
    <s v="AZ-2014-3909532"/>
    <x v="1161"/>
    <n v="16"/>
    <n v="12"/>
    <n v="14"/>
    <x v="1161"/>
    <s v="Ava Giles"/>
    <x v="3"/>
    <x v="8"/>
    <s v="Pontault-Combault"/>
    <x v="1"/>
    <s v="Corporate"/>
    <s v="Economy"/>
    <x v="0"/>
    <x v="3"/>
    <s v="Tenex Folders, Wire Frame"/>
    <n v="0"/>
    <n v="261"/>
    <n v="110"/>
    <n v="13"/>
    <b v="0"/>
  </r>
  <r>
    <s v="AZ-2014-3909532"/>
    <x v="1161"/>
    <n v="16"/>
    <n v="12"/>
    <n v="14"/>
    <x v="1161"/>
    <s v="Ava Giles"/>
    <x v="3"/>
    <x v="8"/>
    <s v="Pontault-Combault"/>
    <x v="1"/>
    <s v="Corporate"/>
    <s v="Economy"/>
    <x v="0"/>
    <x v="3"/>
    <s v="Tenex Trays, Industrial"/>
    <n v="0"/>
    <n v="197"/>
    <n v="0"/>
    <n v="4"/>
    <b v="1"/>
  </r>
  <r>
    <s v="BN-2014-1737730"/>
    <x v="1161"/>
    <n v="16"/>
    <n v="12"/>
    <n v="14"/>
    <x v="1161"/>
    <s v="Audrey Emanuel"/>
    <x v="4"/>
    <x v="4"/>
    <s v="Sheffield"/>
    <x v="0"/>
    <s v="Consumer"/>
    <s v="Economy"/>
    <x v="0"/>
    <x v="2"/>
    <s v="Binney &amp; Smith Sketch Pad, Water Color"/>
    <n v="1"/>
    <n v="74"/>
    <n v="-25"/>
    <n v="3"/>
    <b v="1"/>
  </r>
  <r>
    <s v="AZ-2014-3909532"/>
    <x v="1161"/>
    <n v="16"/>
    <n v="12"/>
    <n v="14"/>
    <x v="1161"/>
    <s v="Ava Giles"/>
    <x v="3"/>
    <x v="8"/>
    <s v="Pontault-Combault"/>
    <x v="1"/>
    <s v="Corporate"/>
    <s v="Economy"/>
    <x v="1"/>
    <x v="7"/>
    <s v="Enermax Flash Drive, Programmable"/>
    <n v="0"/>
    <n v="129"/>
    <n v="46"/>
    <n v="3"/>
    <b v="1"/>
  </r>
  <r>
    <s v="AZ-2011-1315772"/>
    <x v="1162"/>
    <n v="17"/>
    <n v="12"/>
    <n v="11"/>
    <x v="1162"/>
    <s v="Denise Harris"/>
    <x v="1"/>
    <x v="1"/>
    <s v="Herford"/>
    <x v="1"/>
    <s v="Consumer"/>
    <s v="Economy"/>
    <x v="0"/>
    <x v="1"/>
    <s v="Avery Index Tab, Durable"/>
    <n v="0"/>
    <n v="13"/>
    <n v="3"/>
    <n v="2"/>
    <b v="0"/>
  </r>
  <r>
    <s v="AZ-2011-1315772"/>
    <x v="1162"/>
    <n v="17"/>
    <n v="12"/>
    <n v="11"/>
    <x v="1162"/>
    <s v="Denise Harris"/>
    <x v="1"/>
    <x v="1"/>
    <s v="Herford"/>
    <x v="1"/>
    <s v="Consumer"/>
    <s v="Economy"/>
    <x v="0"/>
    <x v="3"/>
    <s v="Fellowes Lockers, Industrial"/>
    <n v="0"/>
    <n v="748"/>
    <n v="283"/>
    <n v="4"/>
    <b v="1"/>
  </r>
  <r>
    <s v="AZ-2011-1315772"/>
    <x v="1162"/>
    <n v="17"/>
    <n v="12"/>
    <n v="11"/>
    <x v="1162"/>
    <s v="Denise Harris"/>
    <x v="1"/>
    <x v="1"/>
    <s v="Herford"/>
    <x v="1"/>
    <s v="Consumer"/>
    <s v="Economy"/>
    <x v="1"/>
    <x v="4"/>
    <s v="Panasonic Printer, Durable"/>
    <n v="0"/>
    <n v="800"/>
    <n v="168"/>
    <n v="3"/>
    <b v="1"/>
  </r>
  <r>
    <s v="AZ-2011-1315772"/>
    <x v="1162"/>
    <n v="17"/>
    <n v="12"/>
    <n v="11"/>
    <x v="1162"/>
    <s v="Denise Harris"/>
    <x v="1"/>
    <x v="1"/>
    <s v="Herford"/>
    <x v="1"/>
    <s v="Consumer"/>
    <s v="Economy"/>
    <x v="1"/>
    <x v="9"/>
    <s v="Nokia Smart Phone, Full Size"/>
    <n v="0"/>
    <n v="1908"/>
    <n v="820"/>
    <n v="3"/>
    <b v="1"/>
  </r>
  <r>
    <s v="AZ-2011-7176168"/>
    <x v="1162"/>
    <n v="17"/>
    <n v="12"/>
    <n v="11"/>
    <x v="1162"/>
    <s v="Carl Proctor"/>
    <x v="10"/>
    <x v="29"/>
    <s v="Vienna"/>
    <x v="1"/>
    <s v="Consumer"/>
    <s v="Economy"/>
    <x v="0"/>
    <x v="1"/>
    <s v="Cardinal Index Tab, Economy"/>
    <n v="0"/>
    <n v="18"/>
    <n v="8"/>
    <n v="2"/>
    <b v="1"/>
  </r>
  <r>
    <s v="AZ-2011-5720864"/>
    <x v="1162"/>
    <n v="17"/>
    <n v="12"/>
    <n v="11"/>
    <x v="1162"/>
    <s v="Carrie Boots"/>
    <x v="10"/>
    <x v="29"/>
    <s v="Vienna"/>
    <x v="1"/>
    <s v="Corporate"/>
    <s v="Economy"/>
    <x v="0"/>
    <x v="1"/>
    <s v="Wilson Jones Index Tab, Recycled"/>
    <n v="0"/>
    <n v="41"/>
    <n v="11"/>
    <n v="6"/>
    <b v="0"/>
  </r>
  <r>
    <s v="AZ-2011-5720864"/>
    <x v="1162"/>
    <n v="17"/>
    <n v="12"/>
    <n v="11"/>
    <x v="1162"/>
    <s v="Carrie Boots"/>
    <x v="10"/>
    <x v="29"/>
    <s v="Vienna"/>
    <x v="1"/>
    <s v="Corporate"/>
    <s v="Economy"/>
    <x v="0"/>
    <x v="11"/>
    <s v="Stockwell Rubber Bands, Metal"/>
    <n v="0"/>
    <n v="117"/>
    <n v="56"/>
    <n v="7"/>
    <b v="1"/>
  </r>
  <r>
    <s v="AZ-2011-5720864"/>
    <x v="1162"/>
    <n v="17"/>
    <n v="12"/>
    <n v="11"/>
    <x v="1162"/>
    <s v="Carrie Boots"/>
    <x v="10"/>
    <x v="29"/>
    <s v="Vienna"/>
    <x v="1"/>
    <s v="Corporate"/>
    <s v="Economy"/>
    <x v="1"/>
    <x v="7"/>
    <s v="Memorex Memory Card, Bluetooth"/>
    <n v="0"/>
    <n v="716"/>
    <n v="150"/>
    <n v="7"/>
    <b v="0"/>
  </r>
  <r>
    <s v="BN-2011-493079"/>
    <x v="1162"/>
    <n v="17"/>
    <n v="12"/>
    <n v="11"/>
    <x v="1162"/>
    <s v="Mia Pugh"/>
    <x v="12"/>
    <x v="83"/>
    <s v="Lisbon"/>
    <x v="2"/>
    <s v="Consumer"/>
    <s v="Economy Plus"/>
    <x v="2"/>
    <x v="6"/>
    <s v="Novimex Rocking Chair, Adjustable"/>
    <n v="1"/>
    <n v="469"/>
    <n v="-103"/>
    <n v="7"/>
    <b v="0"/>
  </r>
  <r>
    <s v="BN-2011-493079"/>
    <x v="1162"/>
    <n v="17"/>
    <n v="12"/>
    <n v="11"/>
    <x v="1162"/>
    <s v="Mia Pugh"/>
    <x v="12"/>
    <x v="83"/>
    <s v="Lisbon"/>
    <x v="2"/>
    <s v="Consumer"/>
    <s v="Economy Plus"/>
    <x v="0"/>
    <x v="2"/>
    <s v="Boston Canvas, Water Color"/>
    <n v="1"/>
    <n v="57"/>
    <n v="-40"/>
    <n v="2"/>
    <b v="1"/>
  </r>
  <r>
    <s v="BN-2011-493079"/>
    <x v="1162"/>
    <n v="17"/>
    <n v="12"/>
    <n v="11"/>
    <x v="1162"/>
    <s v="Mia Pugh"/>
    <x v="12"/>
    <x v="83"/>
    <s v="Lisbon"/>
    <x v="2"/>
    <s v="Consumer"/>
    <s v="Economy Plus"/>
    <x v="0"/>
    <x v="3"/>
    <s v="Tenex Shelving, Industrial"/>
    <n v="1"/>
    <n v="55"/>
    <n v="-34"/>
    <n v="2"/>
    <b v="0"/>
  </r>
  <r>
    <s v="AZ-2012-3970156"/>
    <x v="1163"/>
    <n v="17"/>
    <n v="12"/>
    <n v="12"/>
    <x v="1163"/>
    <s v="Mariam McMeckan"/>
    <x v="4"/>
    <x v="4"/>
    <s v="Newcastle upon Tyne"/>
    <x v="0"/>
    <s v="Corporate"/>
    <s v="Economy Plus"/>
    <x v="0"/>
    <x v="10"/>
    <s v="GlobeWeis Clasp Envelope, Set of 50"/>
    <n v="0"/>
    <n v="20"/>
    <n v="8"/>
    <n v="2"/>
    <b v="0"/>
  </r>
  <r>
    <s v="AZ-2012-7085203"/>
    <x v="1163"/>
    <n v="17"/>
    <n v="12"/>
    <n v="12"/>
    <x v="1163"/>
    <s v="Anthony Spooner"/>
    <x v="5"/>
    <x v="77"/>
    <s v="Getxo"/>
    <x v="2"/>
    <s v="Corporate"/>
    <s v="Immediate"/>
    <x v="0"/>
    <x v="2"/>
    <s v="Stanley Markers, Easy-Erase"/>
    <n v="0"/>
    <n v="45"/>
    <n v="0"/>
    <n v="2"/>
    <b v="1"/>
  </r>
  <r>
    <s v="AZ-2012-568534"/>
    <x v="1163"/>
    <n v="17"/>
    <n v="12"/>
    <n v="12"/>
    <x v="1163"/>
    <s v="Naomi Hancock"/>
    <x v="4"/>
    <x v="4"/>
    <s v="Worthing"/>
    <x v="0"/>
    <s v="Corporate"/>
    <s v="Economy"/>
    <x v="0"/>
    <x v="1"/>
    <s v="Ibico Binder, Clear"/>
    <n v="0"/>
    <n v="60"/>
    <n v="5"/>
    <n v="4"/>
    <b v="0"/>
  </r>
  <r>
    <s v="AZ-2012-568534"/>
    <x v="1163"/>
    <n v="17"/>
    <n v="12"/>
    <n v="12"/>
    <x v="1163"/>
    <s v="Naomi Hancock"/>
    <x v="4"/>
    <x v="4"/>
    <s v="Worthing"/>
    <x v="0"/>
    <s v="Corporate"/>
    <s v="Economy"/>
    <x v="0"/>
    <x v="1"/>
    <s v="Ibico Hole Reinforcements, Recycled"/>
    <n v="0"/>
    <n v="29"/>
    <n v="9"/>
    <n v="4"/>
    <b v="1"/>
  </r>
  <r>
    <s v="AZ-2012-568534"/>
    <x v="1163"/>
    <n v="17"/>
    <n v="12"/>
    <n v="12"/>
    <x v="1163"/>
    <s v="Naomi Hancock"/>
    <x v="4"/>
    <x v="4"/>
    <s v="Worthing"/>
    <x v="0"/>
    <s v="Corporate"/>
    <s v="Economy"/>
    <x v="1"/>
    <x v="4"/>
    <s v="Panasonic Inkjet, Durable"/>
    <n v="0"/>
    <n v="1249"/>
    <n v="250"/>
    <n v="4"/>
    <b v="1"/>
  </r>
  <r>
    <s v="AZ-2012-1622139"/>
    <x v="1163"/>
    <n v="17"/>
    <n v="12"/>
    <n v="12"/>
    <x v="1163"/>
    <s v="Joel McKean"/>
    <x v="4"/>
    <x v="4"/>
    <s v="London"/>
    <x v="0"/>
    <s v="Home Office"/>
    <s v="Economy"/>
    <x v="0"/>
    <x v="2"/>
    <s v="BIC Highlighters, Blue"/>
    <n v="0"/>
    <n v="85"/>
    <n v="28"/>
    <n v="5"/>
    <b v="1"/>
  </r>
  <r>
    <s v="AZ-2012-1622139"/>
    <x v="1163"/>
    <n v="17"/>
    <n v="12"/>
    <n v="12"/>
    <x v="1163"/>
    <s v="Joel McKean"/>
    <x v="4"/>
    <x v="4"/>
    <s v="London"/>
    <x v="0"/>
    <s v="Home Office"/>
    <s v="Economy"/>
    <x v="0"/>
    <x v="2"/>
    <s v="Stanley Canvas, Water Color"/>
    <n v="0"/>
    <n v="332"/>
    <n v="125"/>
    <n v="7"/>
    <b v="0"/>
  </r>
  <r>
    <s v="AZ-2012-1622139"/>
    <x v="1163"/>
    <n v="17"/>
    <n v="12"/>
    <n v="12"/>
    <x v="1163"/>
    <s v="Joel McKean"/>
    <x v="4"/>
    <x v="4"/>
    <s v="London"/>
    <x v="0"/>
    <s v="Home Office"/>
    <s v="Economy"/>
    <x v="0"/>
    <x v="2"/>
    <s v="Stanley Canvas, Water Color"/>
    <n v="0"/>
    <n v="379"/>
    <n v="143"/>
    <n v="8"/>
    <b v="0"/>
  </r>
  <r>
    <s v="AZ-2012-1622139"/>
    <x v="1163"/>
    <n v="17"/>
    <n v="12"/>
    <n v="12"/>
    <x v="1163"/>
    <s v="Joel McKean"/>
    <x v="4"/>
    <x v="4"/>
    <s v="London"/>
    <x v="0"/>
    <s v="Home Office"/>
    <s v="Economy"/>
    <x v="0"/>
    <x v="11"/>
    <s v="Advantus Clamps, Bulk Pack"/>
    <n v="0"/>
    <n v="35"/>
    <n v="12"/>
    <n v="2"/>
    <b v="1"/>
  </r>
  <r>
    <s v="AZ-2012-1622139"/>
    <x v="1163"/>
    <n v="17"/>
    <n v="12"/>
    <n v="12"/>
    <x v="1163"/>
    <s v="Joel McKean"/>
    <x v="4"/>
    <x v="4"/>
    <s v="London"/>
    <x v="0"/>
    <s v="Home Office"/>
    <s v="Economy"/>
    <x v="0"/>
    <x v="11"/>
    <s v="OIC Rubber Bands, Bulk Pack"/>
    <n v="0"/>
    <n v="15"/>
    <n v="5"/>
    <n v="1"/>
    <b v="0"/>
  </r>
  <r>
    <s v="AZ-2012-9860400"/>
    <x v="1163"/>
    <n v="17"/>
    <n v="12"/>
    <n v="12"/>
    <x v="1163"/>
    <s v="Morgan Anderson"/>
    <x v="4"/>
    <x v="4"/>
    <s v="Bolton"/>
    <x v="0"/>
    <s v="Corporate"/>
    <s v="Economy Plus"/>
    <x v="2"/>
    <x v="6"/>
    <s v="Novimex Rocking Chair, Red"/>
    <n v="0"/>
    <n v="263"/>
    <n v="47"/>
    <n v="2"/>
    <b v="0"/>
  </r>
  <r>
    <s v="AZ-2012-9860400"/>
    <x v="1163"/>
    <n v="17"/>
    <n v="12"/>
    <n v="12"/>
    <x v="1163"/>
    <s v="Morgan Anderson"/>
    <x v="4"/>
    <x v="4"/>
    <s v="Bolton"/>
    <x v="0"/>
    <s v="Corporate"/>
    <s v="Economy Plus"/>
    <x v="0"/>
    <x v="1"/>
    <s v="Cardinal 3-Hole Punch, Economy"/>
    <n v="0"/>
    <n v="403"/>
    <n v="181"/>
    <n v="14"/>
    <b v="1"/>
  </r>
  <r>
    <s v="AZ-2012-9860400"/>
    <x v="1163"/>
    <n v="17"/>
    <n v="12"/>
    <n v="12"/>
    <x v="1163"/>
    <s v="Morgan Anderson"/>
    <x v="4"/>
    <x v="4"/>
    <s v="Bolton"/>
    <x v="0"/>
    <s v="Corporate"/>
    <s v="Economy Plus"/>
    <x v="1"/>
    <x v="4"/>
    <s v="Panasonic Receipt Printer, White"/>
    <n v="0"/>
    <n v="716"/>
    <n v="250"/>
    <n v="6"/>
    <b v="1"/>
  </r>
  <r>
    <s v="BN-2012-8141074"/>
    <x v="1163"/>
    <n v="17"/>
    <n v="12"/>
    <n v="12"/>
    <x v="1163"/>
    <s v="Jason Roger"/>
    <x v="5"/>
    <x v="54"/>
    <s v="Majadahonda"/>
    <x v="2"/>
    <s v="Corporate"/>
    <s v="Economy Plus"/>
    <x v="1"/>
    <x v="4"/>
    <s v="StarTech Calculator, White"/>
    <n v="0"/>
    <n v="69"/>
    <n v="-6"/>
    <n v="2"/>
    <b v="0"/>
  </r>
  <r>
    <s v="BN-2012-8498920"/>
    <x v="1163"/>
    <n v="17"/>
    <n v="12"/>
    <n v="12"/>
    <x v="1163"/>
    <s v="Nathan Niland"/>
    <x v="2"/>
    <x v="40"/>
    <s v="Torre del Greco"/>
    <x v="2"/>
    <s v="Consumer"/>
    <s v="Priority"/>
    <x v="0"/>
    <x v="3"/>
    <s v="Eldon Trays, Wire Frame"/>
    <n v="0"/>
    <n v="56"/>
    <n v="-1"/>
    <n v="2"/>
    <b v="1"/>
  </r>
  <r>
    <s v="BN-2012-6027160"/>
    <x v="1163"/>
    <n v="17"/>
    <n v="12"/>
    <n v="12"/>
    <x v="1163"/>
    <s v="Evie Flockhart"/>
    <x v="12"/>
    <x v="83"/>
    <s v="Lisbon"/>
    <x v="2"/>
    <s v="Consumer"/>
    <s v="Economy"/>
    <x v="0"/>
    <x v="1"/>
    <s v="Ibico Hole Reinforcements, Durable"/>
    <n v="1"/>
    <n v="17"/>
    <n v="-8"/>
    <n v="4"/>
    <b v="1"/>
  </r>
  <r>
    <s v="BN-2012-6027160"/>
    <x v="1163"/>
    <n v="17"/>
    <n v="12"/>
    <n v="12"/>
    <x v="1163"/>
    <s v="Evie Flockhart"/>
    <x v="12"/>
    <x v="83"/>
    <s v="Lisbon"/>
    <x v="2"/>
    <s v="Consumer"/>
    <s v="Economy"/>
    <x v="0"/>
    <x v="12"/>
    <s v="Acme Trimmer, Steel"/>
    <n v="1"/>
    <n v="88"/>
    <n v="-49"/>
    <n v="4"/>
    <b v="1"/>
  </r>
  <r>
    <s v="BN-2012-6027160"/>
    <x v="1163"/>
    <n v="17"/>
    <n v="12"/>
    <n v="12"/>
    <x v="1163"/>
    <s v="Evie Flockhart"/>
    <x v="12"/>
    <x v="83"/>
    <s v="Lisbon"/>
    <x v="2"/>
    <s v="Consumer"/>
    <s v="Economy"/>
    <x v="0"/>
    <x v="12"/>
    <s v="Stiletto Letter Opener, Steel"/>
    <n v="1"/>
    <n v="38"/>
    <n v="-29"/>
    <n v="3"/>
    <b v="0"/>
  </r>
  <r>
    <s v="AZ-2013-9186564"/>
    <x v="1164"/>
    <n v="17"/>
    <n v="12"/>
    <n v="13"/>
    <x v="1164"/>
    <s v="Joel Ortega"/>
    <x v="5"/>
    <x v="54"/>
    <s v="Madrid"/>
    <x v="2"/>
    <s v="Corporate"/>
    <s v="Immediate"/>
    <x v="0"/>
    <x v="8"/>
    <s v="Hamilton Beach Stove, Red"/>
    <n v="0"/>
    <n v="2712"/>
    <n v="1220"/>
    <n v="5"/>
    <b v="0"/>
  </r>
  <r>
    <s v="AZ-2013-6557454"/>
    <x v="1164"/>
    <n v="17"/>
    <n v="12"/>
    <n v="13"/>
    <x v="1164"/>
    <s v="Skye McCaffrey"/>
    <x v="1"/>
    <x v="5"/>
    <s v="Berlin"/>
    <x v="1"/>
    <s v="Consumer"/>
    <s v="Economy Plus"/>
    <x v="2"/>
    <x v="15"/>
    <s v="Rubbermaid Stacking Tray, Black"/>
    <n v="0"/>
    <n v="204"/>
    <n v="48"/>
    <n v="9"/>
    <b v="1"/>
  </r>
  <r>
    <s v="AZ-2013-4671281"/>
    <x v="1164"/>
    <n v="17"/>
    <n v="12"/>
    <n v="13"/>
    <x v="1164"/>
    <s v="Leah Marsh"/>
    <x v="1"/>
    <x v="23"/>
    <s v="Regensburg"/>
    <x v="1"/>
    <s v="Corporate"/>
    <s v="Economy Plus"/>
    <x v="1"/>
    <x v="7"/>
    <s v="Belkin Mouse, Erganomic"/>
    <n v="0"/>
    <n v="39"/>
    <n v="7"/>
    <n v="1"/>
    <b v="0"/>
  </r>
  <r>
    <s v="AZ-2013-2343353"/>
    <x v="1164"/>
    <n v="17"/>
    <n v="12"/>
    <n v="13"/>
    <x v="1164"/>
    <s v="David Lowe"/>
    <x v="8"/>
    <x v="99"/>
    <s v="Mouscron"/>
    <x v="1"/>
    <s v="Consumer"/>
    <s v="Economy"/>
    <x v="1"/>
    <x v="13"/>
    <s v="Hewlett Fax and Copier, High-Speed"/>
    <n v="0"/>
    <n v="382"/>
    <n v="92"/>
    <n v="2"/>
    <b v="1"/>
  </r>
  <r>
    <s v="AZ-2013-8583368"/>
    <x v="1164"/>
    <n v="17"/>
    <n v="12"/>
    <n v="13"/>
    <x v="1164"/>
    <s v="Angie Massengill"/>
    <x v="3"/>
    <x v="8"/>
    <s v="Sucy-en-Brie"/>
    <x v="1"/>
    <s v="Consumer"/>
    <s v="Economy"/>
    <x v="0"/>
    <x v="1"/>
    <s v="Acco Binding Machine, Clear"/>
    <n v="0"/>
    <n v="303"/>
    <n v="33"/>
    <n v="6"/>
    <b v="1"/>
  </r>
  <r>
    <s v="BN-2013-2658555"/>
    <x v="1164"/>
    <n v="17"/>
    <n v="12"/>
    <n v="13"/>
    <x v="1164"/>
    <s v="Leo Bannister"/>
    <x v="1"/>
    <x v="23"/>
    <s v="Munich"/>
    <x v="1"/>
    <s v="Home Office"/>
    <s v="Economy Plus"/>
    <x v="0"/>
    <x v="3"/>
    <s v="Smead Folders, Wire Frame"/>
    <n v="0"/>
    <n v="104"/>
    <n v="-5"/>
    <n v="7"/>
    <b v="1"/>
  </r>
  <r>
    <s v="AZ-2013-8583368"/>
    <x v="1164"/>
    <n v="17"/>
    <n v="12"/>
    <n v="13"/>
    <x v="1164"/>
    <s v="Angie Massengill"/>
    <x v="3"/>
    <x v="8"/>
    <s v="Sucy-en-Brie"/>
    <x v="1"/>
    <s v="Consumer"/>
    <s v="Economy"/>
    <x v="1"/>
    <x v="13"/>
    <s v="HP Wireless Fax, Digital"/>
    <n v="0"/>
    <n v="612"/>
    <n v="187"/>
    <n v="2"/>
    <b v="1"/>
  </r>
  <r>
    <s v="AZ-2014-6360683"/>
    <x v="1165"/>
    <n v="17"/>
    <n v="12"/>
    <n v="14"/>
    <x v="1165"/>
    <s v="Katie Evenden"/>
    <x v="5"/>
    <x v="58"/>
    <s v="Ponteareas"/>
    <x v="2"/>
    <s v="Corporate"/>
    <s v="Economy"/>
    <x v="0"/>
    <x v="1"/>
    <s v="Cardinal Binder Covers, Recycled"/>
    <n v="0"/>
    <n v="37"/>
    <n v="17"/>
    <n v="3"/>
    <b v="0"/>
  </r>
  <r>
    <s v="AZ-2014-2694550"/>
    <x v="1165"/>
    <n v="17"/>
    <n v="12"/>
    <n v="14"/>
    <x v="1165"/>
    <s v="Ashley Baldwinson"/>
    <x v="3"/>
    <x v="14"/>
    <s v="Albi"/>
    <x v="1"/>
    <s v="Corporate"/>
    <s v="Economy Plus"/>
    <x v="1"/>
    <x v="9"/>
    <s v="Cisco Office Telephone, Full Size"/>
    <n v="0"/>
    <n v="347"/>
    <n v="16"/>
    <n v="5"/>
    <b v="1"/>
  </r>
  <r>
    <s v="AZ-2014-2748626"/>
    <x v="1165"/>
    <n v="17"/>
    <n v="12"/>
    <n v="14"/>
    <x v="1165"/>
    <s v="Niki Peirce"/>
    <x v="1"/>
    <x v="1"/>
    <s v="Hagen"/>
    <x v="1"/>
    <s v="Consumer"/>
    <s v="Economy"/>
    <x v="0"/>
    <x v="11"/>
    <s v="Stockwell Clamps, Bulk Pack"/>
    <n v="0"/>
    <n v="38"/>
    <n v="3"/>
    <n v="2"/>
    <b v="0"/>
  </r>
  <r>
    <s v="BN-2014-7539265"/>
    <x v="1165"/>
    <n v="17"/>
    <n v="12"/>
    <n v="14"/>
    <x v="1165"/>
    <s v="Pamela Searles"/>
    <x v="4"/>
    <x v="4"/>
    <s v="Sheffield"/>
    <x v="0"/>
    <s v="Home Office"/>
    <s v="Economy"/>
    <x v="0"/>
    <x v="1"/>
    <s v="Ibico Index Tab, Clear"/>
    <n v="1"/>
    <n v="9"/>
    <n v="-6"/>
    <n v="2"/>
    <b v="0"/>
  </r>
  <r>
    <s v="BN-2014-7539265"/>
    <x v="1165"/>
    <n v="17"/>
    <n v="12"/>
    <n v="14"/>
    <x v="1165"/>
    <s v="Pamela Searles"/>
    <x v="4"/>
    <x v="4"/>
    <s v="Sheffield"/>
    <x v="0"/>
    <s v="Home Office"/>
    <s v="Economy"/>
    <x v="1"/>
    <x v="13"/>
    <s v="Canon Fax Machine, Color"/>
    <n v="1"/>
    <n v="1279"/>
    <n v="-640"/>
    <n v="8"/>
    <b v="1"/>
  </r>
  <r>
    <s v="AZ-2014-6453341"/>
    <x v="1165"/>
    <n v="17"/>
    <n v="12"/>
    <n v="14"/>
    <x v="1165"/>
    <s v="Bethany Child"/>
    <x v="3"/>
    <x v="39"/>
    <s v="Arles"/>
    <x v="1"/>
    <s v="Consumer"/>
    <s v="Economy"/>
    <x v="0"/>
    <x v="1"/>
    <s v="Acco Binding Machine, Clear"/>
    <n v="0"/>
    <n v="101"/>
    <n v="11"/>
    <n v="2"/>
    <b v="0"/>
  </r>
  <r>
    <s v="AZ-2014-6453341"/>
    <x v="1165"/>
    <n v="17"/>
    <n v="12"/>
    <n v="14"/>
    <x v="1165"/>
    <s v="Bethany Child"/>
    <x v="3"/>
    <x v="39"/>
    <s v="Arles"/>
    <x v="1"/>
    <s v="Consumer"/>
    <s v="Economy"/>
    <x v="0"/>
    <x v="1"/>
    <s v="Ibico Binder, Economy"/>
    <n v="0"/>
    <n v="31"/>
    <n v="9"/>
    <n v="2"/>
    <b v="1"/>
  </r>
  <r>
    <s v="AZ-2014-6453341"/>
    <x v="1165"/>
    <n v="17"/>
    <n v="12"/>
    <n v="14"/>
    <x v="1165"/>
    <s v="Bethany Child"/>
    <x v="3"/>
    <x v="39"/>
    <s v="Arles"/>
    <x v="1"/>
    <s v="Consumer"/>
    <s v="Economy"/>
    <x v="1"/>
    <x v="7"/>
    <s v="SanDisk Memory Card, Erganomic"/>
    <n v="0"/>
    <n v="220"/>
    <n v="40"/>
    <n v="2"/>
    <b v="0"/>
  </r>
  <r>
    <s v="AZ-2012-5380367"/>
    <x v="1166"/>
    <n v="18"/>
    <n v="12"/>
    <n v="12"/>
    <x v="1166"/>
    <s v="Angelina Hurst"/>
    <x v="5"/>
    <x v="22"/>
    <s v="Jerez de la Frontera"/>
    <x v="2"/>
    <s v="Consumer"/>
    <s v="Economy Plus"/>
    <x v="2"/>
    <x v="15"/>
    <s v="Deflect-O Clock, Duo Pack"/>
    <n v="0"/>
    <n v="151"/>
    <n v="14"/>
    <n v="3"/>
    <b v="1"/>
  </r>
  <r>
    <s v="AZ-2012-5380367"/>
    <x v="1166"/>
    <n v="18"/>
    <n v="12"/>
    <n v="12"/>
    <x v="1166"/>
    <s v="Angelina Hurst"/>
    <x v="5"/>
    <x v="22"/>
    <s v="Jerez de la Frontera"/>
    <x v="2"/>
    <s v="Consumer"/>
    <s v="Economy Plus"/>
    <x v="0"/>
    <x v="1"/>
    <s v="Acco Binder Covers, Economy"/>
    <n v="0"/>
    <n v="67"/>
    <n v="27"/>
    <n v="5"/>
    <b v="0"/>
  </r>
  <r>
    <s v="AZ-2012-5380367"/>
    <x v="1166"/>
    <n v="18"/>
    <n v="12"/>
    <n v="12"/>
    <x v="1166"/>
    <s v="Angelina Hurst"/>
    <x v="5"/>
    <x v="22"/>
    <s v="Jerez de la Frontera"/>
    <x v="2"/>
    <s v="Consumer"/>
    <s v="Economy Plus"/>
    <x v="0"/>
    <x v="1"/>
    <s v="Avery Binder Covers, Recycled"/>
    <n v="0"/>
    <n v="57"/>
    <n v="21"/>
    <n v="5"/>
    <b v="1"/>
  </r>
  <r>
    <s v="AZ-2012-5380367"/>
    <x v="1166"/>
    <n v="18"/>
    <n v="12"/>
    <n v="12"/>
    <x v="1166"/>
    <s v="Angelina Hurst"/>
    <x v="5"/>
    <x v="22"/>
    <s v="Jerez de la Frontera"/>
    <x v="2"/>
    <s v="Consumer"/>
    <s v="Economy Plus"/>
    <x v="0"/>
    <x v="3"/>
    <s v="Smead Folders, Industrial"/>
    <n v="0"/>
    <n v="65"/>
    <n v="9"/>
    <n v="4"/>
    <b v="0"/>
  </r>
  <r>
    <s v="AZ-2012-6814882"/>
    <x v="1166"/>
    <n v="18"/>
    <n v="12"/>
    <n v="12"/>
    <x v="1166"/>
    <s v="Patrick Townson"/>
    <x v="5"/>
    <x v="22"/>
    <s v="CÃ¡rtama"/>
    <x v="2"/>
    <s v="Home Office"/>
    <s v="Economy"/>
    <x v="2"/>
    <x v="6"/>
    <s v="Hon Rocking Chair, Set of Two"/>
    <n v="0"/>
    <n v="319"/>
    <n v="36"/>
    <n v="3"/>
    <b v="0"/>
  </r>
  <r>
    <s v="AZ-2012-334946"/>
    <x v="1166"/>
    <n v="18"/>
    <n v="12"/>
    <n v="12"/>
    <x v="1166"/>
    <s v="John Harris"/>
    <x v="5"/>
    <x v="38"/>
    <s v="Murcia"/>
    <x v="2"/>
    <s v="Corporate"/>
    <s v="Economy Plus"/>
    <x v="0"/>
    <x v="10"/>
    <s v="Cameo Interoffice Envelope, Set of 50"/>
    <n v="0"/>
    <n v="95"/>
    <n v="34"/>
    <n v="2"/>
    <b v="1"/>
  </r>
  <r>
    <s v="AZ-2012-334946"/>
    <x v="1166"/>
    <n v="18"/>
    <n v="12"/>
    <n v="12"/>
    <x v="1166"/>
    <s v="John Harris"/>
    <x v="5"/>
    <x v="38"/>
    <s v="Murcia"/>
    <x v="2"/>
    <s v="Corporate"/>
    <s v="Economy Plus"/>
    <x v="0"/>
    <x v="14"/>
    <s v="Smead File Folder Labels, Laser Printer Compatible"/>
    <n v="0"/>
    <n v="36"/>
    <n v="0"/>
    <n v="4"/>
    <b v="1"/>
  </r>
  <r>
    <s v="AZ-2012-334946"/>
    <x v="1166"/>
    <n v="18"/>
    <n v="12"/>
    <n v="12"/>
    <x v="1166"/>
    <s v="John Harris"/>
    <x v="5"/>
    <x v="38"/>
    <s v="Murcia"/>
    <x v="2"/>
    <s v="Corporate"/>
    <s v="Economy Plus"/>
    <x v="0"/>
    <x v="3"/>
    <s v="Eldon Box, Single Width"/>
    <n v="0"/>
    <n v="56"/>
    <n v="12"/>
    <n v="6"/>
    <b v="1"/>
  </r>
  <r>
    <s v="AZ-2012-334946"/>
    <x v="1166"/>
    <n v="18"/>
    <n v="12"/>
    <n v="12"/>
    <x v="1166"/>
    <s v="John Harris"/>
    <x v="5"/>
    <x v="38"/>
    <s v="Murcia"/>
    <x v="2"/>
    <s v="Corporate"/>
    <s v="Economy Plus"/>
    <x v="0"/>
    <x v="3"/>
    <s v="Smead Lockers, Wire Frame"/>
    <n v="0"/>
    <n v="711"/>
    <n v="-8"/>
    <n v="4"/>
    <b v="0"/>
  </r>
  <r>
    <s v="BN-2012-1971141"/>
    <x v="1166"/>
    <n v="18"/>
    <n v="12"/>
    <n v="12"/>
    <x v="1166"/>
    <s v="Edward Hodges"/>
    <x v="3"/>
    <x v="14"/>
    <s v="Toulouse"/>
    <x v="1"/>
    <s v="Consumer"/>
    <s v="Economy"/>
    <x v="1"/>
    <x v="9"/>
    <s v="Cisco Signal Booster, Cordless"/>
    <n v="1"/>
    <n v="108"/>
    <n v="-183"/>
    <n v="2"/>
    <b v="1"/>
  </r>
  <r>
    <s v="AZ-2013-8732782"/>
    <x v="1167"/>
    <n v="18"/>
    <n v="12"/>
    <n v="13"/>
    <x v="1167"/>
    <s v="Lydia Webster"/>
    <x v="1"/>
    <x v="47"/>
    <s v="Greifswald"/>
    <x v="1"/>
    <s v="Consumer"/>
    <s v="Economy Plus"/>
    <x v="1"/>
    <x v="4"/>
    <s v="Okidata Printer, White"/>
    <n v="0"/>
    <n v="534"/>
    <n v="5"/>
    <n v="2"/>
    <b v="1"/>
  </r>
  <r>
    <s v="AZ-2013-5078982"/>
    <x v="1167"/>
    <n v="18"/>
    <n v="12"/>
    <n v="13"/>
    <x v="1167"/>
    <s v="Zara Jennings"/>
    <x v="4"/>
    <x v="42"/>
    <s v="Edinburgh"/>
    <x v="0"/>
    <s v="Consumer"/>
    <s v="Economy"/>
    <x v="2"/>
    <x v="5"/>
    <s v="Ikea 3-Shelf Cabinet, Mobile"/>
    <n v="0"/>
    <n v="435"/>
    <n v="104"/>
    <n v="3"/>
    <b v="0"/>
  </r>
  <r>
    <s v="AZ-2013-5078982"/>
    <x v="1167"/>
    <n v="18"/>
    <n v="12"/>
    <n v="13"/>
    <x v="1167"/>
    <s v="Zara Jennings"/>
    <x v="4"/>
    <x v="42"/>
    <s v="Edinburgh"/>
    <x v="0"/>
    <s v="Consumer"/>
    <s v="Economy"/>
    <x v="0"/>
    <x v="2"/>
    <s v="BIC Canvas, Fluorescent"/>
    <n v="0"/>
    <n v="110"/>
    <n v="38"/>
    <n v="2"/>
    <b v="0"/>
  </r>
  <r>
    <s v="AZ-2013-5078982"/>
    <x v="1167"/>
    <n v="18"/>
    <n v="12"/>
    <n v="13"/>
    <x v="1167"/>
    <s v="Zara Jennings"/>
    <x v="4"/>
    <x v="42"/>
    <s v="Edinburgh"/>
    <x v="0"/>
    <s v="Consumer"/>
    <s v="Economy"/>
    <x v="0"/>
    <x v="2"/>
    <s v="Stanley Markers, Easy-Erase"/>
    <n v="0"/>
    <n v="112"/>
    <n v="0"/>
    <n v="5"/>
    <b v="0"/>
  </r>
  <r>
    <s v="AZ-2013-5078982"/>
    <x v="1167"/>
    <n v="18"/>
    <n v="12"/>
    <n v="13"/>
    <x v="1167"/>
    <s v="Zara Jennings"/>
    <x v="4"/>
    <x v="42"/>
    <s v="Edinburgh"/>
    <x v="0"/>
    <s v="Consumer"/>
    <s v="Economy"/>
    <x v="0"/>
    <x v="11"/>
    <s v="Accos Clamps, Metal"/>
    <n v="0"/>
    <n v="78"/>
    <n v="31"/>
    <n v="4"/>
    <b v="1"/>
  </r>
  <r>
    <s v="AZ-2013-5078982"/>
    <x v="1167"/>
    <n v="18"/>
    <n v="12"/>
    <n v="13"/>
    <x v="1167"/>
    <s v="Zara Jennings"/>
    <x v="4"/>
    <x v="42"/>
    <s v="Edinburgh"/>
    <x v="0"/>
    <s v="Consumer"/>
    <s v="Economy"/>
    <x v="0"/>
    <x v="3"/>
    <s v="Fellowes Folders, Single Width"/>
    <n v="0"/>
    <n v="132"/>
    <n v="54"/>
    <n v="5"/>
    <b v="1"/>
  </r>
  <r>
    <s v="AZ-2013-2667784"/>
    <x v="1167"/>
    <n v="18"/>
    <n v="12"/>
    <n v="13"/>
    <x v="1167"/>
    <s v="Holly Doyle"/>
    <x v="3"/>
    <x v="73"/>
    <s v="Rennes"/>
    <x v="1"/>
    <s v="Consumer"/>
    <s v="Economy"/>
    <x v="1"/>
    <x v="4"/>
    <s v="StarTech Inkjet, White"/>
    <n v="0"/>
    <n v="1270"/>
    <n v="433"/>
    <n v="5"/>
    <b v="0"/>
  </r>
  <r>
    <s v="AZ-2014-8677519"/>
    <x v="1168"/>
    <n v="18"/>
    <n v="12"/>
    <n v="14"/>
    <x v="1168"/>
    <s v="Tilly Payne"/>
    <x v="2"/>
    <x v="24"/>
    <s v="Vigevano"/>
    <x v="2"/>
    <s v="Consumer"/>
    <s v="Priority"/>
    <x v="0"/>
    <x v="14"/>
    <s v="Avery Round Labels, Alphabetical"/>
    <n v="0"/>
    <n v="28"/>
    <n v="6"/>
    <n v="4"/>
    <b v="1"/>
  </r>
  <r>
    <s v="AZ-2014-1538782"/>
    <x v="1168"/>
    <n v="18"/>
    <n v="12"/>
    <n v="14"/>
    <x v="1168"/>
    <s v="Sam French"/>
    <x v="2"/>
    <x v="15"/>
    <s v="Trapani"/>
    <x v="2"/>
    <s v="Consumer"/>
    <s v="Priority"/>
    <x v="0"/>
    <x v="3"/>
    <s v="Rogers Box, Single Width"/>
    <n v="0"/>
    <n v="43"/>
    <n v="-20"/>
    <n v="3"/>
    <b v="0"/>
  </r>
  <r>
    <s v="AZ-2014-1538782"/>
    <x v="1168"/>
    <n v="18"/>
    <n v="12"/>
    <n v="14"/>
    <x v="1168"/>
    <s v="Sam French"/>
    <x v="2"/>
    <x v="15"/>
    <s v="Trapani"/>
    <x v="2"/>
    <s v="Consumer"/>
    <s v="Priority"/>
    <x v="0"/>
    <x v="3"/>
    <s v="Rogers Lockers, Wire Frame"/>
    <n v="0"/>
    <n v="632"/>
    <n v="-158"/>
    <n v="5"/>
    <b v="0"/>
  </r>
  <r>
    <s v="AZ-2014-1538782"/>
    <x v="1168"/>
    <n v="18"/>
    <n v="12"/>
    <n v="14"/>
    <x v="1168"/>
    <s v="Sam French"/>
    <x v="2"/>
    <x v="15"/>
    <s v="Trapani"/>
    <x v="2"/>
    <s v="Consumer"/>
    <s v="Priority"/>
    <x v="0"/>
    <x v="3"/>
    <s v="Rogers Trays, Single Width"/>
    <n v="0"/>
    <n v="185"/>
    <n v="-102"/>
    <n v="5"/>
    <b v="0"/>
  </r>
  <r>
    <s v="AZ-2014-1538782"/>
    <x v="1168"/>
    <n v="18"/>
    <n v="12"/>
    <n v="14"/>
    <x v="1168"/>
    <s v="Sam French"/>
    <x v="2"/>
    <x v="15"/>
    <s v="Trapani"/>
    <x v="2"/>
    <s v="Consumer"/>
    <s v="Priority"/>
    <x v="1"/>
    <x v="9"/>
    <s v="Samsung Signal Booster, Cordless"/>
    <n v="0"/>
    <n v="251"/>
    <n v="4"/>
    <n v="3"/>
    <b v="0"/>
  </r>
  <r>
    <s v="AZ-2014-2267437"/>
    <x v="1168"/>
    <n v="18"/>
    <n v="12"/>
    <n v="14"/>
    <x v="1168"/>
    <s v="Janet Broussard"/>
    <x v="3"/>
    <x v="8"/>
    <s v="Paris"/>
    <x v="1"/>
    <s v="Consumer"/>
    <s v="Economy"/>
    <x v="1"/>
    <x v="9"/>
    <s v="Motorola Signal Booster, Full Size"/>
    <n v="0"/>
    <n v="368"/>
    <n v="4"/>
    <n v="3"/>
    <b v="0"/>
  </r>
  <r>
    <s v="AZ-2014-8427942"/>
    <x v="1168"/>
    <n v="18"/>
    <n v="12"/>
    <n v="14"/>
    <x v="1168"/>
    <s v="Joshua Romero"/>
    <x v="3"/>
    <x v="27"/>
    <s v="Limoges"/>
    <x v="1"/>
    <s v="Consumer"/>
    <s v="Economy"/>
    <x v="2"/>
    <x v="6"/>
    <s v="Novimex Executive Leather Armchair, Red"/>
    <n v="0"/>
    <n v="1657"/>
    <n v="460"/>
    <n v="4"/>
    <b v="0"/>
  </r>
  <r>
    <s v="AZ-2014-8427942"/>
    <x v="1168"/>
    <n v="18"/>
    <n v="12"/>
    <n v="14"/>
    <x v="1168"/>
    <s v="Joshua Romero"/>
    <x v="3"/>
    <x v="27"/>
    <s v="Limoges"/>
    <x v="1"/>
    <s v="Consumer"/>
    <s v="Economy"/>
    <x v="0"/>
    <x v="3"/>
    <s v="Tenex Box, Industrial"/>
    <n v="0"/>
    <n v="61"/>
    <n v="25"/>
    <n v="4"/>
    <b v="0"/>
  </r>
  <r>
    <s v="AZ-2014-5922257"/>
    <x v="1168"/>
    <n v="18"/>
    <n v="12"/>
    <n v="14"/>
    <x v="1168"/>
    <s v="Zona Meyer"/>
    <x v="1"/>
    <x v="5"/>
    <s v="Berlin"/>
    <x v="1"/>
    <s v="Corporate"/>
    <s v="Economy"/>
    <x v="0"/>
    <x v="2"/>
    <s v="Boston Pencil Sharpener, Water Color"/>
    <n v="0"/>
    <n v="131"/>
    <n v="4"/>
    <n v="5"/>
    <b v="0"/>
  </r>
  <r>
    <s v="AZ-2014-5922257"/>
    <x v="1168"/>
    <n v="18"/>
    <n v="12"/>
    <n v="14"/>
    <x v="1168"/>
    <s v="Zona Meyer"/>
    <x v="1"/>
    <x v="5"/>
    <s v="Berlin"/>
    <x v="1"/>
    <s v="Corporate"/>
    <s v="Economy"/>
    <x v="0"/>
    <x v="1"/>
    <s v="Wilson Jones 3-Hole Punch, Economy"/>
    <n v="0"/>
    <n v="101"/>
    <n v="26"/>
    <n v="4"/>
    <b v="0"/>
  </r>
  <r>
    <s v="AZ-2014-5958332"/>
    <x v="1168"/>
    <n v="18"/>
    <n v="12"/>
    <n v="14"/>
    <x v="1168"/>
    <s v="Milla Day"/>
    <x v="4"/>
    <x v="4"/>
    <s v="Leeds"/>
    <x v="0"/>
    <s v="Consumer"/>
    <s v="Economy"/>
    <x v="0"/>
    <x v="11"/>
    <s v="Accos Thumb Tacks, Bulk Pack"/>
    <n v="0"/>
    <n v="41"/>
    <n v="9"/>
    <n v="3"/>
    <b v="0"/>
  </r>
  <r>
    <s v="AZ-2011-8737"/>
    <x v="1169"/>
    <n v="19"/>
    <n v="12"/>
    <n v="11"/>
    <x v="1169"/>
    <s v="Kayla Tearle"/>
    <x v="1"/>
    <x v="1"/>
    <s v="Duisburg"/>
    <x v="1"/>
    <s v="Corporate"/>
    <s v="Economy Plus"/>
    <x v="0"/>
    <x v="2"/>
    <s v="Stanley Canvas, Easy-Erase"/>
    <n v="0"/>
    <n v="99"/>
    <n v="24"/>
    <n v="2"/>
    <b v="1"/>
  </r>
  <r>
    <s v="AZ-2011-8737"/>
    <x v="1169"/>
    <n v="19"/>
    <n v="12"/>
    <n v="11"/>
    <x v="1169"/>
    <s v="Kayla Tearle"/>
    <x v="1"/>
    <x v="1"/>
    <s v="Duisburg"/>
    <x v="1"/>
    <s v="Corporate"/>
    <s v="Economy Plus"/>
    <x v="0"/>
    <x v="3"/>
    <s v="Rogers Box, Wire Frame"/>
    <n v="0"/>
    <n v="83"/>
    <n v="2"/>
    <n v="4"/>
    <b v="1"/>
  </r>
  <r>
    <s v="AZ-2011-3096034"/>
    <x v="1169"/>
    <n v="19"/>
    <n v="12"/>
    <n v="11"/>
    <x v="1169"/>
    <s v="Katie Thom"/>
    <x v="5"/>
    <x v="22"/>
    <s v="Mijas"/>
    <x v="2"/>
    <s v="Corporate"/>
    <s v="Economy"/>
    <x v="0"/>
    <x v="14"/>
    <s v="Novimex Removable Labels, Adjustable"/>
    <n v="0"/>
    <n v="41"/>
    <n v="4"/>
    <n v="4"/>
    <b v="1"/>
  </r>
  <r>
    <s v="AZ-2011-3096034"/>
    <x v="1169"/>
    <n v="19"/>
    <n v="12"/>
    <n v="11"/>
    <x v="1169"/>
    <s v="Katie Thom"/>
    <x v="5"/>
    <x v="22"/>
    <s v="Mijas"/>
    <x v="2"/>
    <s v="Corporate"/>
    <s v="Economy"/>
    <x v="1"/>
    <x v="7"/>
    <s v="Memorex Numeric Keypad, Bluetooth"/>
    <n v="0"/>
    <n v="91"/>
    <n v="35"/>
    <n v="2"/>
    <b v="1"/>
  </r>
  <r>
    <s v="AZ-2011-6760420"/>
    <x v="1169"/>
    <n v="19"/>
    <n v="12"/>
    <n v="11"/>
    <x v="1169"/>
    <s v="Daniel Hamilton"/>
    <x v="10"/>
    <x v="29"/>
    <s v="Vienna"/>
    <x v="1"/>
    <s v="Home Office"/>
    <s v="Economy"/>
    <x v="2"/>
    <x v="5"/>
    <s v="Safco 3-Shelf Cabinet, Mobile"/>
    <n v="0"/>
    <n v="1542"/>
    <n v="200"/>
    <n v="9"/>
    <b v="0"/>
  </r>
  <r>
    <s v="AZ-2011-6760420"/>
    <x v="1169"/>
    <n v="19"/>
    <n v="12"/>
    <n v="11"/>
    <x v="1169"/>
    <s v="Daniel Hamilton"/>
    <x v="10"/>
    <x v="29"/>
    <s v="Vienna"/>
    <x v="1"/>
    <s v="Home Office"/>
    <s v="Economy"/>
    <x v="2"/>
    <x v="6"/>
    <s v="Office Star Executive Leather Armchair, Adjustable"/>
    <n v="0"/>
    <n v="1395"/>
    <n v="572"/>
    <n v="3"/>
    <b v="0"/>
  </r>
  <r>
    <s v="AZ-2011-6760420"/>
    <x v="1169"/>
    <n v="19"/>
    <n v="12"/>
    <n v="11"/>
    <x v="1169"/>
    <s v="Daniel Hamilton"/>
    <x v="10"/>
    <x v="29"/>
    <s v="Vienna"/>
    <x v="1"/>
    <s v="Home Office"/>
    <s v="Economy"/>
    <x v="0"/>
    <x v="3"/>
    <s v="Rogers Shelving, Wire Frame"/>
    <n v="0"/>
    <n v="184"/>
    <n v="57"/>
    <n v="3"/>
    <b v="0"/>
  </r>
  <r>
    <s v="AZ-2011-6760420"/>
    <x v="1169"/>
    <n v="19"/>
    <n v="12"/>
    <n v="11"/>
    <x v="1169"/>
    <s v="Daniel Hamilton"/>
    <x v="10"/>
    <x v="29"/>
    <s v="Vienna"/>
    <x v="1"/>
    <s v="Home Office"/>
    <s v="Economy"/>
    <x v="0"/>
    <x v="12"/>
    <s v="Stiletto Ruler, High Speed"/>
    <n v="0"/>
    <n v="179"/>
    <n v="23"/>
    <n v="12"/>
    <b v="0"/>
  </r>
  <r>
    <s v="BN-2011-3962140"/>
    <x v="1169"/>
    <n v="19"/>
    <n v="12"/>
    <n v="11"/>
    <x v="1169"/>
    <s v="Mark Westfall"/>
    <x v="0"/>
    <x v="0"/>
    <s v="Stockholm"/>
    <x v="0"/>
    <s v="Consumer"/>
    <s v="Economy Plus"/>
    <x v="0"/>
    <x v="10"/>
    <s v="Cameo Clasp Envelope, with clear poly window"/>
    <n v="1"/>
    <n v="13"/>
    <n v="-4"/>
    <n v="2"/>
    <b v="0"/>
  </r>
  <r>
    <s v="AZ-2012-2807686"/>
    <x v="1170"/>
    <n v="19"/>
    <n v="12"/>
    <n v="12"/>
    <x v="1170"/>
    <s v="Liam Marshall"/>
    <x v="4"/>
    <x v="4"/>
    <s v="London"/>
    <x v="0"/>
    <s v="Home Office"/>
    <s v="Economy"/>
    <x v="2"/>
    <x v="5"/>
    <s v="Sauder Classic Bookcase, Mobile"/>
    <n v="0"/>
    <n v="1579"/>
    <n v="614"/>
    <n v="4"/>
    <b v="1"/>
  </r>
  <r>
    <s v="AZ-2012-6411999"/>
    <x v="1170"/>
    <n v="19"/>
    <n v="12"/>
    <n v="12"/>
    <x v="1170"/>
    <s v="James Brown"/>
    <x v="3"/>
    <x v="8"/>
    <s v="Saint-Denis"/>
    <x v="1"/>
    <s v="Corporate"/>
    <s v="Economy Plus"/>
    <x v="0"/>
    <x v="10"/>
    <s v="Ames Clasp Envelope, Set of 50"/>
    <n v="0"/>
    <n v="14"/>
    <n v="6"/>
    <n v="2"/>
    <b v="0"/>
  </r>
  <r>
    <s v="AZ-2012-5770966"/>
    <x v="1170"/>
    <n v="19"/>
    <n v="12"/>
    <n v="12"/>
    <x v="1170"/>
    <s v="Kevin Madigan"/>
    <x v="3"/>
    <x v="39"/>
    <s v="Toulon"/>
    <x v="1"/>
    <s v="Consumer"/>
    <s v="Economy Plus"/>
    <x v="0"/>
    <x v="10"/>
    <s v="Jiffy Peel and Seal, Security-Tint"/>
    <n v="0"/>
    <n v="112"/>
    <n v="12"/>
    <n v="5"/>
    <b v="1"/>
  </r>
  <r>
    <s v="AZ-2012-5770966"/>
    <x v="1170"/>
    <n v="19"/>
    <n v="12"/>
    <n v="12"/>
    <x v="1170"/>
    <s v="Kevin Madigan"/>
    <x v="3"/>
    <x v="39"/>
    <s v="Toulon"/>
    <x v="1"/>
    <s v="Consumer"/>
    <s v="Economy Plus"/>
    <x v="1"/>
    <x v="13"/>
    <s v="Canon Fax Machine, Digital"/>
    <n v="0"/>
    <n v="1081"/>
    <n v="102"/>
    <n v="4"/>
    <b v="0"/>
  </r>
  <r>
    <s v="AZ-2012-998550"/>
    <x v="1170"/>
    <n v="19"/>
    <n v="12"/>
    <n v="12"/>
    <x v="1170"/>
    <s v="Ngoc Orozco"/>
    <x v="1"/>
    <x v="5"/>
    <s v="Berlin"/>
    <x v="1"/>
    <s v="Home Office"/>
    <s v="Economy"/>
    <x v="2"/>
    <x v="5"/>
    <s v="Dania Corner Shelving, Mobile"/>
    <n v="0"/>
    <n v="498"/>
    <n v="56"/>
    <n v="5"/>
    <b v="1"/>
  </r>
  <r>
    <s v="AZ-2013-8560588"/>
    <x v="1171"/>
    <n v="19"/>
    <n v="12"/>
    <n v="13"/>
    <x v="1171"/>
    <s v="Ruby Frost"/>
    <x v="5"/>
    <x v="38"/>
    <s v="Cartagena"/>
    <x v="2"/>
    <s v="Home Office"/>
    <s v="Priority"/>
    <x v="0"/>
    <x v="3"/>
    <s v="Fellowes Folders, Blue"/>
    <n v="0"/>
    <n v="95"/>
    <n v="42"/>
    <n v="4"/>
    <b v="1"/>
  </r>
  <r>
    <s v="BN-2013-6111017"/>
    <x v="1171"/>
    <n v="19"/>
    <n v="12"/>
    <n v="13"/>
    <x v="1171"/>
    <s v="Pamela Searles"/>
    <x v="5"/>
    <x v="20"/>
    <s v="Burgos"/>
    <x v="2"/>
    <s v="Home Office"/>
    <s v="Economy Plus"/>
    <x v="0"/>
    <x v="3"/>
    <s v="Smead File Cart, Blue"/>
    <n v="0"/>
    <n v="574"/>
    <n v="-57"/>
    <n v="5"/>
    <b v="1"/>
  </r>
  <r>
    <s v="BN-2013-6111017"/>
    <x v="1171"/>
    <n v="19"/>
    <n v="12"/>
    <n v="13"/>
    <x v="1171"/>
    <s v="Pamela Searles"/>
    <x v="5"/>
    <x v="20"/>
    <s v="Burgos"/>
    <x v="2"/>
    <s v="Home Office"/>
    <s v="Economy Plus"/>
    <x v="0"/>
    <x v="3"/>
    <s v="Tenex File Cart, Blue"/>
    <n v="0"/>
    <n v="719"/>
    <n v="64"/>
    <n v="6"/>
    <b v="0"/>
  </r>
  <r>
    <s v="BN-2013-6111017"/>
    <x v="1171"/>
    <n v="19"/>
    <n v="12"/>
    <n v="13"/>
    <x v="1171"/>
    <s v="Pamela Searles"/>
    <x v="5"/>
    <x v="20"/>
    <s v="Burgos"/>
    <x v="2"/>
    <s v="Home Office"/>
    <s v="Economy Plus"/>
    <x v="0"/>
    <x v="3"/>
    <s v="Tenex File Cart, Single Width"/>
    <n v="0"/>
    <n v="845"/>
    <n v="-9"/>
    <n v="7"/>
    <b v="0"/>
  </r>
  <r>
    <s v="AZ-2013-162732"/>
    <x v="1171"/>
    <n v="19"/>
    <n v="12"/>
    <n v="13"/>
    <x v="1171"/>
    <s v="Joshua Romero"/>
    <x v="8"/>
    <x v="117"/>
    <s v="Leuven"/>
    <x v="1"/>
    <s v="Consumer"/>
    <s v="Economy"/>
    <x v="2"/>
    <x v="15"/>
    <s v="Eldon Photo Frame, Duo Pack"/>
    <n v="0"/>
    <n v="175"/>
    <n v="10"/>
    <n v="3"/>
    <b v="0"/>
  </r>
  <r>
    <s v="AZ-2013-162732"/>
    <x v="1171"/>
    <n v="19"/>
    <n v="12"/>
    <n v="13"/>
    <x v="1171"/>
    <s v="Joshua Romero"/>
    <x v="8"/>
    <x v="117"/>
    <s v="Leuven"/>
    <x v="1"/>
    <s v="Consumer"/>
    <s v="Economy"/>
    <x v="0"/>
    <x v="2"/>
    <s v="BIC Markers, Fluorescent"/>
    <n v="0"/>
    <n v="83"/>
    <n v="7"/>
    <n v="3"/>
    <b v="0"/>
  </r>
  <r>
    <s v="AZ-2013-162732"/>
    <x v="1171"/>
    <n v="19"/>
    <n v="12"/>
    <n v="13"/>
    <x v="1171"/>
    <s v="Joshua Romero"/>
    <x v="8"/>
    <x v="117"/>
    <s v="Leuven"/>
    <x v="1"/>
    <s v="Consumer"/>
    <s v="Economy"/>
    <x v="0"/>
    <x v="3"/>
    <s v="Smead Shelving, Single Width"/>
    <n v="0"/>
    <n v="343"/>
    <n v="154"/>
    <n v="7"/>
    <b v="0"/>
  </r>
  <r>
    <s v="AZ-2013-6016328"/>
    <x v="1171"/>
    <n v="19"/>
    <n v="12"/>
    <n v="13"/>
    <x v="1171"/>
    <s v="Eileen Walker"/>
    <x v="1"/>
    <x v="1"/>
    <s v="Essen"/>
    <x v="1"/>
    <s v="Consumer"/>
    <s v="Economy"/>
    <x v="0"/>
    <x v="2"/>
    <s v="Binney &amp; Smith Canvas, Fluorescent"/>
    <n v="0"/>
    <n v="105"/>
    <n v="20"/>
    <n v="2"/>
    <b v="1"/>
  </r>
  <r>
    <s v="AZ-2013-2300894"/>
    <x v="1171"/>
    <n v="19"/>
    <n v="12"/>
    <n v="13"/>
    <x v="1171"/>
    <s v="Pamela Searles"/>
    <x v="3"/>
    <x v="3"/>
    <s v="Nancy"/>
    <x v="1"/>
    <s v="Home Office"/>
    <s v="Economy"/>
    <x v="0"/>
    <x v="10"/>
    <s v="Ames Mailers, Set of 50"/>
    <n v="0"/>
    <n v="36"/>
    <n v="5"/>
    <n v="1"/>
    <b v="1"/>
  </r>
  <r>
    <s v="AZ-2013-962697"/>
    <x v="1171"/>
    <n v="19"/>
    <n v="12"/>
    <n v="13"/>
    <x v="1171"/>
    <s v="Denise Harris"/>
    <x v="2"/>
    <x v="6"/>
    <s v="Rome"/>
    <x v="2"/>
    <s v="Consumer"/>
    <s v="Economy"/>
    <x v="1"/>
    <x v="4"/>
    <s v="Panasonic Receipt Printer, Red"/>
    <n v="0"/>
    <n v="283"/>
    <n v="42"/>
    <n v="4"/>
    <b v="1"/>
  </r>
  <r>
    <s v="AZ-2013-2709879"/>
    <x v="1171"/>
    <n v="19"/>
    <n v="12"/>
    <n v="13"/>
    <x v="1171"/>
    <s v="Callum Hagai"/>
    <x v="3"/>
    <x v="8"/>
    <s v="Moissy-Cramayel"/>
    <x v="1"/>
    <s v="Home Office"/>
    <s v="Economy Plus"/>
    <x v="0"/>
    <x v="2"/>
    <s v="Boston Pens, Blue"/>
    <n v="0"/>
    <n v="71"/>
    <n v="1"/>
    <n v="5"/>
    <b v="1"/>
  </r>
  <r>
    <s v="AZ-2013-4589605"/>
    <x v="1171"/>
    <n v="19"/>
    <n v="12"/>
    <n v="13"/>
    <x v="1171"/>
    <s v="Natasha Sykes"/>
    <x v="6"/>
    <x v="11"/>
    <s v="Cork"/>
    <x v="0"/>
    <s v="Consumer"/>
    <s v="Economy"/>
    <x v="0"/>
    <x v="0"/>
    <s v="Enermax Message Books, 8.5 x 11"/>
    <n v="1"/>
    <n v="13"/>
    <n v="-7"/>
    <n v="1"/>
    <b v="1"/>
  </r>
  <r>
    <s v="AZ-2013-4589605"/>
    <x v="1171"/>
    <n v="19"/>
    <n v="12"/>
    <n v="13"/>
    <x v="1171"/>
    <s v="Natasha Sykes"/>
    <x v="6"/>
    <x v="11"/>
    <s v="Cork"/>
    <x v="0"/>
    <s v="Consumer"/>
    <s v="Economy"/>
    <x v="0"/>
    <x v="3"/>
    <s v="Fellowes Shelving, Wire Frame"/>
    <n v="1"/>
    <n v="114"/>
    <n v="-21"/>
    <n v="4"/>
    <b v="1"/>
  </r>
  <r>
    <s v="AZ-2013-4589605"/>
    <x v="1171"/>
    <n v="19"/>
    <n v="12"/>
    <n v="13"/>
    <x v="1171"/>
    <s v="Natasha Sykes"/>
    <x v="6"/>
    <x v="11"/>
    <s v="Cork"/>
    <x v="0"/>
    <s v="Consumer"/>
    <s v="Economy"/>
    <x v="1"/>
    <x v="9"/>
    <s v="Cisco Speaker Phone, Cordless"/>
    <n v="1"/>
    <n v="141"/>
    <n v="-113"/>
    <n v="2"/>
    <b v="0"/>
  </r>
  <r>
    <s v="AZ-2014-3367172"/>
    <x v="1172"/>
    <n v="19"/>
    <n v="12"/>
    <n v="14"/>
    <x v="1172"/>
    <s v="Zara Money"/>
    <x v="4"/>
    <x v="4"/>
    <s v="Middlesbrough"/>
    <x v="0"/>
    <s v="Corporate"/>
    <s v="Immediate"/>
    <x v="0"/>
    <x v="1"/>
    <s v="Avery Binder, Recycled"/>
    <n v="0"/>
    <n v="80"/>
    <n v="37"/>
    <n v="6"/>
    <b v="0"/>
  </r>
  <r>
    <s v="AZ-2014-3367172"/>
    <x v="1172"/>
    <n v="19"/>
    <n v="12"/>
    <n v="14"/>
    <x v="1172"/>
    <s v="Zara Money"/>
    <x v="4"/>
    <x v="4"/>
    <s v="Middlesbrough"/>
    <x v="0"/>
    <s v="Corporate"/>
    <s v="Immediate"/>
    <x v="1"/>
    <x v="13"/>
    <s v="Brother Fax Machine, Color"/>
    <n v="0"/>
    <n v="1600"/>
    <n v="720"/>
    <n v="5"/>
    <b v="1"/>
  </r>
  <r>
    <s v="AZ-2014-9797465"/>
    <x v="1172"/>
    <n v="19"/>
    <n v="12"/>
    <n v="14"/>
    <x v="1172"/>
    <s v="Georgia Arundale"/>
    <x v="1"/>
    <x v="1"/>
    <s v="Halle"/>
    <x v="1"/>
    <s v="Corporate"/>
    <s v="Priority"/>
    <x v="2"/>
    <x v="6"/>
    <s v="SAFCO Rocking Chair, Black"/>
    <n v="0"/>
    <n v="119"/>
    <n v="1"/>
    <n v="1"/>
    <b v="0"/>
  </r>
  <r>
    <s v="AZ-2014-2452834"/>
    <x v="1172"/>
    <n v="19"/>
    <n v="12"/>
    <n v="14"/>
    <x v="1172"/>
    <s v="Lisa Boyette"/>
    <x v="3"/>
    <x v="30"/>
    <s v="Wasquehal"/>
    <x v="1"/>
    <s v="Corporate"/>
    <s v="Priority"/>
    <x v="0"/>
    <x v="2"/>
    <s v="Binney &amp; Smith Pens, Easy-Erase"/>
    <n v="0"/>
    <n v="73"/>
    <n v="0"/>
    <n v="6"/>
    <b v="1"/>
  </r>
  <r>
    <s v="AZ-2014-6852379"/>
    <x v="1172"/>
    <n v="19"/>
    <n v="12"/>
    <n v="14"/>
    <x v="1172"/>
    <s v="Alex Greenwood"/>
    <x v="10"/>
    <x v="102"/>
    <s v="Villach"/>
    <x v="1"/>
    <s v="Consumer"/>
    <s v="Priority"/>
    <x v="0"/>
    <x v="12"/>
    <s v="Stiletto Ruler, Easy Grip"/>
    <n v="0"/>
    <n v="83"/>
    <n v="34"/>
    <n v="5"/>
    <b v="1"/>
  </r>
  <r>
    <s v="AZ-2014-8636946"/>
    <x v="1172"/>
    <n v="19"/>
    <n v="12"/>
    <n v="14"/>
    <x v="1172"/>
    <s v="Rebecca Cook"/>
    <x v="3"/>
    <x v="73"/>
    <s v="Brest"/>
    <x v="1"/>
    <s v="Corporate"/>
    <s v="Economy Plus"/>
    <x v="0"/>
    <x v="1"/>
    <s v="Cardinal Binder Covers, Recycled"/>
    <n v="0"/>
    <n v="37"/>
    <n v="17"/>
    <n v="3"/>
    <b v="1"/>
  </r>
  <r>
    <s v="AZ-2014-4112590"/>
    <x v="1172"/>
    <n v="19"/>
    <n v="12"/>
    <n v="14"/>
    <x v="1172"/>
    <s v="Juanita Smalls"/>
    <x v="3"/>
    <x v="27"/>
    <s v="Pessac"/>
    <x v="1"/>
    <s v="Home Office"/>
    <s v="Priority"/>
    <x v="0"/>
    <x v="10"/>
    <s v="GlobeWeis Clasp Envelope, Security-Tint"/>
    <n v="0"/>
    <n v="37"/>
    <n v="14"/>
    <n v="3"/>
    <b v="1"/>
  </r>
  <r>
    <s v="AZ-2014-6423763"/>
    <x v="1172"/>
    <n v="19"/>
    <n v="12"/>
    <n v="14"/>
    <x v="1172"/>
    <s v="Xavier Burford"/>
    <x v="3"/>
    <x v="9"/>
    <s v="Villefontaine"/>
    <x v="1"/>
    <s v="Corporate"/>
    <s v="Economy"/>
    <x v="2"/>
    <x v="5"/>
    <s v="Ikea Library with Doors, Mobile"/>
    <n v="0"/>
    <n v="659"/>
    <n v="-37"/>
    <n v="2"/>
    <b v="1"/>
  </r>
  <r>
    <s v="AZ-2014-1456061"/>
    <x v="1172"/>
    <n v="19"/>
    <n v="12"/>
    <n v="14"/>
    <x v="1172"/>
    <s v="Eve Bates"/>
    <x v="8"/>
    <x v="99"/>
    <s v="Tournai"/>
    <x v="1"/>
    <s v="Consumer"/>
    <s v="Economy Plus"/>
    <x v="0"/>
    <x v="1"/>
    <s v="Acco 3-Hole Punch, Durable"/>
    <n v="0"/>
    <n v="158"/>
    <n v="65"/>
    <n v="5"/>
    <b v="0"/>
  </r>
  <r>
    <s v="AZ-2014-6423763"/>
    <x v="1172"/>
    <n v="19"/>
    <n v="12"/>
    <n v="14"/>
    <x v="1172"/>
    <s v="Xavier Burford"/>
    <x v="3"/>
    <x v="9"/>
    <s v="Villefontaine"/>
    <x v="1"/>
    <s v="Corporate"/>
    <s v="Economy"/>
    <x v="0"/>
    <x v="8"/>
    <s v="Hoover Toaster, Black"/>
    <n v="0"/>
    <n v="224"/>
    <n v="87"/>
    <n v="3"/>
    <b v="1"/>
  </r>
  <r>
    <s v="AZ-2014-6423763"/>
    <x v="1172"/>
    <n v="19"/>
    <n v="12"/>
    <n v="14"/>
    <x v="1172"/>
    <s v="Xavier Burford"/>
    <x v="3"/>
    <x v="9"/>
    <s v="Villefontaine"/>
    <x v="1"/>
    <s v="Corporate"/>
    <s v="Economy"/>
    <x v="0"/>
    <x v="1"/>
    <s v="Cardinal 3-Hole Punch, Durable"/>
    <n v="0"/>
    <n v="212"/>
    <n v="97"/>
    <n v="7"/>
    <b v="1"/>
  </r>
  <r>
    <s v="AZ-2014-6423763"/>
    <x v="1172"/>
    <n v="19"/>
    <n v="12"/>
    <n v="14"/>
    <x v="1172"/>
    <s v="Xavier Burford"/>
    <x v="3"/>
    <x v="9"/>
    <s v="Villefontaine"/>
    <x v="1"/>
    <s v="Corporate"/>
    <s v="Economy"/>
    <x v="0"/>
    <x v="0"/>
    <s v="Xerox Message Books, Recycled"/>
    <n v="0"/>
    <n v="20"/>
    <n v="6"/>
    <n v="1"/>
    <b v="1"/>
  </r>
  <r>
    <s v="AZ-2014-6423763"/>
    <x v="1172"/>
    <n v="19"/>
    <n v="12"/>
    <n v="14"/>
    <x v="1172"/>
    <s v="Xavier Burford"/>
    <x v="3"/>
    <x v="9"/>
    <s v="Villefontaine"/>
    <x v="1"/>
    <s v="Corporate"/>
    <s v="Economy"/>
    <x v="0"/>
    <x v="3"/>
    <s v="Rogers File Cart, Single Width"/>
    <n v="0"/>
    <n v="382"/>
    <n v="68"/>
    <n v="3"/>
    <b v="0"/>
  </r>
  <r>
    <s v="AZ-2014-5854917"/>
    <x v="1172"/>
    <n v="19"/>
    <n v="12"/>
    <n v="14"/>
    <x v="1172"/>
    <s v="Charli Rose"/>
    <x v="5"/>
    <x v="54"/>
    <s v="Getafe"/>
    <x v="2"/>
    <s v="Consumer"/>
    <s v="Economy"/>
    <x v="0"/>
    <x v="3"/>
    <s v="Rogers Lockers, Wire Frame"/>
    <n v="0"/>
    <n v="758"/>
    <n v="126"/>
    <n v="4"/>
    <b v="0"/>
  </r>
  <r>
    <s v="AZ-2014-6423763"/>
    <x v="1172"/>
    <n v="19"/>
    <n v="12"/>
    <n v="14"/>
    <x v="1172"/>
    <s v="Xavier Burford"/>
    <x v="3"/>
    <x v="9"/>
    <s v="Villefontaine"/>
    <x v="1"/>
    <s v="Corporate"/>
    <s v="Economy"/>
    <x v="1"/>
    <x v="7"/>
    <s v="SanDisk Router, Erganomic"/>
    <n v="0"/>
    <n v="508"/>
    <n v="203"/>
    <n v="2"/>
    <b v="1"/>
  </r>
  <r>
    <s v="AZ-2014-6423763"/>
    <x v="1172"/>
    <n v="19"/>
    <n v="12"/>
    <n v="14"/>
    <x v="1172"/>
    <s v="Xavier Burford"/>
    <x v="3"/>
    <x v="9"/>
    <s v="Villefontaine"/>
    <x v="1"/>
    <s v="Corporate"/>
    <s v="Economy"/>
    <x v="1"/>
    <x v="13"/>
    <s v="Brother Wireless Fax, Digital"/>
    <n v="0"/>
    <n v="965"/>
    <n v="-68"/>
    <n v="3"/>
    <b v="0"/>
  </r>
  <r>
    <s v="AZ-2014-6423763"/>
    <x v="1172"/>
    <n v="19"/>
    <n v="12"/>
    <n v="14"/>
    <x v="1172"/>
    <s v="Xavier Burford"/>
    <x v="3"/>
    <x v="9"/>
    <s v="Villefontaine"/>
    <x v="1"/>
    <s v="Corporate"/>
    <s v="Economy"/>
    <x v="1"/>
    <x v="13"/>
    <s v="HP Copy Machine, Color"/>
    <n v="0"/>
    <n v="206"/>
    <n v="12"/>
    <n v="1"/>
    <b v="1"/>
  </r>
  <r>
    <s v="AZ-2014-8034683"/>
    <x v="1172"/>
    <n v="19"/>
    <n v="12"/>
    <n v="14"/>
    <x v="1172"/>
    <s v="Mark Washington"/>
    <x v="4"/>
    <x v="4"/>
    <s v="Kingswood"/>
    <x v="0"/>
    <s v="Home Office"/>
    <s v="Economy"/>
    <x v="0"/>
    <x v="2"/>
    <s v="BIC Pens, Easy-Erase"/>
    <n v="0"/>
    <n v="44"/>
    <n v="10"/>
    <n v="3"/>
    <b v="1"/>
  </r>
  <r>
    <s v="AZ-2014-8034683"/>
    <x v="1172"/>
    <n v="19"/>
    <n v="12"/>
    <n v="14"/>
    <x v="1172"/>
    <s v="Mark Washington"/>
    <x v="4"/>
    <x v="4"/>
    <s v="Kingswood"/>
    <x v="0"/>
    <s v="Home Office"/>
    <s v="Economy"/>
    <x v="0"/>
    <x v="11"/>
    <s v="Advantus Thumb Tacks, Bulk Pack"/>
    <n v="0"/>
    <n v="27"/>
    <n v="0"/>
    <n v="2"/>
    <b v="0"/>
  </r>
  <r>
    <s v="AZ-2014-8034683"/>
    <x v="1172"/>
    <n v="19"/>
    <n v="12"/>
    <n v="14"/>
    <x v="1172"/>
    <s v="Mark Washington"/>
    <x v="4"/>
    <x v="4"/>
    <s v="Kingswood"/>
    <x v="0"/>
    <s v="Home Office"/>
    <s v="Economy"/>
    <x v="0"/>
    <x v="12"/>
    <s v="Kleencut Scissors, Easy Grip"/>
    <n v="0"/>
    <n v="48"/>
    <n v="11"/>
    <n v="2"/>
    <b v="1"/>
  </r>
  <r>
    <s v="AZ-2011-4735956"/>
    <x v="1173"/>
    <n v="20"/>
    <n v="12"/>
    <n v="11"/>
    <x v="1173"/>
    <s v="Michael Bradshaw"/>
    <x v="1"/>
    <x v="1"/>
    <s v="Duisburg"/>
    <x v="1"/>
    <s v="Consumer"/>
    <s v="Economy"/>
    <x v="0"/>
    <x v="3"/>
    <s v="Smead Trays, Industrial"/>
    <n v="0"/>
    <n v="88"/>
    <n v="22"/>
    <n v="2"/>
    <b v="1"/>
  </r>
  <r>
    <s v="AZ-2011-1976919"/>
    <x v="1173"/>
    <n v="20"/>
    <n v="12"/>
    <n v="11"/>
    <x v="1173"/>
    <s v="Lauren Saunders"/>
    <x v="5"/>
    <x v="10"/>
    <s v="Barcelona"/>
    <x v="2"/>
    <s v="Consumer"/>
    <s v="Economy Plus"/>
    <x v="0"/>
    <x v="1"/>
    <s v="Avery Binding Machine, Clear"/>
    <n v="0"/>
    <n v="97"/>
    <n v="12"/>
    <n v="2"/>
    <b v="0"/>
  </r>
  <r>
    <s v="AZ-2011-3989901"/>
    <x v="1173"/>
    <n v="20"/>
    <n v="12"/>
    <n v="11"/>
    <x v="1173"/>
    <s v="Gerald Galvan"/>
    <x v="3"/>
    <x v="52"/>
    <s v="Nantes"/>
    <x v="1"/>
    <s v="Corporate"/>
    <s v="Economy Plus"/>
    <x v="0"/>
    <x v="1"/>
    <s v="Acco Index Tab, Clear"/>
    <n v="0"/>
    <n v="40"/>
    <n v="17"/>
    <n v="5"/>
    <b v="0"/>
  </r>
  <r>
    <s v="AZ-2011-9121322"/>
    <x v="1173"/>
    <n v="20"/>
    <n v="12"/>
    <n v="11"/>
    <x v="1173"/>
    <s v="Jacob Carter"/>
    <x v="3"/>
    <x v="9"/>
    <s v="Oullins"/>
    <x v="1"/>
    <s v="Consumer"/>
    <s v="Economy"/>
    <x v="0"/>
    <x v="1"/>
    <s v="Avery Binder, Economy"/>
    <n v="0"/>
    <n v="26"/>
    <n v="10"/>
    <n v="2"/>
    <b v="0"/>
  </r>
  <r>
    <s v="AZ-2011-9121322"/>
    <x v="1173"/>
    <n v="20"/>
    <n v="12"/>
    <n v="11"/>
    <x v="1173"/>
    <s v="Jacob Carter"/>
    <x v="3"/>
    <x v="9"/>
    <s v="Oullins"/>
    <x v="1"/>
    <s v="Consumer"/>
    <s v="Economy"/>
    <x v="0"/>
    <x v="10"/>
    <s v="Cameo Interoffice Envelope, Recycled"/>
    <n v="0"/>
    <n v="185"/>
    <n v="78"/>
    <n v="4"/>
    <b v="1"/>
  </r>
  <r>
    <s v="AZ-2011-9121322"/>
    <x v="1173"/>
    <n v="20"/>
    <n v="12"/>
    <n v="11"/>
    <x v="1173"/>
    <s v="Jacob Carter"/>
    <x v="3"/>
    <x v="9"/>
    <s v="Oullins"/>
    <x v="1"/>
    <s v="Consumer"/>
    <s v="Economy"/>
    <x v="1"/>
    <x v="4"/>
    <s v="StarTech Calculator, White"/>
    <n v="0"/>
    <n v="130"/>
    <n v="-20"/>
    <n v="4"/>
    <b v="1"/>
  </r>
  <r>
    <s v="AZ-2011-658574"/>
    <x v="1173"/>
    <n v="20"/>
    <n v="12"/>
    <n v="11"/>
    <x v="1173"/>
    <s v="Anna Kelly"/>
    <x v="5"/>
    <x v="54"/>
    <s v="Valdemoro"/>
    <x v="2"/>
    <s v="Corporate"/>
    <s v="Economy"/>
    <x v="0"/>
    <x v="2"/>
    <s v="Boston Markers, Fluorescent"/>
    <n v="0"/>
    <n v="55"/>
    <n v="8"/>
    <n v="2"/>
    <b v="1"/>
  </r>
  <r>
    <s v="AZ-2011-658574"/>
    <x v="1173"/>
    <n v="20"/>
    <n v="12"/>
    <n v="11"/>
    <x v="1173"/>
    <s v="Anna Kelly"/>
    <x v="5"/>
    <x v="54"/>
    <s v="Valdemoro"/>
    <x v="2"/>
    <s v="Corporate"/>
    <s v="Economy"/>
    <x v="0"/>
    <x v="14"/>
    <s v="Hon Round Labels, 5000 Label Set"/>
    <n v="0"/>
    <n v="42"/>
    <n v="14"/>
    <n v="6"/>
    <b v="1"/>
  </r>
  <r>
    <s v="AZ-2011-8949674"/>
    <x v="1173"/>
    <n v="20"/>
    <n v="12"/>
    <n v="11"/>
    <x v="1173"/>
    <s v="Kerry Dorsey"/>
    <x v="3"/>
    <x v="27"/>
    <s v="Bayonne"/>
    <x v="1"/>
    <s v="Consumer"/>
    <s v="Economy Plus"/>
    <x v="2"/>
    <x v="5"/>
    <s v="Sauder Floating Shelf Set, Pine"/>
    <n v="0"/>
    <n v="705"/>
    <n v="102"/>
    <n v="4"/>
    <b v="1"/>
  </r>
  <r>
    <s v="AZ-2011-8949674"/>
    <x v="1173"/>
    <n v="20"/>
    <n v="12"/>
    <n v="11"/>
    <x v="1173"/>
    <s v="Kerry Dorsey"/>
    <x v="3"/>
    <x v="27"/>
    <s v="Bayonne"/>
    <x v="1"/>
    <s v="Consumer"/>
    <s v="Economy Plus"/>
    <x v="2"/>
    <x v="6"/>
    <s v="Office Star Rocking Chair, Red"/>
    <n v="0"/>
    <n v="380"/>
    <n v="131"/>
    <n v="3"/>
    <b v="1"/>
  </r>
  <r>
    <s v="BN-2011-7621077"/>
    <x v="1173"/>
    <n v="20"/>
    <n v="12"/>
    <n v="11"/>
    <x v="1173"/>
    <s v="Ethan Williams"/>
    <x v="0"/>
    <x v="0"/>
    <s v="Stockholm"/>
    <x v="0"/>
    <s v="Corporate"/>
    <s v="Economy"/>
    <x v="0"/>
    <x v="2"/>
    <s v="BIC Highlighters, Blue"/>
    <n v="1"/>
    <n v="19"/>
    <n v="-4"/>
    <n v="2"/>
    <b v="1"/>
  </r>
  <r>
    <s v="AZ-2012-8353362"/>
    <x v="1174"/>
    <n v="20"/>
    <n v="12"/>
    <n v="12"/>
    <x v="1174"/>
    <s v="Melody Nelson"/>
    <x v="2"/>
    <x v="55"/>
    <s v="Arezzo"/>
    <x v="2"/>
    <s v="Corporate"/>
    <s v="Economy"/>
    <x v="2"/>
    <x v="6"/>
    <s v="Office Star Swivel Stool, Adjustable"/>
    <n v="1"/>
    <n v="212"/>
    <n v="-265"/>
    <n v="3"/>
    <b v="0"/>
  </r>
  <r>
    <s v="AZ-2012-8353362"/>
    <x v="1174"/>
    <n v="20"/>
    <n v="12"/>
    <n v="12"/>
    <x v="1174"/>
    <s v="Melody Nelson"/>
    <x v="2"/>
    <x v="55"/>
    <s v="Arezzo"/>
    <x v="2"/>
    <s v="Corporate"/>
    <s v="Economy"/>
    <x v="0"/>
    <x v="2"/>
    <s v="Binney &amp; Smith Canvas, Easy-Erase"/>
    <n v="0"/>
    <n v="155"/>
    <n v="26"/>
    <n v="3"/>
    <b v="0"/>
  </r>
  <r>
    <s v="AZ-2012-8353362"/>
    <x v="1174"/>
    <n v="20"/>
    <n v="12"/>
    <n v="12"/>
    <x v="1174"/>
    <s v="Melody Nelson"/>
    <x v="2"/>
    <x v="55"/>
    <s v="Arezzo"/>
    <x v="2"/>
    <s v="Corporate"/>
    <s v="Economy"/>
    <x v="0"/>
    <x v="1"/>
    <s v="Acco Index Tab, Durable"/>
    <n v="0"/>
    <n v="18"/>
    <n v="4"/>
    <n v="2"/>
    <b v="1"/>
  </r>
  <r>
    <s v="AZ-2012-8353362"/>
    <x v="1174"/>
    <n v="20"/>
    <n v="12"/>
    <n v="12"/>
    <x v="1174"/>
    <s v="Melody Nelson"/>
    <x v="2"/>
    <x v="55"/>
    <s v="Arezzo"/>
    <x v="2"/>
    <s v="Corporate"/>
    <s v="Economy"/>
    <x v="1"/>
    <x v="13"/>
    <s v="Sharp Wireless Fax, Color"/>
    <n v="0"/>
    <n v="357"/>
    <n v="118"/>
    <n v="1"/>
    <b v="0"/>
  </r>
  <r>
    <s v="AZ-2012-6297647"/>
    <x v="1174"/>
    <n v="20"/>
    <n v="12"/>
    <n v="12"/>
    <x v="1174"/>
    <s v="Matthew Barker"/>
    <x v="1"/>
    <x v="1"/>
    <s v="Duisburg"/>
    <x v="1"/>
    <s v="Consumer"/>
    <s v="Immediate"/>
    <x v="0"/>
    <x v="2"/>
    <s v="Sanford Canvas, Water Color"/>
    <n v="0"/>
    <n v="161"/>
    <n v="0"/>
    <n v="3"/>
    <b v="0"/>
  </r>
  <r>
    <s v="AZ-2012-4504749"/>
    <x v="1174"/>
    <n v="20"/>
    <n v="12"/>
    <n v="12"/>
    <x v="1174"/>
    <s v="Nathan Niland"/>
    <x v="2"/>
    <x v="2"/>
    <s v="Ravenna"/>
    <x v="2"/>
    <s v="Consumer"/>
    <s v="Economy"/>
    <x v="1"/>
    <x v="13"/>
    <s v="Sharp Fax Machine, Laser"/>
    <n v="0"/>
    <n v="1478"/>
    <n v="133"/>
    <n v="5"/>
    <b v="1"/>
  </r>
  <r>
    <s v="AZ-2012-2950008"/>
    <x v="1174"/>
    <n v="20"/>
    <n v="12"/>
    <n v="12"/>
    <x v="1174"/>
    <s v="Max Craig"/>
    <x v="3"/>
    <x v="8"/>
    <s v="Deuil-la-Barre"/>
    <x v="1"/>
    <s v="Corporate"/>
    <s v="Priority"/>
    <x v="0"/>
    <x v="1"/>
    <s v="Ibico Hole Reinforcements, Durable"/>
    <n v="0"/>
    <n v="34"/>
    <n v="9"/>
    <n v="4"/>
    <b v="0"/>
  </r>
  <r>
    <s v="AZ-2012-2950008"/>
    <x v="1174"/>
    <n v="20"/>
    <n v="12"/>
    <n v="12"/>
    <x v="1174"/>
    <s v="Max Craig"/>
    <x v="3"/>
    <x v="8"/>
    <s v="Deuil-la-Barre"/>
    <x v="1"/>
    <s v="Corporate"/>
    <s v="Priority"/>
    <x v="1"/>
    <x v="4"/>
    <s v="StarTech Card Printer, White"/>
    <n v="0"/>
    <n v="1239"/>
    <n v="14"/>
    <n v="9"/>
    <b v="1"/>
  </r>
  <r>
    <s v="AZ-2013-6928032"/>
    <x v="1175"/>
    <n v="20"/>
    <n v="12"/>
    <n v="13"/>
    <x v="1175"/>
    <s v="Paige Bibi"/>
    <x v="3"/>
    <x v="8"/>
    <s v="Evry"/>
    <x v="1"/>
    <s v="Home Office"/>
    <s v="Priority"/>
    <x v="0"/>
    <x v="1"/>
    <s v="Wilson Jones Binder Covers, Clear"/>
    <n v="0"/>
    <n v="11"/>
    <n v="3"/>
    <n v="1"/>
    <b v="1"/>
  </r>
  <r>
    <s v="AZ-2013-6928032"/>
    <x v="1175"/>
    <n v="20"/>
    <n v="12"/>
    <n v="13"/>
    <x v="1175"/>
    <s v="Paige Bibi"/>
    <x v="3"/>
    <x v="8"/>
    <s v="Evry"/>
    <x v="1"/>
    <s v="Home Office"/>
    <s v="Priority"/>
    <x v="0"/>
    <x v="0"/>
    <s v="Xerox Memo Slips, Premium"/>
    <n v="0"/>
    <n v="27"/>
    <n v="6"/>
    <n v="2"/>
    <b v="1"/>
  </r>
  <r>
    <s v="AZ-2013-4084641"/>
    <x v="1175"/>
    <n v="20"/>
    <n v="12"/>
    <n v="13"/>
    <x v="1175"/>
    <s v="Nicholas Carey"/>
    <x v="2"/>
    <x v="37"/>
    <s v="Turin"/>
    <x v="2"/>
    <s v="Consumer"/>
    <s v="Priority"/>
    <x v="2"/>
    <x v="5"/>
    <s v="Ikea Library with Doors, Traditional"/>
    <n v="0"/>
    <n v="1817"/>
    <n v="799"/>
    <n v="5"/>
    <b v="0"/>
  </r>
  <r>
    <s v="AZ-2013-4084641"/>
    <x v="1175"/>
    <n v="20"/>
    <n v="12"/>
    <n v="13"/>
    <x v="1175"/>
    <s v="Nicholas Carey"/>
    <x v="2"/>
    <x v="37"/>
    <s v="Turin"/>
    <x v="2"/>
    <s v="Consumer"/>
    <s v="Priority"/>
    <x v="0"/>
    <x v="2"/>
    <s v="Sanford Sketch Pad, Easy-Erase"/>
    <n v="0"/>
    <n v="137"/>
    <n v="63"/>
    <n v="3"/>
    <b v="1"/>
  </r>
  <r>
    <s v="AZ-2013-4084641"/>
    <x v="1175"/>
    <n v="20"/>
    <n v="12"/>
    <n v="13"/>
    <x v="1175"/>
    <s v="Nicholas Carey"/>
    <x v="2"/>
    <x v="37"/>
    <s v="Turin"/>
    <x v="2"/>
    <s v="Consumer"/>
    <s v="Priority"/>
    <x v="0"/>
    <x v="12"/>
    <s v="Fiskars Trimmer, Steel"/>
    <n v="0"/>
    <n v="125"/>
    <n v="15"/>
    <n v="3"/>
    <b v="1"/>
  </r>
  <r>
    <s v="BN-2013-8199935"/>
    <x v="1175"/>
    <n v="20"/>
    <n v="12"/>
    <n v="13"/>
    <x v="1175"/>
    <s v="Abby Colebe"/>
    <x v="1"/>
    <x v="28"/>
    <s v="Stuttgart"/>
    <x v="1"/>
    <s v="Consumer"/>
    <s v="Economy"/>
    <x v="2"/>
    <x v="6"/>
    <s v="SAFCO Rocking Chair, Red"/>
    <n v="0"/>
    <n v="486"/>
    <n v="-27"/>
    <n v="4"/>
    <b v="1"/>
  </r>
  <r>
    <s v="AZ-2013-1921214"/>
    <x v="1175"/>
    <n v="20"/>
    <n v="12"/>
    <n v="13"/>
    <x v="1175"/>
    <s v="Andrew Shah"/>
    <x v="4"/>
    <x v="4"/>
    <s v="Reading"/>
    <x v="0"/>
    <s v="Home Office"/>
    <s v="Economy"/>
    <x v="2"/>
    <x v="6"/>
    <s v="Office Star Rocking Chair, Red"/>
    <n v="0"/>
    <n v="423"/>
    <n v="173"/>
    <n v="3"/>
    <b v="0"/>
  </r>
  <r>
    <s v="BN-2013-7382571"/>
    <x v="1175"/>
    <n v="20"/>
    <n v="12"/>
    <n v="13"/>
    <x v="1175"/>
    <s v="Gregory Rodriguez"/>
    <x v="5"/>
    <x v="10"/>
    <s v="Barcelona"/>
    <x v="2"/>
    <s v="Corporate"/>
    <s v="Economy"/>
    <x v="2"/>
    <x v="16"/>
    <s v="Lesro Conference Table, with Bottom Storage"/>
    <n v="1"/>
    <n v="1715"/>
    <n v="-1630"/>
    <n v="5"/>
    <b v="0"/>
  </r>
  <r>
    <s v="BN-2013-7852077"/>
    <x v="1175"/>
    <n v="20"/>
    <n v="12"/>
    <n v="13"/>
    <x v="1175"/>
    <s v="Kristina Moore"/>
    <x v="2"/>
    <x v="2"/>
    <s v="Reggio nell'Emilia"/>
    <x v="2"/>
    <s v="Corporate"/>
    <s v="Economy"/>
    <x v="2"/>
    <x v="6"/>
    <s v="Office Star Swivel Stool, Red"/>
    <n v="1"/>
    <n v="139"/>
    <n v="-191"/>
    <n v="2"/>
    <b v="0"/>
  </r>
  <r>
    <s v="AZ-2013-8354954"/>
    <x v="1175"/>
    <n v="20"/>
    <n v="12"/>
    <n v="13"/>
    <x v="1175"/>
    <s v="Gracie Powell"/>
    <x v="4"/>
    <x v="88"/>
    <s v="Swansea"/>
    <x v="0"/>
    <s v="Consumer"/>
    <s v="Economy"/>
    <x v="0"/>
    <x v="3"/>
    <s v="Rogers Shelving, Blue"/>
    <n v="0"/>
    <n v="249"/>
    <n v="12"/>
    <n v="4"/>
    <b v="0"/>
  </r>
  <r>
    <s v="AZ-2013-6980364"/>
    <x v="1175"/>
    <n v="20"/>
    <n v="12"/>
    <n v="13"/>
    <x v="1175"/>
    <s v="Angus Blacklock"/>
    <x v="4"/>
    <x v="4"/>
    <s v="London"/>
    <x v="0"/>
    <s v="Home Office"/>
    <s v="Economy"/>
    <x v="0"/>
    <x v="3"/>
    <s v="Eldon File Cart, Single Width"/>
    <n v="0"/>
    <n v="576"/>
    <n v="51"/>
    <n v="5"/>
    <b v="0"/>
  </r>
  <r>
    <s v="BN-2013-7852077"/>
    <x v="1175"/>
    <n v="20"/>
    <n v="12"/>
    <n v="13"/>
    <x v="1175"/>
    <s v="Kristina Moore"/>
    <x v="2"/>
    <x v="2"/>
    <s v="Reggio nell'Emilia"/>
    <x v="2"/>
    <s v="Corporate"/>
    <s v="Economy"/>
    <x v="0"/>
    <x v="3"/>
    <s v="Smead Trays, Industrial"/>
    <n v="0"/>
    <n v="88"/>
    <n v="-10"/>
    <n v="3"/>
    <b v="0"/>
  </r>
  <r>
    <s v="AZ-2013-3623970"/>
    <x v="1175"/>
    <n v="20"/>
    <n v="12"/>
    <n v="13"/>
    <x v="1175"/>
    <s v="Indiana Wekey"/>
    <x v="1"/>
    <x v="71"/>
    <s v="Potsdam"/>
    <x v="1"/>
    <s v="Corporate"/>
    <s v="Economy"/>
    <x v="0"/>
    <x v="3"/>
    <s v="Tenex Box, Industrial"/>
    <n v="0"/>
    <n v="31"/>
    <n v="13"/>
    <n v="2"/>
    <b v="1"/>
  </r>
  <r>
    <s v="AZ-2013-3623970"/>
    <x v="1175"/>
    <n v="20"/>
    <n v="12"/>
    <n v="13"/>
    <x v="1175"/>
    <s v="Indiana Wekey"/>
    <x v="1"/>
    <x v="71"/>
    <s v="Potsdam"/>
    <x v="1"/>
    <s v="Corporate"/>
    <s v="Economy"/>
    <x v="1"/>
    <x v="4"/>
    <s v="StarTech Calculator, Red"/>
    <n v="0"/>
    <n v="260"/>
    <n v="39"/>
    <n v="7"/>
    <b v="0"/>
  </r>
  <r>
    <s v="BN-2014-323564"/>
    <x v="1176"/>
    <n v="20"/>
    <n v="12"/>
    <n v="14"/>
    <x v="1176"/>
    <s v="Lucas Warren"/>
    <x v="4"/>
    <x v="4"/>
    <s v="Sheffield"/>
    <x v="0"/>
    <s v="Consumer"/>
    <s v="Economy"/>
    <x v="2"/>
    <x v="15"/>
    <s v="Deflect-O Clock, Durable"/>
    <n v="1"/>
    <n v="47"/>
    <n v="-114"/>
    <n v="5"/>
    <b v="0"/>
  </r>
  <r>
    <s v="BN-2014-8706715"/>
    <x v="1176"/>
    <n v="20"/>
    <n v="12"/>
    <n v="14"/>
    <x v="1176"/>
    <s v="Mohammed Arnold"/>
    <x v="12"/>
    <x v="126"/>
    <s v="Arrentela"/>
    <x v="2"/>
    <s v="Consumer"/>
    <s v="Economy Plus"/>
    <x v="2"/>
    <x v="5"/>
    <s v="Dania Corner Shelving, Metal"/>
    <n v="1"/>
    <n v="182"/>
    <n v="-11"/>
    <n v="3"/>
    <b v="0"/>
  </r>
  <r>
    <s v="AZ-2011-4460165"/>
    <x v="1177"/>
    <n v="21"/>
    <n v="12"/>
    <n v="11"/>
    <x v="1177"/>
    <s v="Bettie Lang"/>
    <x v="5"/>
    <x v="10"/>
    <s v="Manresa"/>
    <x v="2"/>
    <s v="Consumer"/>
    <s v="Economy Plus"/>
    <x v="0"/>
    <x v="2"/>
    <s v="BIC Highlighters, Easy-Erase"/>
    <n v="0"/>
    <n v="38"/>
    <n v="9"/>
    <n v="2"/>
    <b v="0"/>
  </r>
  <r>
    <s v="AZ-2011-7159551"/>
    <x v="1177"/>
    <n v="21"/>
    <n v="12"/>
    <n v="11"/>
    <x v="1177"/>
    <s v="Tahlia Murnin"/>
    <x v="4"/>
    <x v="4"/>
    <s v="Mansfield"/>
    <x v="0"/>
    <s v="Consumer"/>
    <s v="Economy Plus"/>
    <x v="0"/>
    <x v="2"/>
    <s v="Sanford Canvas, Water Color"/>
    <n v="0"/>
    <n v="107"/>
    <n v="0"/>
    <n v="2"/>
    <b v="0"/>
  </r>
  <r>
    <s v="AZ-2011-7159551"/>
    <x v="1177"/>
    <n v="21"/>
    <n v="12"/>
    <n v="11"/>
    <x v="1177"/>
    <s v="Tahlia Murnin"/>
    <x v="4"/>
    <x v="4"/>
    <s v="Mansfield"/>
    <x v="0"/>
    <s v="Consumer"/>
    <s v="Economy Plus"/>
    <x v="0"/>
    <x v="0"/>
    <s v="Green Bar Memo Slips, Recycled"/>
    <n v="0"/>
    <n v="51"/>
    <n v="9"/>
    <n v="3"/>
    <b v="1"/>
  </r>
  <r>
    <s v="BN-2011-8948847"/>
    <x v="1177"/>
    <n v="21"/>
    <n v="12"/>
    <n v="11"/>
    <x v="1177"/>
    <s v="David Velasquez"/>
    <x v="6"/>
    <x v="26"/>
    <s v="Dublin"/>
    <x v="0"/>
    <s v="Home Office"/>
    <s v="Economy Plus"/>
    <x v="0"/>
    <x v="10"/>
    <s v="Ames Peel and Seal, Set of 50"/>
    <n v="1"/>
    <n v="47"/>
    <n v="-4"/>
    <n v="5"/>
    <b v="1"/>
  </r>
  <r>
    <s v="BN-2011-8948847"/>
    <x v="1177"/>
    <n v="21"/>
    <n v="12"/>
    <n v="11"/>
    <x v="1177"/>
    <s v="David Velasquez"/>
    <x v="6"/>
    <x v="26"/>
    <s v="Dublin"/>
    <x v="0"/>
    <s v="Home Office"/>
    <s v="Economy Plus"/>
    <x v="0"/>
    <x v="11"/>
    <s v="Accos Paper Clips, Assorted Sizes"/>
    <n v="1"/>
    <n v="6"/>
    <n v="-6"/>
    <n v="1"/>
    <b v="1"/>
  </r>
  <r>
    <s v="BN-2011-8948847"/>
    <x v="1177"/>
    <n v="21"/>
    <n v="12"/>
    <n v="11"/>
    <x v="1177"/>
    <s v="David Velasquez"/>
    <x v="6"/>
    <x v="26"/>
    <s v="Dublin"/>
    <x v="0"/>
    <s v="Home Office"/>
    <s v="Economy Plus"/>
    <x v="1"/>
    <x v="9"/>
    <s v="Cisco Office Telephone, with Caller ID"/>
    <n v="1"/>
    <n v="80"/>
    <n v="-60"/>
    <n v="2"/>
    <b v="0"/>
  </r>
  <r>
    <s v="BN-2011-8948847"/>
    <x v="1177"/>
    <n v="21"/>
    <n v="12"/>
    <n v="11"/>
    <x v="1177"/>
    <s v="David Velasquez"/>
    <x v="6"/>
    <x v="26"/>
    <s v="Dublin"/>
    <x v="0"/>
    <s v="Home Office"/>
    <s v="Economy Plus"/>
    <x v="1"/>
    <x v="9"/>
    <s v="Nokia Office Telephone, Full Size"/>
    <n v="1"/>
    <n v="166"/>
    <n v="-83"/>
    <n v="5"/>
    <b v="0"/>
  </r>
  <r>
    <s v="BN-2011-383161"/>
    <x v="1177"/>
    <n v="21"/>
    <n v="12"/>
    <n v="11"/>
    <x v="1177"/>
    <s v="Luz Reilly"/>
    <x v="1"/>
    <x v="1"/>
    <s v="Dortmund"/>
    <x v="1"/>
    <s v="Consumer"/>
    <s v="Economy"/>
    <x v="0"/>
    <x v="1"/>
    <s v="Wilson Jones Index Tab, Economy"/>
    <n v="0"/>
    <n v="32"/>
    <n v="8"/>
    <n v="5"/>
    <b v="0"/>
  </r>
  <r>
    <s v="BN-2011-383161"/>
    <x v="1177"/>
    <n v="21"/>
    <n v="12"/>
    <n v="11"/>
    <x v="1177"/>
    <s v="Luz Reilly"/>
    <x v="1"/>
    <x v="1"/>
    <s v="Dortmund"/>
    <x v="1"/>
    <s v="Consumer"/>
    <s v="Economy"/>
    <x v="0"/>
    <x v="3"/>
    <s v="Smead Lockers, Wire Frame"/>
    <n v="0"/>
    <n v="1244"/>
    <n v="-14"/>
    <n v="7"/>
    <b v="0"/>
  </r>
  <r>
    <s v="AZ-2012-2335503"/>
    <x v="1178"/>
    <n v="21"/>
    <n v="12"/>
    <n v="12"/>
    <x v="1178"/>
    <s v="Jacob Carter"/>
    <x v="3"/>
    <x v="9"/>
    <s v="Fontaine"/>
    <x v="1"/>
    <s v="Consumer"/>
    <s v="Economy"/>
    <x v="2"/>
    <x v="16"/>
    <s v="Chromcraft Coffee Table, Rectangular"/>
    <n v="0"/>
    <n v="172"/>
    <n v="-58"/>
    <n v="1"/>
    <b v="0"/>
  </r>
  <r>
    <s v="AZ-2012-2335503"/>
    <x v="1178"/>
    <n v="21"/>
    <n v="12"/>
    <n v="12"/>
    <x v="1178"/>
    <s v="Jacob Carter"/>
    <x v="3"/>
    <x v="9"/>
    <s v="Fontaine"/>
    <x v="1"/>
    <s v="Consumer"/>
    <s v="Economy"/>
    <x v="0"/>
    <x v="8"/>
    <s v="Hamilton Beach Stove, Red"/>
    <n v="0"/>
    <n v="1952"/>
    <n v="759"/>
    <n v="4"/>
    <b v="0"/>
  </r>
  <r>
    <s v="AZ-2012-2335503"/>
    <x v="1178"/>
    <n v="21"/>
    <n v="12"/>
    <n v="12"/>
    <x v="1178"/>
    <s v="Jacob Carter"/>
    <x v="3"/>
    <x v="9"/>
    <s v="Fontaine"/>
    <x v="1"/>
    <s v="Consumer"/>
    <s v="Economy"/>
    <x v="0"/>
    <x v="1"/>
    <s v="Cardinal Binding Machine, Economy"/>
    <n v="0"/>
    <n v="249"/>
    <n v="70"/>
    <n v="5"/>
    <b v="1"/>
  </r>
  <r>
    <s v="AZ-2012-2335503"/>
    <x v="1178"/>
    <n v="21"/>
    <n v="12"/>
    <n v="12"/>
    <x v="1178"/>
    <s v="Jacob Carter"/>
    <x v="3"/>
    <x v="9"/>
    <s v="Fontaine"/>
    <x v="1"/>
    <s v="Consumer"/>
    <s v="Economy"/>
    <x v="1"/>
    <x v="4"/>
    <s v="StarTech Calculator, White"/>
    <n v="0"/>
    <n v="130"/>
    <n v="-20"/>
    <n v="4"/>
    <b v="1"/>
  </r>
  <r>
    <s v="AZ-2012-5494640"/>
    <x v="1178"/>
    <n v="21"/>
    <n v="12"/>
    <n v="12"/>
    <x v="1178"/>
    <s v="Faith Greenwood"/>
    <x v="3"/>
    <x v="27"/>
    <s v="La Rochelle"/>
    <x v="1"/>
    <s v="Consumer"/>
    <s v="Economy"/>
    <x v="0"/>
    <x v="2"/>
    <s v="Binney &amp; Smith Canvas, Easy-Erase"/>
    <n v="0"/>
    <n v="103"/>
    <n v="18"/>
    <n v="2"/>
    <b v="0"/>
  </r>
  <r>
    <s v="AZ-2012-6368179"/>
    <x v="1178"/>
    <n v="21"/>
    <n v="12"/>
    <n v="12"/>
    <x v="1178"/>
    <s v="Taj Knetes"/>
    <x v="1"/>
    <x v="1"/>
    <s v="Oberhausen"/>
    <x v="1"/>
    <s v="Consumer"/>
    <s v="Priority"/>
    <x v="2"/>
    <x v="6"/>
    <s v="Hon Steel Folding Chair, Black"/>
    <n v="0"/>
    <n v="355"/>
    <n v="79"/>
    <n v="5"/>
    <b v="1"/>
  </r>
  <r>
    <s v="AZ-2011-7783675"/>
    <x v="1179"/>
    <n v="22"/>
    <n v="12"/>
    <n v="11"/>
    <x v="1179"/>
    <s v="Jason Martinez"/>
    <x v="2"/>
    <x v="37"/>
    <s v="Turin"/>
    <x v="2"/>
    <s v="Corporate"/>
    <s v="Economy Plus"/>
    <x v="0"/>
    <x v="2"/>
    <s v="Sanford Canvas, Fluorescent"/>
    <n v="0"/>
    <n v="155"/>
    <n v="57"/>
    <n v="3"/>
    <b v="0"/>
  </r>
  <r>
    <s v="AZ-2011-7783675"/>
    <x v="1179"/>
    <n v="22"/>
    <n v="12"/>
    <n v="11"/>
    <x v="1179"/>
    <s v="Jason Martinez"/>
    <x v="2"/>
    <x v="37"/>
    <s v="Turin"/>
    <x v="2"/>
    <s v="Corporate"/>
    <s v="Economy Plus"/>
    <x v="0"/>
    <x v="1"/>
    <s v="Ibico Binder Covers, Economy"/>
    <n v="0"/>
    <n v="137"/>
    <n v="19"/>
    <n v="10"/>
    <b v="1"/>
  </r>
  <r>
    <s v="AZ-2011-7783675"/>
    <x v="1179"/>
    <n v="22"/>
    <n v="12"/>
    <n v="11"/>
    <x v="1179"/>
    <s v="Jason Martinez"/>
    <x v="2"/>
    <x v="37"/>
    <s v="Turin"/>
    <x v="2"/>
    <s v="Corporate"/>
    <s v="Economy Plus"/>
    <x v="0"/>
    <x v="14"/>
    <s v="Harbour Creations Color Coded Labels, Adjustable"/>
    <n v="0"/>
    <n v="32"/>
    <n v="5"/>
    <n v="3"/>
    <b v="0"/>
  </r>
  <r>
    <s v="AZ-2011-7647834"/>
    <x v="1179"/>
    <n v="22"/>
    <n v="12"/>
    <n v="11"/>
    <x v="1179"/>
    <s v="Alana Tyson"/>
    <x v="4"/>
    <x v="4"/>
    <s v="Portsmouth"/>
    <x v="0"/>
    <s v="Home Office"/>
    <s v="Economy"/>
    <x v="0"/>
    <x v="0"/>
    <s v="Green Bar Parchment Paper, Recycled"/>
    <n v="0"/>
    <n v="166"/>
    <n v="76"/>
    <n v="10"/>
    <b v="0"/>
  </r>
  <r>
    <s v="BN-2011-4899110"/>
    <x v="1179"/>
    <n v="22"/>
    <n v="12"/>
    <n v="11"/>
    <x v="1179"/>
    <s v="Nathan Clayton"/>
    <x v="5"/>
    <x v="18"/>
    <s v="Elda"/>
    <x v="2"/>
    <s v="Consumer"/>
    <s v="Economy"/>
    <x v="1"/>
    <x v="9"/>
    <s v="Samsung Headset, with Caller ID"/>
    <n v="0"/>
    <n v="132"/>
    <n v="-7"/>
    <n v="2"/>
    <b v="1"/>
  </r>
  <r>
    <s v="AZ-2012-5763225"/>
    <x v="1180"/>
    <n v="22"/>
    <n v="12"/>
    <n v="12"/>
    <x v="1180"/>
    <s v="Kenneth Gonzales"/>
    <x v="3"/>
    <x v="73"/>
    <s v="Saint-Malo"/>
    <x v="1"/>
    <s v="Consumer"/>
    <s v="Economy"/>
    <x v="1"/>
    <x v="13"/>
    <s v="Canon Personal Copier, High-Speed"/>
    <n v="0"/>
    <n v="719"/>
    <n v="101"/>
    <n v="6"/>
    <b v="0"/>
  </r>
  <r>
    <s v="AZ-2012-6517579"/>
    <x v="1180"/>
    <n v="22"/>
    <n v="12"/>
    <n v="12"/>
    <x v="1180"/>
    <s v="Kian Pollard"/>
    <x v="1"/>
    <x v="1"/>
    <s v="Bochum"/>
    <x v="1"/>
    <s v="Consumer"/>
    <s v="Economy Plus"/>
    <x v="2"/>
    <x v="5"/>
    <s v="Bush Corner Shelving, Mobile"/>
    <n v="0"/>
    <n v="342"/>
    <n v="121"/>
    <n v="3"/>
    <b v="0"/>
  </r>
  <r>
    <s v="AZ-2012-6517579"/>
    <x v="1180"/>
    <n v="22"/>
    <n v="12"/>
    <n v="12"/>
    <x v="1180"/>
    <s v="Kian Pollard"/>
    <x v="1"/>
    <x v="1"/>
    <s v="Bochum"/>
    <x v="1"/>
    <s v="Consumer"/>
    <s v="Economy Plus"/>
    <x v="0"/>
    <x v="10"/>
    <s v="GlobeWeis Manila Envelope, with clear poly window"/>
    <n v="0"/>
    <n v="62"/>
    <n v="19"/>
    <n v="2"/>
    <b v="0"/>
  </r>
  <r>
    <s v="AZ-2012-6517579"/>
    <x v="1180"/>
    <n v="22"/>
    <n v="12"/>
    <n v="12"/>
    <x v="1180"/>
    <s v="Kian Pollard"/>
    <x v="1"/>
    <x v="1"/>
    <s v="Bochum"/>
    <x v="1"/>
    <s v="Consumer"/>
    <s v="Economy Plus"/>
    <x v="0"/>
    <x v="3"/>
    <s v="Fellowes Folders, Single Width"/>
    <n v="0"/>
    <n v="71"/>
    <n v="25"/>
    <n v="3"/>
    <b v="1"/>
  </r>
  <r>
    <s v="AZ-2012-6517579"/>
    <x v="1180"/>
    <n v="22"/>
    <n v="12"/>
    <n v="12"/>
    <x v="1180"/>
    <s v="Kian Pollard"/>
    <x v="1"/>
    <x v="1"/>
    <s v="Bochum"/>
    <x v="1"/>
    <s v="Consumer"/>
    <s v="Economy Plus"/>
    <x v="0"/>
    <x v="3"/>
    <s v="Tenex Shelving, Blue"/>
    <n v="0"/>
    <n v="98"/>
    <n v="-5"/>
    <n v="2"/>
    <b v="0"/>
  </r>
  <r>
    <s v="BN-2012-9713338"/>
    <x v="1180"/>
    <n v="22"/>
    <n v="12"/>
    <n v="12"/>
    <x v="1180"/>
    <s v="Larry Klaus"/>
    <x v="2"/>
    <x v="24"/>
    <s v="Milan"/>
    <x v="2"/>
    <s v="Corporate"/>
    <s v="Economy"/>
    <x v="0"/>
    <x v="2"/>
    <s v="BIC Pencil Sharpener, Blue"/>
    <n v="0"/>
    <n v="29"/>
    <n v="12"/>
    <n v="1"/>
    <b v="0"/>
  </r>
  <r>
    <s v="BN-2012-9713338"/>
    <x v="1180"/>
    <n v="22"/>
    <n v="12"/>
    <n v="12"/>
    <x v="1180"/>
    <s v="Larry Klaus"/>
    <x v="2"/>
    <x v="24"/>
    <s v="Milan"/>
    <x v="2"/>
    <s v="Corporate"/>
    <s v="Economy"/>
    <x v="0"/>
    <x v="2"/>
    <s v="Sanford Canvas, Water Color"/>
    <n v="0"/>
    <n v="215"/>
    <n v="0"/>
    <n v="4"/>
    <b v="0"/>
  </r>
  <r>
    <s v="BN-2012-9713338"/>
    <x v="1180"/>
    <n v="22"/>
    <n v="12"/>
    <n v="12"/>
    <x v="1180"/>
    <s v="Larry Klaus"/>
    <x v="2"/>
    <x v="24"/>
    <s v="Milan"/>
    <x v="2"/>
    <s v="Corporate"/>
    <s v="Economy"/>
    <x v="0"/>
    <x v="3"/>
    <s v="Tenex File Cart, Industrial"/>
    <n v="0"/>
    <n v="161"/>
    <n v="-56"/>
    <n v="2"/>
    <b v="1"/>
  </r>
  <r>
    <s v="BN-2012-9713338"/>
    <x v="1180"/>
    <n v="22"/>
    <n v="12"/>
    <n v="12"/>
    <x v="1180"/>
    <s v="Larry Klaus"/>
    <x v="2"/>
    <x v="24"/>
    <s v="Milan"/>
    <x v="2"/>
    <s v="Corporate"/>
    <s v="Economy"/>
    <x v="1"/>
    <x v="4"/>
    <s v="Panasonic Calculator, White"/>
    <n v="0"/>
    <n v="58"/>
    <n v="-7"/>
    <n v="2"/>
    <b v="0"/>
  </r>
  <r>
    <s v="AZ-2014-449112"/>
    <x v="1181"/>
    <n v="22"/>
    <n v="12"/>
    <n v="14"/>
    <x v="1181"/>
    <s v="Toby Conway"/>
    <x v="3"/>
    <x v="27"/>
    <s v="La Teste-de-Buch"/>
    <x v="1"/>
    <s v="Consumer"/>
    <s v="Economy Plus"/>
    <x v="0"/>
    <x v="1"/>
    <s v="Avery Binder, Economy"/>
    <n v="0"/>
    <n v="26"/>
    <n v="10"/>
    <n v="2"/>
    <b v="0"/>
  </r>
  <r>
    <s v="AZ-2014-559431"/>
    <x v="1181"/>
    <n v="22"/>
    <n v="12"/>
    <n v="14"/>
    <x v="1181"/>
    <s v="Paige Horsfall"/>
    <x v="1"/>
    <x v="23"/>
    <s v="Aschaffenburg"/>
    <x v="1"/>
    <s v="Home Office"/>
    <s v="Economy"/>
    <x v="2"/>
    <x v="6"/>
    <s v="SAFCO Bag Chairs, Black"/>
    <n v="0"/>
    <n v="127"/>
    <n v="10"/>
    <n v="3"/>
    <b v="0"/>
  </r>
  <r>
    <s v="AZ-2014-559431"/>
    <x v="1181"/>
    <n v="22"/>
    <n v="12"/>
    <n v="14"/>
    <x v="1181"/>
    <s v="Paige Horsfall"/>
    <x v="1"/>
    <x v="23"/>
    <s v="Aschaffenburg"/>
    <x v="1"/>
    <s v="Home Office"/>
    <s v="Economy"/>
    <x v="1"/>
    <x v="7"/>
    <s v="SanDisk Memory Card, Erganomic"/>
    <n v="0"/>
    <n v="661"/>
    <n v="119"/>
    <n v="6"/>
    <b v="1"/>
  </r>
  <r>
    <s v="AZ-2014-559431"/>
    <x v="1181"/>
    <n v="22"/>
    <n v="12"/>
    <n v="14"/>
    <x v="1181"/>
    <s v="Paige Horsfall"/>
    <x v="1"/>
    <x v="23"/>
    <s v="Aschaffenburg"/>
    <x v="1"/>
    <s v="Home Office"/>
    <s v="Economy"/>
    <x v="1"/>
    <x v="9"/>
    <s v="Nokia Signal Booster, Cordless"/>
    <n v="0"/>
    <n v="279"/>
    <n v="84"/>
    <n v="2"/>
    <b v="1"/>
  </r>
  <r>
    <s v="AZ-2014-559431"/>
    <x v="1181"/>
    <n v="22"/>
    <n v="12"/>
    <n v="14"/>
    <x v="1181"/>
    <s v="Paige Horsfall"/>
    <x v="1"/>
    <x v="23"/>
    <s v="Aschaffenburg"/>
    <x v="1"/>
    <s v="Home Office"/>
    <s v="Economy"/>
    <x v="1"/>
    <x v="9"/>
    <s v="Samsung Speaker Phone, Full Size"/>
    <n v="0"/>
    <n v="1121"/>
    <n v="269"/>
    <n v="9"/>
    <b v="0"/>
  </r>
  <r>
    <s v="AZ-2011-8155253"/>
    <x v="1182"/>
    <n v="23"/>
    <n v="12"/>
    <n v="11"/>
    <x v="1182"/>
    <s v="Taj Knetes"/>
    <x v="3"/>
    <x v="8"/>
    <s v="Bry-sur-Marne"/>
    <x v="1"/>
    <s v="Consumer"/>
    <s v="Economy Plus"/>
    <x v="2"/>
    <x v="15"/>
    <s v="Eldon Light Bulb, Durable"/>
    <n v="0"/>
    <n v="67"/>
    <n v="29"/>
    <n v="3"/>
    <b v="1"/>
  </r>
  <r>
    <s v="AZ-2011-8155253"/>
    <x v="1182"/>
    <n v="23"/>
    <n v="12"/>
    <n v="11"/>
    <x v="1182"/>
    <s v="Taj Knetes"/>
    <x v="3"/>
    <x v="8"/>
    <s v="Bry-sur-Marne"/>
    <x v="1"/>
    <s v="Consumer"/>
    <s v="Economy Plus"/>
    <x v="0"/>
    <x v="14"/>
    <s v="Avery Shipping Labels, Adjustable"/>
    <n v="0"/>
    <n v="68"/>
    <n v="22"/>
    <n v="7"/>
    <b v="0"/>
  </r>
  <r>
    <s v="AZ-2011-8155253"/>
    <x v="1182"/>
    <n v="23"/>
    <n v="12"/>
    <n v="11"/>
    <x v="1182"/>
    <s v="Taj Knetes"/>
    <x v="3"/>
    <x v="8"/>
    <s v="Bry-sur-Marne"/>
    <x v="1"/>
    <s v="Consumer"/>
    <s v="Economy Plus"/>
    <x v="0"/>
    <x v="0"/>
    <s v="Eaton Memo Slips, Recycled"/>
    <n v="0"/>
    <n v="96"/>
    <n v="20"/>
    <n v="7"/>
    <b v="0"/>
  </r>
  <r>
    <s v="AZ-2011-8155253"/>
    <x v="1182"/>
    <n v="23"/>
    <n v="12"/>
    <n v="11"/>
    <x v="1182"/>
    <s v="Taj Knetes"/>
    <x v="3"/>
    <x v="8"/>
    <s v="Bry-sur-Marne"/>
    <x v="1"/>
    <s v="Consumer"/>
    <s v="Economy Plus"/>
    <x v="0"/>
    <x v="3"/>
    <s v="Fellowes File Cart, Industrial"/>
    <n v="0"/>
    <n v="868"/>
    <n v="29"/>
    <n v="7"/>
    <b v="1"/>
  </r>
  <r>
    <s v="BN-2011-8172607"/>
    <x v="1182"/>
    <n v="23"/>
    <n v="12"/>
    <n v="11"/>
    <x v="1182"/>
    <s v="Evie Flockhart"/>
    <x v="6"/>
    <x v="26"/>
    <s v="Dublin"/>
    <x v="0"/>
    <s v="Consumer"/>
    <s v="Economy Plus"/>
    <x v="1"/>
    <x v="7"/>
    <s v="SanDisk Router, Bluetooth"/>
    <n v="1"/>
    <n v="897"/>
    <n v="-198"/>
    <n v="7"/>
    <b v="1"/>
  </r>
  <r>
    <s v="BN-2011-8172607"/>
    <x v="1182"/>
    <n v="23"/>
    <n v="12"/>
    <n v="11"/>
    <x v="1182"/>
    <s v="Evie Flockhart"/>
    <x v="6"/>
    <x v="26"/>
    <s v="Dublin"/>
    <x v="0"/>
    <s v="Consumer"/>
    <s v="Economy Plus"/>
    <x v="1"/>
    <x v="4"/>
    <s v="Epson Receipt Printer, Wireless"/>
    <n v="1"/>
    <n v="117"/>
    <n v="-61"/>
    <n v="2"/>
    <b v="0"/>
  </r>
  <r>
    <s v="BN-2011-8172607"/>
    <x v="1182"/>
    <n v="23"/>
    <n v="12"/>
    <n v="11"/>
    <x v="1182"/>
    <s v="Evie Flockhart"/>
    <x v="6"/>
    <x v="26"/>
    <s v="Dublin"/>
    <x v="0"/>
    <s v="Consumer"/>
    <s v="Economy Plus"/>
    <x v="1"/>
    <x v="9"/>
    <s v="Cisco Smart Phone, with Caller ID"/>
    <n v="1"/>
    <n v="981"/>
    <n v="-118"/>
    <n v="3"/>
    <b v="1"/>
  </r>
  <r>
    <s v="AZ-2013-215072"/>
    <x v="1183"/>
    <n v="23"/>
    <n v="12"/>
    <n v="13"/>
    <x v="1183"/>
    <s v="Joseph Wright"/>
    <x v="3"/>
    <x v="30"/>
    <s v="Denain"/>
    <x v="1"/>
    <s v="Home Office"/>
    <s v="Economy Plus"/>
    <x v="2"/>
    <x v="15"/>
    <s v="Deflect-O Door Stop, Duo Pack"/>
    <n v="0"/>
    <n v="132"/>
    <n v="48"/>
    <n v="3"/>
    <b v="1"/>
  </r>
  <r>
    <s v="AZ-2013-6241714"/>
    <x v="1183"/>
    <n v="23"/>
    <n v="12"/>
    <n v="13"/>
    <x v="1183"/>
    <s v="Elijah Ruatoka"/>
    <x v="3"/>
    <x v="9"/>
    <s v="Vichy"/>
    <x v="1"/>
    <s v="Home Office"/>
    <s v="Economy Plus"/>
    <x v="0"/>
    <x v="8"/>
    <s v="Breville Toaster, Black"/>
    <n v="0"/>
    <n v="343"/>
    <n v="72"/>
    <n v="5"/>
    <b v="1"/>
  </r>
  <r>
    <s v="AZ-2013-6241714"/>
    <x v="1183"/>
    <n v="23"/>
    <n v="12"/>
    <n v="13"/>
    <x v="1183"/>
    <s v="Elijah Ruatoka"/>
    <x v="3"/>
    <x v="9"/>
    <s v="Vichy"/>
    <x v="1"/>
    <s v="Home Office"/>
    <s v="Economy Plus"/>
    <x v="0"/>
    <x v="2"/>
    <s v="Sanford Pencil Sharpener, Fluorescent"/>
    <n v="0"/>
    <n v="155"/>
    <n v="54"/>
    <n v="6"/>
    <b v="1"/>
  </r>
  <r>
    <s v="AZ-2013-6241714"/>
    <x v="1183"/>
    <n v="23"/>
    <n v="12"/>
    <n v="13"/>
    <x v="1183"/>
    <s v="Elijah Ruatoka"/>
    <x v="3"/>
    <x v="9"/>
    <s v="Vichy"/>
    <x v="1"/>
    <s v="Home Office"/>
    <s v="Economy Plus"/>
    <x v="0"/>
    <x v="2"/>
    <s v="Stanley Pencil Sharpener, Water Color"/>
    <n v="0"/>
    <n v="125"/>
    <n v="8"/>
    <n v="5"/>
    <b v="1"/>
  </r>
  <r>
    <s v="AZ-2013-2047593"/>
    <x v="1183"/>
    <n v="23"/>
    <n v="12"/>
    <n v="13"/>
    <x v="1183"/>
    <s v="Michael Flores"/>
    <x v="8"/>
    <x v="124"/>
    <s v="Brussels"/>
    <x v="1"/>
    <s v="Corporate"/>
    <s v="Economy Plus"/>
    <x v="2"/>
    <x v="6"/>
    <s v="Hon Chairmat, Set of Two"/>
    <n v="0"/>
    <n v="289"/>
    <n v="63"/>
    <n v="5"/>
    <b v="1"/>
  </r>
  <r>
    <s v="AZ-2013-6943804"/>
    <x v="1183"/>
    <n v="23"/>
    <n v="12"/>
    <n v="13"/>
    <x v="1183"/>
    <s v="Gary Crume"/>
    <x v="3"/>
    <x v="27"/>
    <s v="Talence"/>
    <x v="1"/>
    <s v="Consumer"/>
    <s v="Economy"/>
    <x v="0"/>
    <x v="10"/>
    <s v="Cameo Business Envelopes, Security-Tint"/>
    <n v="0"/>
    <n v="68"/>
    <n v="24"/>
    <n v="4"/>
    <b v="0"/>
  </r>
  <r>
    <s v="AZ-2013-2047593"/>
    <x v="1183"/>
    <n v="23"/>
    <n v="12"/>
    <n v="13"/>
    <x v="1183"/>
    <s v="Michael Flores"/>
    <x v="8"/>
    <x v="124"/>
    <s v="Brussels"/>
    <x v="1"/>
    <s v="Corporate"/>
    <s v="Economy Plus"/>
    <x v="0"/>
    <x v="11"/>
    <s v="Stockwell Thumb Tacks, Assorted Sizes"/>
    <n v="0"/>
    <n v="11"/>
    <n v="3"/>
    <n v="1"/>
    <b v="0"/>
  </r>
  <r>
    <s v="AZ-2013-6943804"/>
    <x v="1183"/>
    <n v="23"/>
    <n v="12"/>
    <n v="13"/>
    <x v="1183"/>
    <s v="Gary Crume"/>
    <x v="3"/>
    <x v="27"/>
    <s v="Talence"/>
    <x v="1"/>
    <s v="Consumer"/>
    <s v="Economy"/>
    <x v="1"/>
    <x v="7"/>
    <s v="Memorex Mouse, Bluetooth"/>
    <n v="0"/>
    <n v="225"/>
    <n v="9"/>
    <n v="8"/>
    <b v="1"/>
  </r>
  <r>
    <s v="AZ-2014-2718227"/>
    <x v="1184"/>
    <n v="23"/>
    <n v="12"/>
    <n v="14"/>
    <x v="1184"/>
    <s v="William Jolly"/>
    <x v="4"/>
    <x v="4"/>
    <s v="Clacton-on-Sea"/>
    <x v="0"/>
    <s v="Consumer"/>
    <s v="Priority"/>
    <x v="0"/>
    <x v="2"/>
    <s v="Boston Pencil Sharpener, Water Color"/>
    <n v="0"/>
    <n v="193"/>
    <n v="96"/>
    <n v="6"/>
    <b v="0"/>
  </r>
  <r>
    <s v="BN-2014-2221750"/>
    <x v="1184"/>
    <n v="23"/>
    <n v="12"/>
    <n v="14"/>
    <x v="1184"/>
    <s v="Mike Obrien"/>
    <x v="12"/>
    <x v="61"/>
    <s v="Porto"/>
    <x v="2"/>
    <s v="Consumer"/>
    <s v="Economy"/>
    <x v="0"/>
    <x v="2"/>
    <s v="Sanford Canvas, Blue"/>
    <n v="1"/>
    <n v="25"/>
    <n v="-11"/>
    <n v="1"/>
    <b v="1"/>
  </r>
  <r>
    <s v="BN-2014-2221750"/>
    <x v="1184"/>
    <n v="23"/>
    <n v="12"/>
    <n v="14"/>
    <x v="1184"/>
    <s v="Mike Obrien"/>
    <x v="12"/>
    <x v="61"/>
    <s v="Porto"/>
    <x v="2"/>
    <s v="Consumer"/>
    <s v="Economy"/>
    <x v="0"/>
    <x v="1"/>
    <s v="Ibico 3-Hole Punch, Clear"/>
    <n v="1"/>
    <n v="30"/>
    <n v="-6"/>
    <n v="2"/>
    <b v="0"/>
  </r>
  <r>
    <s v="BN-2014-2221750"/>
    <x v="1184"/>
    <n v="23"/>
    <n v="12"/>
    <n v="14"/>
    <x v="1184"/>
    <s v="Mike Obrien"/>
    <x v="12"/>
    <x v="61"/>
    <s v="Porto"/>
    <x v="2"/>
    <s v="Consumer"/>
    <s v="Economy"/>
    <x v="0"/>
    <x v="11"/>
    <s v="Stockwell Thumb Tacks, Assorted Sizes"/>
    <n v="1"/>
    <n v="33"/>
    <n v="-10"/>
    <n v="6"/>
    <b v="1"/>
  </r>
  <r>
    <s v="BN-2014-2221750"/>
    <x v="1184"/>
    <n v="23"/>
    <n v="12"/>
    <n v="14"/>
    <x v="1184"/>
    <s v="Mike Obrien"/>
    <x v="12"/>
    <x v="61"/>
    <s v="Porto"/>
    <x v="2"/>
    <s v="Consumer"/>
    <s v="Economy"/>
    <x v="0"/>
    <x v="12"/>
    <s v="Elite Ruler, High Speed"/>
    <n v="1"/>
    <n v="21"/>
    <n v="-17"/>
    <n v="3"/>
    <b v="1"/>
  </r>
  <r>
    <s v="AZ-2014-9135903"/>
    <x v="1184"/>
    <n v="23"/>
    <n v="12"/>
    <n v="14"/>
    <x v="1184"/>
    <s v="Chloe O'Dea"/>
    <x v="1"/>
    <x v="23"/>
    <s v="Munich"/>
    <x v="1"/>
    <s v="Consumer"/>
    <s v="Economy"/>
    <x v="0"/>
    <x v="2"/>
    <s v="Stanley Pencil Sharpener, Water Color"/>
    <n v="0"/>
    <n v="50"/>
    <n v="3"/>
    <n v="2"/>
    <b v="0"/>
  </r>
  <r>
    <s v="AZ-2011-8510218"/>
    <x v="1185"/>
    <n v="24"/>
    <n v="12"/>
    <n v="11"/>
    <x v="1185"/>
    <s v="Gail Thompson"/>
    <x v="5"/>
    <x v="38"/>
    <s v="Molina de Segura"/>
    <x v="2"/>
    <s v="Consumer"/>
    <s v="Economy"/>
    <x v="0"/>
    <x v="1"/>
    <s v="Ibico Index Tab, Economy"/>
    <n v="0"/>
    <n v="42"/>
    <n v="14"/>
    <n v="4"/>
    <b v="1"/>
  </r>
  <r>
    <s v="AZ-2012-855132"/>
    <x v="1186"/>
    <n v="24"/>
    <n v="12"/>
    <n v="12"/>
    <x v="1186"/>
    <s v="Lamar Lockhart"/>
    <x v="5"/>
    <x v="54"/>
    <s v="Getafe"/>
    <x v="2"/>
    <s v="Consumer"/>
    <s v="Economy"/>
    <x v="0"/>
    <x v="3"/>
    <s v="Fellowes Lockers, Blue"/>
    <n v="0"/>
    <n v="560"/>
    <n v="99"/>
    <n v="3"/>
    <b v="0"/>
  </r>
  <r>
    <s v="AZ-2012-855132"/>
    <x v="1186"/>
    <n v="24"/>
    <n v="12"/>
    <n v="12"/>
    <x v="1186"/>
    <s v="Lamar Lockhart"/>
    <x v="5"/>
    <x v="54"/>
    <s v="Getafe"/>
    <x v="2"/>
    <s v="Consumer"/>
    <s v="Economy"/>
    <x v="0"/>
    <x v="3"/>
    <s v="Fellowes Trays, Single Width"/>
    <n v="0"/>
    <n v="258"/>
    <n v="115"/>
    <n v="5"/>
    <b v="0"/>
  </r>
  <r>
    <s v="AZ-2012-1295190"/>
    <x v="1186"/>
    <n v="24"/>
    <n v="12"/>
    <n v="12"/>
    <x v="1186"/>
    <s v="Patricia Smith"/>
    <x v="3"/>
    <x v="8"/>
    <s v="Chilly-Mazarin"/>
    <x v="1"/>
    <s v="Corporate"/>
    <s v="Economy"/>
    <x v="0"/>
    <x v="1"/>
    <s v="Cardinal Binder Covers, Economy"/>
    <n v="0"/>
    <n v="48"/>
    <n v="2"/>
    <n v="4"/>
    <b v="0"/>
  </r>
  <r>
    <s v="AZ-2012-1295190"/>
    <x v="1186"/>
    <n v="24"/>
    <n v="12"/>
    <n v="12"/>
    <x v="1186"/>
    <s v="Patricia Smith"/>
    <x v="3"/>
    <x v="8"/>
    <s v="Chilly-Mazarin"/>
    <x v="1"/>
    <s v="Corporate"/>
    <s v="Economy"/>
    <x v="0"/>
    <x v="14"/>
    <s v="Harbour Creations Removable Labels, Adjustable"/>
    <n v="0"/>
    <n v="41"/>
    <n v="6"/>
    <n v="5"/>
    <b v="0"/>
  </r>
  <r>
    <s v="AZ-2012-1295190"/>
    <x v="1186"/>
    <n v="24"/>
    <n v="12"/>
    <n v="12"/>
    <x v="1186"/>
    <s v="Patricia Smith"/>
    <x v="3"/>
    <x v="8"/>
    <s v="Chilly-Mazarin"/>
    <x v="1"/>
    <s v="Corporate"/>
    <s v="Economy"/>
    <x v="0"/>
    <x v="0"/>
    <s v="SanDisk Memo Slips, Premium"/>
    <n v="0"/>
    <n v="34"/>
    <n v="13"/>
    <n v="2"/>
    <b v="0"/>
  </r>
  <r>
    <s v="AZ-2012-5705972"/>
    <x v="1186"/>
    <n v="24"/>
    <n v="12"/>
    <n v="12"/>
    <x v="1186"/>
    <s v="Harvey Daniels"/>
    <x v="5"/>
    <x v="54"/>
    <s v="Alcobendas"/>
    <x v="2"/>
    <s v="Consumer"/>
    <s v="Economy"/>
    <x v="0"/>
    <x v="2"/>
    <s v="Boston Canvas, Blue"/>
    <n v="0"/>
    <n v="268"/>
    <n v="67"/>
    <n v="5"/>
    <b v="1"/>
  </r>
  <r>
    <s v="AZ-2013-577789"/>
    <x v="1187"/>
    <n v="24"/>
    <n v="12"/>
    <n v="13"/>
    <x v="1187"/>
    <s v="Walter Aguilar"/>
    <x v="1"/>
    <x v="1"/>
    <s v="Iserlohn"/>
    <x v="1"/>
    <s v="Consumer"/>
    <s v="Economy Plus"/>
    <x v="0"/>
    <x v="1"/>
    <s v="Ibico Binder Covers, Recycled"/>
    <n v="0"/>
    <n v="14"/>
    <n v="5"/>
    <n v="1"/>
    <b v="0"/>
  </r>
  <r>
    <s v="BN-2013-1962674"/>
    <x v="1187"/>
    <n v="24"/>
    <n v="12"/>
    <n v="13"/>
    <x v="1187"/>
    <s v="Mary Wilson"/>
    <x v="1"/>
    <x v="1"/>
    <s v="Halle"/>
    <x v="1"/>
    <s v="Consumer"/>
    <s v="Economy Plus"/>
    <x v="2"/>
    <x v="6"/>
    <s v="Office Star Swivel Stool, Adjustable"/>
    <n v="0"/>
    <n v="159"/>
    <n v="0"/>
    <n v="1"/>
    <b v="0"/>
  </r>
  <r>
    <s v="BN-2013-1962674"/>
    <x v="1187"/>
    <n v="24"/>
    <n v="12"/>
    <n v="13"/>
    <x v="1187"/>
    <s v="Mary Wilson"/>
    <x v="1"/>
    <x v="1"/>
    <s v="Halle"/>
    <x v="1"/>
    <s v="Consumer"/>
    <s v="Economy Plus"/>
    <x v="0"/>
    <x v="3"/>
    <s v="Rogers Folders, Blue"/>
    <n v="0"/>
    <n v="83"/>
    <n v="-7"/>
    <n v="3"/>
    <b v="1"/>
  </r>
  <r>
    <s v="BN-2013-1962674"/>
    <x v="1187"/>
    <n v="24"/>
    <n v="12"/>
    <n v="13"/>
    <x v="1187"/>
    <s v="Mary Wilson"/>
    <x v="1"/>
    <x v="1"/>
    <s v="Halle"/>
    <x v="1"/>
    <s v="Consumer"/>
    <s v="Economy Plus"/>
    <x v="0"/>
    <x v="3"/>
    <s v="Rogers Shelving, Industrial"/>
    <n v="0"/>
    <n v="56"/>
    <n v="13"/>
    <n v="1"/>
    <b v="0"/>
  </r>
  <r>
    <s v="BN-2013-2144250"/>
    <x v="1187"/>
    <n v="24"/>
    <n v="12"/>
    <n v="13"/>
    <x v="1187"/>
    <s v="Zoe Lanigan"/>
    <x v="1"/>
    <x v="111"/>
    <s v="Schiffweiler"/>
    <x v="1"/>
    <s v="Corporate"/>
    <s v="Economy"/>
    <x v="0"/>
    <x v="2"/>
    <s v="Boston Markers, Blue"/>
    <n v="0"/>
    <n v="132"/>
    <n v="54"/>
    <n v="5"/>
    <b v="0"/>
  </r>
  <r>
    <s v="AZ-2013-5024035"/>
    <x v="1187"/>
    <n v="24"/>
    <n v="12"/>
    <n v="13"/>
    <x v="1187"/>
    <s v="Elise Godfrey"/>
    <x v="3"/>
    <x v="9"/>
    <s v="Lyon"/>
    <x v="1"/>
    <s v="Consumer"/>
    <s v="Economy"/>
    <x v="0"/>
    <x v="12"/>
    <s v="Kleencut Trimmer, High Speed"/>
    <n v="0"/>
    <n v="83"/>
    <n v="22"/>
    <n v="2"/>
    <b v="1"/>
  </r>
  <r>
    <s v="BN-2013-6882863"/>
    <x v="1187"/>
    <n v="24"/>
    <n v="12"/>
    <n v="13"/>
    <x v="1187"/>
    <s v="Kevin O'Neill"/>
    <x v="3"/>
    <x v="9"/>
    <s v="Lyon"/>
    <x v="1"/>
    <s v="Corporate"/>
    <s v="Economy"/>
    <x v="0"/>
    <x v="0"/>
    <s v="Green Bar Note Cards, 8.5 x 11"/>
    <n v="0"/>
    <n v="59"/>
    <n v="25"/>
    <n v="2"/>
    <b v="1"/>
  </r>
  <r>
    <s v="BN-2013-6882863"/>
    <x v="1187"/>
    <n v="24"/>
    <n v="12"/>
    <n v="13"/>
    <x v="1187"/>
    <s v="Kevin O'Neill"/>
    <x v="3"/>
    <x v="9"/>
    <s v="Lyon"/>
    <x v="1"/>
    <s v="Corporate"/>
    <s v="Economy"/>
    <x v="0"/>
    <x v="3"/>
    <s v="Fellowes File Cart, Single Width"/>
    <n v="0"/>
    <n v="247"/>
    <n v="-27"/>
    <n v="2"/>
    <b v="1"/>
  </r>
  <r>
    <s v="BN-2013-8091921"/>
    <x v="1187"/>
    <n v="24"/>
    <n v="12"/>
    <n v="13"/>
    <x v="1187"/>
    <s v="Maynard Moorman"/>
    <x v="6"/>
    <x v="26"/>
    <s v="Dublin"/>
    <x v="0"/>
    <s v="Consumer"/>
    <s v="Economy"/>
    <x v="0"/>
    <x v="14"/>
    <s v="Novimex Color Coded Labels, Adjustable"/>
    <n v="1"/>
    <n v="15"/>
    <n v="-1"/>
    <n v="3"/>
    <b v="1"/>
  </r>
  <r>
    <s v="BN-2013-8091921"/>
    <x v="1187"/>
    <n v="24"/>
    <n v="12"/>
    <n v="13"/>
    <x v="1187"/>
    <s v="Maynard Moorman"/>
    <x v="6"/>
    <x v="26"/>
    <s v="Dublin"/>
    <x v="0"/>
    <s v="Consumer"/>
    <s v="Economy"/>
    <x v="0"/>
    <x v="3"/>
    <s v="Tenex Trays, Single Width"/>
    <n v="1"/>
    <n v="81"/>
    <n v="-20"/>
    <n v="3"/>
    <b v="0"/>
  </r>
  <r>
    <s v="AZ-2013-5024035"/>
    <x v="1187"/>
    <n v="24"/>
    <n v="12"/>
    <n v="13"/>
    <x v="1187"/>
    <s v="Elise Godfrey"/>
    <x v="3"/>
    <x v="9"/>
    <s v="Lyon"/>
    <x v="1"/>
    <s v="Consumer"/>
    <s v="Economy"/>
    <x v="1"/>
    <x v="9"/>
    <s v="Samsung Headset, VoIP"/>
    <n v="0"/>
    <n v="62"/>
    <n v="20"/>
    <n v="1"/>
    <b v="0"/>
  </r>
  <r>
    <s v="BN-2013-6882863"/>
    <x v="1187"/>
    <n v="24"/>
    <n v="12"/>
    <n v="13"/>
    <x v="1187"/>
    <s v="Kevin O'Neill"/>
    <x v="3"/>
    <x v="9"/>
    <s v="Lyon"/>
    <x v="1"/>
    <s v="Corporate"/>
    <s v="Economy"/>
    <x v="1"/>
    <x v="9"/>
    <s v="Cisco Signal Booster, Cordless"/>
    <n v="0"/>
    <n v="263"/>
    <n v="-28"/>
    <n v="2"/>
    <b v="1"/>
  </r>
  <r>
    <s v="BN-2013-9324448"/>
    <x v="1187"/>
    <n v="24"/>
    <n v="12"/>
    <n v="13"/>
    <x v="1187"/>
    <s v="John Basser"/>
    <x v="1"/>
    <x v="43"/>
    <s v="Delmenhorst"/>
    <x v="1"/>
    <s v="Corporate"/>
    <s v="Economy"/>
    <x v="2"/>
    <x v="15"/>
    <s v="Tenex Photo Frame, Erganomic"/>
    <n v="0"/>
    <n v="555"/>
    <n v="11"/>
    <n v="11"/>
    <b v="0"/>
  </r>
  <r>
    <s v="BN-2013-9324448"/>
    <x v="1187"/>
    <n v="24"/>
    <n v="12"/>
    <n v="13"/>
    <x v="1187"/>
    <s v="John Basser"/>
    <x v="1"/>
    <x v="43"/>
    <s v="Delmenhorst"/>
    <x v="1"/>
    <s v="Corporate"/>
    <s v="Economy"/>
    <x v="0"/>
    <x v="14"/>
    <s v="Avery Color Coded Labels, 5000 Label Set"/>
    <n v="0"/>
    <n v="14"/>
    <n v="5"/>
    <n v="1"/>
    <b v="0"/>
  </r>
  <r>
    <s v="AZ-2014-4842242"/>
    <x v="1188"/>
    <n v="24"/>
    <n v="12"/>
    <n v="14"/>
    <x v="1188"/>
    <s v="Tyson Ebden"/>
    <x v="2"/>
    <x v="2"/>
    <s v="Reggio nell'Emilia"/>
    <x v="2"/>
    <s v="Consumer"/>
    <s v="Immediate"/>
    <x v="2"/>
    <x v="5"/>
    <s v="Ikea Library with Doors, Pine"/>
    <n v="0"/>
    <n v="2553"/>
    <n v="843"/>
    <n v="7"/>
    <b v="1"/>
  </r>
  <r>
    <s v="AZ-2014-5759830"/>
    <x v="1188"/>
    <n v="24"/>
    <n v="12"/>
    <n v="14"/>
    <x v="1188"/>
    <s v="Peter Daly"/>
    <x v="3"/>
    <x v="8"/>
    <s v="Longjumeau"/>
    <x v="1"/>
    <s v="Consumer"/>
    <s v="Immediate"/>
    <x v="0"/>
    <x v="14"/>
    <s v="Harbour Creations Shipping Labels, Adjustable"/>
    <n v="0"/>
    <n v="28"/>
    <n v="0"/>
    <n v="3"/>
    <b v="0"/>
  </r>
  <r>
    <s v="AZ-2014-4842242"/>
    <x v="1188"/>
    <n v="24"/>
    <n v="12"/>
    <n v="14"/>
    <x v="1188"/>
    <s v="Tyson Ebden"/>
    <x v="2"/>
    <x v="2"/>
    <s v="Reggio nell'Emilia"/>
    <x v="2"/>
    <s v="Consumer"/>
    <s v="Immediate"/>
    <x v="0"/>
    <x v="2"/>
    <s v="Boston Pens, Fluorescent"/>
    <n v="0"/>
    <n v="31"/>
    <n v="5"/>
    <n v="2"/>
    <b v="1"/>
  </r>
  <r>
    <s v="AZ-2014-2938104"/>
    <x v="1188"/>
    <n v="24"/>
    <n v="12"/>
    <n v="14"/>
    <x v="1188"/>
    <s v="Charlie Donnelly"/>
    <x v="1"/>
    <x v="5"/>
    <s v="Berlin"/>
    <x v="1"/>
    <s v="Consumer"/>
    <s v="Economy"/>
    <x v="2"/>
    <x v="5"/>
    <s v="Dania Classic Bookcase, Traditional"/>
    <n v="0"/>
    <n v="1314"/>
    <n v="378"/>
    <n v="4"/>
    <b v="0"/>
  </r>
  <r>
    <s v="AZ-2014-2938104"/>
    <x v="1188"/>
    <n v="24"/>
    <n v="12"/>
    <n v="14"/>
    <x v="1188"/>
    <s v="Charlie Donnelly"/>
    <x v="1"/>
    <x v="5"/>
    <s v="Berlin"/>
    <x v="1"/>
    <s v="Consumer"/>
    <s v="Economy"/>
    <x v="2"/>
    <x v="15"/>
    <s v="Rubbermaid Light Bulb, Black"/>
    <n v="0"/>
    <n v="34"/>
    <n v="13"/>
    <n v="2"/>
    <b v="0"/>
  </r>
  <r>
    <s v="AZ-2014-5480991"/>
    <x v="1188"/>
    <n v="24"/>
    <n v="12"/>
    <n v="14"/>
    <x v="1188"/>
    <s v="Shelby Dunston"/>
    <x v="3"/>
    <x v="39"/>
    <s v="Marseille"/>
    <x v="1"/>
    <s v="Consumer"/>
    <s v="Economy"/>
    <x v="0"/>
    <x v="1"/>
    <s v="Ibico Hole Reinforcements, Economy"/>
    <n v="0"/>
    <n v="56"/>
    <n v="27"/>
    <n v="8"/>
    <b v="1"/>
  </r>
  <r>
    <s v="AZ-2014-5480991"/>
    <x v="1188"/>
    <n v="24"/>
    <n v="12"/>
    <n v="14"/>
    <x v="1188"/>
    <s v="Shelby Dunston"/>
    <x v="3"/>
    <x v="39"/>
    <s v="Marseille"/>
    <x v="1"/>
    <s v="Consumer"/>
    <s v="Economy"/>
    <x v="0"/>
    <x v="11"/>
    <s v="Stockwell Rubber Bands, Metal"/>
    <n v="0"/>
    <n v="49"/>
    <n v="24"/>
    <n v="3"/>
    <b v="1"/>
  </r>
  <r>
    <s v="BN-2014-8501685"/>
    <x v="1188"/>
    <n v="24"/>
    <n v="12"/>
    <n v="14"/>
    <x v="1188"/>
    <s v="Julian Dobie"/>
    <x v="0"/>
    <x v="0"/>
    <s v="Stockholm"/>
    <x v="0"/>
    <s v="Consumer"/>
    <s v="Economy"/>
    <x v="0"/>
    <x v="1"/>
    <s v="Avery Binding Machine, Durable"/>
    <n v="1"/>
    <n v="50"/>
    <n v="-44"/>
    <n v="2"/>
    <b v="1"/>
  </r>
  <r>
    <s v="BN-2014-8501685"/>
    <x v="1188"/>
    <n v="24"/>
    <n v="12"/>
    <n v="14"/>
    <x v="1188"/>
    <s v="Julian Dobie"/>
    <x v="0"/>
    <x v="0"/>
    <s v="Stockholm"/>
    <x v="0"/>
    <s v="Consumer"/>
    <s v="Economy"/>
    <x v="0"/>
    <x v="12"/>
    <s v="Acme Ruler, Easy Grip"/>
    <n v="1"/>
    <n v="37"/>
    <n v="-23"/>
    <n v="4"/>
    <b v="1"/>
  </r>
  <r>
    <s v="AZ-2014-938052"/>
    <x v="1188"/>
    <n v="24"/>
    <n v="12"/>
    <n v="14"/>
    <x v="1188"/>
    <s v="Erick Tanner"/>
    <x v="4"/>
    <x v="4"/>
    <s v="London"/>
    <x v="0"/>
    <s v="Corporate"/>
    <s v="Economy"/>
    <x v="0"/>
    <x v="1"/>
    <s v="Wilson Jones 3-Hole Punch, Economy"/>
    <n v="0"/>
    <n v="76"/>
    <n v="19"/>
    <n v="3"/>
    <b v="0"/>
  </r>
  <r>
    <s v="AZ-2014-2238445"/>
    <x v="1188"/>
    <n v="24"/>
    <n v="12"/>
    <n v="14"/>
    <x v="1188"/>
    <s v="Samuel Hardey"/>
    <x v="2"/>
    <x v="24"/>
    <s v="Milan"/>
    <x v="2"/>
    <s v="Home Office"/>
    <s v="Economy"/>
    <x v="0"/>
    <x v="2"/>
    <s v="Boston Highlighters, Easy-Erase"/>
    <n v="0"/>
    <n v="19"/>
    <n v="4"/>
    <n v="1"/>
    <b v="1"/>
  </r>
  <r>
    <s v="AZ-2014-2238445"/>
    <x v="1188"/>
    <n v="24"/>
    <n v="12"/>
    <n v="14"/>
    <x v="1188"/>
    <s v="Samuel Hardey"/>
    <x v="2"/>
    <x v="24"/>
    <s v="Milan"/>
    <x v="2"/>
    <s v="Home Office"/>
    <s v="Economy"/>
    <x v="0"/>
    <x v="14"/>
    <s v="Hon Shipping Labels, Adjustable"/>
    <n v="0"/>
    <n v="74"/>
    <n v="26"/>
    <n v="8"/>
    <b v="1"/>
  </r>
  <r>
    <s v="AZ-2014-2938104"/>
    <x v="1188"/>
    <n v="24"/>
    <n v="12"/>
    <n v="14"/>
    <x v="1188"/>
    <s v="Charlie Donnelly"/>
    <x v="1"/>
    <x v="5"/>
    <s v="Berlin"/>
    <x v="1"/>
    <s v="Consumer"/>
    <s v="Economy"/>
    <x v="1"/>
    <x v="9"/>
    <s v="Samsung Headset, with Caller ID"/>
    <n v="0"/>
    <n v="461"/>
    <n v="-26"/>
    <n v="7"/>
    <b v="1"/>
  </r>
  <r>
    <s v="BN-2014-8501685"/>
    <x v="1188"/>
    <n v="24"/>
    <n v="12"/>
    <n v="14"/>
    <x v="1188"/>
    <s v="Julian Dobie"/>
    <x v="0"/>
    <x v="0"/>
    <s v="Stockholm"/>
    <x v="0"/>
    <s v="Consumer"/>
    <s v="Economy"/>
    <x v="1"/>
    <x v="4"/>
    <s v="Epson Printer, Durable"/>
    <n v="1"/>
    <n v="263"/>
    <n v="-63"/>
    <n v="2"/>
    <b v="0"/>
  </r>
  <r>
    <s v="BN-2014-8501685"/>
    <x v="1188"/>
    <n v="24"/>
    <n v="12"/>
    <n v="14"/>
    <x v="1188"/>
    <s v="Julian Dobie"/>
    <x v="0"/>
    <x v="0"/>
    <s v="Stockholm"/>
    <x v="0"/>
    <s v="Consumer"/>
    <s v="Economy"/>
    <x v="1"/>
    <x v="4"/>
    <s v="StarTech Phone, White"/>
    <n v="1"/>
    <n v="36"/>
    <n v="-7"/>
    <n v="1"/>
    <b v="1"/>
  </r>
  <r>
    <s v="AZ-2014-6684100"/>
    <x v="1188"/>
    <n v="24"/>
    <n v="12"/>
    <n v="14"/>
    <x v="1188"/>
    <s v="Angelina Hurst"/>
    <x v="1"/>
    <x v="1"/>
    <s v="Dortmund"/>
    <x v="1"/>
    <s v="Consumer"/>
    <s v="Economy"/>
    <x v="1"/>
    <x v="13"/>
    <s v="Hewlett Fax and Copier, High-Speed"/>
    <n v="0"/>
    <n v="382"/>
    <n v="92"/>
    <n v="2"/>
    <b v="0"/>
  </r>
  <r>
    <s v="AZ-2012-4743225"/>
    <x v="1189"/>
    <n v="25"/>
    <n v="12"/>
    <n v="12"/>
    <x v="1189"/>
    <s v="Julie Ochoa"/>
    <x v="2"/>
    <x v="2"/>
    <s v="Ferrara"/>
    <x v="2"/>
    <s v="Corporate"/>
    <s v="Priority"/>
    <x v="2"/>
    <x v="5"/>
    <s v="Ikea Stackable Bookrack, Metal"/>
    <n v="0"/>
    <n v="488"/>
    <n v="112"/>
    <n v="4"/>
    <b v="0"/>
  </r>
  <r>
    <s v="AZ-2012-4743225"/>
    <x v="1189"/>
    <n v="25"/>
    <n v="12"/>
    <n v="12"/>
    <x v="1189"/>
    <s v="Julie Ochoa"/>
    <x v="2"/>
    <x v="2"/>
    <s v="Ferrara"/>
    <x v="2"/>
    <s v="Corporate"/>
    <s v="Priority"/>
    <x v="0"/>
    <x v="3"/>
    <s v="Fellowes Shelving, Wire Frame"/>
    <n v="0"/>
    <n v="205"/>
    <n v="3"/>
    <n v="6"/>
    <b v="1"/>
  </r>
  <r>
    <s v="AZ-2012-5821789"/>
    <x v="1189"/>
    <n v="25"/>
    <n v="12"/>
    <n v="12"/>
    <x v="1189"/>
    <s v="Mary Wilson"/>
    <x v="3"/>
    <x v="50"/>
    <s v="Tours"/>
    <x v="1"/>
    <s v="Consumer"/>
    <s v="Economy Plus"/>
    <x v="2"/>
    <x v="6"/>
    <s v="Novimex Chairmat, Black"/>
    <n v="0"/>
    <n v="97"/>
    <n v="13"/>
    <n v="2"/>
    <b v="0"/>
  </r>
  <r>
    <s v="AZ-2012-5821789"/>
    <x v="1189"/>
    <n v="25"/>
    <n v="12"/>
    <n v="12"/>
    <x v="1189"/>
    <s v="Mary Wilson"/>
    <x v="3"/>
    <x v="50"/>
    <s v="Tours"/>
    <x v="1"/>
    <s v="Consumer"/>
    <s v="Economy Plus"/>
    <x v="2"/>
    <x v="6"/>
    <s v="SAFCO Steel Folding Chair, Red"/>
    <n v="0"/>
    <n v="463"/>
    <n v="190"/>
    <n v="6"/>
    <b v="0"/>
  </r>
  <r>
    <s v="AZ-2012-5821789"/>
    <x v="1189"/>
    <n v="25"/>
    <n v="12"/>
    <n v="12"/>
    <x v="1189"/>
    <s v="Mary Wilson"/>
    <x v="3"/>
    <x v="50"/>
    <s v="Tours"/>
    <x v="1"/>
    <s v="Consumer"/>
    <s v="Economy Plus"/>
    <x v="0"/>
    <x v="8"/>
    <s v="Hamilton Beach Microwave, White"/>
    <n v="0"/>
    <n v="505"/>
    <n v="-22"/>
    <n v="2"/>
    <b v="0"/>
  </r>
  <r>
    <s v="AZ-2012-5821789"/>
    <x v="1189"/>
    <n v="25"/>
    <n v="12"/>
    <n v="12"/>
    <x v="1189"/>
    <s v="Mary Wilson"/>
    <x v="3"/>
    <x v="50"/>
    <s v="Tours"/>
    <x v="1"/>
    <s v="Consumer"/>
    <s v="Economy Plus"/>
    <x v="0"/>
    <x v="2"/>
    <s v="Boston Canvas, Water Color"/>
    <n v="0"/>
    <n v="227"/>
    <n v="34"/>
    <n v="4"/>
    <b v="1"/>
  </r>
  <r>
    <s v="AZ-2012-5821789"/>
    <x v="1189"/>
    <n v="25"/>
    <n v="12"/>
    <n v="12"/>
    <x v="1189"/>
    <s v="Mary Wilson"/>
    <x v="3"/>
    <x v="50"/>
    <s v="Tours"/>
    <x v="1"/>
    <s v="Consumer"/>
    <s v="Economy Plus"/>
    <x v="0"/>
    <x v="3"/>
    <s v="Eldon Trays, Single Width"/>
    <n v="0"/>
    <n v="130"/>
    <n v="33"/>
    <n v="3"/>
    <b v="0"/>
  </r>
  <r>
    <s v="AZ-2012-1880028"/>
    <x v="1189"/>
    <n v="25"/>
    <n v="12"/>
    <n v="12"/>
    <x v="1189"/>
    <s v="Milla Day"/>
    <x v="1"/>
    <x v="1"/>
    <s v="Cologne"/>
    <x v="1"/>
    <s v="Consumer"/>
    <s v="Economy"/>
    <x v="0"/>
    <x v="8"/>
    <s v="Cuisinart Stove, Red"/>
    <n v="0"/>
    <n v="2907"/>
    <n v="1130"/>
    <n v="6"/>
    <b v="0"/>
  </r>
  <r>
    <s v="AZ-2012-1880028"/>
    <x v="1189"/>
    <n v="25"/>
    <n v="12"/>
    <n v="12"/>
    <x v="1189"/>
    <s v="Milla Day"/>
    <x v="1"/>
    <x v="1"/>
    <s v="Cologne"/>
    <x v="1"/>
    <s v="Consumer"/>
    <s v="Economy"/>
    <x v="0"/>
    <x v="10"/>
    <s v="Kraft Clasp Envelope, with clear poly window"/>
    <n v="0"/>
    <n v="38"/>
    <n v="18"/>
    <n v="3"/>
    <b v="1"/>
  </r>
  <r>
    <s v="AZ-2012-1880028"/>
    <x v="1189"/>
    <n v="25"/>
    <n v="12"/>
    <n v="12"/>
    <x v="1189"/>
    <s v="Milla Day"/>
    <x v="1"/>
    <x v="1"/>
    <s v="Cologne"/>
    <x v="1"/>
    <s v="Consumer"/>
    <s v="Economy"/>
    <x v="0"/>
    <x v="3"/>
    <s v="Fellowes Shelving, Single Width"/>
    <n v="0"/>
    <n v="208"/>
    <n v="37"/>
    <n v="4"/>
    <b v="1"/>
  </r>
  <r>
    <s v="AZ-2012-1880028"/>
    <x v="1189"/>
    <n v="25"/>
    <n v="12"/>
    <n v="12"/>
    <x v="1189"/>
    <s v="Milla Day"/>
    <x v="1"/>
    <x v="1"/>
    <s v="Cologne"/>
    <x v="1"/>
    <s v="Consumer"/>
    <s v="Economy"/>
    <x v="1"/>
    <x v="7"/>
    <s v="SanDisk Memory Card, Erganomic"/>
    <n v="0"/>
    <n v="220"/>
    <n v="40"/>
    <n v="2"/>
    <b v="1"/>
  </r>
  <r>
    <s v="AZ-2013-8597747"/>
    <x v="1190"/>
    <n v="25"/>
    <n v="12"/>
    <n v="13"/>
    <x v="1190"/>
    <s v="Indiana Wekey"/>
    <x v="5"/>
    <x v="54"/>
    <s v="Madrid"/>
    <x v="2"/>
    <s v="Corporate"/>
    <s v="Priority"/>
    <x v="2"/>
    <x v="15"/>
    <s v="Rubbermaid Light Bulb, Erganomic"/>
    <n v="0"/>
    <n v="17"/>
    <n v="8"/>
    <n v="1"/>
    <b v="1"/>
  </r>
  <r>
    <s v="AZ-2013-5049068"/>
    <x v="1190"/>
    <n v="25"/>
    <n v="12"/>
    <n v="13"/>
    <x v="1190"/>
    <s v="Harvey Daniels"/>
    <x v="1"/>
    <x v="32"/>
    <s v="Wiesbaden"/>
    <x v="1"/>
    <s v="Consumer"/>
    <s v="Economy Plus"/>
    <x v="0"/>
    <x v="2"/>
    <s v="BIC Canvas, Fluorescent"/>
    <n v="0"/>
    <n v="220"/>
    <n v="77"/>
    <n v="4"/>
    <b v="1"/>
  </r>
  <r>
    <s v="AZ-2013-5049068"/>
    <x v="1190"/>
    <n v="25"/>
    <n v="12"/>
    <n v="13"/>
    <x v="1190"/>
    <s v="Harvey Daniels"/>
    <x v="1"/>
    <x v="32"/>
    <s v="Wiesbaden"/>
    <x v="1"/>
    <s v="Consumer"/>
    <s v="Economy Plus"/>
    <x v="0"/>
    <x v="1"/>
    <s v="Acco Binding Machine, Clear"/>
    <n v="0"/>
    <n v="101"/>
    <n v="11"/>
    <n v="2"/>
    <b v="0"/>
  </r>
  <r>
    <s v="AZ-2013-5049068"/>
    <x v="1190"/>
    <n v="25"/>
    <n v="12"/>
    <n v="13"/>
    <x v="1190"/>
    <s v="Harvey Daniels"/>
    <x v="1"/>
    <x v="32"/>
    <s v="Wiesbaden"/>
    <x v="1"/>
    <s v="Consumer"/>
    <s v="Economy Plus"/>
    <x v="1"/>
    <x v="7"/>
    <s v="Logitech Numeric Keypad, Erganomic"/>
    <n v="0"/>
    <n v="485"/>
    <n v="199"/>
    <n v="11"/>
    <b v="1"/>
  </r>
  <r>
    <s v="BN-2013-3585315"/>
    <x v="1190"/>
    <n v="25"/>
    <n v="12"/>
    <n v="13"/>
    <x v="1190"/>
    <s v="Luca Varley"/>
    <x v="6"/>
    <x v="26"/>
    <s v="Tallaght"/>
    <x v="0"/>
    <s v="Corporate"/>
    <s v="Economy"/>
    <x v="0"/>
    <x v="14"/>
    <s v="Hon Legal Exhibit Labels, 5000 Label Set"/>
    <n v="1"/>
    <n v="39"/>
    <n v="-25"/>
    <n v="7"/>
    <b v="0"/>
  </r>
  <r>
    <s v="BN-2013-3585315"/>
    <x v="1190"/>
    <n v="25"/>
    <n v="12"/>
    <n v="13"/>
    <x v="1190"/>
    <s v="Luca Varley"/>
    <x v="6"/>
    <x v="26"/>
    <s v="Tallaght"/>
    <x v="0"/>
    <s v="Corporate"/>
    <s v="Economy"/>
    <x v="0"/>
    <x v="3"/>
    <s v="Smead Trays, Industrial"/>
    <n v="1"/>
    <n v="49"/>
    <n v="-17"/>
    <n v="2"/>
    <b v="1"/>
  </r>
  <r>
    <s v="AZ-2013-2353394"/>
    <x v="1190"/>
    <n v="25"/>
    <n v="12"/>
    <n v="13"/>
    <x v="1190"/>
    <s v="Jonathan Summons"/>
    <x v="1"/>
    <x v="1"/>
    <s v="Wuppertal"/>
    <x v="1"/>
    <s v="Consumer"/>
    <s v="Economy"/>
    <x v="2"/>
    <x v="15"/>
    <s v="Deflect-O Light Bulb, Black"/>
    <n v="0"/>
    <n v="38"/>
    <n v="14"/>
    <n v="2"/>
    <b v="1"/>
  </r>
  <r>
    <s v="AZ-2013-8602131"/>
    <x v="1190"/>
    <n v="25"/>
    <n v="12"/>
    <n v="13"/>
    <x v="1190"/>
    <s v="Linda Dennis"/>
    <x v="1"/>
    <x v="1"/>
    <s v="Gelsenkirchen"/>
    <x v="1"/>
    <s v="Consumer"/>
    <s v="Economy"/>
    <x v="0"/>
    <x v="1"/>
    <s v="Avery Binding Machine, Durable"/>
    <n v="0"/>
    <n v="101"/>
    <n v="6"/>
    <n v="2"/>
    <b v="0"/>
  </r>
  <r>
    <s v="AZ-2013-8602131"/>
    <x v="1190"/>
    <n v="25"/>
    <n v="12"/>
    <n v="13"/>
    <x v="1190"/>
    <s v="Linda Dennis"/>
    <x v="1"/>
    <x v="1"/>
    <s v="Gelsenkirchen"/>
    <x v="1"/>
    <s v="Consumer"/>
    <s v="Economy"/>
    <x v="0"/>
    <x v="1"/>
    <s v="Cardinal Binding Machine, Clear"/>
    <n v="0"/>
    <n v="394"/>
    <n v="157"/>
    <n v="8"/>
    <b v="1"/>
  </r>
  <r>
    <s v="AZ-2013-8602131"/>
    <x v="1190"/>
    <n v="25"/>
    <n v="12"/>
    <n v="13"/>
    <x v="1190"/>
    <s v="Linda Dennis"/>
    <x v="1"/>
    <x v="1"/>
    <s v="Gelsenkirchen"/>
    <x v="1"/>
    <s v="Consumer"/>
    <s v="Economy"/>
    <x v="0"/>
    <x v="11"/>
    <s v="Accos Staples, Assorted Sizes"/>
    <n v="0"/>
    <n v="25"/>
    <n v="10"/>
    <n v="3"/>
    <b v="0"/>
  </r>
  <r>
    <s v="BN-2014-1926985"/>
    <x v="1191"/>
    <n v="25"/>
    <n v="12"/>
    <n v="14"/>
    <x v="1191"/>
    <s v="Harriet Chadwick"/>
    <x v="0"/>
    <x v="104"/>
    <s v="Karlstad"/>
    <x v="0"/>
    <s v="Corporate"/>
    <s v="Immediate"/>
    <x v="2"/>
    <x v="5"/>
    <s v="Bush Corner Shelving, Pine"/>
    <n v="1"/>
    <n v="313"/>
    <n v="-13"/>
    <n v="5"/>
    <b v="1"/>
  </r>
  <r>
    <s v="BN-2014-1926985"/>
    <x v="1191"/>
    <n v="25"/>
    <n v="12"/>
    <n v="14"/>
    <x v="1191"/>
    <s v="Harriet Chadwick"/>
    <x v="0"/>
    <x v="104"/>
    <s v="Karlstad"/>
    <x v="0"/>
    <s v="Corporate"/>
    <s v="Immediate"/>
    <x v="2"/>
    <x v="15"/>
    <s v="Advantus Light Bulb, Erganomic"/>
    <n v="1"/>
    <n v="67"/>
    <n v="-86"/>
    <n v="9"/>
    <b v="1"/>
  </r>
  <r>
    <s v="AZ-2014-9082134"/>
    <x v="1191"/>
    <n v="25"/>
    <n v="12"/>
    <n v="14"/>
    <x v="1191"/>
    <s v="Jessica Williams"/>
    <x v="3"/>
    <x v="39"/>
    <s v="Saint-Laurent-du-Var"/>
    <x v="1"/>
    <s v="Consumer"/>
    <s v="Immediate"/>
    <x v="1"/>
    <x v="7"/>
    <s v="Enermax Keyboard, Programmable"/>
    <n v="0"/>
    <n v="170"/>
    <n v="73"/>
    <n v="2"/>
    <b v="0"/>
  </r>
  <r>
    <s v="AZ-2014-9082134"/>
    <x v="1191"/>
    <n v="25"/>
    <n v="12"/>
    <n v="14"/>
    <x v="1191"/>
    <s v="Jessica Williams"/>
    <x v="3"/>
    <x v="39"/>
    <s v="Saint-Laurent-du-Var"/>
    <x v="1"/>
    <s v="Consumer"/>
    <s v="Immediate"/>
    <x v="1"/>
    <x v="9"/>
    <s v="Apple Headset, VoIP"/>
    <n v="0"/>
    <n v="62"/>
    <n v="-1"/>
    <n v="1"/>
    <b v="0"/>
  </r>
  <r>
    <s v="BN-2014-1926985"/>
    <x v="1191"/>
    <n v="25"/>
    <n v="12"/>
    <n v="14"/>
    <x v="1191"/>
    <s v="Harriet Chadwick"/>
    <x v="0"/>
    <x v="104"/>
    <s v="Karlstad"/>
    <x v="0"/>
    <s v="Corporate"/>
    <s v="Immediate"/>
    <x v="1"/>
    <x v="4"/>
    <s v="Panasonic Phone, Durable"/>
    <n v="1"/>
    <n v="42"/>
    <n v="-3"/>
    <n v="1"/>
    <b v="1"/>
  </r>
  <r>
    <s v="AZ-2014-1328396"/>
    <x v="1191"/>
    <n v="25"/>
    <n v="12"/>
    <n v="14"/>
    <x v="1191"/>
    <s v="Isaac David"/>
    <x v="14"/>
    <x v="84"/>
    <s v="Copenhagen"/>
    <x v="0"/>
    <s v="Corporate"/>
    <s v="Priority"/>
    <x v="0"/>
    <x v="8"/>
    <s v="Hoover Refrigerator, Silver"/>
    <n v="1"/>
    <n v="527"/>
    <n v="-190"/>
    <n v="2"/>
    <b v="0"/>
  </r>
  <r>
    <s v="AZ-2014-1317871"/>
    <x v="1191"/>
    <n v="25"/>
    <n v="12"/>
    <n v="14"/>
    <x v="1191"/>
    <s v="Ruby Blomfield"/>
    <x v="8"/>
    <x v="19"/>
    <s v="Hasselt"/>
    <x v="1"/>
    <s v="Consumer"/>
    <s v="Economy"/>
    <x v="0"/>
    <x v="8"/>
    <s v="Hoover Stove, Black"/>
    <n v="0"/>
    <n v="1136"/>
    <n v="91"/>
    <n v="2"/>
    <b v="1"/>
  </r>
  <r>
    <s v="AZ-2014-3281125"/>
    <x v="1191"/>
    <n v="25"/>
    <n v="12"/>
    <n v="14"/>
    <x v="1191"/>
    <s v="Thomas Shepherd"/>
    <x v="1"/>
    <x v="43"/>
    <s v="Oldenburg"/>
    <x v="1"/>
    <s v="Corporate"/>
    <s v="Economy"/>
    <x v="0"/>
    <x v="2"/>
    <s v="BIC Canvas, Water Color"/>
    <n v="0"/>
    <n v="114"/>
    <n v="1"/>
    <n v="2"/>
    <b v="1"/>
  </r>
  <r>
    <s v="AZ-2014-3281125"/>
    <x v="1191"/>
    <n v="25"/>
    <n v="12"/>
    <n v="14"/>
    <x v="1191"/>
    <s v="Thomas Shepherd"/>
    <x v="1"/>
    <x v="43"/>
    <s v="Oldenburg"/>
    <x v="1"/>
    <s v="Corporate"/>
    <s v="Economy"/>
    <x v="0"/>
    <x v="1"/>
    <s v="Acco Binding Machine, Economy"/>
    <n v="0"/>
    <n v="409"/>
    <n v="118"/>
    <n v="8"/>
    <b v="0"/>
  </r>
  <r>
    <s v="AZ-2014-3281125"/>
    <x v="1191"/>
    <n v="25"/>
    <n v="12"/>
    <n v="14"/>
    <x v="1191"/>
    <s v="Thomas Shepherd"/>
    <x v="1"/>
    <x v="43"/>
    <s v="Oldenburg"/>
    <x v="1"/>
    <s v="Corporate"/>
    <s v="Economy"/>
    <x v="0"/>
    <x v="11"/>
    <s v="Stockwell Paper Clips, Bulk Pack"/>
    <n v="0"/>
    <n v="109"/>
    <n v="52"/>
    <n v="8"/>
    <b v="1"/>
  </r>
  <r>
    <s v="AZ-2014-7188993"/>
    <x v="1191"/>
    <n v="25"/>
    <n v="12"/>
    <n v="14"/>
    <x v="1191"/>
    <s v="Michael Halcomb"/>
    <x v="5"/>
    <x v="80"/>
    <s v="Palma de Mallorca"/>
    <x v="2"/>
    <s v="Corporate"/>
    <s v="Economy"/>
    <x v="0"/>
    <x v="3"/>
    <s v="Smead Box, Blue"/>
    <n v="0"/>
    <n v="10"/>
    <n v="-1"/>
    <n v="1"/>
    <b v="1"/>
  </r>
  <r>
    <s v="AZ-2014-7188993"/>
    <x v="1191"/>
    <n v="25"/>
    <n v="12"/>
    <n v="14"/>
    <x v="1191"/>
    <s v="Michael Halcomb"/>
    <x v="5"/>
    <x v="80"/>
    <s v="Palma de Mallorca"/>
    <x v="2"/>
    <s v="Corporate"/>
    <s v="Economy"/>
    <x v="1"/>
    <x v="13"/>
    <s v="Canon Personal Copier, Laser"/>
    <n v="0"/>
    <n v="285"/>
    <n v="128"/>
    <n v="2"/>
    <b v="0"/>
  </r>
  <r>
    <s v="AZ-2014-663950"/>
    <x v="1191"/>
    <n v="25"/>
    <n v="12"/>
    <n v="14"/>
    <x v="1191"/>
    <s v="Nate Dacey"/>
    <x v="4"/>
    <x v="42"/>
    <s v="Edinburgh"/>
    <x v="0"/>
    <s v="Consumer"/>
    <s v="Economy"/>
    <x v="0"/>
    <x v="0"/>
    <s v="SanDisk Message Books, Multicolor"/>
    <n v="0"/>
    <n v="101"/>
    <n v="16"/>
    <n v="4"/>
    <b v="0"/>
  </r>
  <r>
    <s v="AZ-2014-5706621"/>
    <x v="1191"/>
    <n v="25"/>
    <n v="12"/>
    <n v="14"/>
    <x v="1191"/>
    <s v="Kian Sykes"/>
    <x v="5"/>
    <x v="80"/>
    <s v="Palma de Mallorca"/>
    <x v="2"/>
    <s v="Consumer"/>
    <s v="Economy"/>
    <x v="0"/>
    <x v="8"/>
    <s v="Breville Coffee Grinder, Black"/>
    <n v="0"/>
    <n v="184"/>
    <n v="64"/>
    <n v="3"/>
    <b v="0"/>
  </r>
  <r>
    <s v="AZ-2014-1986339"/>
    <x v="1191"/>
    <n v="25"/>
    <n v="12"/>
    <n v="14"/>
    <x v="1191"/>
    <s v="Alexis O'Flaherty"/>
    <x v="5"/>
    <x v="18"/>
    <s v="Sagunto"/>
    <x v="2"/>
    <s v="Home Office"/>
    <s v="Economy"/>
    <x v="0"/>
    <x v="3"/>
    <s v="Fellowes Shelving, Wire Frame"/>
    <n v="0"/>
    <n v="205"/>
    <n v="70"/>
    <n v="4"/>
    <b v="1"/>
  </r>
  <r>
    <s v="BN-2014-7634157"/>
    <x v="1191"/>
    <n v="25"/>
    <n v="12"/>
    <n v="14"/>
    <x v="1191"/>
    <s v="Alexandra Portus"/>
    <x v="9"/>
    <x v="72"/>
    <s v="Oosterhout"/>
    <x v="1"/>
    <s v="Corporate"/>
    <s v="Economy"/>
    <x v="0"/>
    <x v="14"/>
    <s v="Smead File Folder Labels, Adjustable"/>
    <n v="1"/>
    <n v="24"/>
    <n v="-21"/>
    <n v="7"/>
    <b v="0"/>
  </r>
  <r>
    <s v="AZ-2014-6165036"/>
    <x v="1191"/>
    <n v="25"/>
    <n v="12"/>
    <n v="14"/>
    <x v="1191"/>
    <s v="Xavier Synan"/>
    <x v="1"/>
    <x v="23"/>
    <s v="Munich"/>
    <x v="1"/>
    <s v="Consumer"/>
    <s v="Economy"/>
    <x v="1"/>
    <x v="4"/>
    <s v="Okidata Inkjet, White"/>
    <n v="0"/>
    <n v="311"/>
    <n v="40"/>
    <n v="1"/>
    <b v="1"/>
  </r>
  <r>
    <s v="AZ-2011-8557456"/>
    <x v="1192"/>
    <n v="26"/>
    <n v="12"/>
    <n v="11"/>
    <x v="1192"/>
    <s v="Kieran Herbert"/>
    <x v="5"/>
    <x v="54"/>
    <s v="Madrid"/>
    <x v="2"/>
    <s v="Consumer"/>
    <s v="Economy Plus"/>
    <x v="0"/>
    <x v="2"/>
    <s v="BIC Pens, Blue"/>
    <n v="0"/>
    <n v="14"/>
    <n v="2"/>
    <n v="1"/>
    <b v="1"/>
  </r>
  <r>
    <s v="AZ-2011-8557456"/>
    <x v="1192"/>
    <n v="26"/>
    <n v="12"/>
    <n v="11"/>
    <x v="1192"/>
    <s v="Kieran Herbert"/>
    <x v="5"/>
    <x v="54"/>
    <s v="Madrid"/>
    <x v="2"/>
    <s v="Consumer"/>
    <s v="Economy Plus"/>
    <x v="0"/>
    <x v="3"/>
    <s v="Smead Lockers, Single Width"/>
    <n v="0"/>
    <n v="714"/>
    <n v="278"/>
    <n v="4"/>
    <b v="0"/>
  </r>
  <r>
    <s v="AZ-2011-8129966"/>
    <x v="1192"/>
    <n v="26"/>
    <n v="12"/>
    <n v="11"/>
    <x v="1192"/>
    <s v="Jesse Godson"/>
    <x v="1"/>
    <x v="23"/>
    <s v="Regensburg"/>
    <x v="1"/>
    <s v="Corporate"/>
    <s v="Economy"/>
    <x v="0"/>
    <x v="2"/>
    <s v="Sanford Highlighters, Water Color"/>
    <n v="0"/>
    <n v="38"/>
    <n v="14"/>
    <n v="2"/>
    <b v="0"/>
  </r>
  <r>
    <s v="AZ-2011-8129966"/>
    <x v="1192"/>
    <n v="26"/>
    <n v="12"/>
    <n v="11"/>
    <x v="1192"/>
    <s v="Jesse Godson"/>
    <x v="1"/>
    <x v="23"/>
    <s v="Regensburg"/>
    <x v="1"/>
    <s v="Corporate"/>
    <s v="Economy"/>
    <x v="0"/>
    <x v="12"/>
    <s v="Elite Trimmer, Serrated"/>
    <n v="0"/>
    <n v="192"/>
    <n v="90"/>
    <n v="5"/>
    <b v="0"/>
  </r>
  <r>
    <s v="AZ-2011-9652940"/>
    <x v="1192"/>
    <n v="26"/>
    <n v="12"/>
    <n v="11"/>
    <x v="1192"/>
    <s v="Philip Newsom"/>
    <x v="5"/>
    <x v="20"/>
    <s v="Zamora"/>
    <x v="2"/>
    <s v="Corporate"/>
    <s v="Priority"/>
    <x v="2"/>
    <x v="5"/>
    <s v="Bush Stackable Bookrack, Traditional"/>
    <n v="0"/>
    <n v="246"/>
    <n v="61"/>
    <n v="2"/>
    <b v="1"/>
  </r>
  <r>
    <s v="AZ-2011-1406494"/>
    <x v="1192"/>
    <n v="26"/>
    <n v="12"/>
    <n v="11"/>
    <x v="1192"/>
    <s v="Donna Farr"/>
    <x v="7"/>
    <x v="35"/>
    <s v="Oslo"/>
    <x v="0"/>
    <s v="Consumer"/>
    <s v="Economy"/>
    <x v="0"/>
    <x v="14"/>
    <s v="Harbour Creations Color Coded Labels, Laser Printer Compatible"/>
    <n v="0"/>
    <n v="39"/>
    <n v="8"/>
    <n v="3"/>
    <b v="0"/>
  </r>
  <r>
    <s v="AZ-2011-1406494"/>
    <x v="1192"/>
    <n v="26"/>
    <n v="12"/>
    <n v="11"/>
    <x v="1192"/>
    <s v="Donna Farr"/>
    <x v="7"/>
    <x v="35"/>
    <s v="Oslo"/>
    <x v="0"/>
    <s v="Consumer"/>
    <s v="Economy"/>
    <x v="1"/>
    <x v="9"/>
    <s v="Cisco Audio Dock, VoIP"/>
    <n v="0"/>
    <n v="364"/>
    <n v="142"/>
    <n v="2"/>
    <b v="1"/>
  </r>
  <r>
    <s v="BN-2011-3231719"/>
    <x v="1192"/>
    <n v="26"/>
    <n v="12"/>
    <n v="11"/>
    <x v="1192"/>
    <s v="Rachel Norton"/>
    <x v="4"/>
    <x v="4"/>
    <s v="Blackpool"/>
    <x v="0"/>
    <s v="Corporate"/>
    <s v="Economy"/>
    <x v="2"/>
    <x v="16"/>
    <s v="Chromcraft Computer Table, Adjustable Height"/>
    <n v="0"/>
    <n v="3119"/>
    <n v="1528"/>
    <n v="7"/>
    <b v="0"/>
  </r>
  <r>
    <s v="BN-2011-3231719"/>
    <x v="1192"/>
    <n v="26"/>
    <n v="12"/>
    <n v="11"/>
    <x v="1192"/>
    <s v="Rachel Norton"/>
    <x v="4"/>
    <x v="4"/>
    <s v="Blackpool"/>
    <x v="0"/>
    <s v="Corporate"/>
    <s v="Economy"/>
    <x v="1"/>
    <x v="13"/>
    <s v="HP Fax and Copier, Digital"/>
    <n v="0"/>
    <n v="1553"/>
    <n v="776"/>
    <n v="9"/>
    <b v="1"/>
  </r>
  <r>
    <s v="BN-2011-6008282"/>
    <x v="1192"/>
    <n v="26"/>
    <n v="12"/>
    <n v="11"/>
    <x v="1192"/>
    <s v="Carol Evans"/>
    <x v="9"/>
    <x v="46"/>
    <s v="The Hague"/>
    <x v="1"/>
    <s v="Consumer"/>
    <s v="Immediate"/>
    <x v="2"/>
    <x v="6"/>
    <s v="Novimex Executive Leather Armchair, Red"/>
    <n v="1"/>
    <n v="1381"/>
    <n v="-414"/>
    <n v="6"/>
    <b v="0"/>
  </r>
  <r>
    <s v="AZ-2012-4493461"/>
    <x v="1193"/>
    <n v="26"/>
    <n v="12"/>
    <n v="12"/>
    <x v="1193"/>
    <s v="Bradley Howell"/>
    <x v="5"/>
    <x v="54"/>
    <s v="Madrid"/>
    <x v="2"/>
    <s v="Corporate"/>
    <s v="Economy"/>
    <x v="0"/>
    <x v="2"/>
    <s v="BIC Pencil Sharpener, Blue"/>
    <n v="0"/>
    <n v="87"/>
    <n v="36"/>
    <n v="3"/>
    <b v="0"/>
  </r>
  <r>
    <s v="AZ-2012-5138452"/>
    <x v="1193"/>
    <n v="26"/>
    <n v="12"/>
    <n v="12"/>
    <x v="1193"/>
    <s v="Joseph Banks"/>
    <x v="5"/>
    <x v="58"/>
    <s v="Vigo"/>
    <x v="2"/>
    <s v="Consumer"/>
    <s v="Economy Plus"/>
    <x v="2"/>
    <x v="5"/>
    <s v="Sauder Classic Bookcase, Metal"/>
    <n v="0"/>
    <n v="1742"/>
    <n v="261"/>
    <n v="4"/>
    <b v="0"/>
  </r>
  <r>
    <s v="AZ-2012-5138452"/>
    <x v="1193"/>
    <n v="26"/>
    <n v="12"/>
    <n v="12"/>
    <x v="1193"/>
    <s v="Joseph Banks"/>
    <x v="5"/>
    <x v="58"/>
    <s v="Vigo"/>
    <x v="2"/>
    <s v="Consumer"/>
    <s v="Economy Plus"/>
    <x v="0"/>
    <x v="2"/>
    <s v="Sanford Sketch Pad, Easy-Erase"/>
    <n v="0"/>
    <n v="183"/>
    <n v="84"/>
    <n v="4"/>
    <b v="0"/>
  </r>
  <r>
    <s v="AZ-2012-5138452"/>
    <x v="1193"/>
    <n v="26"/>
    <n v="12"/>
    <n v="12"/>
    <x v="1193"/>
    <s v="Joseph Banks"/>
    <x v="5"/>
    <x v="58"/>
    <s v="Vigo"/>
    <x v="2"/>
    <s v="Consumer"/>
    <s v="Economy Plus"/>
    <x v="0"/>
    <x v="12"/>
    <s v="Acme Trimmer, Easy Grip"/>
    <n v="0"/>
    <n v="601"/>
    <n v="132"/>
    <n v="13"/>
    <b v="1"/>
  </r>
  <r>
    <s v="BN-2012-9279077"/>
    <x v="1193"/>
    <n v="26"/>
    <n v="12"/>
    <n v="12"/>
    <x v="1193"/>
    <s v="Bianca Monsoor"/>
    <x v="6"/>
    <x v="26"/>
    <s v="Dublin"/>
    <x v="0"/>
    <s v="Consumer"/>
    <s v="Economy"/>
    <x v="0"/>
    <x v="2"/>
    <s v="Sanford Pencil Sharpener, Easy-Erase"/>
    <n v="1"/>
    <n v="95"/>
    <n v="0"/>
    <n v="7"/>
    <b v="1"/>
  </r>
  <r>
    <s v="BN-2012-9279077"/>
    <x v="1193"/>
    <n v="26"/>
    <n v="12"/>
    <n v="12"/>
    <x v="1193"/>
    <s v="Bianca Monsoor"/>
    <x v="6"/>
    <x v="26"/>
    <s v="Dublin"/>
    <x v="0"/>
    <s v="Consumer"/>
    <s v="Economy"/>
    <x v="0"/>
    <x v="1"/>
    <s v="Avery 3-Hole Punch, Recycled"/>
    <n v="1"/>
    <n v="71"/>
    <n v="-71"/>
    <n v="5"/>
    <b v="1"/>
  </r>
  <r>
    <s v="BN-2012-2885506"/>
    <x v="1193"/>
    <n v="26"/>
    <n v="12"/>
    <n v="12"/>
    <x v="1193"/>
    <s v="Isabelle Grimstone"/>
    <x v="4"/>
    <x v="4"/>
    <s v="London"/>
    <x v="0"/>
    <s v="Consumer"/>
    <s v="Economy Plus"/>
    <x v="0"/>
    <x v="2"/>
    <s v="Stanley Markers, Easy-Erase"/>
    <n v="0"/>
    <n v="81"/>
    <n v="-9"/>
    <n v="4"/>
    <b v="0"/>
  </r>
  <r>
    <s v="BN-2012-2772925"/>
    <x v="1193"/>
    <n v="26"/>
    <n v="12"/>
    <n v="12"/>
    <x v="1193"/>
    <s v="Jonathan Bottrill"/>
    <x v="3"/>
    <x v="14"/>
    <s v="Toulouse"/>
    <x v="1"/>
    <s v="Consumer"/>
    <s v="Economy"/>
    <x v="0"/>
    <x v="3"/>
    <s v="Eldon Lockers, Single Width"/>
    <n v="1"/>
    <n v="158"/>
    <n v="-44"/>
    <n v="2"/>
    <b v="0"/>
  </r>
  <r>
    <s v="BN-2012-2772925"/>
    <x v="1193"/>
    <n v="26"/>
    <n v="12"/>
    <n v="12"/>
    <x v="1193"/>
    <s v="Jonathan Bottrill"/>
    <x v="3"/>
    <x v="14"/>
    <s v="Toulouse"/>
    <x v="1"/>
    <s v="Consumer"/>
    <s v="Economy"/>
    <x v="1"/>
    <x v="7"/>
    <s v="Memorex Router, USB"/>
    <n v="1"/>
    <n v="1602"/>
    <n v="-1346"/>
    <n v="13"/>
    <b v="1"/>
  </r>
  <r>
    <s v="BN-2013-3586585"/>
    <x v="1194"/>
    <n v="26"/>
    <n v="12"/>
    <n v="13"/>
    <x v="1194"/>
    <s v="Morgan Dodd"/>
    <x v="9"/>
    <x v="59"/>
    <s v="Deventer"/>
    <x v="1"/>
    <s v="Consumer"/>
    <s v="Priority"/>
    <x v="1"/>
    <x v="13"/>
    <s v="Sharp Fax and Copier, Color"/>
    <n v="1"/>
    <n v="510"/>
    <n v="-10"/>
    <n v="6"/>
    <b v="0"/>
  </r>
  <r>
    <s v="BN-2013-2008783"/>
    <x v="1194"/>
    <n v="26"/>
    <n v="12"/>
    <n v="13"/>
    <x v="1194"/>
    <s v="Yasmin Bradley"/>
    <x v="4"/>
    <x v="4"/>
    <s v="Bognor Regis"/>
    <x v="0"/>
    <s v="Consumer"/>
    <s v="Economy Plus"/>
    <x v="2"/>
    <x v="5"/>
    <s v="Bush Stackable Bookrack, Pine"/>
    <n v="0"/>
    <n v="250"/>
    <n v="97"/>
    <n v="2"/>
    <b v="0"/>
  </r>
  <r>
    <s v="BN-2013-2008783"/>
    <x v="1194"/>
    <n v="26"/>
    <n v="12"/>
    <n v="13"/>
    <x v="1194"/>
    <s v="Yasmin Bradley"/>
    <x v="4"/>
    <x v="4"/>
    <s v="Bognor Regis"/>
    <x v="0"/>
    <s v="Consumer"/>
    <s v="Economy Plus"/>
    <x v="0"/>
    <x v="2"/>
    <s v="Boston Markers, Blue"/>
    <n v="0"/>
    <n v="26"/>
    <n v="11"/>
    <n v="1"/>
    <b v="1"/>
  </r>
  <r>
    <s v="BN-2013-2008783"/>
    <x v="1194"/>
    <n v="26"/>
    <n v="12"/>
    <n v="13"/>
    <x v="1194"/>
    <s v="Yasmin Bradley"/>
    <x v="4"/>
    <x v="4"/>
    <s v="Bognor Regis"/>
    <x v="0"/>
    <s v="Consumer"/>
    <s v="Economy Plus"/>
    <x v="0"/>
    <x v="3"/>
    <s v="Fellowes Trays, Wire Frame"/>
    <n v="0"/>
    <n v="169"/>
    <n v="42"/>
    <n v="3"/>
    <b v="1"/>
  </r>
  <r>
    <s v="BN-2013-2008783"/>
    <x v="1194"/>
    <n v="26"/>
    <n v="12"/>
    <n v="13"/>
    <x v="1194"/>
    <s v="Yasmin Bradley"/>
    <x v="4"/>
    <x v="4"/>
    <s v="Bognor Regis"/>
    <x v="0"/>
    <s v="Consumer"/>
    <s v="Economy Plus"/>
    <x v="0"/>
    <x v="3"/>
    <s v="Rogers File Cart, Single Width"/>
    <n v="0"/>
    <n v="852"/>
    <n v="136"/>
    <n v="6"/>
    <b v="1"/>
  </r>
  <r>
    <s v="BN-2013-603818"/>
    <x v="1194"/>
    <n v="26"/>
    <n v="12"/>
    <n v="13"/>
    <x v="1194"/>
    <s v="Bethany Hunt"/>
    <x v="1"/>
    <x v="13"/>
    <s v="Gera"/>
    <x v="1"/>
    <s v="Corporate"/>
    <s v="Economy"/>
    <x v="0"/>
    <x v="11"/>
    <s v="Stockwell Staples, Bulk Pack"/>
    <n v="0"/>
    <n v="21"/>
    <n v="9"/>
    <n v="2"/>
    <b v="0"/>
  </r>
  <r>
    <s v="AZ-2013-3314064"/>
    <x v="1194"/>
    <n v="26"/>
    <n v="12"/>
    <n v="13"/>
    <x v="1194"/>
    <s v="Joseph Wright"/>
    <x v="1"/>
    <x v="43"/>
    <s v="Munster"/>
    <x v="1"/>
    <s v="Home Office"/>
    <s v="Economy"/>
    <x v="0"/>
    <x v="2"/>
    <s v="Boston Pencil Sharpener, Water Color"/>
    <n v="0"/>
    <n v="64"/>
    <n v="32"/>
    <n v="2"/>
    <b v="0"/>
  </r>
  <r>
    <s v="AZ-2013-5796151"/>
    <x v="1194"/>
    <n v="26"/>
    <n v="12"/>
    <n v="13"/>
    <x v="1194"/>
    <s v="Nelson Olsen"/>
    <x v="3"/>
    <x v="39"/>
    <s v="Toulon"/>
    <x v="1"/>
    <s v="Home Office"/>
    <s v="Economy"/>
    <x v="2"/>
    <x v="16"/>
    <s v="Lesro Conference Table, Adjustable Height"/>
    <n v="0"/>
    <n v="1677"/>
    <n v="309"/>
    <n v="3"/>
    <b v="0"/>
  </r>
  <r>
    <s v="AZ-2013-5796151"/>
    <x v="1194"/>
    <n v="26"/>
    <n v="12"/>
    <n v="13"/>
    <x v="1194"/>
    <s v="Nelson Olsen"/>
    <x v="3"/>
    <x v="39"/>
    <s v="Toulon"/>
    <x v="1"/>
    <s v="Home Office"/>
    <s v="Economy"/>
    <x v="0"/>
    <x v="2"/>
    <s v="Stanley Sketch Pad, Easy-Erase"/>
    <n v="0"/>
    <n v="358"/>
    <n v="68"/>
    <n v="8"/>
    <b v="1"/>
  </r>
  <r>
    <s v="AZ-2013-5796151"/>
    <x v="1194"/>
    <n v="26"/>
    <n v="12"/>
    <n v="13"/>
    <x v="1194"/>
    <s v="Nelson Olsen"/>
    <x v="3"/>
    <x v="39"/>
    <s v="Toulon"/>
    <x v="1"/>
    <s v="Home Office"/>
    <s v="Economy"/>
    <x v="0"/>
    <x v="14"/>
    <s v="Hon Shipping Labels, Adjustable"/>
    <n v="0"/>
    <n v="19"/>
    <n v="6"/>
    <n v="2"/>
    <b v="1"/>
  </r>
  <r>
    <s v="AZ-2013-5719967"/>
    <x v="1194"/>
    <n v="26"/>
    <n v="12"/>
    <n v="13"/>
    <x v="1194"/>
    <s v="Mark Harris"/>
    <x v="3"/>
    <x v="8"/>
    <s v="Le Chesnay"/>
    <x v="1"/>
    <s v="Consumer"/>
    <s v="Economy"/>
    <x v="1"/>
    <x v="13"/>
    <s v="Sharp Fax Machine, Laser"/>
    <n v="0"/>
    <n v="2764"/>
    <n v="-195"/>
    <n v="11"/>
    <b v="0"/>
  </r>
  <r>
    <s v="AZ-2013-5719967"/>
    <x v="1194"/>
    <n v="26"/>
    <n v="12"/>
    <n v="13"/>
    <x v="1194"/>
    <s v="Mark Harris"/>
    <x v="3"/>
    <x v="8"/>
    <s v="Le Chesnay"/>
    <x v="1"/>
    <s v="Consumer"/>
    <s v="Economy"/>
    <x v="1"/>
    <x v="4"/>
    <s v="Panasonic Receipt Printer, White"/>
    <n v="0"/>
    <n v="304"/>
    <n v="72"/>
    <n v="3"/>
    <b v="0"/>
  </r>
  <r>
    <s v="AZ-2013-5719967"/>
    <x v="1194"/>
    <n v="26"/>
    <n v="12"/>
    <n v="13"/>
    <x v="1194"/>
    <s v="Mark Harris"/>
    <x v="3"/>
    <x v="8"/>
    <s v="Le Chesnay"/>
    <x v="1"/>
    <s v="Consumer"/>
    <s v="Economy"/>
    <x v="1"/>
    <x v="9"/>
    <s v="Motorola Smart Phone, with Caller ID"/>
    <n v="0"/>
    <n v="2195"/>
    <n v="207"/>
    <n v="4"/>
    <b v="0"/>
  </r>
  <r>
    <s v="BN-2014-5013417"/>
    <x v="1195"/>
    <n v="26"/>
    <n v="12"/>
    <n v="14"/>
    <x v="1195"/>
    <s v="Toby Clunie"/>
    <x v="1"/>
    <x v="47"/>
    <s v="Schwerin"/>
    <x v="1"/>
    <s v="Consumer"/>
    <s v="Priority"/>
    <x v="2"/>
    <x v="16"/>
    <s v="Chromcraft Wood Table, with Bottom Storage"/>
    <n v="0"/>
    <n v="941"/>
    <n v="-203"/>
    <n v="3"/>
    <b v="1"/>
  </r>
  <r>
    <s v="BN-2014-2971842"/>
    <x v="1195"/>
    <n v="26"/>
    <n v="12"/>
    <n v="14"/>
    <x v="1195"/>
    <s v="Chelsea Howell"/>
    <x v="12"/>
    <x v="83"/>
    <s v="Lisbon"/>
    <x v="2"/>
    <s v="Consumer"/>
    <s v="Priority"/>
    <x v="0"/>
    <x v="1"/>
    <s v="Wilson Jones Index Tab, Recycled"/>
    <n v="1"/>
    <n v="20"/>
    <n v="-9"/>
    <n v="6"/>
    <b v="0"/>
  </r>
  <r>
    <s v="BN-2014-2971842"/>
    <x v="1195"/>
    <n v="26"/>
    <n v="12"/>
    <n v="14"/>
    <x v="1195"/>
    <s v="Chelsea Howell"/>
    <x v="12"/>
    <x v="83"/>
    <s v="Lisbon"/>
    <x v="2"/>
    <s v="Consumer"/>
    <s v="Priority"/>
    <x v="1"/>
    <x v="13"/>
    <s v="HP Ink, Laser"/>
    <n v="1"/>
    <n v="322"/>
    <n v="-193"/>
    <n v="5"/>
    <b v="0"/>
  </r>
  <r>
    <s v="AZ-2014-856008"/>
    <x v="1195"/>
    <n v="26"/>
    <n v="12"/>
    <n v="14"/>
    <x v="1195"/>
    <s v="Jose Gullo"/>
    <x v="4"/>
    <x v="4"/>
    <s v="London"/>
    <x v="0"/>
    <s v="Consumer"/>
    <s v="Economy Plus"/>
    <x v="2"/>
    <x v="6"/>
    <s v="SAFCO Swivel Stool, Set of Two"/>
    <n v="0"/>
    <n v="460"/>
    <n v="143"/>
    <n v="3"/>
    <b v="0"/>
  </r>
  <r>
    <s v="AZ-2014-9018441"/>
    <x v="1195"/>
    <n v="26"/>
    <n v="12"/>
    <n v="14"/>
    <x v="1195"/>
    <s v="Kaitlyn Dorsch"/>
    <x v="10"/>
    <x v="62"/>
    <s v="Linz"/>
    <x v="1"/>
    <s v="Corporate"/>
    <s v="Economy"/>
    <x v="0"/>
    <x v="1"/>
    <s v="Acco Hole Reinforcements, Economy"/>
    <n v="0"/>
    <n v="7"/>
    <n v="1"/>
    <n v="1"/>
    <b v="0"/>
  </r>
  <r>
    <s v="AZ-2014-856008"/>
    <x v="1195"/>
    <n v="26"/>
    <n v="12"/>
    <n v="14"/>
    <x v="1195"/>
    <s v="Jose Gullo"/>
    <x v="4"/>
    <x v="4"/>
    <s v="London"/>
    <x v="0"/>
    <s v="Consumer"/>
    <s v="Economy Plus"/>
    <x v="0"/>
    <x v="2"/>
    <s v="Binney &amp; Smith Sketch Pad, Blue"/>
    <n v="0"/>
    <n v="125"/>
    <n v="22"/>
    <n v="3"/>
    <b v="1"/>
  </r>
  <r>
    <s v="AZ-2014-2210711"/>
    <x v="1195"/>
    <n v="26"/>
    <n v="12"/>
    <n v="14"/>
    <x v="1195"/>
    <s v="Vaughn Gibbs"/>
    <x v="3"/>
    <x v="14"/>
    <s v="Toulouse"/>
    <x v="1"/>
    <s v="Home Office"/>
    <s v="Economy"/>
    <x v="1"/>
    <x v="13"/>
    <s v="HP Fax and Copier, High-Speed"/>
    <n v="1"/>
    <n v="120"/>
    <n v="-89"/>
    <n v="2"/>
    <b v="1"/>
  </r>
  <r>
    <s v="AZ-2014-856008"/>
    <x v="1195"/>
    <n v="26"/>
    <n v="12"/>
    <n v="14"/>
    <x v="1195"/>
    <s v="Jose Gullo"/>
    <x v="4"/>
    <x v="4"/>
    <s v="London"/>
    <x v="0"/>
    <s v="Consumer"/>
    <s v="Economy Plus"/>
    <x v="1"/>
    <x v="4"/>
    <s v="Epson Inkjet, Wireless"/>
    <n v="0"/>
    <n v="277"/>
    <n v="3"/>
    <n v="1"/>
    <b v="0"/>
  </r>
  <r>
    <s v="BN-2014-5182753"/>
    <x v="1195"/>
    <n v="26"/>
    <n v="12"/>
    <n v="14"/>
    <x v="1195"/>
    <s v="Zachary Warner"/>
    <x v="0"/>
    <x v="0"/>
    <s v="Stockholm"/>
    <x v="0"/>
    <s v="Consumer"/>
    <s v="Economy"/>
    <x v="2"/>
    <x v="15"/>
    <s v="Advantus Photo Frame, Durable"/>
    <n v="1"/>
    <n v="20"/>
    <n v="-22"/>
    <n v="1"/>
    <b v="0"/>
  </r>
  <r>
    <s v="AZ-2014-7108585"/>
    <x v="1195"/>
    <n v="26"/>
    <n v="12"/>
    <n v="14"/>
    <x v="1195"/>
    <s v="Zoe Lowin"/>
    <x v="3"/>
    <x v="27"/>
    <s v="Bordeaux"/>
    <x v="1"/>
    <s v="Consumer"/>
    <s v="Economy"/>
    <x v="0"/>
    <x v="1"/>
    <s v="Wilson Jones Binding Machine, Durable"/>
    <n v="0"/>
    <n v="202"/>
    <n v="4"/>
    <n v="4"/>
    <b v="1"/>
  </r>
  <r>
    <s v="AZ-2014-7174058"/>
    <x v="1195"/>
    <n v="26"/>
    <n v="12"/>
    <n v="14"/>
    <x v="1195"/>
    <s v="Anthony Spooner"/>
    <x v="3"/>
    <x v="39"/>
    <s v="Marseille"/>
    <x v="1"/>
    <s v="Corporate"/>
    <s v="Economy"/>
    <x v="0"/>
    <x v="2"/>
    <s v="BIC Pens, Blue"/>
    <n v="0"/>
    <n v="29"/>
    <n v="3"/>
    <n v="2"/>
    <b v="0"/>
  </r>
  <r>
    <s v="BN-2014-5182753"/>
    <x v="1195"/>
    <n v="26"/>
    <n v="12"/>
    <n v="14"/>
    <x v="1195"/>
    <s v="Zachary Warner"/>
    <x v="0"/>
    <x v="0"/>
    <s v="Stockholm"/>
    <x v="0"/>
    <s v="Consumer"/>
    <s v="Economy"/>
    <x v="0"/>
    <x v="2"/>
    <s v="BIC Sketch Pad, Blue"/>
    <n v="1"/>
    <n v="49"/>
    <n v="-31"/>
    <n v="2"/>
    <b v="0"/>
  </r>
  <r>
    <s v="BN-2014-5182753"/>
    <x v="1195"/>
    <n v="26"/>
    <n v="12"/>
    <n v="14"/>
    <x v="1195"/>
    <s v="Zachary Warner"/>
    <x v="0"/>
    <x v="0"/>
    <s v="Stockholm"/>
    <x v="0"/>
    <s v="Consumer"/>
    <s v="Economy"/>
    <x v="0"/>
    <x v="11"/>
    <s v="Stockwell Thumb Tacks, Bulk Pack"/>
    <n v="1"/>
    <n v="34"/>
    <n v="-13"/>
    <n v="5"/>
    <b v="1"/>
  </r>
  <r>
    <s v="AZ-2014-7108585"/>
    <x v="1195"/>
    <n v="26"/>
    <n v="12"/>
    <n v="14"/>
    <x v="1195"/>
    <s v="Zoe Lowin"/>
    <x v="3"/>
    <x v="27"/>
    <s v="Bordeaux"/>
    <x v="1"/>
    <s v="Consumer"/>
    <s v="Economy"/>
    <x v="1"/>
    <x v="4"/>
    <s v="Epson Card Printer, White"/>
    <n v="0"/>
    <n v="429"/>
    <n v="61"/>
    <n v="3"/>
    <b v="1"/>
  </r>
  <r>
    <s v="AZ-2014-7108585"/>
    <x v="1195"/>
    <n v="26"/>
    <n v="12"/>
    <n v="14"/>
    <x v="1195"/>
    <s v="Zoe Lowin"/>
    <x v="3"/>
    <x v="27"/>
    <s v="Bordeaux"/>
    <x v="1"/>
    <s v="Consumer"/>
    <s v="Economy"/>
    <x v="1"/>
    <x v="4"/>
    <s v="Okidata Calculator, Durable"/>
    <n v="0"/>
    <n v="134"/>
    <n v="-13"/>
    <n v="3"/>
    <b v="0"/>
  </r>
  <r>
    <s v="BN-2014-5182753"/>
    <x v="1195"/>
    <n v="26"/>
    <n v="12"/>
    <n v="14"/>
    <x v="1195"/>
    <s v="Zachary Warner"/>
    <x v="0"/>
    <x v="0"/>
    <s v="Stockholm"/>
    <x v="0"/>
    <s v="Consumer"/>
    <s v="Economy"/>
    <x v="1"/>
    <x v="7"/>
    <s v="Belkin Flash Drive, Bluetooth"/>
    <n v="1"/>
    <n v="21"/>
    <n v="-5"/>
    <n v="1"/>
    <b v="0"/>
  </r>
  <r>
    <s v="AZ-2014-2687996"/>
    <x v="1195"/>
    <n v="26"/>
    <n v="12"/>
    <n v="14"/>
    <x v="1195"/>
    <s v="Charles Builder"/>
    <x v="1"/>
    <x v="5"/>
    <s v="Berlin"/>
    <x v="1"/>
    <s v="Consumer"/>
    <s v="Economy"/>
    <x v="2"/>
    <x v="15"/>
    <s v="Eldon Stacking Tray, Erganomic"/>
    <n v="0"/>
    <n v="190"/>
    <n v="36"/>
    <n v="7"/>
    <b v="0"/>
  </r>
  <r>
    <s v="AZ-2014-5189158"/>
    <x v="1195"/>
    <n v="26"/>
    <n v="12"/>
    <n v="14"/>
    <x v="1195"/>
    <s v="Piper Wilder-Neligan"/>
    <x v="1"/>
    <x v="1"/>
    <s v="Dortmund"/>
    <x v="1"/>
    <s v="Consumer"/>
    <s v="Economy"/>
    <x v="2"/>
    <x v="15"/>
    <s v="Eldon Door Stop, Duo Pack"/>
    <n v="0"/>
    <n v="251"/>
    <n v="78"/>
    <n v="5"/>
    <b v="0"/>
  </r>
  <r>
    <s v="BN-2014-9956954"/>
    <x v="1195"/>
    <n v="26"/>
    <n v="12"/>
    <n v="14"/>
    <x v="1195"/>
    <s v="Darcy Medley"/>
    <x v="2"/>
    <x v="2"/>
    <s v="Ferrara"/>
    <x v="2"/>
    <s v="Corporate"/>
    <s v="Economy"/>
    <x v="2"/>
    <x v="6"/>
    <s v="Harbour Creations Bag Chairs, Black"/>
    <n v="1"/>
    <n v="24"/>
    <n v="-30"/>
    <n v="1"/>
    <b v="1"/>
  </r>
  <r>
    <s v="AZ-2014-9733542"/>
    <x v="1195"/>
    <n v="26"/>
    <n v="12"/>
    <n v="14"/>
    <x v="1195"/>
    <s v="Desiree Hurt"/>
    <x v="1"/>
    <x v="1"/>
    <s v="Dormagen"/>
    <x v="1"/>
    <s v="Home Office"/>
    <s v="Economy"/>
    <x v="0"/>
    <x v="14"/>
    <s v="Smead File Folder Labels, Laser Printer Compatible"/>
    <n v="0"/>
    <n v="71"/>
    <n v="0"/>
    <n v="8"/>
    <b v="0"/>
  </r>
  <r>
    <s v="AZ-2014-5189158"/>
    <x v="1195"/>
    <n v="26"/>
    <n v="12"/>
    <n v="14"/>
    <x v="1195"/>
    <s v="Piper Wilder-Neligan"/>
    <x v="1"/>
    <x v="1"/>
    <s v="Dortmund"/>
    <x v="1"/>
    <s v="Consumer"/>
    <s v="Economy"/>
    <x v="1"/>
    <x v="13"/>
    <s v="Brother Fax and Copier, Color"/>
    <n v="0"/>
    <n v="386"/>
    <n v="93"/>
    <n v="2"/>
    <b v="1"/>
  </r>
  <r>
    <s v="AZ-2014-9733542"/>
    <x v="1195"/>
    <n v="26"/>
    <n v="12"/>
    <n v="14"/>
    <x v="1195"/>
    <s v="Desiree Hurt"/>
    <x v="1"/>
    <x v="1"/>
    <s v="Dormagen"/>
    <x v="1"/>
    <s v="Home Office"/>
    <s v="Economy"/>
    <x v="1"/>
    <x v="7"/>
    <s v="Memorex Numeric Keypad, Erganomic"/>
    <n v="0"/>
    <n v="93"/>
    <n v="15"/>
    <n v="2"/>
    <b v="0"/>
  </r>
  <r>
    <s v="AZ-2014-9733542"/>
    <x v="1195"/>
    <n v="26"/>
    <n v="12"/>
    <n v="14"/>
    <x v="1195"/>
    <s v="Desiree Hurt"/>
    <x v="1"/>
    <x v="1"/>
    <s v="Dormagen"/>
    <x v="1"/>
    <s v="Home Office"/>
    <s v="Economy"/>
    <x v="1"/>
    <x v="9"/>
    <s v="Cisco Signal Booster, VoIP"/>
    <n v="0"/>
    <n v="1063"/>
    <n v="64"/>
    <n v="7"/>
    <b v="0"/>
  </r>
  <r>
    <s v="AZ-2014-9733542"/>
    <x v="1195"/>
    <n v="26"/>
    <n v="12"/>
    <n v="14"/>
    <x v="1195"/>
    <s v="Desiree Hurt"/>
    <x v="1"/>
    <x v="1"/>
    <s v="Dormagen"/>
    <x v="1"/>
    <s v="Home Office"/>
    <s v="Economy"/>
    <x v="1"/>
    <x v="9"/>
    <s v="Cisco Smart Phone, Cordless"/>
    <n v="0"/>
    <n v="1954"/>
    <n v="782"/>
    <n v="3"/>
    <b v="0"/>
  </r>
  <r>
    <s v="AZ-2011-3485437"/>
    <x v="1196"/>
    <n v="27"/>
    <n v="12"/>
    <n v="11"/>
    <x v="1196"/>
    <s v="Lillian Davis"/>
    <x v="1"/>
    <x v="31"/>
    <s v="Hamburg"/>
    <x v="1"/>
    <s v="Consumer"/>
    <s v="Priority"/>
    <x v="0"/>
    <x v="1"/>
    <s v="Wilson Jones Binder Covers, Clear"/>
    <n v="0"/>
    <n v="21"/>
    <n v="5"/>
    <n v="2"/>
    <b v="1"/>
  </r>
  <r>
    <s v="AZ-2011-3485437"/>
    <x v="1196"/>
    <n v="27"/>
    <n v="12"/>
    <n v="11"/>
    <x v="1196"/>
    <s v="Lillian Davis"/>
    <x v="1"/>
    <x v="31"/>
    <s v="Hamburg"/>
    <x v="1"/>
    <s v="Consumer"/>
    <s v="Priority"/>
    <x v="0"/>
    <x v="0"/>
    <s v="Eaton Message Books, Multicolor"/>
    <n v="0"/>
    <n v="88"/>
    <n v="40"/>
    <n v="4"/>
    <b v="1"/>
  </r>
  <r>
    <s v="AZ-2011-3485437"/>
    <x v="1196"/>
    <n v="27"/>
    <n v="12"/>
    <n v="11"/>
    <x v="1196"/>
    <s v="Lillian Davis"/>
    <x v="1"/>
    <x v="31"/>
    <s v="Hamburg"/>
    <x v="1"/>
    <s v="Consumer"/>
    <s v="Priority"/>
    <x v="0"/>
    <x v="12"/>
    <s v="Elite Trimmer, Easy Grip"/>
    <n v="0"/>
    <n v="87"/>
    <n v="41"/>
    <n v="2"/>
    <b v="1"/>
  </r>
  <r>
    <s v="AZ-2011-4342621"/>
    <x v="1196"/>
    <n v="27"/>
    <n v="12"/>
    <n v="11"/>
    <x v="1196"/>
    <s v="Michael Wilson"/>
    <x v="10"/>
    <x v="29"/>
    <s v="Vienna"/>
    <x v="1"/>
    <s v="Home Office"/>
    <s v="Priority"/>
    <x v="0"/>
    <x v="2"/>
    <s v="Binney &amp; Smith Pencil Sharpener, Easy-Erase"/>
    <n v="0"/>
    <n v="56"/>
    <n v="6"/>
    <n v="2"/>
    <b v="1"/>
  </r>
  <r>
    <s v="AZ-2011-4342621"/>
    <x v="1196"/>
    <n v="27"/>
    <n v="12"/>
    <n v="11"/>
    <x v="1196"/>
    <s v="Michael Wilson"/>
    <x v="10"/>
    <x v="29"/>
    <s v="Vienna"/>
    <x v="1"/>
    <s v="Home Office"/>
    <s v="Priority"/>
    <x v="0"/>
    <x v="1"/>
    <s v="Avery Binder, Economy"/>
    <n v="0"/>
    <n v="52"/>
    <n v="20"/>
    <n v="4"/>
    <b v="1"/>
  </r>
  <r>
    <s v="AZ-2011-4342621"/>
    <x v="1196"/>
    <n v="27"/>
    <n v="12"/>
    <n v="11"/>
    <x v="1196"/>
    <s v="Michael Wilson"/>
    <x v="10"/>
    <x v="29"/>
    <s v="Vienna"/>
    <x v="1"/>
    <s v="Home Office"/>
    <s v="Priority"/>
    <x v="0"/>
    <x v="1"/>
    <s v="Cardinal Hole Reinforcements, Recycled"/>
    <n v="0"/>
    <n v="51"/>
    <n v="21"/>
    <n v="9"/>
    <b v="0"/>
  </r>
  <r>
    <s v="AZ-2011-4342621"/>
    <x v="1196"/>
    <n v="27"/>
    <n v="12"/>
    <n v="11"/>
    <x v="1196"/>
    <s v="Michael Wilson"/>
    <x v="10"/>
    <x v="29"/>
    <s v="Vienna"/>
    <x v="1"/>
    <s v="Home Office"/>
    <s v="Priority"/>
    <x v="0"/>
    <x v="1"/>
    <s v="Wilson Jones Binding Machine, Economy"/>
    <n v="0"/>
    <n v="98"/>
    <n v="35"/>
    <n v="2"/>
    <b v="1"/>
  </r>
  <r>
    <s v="AZ-2011-4342621"/>
    <x v="1196"/>
    <n v="27"/>
    <n v="12"/>
    <n v="11"/>
    <x v="1196"/>
    <s v="Michael Wilson"/>
    <x v="10"/>
    <x v="29"/>
    <s v="Vienna"/>
    <x v="1"/>
    <s v="Home Office"/>
    <s v="Priority"/>
    <x v="0"/>
    <x v="3"/>
    <s v="Fellowes Folders, Single Width"/>
    <n v="0"/>
    <n v="79"/>
    <n v="32"/>
    <n v="3"/>
    <b v="0"/>
  </r>
  <r>
    <s v="AZ-2011-4342621"/>
    <x v="1196"/>
    <n v="27"/>
    <n v="12"/>
    <n v="11"/>
    <x v="1196"/>
    <s v="Michael Wilson"/>
    <x v="10"/>
    <x v="29"/>
    <s v="Vienna"/>
    <x v="1"/>
    <s v="Home Office"/>
    <s v="Priority"/>
    <x v="0"/>
    <x v="12"/>
    <s v="Kleencut Scissors, High Speed"/>
    <n v="0"/>
    <n v="89"/>
    <n v="28"/>
    <n v="4"/>
    <b v="0"/>
  </r>
  <r>
    <s v="AZ-2011-4342621"/>
    <x v="1196"/>
    <n v="27"/>
    <n v="12"/>
    <n v="11"/>
    <x v="1196"/>
    <s v="Michael Wilson"/>
    <x v="10"/>
    <x v="29"/>
    <s v="Vienna"/>
    <x v="1"/>
    <s v="Home Office"/>
    <s v="Priority"/>
    <x v="1"/>
    <x v="13"/>
    <s v="Canon Personal Copier, High-Speed"/>
    <n v="0"/>
    <n v="282"/>
    <n v="76"/>
    <n v="2"/>
    <b v="0"/>
  </r>
  <r>
    <s v="BN-2011-4542382"/>
    <x v="1196"/>
    <n v="27"/>
    <n v="12"/>
    <n v="11"/>
    <x v="1196"/>
    <s v="Timothy Jimenez"/>
    <x v="3"/>
    <x v="8"/>
    <s v="Villeparisis"/>
    <x v="1"/>
    <s v="Consumer"/>
    <s v="Economy"/>
    <x v="0"/>
    <x v="2"/>
    <s v="BIC Pencil Sharpener, Water Color"/>
    <n v="0"/>
    <n v="97"/>
    <n v="37"/>
    <n v="3"/>
    <b v="1"/>
  </r>
  <r>
    <s v="BN-2011-4542382"/>
    <x v="1196"/>
    <n v="27"/>
    <n v="12"/>
    <n v="11"/>
    <x v="1196"/>
    <s v="Timothy Jimenez"/>
    <x v="3"/>
    <x v="8"/>
    <s v="Villeparisis"/>
    <x v="1"/>
    <s v="Consumer"/>
    <s v="Economy"/>
    <x v="0"/>
    <x v="1"/>
    <s v="Acco Binding Machine, Durable"/>
    <n v="0"/>
    <n v="263"/>
    <n v="63"/>
    <n v="5"/>
    <b v="0"/>
  </r>
  <r>
    <s v="BN-2011-4542382"/>
    <x v="1196"/>
    <n v="27"/>
    <n v="12"/>
    <n v="11"/>
    <x v="1196"/>
    <s v="Timothy Jimenez"/>
    <x v="3"/>
    <x v="8"/>
    <s v="Villeparisis"/>
    <x v="1"/>
    <s v="Consumer"/>
    <s v="Economy"/>
    <x v="0"/>
    <x v="11"/>
    <s v="Stockwell Thumb Tacks, Metal"/>
    <n v="0"/>
    <n v="53"/>
    <n v="18"/>
    <n v="4"/>
    <b v="1"/>
  </r>
  <r>
    <s v="BN-2011-4542382"/>
    <x v="1196"/>
    <n v="27"/>
    <n v="12"/>
    <n v="11"/>
    <x v="1196"/>
    <s v="Timothy Jimenez"/>
    <x v="3"/>
    <x v="8"/>
    <s v="Villeparisis"/>
    <x v="1"/>
    <s v="Consumer"/>
    <s v="Economy"/>
    <x v="0"/>
    <x v="3"/>
    <s v="Smead File Cart, Single Width"/>
    <n v="0"/>
    <n v="812"/>
    <n v="-27"/>
    <n v="7"/>
    <b v="0"/>
  </r>
  <r>
    <s v="BN-2011-4542382"/>
    <x v="1196"/>
    <n v="27"/>
    <n v="12"/>
    <n v="11"/>
    <x v="1196"/>
    <s v="Timothy Jimenez"/>
    <x v="3"/>
    <x v="8"/>
    <s v="Villeparisis"/>
    <x v="1"/>
    <s v="Consumer"/>
    <s v="Economy"/>
    <x v="1"/>
    <x v="9"/>
    <s v="Cisco Office Telephone, VoIP"/>
    <n v="0"/>
    <n v="274"/>
    <n v="84"/>
    <n v="4"/>
    <b v="1"/>
  </r>
  <r>
    <s v="BN-2011-7459578"/>
    <x v="1196"/>
    <n v="27"/>
    <n v="12"/>
    <n v="11"/>
    <x v="1196"/>
    <s v="Marie Lawson"/>
    <x v="14"/>
    <x v="84"/>
    <s v="Copenhagen"/>
    <x v="0"/>
    <s v="Corporate"/>
    <s v="Economy"/>
    <x v="1"/>
    <x v="9"/>
    <s v="Cisco Speaker Phone, with Caller ID"/>
    <n v="1"/>
    <n v="208"/>
    <n v="-191"/>
    <n v="3"/>
    <b v="1"/>
  </r>
  <r>
    <s v="BN-2011-1934094"/>
    <x v="1196"/>
    <n v="27"/>
    <n v="12"/>
    <n v="11"/>
    <x v="1196"/>
    <s v="Skye Hammond"/>
    <x v="2"/>
    <x v="7"/>
    <s v="Verona"/>
    <x v="2"/>
    <s v="Corporate"/>
    <s v="Priority"/>
    <x v="1"/>
    <x v="9"/>
    <s v="Nokia Headset, Cordless"/>
    <n v="0"/>
    <n v="182"/>
    <n v="-55"/>
    <n v="4"/>
    <b v="0"/>
  </r>
  <r>
    <s v="AZ-2012-4846430"/>
    <x v="1197"/>
    <n v="27"/>
    <n v="12"/>
    <n v="12"/>
    <x v="1197"/>
    <s v="Anna Macdonald"/>
    <x v="0"/>
    <x v="0"/>
    <s v="Stockholm"/>
    <x v="0"/>
    <s v="Consumer"/>
    <s v="Economy Plus"/>
    <x v="0"/>
    <x v="3"/>
    <s v="Tenex Trays, Wire Frame"/>
    <n v="1"/>
    <n v="53"/>
    <n v="0"/>
    <n v="2"/>
    <b v="1"/>
  </r>
  <r>
    <s v="AZ-2012-9215756"/>
    <x v="1197"/>
    <n v="27"/>
    <n v="12"/>
    <n v="12"/>
    <x v="1197"/>
    <s v="Casey Forte"/>
    <x v="5"/>
    <x v="22"/>
    <s v="Marbella"/>
    <x v="2"/>
    <s v="Consumer"/>
    <s v="Economy"/>
    <x v="1"/>
    <x v="13"/>
    <s v="Sharp Ink, Digital"/>
    <n v="0"/>
    <n v="372"/>
    <n v="179"/>
    <n v="3"/>
    <b v="1"/>
  </r>
  <r>
    <s v="AZ-2012-5550054"/>
    <x v="1197"/>
    <n v="27"/>
    <n v="12"/>
    <n v="12"/>
    <x v="1197"/>
    <s v="Brian Garcia"/>
    <x v="4"/>
    <x v="4"/>
    <s v="Stoke-on-Trent"/>
    <x v="0"/>
    <s v="Consumer"/>
    <s v="Priority"/>
    <x v="1"/>
    <x v="7"/>
    <s v="Belkin Flash Drive, Erganomic"/>
    <n v="0"/>
    <n v="119"/>
    <n v="4"/>
    <n v="3"/>
    <b v="1"/>
  </r>
  <r>
    <s v="AZ-2012-7120418"/>
    <x v="1197"/>
    <n v="27"/>
    <n v="12"/>
    <n v="12"/>
    <x v="1197"/>
    <s v="Kyle Nash"/>
    <x v="5"/>
    <x v="10"/>
    <s v="Sant Boi de Llobregat"/>
    <x v="2"/>
    <s v="Consumer"/>
    <s v="Economy"/>
    <x v="0"/>
    <x v="2"/>
    <s v="Sanford Markers, Fluorescent"/>
    <n v="0"/>
    <n v="74"/>
    <n v="29"/>
    <n v="3"/>
    <b v="1"/>
  </r>
  <r>
    <s v="AZ-2012-650441"/>
    <x v="1197"/>
    <n v="27"/>
    <n v="12"/>
    <n v="12"/>
    <x v="1197"/>
    <s v="Tyson Ebden"/>
    <x v="3"/>
    <x v="8"/>
    <s v="Domont"/>
    <x v="1"/>
    <s v="Consumer"/>
    <s v="Economy"/>
    <x v="1"/>
    <x v="13"/>
    <s v="Brother Wireless Fax, High-Speed"/>
    <n v="0"/>
    <n v="320"/>
    <n v="26"/>
    <n v="1"/>
    <b v="0"/>
  </r>
  <r>
    <s v="AZ-2012-7359677"/>
    <x v="1197"/>
    <n v="27"/>
    <n v="12"/>
    <n v="12"/>
    <x v="1197"/>
    <s v="Tammy Chamblee"/>
    <x v="1"/>
    <x v="1"/>
    <s v="Duisburg"/>
    <x v="1"/>
    <s v="Consumer"/>
    <s v="Economy"/>
    <x v="0"/>
    <x v="2"/>
    <s v="Sanford Pencil Sharpener, Water Color"/>
    <n v="0"/>
    <n v="78"/>
    <n v="20"/>
    <n v="3"/>
    <b v="0"/>
  </r>
  <r>
    <s v="AZ-2012-7359677"/>
    <x v="1197"/>
    <n v="27"/>
    <n v="12"/>
    <n v="12"/>
    <x v="1197"/>
    <s v="Tammy Chamblee"/>
    <x v="1"/>
    <x v="1"/>
    <s v="Duisburg"/>
    <x v="1"/>
    <s v="Consumer"/>
    <s v="Economy"/>
    <x v="0"/>
    <x v="1"/>
    <s v="Cardinal Hole Reinforcements, Durable"/>
    <n v="0"/>
    <n v="27"/>
    <n v="6"/>
    <n v="4"/>
    <b v="1"/>
  </r>
  <r>
    <s v="AZ-2012-532125"/>
    <x v="1197"/>
    <n v="27"/>
    <n v="12"/>
    <n v="12"/>
    <x v="1197"/>
    <s v="Henry Pedder"/>
    <x v="3"/>
    <x v="39"/>
    <s v="Nice"/>
    <x v="1"/>
    <s v="Consumer"/>
    <s v="Economy Plus"/>
    <x v="0"/>
    <x v="8"/>
    <s v="Cuisinart Refrigerator, White"/>
    <n v="0"/>
    <n v="445"/>
    <n v="64"/>
    <n v="1"/>
    <b v="1"/>
  </r>
  <r>
    <s v="AZ-2012-532125"/>
    <x v="1197"/>
    <n v="27"/>
    <n v="12"/>
    <n v="12"/>
    <x v="1197"/>
    <s v="Henry Pedder"/>
    <x v="3"/>
    <x v="39"/>
    <s v="Nice"/>
    <x v="1"/>
    <s v="Consumer"/>
    <s v="Economy Plus"/>
    <x v="0"/>
    <x v="1"/>
    <s v="Ibico 3-Hole Punch, Recycled"/>
    <n v="0"/>
    <n v="246"/>
    <n v="69"/>
    <n v="8"/>
    <b v="1"/>
  </r>
  <r>
    <s v="AZ-2012-532125"/>
    <x v="1197"/>
    <n v="27"/>
    <n v="12"/>
    <n v="12"/>
    <x v="1197"/>
    <s v="Henry Pedder"/>
    <x v="3"/>
    <x v="39"/>
    <s v="Nice"/>
    <x v="1"/>
    <s v="Consumer"/>
    <s v="Economy Plus"/>
    <x v="0"/>
    <x v="1"/>
    <s v="Ibico Binder Covers, Clear"/>
    <n v="0"/>
    <n v="26"/>
    <n v="2"/>
    <n v="2"/>
    <b v="1"/>
  </r>
  <r>
    <s v="AZ-2012-532125"/>
    <x v="1197"/>
    <n v="27"/>
    <n v="12"/>
    <n v="12"/>
    <x v="1197"/>
    <s v="Henry Pedder"/>
    <x v="3"/>
    <x v="39"/>
    <s v="Nice"/>
    <x v="1"/>
    <s v="Consumer"/>
    <s v="Economy Plus"/>
    <x v="0"/>
    <x v="10"/>
    <s v="GlobeWeis Peel and Seal, Recycled"/>
    <n v="0"/>
    <n v="101"/>
    <n v="48"/>
    <n v="5"/>
    <b v="0"/>
  </r>
  <r>
    <s v="AZ-2012-532125"/>
    <x v="1197"/>
    <n v="27"/>
    <n v="12"/>
    <n v="12"/>
    <x v="1197"/>
    <s v="Henry Pedder"/>
    <x v="3"/>
    <x v="39"/>
    <s v="Nice"/>
    <x v="1"/>
    <s v="Consumer"/>
    <s v="Economy Plus"/>
    <x v="0"/>
    <x v="3"/>
    <s v="Fellowes File Cart, Wire Frame"/>
    <n v="0"/>
    <n v="245"/>
    <n v="30"/>
    <n v="2"/>
    <b v="1"/>
  </r>
  <r>
    <s v="AZ-2012-532125"/>
    <x v="1197"/>
    <n v="27"/>
    <n v="12"/>
    <n v="12"/>
    <x v="1197"/>
    <s v="Henry Pedder"/>
    <x v="3"/>
    <x v="39"/>
    <s v="Nice"/>
    <x v="1"/>
    <s v="Consumer"/>
    <s v="Economy Plus"/>
    <x v="1"/>
    <x v="4"/>
    <s v="Okidata Calculator, White"/>
    <n v="0"/>
    <n v="215"/>
    <n v="-33"/>
    <n v="5"/>
    <b v="1"/>
  </r>
  <r>
    <s v="AZ-2013-2259451"/>
    <x v="1198"/>
    <n v="27"/>
    <n v="12"/>
    <n v="13"/>
    <x v="1198"/>
    <s v="Claire Harrington"/>
    <x v="3"/>
    <x v="8"/>
    <s v="Meudon"/>
    <x v="1"/>
    <s v="Home Office"/>
    <s v="Economy"/>
    <x v="1"/>
    <x v="7"/>
    <s v="Logitech Flash Drive, Erganomic"/>
    <n v="0"/>
    <n v="85"/>
    <n v="38"/>
    <n v="3"/>
    <b v="1"/>
  </r>
  <r>
    <s v="AZ-2013-214394"/>
    <x v="1198"/>
    <n v="27"/>
    <n v="12"/>
    <n v="13"/>
    <x v="1198"/>
    <s v="Eva Butler"/>
    <x v="1"/>
    <x v="71"/>
    <s v="Potsdam"/>
    <x v="1"/>
    <s v="Corporate"/>
    <s v="Economy"/>
    <x v="0"/>
    <x v="3"/>
    <s v="Tenex Lockers, Wire Frame"/>
    <n v="0"/>
    <n v="366"/>
    <n v="85"/>
    <n v="2"/>
    <b v="0"/>
  </r>
  <r>
    <s v="AZ-2013-1085752"/>
    <x v="1198"/>
    <n v="27"/>
    <n v="12"/>
    <n v="13"/>
    <x v="1198"/>
    <s v="Alexandra Macdonald"/>
    <x v="2"/>
    <x v="123"/>
    <s v="Cosenza"/>
    <x v="2"/>
    <s v="Corporate"/>
    <s v="Economy"/>
    <x v="0"/>
    <x v="2"/>
    <s v="Binney &amp; Smith Pens, Blue"/>
    <n v="0"/>
    <n v="24"/>
    <n v="10"/>
    <n v="2"/>
    <b v="1"/>
  </r>
  <r>
    <s v="AZ-2013-1085752"/>
    <x v="1198"/>
    <n v="27"/>
    <n v="12"/>
    <n v="13"/>
    <x v="1198"/>
    <s v="Alexandra Macdonald"/>
    <x v="2"/>
    <x v="123"/>
    <s v="Cosenza"/>
    <x v="2"/>
    <s v="Corporate"/>
    <s v="Economy"/>
    <x v="0"/>
    <x v="3"/>
    <s v="Rogers Shelving, Single Width"/>
    <n v="0"/>
    <n v="75"/>
    <n v="-40"/>
    <n v="2"/>
    <b v="1"/>
  </r>
  <r>
    <s v="AZ-2013-5129738"/>
    <x v="1198"/>
    <n v="27"/>
    <n v="12"/>
    <n v="13"/>
    <x v="1198"/>
    <s v="Louis Wilson"/>
    <x v="3"/>
    <x v="41"/>
    <s v="Vernon"/>
    <x v="1"/>
    <s v="Consumer"/>
    <s v="Economy"/>
    <x v="1"/>
    <x v="4"/>
    <s v="Panasonic Inkjet, Durable"/>
    <n v="0"/>
    <n v="265"/>
    <n v="16"/>
    <n v="1"/>
    <b v="0"/>
  </r>
  <r>
    <s v="AZ-2013-1085752"/>
    <x v="1198"/>
    <n v="27"/>
    <n v="12"/>
    <n v="13"/>
    <x v="1198"/>
    <s v="Alexandra Macdonald"/>
    <x v="2"/>
    <x v="123"/>
    <s v="Cosenza"/>
    <x v="2"/>
    <s v="Corporate"/>
    <s v="Economy"/>
    <x v="1"/>
    <x v="7"/>
    <s v="Memorex Router, Bluetooth"/>
    <n v="0"/>
    <n v="739"/>
    <n v="281"/>
    <n v="3"/>
    <b v="0"/>
  </r>
  <r>
    <s v="BN-2014-2616164"/>
    <x v="1199"/>
    <n v="27"/>
    <n v="12"/>
    <n v="14"/>
    <x v="1199"/>
    <s v="Carl Proctor"/>
    <x v="0"/>
    <x v="0"/>
    <s v="Stockholm"/>
    <x v="0"/>
    <s v="Consumer"/>
    <s v="Economy Plus"/>
    <x v="0"/>
    <x v="8"/>
    <s v="KitchenAid Refrigerator, Black"/>
    <n v="1"/>
    <n v="1582"/>
    <n v="-443"/>
    <n v="6"/>
    <b v="0"/>
  </r>
  <r>
    <s v="BN-2014-6319094"/>
    <x v="1199"/>
    <n v="27"/>
    <n v="12"/>
    <n v="14"/>
    <x v="1199"/>
    <s v="Isabella Falkiner"/>
    <x v="9"/>
    <x v="46"/>
    <s v="The Hague"/>
    <x v="1"/>
    <s v="Corporate"/>
    <s v="Economy"/>
    <x v="0"/>
    <x v="14"/>
    <s v="Harbour Creations Round Labels, Laser Printer Compatible"/>
    <n v="1"/>
    <n v="17"/>
    <n v="-12"/>
    <n v="5"/>
    <b v="0"/>
  </r>
  <r>
    <s v="BN-2014-6319094"/>
    <x v="1199"/>
    <n v="27"/>
    <n v="12"/>
    <n v="14"/>
    <x v="1199"/>
    <s v="Isabella Falkiner"/>
    <x v="9"/>
    <x v="46"/>
    <s v="The Hague"/>
    <x v="1"/>
    <s v="Corporate"/>
    <s v="Economy"/>
    <x v="0"/>
    <x v="3"/>
    <s v="Fellowes Lockers, Wire Frame"/>
    <n v="1"/>
    <n v="929"/>
    <n v="-93"/>
    <n v="9"/>
    <b v="1"/>
  </r>
  <r>
    <s v="AZ-2014-8899195"/>
    <x v="1199"/>
    <n v="27"/>
    <n v="12"/>
    <n v="14"/>
    <x v="1199"/>
    <s v="Matthew Gill"/>
    <x v="2"/>
    <x v="24"/>
    <s v="Milan"/>
    <x v="2"/>
    <s v="Home Office"/>
    <s v="Economy"/>
    <x v="0"/>
    <x v="12"/>
    <s v="Fiskars Shears, Steel"/>
    <n v="0"/>
    <n v="94"/>
    <n v="27"/>
    <n v="2"/>
    <b v="0"/>
  </r>
  <r>
    <s v="BN-2014-6319094"/>
    <x v="1199"/>
    <n v="27"/>
    <n v="12"/>
    <n v="14"/>
    <x v="1199"/>
    <s v="Isabella Falkiner"/>
    <x v="9"/>
    <x v="46"/>
    <s v="The Hague"/>
    <x v="1"/>
    <s v="Corporate"/>
    <s v="Economy"/>
    <x v="1"/>
    <x v="4"/>
    <s v="Panasonic Card Printer, Red"/>
    <n v="1"/>
    <n v="342"/>
    <n v="-103"/>
    <n v="4"/>
    <b v="1"/>
  </r>
  <r>
    <s v="AZ-2014-494283"/>
    <x v="1199"/>
    <n v="27"/>
    <n v="12"/>
    <n v="14"/>
    <x v="1199"/>
    <s v="Sherron Henegar"/>
    <x v="4"/>
    <x v="4"/>
    <s v="Harrow"/>
    <x v="0"/>
    <s v="Consumer"/>
    <s v="Economy"/>
    <x v="0"/>
    <x v="10"/>
    <s v="GlobeWeis Peel and Seal, with clear poly window"/>
    <n v="0"/>
    <n v="25"/>
    <n v="1"/>
    <n v="1"/>
    <b v="0"/>
  </r>
  <r>
    <s v="AZ-2014-494283"/>
    <x v="1199"/>
    <n v="27"/>
    <n v="12"/>
    <n v="14"/>
    <x v="1199"/>
    <s v="Sherron Henegar"/>
    <x v="4"/>
    <x v="4"/>
    <s v="Harrow"/>
    <x v="0"/>
    <s v="Consumer"/>
    <s v="Economy"/>
    <x v="0"/>
    <x v="3"/>
    <s v="Eldon Shelving, Wire Frame"/>
    <n v="0"/>
    <n v="190"/>
    <n v="15"/>
    <n v="4"/>
    <b v="0"/>
  </r>
  <r>
    <s v="AZ-2011-340357"/>
    <x v="1200"/>
    <n v="28"/>
    <n v="12"/>
    <n v="11"/>
    <x v="1200"/>
    <s v="Jessica Paramor"/>
    <x v="3"/>
    <x v="39"/>
    <s v="Aix-en-Provence"/>
    <x v="1"/>
    <s v="Corporate"/>
    <s v="Economy Plus"/>
    <x v="0"/>
    <x v="14"/>
    <s v="Avery Shipping Labels, 5000 Label Set"/>
    <n v="0"/>
    <n v="37"/>
    <n v="14"/>
    <n v="3"/>
    <b v="0"/>
  </r>
  <r>
    <s v="AZ-2011-340357"/>
    <x v="1200"/>
    <n v="28"/>
    <n v="12"/>
    <n v="11"/>
    <x v="1200"/>
    <s v="Jessica Paramor"/>
    <x v="3"/>
    <x v="39"/>
    <s v="Aix-en-Provence"/>
    <x v="1"/>
    <s v="Corporate"/>
    <s v="Economy Plus"/>
    <x v="0"/>
    <x v="14"/>
    <s v="Hon File Folder Labels, Laser Printer Compatible"/>
    <n v="0"/>
    <n v="69"/>
    <n v="8"/>
    <n v="8"/>
    <b v="0"/>
  </r>
  <r>
    <s v="AZ-2011-6587022"/>
    <x v="1200"/>
    <n v="28"/>
    <n v="12"/>
    <n v="11"/>
    <x v="1200"/>
    <s v="Maya O'Sullivan"/>
    <x v="3"/>
    <x v="8"/>
    <s v="Argenteuil"/>
    <x v="1"/>
    <s v="Corporate"/>
    <s v="Economy Plus"/>
    <x v="2"/>
    <x v="6"/>
    <s v="Hon Rocking Chair, Adjustable"/>
    <n v="0"/>
    <n v="479"/>
    <n v="202"/>
    <n v="4"/>
    <b v="1"/>
  </r>
  <r>
    <s v="AZ-2011-6587022"/>
    <x v="1200"/>
    <n v="28"/>
    <n v="12"/>
    <n v="11"/>
    <x v="1200"/>
    <s v="Maya O'Sullivan"/>
    <x v="3"/>
    <x v="8"/>
    <s v="Argenteuil"/>
    <x v="1"/>
    <s v="Corporate"/>
    <s v="Economy Plus"/>
    <x v="0"/>
    <x v="1"/>
    <s v="Wilson Jones 3-Hole Punch, Recycled"/>
    <n v="0"/>
    <n v="57"/>
    <n v="17"/>
    <n v="2"/>
    <b v="0"/>
  </r>
  <r>
    <s v="AZ-2011-8820375"/>
    <x v="1200"/>
    <n v="28"/>
    <n v="12"/>
    <n v="11"/>
    <x v="1200"/>
    <s v="Adam Walpole"/>
    <x v="4"/>
    <x v="4"/>
    <s v="London"/>
    <x v="0"/>
    <s v="Corporate"/>
    <s v="Immediate"/>
    <x v="0"/>
    <x v="2"/>
    <s v="Sanford Highlighters, Water Color"/>
    <n v="0"/>
    <n v="17"/>
    <n v="5"/>
    <n v="1"/>
    <b v="1"/>
  </r>
  <r>
    <s v="AZ-2011-8820375"/>
    <x v="1200"/>
    <n v="28"/>
    <n v="12"/>
    <n v="11"/>
    <x v="1200"/>
    <s v="Adam Walpole"/>
    <x v="4"/>
    <x v="4"/>
    <s v="London"/>
    <x v="0"/>
    <s v="Corporate"/>
    <s v="Immediate"/>
    <x v="1"/>
    <x v="9"/>
    <s v="Apple Office Telephone, Cordless"/>
    <n v="0"/>
    <n v="184"/>
    <n v="82"/>
    <n v="3"/>
    <b v="1"/>
  </r>
  <r>
    <s v="AZ-2011-6705309"/>
    <x v="1200"/>
    <n v="28"/>
    <n v="12"/>
    <n v="11"/>
    <x v="1200"/>
    <s v="Carley Wynn"/>
    <x v="2"/>
    <x v="37"/>
    <s v="Turin"/>
    <x v="2"/>
    <s v="Home Office"/>
    <s v="Economy Plus"/>
    <x v="2"/>
    <x v="5"/>
    <s v="Bush Classic Bookcase, Metal"/>
    <n v="0"/>
    <n v="1236"/>
    <n v="420"/>
    <n v="3"/>
    <b v="0"/>
  </r>
  <r>
    <s v="AZ-2011-6705309"/>
    <x v="1200"/>
    <n v="28"/>
    <n v="12"/>
    <n v="11"/>
    <x v="1200"/>
    <s v="Carley Wynn"/>
    <x v="2"/>
    <x v="37"/>
    <s v="Turin"/>
    <x v="2"/>
    <s v="Home Office"/>
    <s v="Economy Plus"/>
    <x v="0"/>
    <x v="2"/>
    <s v="Sanford Sketch Pad, Fluorescent"/>
    <n v="0"/>
    <n v="234"/>
    <n v="110"/>
    <n v="5"/>
    <b v="1"/>
  </r>
  <r>
    <s v="AZ-2011-6705309"/>
    <x v="1200"/>
    <n v="28"/>
    <n v="12"/>
    <n v="11"/>
    <x v="1200"/>
    <s v="Carley Wynn"/>
    <x v="2"/>
    <x v="37"/>
    <s v="Turin"/>
    <x v="2"/>
    <s v="Home Office"/>
    <s v="Economy Plus"/>
    <x v="0"/>
    <x v="1"/>
    <s v="Avery 3-Hole Punch, Clear"/>
    <n v="0"/>
    <n v="137"/>
    <n v="18"/>
    <n v="5"/>
    <b v="0"/>
  </r>
  <r>
    <s v="AZ-2011-6705309"/>
    <x v="1200"/>
    <n v="28"/>
    <n v="12"/>
    <n v="11"/>
    <x v="1200"/>
    <s v="Carley Wynn"/>
    <x v="2"/>
    <x v="37"/>
    <s v="Turin"/>
    <x v="2"/>
    <s v="Home Office"/>
    <s v="Economy Plus"/>
    <x v="0"/>
    <x v="1"/>
    <s v="Avery 3-Hole Punch, Recycled"/>
    <n v="0"/>
    <n v="198"/>
    <n v="0"/>
    <n v="7"/>
    <b v="1"/>
  </r>
  <r>
    <s v="BN-2011-6627390"/>
    <x v="1200"/>
    <n v="28"/>
    <n v="12"/>
    <n v="11"/>
    <x v="1200"/>
    <s v="Molly Hawkins"/>
    <x v="9"/>
    <x v="25"/>
    <s v="Groningen"/>
    <x v="1"/>
    <s v="Home Office"/>
    <s v="Economy Plus"/>
    <x v="2"/>
    <x v="5"/>
    <s v="Safco Classic Bookcase, Traditional"/>
    <n v="1"/>
    <n v="1314"/>
    <n v="-631"/>
    <n v="6"/>
    <b v="1"/>
  </r>
  <r>
    <s v="BN-2011-6627390"/>
    <x v="1200"/>
    <n v="28"/>
    <n v="12"/>
    <n v="11"/>
    <x v="1200"/>
    <s v="Molly Hawkins"/>
    <x v="9"/>
    <x v="25"/>
    <s v="Groningen"/>
    <x v="1"/>
    <s v="Home Office"/>
    <s v="Economy Plus"/>
    <x v="0"/>
    <x v="2"/>
    <s v="Stanley Highlighters, Easy-Erase"/>
    <n v="1"/>
    <n v="15"/>
    <n v="-4"/>
    <n v="2"/>
    <b v="1"/>
  </r>
  <r>
    <s v="AZ-2012-4707910"/>
    <x v="1201"/>
    <n v="28"/>
    <n v="12"/>
    <n v="12"/>
    <x v="1201"/>
    <s v="Peter Daly"/>
    <x v="4"/>
    <x v="4"/>
    <s v="London"/>
    <x v="0"/>
    <s v="Consumer"/>
    <s v="Economy"/>
    <x v="0"/>
    <x v="12"/>
    <s v="Elite Letter Opener, High Speed"/>
    <n v="0"/>
    <n v="168"/>
    <n v="60"/>
    <n v="7"/>
    <b v="1"/>
  </r>
  <r>
    <s v="AZ-2012-6044174"/>
    <x v="1201"/>
    <n v="28"/>
    <n v="12"/>
    <n v="12"/>
    <x v="1201"/>
    <s v="Sandra Hooks"/>
    <x v="4"/>
    <x v="42"/>
    <s v="Edinburgh"/>
    <x v="0"/>
    <s v="Corporate"/>
    <s v="Economy"/>
    <x v="0"/>
    <x v="2"/>
    <s v="Stanley Markers, Fluorescent"/>
    <n v="0"/>
    <n v="141"/>
    <n v="48"/>
    <n v="6"/>
    <b v="1"/>
  </r>
  <r>
    <s v="AZ-2012-6044174"/>
    <x v="1201"/>
    <n v="28"/>
    <n v="12"/>
    <n v="12"/>
    <x v="1201"/>
    <s v="Sandra Hooks"/>
    <x v="4"/>
    <x v="42"/>
    <s v="Edinburgh"/>
    <x v="0"/>
    <s v="Corporate"/>
    <s v="Economy"/>
    <x v="1"/>
    <x v="13"/>
    <s v="Brother Ink, Digital"/>
    <n v="0"/>
    <n v="441"/>
    <n v="110"/>
    <n v="3"/>
    <b v="0"/>
  </r>
  <r>
    <s v="AZ-2012-6044174"/>
    <x v="1201"/>
    <n v="28"/>
    <n v="12"/>
    <n v="12"/>
    <x v="1201"/>
    <s v="Sandra Hooks"/>
    <x v="4"/>
    <x v="42"/>
    <s v="Edinburgh"/>
    <x v="0"/>
    <s v="Corporate"/>
    <s v="Economy"/>
    <x v="1"/>
    <x v="9"/>
    <s v="Motorola Signal Booster, Full Size"/>
    <n v="0"/>
    <n v="1011"/>
    <n v="162"/>
    <n v="7"/>
    <b v="1"/>
  </r>
  <r>
    <s v="AZ-2012-9824792"/>
    <x v="1201"/>
    <n v="28"/>
    <n v="12"/>
    <n v="12"/>
    <x v="1201"/>
    <s v="Nelson Olsen"/>
    <x v="4"/>
    <x v="4"/>
    <s v="Basildon"/>
    <x v="0"/>
    <s v="Home Office"/>
    <s v="Economy"/>
    <x v="0"/>
    <x v="8"/>
    <s v="Hoover Stove, Silver"/>
    <n v="0"/>
    <n v="1138"/>
    <n v="364"/>
    <n v="2"/>
    <b v="1"/>
  </r>
  <r>
    <s v="AZ-2012-9824792"/>
    <x v="1201"/>
    <n v="28"/>
    <n v="12"/>
    <n v="12"/>
    <x v="1201"/>
    <s v="Nelson Olsen"/>
    <x v="4"/>
    <x v="4"/>
    <s v="Basildon"/>
    <x v="0"/>
    <s v="Home Office"/>
    <s v="Economy"/>
    <x v="0"/>
    <x v="12"/>
    <s v="Acme Trimmer, Easy Grip"/>
    <n v="0"/>
    <n v="370"/>
    <n v="81"/>
    <n v="8"/>
    <b v="0"/>
  </r>
  <r>
    <s v="AZ-2012-3751519"/>
    <x v="1201"/>
    <n v="28"/>
    <n v="12"/>
    <n v="12"/>
    <x v="1201"/>
    <s v="Denise Harris"/>
    <x v="3"/>
    <x v="8"/>
    <s v="Paris"/>
    <x v="1"/>
    <s v="Consumer"/>
    <s v="Economy"/>
    <x v="1"/>
    <x v="13"/>
    <s v="Hewlett Fax and Copier, High-Speed"/>
    <n v="0"/>
    <n v="325"/>
    <n v="34"/>
    <n v="2"/>
    <b v="1"/>
  </r>
  <r>
    <s v="BN-2012-8465204"/>
    <x v="1201"/>
    <n v="28"/>
    <n v="12"/>
    <n v="12"/>
    <x v="1201"/>
    <s v="Christopher Goold"/>
    <x v="9"/>
    <x v="116"/>
    <s v="Emmen"/>
    <x v="1"/>
    <s v="Corporate"/>
    <s v="Economy Plus"/>
    <x v="0"/>
    <x v="1"/>
    <s v="Avery Binder Covers, Clear"/>
    <n v="1"/>
    <n v="16"/>
    <n v="-9"/>
    <n v="3"/>
    <b v="1"/>
  </r>
  <r>
    <s v="BN-2013-9709500"/>
    <x v="1202"/>
    <n v="28"/>
    <n v="12"/>
    <n v="13"/>
    <x v="1202"/>
    <s v="Leticia Sorrells"/>
    <x v="2"/>
    <x v="6"/>
    <s v="Rome"/>
    <x v="2"/>
    <s v="Consumer"/>
    <s v="Priority"/>
    <x v="2"/>
    <x v="6"/>
    <s v="SAFCO Bag Chairs, Set of Two"/>
    <n v="1"/>
    <n v="41"/>
    <n v="-29"/>
    <n v="2"/>
    <b v="0"/>
  </r>
  <r>
    <s v="AZ-2013-3256885"/>
    <x v="1202"/>
    <n v="28"/>
    <n v="12"/>
    <n v="13"/>
    <x v="1202"/>
    <s v="William Jolly"/>
    <x v="3"/>
    <x v="8"/>
    <s v="Clichy"/>
    <x v="1"/>
    <s v="Consumer"/>
    <s v="Economy"/>
    <x v="0"/>
    <x v="1"/>
    <s v="Avery Hole Reinforcements, Durable"/>
    <n v="0"/>
    <n v="12"/>
    <n v="4"/>
    <n v="2"/>
    <b v="1"/>
  </r>
  <r>
    <s v="AZ-2014-9491986"/>
    <x v="1203"/>
    <n v="28"/>
    <n v="12"/>
    <n v="14"/>
    <x v="1203"/>
    <s v="Audrey Knowles"/>
    <x v="4"/>
    <x v="4"/>
    <s v="Wolverhampton"/>
    <x v="0"/>
    <s v="Consumer"/>
    <s v="Priority"/>
    <x v="0"/>
    <x v="10"/>
    <s v="Ames Manila Envelope, Security-Tint"/>
    <n v="0"/>
    <n v="135"/>
    <n v="54"/>
    <n v="5"/>
    <b v="0"/>
  </r>
  <r>
    <s v="AZ-2014-9491986"/>
    <x v="1203"/>
    <n v="28"/>
    <n v="12"/>
    <n v="14"/>
    <x v="1203"/>
    <s v="Audrey Knowles"/>
    <x v="4"/>
    <x v="4"/>
    <s v="Wolverhampton"/>
    <x v="0"/>
    <s v="Consumer"/>
    <s v="Priority"/>
    <x v="0"/>
    <x v="0"/>
    <s v="Xerox Note Cards, Premium"/>
    <n v="0"/>
    <n v="237"/>
    <n v="47"/>
    <n v="9"/>
    <b v="0"/>
  </r>
  <r>
    <s v="AZ-2011-583228"/>
    <x v="1204"/>
    <n v="29"/>
    <n v="12"/>
    <n v="11"/>
    <x v="1204"/>
    <s v="Felicia Cooley"/>
    <x v="8"/>
    <x v="56"/>
    <s v="Ghent"/>
    <x v="1"/>
    <s v="Consumer"/>
    <s v="Economy"/>
    <x v="0"/>
    <x v="12"/>
    <s v="Acme Trimmer, Steel"/>
    <n v="0"/>
    <n v="88"/>
    <n v="19"/>
    <n v="2"/>
    <b v="0"/>
  </r>
  <r>
    <s v="AZ-2011-2437108"/>
    <x v="1204"/>
    <n v="29"/>
    <n v="12"/>
    <n v="11"/>
    <x v="1204"/>
    <s v="Molly Bidmead"/>
    <x v="1"/>
    <x v="32"/>
    <s v="Darmstadt"/>
    <x v="1"/>
    <s v="Home Office"/>
    <s v="Immediate"/>
    <x v="0"/>
    <x v="2"/>
    <s v="Binney &amp; Smith Pens, Blue"/>
    <n v="0"/>
    <n v="24"/>
    <n v="10"/>
    <n v="2"/>
    <b v="1"/>
  </r>
  <r>
    <s v="AZ-2011-2437108"/>
    <x v="1204"/>
    <n v="29"/>
    <n v="12"/>
    <n v="11"/>
    <x v="1204"/>
    <s v="Molly Bidmead"/>
    <x v="1"/>
    <x v="32"/>
    <s v="Darmstadt"/>
    <x v="1"/>
    <s v="Home Office"/>
    <s v="Immediate"/>
    <x v="0"/>
    <x v="3"/>
    <s v="Fellowes Trays, Industrial"/>
    <n v="0"/>
    <n v="104"/>
    <n v="16"/>
    <n v="2"/>
    <b v="0"/>
  </r>
  <r>
    <s v="BN-2011-8019925"/>
    <x v="1204"/>
    <n v="29"/>
    <n v="12"/>
    <n v="11"/>
    <x v="1204"/>
    <s v="Matthew Barker"/>
    <x v="3"/>
    <x v="14"/>
    <s v="Plaisance-du-Touch"/>
    <x v="1"/>
    <s v="Consumer"/>
    <s v="Economy"/>
    <x v="1"/>
    <x v="13"/>
    <s v="Sharp Fax and Copier, High-Speed"/>
    <n v="0"/>
    <n v="284"/>
    <n v="-10"/>
    <n v="2"/>
    <b v="1"/>
  </r>
  <r>
    <s v="AZ-2012-9488073"/>
    <x v="1205"/>
    <n v="29"/>
    <n v="12"/>
    <n v="12"/>
    <x v="1205"/>
    <s v="Tahlia Murnin"/>
    <x v="3"/>
    <x v="39"/>
    <s v="Marseille"/>
    <x v="1"/>
    <s v="Consumer"/>
    <s v="Priority"/>
    <x v="0"/>
    <x v="3"/>
    <s v="Fellowes Shelving, Single Width"/>
    <n v="0"/>
    <n v="365"/>
    <n v="65"/>
    <n v="7"/>
    <b v="0"/>
  </r>
  <r>
    <s v="AZ-2012-4009939"/>
    <x v="1205"/>
    <n v="29"/>
    <n v="12"/>
    <n v="12"/>
    <x v="1205"/>
    <s v="Rebecca Cook"/>
    <x v="1"/>
    <x v="1"/>
    <s v="Essen"/>
    <x v="1"/>
    <s v="Corporate"/>
    <s v="Economy"/>
    <x v="0"/>
    <x v="3"/>
    <s v="Tenex Trays, Wire Frame"/>
    <n v="0"/>
    <n v="288"/>
    <n v="128"/>
    <n v="6"/>
    <b v="1"/>
  </r>
  <r>
    <s v="AZ-2012-3700237"/>
    <x v="1205"/>
    <n v="29"/>
    <n v="12"/>
    <n v="12"/>
    <x v="1205"/>
    <s v="Archie Springfield"/>
    <x v="3"/>
    <x v="39"/>
    <s v="Nice"/>
    <x v="1"/>
    <s v="Home Office"/>
    <s v="Economy"/>
    <x v="0"/>
    <x v="10"/>
    <s v="GlobeWeis Manila Envelope, Recycled"/>
    <n v="0"/>
    <n v="52"/>
    <n v="26"/>
    <n v="2"/>
    <b v="1"/>
  </r>
  <r>
    <s v="BN-2012-1106280"/>
    <x v="1205"/>
    <n v="29"/>
    <n v="12"/>
    <n v="12"/>
    <x v="1205"/>
    <s v="Isabelle Torpy"/>
    <x v="4"/>
    <x v="4"/>
    <s v="Loughborough"/>
    <x v="0"/>
    <s v="Consumer"/>
    <s v="Priority"/>
    <x v="0"/>
    <x v="0"/>
    <s v="Green Bar Computer Printout Paper, Multicolor"/>
    <n v="0"/>
    <n v="62"/>
    <n v="14"/>
    <n v="2"/>
    <b v="1"/>
  </r>
  <r>
    <s v="BN-2012-1106280"/>
    <x v="1205"/>
    <n v="29"/>
    <n v="12"/>
    <n v="12"/>
    <x v="1205"/>
    <s v="Isabelle Torpy"/>
    <x v="4"/>
    <x v="4"/>
    <s v="Loughborough"/>
    <x v="0"/>
    <s v="Consumer"/>
    <s v="Priority"/>
    <x v="0"/>
    <x v="3"/>
    <s v="Fellowes Box, Industrial"/>
    <n v="0"/>
    <n v="40"/>
    <n v="2"/>
    <n v="2"/>
    <b v="0"/>
  </r>
  <r>
    <s v="AZ-2014-338779"/>
    <x v="1206"/>
    <n v="29"/>
    <n v="12"/>
    <n v="14"/>
    <x v="1206"/>
    <s v="Judy Rodriquez"/>
    <x v="3"/>
    <x v="8"/>
    <s v="Champigny-sur-Marne"/>
    <x v="1"/>
    <s v="Consumer"/>
    <s v="Immediate"/>
    <x v="0"/>
    <x v="8"/>
    <s v="Hamilton Beach Stove, White"/>
    <n v="0"/>
    <n v="973"/>
    <n v="205"/>
    <n v="2"/>
    <b v="0"/>
  </r>
  <r>
    <s v="AZ-2014-338779"/>
    <x v="1206"/>
    <n v="29"/>
    <n v="12"/>
    <n v="14"/>
    <x v="1206"/>
    <s v="Judy Rodriquez"/>
    <x v="3"/>
    <x v="8"/>
    <s v="Champigny-sur-Marne"/>
    <x v="1"/>
    <s v="Consumer"/>
    <s v="Immediate"/>
    <x v="0"/>
    <x v="2"/>
    <s v="BIC Canvas, Water Color"/>
    <n v="0"/>
    <n v="114"/>
    <n v="1"/>
    <n v="2"/>
    <b v="1"/>
  </r>
  <r>
    <s v="AZ-2014-338779"/>
    <x v="1206"/>
    <n v="29"/>
    <n v="12"/>
    <n v="14"/>
    <x v="1206"/>
    <s v="Judy Rodriquez"/>
    <x v="3"/>
    <x v="8"/>
    <s v="Champigny-sur-Marne"/>
    <x v="1"/>
    <s v="Consumer"/>
    <s v="Immediate"/>
    <x v="0"/>
    <x v="2"/>
    <s v="Boston Sketch Pad, Easy-Erase"/>
    <n v="0"/>
    <n v="293"/>
    <n v="85"/>
    <n v="6"/>
    <b v="0"/>
  </r>
  <r>
    <s v="AZ-2014-338779"/>
    <x v="1206"/>
    <n v="29"/>
    <n v="12"/>
    <n v="14"/>
    <x v="1206"/>
    <s v="Judy Rodriquez"/>
    <x v="3"/>
    <x v="8"/>
    <s v="Champigny-sur-Marne"/>
    <x v="1"/>
    <s v="Consumer"/>
    <s v="Immediate"/>
    <x v="0"/>
    <x v="2"/>
    <s v="Sanford Markers, Fluorescent"/>
    <n v="0"/>
    <n v="98"/>
    <n v="39"/>
    <n v="4"/>
    <b v="0"/>
  </r>
  <r>
    <s v="AZ-2014-338779"/>
    <x v="1206"/>
    <n v="29"/>
    <n v="12"/>
    <n v="14"/>
    <x v="1206"/>
    <s v="Judy Rodriquez"/>
    <x v="3"/>
    <x v="8"/>
    <s v="Champigny-sur-Marne"/>
    <x v="1"/>
    <s v="Consumer"/>
    <s v="Immediate"/>
    <x v="0"/>
    <x v="1"/>
    <s v="Acco 3-Hole Punch, Recycled"/>
    <n v="0"/>
    <n v="91"/>
    <n v="8"/>
    <n v="3"/>
    <b v="0"/>
  </r>
  <r>
    <s v="AZ-2014-338779"/>
    <x v="1206"/>
    <n v="29"/>
    <n v="12"/>
    <n v="14"/>
    <x v="1206"/>
    <s v="Judy Rodriquez"/>
    <x v="3"/>
    <x v="8"/>
    <s v="Champigny-sur-Marne"/>
    <x v="1"/>
    <s v="Consumer"/>
    <s v="Immediate"/>
    <x v="0"/>
    <x v="1"/>
    <s v="Avery Binder, Durable"/>
    <n v="0"/>
    <n v="72"/>
    <n v="4"/>
    <n v="5"/>
    <b v="0"/>
  </r>
  <r>
    <s v="AZ-2014-338779"/>
    <x v="1206"/>
    <n v="29"/>
    <n v="12"/>
    <n v="14"/>
    <x v="1206"/>
    <s v="Judy Rodriquez"/>
    <x v="3"/>
    <x v="8"/>
    <s v="Champigny-sur-Marne"/>
    <x v="1"/>
    <s v="Consumer"/>
    <s v="Immediate"/>
    <x v="0"/>
    <x v="3"/>
    <s v="Fellowes File Cart, Blue"/>
    <n v="0"/>
    <n v="247"/>
    <n v="82"/>
    <n v="2"/>
    <b v="0"/>
  </r>
  <r>
    <s v="BN-2014-5301206"/>
    <x v="1206"/>
    <n v="29"/>
    <n v="12"/>
    <n v="14"/>
    <x v="1206"/>
    <s v="Jay Collier"/>
    <x v="9"/>
    <x v="51"/>
    <s v="Haarlem"/>
    <x v="1"/>
    <s v="Consumer"/>
    <s v="Priority"/>
    <x v="2"/>
    <x v="6"/>
    <s v="Novimex Rocking Chair, Black"/>
    <n v="1"/>
    <n v="516"/>
    <n v="-392"/>
    <n v="8"/>
    <b v="0"/>
  </r>
  <r>
    <s v="AZ-2014-6752912"/>
    <x v="1206"/>
    <n v="29"/>
    <n v="12"/>
    <n v="14"/>
    <x v="1206"/>
    <s v="Lauren Saunders"/>
    <x v="3"/>
    <x v="9"/>
    <s v="Oyonnax"/>
    <x v="1"/>
    <s v="Consumer"/>
    <s v="Economy Plus"/>
    <x v="2"/>
    <x v="6"/>
    <s v="Harbour Creations Chairmat, Set of Two"/>
    <n v="0"/>
    <n v="401"/>
    <n v="13"/>
    <n v="6"/>
    <b v="0"/>
  </r>
  <r>
    <s v="AZ-2014-6752912"/>
    <x v="1206"/>
    <n v="29"/>
    <n v="12"/>
    <n v="14"/>
    <x v="1206"/>
    <s v="Lauren Saunders"/>
    <x v="3"/>
    <x v="9"/>
    <s v="Oyonnax"/>
    <x v="1"/>
    <s v="Consumer"/>
    <s v="Economy Plus"/>
    <x v="2"/>
    <x v="16"/>
    <s v="Lesro Round Table, Rectangular"/>
    <n v="0"/>
    <n v="1461"/>
    <n v="202"/>
    <n v="5"/>
    <b v="1"/>
  </r>
  <r>
    <s v="AZ-2014-6752912"/>
    <x v="1206"/>
    <n v="29"/>
    <n v="12"/>
    <n v="14"/>
    <x v="1206"/>
    <s v="Lauren Saunders"/>
    <x v="3"/>
    <x v="9"/>
    <s v="Oyonnax"/>
    <x v="1"/>
    <s v="Consumer"/>
    <s v="Economy Plus"/>
    <x v="0"/>
    <x v="8"/>
    <s v="Hoover Microwave, White"/>
    <n v="0"/>
    <n v="1104"/>
    <n v="209"/>
    <n v="4"/>
    <b v="0"/>
  </r>
  <r>
    <s v="AZ-2014-6752912"/>
    <x v="1206"/>
    <n v="29"/>
    <n v="12"/>
    <n v="14"/>
    <x v="1206"/>
    <s v="Lauren Saunders"/>
    <x v="3"/>
    <x v="9"/>
    <s v="Oyonnax"/>
    <x v="1"/>
    <s v="Consumer"/>
    <s v="Economy Plus"/>
    <x v="0"/>
    <x v="1"/>
    <s v="Cardinal Binding Machine, Economy"/>
    <n v="0"/>
    <n v="100"/>
    <n v="28"/>
    <n v="2"/>
    <b v="1"/>
  </r>
  <r>
    <s v="AZ-2014-6752912"/>
    <x v="1206"/>
    <n v="29"/>
    <n v="12"/>
    <n v="14"/>
    <x v="1206"/>
    <s v="Lauren Saunders"/>
    <x v="3"/>
    <x v="9"/>
    <s v="Oyonnax"/>
    <x v="1"/>
    <s v="Consumer"/>
    <s v="Economy Plus"/>
    <x v="0"/>
    <x v="0"/>
    <s v="Xerox Cards &amp; Envelopes, Multicolor"/>
    <n v="0"/>
    <n v="325"/>
    <n v="32"/>
    <n v="7"/>
    <b v="1"/>
  </r>
  <r>
    <s v="AZ-2014-6752912"/>
    <x v="1206"/>
    <n v="29"/>
    <n v="12"/>
    <n v="14"/>
    <x v="1206"/>
    <s v="Lauren Saunders"/>
    <x v="3"/>
    <x v="9"/>
    <s v="Oyonnax"/>
    <x v="1"/>
    <s v="Consumer"/>
    <s v="Economy Plus"/>
    <x v="0"/>
    <x v="3"/>
    <s v="Eldon Trays, Wire Frame"/>
    <n v="0"/>
    <n v="169"/>
    <n v="55"/>
    <n v="4"/>
    <b v="0"/>
  </r>
  <r>
    <s v="AZ-2014-6752912"/>
    <x v="1206"/>
    <n v="29"/>
    <n v="12"/>
    <n v="14"/>
    <x v="1206"/>
    <s v="Lauren Saunders"/>
    <x v="3"/>
    <x v="9"/>
    <s v="Oyonnax"/>
    <x v="1"/>
    <s v="Consumer"/>
    <s v="Economy Plus"/>
    <x v="1"/>
    <x v="9"/>
    <s v="Motorola Signal Booster, with Caller ID"/>
    <n v="0"/>
    <n v="487"/>
    <n v="143"/>
    <n v="4"/>
    <b v="1"/>
  </r>
  <r>
    <s v="BN-2014-4912801"/>
    <x v="1206"/>
    <n v="29"/>
    <n v="12"/>
    <n v="14"/>
    <x v="1206"/>
    <s v="Rachel Morton"/>
    <x v="0"/>
    <x v="0"/>
    <s v="Stockholm"/>
    <x v="0"/>
    <s v="Corporate"/>
    <s v="Priority"/>
    <x v="0"/>
    <x v="2"/>
    <s v="BIC Pens, Fluorescent"/>
    <n v="1"/>
    <n v="31"/>
    <n v="-11"/>
    <n v="4"/>
    <b v="1"/>
  </r>
  <r>
    <s v="BN-2014-4912801"/>
    <x v="1206"/>
    <n v="29"/>
    <n v="12"/>
    <n v="14"/>
    <x v="1206"/>
    <s v="Rachel Morton"/>
    <x v="0"/>
    <x v="0"/>
    <s v="Stockholm"/>
    <x v="0"/>
    <s v="Corporate"/>
    <s v="Priority"/>
    <x v="0"/>
    <x v="2"/>
    <s v="Sanford Highlighters, Blue"/>
    <n v="1"/>
    <n v="8"/>
    <n v="-6"/>
    <n v="1"/>
    <b v="0"/>
  </r>
  <r>
    <s v="BN-2014-3913645"/>
    <x v="1206"/>
    <n v="29"/>
    <n v="12"/>
    <n v="14"/>
    <x v="1206"/>
    <s v="Mark Washington"/>
    <x v="6"/>
    <x v="26"/>
    <s v="Dublin"/>
    <x v="0"/>
    <s v="Home Office"/>
    <s v="Economy"/>
    <x v="0"/>
    <x v="2"/>
    <s v="Stanley Canvas, Blue"/>
    <n v="1"/>
    <n v="74"/>
    <n v="-51"/>
    <n v="3"/>
    <b v="0"/>
  </r>
  <r>
    <s v="BN-2014-3913645"/>
    <x v="1206"/>
    <n v="29"/>
    <n v="12"/>
    <n v="14"/>
    <x v="1206"/>
    <s v="Mark Washington"/>
    <x v="6"/>
    <x v="26"/>
    <s v="Dublin"/>
    <x v="0"/>
    <s v="Home Office"/>
    <s v="Economy"/>
    <x v="0"/>
    <x v="1"/>
    <s v="Avery 3-Hole Punch, Economy"/>
    <n v="1"/>
    <n v="56"/>
    <n v="0"/>
    <n v="4"/>
    <b v="1"/>
  </r>
  <r>
    <s v="AZ-2014-5388375"/>
    <x v="1206"/>
    <n v="29"/>
    <n v="12"/>
    <n v="14"/>
    <x v="1206"/>
    <s v="Anna Kelly"/>
    <x v="5"/>
    <x v="122"/>
    <s v="Pamplona"/>
    <x v="2"/>
    <s v="Corporate"/>
    <s v="Economy"/>
    <x v="0"/>
    <x v="3"/>
    <s v="Fellowes Shelving, Industrial"/>
    <n v="0"/>
    <n v="52"/>
    <n v="20"/>
    <n v="1"/>
    <b v="1"/>
  </r>
  <r>
    <s v="BN-2014-3913645"/>
    <x v="1206"/>
    <n v="29"/>
    <n v="12"/>
    <n v="14"/>
    <x v="1206"/>
    <s v="Mark Washington"/>
    <x v="6"/>
    <x v="26"/>
    <s v="Dublin"/>
    <x v="0"/>
    <s v="Home Office"/>
    <s v="Economy"/>
    <x v="1"/>
    <x v="13"/>
    <s v="Sharp Ink, Laser"/>
    <n v="1"/>
    <n v="373"/>
    <n v="-254"/>
    <n v="6"/>
    <b v="0"/>
  </r>
  <r>
    <s v="AZ-2014-5388375"/>
    <x v="1206"/>
    <n v="29"/>
    <n v="12"/>
    <n v="14"/>
    <x v="1206"/>
    <s v="Anna Kelly"/>
    <x v="5"/>
    <x v="122"/>
    <s v="Pamplona"/>
    <x v="2"/>
    <s v="Corporate"/>
    <s v="Economy"/>
    <x v="1"/>
    <x v="4"/>
    <s v="StarTech Phone, White"/>
    <n v="0"/>
    <n v="131"/>
    <n v="45"/>
    <n v="2"/>
    <b v="0"/>
  </r>
  <r>
    <s v="AZ-2014-8026360"/>
    <x v="1206"/>
    <n v="29"/>
    <n v="12"/>
    <n v="14"/>
    <x v="1206"/>
    <s v="Darcy Farnell"/>
    <x v="3"/>
    <x v="8"/>
    <s v="Sarcelles"/>
    <x v="1"/>
    <s v="Consumer"/>
    <s v="Economy"/>
    <x v="2"/>
    <x v="15"/>
    <s v="Deflect-O Clock, Durable"/>
    <n v="0"/>
    <n v="189"/>
    <n v="60"/>
    <n v="4"/>
    <b v="0"/>
  </r>
  <r>
    <s v="AZ-2014-8026360"/>
    <x v="1206"/>
    <n v="29"/>
    <n v="12"/>
    <n v="14"/>
    <x v="1206"/>
    <s v="Darcy Farnell"/>
    <x v="3"/>
    <x v="8"/>
    <s v="Sarcelles"/>
    <x v="1"/>
    <s v="Consumer"/>
    <s v="Economy"/>
    <x v="1"/>
    <x v="4"/>
    <s v="Epson Inkjet, Wireless"/>
    <n v="0"/>
    <n v="524"/>
    <n v="-25"/>
    <n v="2"/>
    <b v="0"/>
  </r>
  <r>
    <s v="AZ-2014-8026360"/>
    <x v="1206"/>
    <n v="29"/>
    <n v="12"/>
    <n v="14"/>
    <x v="1206"/>
    <s v="Darcy Farnell"/>
    <x v="3"/>
    <x v="8"/>
    <s v="Sarcelles"/>
    <x v="1"/>
    <s v="Consumer"/>
    <s v="Economy"/>
    <x v="1"/>
    <x v="4"/>
    <s v="Panasonic Card Printer, Durable"/>
    <n v="0"/>
    <n v="148"/>
    <n v="9"/>
    <n v="1"/>
    <b v="0"/>
  </r>
  <r>
    <s v="AZ-2014-6630720"/>
    <x v="1206"/>
    <n v="29"/>
    <n v="12"/>
    <n v="14"/>
    <x v="1206"/>
    <s v="Lara Stoate"/>
    <x v="4"/>
    <x v="4"/>
    <s v="London"/>
    <x v="0"/>
    <s v="Corporate"/>
    <s v="Economy"/>
    <x v="0"/>
    <x v="10"/>
    <s v="Kraft Mailers, with clear poly window"/>
    <n v="0"/>
    <n v="148"/>
    <n v="23"/>
    <n v="4"/>
    <b v="1"/>
  </r>
  <r>
    <s v="AZ-2011-9882660"/>
    <x v="1207"/>
    <n v="30"/>
    <n v="12"/>
    <n v="11"/>
    <x v="1207"/>
    <s v="Owen Howell"/>
    <x v="4"/>
    <x v="4"/>
    <s v="Cheltenham"/>
    <x v="0"/>
    <s v="Home Office"/>
    <s v="Priority"/>
    <x v="0"/>
    <x v="11"/>
    <s v="Stockwell Thumb Tacks, Assorted Sizes"/>
    <n v="0"/>
    <n v="42"/>
    <n v="12"/>
    <n v="4"/>
    <b v="1"/>
  </r>
  <r>
    <s v="AZ-2011-4865633"/>
    <x v="1207"/>
    <n v="30"/>
    <n v="12"/>
    <n v="11"/>
    <x v="1207"/>
    <s v="Shannon Howe"/>
    <x v="5"/>
    <x v="54"/>
    <s v="Madrid"/>
    <x v="2"/>
    <s v="Consumer"/>
    <s v="Economy"/>
    <x v="1"/>
    <x v="4"/>
    <s v="Epson Phone, White"/>
    <n v="0"/>
    <n v="143"/>
    <n v="44"/>
    <n v="2"/>
    <b v="1"/>
  </r>
  <r>
    <s v="AZ-2011-5099606"/>
    <x v="1207"/>
    <n v="30"/>
    <n v="12"/>
    <n v="11"/>
    <x v="1207"/>
    <s v="Dominic Stephenson"/>
    <x v="4"/>
    <x v="4"/>
    <s v="Derby"/>
    <x v="0"/>
    <s v="Home Office"/>
    <s v="Economy"/>
    <x v="2"/>
    <x v="5"/>
    <s v="Sauder Stackable Bookrack, Pine"/>
    <n v="0"/>
    <n v="299"/>
    <n v="113"/>
    <n v="2"/>
    <b v="0"/>
  </r>
  <r>
    <s v="AZ-2011-2099050"/>
    <x v="1207"/>
    <n v="30"/>
    <n v="12"/>
    <n v="11"/>
    <x v="1207"/>
    <s v="Evie Morton"/>
    <x v="2"/>
    <x v="40"/>
    <s v="Naples"/>
    <x v="2"/>
    <s v="Consumer"/>
    <s v="Priority"/>
    <x v="0"/>
    <x v="2"/>
    <s v="Boston Pens, Fluorescent"/>
    <n v="0"/>
    <n v="46"/>
    <n v="8"/>
    <n v="3"/>
    <b v="0"/>
  </r>
  <r>
    <s v="AZ-2011-2099050"/>
    <x v="1207"/>
    <n v="30"/>
    <n v="12"/>
    <n v="11"/>
    <x v="1207"/>
    <s v="Evie Morton"/>
    <x v="2"/>
    <x v="40"/>
    <s v="Naples"/>
    <x v="2"/>
    <s v="Consumer"/>
    <s v="Priority"/>
    <x v="0"/>
    <x v="0"/>
    <s v="Enermax Memo Slips, Recycled"/>
    <n v="0"/>
    <n v="31"/>
    <n v="6"/>
    <n v="2"/>
    <b v="0"/>
  </r>
  <r>
    <s v="AZ-2011-2099050"/>
    <x v="1207"/>
    <n v="30"/>
    <n v="12"/>
    <n v="11"/>
    <x v="1207"/>
    <s v="Evie Morton"/>
    <x v="2"/>
    <x v="40"/>
    <s v="Naples"/>
    <x v="2"/>
    <s v="Consumer"/>
    <s v="Priority"/>
    <x v="0"/>
    <x v="0"/>
    <s v="Enermax Note Cards, 8.5 x 11"/>
    <n v="0"/>
    <n v="85"/>
    <n v="36"/>
    <n v="3"/>
    <b v="1"/>
  </r>
  <r>
    <s v="AZ-2011-2099050"/>
    <x v="1207"/>
    <n v="30"/>
    <n v="12"/>
    <n v="11"/>
    <x v="1207"/>
    <s v="Evie Morton"/>
    <x v="2"/>
    <x v="40"/>
    <s v="Naples"/>
    <x v="2"/>
    <s v="Consumer"/>
    <s v="Priority"/>
    <x v="1"/>
    <x v="13"/>
    <s v="Sharp Personal Copier, Digital"/>
    <n v="0"/>
    <n v="359"/>
    <n v="179"/>
    <n v="3"/>
    <b v="0"/>
  </r>
  <r>
    <s v="AZ-2012-9944361"/>
    <x v="1208"/>
    <n v="30"/>
    <n v="12"/>
    <n v="12"/>
    <x v="1208"/>
    <s v="Gilbert Montgomery"/>
    <x v="4"/>
    <x v="4"/>
    <s v="Eastbourne"/>
    <x v="0"/>
    <s v="Consumer"/>
    <s v="Economy"/>
    <x v="0"/>
    <x v="2"/>
    <s v="Sanford Pens, Easy-Erase"/>
    <n v="0"/>
    <n v="114"/>
    <n v="26"/>
    <n v="10"/>
    <b v="1"/>
  </r>
  <r>
    <s v="AZ-2012-9944361"/>
    <x v="1208"/>
    <n v="30"/>
    <n v="12"/>
    <n v="12"/>
    <x v="1208"/>
    <s v="Gilbert Montgomery"/>
    <x v="4"/>
    <x v="4"/>
    <s v="Eastbourne"/>
    <x v="0"/>
    <s v="Consumer"/>
    <s v="Economy"/>
    <x v="0"/>
    <x v="1"/>
    <s v="Avery Binder, Recycled"/>
    <n v="0"/>
    <n v="40"/>
    <n v="18"/>
    <n v="3"/>
    <b v="0"/>
  </r>
  <r>
    <s v="AZ-2012-9944361"/>
    <x v="1208"/>
    <n v="30"/>
    <n v="12"/>
    <n v="12"/>
    <x v="1208"/>
    <s v="Gilbert Montgomery"/>
    <x v="4"/>
    <x v="4"/>
    <s v="Eastbourne"/>
    <x v="0"/>
    <s v="Consumer"/>
    <s v="Economy"/>
    <x v="0"/>
    <x v="11"/>
    <s v="Advantus Rubber Bands, Bulk Pack"/>
    <n v="0"/>
    <n v="50"/>
    <n v="16"/>
    <n v="3"/>
    <b v="1"/>
  </r>
  <r>
    <s v="AZ-2013-4155964"/>
    <x v="1209"/>
    <n v="30"/>
    <n v="12"/>
    <n v="13"/>
    <x v="1209"/>
    <s v="Steven Prince"/>
    <x v="1"/>
    <x v="31"/>
    <s v="Hamburg"/>
    <x v="1"/>
    <s v="Home Office"/>
    <s v="Priority"/>
    <x v="0"/>
    <x v="3"/>
    <s v="Tenex Folders, Single Width"/>
    <n v="0"/>
    <n v="146"/>
    <n v="18"/>
    <n v="7"/>
    <b v="0"/>
  </r>
  <r>
    <s v="AZ-2013-9630645"/>
    <x v="1209"/>
    <n v="30"/>
    <n v="12"/>
    <n v="13"/>
    <x v="1209"/>
    <s v="Harriet Webb"/>
    <x v="2"/>
    <x v="53"/>
    <s v="Molfetta"/>
    <x v="2"/>
    <s v="Consumer"/>
    <s v="Priority"/>
    <x v="2"/>
    <x v="6"/>
    <s v="Novimex Bag Chairs, Red"/>
    <n v="1"/>
    <n v="74"/>
    <n v="-63"/>
    <n v="4"/>
    <b v="0"/>
  </r>
  <r>
    <s v="AZ-2013-9630645"/>
    <x v="1209"/>
    <n v="30"/>
    <n v="12"/>
    <n v="13"/>
    <x v="1209"/>
    <s v="Harriet Webb"/>
    <x v="2"/>
    <x v="53"/>
    <s v="Molfetta"/>
    <x v="2"/>
    <s v="Consumer"/>
    <s v="Priority"/>
    <x v="0"/>
    <x v="1"/>
    <s v="Ibico Binder Covers, Recycled"/>
    <n v="0"/>
    <n v="42"/>
    <n v="15"/>
    <n v="3"/>
    <b v="1"/>
  </r>
  <r>
    <s v="AZ-2013-9630645"/>
    <x v="1209"/>
    <n v="30"/>
    <n v="12"/>
    <n v="13"/>
    <x v="1209"/>
    <s v="Harriet Webb"/>
    <x v="2"/>
    <x v="53"/>
    <s v="Molfetta"/>
    <x v="2"/>
    <s v="Consumer"/>
    <s v="Priority"/>
    <x v="0"/>
    <x v="11"/>
    <s v="Advantus Paper Clips, Metal"/>
    <n v="0"/>
    <n v="67"/>
    <n v="16"/>
    <n v="5"/>
    <b v="1"/>
  </r>
  <r>
    <s v="AZ-2013-9630645"/>
    <x v="1209"/>
    <n v="30"/>
    <n v="12"/>
    <n v="13"/>
    <x v="1209"/>
    <s v="Harriet Webb"/>
    <x v="2"/>
    <x v="53"/>
    <s v="Molfetta"/>
    <x v="2"/>
    <s v="Consumer"/>
    <s v="Priority"/>
    <x v="0"/>
    <x v="3"/>
    <s v="Smead Trays, Single Width"/>
    <n v="0"/>
    <n v="58"/>
    <n v="-8"/>
    <n v="2"/>
    <b v="0"/>
  </r>
  <r>
    <s v="AZ-2013-9630645"/>
    <x v="1209"/>
    <n v="30"/>
    <n v="12"/>
    <n v="13"/>
    <x v="1209"/>
    <s v="Harriet Webb"/>
    <x v="2"/>
    <x v="53"/>
    <s v="Molfetta"/>
    <x v="2"/>
    <s v="Consumer"/>
    <s v="Priority"/>
    <x v="0"/>
    <x v="12"/>
    <s v="Kleencut Box Cutter, High Speed"/>
    <n v="0"/>
    <n v="69"/>
    <n v="0"/>
    <n v="2"/>
    <b v="0"/>
  </r>
  <r>
    <s v="BN-2013-7694817"/>
    <x v="1209"/>
    <n v="30"/>
    <n v="12"/>
    <n v="13"/>
    <x v="1209"/>
    <s v="Jared Wurster"/>
    <x v="1"/>
    <x v="17"/>
    <s v="Norderstedt"/>
    <x v="1"/>
    <s v="Consumer"/>
    <s v="Economy"/>
    <x v="0"/>
    <x v="2"/>
    <s v="Boston Pens, Fluorescent"/>
    <n v="0"/>
    <n v="46"/>
    <n v="8"/>
    <n v="3"/>
    <b v="0"/>
  </r>
  <r>
    <s v="BN-2013-7694817"/>
    <x v="1209"/>
    <n v="30"/>
    <n v="12"/>
    <n v="13"/>
    <x v="1209"/>
    <s v="Jared Wurster"/>
    <x v="1"/>
    <x v="17"/>
    <s v="Norderstedt"/>
    <x v="1"/>
    <s v="Consumer"/>
    <s v="Economy"/>
    <x v="0"/>
    <x v="1"/>
    <s v="Cardinal Binder, Durable"/>
    <n v="0"/>
    <n v="92"/>
    <n v="5"/>
    <n v="6"/>
    <b v="1"/>
  </r>
  <r>
    <s v="AZ-2013-2753412"/>
    <x v="1209"/>
    <n v="30"/>
    <n v="12"/>
    <n v="13"/>
    <x v="1209"/>
    <s v="Bryce Efird"/>
    <x v="1"/>
    <x v="32"/>
    <s v="Darmstadt"/>
    <x v="1"/>
    <s v="Corporate"/>
    <s v="Economy"/>
    <x v="1"/>
    <x v="9"/>
    <s v="Apple Headset, Full Size"/>
    <n v="0"/>
    <n v="596"/>
    <n v="101"/>
    <n v="8"/>
    <b v="0"/>
  </r>
  <r>
    <s v="BN-2014-8679573"/>
    <x v="1210"/>
    <n v="30"/>
    <n v="12"/>
    <n v="14"/>
    <x v="1210"/>
    <s v="Dennis Conaway"/>
    <x v="9"/>
    <x v="46"/>
    <s v="The Hague"/>
    <x v="1"/>
    <s v="Consumer"/>
    <s v="Priority"/>
    <x v="0"/>
    <x v="8"/>
    <s v="Cuisinart Blender, Silver"/>
    <n v="1"/>
    <n v="68"/>
    <n v="-62"/>
    <n v="2"/>
    <b v="0"/>
  </r>
  <r>
    <s v="AZ-2014-3870231"/>
    <x v="1210"/>
    <n v="30"/>
    <n v="12"/>
    <n v="14"/>
    <x v="1210"/>
    <s v="Thomas Thompson"/>
    <x v="11"/>
    <x v="44"/>
    <s v="Basel"/>
    <x v="1"/>
    <s v="Corporate"/>
    <s v="Priority"/>
    <x v="0"/>
    <x v="2"/>
    <s v="Sanford Canvas, Blue"/>
    <n v="0"/>
    <n v="152"/>
    <n v="44"/>
    <n v="3"/>
    <b v="0"/>
  </r>
  <r>
    <s v="AZ-2014-3870231"/>
    <x v="1210"/>
    <n v="30"/>
    <n v="12"/>
    <n v="14"/>
    <x v="1210"/>
    <s v="Thomas Thompson"/>
    <x v="11"/>
    <x v="44"/>
    <s v="Basel"/>
    <x v="1"/>
    <s v="Corporate"/>
    <s v="Priority"/>
    <x v="0"/>
    <x v="12"/>
    <s v="Kleencut Ruler, Easy Grip"/>
    <n v="0"/>
    <n v="30"/>
    <n v="1"/>
    <n v="2"/>
    <b v="0"/>
  </r>
  <r>
    <s v="AZ-2014-3870231"/>
    <x v="1210"/>
    <n v="30"/>
    <n v="12"/>
    <n v="14"/>
    <x v="1210"/>
    <s v="Thomas Thompson"/>
    <x v="11"/>
    <x v="44"/>
    <s v="Basel"/>
    <x v="1"/>
    <s v="Corporate"/>
    <s v="Priority"/>
    <x v="1"/>
    <x v="13"/>
    <s v="Canon Fax and Copier, Laser"/>
    <n v="0"/>
    <n v="1913"/>
    <n v="899"/>
    <n v="10"/>
    <b v="1"/>
  </r>
  <r>
    <s v="AZ-2014-3870231"/>
    <x v="1210"/>
    <n v="30"/>
    <n v="12"/>
    <n v="14"/>
    <x v="1210"/>
    <s v="Thomas Thompson"/>
    <x v="11"/>
    <x v="44"/>
    <s v="Basel"/>
    <x v="1"/>
    <s v="Corporate"/>
    <s v="Priority"/>
    <x v="1"/>
    <x v="9"/>
    <s v="Nokia Headset, with Caller ID"/>
    <n v="0"/>
    <n v="292"/>
    <n v="35"/>
    <n v="4"/>
    <b v="1"/>
  </r>
  <r>
    <s v="AZ-2014-8007090"/>
    <x v="1210"/>
    <n v="30"/>
    <n v="12"/>
    <n v="14"/>
    <x v="1210"/>
    <s v="Mary Saterfiel"/>
    <x v="4"/>
    <x v="4"/>
    <s v="Plymouth"/>
    <x v="0"/>
    <s v="Consumer"/>
    <s v="Economy"/>
    <x v="0"/>
    <x v="3"/>
    <s v="Fellowes Box, Single Width"/>
    <n v="0"/>
    <n v="39"/>
    <n v="2"/>
    <n v="2"/>
    <b v="0"/>
  </r>
  <r>
    <s v="AZ-2014-5047236"/>
    <x v="1210"/>
    <n v="30"/>
    <n v="12"/>
    <n v="14"/>
    <x v="1210"/>
    <s v="Alexis O'Flaherty"/>
    <x v="1"/>
    <x v="23"/>
    <s v="Munich"/>
    <x v="1"/>
    <s v="Home Office"/>
    <s v="Economy"/>
    <x v="2"/>
    <x v="15"/>
    <s v="Rubbermaid Door Stop, Erganomic"/>
    <n v="0"/>
    <n v="85"/>
    <n v="13"/>
    <n v="2"/>
    <b v="1"/>
  </r>
  <r>
    <s v="AZ-2014-157670"/>
    <x v="1210"/>
    <n v="30"/>
    <n v="12"/>
    <n v="14"/>
    <x v="1210"/>
    <s v="Max Ludwig"/>
    <x v="4"/>
    <x v="42"/>
    <s v="Edinburgh"/>
    <x v="0"/>
    <s v="Home Office"/>
    <s v="Economy"/>
    <x v="2"/>
    <x v="6"/>
    <s v="Office Star Chairmat, Adjustable"/>
    <n v="0"/>
    <n v="68"/>
    <n v="27"/>
    <n v="1"/>
    <b v="1"/>
  </r>
  <r>
    <s v="AZ-2014-436448"/>
    <x v="1210"/>
    <n v="30"/>
    <n v="12"/>
    <n v="14"/>
    <x v="1210"/>
    <s v="Georgia Arundale"/>
    <x v="2"/>
    <x v="40"/>
    <s v="Naples"/>
    <x v="2"/>
    <s v="Corporate"/>
    <s v="Economy"/>
    <x v="0"/>
    <x v="1"/>
    <s v="Acco Binder, Economy"/>
    <n v="0"/>
    <n v="45"/>
    <n v="6"/>
    <n v="3"/>
    <b v="1"/>
  </r>
  <r>
    <s v="AZ-2012-6501898"/>
    <x v="1211"/>
    <n v="31"/>
    <n v="12"/>
    <n v="12"/>
    <x v="1211"/>
    <s v="Rita McCann"/>
    <x v="8"/>
    <x v="97"/>
    <s v="Antwerp"/>
    <x v="1"/>
    <s v="Consumer"/>
    <s v="Economy Plus"/>
    <x v="0"/>
    <x v="8"/>
    <s v="KitchenAid Refrigerator, Red"/>
    <n v="0"/>
    <n v="1584"/>
    <n v="127"/>
    <n v="3"/>
    <b v="1"/>
  </r>
  <r>
    <s v="AZ-2012-6501898"/>
    <x v="1211"/>
    <n v="31"/>
    <n v="12"/>
    <n v="12"/>
    <x v="1211"/>
    <s v="Rita McCann"/>
    <x v="8"/>
    <x v="97"/>
    <s v="Antwerp"/>
    <x v="1"/>
    <s v="Consumer"/>
    <s v="Economy Plus"/>
    <x v="0"/>
    <x v="11"/>
    <s v="Stockwell Staples, Bulk Pack"/>
    <n v="0"/>
    <n v="31"/>
    <n v="13"/>
    <n v="3"/>
    <b v="1"/>
  </r>
  <r>
    <s v="AZ-2012-6501898"/>
    <x v="1211"/>
    <n v="31"/>
    <n v="12"/>
    <n v="12"/>
    <x v="1211"/>
    <s v="Rita McCann"/>
    <x v="8"/>
    <x v="97"/>
    <s v="Antwerp"/>
    <x v="1"/>
    <s v="Consumer"/>
    <s v="Economy Plus"/>
    <x v="0"/>
    <x v="0"/>
    <s v="Green Bar Parchment Paper, 8.5 x 11"/>
    <n v="0"/>
    <n v="83"/>
    <n v="34"/>
    <n v="4"/>
    <b v="1"/>
  </r>
  <r>
    <s v="AZ-2012-7839714"/>
    <x v="1211"/>
    <n v="31"/>
    <n v="12"/>
    <n v="12"/>
    <x v="1211"/>
    <s v="Lilly Le Grand"/>
    <x v="1"/>
    <x v="5"/>
    <s v="Berlin"/>
    <x v="1"/>
    <s v="Home Office"/>
    <s v="Economy Plus"/>
    <x v="0"/>
    <x v="3"/>
    <s v="Rogers Lockers, Industrial"/>
    <n v="0"/>
    <n v="509"/>
    <n v="114"/>
    <n v="3"/>
    <b v="1"/>
  </r>
  <r>
    <s v="AZ-2012-8140932"/>
    <x v="1211"/>
    <n v="31"/>
    <n v="12"/>
    <n v="12"/>
    <x v="1211"/>
    <s v="Dominic Scott"/>
    <x v="3"/>
    <x v="27"/>
    <s v="Lormont"/>
    <x v="1"/>
    <s v="Consumer"/>
    <s v="Priority"/>
    <x v="2"/>
    <x v="5"/>
    <s v="Safco Corner Shelving, Mobile"/>
    <n v="0"/>
    <n v="274"/>
    <n v="103"/>
    <n v="2"/>
    <b v="0"/>
  </r>
  <r>
    <s v="AZ-2012-8140932"/>
    <x v="1211"/>
    <n v="31"/>
    <n v="12"/>
    <n v="12"/>
    <x v="1211"/>
    <s v="Dominic Scott"/>
    <x v="3"/>
    <x v="27"/>
    <s v="Lormont"/>
    <x v="1"/>
    <s v="Consumer"/>
    <s v="Priority"/>
    <x v="0"/>
    <x v="2"/>
    <s v="Stanley Canvas, Easy-Erase"/>
    <n v="0"/>
    <n v="99"/>
    <n v="24"/>
    <n v="2"/>
    <b v="1"/>
  </r>
  <r>
    <s v="AZ-2012-8140932"/>
    <x v="1211"/>
    <n v="31"/>
    <n v="12"/>
    <n v="12"/>
    <x v="1211"/>
    <s v="Dominic Scott"/>
    <x v="3"/>
    <x v="27"/>
    <s v="Lormont"/>
    <x v="1"/>
    <s v="Consumer"/>
    <s v="Priority"/>
    <x v="0"/>
    <x v="11"/>
    <s v="Stockwell Staples, Metal"/>
    <n v="0"/>
    <n v="55"/>
    <n v="21"/>
    <n v="5"/>
    <b v="1"/>
  </r>
  <r>
    <s v="AZ-2012-8140932"/>
    <x v="1211"/>
    <n v="31"/>
    <n v="12"/>
    <n v="12"/>
    <x v="1211"/>
    <s v="Dominic Scott"/>
    <x v="3"/>
    <x v="27"/>
    <s v="Lormont"/>
    <x v="1"/>
    <s v="Consumer"/>
    <s v="Priority"/>
    <x v="1"/>
    <x v="9"/>
    <s v="Samsung Speaker Phone, with Caller ID"/>
    <n v="0"/>
    <n v="210"/>
    <n v="-22"/>
    <n v="2"/>
    <b v="0"/>
  </r>
  <r>
    <s v="AZ-2012-4828873"/>
    <x v="1211"/>
    <n v="31"/>
    <n v="12"/>
    <n v="12"/>
    <x v="1211"/>
    <s v="Maddison Newman"/>
    <x v="8"/>
    <x v="99"/>
    <s v="Charleroi"/>
    <x v="1"/>
    <s v="Corporate"/>
    <s v="Immediate"/>
    <x v="0"/>
    <x v="2"/>
    <s v="Boston Markers, Blue"/>
    <n v="0"/>
    <n v="53"/>
    <n v="22"/>
    <n v="2"/>
    <b v="1"/>
  </r>
  <r>
    <s v="BN-2012-1206890"/>
    <x v="1211"/>
    <n v="31"/>
    <n v="12"/>
    <n v="12"/>
    <x v="1211"/>
    <s v="Angelina Beeton"/>
    <x v="3"/>
    <x v="14"/>
    <s v="Toulouse"/>
    <x v="1"/>
    <s v="Consumer"/>
    <s v="Economy"/>
    <x v="2"/>
    <x v="6"/>
    <s v="Novimex Swivel Stool, Adjustable"/>
    <n v="1"/>
    <n v="200"/>
    <n v="-260"/>
    <n v="3"/>
    <b v="0"/>
  </r>
  <r>
    <s v="BN-2012-1206890"/>
    <x v="1211"/>
    <n v="31"/>
    <n v="12"/>
    <n v="12"/>
    <x v="1211"/>
    <s v="Angelina Beeton"/>
    <x v="3"/>
    <x v="14"/>
    <s v="Toulouse"/>
    <x v="1"/>
    <s v="Consumer"/>
    <s v="Economy"/>
    <x v="0"/>
    <x v="2"/>
    <s v="Stanley Pens, Fluorescent"/>
    <n v="1"/>
    <n v="11"/>
    <n v="-9"/>
    <n v="2"/>
    <b v="1"/>
  </r>
  <r>
    <s v="BN-2012-1206890"/>
    <x v="1211"/>
    <n v="31"/>
    <n v="12"/>
    <n v="12"/>
    <x v="1211"/>
    <s v="Angelina Beeton"/>
    <x v="3"/>
    <x v="14"/>
    <s v="Toulouse"/>
    <x v="1"/>
    <s v="Consumer"/>
    <s v="Economy"/>
    <x v="0"/>
    <x v="11"/>
    <s v="Advantus Push Pins, Bulk Pack"/>
    <n v="1"/>
    <n v="14"/>
    <n v="-12"/>
    <n v="2"/>
    <b v="1"/>
  </r>
  <r>
    <s v="AZ-2013-3301955"/>
    <x v="1212"/>
    <n v="31"/>
    <n v="12"/>
    <n v="13"/>
    <x v="1212"/>
    <s v="Nicole Johns"/>
    <x v="3"/>
    <x v="39"/>
    <s v="Marseille"/>
    <x v="1"/>
    <s v="Consumer"/>
    <s v="Priority"/>
    <x v="0"/>
    <x v="2"/>
    <s v="Binney &amp; Smith Highlighters, Fluorescent"/>
    <n v="0"/>
    <n v="143"/>
    <n v="11"/>
    <n v="8"/>
    <b v="1"/>
  </r>
  <r>
    <s v="AZ-2013-3301955"/>
    <x v="1212"/>
    <n v="31"/>
    <n v="12"/>
    <n v="13"/>
    <x v="1212"/>
    <s v="Nicole Johns"/>
    <x v="3"/>
    <x v="39"/>
    <s v="Marseille"/>
    <x v="1"/>
    <s v="Consumer"/>
    <s v="Priority"/>
    <x v="1"/>
    <x v="7"/>
    <s v="Enermax Numeric Keypad, Erganomic"/>
    <n v="0"/>
    <n v="118"/>
    <n v="13"/>
    <n v="2"/>
    <b v="0"/>
  </r>
  <r>
    <s v="AZ-2013-7720719"/>
    <x v="1212"/>
    <n v="31"/>
    <n v="12"/>
    <n v="13"/>
    <x v="1212"/>
    <s v="Laura Elizabeth"/>
    <x v="2"/>
    <x v="6"/>
    <s v="Rome"/>
    <x v="2"/>
    <s v="Consumer"/>
    <s v="Priority"/>
    <x v="0"/>
    <x v="1"/>
    <s v="Ibico Hole Reinforcements, Economy"/>
    <n v="0"/>
    <n v="56"/>
    <n v="27"/>
    <n v="8"/>
    <b v="0"/>
  </r>
  <r>
    <s v="AZ-2013-7720719"/>
    <x v="1212"/>
    <n v="31"/>
    <n v="12"/>
    <n v="13"/>
    <x v="1212"/>
    <s v="Laura Elizabeth"/>
    <x v="2"/>
    <x v="6"/>
    <s v="Rome"/>
    <x v="2"/>
    <s v="Consumer"/>
    <s v="Priority"/>
    <x v="0"/>
    <x v="10"/>
    <s v="Jiffy Mailers, Security-Tint"/>
    <n v="0"/>
    <n v="119"/>
    <n v="45"/>
    <n v="3"/>
    <b v="1"/>
  </r>
  <r>
    <s v="AZ-2013-7720719"/>
    <x v="1212"/>
    <n v="31"/>
    <n v="12"/>
    <n v="13"/>
    <x v="1212"/>
    <s v="Laura Elizabeth"/>
    <x v="2"/>
    <x v="6"/>
    <s v="Rome"/>
    <x v="2"/>
    <s v="Consumer"/>
    <s v="Priority"/>
    <x v="1"/>
    <x v="13"/>
    <s v="Canon Copy Machine, High-Speed"/>
    <n v="0"/>
    <n v="781"/>
    <n v="141"/>
    <n v="3"/>
    <b v="0"/>
  </r>
  <r>
    <s v="AZ-2013-9532879"/>
    <x v="1212"/>
    <n v="31"/>
    <n v="12"/>
    <n v="13"/>
    <x v="1212"/>
    <s v="Brooke Hodgson"/>
    <x v="1"/>
    <x v="16"/>
    <s v="Halle"/>
    <x v="1"/>
    <s v="Consumer"/>
    <s v="Economy"/>
    <x v="1"/>
    <x v="9"/>
    <s v="Cisco Signal Booster, VoIP"/>
    <n v="0"/>
    <n v="912"/>
    <n v="55"/>
    <n v="6"/>
    <b v="0"/>
  </r>
  <r>
    <s v="AZ-2014-1412225"/>
    <x v="1213"/>
    <n v="31"/>
    <n v="12"/>
    <n v="14"/>
    <x v="1213"/>
    <s v="Leon Barnes"/>
    <x v="4"/>
    <x v="4"/>
    <s v="Worcester"/>
    <x v="0"/>
    <s v="Consumer"/>
    <s v="Priority"/>
    <x v="0"/>
    <x v="3"/>
    <s v="Fellowes Shelving, Single Width"/>
    <n v="0"/>
    <n v="289"/>
    <n v="75"/>
    <n v="5"/>
    <b v="1"/>
  </r>
  <r>
    <s v="AZ-2014-4217323"/>
    <x v="1213"/>
    <n v="31"/>
    <n v="12"/>
    <n v="14"/>
    <x v="1213"/>
    <s v="Evie Morton"/>
    <x v="3"/>
    <x v="41"/>
    <s v="Caen"/>
    <x v="1"/>
    <s v="Consumer"/>
    <s v="Economy Plus"/>
    <x v="0"/>
    <x v="3"/>
    <s v="Fellowes Lockers, Wire Frame"/>
    <n v="0"/>
    <n v="557"/>
    <n v="217"/>
    <n v="3"/>
    <b v="0"/>
  </r>
  <r>
    <s v="AZ-2014-8174835"/>
    <x v="1213"/>
    <n v="31"/>
    <n v="12"/>
    <n v="14"/>
    <x v="1213"/>
    <s v="Eloise Sykes"/>
    <x v="1"/>
    <x v="1"/>
    <s v="Bielefeld"/>
    <x v="1"/>
    <s v="Consumer"/>
    <s v="Economy"/>
    <x v="0"/>
    <x v="12"/>
    <s v="Kleencut Shears, Serrated"/>
    <n v="0"/>
    <n v="261"/>
    <n v="13"/>
    <n v="6"/>
    <b v="1"/>
  </r>
  <r>
    <s v="AZ-2014-7604524"/>
    <x v="1213"/>
    <n v="31"/>
    <n v="12"/>
    <n v="14"/>
    <x v="1213"/>
    <s v="Rebecca Chamberlain"/>
    <x v="1"/>
    <x v="31"/>
    <s v="Hamburg"/>
    <x v="1"/>
    <s v="Home Office"/>
    <s v="Economy"/>
    <x v="0"/>
    <x v="1"/>
    <s v="Wilson Jones Index Tab, Economy"/>
    <n v="0"/>
    <n v="32"/>
    <n v="8"/>
    <n v="5"/>
    <b v="1"/>
  </r>
  <r>
    <s v="AZ-2014-766953"/>
    <x v="1213"/>
    <n v="31"/>
    <n v="12"/>
    <n v="14"/>
    <x v="1213"/>
    <s v="Jose Gambino"/>
    <x v="4"/>
    <x v="4"/>
    <s v="Maidenhead"/>
    <x v="0"/>
    <s v="Corporate"/>
    <s v="Economy"/>
    <x v="2"/>
    <x v="5"/>
    <s v="Ikea Stackable Bookrack, Traditional"/>
    <n v="0"/>
    <n v="245"/>
    <n v="91"/>
    <n v="2"/>
    <b v="1"/>
  </r>
  <r>
    <s v="BN-2014-4140795"/>
    <x v="1213"/>
    <n v="31"/>
    <n v="12"/>
    <n v="14"/>
    <x v="1213"/>
    <s v="Daniel Hamilton"/>
    <x v="9"/>
    <x v="72"/>
    <s v="Eindhoven"/>
    <x v="1"/>
    <s v="Home Office"/>
    <s v="Economy Plus"/>
    <x v="0"/>
    <x v="2"/>
    <s v="BIC Pencil Sharpener, Fluorescent"/>
    <n v="1"/>
    <n v="30"/>
    <n v="-10"/>
    <n v="2"/>
    <b v="0"/>
  </r>
  <r>
    <s v="BN-2014-4140795"/>
    <x v="1213"/>
    <n v="31"/>
    <n v="12"/>
    <n v="14"/>
    <x v="1213"/>
    <s v="Daniel Hamilton"/>
    <x v="9"/>
    <x v="72"/>
    <s v="Eindhoven"/>
    <x v="1"/>
    <s v="Home Office"/>
    <s v="Economy Plus"/>
    <x v="0"/>
    <x v="1"/>
    <s v="Avery Binder Covers, Recycled"/>
    <n v="1"/>
    <n v="23"/>
    <n v="-6"/>
    <n v="4"/>
    <b v="1"/>
  </r>
  <r>
    <s v="BN-2014-4140795"/>
    <x v="1213"/>
    <n v="31"/>
    <n v="12"/>
    <n v="14"/>
    <x v="1213"/>
    <s v="Daniel Hamilton"/>
    <x v="9"/>
    <x v="72"/>
    <s v="Eindhoven"/>
    <x v="1"/>
    <s v="Home Office"/>
    <s v="Economy Plus"/>
    <x v="1"/>
    <x v="4"/>
    <s v="StarTech Phone, Red"/>
    <n v="1"/>
    <n v="108"/>
    <n v="-19"/>
    <n v="3"/>
    <b v="0"/>
  </r>
  <r>
    <s v="AZ-2014-766953"/>
    <x v="1213"/>
    <n v="31"/>
    <n v="12"/>
    <n v="14"/>
    <x v="1213"/>
    <s v="Jose Gambino"/>
    <x v="4"/>
    <x v="4"/>
    <s v="Maidenhead"/>
    <x v="0"/>
    <s v="Corporate"/>
    <s v="Economy"/>
    <x v="1"/>
    <x v="9"/>
    <s v="Motorola Audio Dock, VoIP"/>
    <n v="0"/>
    <n v="867"/>
    <n v="251"/>
    <n v="5"/>
    <b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D8915B-4CC5-441F-B83A-C0F5EF92CA19}" name="PivotTable1"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27">
  <location ref="A3:E8" firstHeaderRow="1" firstDataRow="2" firstDataCol="1"/>
  <pivotFields count="25">
    <pivotField showAll="0"/>
    <pivotField showAll="0"/>
    <pivotField showAll="0"/>
    <pivotField showAll="0"/>
    <pivotField showAll="0"/>
    <pivotField numFmtId="14" showAll="0">
      <items count="1215">
        <item x="0"/>
        <item x="1"/>
        <item x="2"/>
        <item x="3"/>
        <item x="4"/>
        <item x="5"/>
        <item x="6"/>
        <item x="7"/>
        <item x="8"/>
        <item x="9"/>
        <item x="478"/>
        <item x="481"/>
        <item x="485"/>
        <item x="491"/>
        <item x="495"/>
        <item x="499"/>
        <item x="502"/>
        <item x="505"/>
        <item x="508"/>
        <item x="515"/>
        <item x="519"/>
        <item x="523"/>
        <item x="529"/>
        <item x="10"/>
        <item x="11"/>
        <item x="12"/>
        <item x="13"/>
        <item x="14"/>
        <item x="15"/>
        <item x="16"/>
        <item x="17"/>
        <item x="543"/>
        <item x="547"/>
        <item x="551"/>
        <item x="554"/>
        <item x="561"/>
        <item x="565"/>
        <item x="569"/>
        <item x="573"/>
        <item x="577"/>
        <item x="18"/>
        <item x="19"/>
        <item x="20"/>
        <item x="21"/>
        <item x="22"/>
        <item x="23"/>
        <item x="24"/>
        <item x="25"/>
        <item x="26"/>
        <item x="27"/>
        <item x="589"/>
        <item x="593"/>
        <item x="597"/>
        <item x="599"/>
        <item x="602"/>
        <item x="611"/>
        <item x="615"/>
        <item x="619"/>
        <item x="623"/>
        <item x="626"/>
        <item x="629"/>
        <item x="635"/>
        <item x="639"/>
        <item x="643"/>
        <item x="646"/>
        <item x="28"/>
        <item x="29"/>
        <item x="30"/>
        <item x="31"/>
        <item x="32"/>
        <item x="33"/>
        <item x="34"/>
        <item x="35"/>
        <item x="653"/>
        <item x="656"/>
        <item x="659"/>
        <item x="665"/>
        <item x="668"/>
        <item x="672"/>
        <item x="676"/>
        <item x="678"/>
        <item x="687"/>
        <item x="691"/>
        <item x="695"/>
        <item x="698"/>
        <item x="701"/>
        <item x="36"/>
        <item x="37"/>
        <item x="38"/>
        <item x="39"/>
        <item x="40"/>
        <item x="41"/>
        <item x="42"/>
        <item x="707"/>
        <item x="714"/>
        <item x="718"/>
        <item x="722"/>
        <item x="725"/>
        <item x="728"/>
        <item x="731"/>
        <item x="744"/>
        <item x="747"/>
        <item x="750"/>
        <item x="753"/>
        <item x="760"/>
        <item x="764"/>
        <item x="43"/>
        <item x="44"/>
        <item x="45"/>
        <item x="46"/>
        <item x="47"/>
        <item x="48"/>
        <item x="49"/>
        <item x="50"/>
        <item x="51"/>
        <item x="768"/>
        <item x="772"/>
        <item x="776"/>
        <item x="780"/>
        <item x="783"/>
        <item x="786"/>
        <item x="793"/>
        <item x="797"/>
        <item x="801"/>
        <item x="808"/>
        <item x="811"/>
        <item x="818"/>
        <item x="822"/>
        <item x="825"/>
        <item x="52"/>
        <item x="53"/>
        <item x="54"/>
        <item x="55"/>
        <item x="56"/>
        <item x="57"/>
        <item x="58"/>
        <item x="59"/>
        <item x="60"/>
        <item x="61"/>
        <item x="62"/>
        <item x="63"/>
        <item x="830"/>
        <item x="834"/>
        <item x="840"/>
        <item x="847"/>
        <item x="852"/>
        <item x="855"/>
        <item x="857"/>
        <item x="862"/>
        <item x="868"/>
        <item x="872"/>
        <item x="875"/>
        <item x="878"/>
        <item x="884"/>
        <item x="64"/>
        <item x="65"/>
        <item x="66"/>
        <item x="67"/>
        <item x="68"/>
        <item x="69"/>
        <item x="70"/>
        <item x="71"/>
        <item x="72"/>
        <item x="73"/>
        <item x="893"/>
        <item x="897"/>
        <item x="901"/>
        <item x="904"/>
        <item x="907"/>
        <item x="913"/>
        <item x="917"/>
        <item x="921"/>
        <item x="925"/>
        <item x="928"/>
        <item x="932"/>
        <item x="935"/>
        <item x="942"/>
        <item x="946"/>
        <item x="950"/>
        <item x="74"/>
        <item x="75"/>
        <item x="76"/>
        <item x="77"/>
        <item x="78"/>
        <item x="79"/>
        <item x="80"/>
        <item x="81"/>
        <item x="82"/>
        <item x="83"/>
        <item x="954"/>
        <item x="958"/>
        <item x="961"/>
        <item x="964"/>
        <item x="968"/>
        <item x="972"/>
        <item x="976"/>
        <item x="980"/>
        <item x="984"/>
        <item x="988"/>
        <item x="991"/>
        <item x="994"/>
        <item x="1001"/>
        <item x="1005"/>
        <item x="1009"/>
        <item x="1013"/>
        <item x="1017"/>
        <item x="84"/>
        <item x="85"/>
        <item x="86"/>
        <item x="87"/>
        <item x="88"/>
        <item x="89"/>
        <item x="90"/>
        <item x="91"/>
        <item x="92"/>
        <item x="1020"/>
        <item x="1023"/>
        <item x="1032"/>
        <item x="1036"/>
        <item x="1040"/>
        <item x="1042"/>
        <item x="1045"/>
        <item x="1048"/>
        <item x="1055"/>
        <item x="1059"/>
        <item x="1062"/>
        <item x="1064"/>
        <item x="1067"/>
        <item x="1076"/>
        <item x="93"/>
        <item x="94"/>
        <item x="95"/>
        <item x="96"/>
        <item x="97"/>
        <item x="98"/>
        <item x="99"/>
        <item x="100"/>
        <item x="101"/>
        <item x="1080"/>
        <item x="1084"/>
        <item x="1088"/>
        <item x="1092"/>
        <item x="1096"/>
        <item x="1100"/>
        <item x="1103"/>
        <item x="1110"/>
        <item x="1114"/>
        <item x="1118"/>
        <item x="1121"/>
        <item x="1125"/>
        <item x="1129"/>
        <item x="1133"/>
        <item x="1137"/>
        <item x="1141"/>
        <item x="1145"/>
        <item x="102"/>
        <item x="103"/>
        <item x="104"/>
        <item x="105"/>
        <item x="106"/>
        <item x="107"/>
        <item x="108"/>
        <item x="109"/>
        <item x="110"/>
        <item x="1148"/>
        <item x="1152"/>
        <item x="1156"/>
        <item x="1159"/>
        <item x="1162"/>
        <item x="1169"/>
        <item x="1173"/>
        <item x="1177"/>
        <item x="1179"/>
        <item x="1182"/>
        <item x="1185"/>
        <item x="1192"/>
        <item x="1196"/>
        <item x="1200"/>
        <item x="1204"/>
        <item x="1207"/>
        <item x="111"/>
        <item x="112"/>
        <item x="113"/>
        <item x="114"/>
        <item x="115"/>
        <item x="116"/>
        <item x="117"/>
        <item x="118"/>
        <item x="119"/>
        <item x="120"/>
        <item x="479"/>
        <item x="482"/>
        <item x="488"/>
        <item x="492"/>
        <item x="496"/>
        <item x="500"/>
        <item x="503"/>
        <item x="509"/>
        <item x="512"/>
        <item x="516"/>
        <item x="520"/>
        <item x="526"/>
        <item x="530"/>
        <item x="535"/>
        <item x="121"/>
        <item x="122"/>
        <item x="123"/>
        <item x="124"/>
        <item x="125"/>
        <item x="126"/>
        <item x="127"/>
        <item x="128"/>
        <item x="129"/>
        <item x="130"/>
        <item x="540"/>
        <item x="544"/>
        <item x="548"/>
        <item x="555"/>
        <item x="558"/>
        <item x="562"/>
        <item x="566"/>
        <item x="570"/>
        <item x="580"/>
        <item x="583"/>
        <item x="586"/>
        <item x="131"/>
        <item x="132"/>
        <item x="133"/>
        <item x="134"/>
        <item x="135"/>
        <item x="136"/>
        <item x="137"/>
        <item x="138"/>
        <item x="139"/>
        <item x="140"/>
        <item x="141"/>
        <item x="587"/>
        <item x="590"/>
        <item x="594"/>
        <item x="598"/>
        <item x="600"/>
        <item x="605"/>
        <item x="608"/>
        <item x="612"/>
        <item x="616"/>
        <item x="620"/>
        <item x="624"/>
        <item x="630"/>
        <item x="633"/>
        <item x="636"/>
        <item x="640"/>
        <item x="644"/>
        <item x="647"/>
        <item x="142"/>
        <item x="143"/>
        <item x="144"/>
        <item x="145"/>
        <item x="146"/>
        <item x="147"/>
        <item x="148"/>
        <item x="149"/>
        <item x="150"/>
        <item x="650"/>
        <item x="654"/>
        <item x="660"/>
        <item x="663"/>
        <item x="669"/>
        <item x="673"/>
        <item x="679"/>
        <item x="681"/>
        <item x="684"/>
        <item x="688"/>
        <item x="692"/>
        <item x="696"/>
        <item x="699"/>
        <item x="704"/>
        <item x="151"/>
        <item x="152"/>
        <item x="153"/>
        <item x="154"/>
        <item x="155"/>
        <item x="156"/>
        <item x="157"/>
        <item x="158"/>
        <item x="159"/>
        <item x="160"/>
        <item x="708"/>
        <item x="711"/>
        <item x="715"/>
        <item x="719"/>
        <item x="723"/>
        <item x="726"/>
        <item x="732"/>
        <item x="735"/>
        <item x="738"/>
        <item x="741"/>
        <item x="745"/>
        <item x="748"/>
        <item x="754"/>
        <item x="757"/>
        <item x="761"/>
        <item x="765"/>
        <item x="161"/>
        <item x="162"/>
        <item x="163"/>
        <item x="164"/>
        <item x="165"/>
        <item x="166"/>
        <item x="167"/>
        <item x="168"/>
        <item x="169"/>
        <item x="170"/>
        <item x="769"/>
        <item x="773"/>
        <item x="777"/>
        <item x="781"/>
        <item x="787"/>
        <item x="790"/>
        <item x="794"/>
        <item x="798"/>
        <item x="802"/>
        <item x="805"/>
        <item x="812"/>
        <item x="815"/>
        <item x="819"/>
        <item x="823"/>
        <item x="826"/>
        <item x="828"/>
        <item x="171"/>
        <item x="172"/>
        <item x="173"/>
        <item x="174"/>
        <item x="175"/>
        <item x="176"/>
        <item x="177"/>
        <item x="178"/>
        <item x="179"/>
        <item x="831"/>
        <item x="835"/>
        <item x="841"/>
        <item x="844"/>
        <item x="848"/>
        <item x="853"/>
        <item x="860"/>
        <item x="863"/>
        <item x="866"/>
        <item x="869"/>
        <item x="873"/>
        <item x="876"/>
        <item x="881"/>
        <item x="180"/>
        <item x="181"/>
        <item x="182"/>
        <item x="183"/>
        <item x="184"/>
        <item x="185"/>
        <item x="186"/>
        <item x="187"/>
        <item x="887"/>
        <item x="890"/>
        <item x="894"/>
        <item x="898"/>
        <item x="902"/>
        <item x="905"/>
        <item x="910"/>
        <item x="914"/>
        <item x="918"/>
        <item x="922"/>
        <item x="926"/>
        <item x="929"/>
        <item x="936"/>
        <item x="939"/>
        <item x="943"/>
        <item x="947"/>
        <item x="951"/>
        <item x="188"/>
        <item x="189"/>
        <item x="190"/>
        <item x="191"/>
        <item x="192"/>
        <item x="193"/>
        <item x="194"/>
        <item x="195"/>
        <item x="196"/>
        <item x="197"/>
        <item x="955"/>
        <item x="959"/>
        <item x="965"/>
        <item x="969"/>
        <item x="973"/>
        <item x="977"/>
        <item x="981"/>
        <item x="985"/>
        <item x="989"/>
        <item x="995"/>
        <item x="998"/>
        <item x="1002"/>
        <item x="1006"/>
        <item x="1010"/>
        <item x="1014"/>
        <item x="198"/>
        <item x="199"/>
        <item x="200"/>
        <item x="201"/>
        <item x="202"/>
        <item x="203"/>
        <item x="204"/>
        <item x="205"/>
        <item x="206"/>
        <item x="1021"/>
        <item x="1026"/>
        <item x="1029"/>
        <item x="1033"/>
        <item x="1037"/>
        <item x="1041"/>
        <item x="1043"/>
        <item x="1049"/>
        <item x="1052"/>
        <item x="1056"/>
        <item x="1060"/>
        <item x="1063"/>
        <item x="1065"/>
        <item x="1070"/>
        <item x="1073"/>
        <item x="1077"/>
        <item x="207"/>
        <item x="208"/>
        <item x="209"/>
        <item x="210"/>
        <item x="211"/>
        <item x="212"/>
        <item x="213"/>
        <item x="214"/>
        <item x="215"/>
        <item x="216"/>
        <item x="1081"/>
        <item x="1085"/>
        <item x="1089"/>
        <item x="1093"/>
        <item x="1097"/>
        <item x="1104"/>
        <item x="1107"/>
        <item x="1111"/>
        <item x="1115"/>
        <item x="1119"/>
        <item x="1122"/>
        <item x="1126"/>
        <item x="1130"/>
        <item x="1134"/>
        <item x="1138"/>
        <item x="1142"/>
        <item x="1146"/>
        <item x="217"/>
        <item x="218"/>
        <item x="219"/>
        <item x="220"/>
        <item x="221"/>
        <item x="222"/>
        <item x="223"/>
        <item x="224"/>
        <item x="225"/>
        <item x="226"/>
        <item x="227"/>
        <item x="1149"/>
        <item x="1153"/>
        <item x="1157"/>
        <item x="1163"/>
        <item x="1166"/>
        <item x="1170"/>
        <item x="1174"/>
        <item x="1178"/>
        <item x="1180"/>
        <item x="1186"/>
        <item x="1189"/>
        <item x="1193"/>
        <item x="1197"/>
        <item x="1201"/>
        <item x="1205"/>
        <item x="1208"/>
        <item x="1211"/>
        <item x="228"/>
        <item x="229"/>
        <item x="230"/>
        <item x="231"/>
        <item x="232"/>
        <item x="233"/>
        <item x="234"/>
        <item x="235"/>
        <item x="236"/>
        <item x="483"/>
        <item x="486"/>
        <item x="489"/>
        <item x="493"/>
        <item x="497"/>
        <item x="501"/>
        <item x="506"/>
        <item x="510"/>
        <item x="513"/>
        <item x="517"/>
        <item x="521"/>
        <item x="524"/>
        <item x="527"/>
        <item x="531"/>
        <item x="533"/>
        <item x="536"/>
        <item x="538"/>
        <item x="237"/>
        <item x="238"/>
        <item x="239"/>
        <item x="240"/>
        <item x="241"/>
        <item x="242"/>
        <item x="243"/>
        <item x="244"/>
        <item x="245"/>
        <item x="246"/>
        <item x="247"/>
        <item x="541"/>
        <item x="545"/>
        <item x="549"/>
        <item x="552"/>
        <item x="556"/>
        <item x="557"/>
        <item x="559"/>
        <item x="563"/>
        <item x="567"/>
        <item x="571"/>
        <item x="575"/>
        <item x="578"/>
        <item x="581"/>
        <item x="584"/>
        <item x="248"/>
        <item x="249"/>
        <item x="250"/>
        <item x="251"/>
        <item x="252"/>
        <item x="253"/>
        <item x="254"/>
        <item x="255"/>
        <item x="256"/>
        <item x="257"/>
        <item x="258"/>
        <item x="588"/>
        <item x="591"/>
        <item x="595"/>
        <item x="603"/>
        <item x="606"/>
        <item x="609"/>
        <item x="613"/>
        <item x="617"/>
        <item x="621"/>
        <item x="627"/>
        <item x="631"/>
        <item x="637"/>
        <item x="641"/>
        <item x="645"/>
        <item x="648"/>
        <item x="259"/>
        <item x="260"/>
        <item x="261"/>
        <item x="262"/>
        <item x="263"/>
        <item x="264"/>
        <item x="265"/>
        <item x="266"/>
        <item x="267"/>
        <item x="268"/>
        <item x="269"/>
        <item x="651"/>
        <item x="657"/>
        <item x="661"/>
        <item x="666"/>
        <item x="670"/>
        <item x="674"/>
        <item x="680"/>
        <item x="682"/>
        <item x="685"/>
        <item x="689"/>
        <item x="693"/>
        <item x="697"/>
        <item x="702"/>
        <item x="705"/>
        <item x="270"/>
        <item x="271"/>
        <item x="272"/>
        <item x="273"/>
        <item x="274"/>
        <item x="275"/>
        <item x="276"/>
        <item x="277"/>
        <item x="278"/>
        <item x="279"/>
        <item x="709"/>
        <item x="712"/>
        <item x="716"/>
        <item x="720"/>
        <item x="724"/>
        <item x="727"/>
        <item x="733"/>
        <item x="736"/>
        <item x="739"/>
        <item x="742"/>
        <item x="746"/>
        <item x="751"/>
        <item x="755"/>
        <item x="758"/>
        <item x="762"/>
        <item x="766"/>
        <item x="280"/>
        <item x="281"/>
        <item x="282"/>
        <item x="283"/>
        <item x="284"/>
        <item x="285"/>
        <item x="286"/>
        <item x="287"/>
        <item x="288"/>
        <item x="289"/>
        <item x="770"/>
        <item x="774"/>
        <item x="778"/>
        <item x="784"/>
        <item x="788"/>
        <item x="791"/>
        <item x="795"/>
        <item x="799"/>
        <item x="803"/>
        <item x="806"/>
        <item x="809"/>
        <item x="813"/>
        <item x="816"/>
        <item x="820"/>
        <item x="824"/>
        <item x="827"/>
        <item x="290"/>
        <item x="291"/>
        <item x="292"/>
        <item x="293"/>
        <item x="294"/>
        <item x="295"/>
        <item x="296"/>
        <item x="297"/>
        <item x="298"/>
        <item x="299"/>
        <item x="300"/>
        <item x="832"/>
        <item x="836"/>
        <item x="838"/>
        <item x="842"/>
        <item x="845"/>
        <item x="849"/>
        <item x="854"/>
        <item x="858"/>
        <item x="861"/>
        <item x="864"/>
        <item x="867"/>
        <item x="870"/>
        <item x="879"/>
        <item x="882"/>
        <item x="885"/>
        <item x="301"/>
        <item x="302"/>
        <item x="303"/>
        <item x="304"/>
        <item x="305"/>
        <item x="306"/>
        <item x="307"/>
        <item x="308"/>
        <item x="309"/>
        <item x="310"/>
        <item x="888"/>
        <item x="891"/>
        <item x="895"/>
        <item x="899"/>
        <item x="903"/>
        <item x="908"/>
        <item x="911"/>
        <item x="915"/>
        <item x="919"/>
        <item x="923"/>
        <item x="927"/>
        <item x="930"/>
        <item x="933"/>
        <item x="937"/>
        <item x="940"/>
        <item x="944"/>
        <item x="948"/>
        <item x="952"/>
        <item x="311"/>
        <item x="312"/>
        <item x="313"/>
        <item x="314"/>
        <item x="315"/>
        <item x="316"/>
        <item x="317"/>
        <item x="318"/>
        <item x="319"/>
        <item x="320"/>
        <item x="956"/>
        <item x="960"/>
        <item x="962"/>
        <item x="966"/>
        <item x="970"/>
        <item x="974"/>
        <item x="978"/>
        <item x="982"/>
        <item x="986"/>
        <item x="992"/>
        <item x="996"/>
        <item x="999"/>
        <item x="1003"/>
        <item x="1007"/>
        <item x="1011"/>
        <item x="1015"/>
        <item x="1018"/>
        <item x="321"/>
        <item x="322"/>
        <item x="323"/>
        <item x="324"/>
        <item x="325"/>
        <item x="326"/>
        <item x="327"/>
        <item x="328"/>
        <item x="1024"/>
        <item x="1027"/>
        <item x="1030"/>
        <item x="1034"/>
        <item x="1038"/>
        <item x="1046"/>
        <item x="1050"/>
        <item x="1053"/>
        <item x="1057"/>
        <item x="1061"/>
        <item x="1068"/>
        <item x="1071"/>
        <item x="1074"/>
        <item x="1078"/>
        <item x="329"/>
        <item x="330"/>
        <item x="331"/>
        <item x="332"/>
        <item x="333"/>
        <item x="334"/>
        <item x="335"/>
        <item x="336"/>
        <item x="337"/>
        <item x="338"/>
        <item x="339"/>
        <item x="340"/>
        <item x="1082"/>
        <item x="1086"/>
        <item x="1090"/>
        <item x="1094"/>
        <item x="1098"/>
        <item x="1101"/>
        <item x="1105"/>
        <item x="1108"/>
        <item x="1112"/>
        <item x="1116"/>
        <item x="1123"/>
        <item x="1127"/>
        <item x="1131"/>
        <item x="1135"/>
        <item x="1139"/>
        <item x="1143"/>
        <item x="1147"/>
        <item x="341"/>
        <item x="342"/>
        <item x="343"/>
        <item x="344"/>
        <item x="345"/>
        <item x="346"/>
        <item x="347"/>
        <item x="348"/>
        <item x="349"/>
        <item x="350"/>
        <item x="351"/>
        <item x="1150"/>
        <item x="1154"/>
        <item x="1160"/>
        <item x="1164"/>
        <item x="1167"/>
        <item x="1171"/>
        <item x="1175"/>
        <item x="1183"/>
        <item x="1187"/>
        <item x="1190"/>
        <item x="1194"/>
        <item x="1198"/>
        <item x="1202"/>
        <item x="1209"/>
        <item x="1212"/>
        <item x="352"/>
        <item x="353"/>
        <item x="354"/>
        <item x="355"/>
        <item x="356"/>
        <item x="357"/>
        <item x="358"/>
        <item x="359"/>
        <item x="360"/>
        <item x="361"/>
        <item x="480"/>
        <item x="484"/>
        <item x="487"/>
        <item x="490"/>
        <item x="494"/>
        <item x="498"/>
        <item x="504"/>
        <item x="507"/>
        <item x="511"/>
        <item x="514"/>
        <item x="518"/>
        <item x="522"/>
        <item x="525"/>
        <item x="528"/>
        <item x="532"/>
        <item x="534"/>
        <item x="537"/>
        <item x="539"/>
        <item x="362"/>
        <item x="363"/>
        <item x="364"/>
        <item x="365"/>
        <item x="366"/>
        <item x="367"/>
        <item x="368"/>
        <item x="369"/>
        <item x="370"/>
        <item x="371"/>
        <item x="542"/>
        <item x="546"/>
        <item x="550"/>
        <item x="553"/>
        <item x="560"/>
        <item x="564"/>
        <item x="568"/>
        <item x="572"/>
        <item x="574"/>
        <item x="576"/>
        <item x="579"/>
        <item x="582"/>
        <item x="585"/>
        <item x="372"/>
        <item x="373"/>
        <item x="374"/>
        <item x="375"/>
        <item x="376"/>
        <item x="377"/>
        <item x="378"/>
        <item x="379"/>
        <item x="380"/>
        <item x="381"/>
        <item x="382"/>
        <item x="383"/>
        <item x="592"/>
        <item x="596"/>
        <item x="601"/>
        <item x="604"/>
        <item x="607"/>
        <item x="610"/>
        <item x="614"/>
        <item x="618"/>
        <item x="622"/>
        <item x="625"/>
        <item x="628"/>
        <item x="632"/>
        <item x="634"/>
        <item x="638"/>
        <item x="642"/>
        <item x="649"/>
        <item x="384"/>
        <item x="385"/>
        <item x="386"/>
        <item x="387"/>
        <item x="388"/>
        <item x="389"/>
        <item x="390"/>
        <item x="391"/>
        <item x="392"/>
        <item x="652"/>
        <item x="655"/>
        <item x="658"/>
        <item x="662"/>
        <item x="664"/>
        <item x="667"/>
        <item x="671"/>
        <item x="675"/>
        <item x="677"/>
        <item x="683"/>
        <item x="686"/>
        <item x="690"/>
        <item x="694"/>
        <item x="700"/>
        <item x="703"/>
        <item x="706"/>
        <item x="393"/>
        <item x="394"/>
        <item x="395"/>
        <item x="396"/>
        <item x="397"/>
        <item x="398"/>
        <item x="399"/>
        <item x="400"/>
        <item x="401"/>
        <item x="402"/>
        <item x="403"/>
        <item x="404"/>
        <item x="710"/>
        <item x="713"/>
        <item x="717"/>
        <item x="721"/>
        <item x="729"/>
        <item x="730"/>
        <item x="734"/>
        <item x="737"/>
        <item x="740"/>
        <item x="743"/>
        <item x="749"/>
        <item x="752"/>
        <item x="756"/>
        <item x="759"/>
        <item x="763"/>
        <item x="767"/>
        <item x="405"/>
        <item x="406"/>
        <item x="407"/>
        <item x="408"/>
        <item x="409"/>
        <item x="410"/>
        <item x="411"/>
        <item x="412"/>
        <item x="413"/>
        <item x="414"/>
        <item x="415"/>
        <item x="771"/>
        <item x="775"/>
        <item x="779"/>
        <item x="782"/>
        <item x="785"/>
        <item x="789"/>
        <item x="792"/>
        <item x="796"/>
        <item x="800"/>
        <item x="804"/>
        <item x="807"/>
        <item x="810"/>
        <item x="814"/>
        <item x="817"/>
        <item x="821"/>
        <item x="829"/>
        <item x="416"/>
        <item x="417"/>
        <item x="418"/>
        <item x="419"/>
        <item x="420"/>
        <item x="421"/>
        <item x="422"/>
        <item x="423"/>
        <item x="424"/>
        <item x="425"/>
        <item x="833"/>
        <item x="837"/>
        <item x="839"/>
        <item x="843"/>
        <item x="846"/>
        <item x="850"/>
        <item x="851"/>
        <item x="856"/>
        <item x="859"/>
        <item x="865"/>
        <item x="871"/>
        <item x="874"/>
        <item x="877"/>
        <item x="880"/>
        <item x="883"/>
        <item x="886"/>
        <item x="426"/>
        <item x="427"/>
        <item x="428"/>
        <item x="429"/>
        <item x="430"/>
        <item x="431"/>
        <item x="432"/>
        <item x="433"/>
        <item x="434"/>
        <item x="435"/>
        <item x="436"/>
        <item x="437"/>
        <item x="889"/>
        <item x="892"/>
        <item x="896"/>
        <item x="900"/>
        <item x="906"/>
        <item x="909"/>
        <item x="912"/>
        <item x="916"/>
        <item x="920"/>
        <item x="924"/>
        <item x="931"/>
        <item x="934"/>
        <item x="938"/>
        <item x="941"/>
        <item x="945"/>
        <item x="949"/>
        <item x="953"/>
        <item x="438"/>
        <item x="439"/>
        <item x="440"/>
        <item x="441"/>
        <item x="442"/>
        <item x="443"/>
        <item x="444"/>
        <item x="445"/>
        <item x="446"/>
        <item x="957"/>
        <item x="963"/>
        <item x="967"/>
        <item x="971"/>
        <item x="975"/>
        <item x="979"/>
        <item x="983"/>
        <item x="987"/>
        <item x="990"/>
        <item x="993"/>
        <item x="997"/>
        <item x="1000"/>
        <item x="1004"/>
        <item x="1008"/>
        <item x="1012"/>
        <item x="1016"/>
        <item x="1019"/>
        <item x="447"/>
        <item x="448"/>
        <item x="449"/>
        <item x="450"/>
        <item x="451"/>
        <item x="452"/>
        <item x="453"/>
        <item x="454"/>
        <item x="455"/>
        <item x="456"/>
        <item x="457"/>
        <item x="1022"/>
        <item x="1025"/>
        <item x="1028"/>
        <item x="1031"/>
        <item x="1035"/>
        <item x="1039"/>
        <item x="1044"/>
        <item x="1047"/>
        <item x="1051"/>
        <item x="1054"/>
        <item x="1058"/>
        <item x="1066"/>
        <item x="1069"/>
        <item x="1072"/>
        <item x="1075"/>
        <item x="1079"/>
        <item x="458"/>
        <item x="459"/>
        <item x="460"/>
        <item x="461"/>
        <item x="462"/>
        <item x="463"/>
        <item x="464"/>
        <item x="465"/>
        <item x="466"/>
        <item x="467"/>
        <item x="468"/>
        <item x="1083"/>
        <item x="1087"/>
        <item x="1091"/>
        <item x="1095"/>
        <item x="1099"/>
        <item x="1102"/>
        <item x="1106"/>
        <item x="1109"/>
        <item x="1113"/>
        <item x="1117"/>
        <item x="1120"/>
        <item x="1124"/>
        <item x="1128"/>
        <item x="1132"/>
        <item x="1136"/>
        <item x="1140"/>
        <item x="1144"/>
        <item x="469"/>
        <item x="470"/>
        <item x="471"/>
        <item x="472"/>
        <item x="473"/>
        <item x="474"/>
        <item x="475"/>
        <item x="476"/>
        <item x="477"/>
        <item x="1151"/>
        <item x="1155"/>
        <item x="1158"/>
        <item x="1161"/>
        <item x="1165"/>
        <item x="1168"/>
        <item x="1172"/>
        <item x="1176"/>
        <item x="1181"/>
        <item x="1184"/>
        <item x="1188"/>
        <item x="1191"/>
        <item x="1195"/>
        <item x="1199"/>
        <item x="1203"/>
        <item x="1206"/>
        <item x="1210"/>
        <item x="1213"/>
        <item t="default"/>
      </items>
    </pivotField>
    <pivotField showAll="0"/>
    <pivotField showAll="0"/>
    <pivotField showAll="0"/>
    <pivotField showAll="0"/>
    <pivotField axis="axisRow" showAll="0">
      <items count="4">
        <item x="1"/>
        <item x="0"/>
        <item x="2"/>
        <item t="default"/>
      </items>
    </pivotField>
    <pivotField showAll="0"/>
    <pivotField showAll="0"/>
    <pivotField axis="axisCol" showAll="0">
      <items count="4">
        <item x="2"/>
        <item x="0"/>
        <item x="1"/>
        <item t="default"/>
      </items>
    </pivotField>
    <pivotField showAll="0"/>
    <pivotField showAll="0"/>
    <pivotField showAll="0"/>
    <pivotField showAll="0"/>
    <pivotField dataField="1"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0"/>
  </rowFields>
  <rowItems count="4">
    <i>
      <x/>
    </i>
    <i>
      <x v="1"/>
    </i>
    <i>
      <x v="2"/>
    </i>
    <i t="grand">
      <x/>
    </i>
  </rowItems>
  <colFields count="1">
    <field x="13"/>
  </colFields>
  <colItems count="4">
    <i>
      <x/>
    </i>
    <i>
      <x v="1"/>
    </i>
    <i>
      <x v="2"/>
    </i>
    <i t="grand">
      <x/>
    </i>
  </colItems>
  <dataFields count="1">
    <dataField name="Sum of  Profit " fld="18" baseField="0" baseItem="0" numFmtId="165"/>
  </dataFields>
  <chartFormats count="6">
    <chartFormat chart="22" format="0" series="1">
      <pivotArea type="data" outline="0" fieldPosition="0">
        <references count="2">
          <reference field="4294967294" count="1" selected="0">
            <x v="0"/>
          </reference>
          <reference field="13" count="1" selected="0">
            <x v="0"/>
          </reference>
        </references>
      </pivotArea>
    </chartFormat>
    <chartFormat chart="22" format="1" series="1">
      <pivotArea type="data" outline="0" fieldPosition="0">
        <references count="2">
          <reference field="4294967294" count="1" selected="0">
            <x v="0"/>
          </reference>
          <reference field="13" count="1" selected="0">
            <x v="1"/>
          </reference>
        </references>
      </pivotArea>
    </chartFormat>
    <chartFormat chart="22" format="2" series="1">
      <pivotArea type="data" outline="0" fieldPosition="0">
        <references count="2">
          <reference field="4294967294" count="1" selected="0">
            <x v="0"/>
          </reference>
          <reference field="13" count="1" selected="0">
            <x v="2"/>
          </reference>
        </references>
      </pivotArea>
    </chartFormat>
    <chartFormat chart="26" format="6" series="1">
      <pivotArea type="data" outline="0" fieldPosition="0">
        <references count="2">
          <reference field="4294967294" count="1" selected="0">
            <x v="0"/>
          </reference>
          <reference field="13" count="1" selected="0">
            <x v="0"/>
          </reference>
        </references>
      </pivotArea>
    </chartFormat>
    <chartFormat chart="26" format="7" series="1">
      <pivotArea type="data" outline="0" fieldPosition="0">
        <references count="2">
          <reference field="4294967294" count="1" selected="0">
            <x v="0"/>
          </reference>
          <reference field="13" count="1" selected="0">
            <x v="1"/>
          </reference>
        </references>
      </pivotArea>
    </chartFormat>
    <chartFormat chart="26" format="8" series="1">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F584585-3900-482E-B409-3AA880273032}" name="PivotTable1" cacheId="2" applyNumberFormats="0" applyBorderFormats="0" applyFontFormats="0" applyPatternFormats="0" applyAlignmentFormats="0" applyWidthHeightFormats="1" dataCaption="Values" missingCaption="0" updatedVersion="7" minRefreshableVersion="3" useAutoFormatting="1" itemPrintTitles="1" mergeItem="1" createdVersion="8" indent="0" outline="1" outlineData="1" multipleFieldFilters="0">
  <location ref="A3:Q132" firstHeaderRow="1" firstDataRow="2" firstDataCol="1"/>
  <pivotFields count="25">
    <pivotField showAll="0"/>
    <pivotField showAll="0"/>
    <pivotField showAll="0"/>
    <pivotField showAll="0"/>
    <pivotField showAll="0"/>
    <pivotField numFmtId="14" showAll="0">
      <items count="1215">
        <item x="0"/>
        <item x="1"/>
        <item x="2"/>
        <item x="3"/>
        <item x="4"/>
        <item x="5"/>
        <item x="6"/>
        <item x="7"/>
        <item x="8"/>
        <item x="9"/>
        <item x="478"/>
        <item x="481"/>
        <item x="485"/>
        <item x="491"/>
        <item x="495"/>
        <item x="499"/>
        <item x="502"/>
        <item x="505"/>
        <item x="508"/>
        <item x="515"/>
        <item x="519"/>
        <item x="523"/>
        <item x="529"/>
        <item x="10"/>
        <item x="11"/>
        <item x="12"/>
        <item x="13"/>
        <item x="14"/>
        <item x="15"/>
        <item x="16"/>
        <item x="17"/>
        <item x="543"/>
        <item x="547"/>
        <item x="551"/>
        <item x="554"/>
        <item x="561"/>
        <item x="565"/>
        <item x="569"/>
        <item x="573"/>
        <item x="577"/>
        <item x="18"/>
        <item x="19"/>
        <item x="20"/>
        <item x="21"/>
        <item x="22"/>
        <item x="23"/>
        <item x="24"/>
        <item x="25"/>
        <item x="26"/>
        <item x="27"/>
        <item x="589"/>
        <item x="593"/>
        <item x="597"/>
        <item x="599"/>
        <item x="602"/>
        <item x="611"/>
        <item x="615"/>
        <item x="619"/>
        <item x="623"/>
        <item x="626"/>
        <item x="629"/>
        <item x="635"/>
        <item x="639"/>
        <item x="643"/>
        <item x="646"/>
        <item x="28"/>
        <item x="29"/>
        <item x="30"/>
        <item x="31"/>
        <item x="32"/>
        <item x="33"/>
        <item x="34"/>
        <item x="35"/>
        <item x="653"/>
        <item x="656"/>
        <item x="659"/>
        <item x="665"/>
        <item x="668"/>
        <item x="672"/>
        <item x="676"/>
        <item x="678"/>
        <item x="687"/>
        <item x="691"/>
        <item x="695"/>
        <item x="698"/>
        <item x="701"/>
        <item x="36"/>
        <item x="37"/>
        <item x="38"/>
        <item x="39"/>
        <item x="40"/>
        <item x="41"/>
        <item x="42"/>
        <item x="707"/>
        <item x="714"/>
        <item x="718"/>
        <item x="722"/>
        <item x="725"/>
        <item x="728"/>
        <item x="731"/>
        <item x="744"/>
        <item x="747"/>
        <item x="750"/>
        <item x="753"/>
        <item x="760"/>
        <item x="764"/>
        <item x="43"/>
        <item x="44"/>
        <item x="45"/>
        <item x="46"/>
        <item x="47"/>
        <item x="48"/>
        <item x="49"/>
        <item x="50"/>
        <item x="51"/>
        <item x="768"/>
        <item x="772"/>
        <item x="776"/>
        <item x="780"/>
        <item x="783"/>
        <item x="786"/>
        <item x="793"/>
        <item x="797"/>
        <item x="801"/>
        <item x="808"/>
        <item x="811"/>
        <item x="818"/>
        <item x="822"/>
        <item x="825"/>
        <item x="52"/>
        <item x="53"/>
        <item x="54"/>
        <item x="55"/>
        <item x="56"/>
        <item x="57"/>
        <item x="58"/>
        <item x="59"/>
        <item x="60"/>
        <item x="61"/>
        <item x="62"/>
        <item x="63"/>
        <item x="830"/>
        <item x="834"/>
        <item x="840"/>
        <item x="847"/>
        <item x="852"/>
        <item x="855"/>
        <item x="857"/>
        <item x="862"/>
        <item x="868"/>
        <item x="872"/>
        <item x="875"/>
        <item x="878"/>
        <item x="884"/>
        <item x="64"/>
        <item x="65"/>
        <item x="66"/>
        <item x="67"/>
        <item x="68"/>
        <item x="69"/>
        <item x="70"/>
        <item x="71"/>
        <item x="72"/>
        <item x="73"/>
        <item x="893"/>
        <item x="897"/>
        <item x="901"/>
        <item x="904"/>
        <item x="907"/>
        <item x="913"/>
        <item x="917"/>
        <item x="921"/>
        <item x="925"/>
        <item x="928"/>
        <item x="932"/>
        <item x="935"/>
        <item x="942"/>
        <item x="946"/>
        <item x="950"/>
        <item x="74"/>
        <item x="75"/>
        <item x="76"/>
        <item x="77"/>
        <item x="78"/>
        <item x="79"/>
        <item x="80"/>
        <item x="81"/>
        <item x="82"/>
        <item x="83"/>
        <item x="954"/>
        <item x="958"/>
        <item x="961"/>
        <item x="964"/>
        <item x="968"/>
        <item x="972"/>
        <item x="976"/>
        <item x="980"/>
        <item x="984"/>
        <item x="988"/>
        <item x="991"/>
        <item x="994"/>
        <item x="1001"/>
        <item x="1005"/>
        <item x="1009"/>
        <item x="1013"/>
        <item x="1017"/>
        <item x="84"/>
        <item x="85"/>
        <item x="86"/>
        <item x="87"/>
        <item x="88"/>
        <item x="89"/>
        <item x="90"/>
        <item x="91"/>
        <item x="92"/>
        <item x="1020"/>
        <item x="1023"/>
        <item x="1032"/>
        <item x="1036"/>
        <item x="1040"/>
        <item x="1042"/>
        <item x="1045"/>
        <item x="1048"/>
        <item x="1055"/>
        <item x="1059"/>
        <item x="1062"/>
        <item x="1064"/>
        <item x="1067"/>
        <item x="1076"/>
        <item x="93"/>
        <item x="94"/>
        <item x="95"/>
        <item x="96"/>
        <item x="97"/>
        <item x="98"/>
        <item x="99"/>
        <item x="100"/>
        <item x="101"/>
        <item x="1080"/>
        <item x="1084"/>
        <item x="1088"/>
        <item x="1092"/>
        <item x="1096"/>
        <item x="1100"/>
        <item x="1103"/>
        <item x="1110"/>
        <item x="1114"/>
        <item x="1118"/>
        <item x="1121"/>
        <item x="1125"/>
        <item x="1129"/>
        <item x="1133"/>
        <item x="1137"/>
        <item x="1141"/>
        <item x="1145"/>
        <item x="102"/>
        <item x="103"/>
        <item x="104"/>
        <item x="105"/>
        <item x="106"/>
        <item x="107"/>
        <item x="108"/>
        <item x="109"/>
        <item x="110"/>
        <item x="1148"/>
        <item x="1152"/>
        <item x="1156"/>
        <item x="1159"/>
        <item x="1162"/>
        <item x="1169"/>
        <item x="1173"/>
        <item x="1177"/>
        <item x="1179"/>
        <item x="1182"/>
        <item x="1185"/>
        <item x="1192"/>
        <item x="1196"/>
        <item x="1200"/>
        <item x="1204"/>
        <item x="1207"/>
        <item x="111"/>
        <item x="112"/>
        <item x="113"/>
        <item x="114"/>
        <item x="115"/>
        <item x="116"/>
        <item x="117"/>
        <item x="118"/>
        <item x="119"/>
        <item x="120"/>
        <item x="479"/>
        <item x="482"/>
        <item x="488"/>
        <item x="492"/>
        <item x="496"/>
        <item x="500"/>
        <item x="503"/>
        <item x="509"/>
        <item x="512"/>
        <item x="516"/>
        <item x="520"/>
        <item x="526"/>
        <item x="530"/>
        <item x="535"/>
        <item x="121"/>
        <item x="122"/>
        <item x="123"/>
        <item x="124"/>
        <item x="125"/>
        <item x="126"/>
        <item x="127"/>
        <item x="128"/>
        <item x="129"/>
        <item x="130"/>
        <item x="540"/>
        <item x="544"/>
        <item x="548"/>
        <item x="555"/>
        <item x="558"/>
        <item x="562"/>
        <item x="566"/>
        <item x="570"/>
        <item x="580"/>
        <item x="583"/>
        <item x="586"/>
        <item x="131"/>
        <item x="132"/>
        <item x="133"/>
        <item x="134"/>
        <item x="135"/>
        <item x="136"/>
        <item x="137"/>
        <item x="138"/>
        <item x="139"/>
        <item x="140"/>
        <item x="141"/>
        <item x="587"/>
        <item x="590"/>
        <item x="594"/>
        <item x="598"/>
        <item x="600"/>
        <item x="605"/>
        <item x="608"/>
        <item x="612"/>
        <item x="616"/>
        <item x="620"/>
        <item x="624"/>
        <item x="630"/>
        <item x="633"/>
        <item x="636"/>
        <item x="640"/>
        <item x="644"/>
        <item x="647"/>
        <item x="142"/>
        <item x="143"/>
        <item x="144"/>
        <item x="145"/>
        <item x="146"/>
        <item x="147"/>
        <item x="148"/>
        <item x="149"/>
        <item x="150"/>
        <item x="650"/>
        <item x="654"/>
        <item x="660"/>
        <item x="663"/>
        <item x="669"/>
        <item x="673"/>
        <item x="679"/>
        <item x="681"/>
        <item x="684"/>
        <item x="688"/>
        <item x="692"/>
        <item x="696"/>
        <item x="699"/>
        <item x="704"/>
        <item x="151"/>
        <item x="152"/>
        <item x="153"/>
        <item x="154"/>
        <item x="155"/>
        <item x="156"/>
        <item x="157"/>
        <item x="158"/>
        <item x="159"/>
        <item x="160"/>
        <item x="708"/>
        <item x="711"/>
        <item x="715"/>
        <item x="719"/>
        <item x="723"/>
        <item x="726"/>
        <item x="732"/>
        <item x="735"/>
        <item x="738"/>
        <item x="741"/>
        <item x="745"/>
        <item x="748"/>
        <item x="754"/>
        <item x="757"/>
        <item x="761"/>
        <item x="765"/>
        <item x="161"/>
        <item x="162"/>
        <item x="163"/>
        <item x="164"/>
        <item x="165"/>
        <item x="166"/>
        <item x="167"/>
        <item x="168"/>
        <item x="169"/>
        <item x="170"/>
        <item x="769"/>
        <item x="773"/>
        <item x="777"/>
        <item x="781"/>
        <item x="787"/>
        <item x="790"/>
        <item x="794"/>
        <item x="798"/>
        <item x="802"/>
        <item x="805"/>
        <item x="812"/>
        <item x="815"/>
        <item x="819"/>
        <item x="823"/>
        <item x="826"/>
        <item x="828"/>
        <item x="171"/>
        <item x="172"/>
        <item x="173"/>
        <item x="174"/>
        <item x="175"/>
        <item x="176"/>
        <item x="177"/>
        <item x="178"/>
        <item x="179"/>
        <item x="831"/>
        <item x="835"/>
        <item x="841"/>
        <item x="844"/>
        <item x="848"/>
        <item x="853"/>
        <item x="860"/>
        <item x="863"/>
        <item x="866"/>
        <item x="869"/>
        <item x="873"/>
        <item x="876"/>
        <item x="881"/>
        <item x="180"/>
        <item x="181"/>
        <item x="182"/>
        <item x="183"/>
        <item x="184"/>
        <item x="185"/>
        <item x="186"/>
        <item x="187"/>
        <item x="887"/>
        <item x="890"/>
        <item x="894"/>
        <item x="898"/>
        <item x="902"/>
        <item x="905"/>
        <item x="910"/>
        <item x="914"/>
        <item x="918"/>
        <item x="922"/>
        <item x="926"/>
        <item x="929"/>
        <item x="936"/>
        <item x="939"/>
        <item x="943"/>
        <item x="947"/>
        <item x="951"/>
        <item x="188"/>
        <item x="189"/>
        <item x="190"/>
        <item x="191"/>
        <item x="192"/>
        <item x="193"/>
        <item x="194"/>
        <item x="195"/>
        <item x="196"/>
        <item x="197"/>
        <item x="955"/>
        <item x="959"/>
        <item x="965"/>
        <item x="969"/>
        <item x="973"/>
        <item x="977"/>
        <item x="981"/>
        <item x="985"/>
        <item x="989"/>
        <item x="995"/>
        <item x="998"/>
        <item x="1002"/>
        <item x="1006"/>
        <item x="1010"/>
        <item x="1014"/>
        <item x="198"/>
        <item x="199"/>
        <item x="200"/>
        <item x="201"/>
        <item x="202"/>
        <item x="203"/>
        <item x="204"/>
        <item x="205"/>
        <item x="206"/>
        <item x="1021"/>
        <item x="1026"/>
        <item x="1029"/>
        <item x="1033"/>
        <item x="1037"/>
        <item x="1041"/>
        <item x="1043"/>
        <item x="1049"/>
        <item x="1052"/>
        <item x="1056"/>
        <item x="1060"/>
        <item x="1063"/>
        <item x="1065"/>
        <item x="1070"/>
        <item x="1073"/>
        <item x="1077"/>
        <item x="207"/>
        <item x="208"/>
        <item x="209"/>
        <item x="210"/>
        <item x="211"/>
        <item x="212"/>
        <item x="213"/>
        <item x="214"/>
        <item x="215"/>
        <item x="216"/>
        <item x="1081"/>
        <item x="1085"/>
        <item x="1089"/>
        <item x="1093"/>
        <item x="1097"/>
        <item x="1104"/>
        <item x="1107"/>
        <item x="1111"/>
        <item x="1115"/>
        <item x="1119"/>
        <item x="1122"/>
        <item x="1126"/>
        <item x="1130"/>
        <item x="1134"/>
        <item x="1138"/>
        <item x="1142"/>
        <item x="1146"/>
        <item x="217"/>
        <item x="218"/>
        <item x="219"/>
        <item x="220"/>
        <item x="221"/>
        <item x="222"/>
        <item x="223"/>
        <item x="224"/>
        <item x="225"/>
        <item x="226"/>
        <item x="227"/>
        <item x="1149"/>
        <item x="1153"/>
        <item x="1157"/>
        <item x="1163"/>
        <item x="1166"/>
        <item x="1170"/>
        <item x="1174"/>
        <item x="1178"/>
        <item x="1180"/>
        <item x="1186"/>
        <item x="1189"/>
        <item x="1193"/>
        <item x="1197"/>
        <item x="1201"/>
        <item x="1205"/>
        <item x="1208"/>
        <item x="1211"/>
        <item x="228"/>
        <item x="229"/>
        <item x="230"/>
        <item x="231"/>
        <item x="232"/>
        <item x="233"/>
        <item x="234"/>
        <item x="235"/>
        <item x="236"/>
        <item x="483"/>
        <item x="486"/>
        <item x="489"/>
        <item x="493"/>
        <item x="497"/>
        <item x="501"/>
        <item x="506"/>
        <item x="510"/>
        <item x="513"/>
        <item x="517"/>
        <item x="521"/>
        <item x="524"/>
        <item x="527"/>
        <item x="531"/>
        <item x="533"/>
        <item x="536"/>
        <item x="538"/>
        <item x="237"/>
        <item x="238"/>
        <item x="239"/>
        <item x="240"/>
        <item x="241"/>
        <item x="242"/>
        <item x="243"/>
        <item x="244"/>
        <item x="245"/>
        <item x="246"/>
        <item x="247"/>
        <item x="541"/>
        <item x="545"/>
        <item x="549"/>
        <item x="552"/>
        <item x="556"/>
        <item x="557"/>
        <item x="559"/>
        <item x="563"/>
        <item x="567"/>
        <item x="571"/>
        <item x="575"/>
        <item x="578"/>
        <item x="581"/>
        <item x="584"/>
        <item x="248"/>
        <item x="249"/>
        <item x="250"/>
        <item x="251"/>
        <item x="252"/>
        <item x="253"/>
        <item x="254"/>
        <item x="255"/>
        <item x="256"/>
        <item x="257"/>
        <item x="258"/>
        <item x="588"/>
        <item x="591"/>
        <item x="595"/>
        <item x="603"/>
        <item x="606"/>
        <item x="609"/>
        <item x="613"/>
        <item x="617"/>
        <item x="621"/>
        <item x="627"/>
        <item x="631"/>
        <item x="637"/>
        <item x="641"/>
        <item x="645"/>
        <item x="648"/>
        <item x="259"/>
        <item x="260"/>
        <item x="261"/>
        <item x="262"/>
        <item x="263"/>
        <item x="264"/>
        <item x="265"/>
        <item x="266"/>
        <item x="267"/>
        <item x="268"/>
        <item x="269"/>
        <item x="651"/>
        <item x="657"/>
        <item x="661"/>
        <item x="666"/>
        <item x="670"/>
        <item x="674"/>
        <item x="680"/>
        <item x="682"/>
        <item x="685"/>
        <item x="689"/>
        <item x="693"/>
        <item x="697"/>
        <item x="702"/>
        <item x="705"/>
        <item x="270"/>
        <item x="271"/>
        <item x="272"/>
        <item x="273"/>
        <item x="274"/>
        <item x="275"/>
        <item x="276"/>
        <item x="277"/>
        <item x="278"/>
        <item x="279"/>
        <item x="709"/>
        <item x="712"/>
        <item x="716"/>
        <item x="720"/>
        <item x="724"/>
        <item x="727"/>
        <item x="733"/>
        <item x="736"/>
        <item x="739"/>
        <item x="742"/>
        <item x="746"/>
        <item x="751"/>
        <item x="755"/>
        <item x="758"/>
        <item x="762"/>
        <item x="766"/>
        <item x="280"/>
        <item x="281"/>
        <item x="282"/>
        <item x="283"/>
        <item x="284"/>
        <item x="285"/>
        <item x="286"/>
        <item x="287"/>
        <item x="288"/>
        <item x="289"/>
        <item x="770"/>
        <item x="774"/>
        <item x="778"/>
        <item x="784"/>
        <item x="788"/>
        <item x="791"/>
        <item x="795"/>
        <item x="799"/>
        <item x="803"/>
        <item x="806"/>
        <item x="809"/>
        <item x="813"/>
        <item x="816"/>
        <item x="820"/>
        <item x="824"/>
        <item x="827"/>
        <item x="290"/>
        <item x="291"/>
        <item x="292"/>
        <item x="293"/>
        <item x="294"/>
        <item x="295"/>
        <item x="296"/>
        <item x="297"/>
        <item x="298"/>
        <item x="299"/>
        <item x="300"/>
        <item x="832"/>
        <item x="836"/>
        <item x="838"/>
        <item x="842"/>
        <item x="845"/>
        <item x="849"/>
        <item x="854"/>
        <item x="858"/>
        <item x="861"/>
        <item x="864"/>
        <item x="867"/>
        <item x="870"/>
        <item x="879"/>
        <item x="882"/>
        <item x="885"/>
        <item x="301"/>
        <item x="302"/>
        <item x="303"/>
        <item x="304"/>
        <item x="305"/>
        <item x="306"/>
        <item x="307"/>
        <item x="308"/>
        <item x="309"/>
        <item x="310"/>
        <item x="888"/>
        <item x="891"/>
        <item x="895"/>
        <item x="899"/>
        <item x="903"/>
        <item x="908"/>
        <item x="911"/>
        <item x="915"/>
        <item x="919"/>
        <item x="923"/>
        <item x="927"/>
        <item x="930"/>
        <item x="933"/>
        <item x="937"/>
        <item x="940"/>
        <item x="944"/>
        <item x="948"/>
        <item x="952"/>
        <item x="311"/>
        <item x="312"/>
        <item x="313"/>
        <item x="314"/>
        <item x="315"/>
        <item x="316"/>
        <item x="317"/>
        <item x="318"/>
        <item x="319"/>
        <item x="320"/>
        <item x="956"/>
        <item x="960"/>
        <item x="962"/>
        <item x="966"/>
        <item x="970"/>
        <item x="974"/>
        <item x="978"/>
        <item x="982"/>
        <item x="986"/>
        <item x="992"/>
        <item x="996"/>
        <item x="999"/>
        <item x="1003"/>
        <item x="1007"/>
        <item x="1011"/>
        <item x="1015"/>
        <item x="1018"/>
        <item x="321"/>
        <item x="322"/>
        <item x="323"/>
        <item x="324"/>
        <item x="325"/>
        <item x="326"/>
        <item x="327"/>
        <item x="328"/>
        <item x="1024"/>
        <item x="1027"/>
        <item x="1030"/>
        <item x="1034"/>
        <item x="1038"/>
        <item x="1046"/>
        <item x="1050"/>
        <item x="1053"/>
        <item x="1057"/>
        <item x="1061"/>
        <item x="1068"/>
        <item x="1071"/>
        <item x="1074"/>
        <item x="1078"/>
        <item x="329"/>
        <item x="330"/>
        <item x="331"/>
        <item x="332"/>
        <item x="333"/>
        <item x="334"/>
        <item x="335"/>
        <item x="336"/>
        <item x="337"/>
        <item x="338"/>
        <item x="339"/>
        <item x="340"/>
        <item x="1082"/>
        <item x="1086"/>
        <item x="1090"/>
        <item x="1094"/>
        <item x="1098"/>
        <item x="1101"/>
        <item x="1105"/>
        <item x="1108"/>
        <item x="1112"/>
        <item x="1116"/>
        <item x="1123"/>
        <item x="1127"/>
        <item x="1131"/>
        <item x="1135"/>
        <item x="1139"/>
        <item x="1143"/>
        <item x="1147"/>
        <item x="341"/>
        <item x="342"/>
        <item x="343"/>
        <item x="344"/>
        <item x="345"/>
        <item x="346"/>
        <item x="347"/>
        <item x="348"/>
        <item x="349"/>
        <item x="350"/>
        <item x="351"/>
        <item x="1150"/>
        <item x="1154"/>
        <item x="1160"/>
        <item x="1164"/>
        <item x="1167"/>
        <item x="1171"/>
        <item x="1175"/>
        <item x="1183"/>
        <item x="1187"/>
        <item x="1190"/>
        <item x="1194"/>
        <item x="1198"/>
        <item x="1202"/>
        <item x="1209"/>
        <item x="1212"/>
        <item x="352"/>
        <item x="353"/>
        <item x="354"/>
        <item x="355"/>
        <item x="356"/>
        <item x="357"/>
        <item x="358"/>
        <item x="359"/>
        <item x="360"/>
        <item x="361"/>
        <item x="480"/>
        <item x="484"/>
        <item x="487"/>
        <item x="490"/>
        <item x="494"/>
        <item x="498"/>
        <item x="504"/>
        <item x="507"/>
        <item x="511"/>
        <item x="514"/>
        <item x="518"/>
        <item x="522"/>
        <item x="525"/>
        <item x="528"/>
        <item x="532"/>
        <item x="534"/>
        <item x="537"/>
        <item x="539"/>
        <item x="362"/>
        <item x="363"/>
        <item x="364"/>
        <item x="365"/>
        <item x="366"/>
        <item x="367"/>
        <item x="368"/>
        <item x="369"/>
        <item x="370"/>
        <item x="371"/>
        <item x="542"/>
        <item x="546"/>
        <item x="550"/>
        <item x="553"/>
        <item x="560"/>
        <item x="564"/>
        <item x="568"/>
        <item x="572"/>
        <item x="574"/>
        <item x="576"/>
        <item x="579"/>
        <item x="582"/>
        <item x="585"/>
        <item x="372"/>
        <item x="373"/>
        <item x="374"/>
        <item x="375"/>
        <item x="376"/>
        <item x="377"/>
        <item x="378"/>
        <item x="379"/>
        <item x="380"/>
        <item x="381"/>
        <item x="382"/>
        <item x="383"/>
        <item x="592"/>
        <item x="596"/>
        <item x="601"/>
        <item x="604"/>
        <item x="607"/>
        <item x="610"/>
        <item x="614"/>
        <item x="618"/>
        <item x="622"/>
        <item x="625"/>
        <item x="628"/>
        <item x="632"/>
        <item x="634"/>
        <item x="638"/>
        <item x="642"/>
        <item x="649"/>
        <item x="384"/>
        <item x="385"/>
        <item x="386"/>
        <item x="387"/>
        <item x="388"/>
        <item x="389"/>
        <item x="390"/>
        <item x="391"/>
        <item x="392"/>
        <item x="652"/>
        <item x="655"/>
        <item x="658"/>
        <item x="662"/>
        <item x="664"/>
        <item x="667"/>
        <item x="671"/>
        <item x="675"/>
        <item x="677"/>
        <item x="683"/>
        <item x="686"/>
        <item x="690"/>
        <item x="694"/>
        <item x="700"/>
        <item x="703"/>
        <item x="706"/>
        <item x="393"/>
        <item x="394"/>
        <item x="395"/>
        <item x="396"/>
        <item x="397"/>
        <item x="398"/>
        <item x="399"/>
        <item x="400"/>
        <item x="401"/>
        <item x="402"/>
        <item x="403"/>
        <item x="404"/>
        <item x="710"/>
        <item x="713"/>
        <item x="717"/>
        <item x="721"/>
        <item x="729"/>
        <item x="730"/>
        <item x="734"/>
        <item x="737"/>
        <item x="740"/>
        <item x="743"/>
        <item x="749"/>
        <item x="752"/>
        <item x="756"/>
        <item x="759"/>
        <item x="763"/>
        <item x="767"/>
        <item x="405"/>
        <item x="406"/>
        <item x="407"/>
        <item x="408"/>
        <item x="409"/>
        <item x="410"/>
        <item x="411"/>
        <item x="412"/>
        <item x="413"/>
        <item x="414"/>
        <item x="415"/>
        <item x="771"/>
        <item x="775"/>
        <item x="779"/>
        <item x="782"/>
        <item x="785"/>
        <item x="789"/>
        <item x="792"/>
        <item x="796"/>
        <item x="800"/>
        <item x="804"/>
        <item x="807"/>
        <item x="810"/>
        <item x="814"/>
        <item x="817"/>
        <item x="821"/>
        <item x="829"/>
        <item x="416"/>
        <item x="417"/>
        <item x="418"/>
        <item x="419"/>
        <item x="420"/>
        <item x="421"/>
        <item x="422"/>
        <item x="423"/>
        <item x="424"/>
        <item x="425"/>
        <item x="833"/>
        <item x="837"/>
        <item x="839"/>
        <item x="843"/>
        <item x="846"/>
        <item x="850"/>
        <item x="851"/>
        <item x="856"/>
        <item x="859"/>
        <item x="865"/>
        <item x="871"/>
        <item x="874"/>
        <item x="877"/>
        <item x="880"/>
        <item x="883"/>
        <item x="886"/>
        <item x="426"/>
        <item x="427"/>
        <item x="428"/>
        <item x="429"/>
        <item x="430"/>
        <item x="431"/>
        <item x="432"/>
        <item x="433"/>
        <item x="434"/>
        <item x="435"/>
        <item x="436"/>
        <item x="437"/>
        <item x="889"/>
        <item x="892"/>
        <item x="896"/>
        <item x="900"/>
        <item x="906"/>
        <item x="909"/>
        <item x="912"/>
        <item x="916"/>
        <item x="920"/>
        <item x="924"/>
        <item x="931"/>
        <item x="934"/>
        <item x="938"/>
        <item x="941"/>
        <item x="945"/>
        <item x="949"/>
        <item x="953"/>
        <item x="438"/>
        <item x="439"/>
        <item x="440"/>
        <item x="441"/>
        <item x="442"/>
        <item x="443"/>
        <item x="444"/>
        <item x="445"/>
        <item x="446"/>
        <item x="957"/>
        <item x="963"/>
        <item x="967"/>
        <item x="971"/>
        <item x="975"/>
        <item x="979"/>
        <item x="983"/>
        <item x="987"/>
        <item x="990"/>
        <item x="993"/>
        <item x="997"/>
        <item x="1000"/>
        <item x="1004"/>
        <item x="1008"/>
        <item x="1012"/>
        <item x="1016"/>
        <item x="1019"/>
        <item x="447"/>
        <item x="448"/>
        <item x="449"/>
        <item x="450"/>
        <item x="451"/>
        <item x="452"/>
        <item x="453"/>
        <item x="454"/>
        <item x="455"/>
        <item x="456"/>
        <item x="457"/>
        <item x="1022"/>
        <item x="1025"/>
        <item x="1028"/>
        <item x="1031"/>
        <item x="1035"/>
        <item x="1039"/>
        <item x="1044"/>
        <item x="1047"/>
        <item x="1051"/>
        <item x="1054"/>
        <item x="1058"/>
        <item x="1066"/>
        <item x="1069"/>
        <item x="1072"/>
        <item x="1075"/>
        <item x="1079"/>
        <item x="458"/>
        <item x="459"/>
        <item x="460"/>
        <item x="461"/>
        <item x="462"/>
        <item x="463"/>
        <item x="464"/>
        <item x="465"/>
        <item x="466"/>
        <item x="467"/>
        <item x="468"/>
        <item x="1083"/>
        <item x="1087"/>
        <item x="1091"/>
        <item x="1095"/>
        <item x="1099"/>
        <item x="1102"/>
        <item x="1106"/>
        <item x="1109"/>
        <item x="1113"/>
        <item x="1117"/>
        <item x="1120"/>
        <item x="1124"/>
        <item x="1128"/>
        <item x="1132"/>
        <item x="1136"/>
        <item x="1140"/>
        <item x="1144"/>
        <item x="469"/>
        <item x="470"/>
        <item x="471"/>
        <item x="472"/>
        <item x="473"/>
        <item x="474"/>
        <item x="475"/>
        <item x="476"/>
        <item x="477"/>
        <item x="1151"/>
        <item x="1155"/>
        <item x="1158"/>
        <item x="1161"/>
        <item x="1165"/>
        <item x="1168"/>
        <item x="1172"/>
        <item x="1176"/>
        <item x="1181"/>
        <item x="1184"/>
        <item x="1188"/>
        <item x="1191"/>
        <item x="1195"/>
        <item x="1199"/>
        <item x="1203"/>
        <item x="1206"/>
        <item x="1210"/>
        <item x="1213"/>
        <item t="default"/>
      </items>
    </pivotField>
    <pivotField showAll="0"/>
    <pivotField axis="axisCol" showAll="0">
      <items count="16">
        <item x="10"/>
        <item x="8"/>
        <item x="14"/>
        <item x="13"/>
        <item x="3"/>
        <item x="1"/>
        <item x="6"/>
        <item x="2"/>
        <item x="9"/>
        <item x="7"/>
        <item x="12"/>
        <item x="5"/>
        <item x="0"/>
        <item x="11"/>
        <item x="4"/>
        <item t="default"/>
      </items>
    </pivotField>
    <pivotField axis="axisRow" showAll="0">
      <items count="128">
        <item x="91"/>
        <item x="3"/>
        <item x="22"/>
        <item x="97"/>
        <item x="53"/>
        <item x="27"/>
        <item x="105"/>
        <item x="9"/>
        <item x="90"/>
        <item x="28"/>
        <item x="80"/>
        <item x="44"/>
        <item x="82"/>
        <item x="77"/>
        <item x="23"/>
        <item x="5"/>
        <item x="103"/>
        <item x="49"/>
        <item x="86"/>
        <item x="71"/>
        <item x="34"/>
        <item x="73"/>
        <item x="124"/>
        <item x="12"/>
        <item x="123"/>
        <item x="40"/>
        <item x="65"/>
        <item x="102"/>
        <item x="20"/>
        <item x="75"/>
        <item x="10"/>
        <item x="118"/>
        <item x="50"/>
        <item x="57"/>
        <item x="60"/>
        <item x="11"/>
        <item x="63"/>
        <item x="116"/>
        <item x="26"/>
        <item x="56"/>
        <item x="2"/>
        <item x="4"/>
        <item x="125"/>
        <item x="87"/>
        <item x="117"/>
        <item x="109"/>
        <item x="78"/>
        <item x="58"/>
        <item x="112"/>
        <item x="68"/>
        <item x="48"/>
        <item x="25"/>
        <item x="99"/>
        <item x="121"/>
        <item x="31"/>
        <item x="92"/>
        <item x="32"/>
        <item x="96"/>
        <item x="84"/>
        <item x="8"/>
        <item x="120"/>
        <item x="14"/>
        <item x="6"/>
        <item x="98"/>
        <item x="67"/>
        <item x="19"/>
        <item x="83"/>
        <item x="24"/>
        <item x="43"/>
        <item x="100"/>
        <item x="54"/>
        <item x="94"/>
        <item x="47"/>
        <item x="93"/>
        <item x="38"/>
        <item x="114"/>
        <item x="122"/>
        <item x="30"/>
        <item x="41"/>
        <item x="72"/>
        <item x="51"/>
        <item x="1"/>
        <item x="35"/>
        <item x="59"/>
        <item x="52"/>
        <item x="37"/>
        <item x="61"/>
        <item x="39"/>
        <item x="66"/>
        <item x="89"/>
        <item x="107"/>
        <item x="111"/>
        <item x="95"/>
        <item x="74"/>
        <item x="21"/>
        <item x="16"/>
        <item x="17"/>
        <item x="42"/>
        <item x="126"/>
        <item x="15"/>
        <item x="76"/>
        <item x="106"/>
        <item x="46"/>
        <item x="113"/>
        <item x="0"/>
        <item x="85"/>
        <item x="13"/>
        <item x="64"/>
        <item x="55"/>
        <item x="45"/>
        <item x="115"/>
        <item x="62"/>
        <item x="33"/>
        <item x="70"/>
        <item x="69"/>
        <item x="104"/>
        <item x="36"/>
        <item x="18"/>
        <item x="81"/>
        <item x="7"/>
        <item x="108"/>
        <item x="29"/>
        <item x="88"/>
        <item x="101"/>
        <item x="79"/>
        <item x="110"/>
        <item x="119"/>
        <item t="default"/>
      </items>
    </pivotField>
    <pivotField showAll="0"/>
    <pivotField showAll="0">
      <items count="4">
        <item x="1"/>
        <item x="0"/>
        <item x="2"/>
        <item t="default"/>
      </items>
    </pivotField>
    <pivotField showAll="0"/>
    <pivotField showAll="0"/>
    <pivotField showAll="0"/>
    <pivotField showAll="0"/>
    <pivotField showAll="0"/>
    <pivotField showAll="0"/>
    <pivotField dataField="1" showAll="0"/>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8"/>
  </rowFields>
  <rowItems count="12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t="grand">
      <x/>
    </i>
  </rowItems>
  <colFields count="1">
    <field x="7"/>
  </colFields>
  <colItems count="16">
    <i>
      <x/>
    </i>
    <i>
      <x v="1"/>
    </i>
    <i>
      <x v="2"/>
    </i>
    <i>
      <x v="3"/>
    </i>
    <i>
      <x v="4"/>
    </i>
    <i>
      <x v="5"/>
    </i>
    <i>
      <x v="6"/>
    </i>
    <i>
      <x v="7"/>
    </i>
    <i>
      <x v="8"/>
    </i>
    <i>
      <x v="9"/>
    </i>
    <i>
      <x v="10"/>
    </i>
    <i>
      <x v="11"/>
    </i>
    <i>
      <x v="12"/>
    </i>
    <i>
      <x v="13"/>
    </i>
    <i>
      <x v="14"/>
    </i>
    <i t="grand">
      <x/>
    </i>
  </colItems>
  <dataFields count="1">
    <dataField name="Sum of  Sales "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74D0E01-A427-4D95-B0D7-4F6CF91C4A0E}" name="PivotTable2" cacheId="2" applyNumberFormats="0" applyBorderFormats="0" applyFontFormats="0" applyPatternFormats="0" applyAlignmentFormats="0" applyWidthHeightFormats="1" dataCaption="Values" updatedVersion="7" minRefreshableVersion="3" useAutoFormatting="1" colGrandTotals="0" itemPrintTitles="1" createdVersion="8" indent="0" outline="1" outlineData="1" multipleFieldFilters="0">
  <location ref="A3:D20" firstHeaderRow="1" firstDataRow="2" firstDataCol="1"/>
  <pivotFields count="25">
    <pivotField dataField="1" showAll="0"/>
    <pivotField showAll="0"/>
    <pivotField showAll="0"/>
    <pivotField showAll="0"/>
    <pivotField showAll="0"/>
    <pivotField numFmtId="14" showAll="0">
      <items count="1215">
        <item x="0"/>
        <item x="1"/>
        <item x="2"/>
        <item x="3"/>
        <item x="4"/>
        <item x="5"/>
        <item x="6"/>
        <item x="7"/>
        <item x="8"/>
        <item x="9"/>
        <item x="478"/>
        <item x="481"/>
        <item x="485"/>
        <item x="491"/>
        <item x="495"/>
        <item x="499"/>
        <item x="502"/>
        <item x="505"/>
        <item x="508"/>
        <item x="515"/>
        <item x="519"/>
        <item x="523"/>
        <item x="529"/>
        <item x="10"/>
        <item x="11"/>
        <item x="12"/>
        <item x="13"/>
        <item x="14"/>
        <item x="15"/>
        <item x="16"/>
        <item x="17"/>
        <item x="543"/>
        <item x="547"/>
        <item x="551"/>
        <item x="554"/>
        <item x="561"/>
        <item x="565"/>
        <item x="569"/>
        <item x="573"/>
        <item x="577"/>
        <item x="18"/>
        <item x="19"/>
        <item x="20"/>
        <item x="21"/>
        <item x="22"/>
        <item x="23"/>
        <item x="24"/>
        <item x="25"/>
        <item x="26"/>
        <item x="27"/>
        <item x="589"/>
        <item x="593"/>
        <item x="597"/>
        <item x="599"/>
        <item x="602"/>
        <item x="611"/>
        <item x="615"/>
        <item x="619"/>
        <item x="623"/>
        <item x="626"/>
        <item x="629"/>
        <item x="635"/>
        <item x="639"/>
        <item x="643"/>
        <item x="646"/>
        <item x="28"/>
        <item x="29"/>
        <item x="30"/>
        <item x="31"/>
        <item x="32"/>
        <item x="33"/>
        <item x="34"/>
        <item x="35"/>
        <item x="653"/>
        <item x="656"/>
        <item x="659"/>
        <item x="665"/>
        <item x="668"/>
        <item x="672"/>
        <item x="676"/>
        <item x="678"/>
        <item x="687"/>
        <item x="691"/>
        <item x="695"/>
        <item x="698"/>
        <item x="701"/>
        <item x="36"/>
        <item x="37"/>
        <item x="38"/>
        <item x="39"/>
        <item x="40"/>
        <item x="41"/>
        <item x="42"/>
        <item x="707"/>
        <item x="714"/>
        <item x="718"/>
        <item x="722"/>
        <item x="725"/>
        <item x="728"/>
        <item x="731"/>
        <item x="744"/>
        <item x="747"/>
        <item x="750"/>
        <item x="753"/>
        <item x="760"/>
        <item x="764"/>
        <item x="43"/>
        <item x="44"/>
        <item x="45"/>
        <item x="46"/>
        <item x="47"/>
        <item x="48"/>
        <item x="49"/>
        <item x="50"/>
        <item x="51"/>
        <item x="768"/>
        <item x="772"/>
        <item x="776"/>
        <item x="780"/>
        <item x="783"/>
        <item x="786"/>
        <item x="793"/>
        <item x="797"/>
        <item x="801"/>
        <item x="808"/>
        <item x="811"/>
        <item x="818"/>
        <item x="822"/>
        <item x="825"/>
        <item x="52"/>
        <item x="53"/>
        <item x="54"/>
        <item x="55"/>
        <item x="56"/>
        <item x="57"/>
        <item x="58"/>
        <item x="59"/>
        <item x="60"/>
        <item x="61"/>
        <item x="62"/>
        <item x="63"/>
        <item x="830"/>
        <item x="834"/>
        <item x="840"/>
        <item x="847"/>
        <item x="852"/>
        <item x="855"/>
        <item x="857"/>
        <item x="862"/>
        <item x="868"/>
        <item x="872"/>
        <item x="875"/>
        <item x="878"/>
        <item x="884"/>
        <item x="64"/>
        <item x="65"/>
        <item x="66"/>
        <item x="67"/>
        <item x="68"/>
        <item x="69"/>
        <item x="70"/>
        <item x="71"/>
        <item x="72"/>
        <item x="73"/>
        <item x="893"/>
        <item x="897"/>
        <item x="901"/>
        <item x="904"/>
        <item x="907"/>
        <item x="913"/>
        <item x="917"/>
        <item x="921"/>
        <item x="925"/>
        <item x="928"/>
        <item x="932"/>
        <item x="935"/>
        <item x="942"/>
        <item x="946"/>
        <item x="950"/>
        <item x="74"/>
        <item x="75"/>
        <item x="76"/>
        <item x="77"/>
        <item x="78"/>
        <item x="79"/>
        <item x="80"/>
        <item x="81"/>
        <item x="82"/>
        <item x="83"/>
        <item x="954"/>
        <item x="958"/>
        <item x="961"/>
        <item x="964"/>
        <item x="968"/>
        <item x="972"/>
        <item x="976"/>
        <item x="980"/>
        <item x="984"/>
        <item x="988"/>
        <item x="991"/>
        <item x="994"/>
        <item x="1001"/>
        <item x="1005"/>
        <item x="1009"/>
        <item x="1013"/>
        <item x="1017"/>
        <item x="84"/>
        <item x="85"/>
        <item x="86"/>
        <item x="87"/>
        <item x="88"/>
        <item x="89"/>
        <item x="90"/>
        <item x="91"/>
        <item x="92"/>
        <item x="1020"/>
        <item x="1023"/>
        <item x="1032"/>
        <item x="1036"/>
        <item x="1040"/>
        <item x="1042"/>
        <item x="1045"/>
        <item x="1048"/>
        <item x="1055"/>
        <item x="1059"/>
        <item x="1062"/>
        <item x="1064"/>
        <item x="1067"/>
        <item x="1076"/>
        <item x="93"/>
        <item x="94"/>
        <item x="95"/>
        <item x="96"/>
        <item x="97"/>
        <item x="98"/>
        <item x="99"/>
        <item x="100"/>
        <item x="101"/>
        <item x="1080"/>
        <item x="1084"/>
        <item x="1088"/>
        <item x="1092"/>
        <item x="1096"/>
        <item x="1100"/>
        <item x="1103"/>
        <item x="1110"/>
        <item x="1114"/>
        <item x="1118"/>
        <item x="1121"/>
        <item x="1125"/>
        <item x="1129"/>
        <item x="1133"/>
        <item x="1137"/>
        <item x="1141"/>
        <item x="1145"/>
        <item x="102"/>
        <item x="103"/>
        <item x="104"/>
        <item x="105"/>
        <item x="106"/>
        <item x="107"/>
        <item x="108"/>
        <item x="109"/>
        <item x="110"/>
        <item x="1148"/>
        <item x="1152"/>
        <item x="1156"/>
        <item x="1159"/>
        <item x="1162"/>
        <item x="1169"/>
        <item x="1173"/>
        <item x="1177"/>
        <item x="1179"/>
        <item x="1182"/>
        <item x="1185"/>
        <item x="1192"/>
        <item x="1196"/>
        <item x="1200"/>
        <item x="1204"/>
        <item x="1207"/>
        <item x="111"/>
        <item x="112"/>
        <item x="113"/>
        <item x="114"/>
        <item x="115"/>
        <item x="116"/>
        <item x="117"/>
        <item x="118"/>
        <item x="119"/>
        <item x="120"/>
        <item x="479"/>
        <item x="482"/>
        <item x="488"/>
        <item x="492"/>
        <item x="496"/>
        <item x="500"/>
        <item x="503"/>
        <item x="509"/>
        <item x="512"/>
        <item x="516"/>
        <item x="520"/>
        <item x="526"/>
        <item x="530"/>
        <item x="535"/>
        <item x="121"/>
        <item x="122"/>
        <item x="123"/>
        <item x="124"/>
        <item x="125"/>
        <item x="126"/>
        <item x="127"/>
        <item x="128"/>
        <item x="129"/>
        <item x="130"/>
        <item x="540"/>
        <item x="544"/>
        <item x="548"/>
        <item x="555"/>
        <item x="558"/>
        <item x="562"/>
        <item x="566"/>
        <item x="570"/>
        <item x="580"/>
        <item x="583"/>
        <item x="586"/>
        <item x="131"/>
        <item x="132"/>
        <item x="133"/>
        <item x="134"/>
        <item x="135"/>
        <item x="136"/>
        <item x="137"/>
        <item x="138"/>
        <item x="139"/>
        <item x="140"/>
        <item x="141"/>
        <item x="587"/>
        <item x="590"/>
        <item x="594"/>
        <item x="598"/>
        <item x="600"/>
        <item x="605"/>
        <item x="608"/>
        <item x="612"/>
        <item x="616"/>
        <item x="620"/>
        <item x="624"/>
        <item x="630"/>
        <item x="633"/>
        <item x="636"/>
        <item x="640"/>
        <item x="644"/>
        <item x="647"/>
        <item x="142"/>
        <item x="143"/>
        <item x="144"/>
        <item x="145"/>
        <item x="146"/>
        <item x="147"/>
        <item x="148"/>
        <item x="149"/>
        <item x="150"/>
        <item x="650"/>
        <item x="654"/>
        <item x="660"/>
        <item x="663"/>
        <item x="669"/>
        <item x="673"/>
        <item x="679"/>
        <item x="681"/>
        <item x="684"/>
        <item x="688"/>
        <item x="692"/>
        <item x="696"/>
        <item x="699"/>
        <item x="704"/>
        <item x="151"/>
        <item x="152"/>
        <item x="153"/>
        <item x="154"/>
        <item x="155"/>
        <item x="156"/>
        <item x="157"/>
        <item x="158"/>
        <item x="159"/>
        <item x="160"/>
        <item x="708"/>
        <item x="711"/>
        <item x="715"/>
        <item x="719"/>
        <item x="723"/>
        <item x="726"/>
        <item x="732"/>
        <item x="735"/>
        <item x="738"/>
        <item x="741"/>
        <item x="745"/>
        <item x="748"/>
        <item x="754"/>
        <item x="757"/>
        <item x="761"/>
        <item x="765"/>
        <item x="161"/>
        <item x="162"/>
        <item x="163"/>
        <item x="164"/>
        <item x="165"/>
        <item x="166"/>
        <item x="167"/>
        <item x="168"/>
        <item x="169"/>
        <item x="170"/>
        <item x="769"/>
        <item x="773"/>
        <item x="777"/>
        <item x="781"/>
        <item x="787"/>
        <item x="790"/>
        <item x="794"/>
        <item x="798"/>
        <item x="802"/>
        <item x="805"/>
        <item x="812"/>
        <item x="815"/>
        <item x="819"/>
        <item x="823"/>
        <item x="826"/>
        <item x="828"/>
        <item x="171"/>
        <item x="172"/>
        <item x="173"/>
        <item x="174"/>
        <item x="175"/>
        <item x="176"/>
        <item x="177"/>
        <item x="178"/>
        <item x="179"/>
        <item x="831"/>
        <item x="835"/>
        <item x="841"/>
        <item x="844"/>
        <item x="848"/>
        <item x="853"/>
        <item x="860"/>
        <item x="863"/>
        <item x="866"/>
        <item x="869"/>
        <item x="873"/>
        <item x="876"/>
        <item x="881"/>
        <item x="180"/>
        <item x="181"/>
        <item x="182"/>
        <item x="183"/>
        <item x="184"/>
        <item x="185"/>
        <item x="186"/>
        <item x="187"/>
        <item x="887"/>
        <item x="890"/>
        <item x="894"/>
        <item x="898"/>
        <item x="902"/>
        <item x="905"/>
        <item x="910"/>
        <item x="914"/>
        <item x="918"/>
        <item x="922"/>
        <item x="926"/>
        <item x="929"/>
        <item x="936"/>
        <item x="939"/>
        <item x="943"/>
        <item x="947"/>
        <item x="951"/>
        <item x="188"/>
        <item x="189"/>
        <item x="190"/>
        <item x="191"/>
        <item x="192"/>
        <item x="193"/>
        <item x="194"/>
        <item x="195"/>
        <item x="196"/>
        <item x="197"/>
        <item x="955"/>
        <item x="959"/>
        <item x="965"/>
        <item x="969"/>
        <item x="973"/>
        <item x="977"/>
        <item x="981"/>
        <item x="985"/>
        <item x="989"/>
        <item x="995"/>
        <item x="998"/>
        <item x="1002"/>
        <item x="1006"/>
        <item x="1010"/>
        <item x="1014"/>
        <item x="198"/>
        <item x="199"/>
        <item x="200"/>
        <item x="201"/>
        <item x="202"/>
        <item x="203"/>
        <item x="204"/>
        <item x="205"/>
        <item x="206"/>
        <item x="1021"/>
        <item x="1026"/>
        <item x="1029"/>
        <item x="1033"/>
        <item x="1037"/>
        <item x="1041"/>
        <item x="1043"/>
        <item x="1049"/>
        <item x="1052"/>
        <item x="1056"/>
        <item x="1060"/>
        <item x="1063"/>
        <item x="1065"/>
        <item x="1070"/>
        <item x="1073"/>
        <item x="1077"/>
        <item x="207"/>
        <item x="208"/>
        <item x="209"/>
        <item x="210"/>
        <item x="211"/>
        <item x="212"/>
        <item x="213"/>
        <item x="214"/>
        <item x="215"/>
        <item x="216"/>
        <item x="1081"/>
        <item x="1085"/>
        <item x="1089"/>
        <item x="1093"/>
        <item x="1097"/>
        <item x="1104"/>
        <item x="1107"/>
        <item x="1111"/>
        <item x="1115"/>
        <item x="1119"/>
        <item x="1122"/>
        <item x="1126"/>
        <item x="1130"/>
        <item x="1134"/>
        <item x="1138"/>
        <item x="1142"/>
        <item x="1146"/>
        <item x="217"/>
        <item x="218"/>
        <item x="219"/>
        <item x="220"/>
        <item x="221"/>
        <item x="222"/>
        <item x="223"/>
        <item x="224"/>
        <item x="225"/>
        <item x="226"/>
        <item x="227"/>
        <item x="1149"/>
        <item x="1153"/>
        <item x="1157"/>
        <item x="1163"/>
        <item x="1166"/>
        <item x="1170"/>
        <item x="1174"/>
        <item x="1178"/>
        <item x="1180"/>
        <item x="1186"/>
        <item x="1189"/>
        <item x="1193"/>
        <item x="1197"/>
        <item x="1201"/>
        <item x="1205"/>
        <item x="1208"/>
        <item x="1211"/>
        <item x="228"/>
        <item x="229"/>
        <item x="230"/>
        <item x="231"/>
        <item x="232"/>
        <item x="233"/>
        <item x="234"/>
        <item x="235"/>
        <item x="236"/>
        <item x="483"/>
        <item x="486"/>
        <item x="489"/>
        <item x="493"/>
        <item x="497"/>
        <item x="501"/>
        <item x="506"/>
        <item x="510"/>
        <item x="513"/>
        <item x="517"/>
        <item x="521"/>
        <item x="524"/>
        <item x="527"/>
        <item x="531"/>
        <item x="533"/>
        <item x="536"/>
        <item x="538"/>
        <item x="237"/>
        <item x="238"/>
        <item x="239"/>
        <item x="240"/>
        <item x="241"/>
        <item x="242"/>
        <item x="243"/>
        <item x="244"/>
        <item x="245"/>
        <item x="246"/>
        <item x="247"/>
        <item x="541"/>
        <item x="545"/>
        <item x="549"/>
        <item x="552"/>
        <item x="556"/>
        <item x="557"/>
        <item x="559"/>
        <item x="563"/>
        <item x="567"/>
        <item x="571"/>
        <item x="575"/>
        <item x="578"/>
        <item x="581"/>
        <item x="584"/>
        <item x="248"/>
        <item x="249"/>
        <item x="250"/>
        <item x="251"/>
        <item x="252"/>
        <item x="253"/>
        <item x="254"/>
        <item x="255"/>
        <item x="256"/>
        <item x="257"/>
        <item x="258"/>
        <item x="588"/>
        <item x="591"/>
        <item x="595"/>
        <item x="603"/>
        <item x="606"/>
        <item x="609"/>
        <item x="613"/>
        <item x="617"/>
        <item x="621"/>
        <item x="627"/>
        <item x="631"/>
        <item x="637"/>
        <item x="641"/>
        <item x="645"/>
        <item x="648"/>
        <item x="259"/>
        <item x="260"/>
        <item x="261"/>
        <item x="262"/>
        <item x="263"/>
        <item x="264"/>
        <item x="265"/>
        <item x="266"/>
        <item x="267"/>
        <item x="268"/>
        <item x="269"/>
        <item x="651"/>
        <item x="657"/>
        <item x="661"/>
        <item x="666"/>
        <item x="670"/>
        <item x="674"/>
        <item x="680"/>
        <item x="682"/>
        <item x="685"/>
        <item x="689"/>
        <item x="693"/>
        <item x="697"/>
        <item x="702"/>
        <item x="705"/>
        <item x="270"/>
        <item x="271"/>
        <item x="272"/>
        <item x="273"/>
        <item x="274"/>
        <item x="275"/>
        <item x="276"/>
        <item x="277"/>
        <item x="278"/>
        <item x="279"/>
        <item x="709"/>
        <item x="712"/>
        <item x="716"/>
        <item x="720"/>
        <item x="724"/>
        <item x="727"/>
        <item x="733"/>
        <item x="736"/>
        <item x="739"/>
        <item x="742"/>
        <item x="746"/>
        <item x="751"/>
        <item x="755"/>
        <item x="758"/>
        <item x="762"/>
        <item x="766"/>
        <item x="280"/>
        <item x="281"/>
        <item x="282"/>
        <item x="283"/>
        <item x="284"/>
        <item x="285"/>
        <item x="286"/>
        <item x="287"/>
        <item x="288"/>
        <item x="289"/>
        <item x="770"/>
        <item x="774"/>
        <item x="778"/>
        <item x="784"/>
        <item x="788"/>
        <item x="791"/>
        <item x="795"/>
        <item x="799"/>
        <item x="803"/>
        <item x="806"/>
        <item x="809"/>
        <item x="813"/>
        <item x="816"/>
        <item x="820"/>
        <item x="824"/>
        <item x="827"/>
        <item x="290"/>
        <item x="291"/>
        <item x="292"/>
        <item x="293"/>
        <item x="294"/>
        <item x="295"/>
        <item x="296"/>
        <item x="297"/>
        <item x="298"/>
        <item x="299"/>
        <item x="300"/>
        <item x="832"/>
        <item x="836"/>
        <item x="838"/>
        <item x="842"/>
        <item x="845"/>
        <item x="849"/>
        <item x="854"/>
        <item x="858"/>
        <item x="861"/>
        <item x="864"/>
        <item x="867"/>
        <item x="870"/>
        <item x="879"/>
        <item x="882"/>
        <item x="885"/>
        <item x="301"/>
        <item x="302"/>
        <item x="303"/>
        <item x="304"/>
        <item x="305"/>
        <item x="306"/>
        <item x="307"/>
        <item x="308"/>
        <item x="309"/>
        <item x="310"/>
        <item x="888"/>
        <item x="891"/>
        <item x="895"/>
        <item x="899"/>
        <item x="903"/>
        <item x="908"/>
        <item x="911"/>
        <item x="915"/>
        <item x="919"/>
        <item x="923"/>
        <item x="927"/>
        <item x="930"/>
        <item x="933"/>
        <item x="937"/>
        <item x="940"/>
        <item x="944"/>
        <item x="948"/>
        <item x="952"/>
        <item x="311"/>
        <item x="312"/>
        <item x="313"/>
        <item x="314"/>
        <item x="315"/>
        <item x="316"/>
        <item x="317"/>
        <item x="318"/>
        <item x="319"/>
        <item x="320"/>
        <item x="956"/>
        <item x="960"/>
        <item x="962"/>
        <item x="966"/>
        <item x="970"/>
        <item x="974"/>
        <item x="978"/>
        <item x="982"/>
        <item x="986"/>
        <item x="992"/>
        <item x="996"/>
        <item x="999"/>
        <item x="1003"/>
        <item x="1007"/>
        <item x="1011"/>
        <item x="1015"/>
        <item x="1018"/>
        <item x="321"/>
        <item x="322"/>
        <item x="323"/>
        <item x="324"/>
        <item x="325"/>
        <item x="326"/>
        <item x="327"/>
        <item x="328"/>
        <item x="1024"/>
        <item x="1027"/>
        <item x="1030"/>
        <item x="1034"/>
        <item x="1038"/>
        <item x="1046"/>
        <item x="1050"/>
        <item x="1053"/>
        <item x="1057"/>
        <item x="1061"/>
        <item x="1068"/>
        <item x="1071"/>
        <item x="1074"/>
        <item x="1078"/>
        <item x="329"/>
        <item x="330"/>
        <item x="331"/>
        <item x="332"/>
        <item x="333"/>
        <item x="334"/>
        <item x="335"/>
        <item x="336"/>
        <item x="337"/>
        <item x="338"/>
        <item x="339"/>
        <item x="340"/>
        <item x="1082"/>
        <item x="1086"/>
        <item x="1090"/>
        <item x="1094"/>
        <item x="1098"/>
        <item x="1101"/>
        <item x="1105"/>
        <item x="1108"/>
        <item x="1112"/>
        <item x="1116"/>
        <item x="1123"/>
        <item x="1127"/>
        <item x="1131"/>
        <item x="1135"/>
        <item x="1139"/>
        <item x="1143"/>
        <item x="1147"/>
        <item x="341"/>
        <item x="342"/>
        <item x="343"/>
        <item x="344"/>
        <item x="345"/>
        <item x="346"/>
        <item x="347"/>
        <item x="348"/>
        <item x="349"/>
        <item x="350"/>
        <item x="351"/>
        <item x="1150"/>
        <item x="1154"/>
        <item x="1160"/>
        <item x="1164"/>
        <item x="1167"/>
        <item x="1171"/>
        <item x="1175"/>
        <item x="1183"/>
        <item x="1187"/>
        <item x="1190"/>
        <item x="1194"/>
        <item x="1198"/>
        <item x="1202"/>
        <item x="1209"/>
        <item x="1212"/>
        <item x="352"/>
        <item x="353"/>
        <item x="354"/>
        <item x="355"/>
        <item x="356"/>
        <item x="357"/>
        <item x="358"/>
        <item x="359"/>
        <item x="360"/>
        <item x="361"/>
        <item x="480"/>
        <item x="484"/>
        <item x="487"/>
        <item x="490"/>
        <item x="494"/>
        <item x="498"/>
        <item x="504"/>
        <item x="507"/>
        <item x="511"/>
        <item x="514"/>
        <item x="518"/>
        <item x="522"/>
        <item x="525"/>
        <item x="528"/>
        <item x="532"/>
        <item x="534"/>
        <item x="537"/>
        <item x="539"/>
        <item x="362"/>
        <item x="363"/>
        <item x="364"/>
        <item x="365"/>
        <item x="366"/>
        <item x="367"/>
        <item x="368"/>
        <item x="369"/>
        <item x="370"/>
        <item x="371"/>
        <item x="542"/>
        <item x="546"/>
        <item x="550"/>
        <item x="553"/>
        <item x="560"/>
        <item x="564"/>
        <item x="568"/>
        <item x="572"/>
        <item x="574"/>
        <item x="576"/>
        <item x="579"/>
        <item x="582"/>
        <item x="585"/>
        <item x="372"/>
        <item x="373"/>
        <item x="374"/>
        <item x="375"/>
        <item x="376"/>
        <item x="377"/>
        <item x="378"/>
        <item x="379"/>
        <item x="380"/>
        <item x="381"/>
        <item x="382"/>
        <item x="383"/>
        <item x="592"/>
        <item x="596"/>
        <item x="601"/>
        <item x="604"/>
        <item x="607"/>
        <item x="610"/>
        <item x="614"/>
        <item x="618"/>
        <item x="622"/>
        <item x="625"/>
        <item x="628"/>
        <item x="632"/>
        <item x="634"/>
        <item x="638"/>
        <item x="642"/>
        <item x="649"/>
        <item x="384"/>
        <item x="385"/>
        <item x="386"/>
        <item x="387"/>
        <item x="388"/>
        <item x="389"/>
        <item x="390"/>
        <item x="391"/>
        <item x="392"/>
        <item x="652"/>
        <item x="655"/>
        <item x="658"/>
        <item x="662"/>
        <item x="664"/>
        <item x="667"/>
        <item x="671"/>
        <item x="675"/>
        <item x="677"/>
        <item x="683"/>
        <item x="686"/>
        <item x="690"/>
        <item x="694"/>
        <item x="700"/>
        <item x="703"/>
        <item x="706"/>
        <item x="393"/>
        <item x="394"/>
        <item x="395"/>
        <item x="396"/>
        <item x="397"/>
        <item x="398"/>
        <item x="399"/>
        <item x="400"/>
        <item x="401"/>
        <item x="402"/>
        <item x="403"/>
        <item x="404"/>
        <item x="710"/>
        <item x="713"/>
        <item x="717"/>
        <item x="721"/>
        <item x="729"/>
        <item x="730"/>
        <item x="734"/>
        <item x="737"/>
        <item x="740"/>
        <item x="743"/>
        <item x="749"/>
        <item x="752"/>
        <item x="756"/>
        <item x="759"/>
        <item x="763"/>
        <item x="767"/>
        <item x="405"/>
        <item x="406"/>
        <item x="407"/>
        <item x="408"/>
        <item x="409"/>
        <item x="410"/>
        <item x="411"/>
        <item x="412"/>
        <item x="413"/>
        <item x="414"/>
        <item x="415"/>
        <item x="771"/>
        <item x="775"/>
        <item x="779"/>
        <item x="782"/>
        <item x="785"/>
        <item x="789"/>
        <item x="792"/>
        <item x="796"/>
        <item x="800"/>
        <item x="804"/>
        <item x="807"/>
        <item x="810"/>
        <item x="814"/>
        <item x="817"/>
        <item x="821"/>
        <item x="829"/>
        <item x="416"/>
        <item x="417"/>
        <item x="418"/>
        <item x="419"/>
        <item x="420"/>
        <item x="421"/>
        <item x="422"/>
        <item x="423"/>
        <item x="424"/>
        <item x="425"/>
        <item x="833"/>
        <item x="837"/>
        <item x="839"/>
        <item x="843"/>
        <item x="846"/>
        <item x="850"/>
        <item x="851"/>
        <item x="856"/>
        <item x="859"/>
        <item x="865"/>
        <item x="871"/>
        <item x="874"/>
        <item x="877"/>
        <item x="880"/>
        <item x="883"/>
        <item x="886"/>
        <item x="426"/>
        <item x="427"/>
        <item x="428"/>
        <item x="429"/>
        <item x="430"/>
        <item x="431"/>
        <item x="432"/>
        <item x="433"/>
        <item x="434"/>
        <item x="435"/>
        <item x="436"/>
        <item x="437"/>
        <item x="889"/>
        <item x="892"/>
        <item x="896"/>
        <item x="900"/>
        <item x="906"/>
        <item x="909"/>
        <item x="912"/>
        <item x="916"/>
        <item x="920"/>
        <item x="924"/>
        <item x="931"/>
        <item x="934"/>
        <item x="938"/>
        <item x="941"/>
        <item x="945"/>
        <item x="949"/>
        <item x="953"/>
        <item x="438"/>
        <item x="439"/>
        <item x="440"/>
        <item x="441"/>
        <item x="442"/>
        <item x="443"/>
        <item x="444"/>
        <item x="445"/>
        <item x="446"/>
        <item x="957"/>
        <item x="963"/>
        <item x="967"/>
        <item x="971"/>
        <item x="975"/>
        <item x="979"/>
        <item x="983"/>
        <item x="987"/>
        <item x="990"/>
        <item x="993"/>
        <item x="997"/>
        <item x="1000"/>
        <item x="1004"/>
        <item x="1008"/>
        <item x="1012"/>
        <item x="1016"/>
        <item x="1019"/>
        <item x="447"/>
        <item x="448"/>
        <item x="449"/>
        <item x="450"/>
        <item x="451"/>
        <item x="452"/>
        <item x="453"/>
        <item x="454"/>
        <item x="455"/>
        <item x="456"/>
        <item x="457"/>
        <item x="1022"/>
        <item x="1025"/>
        <item x="1028"/>
        <item x="1031"/>
        <item x="1035"/>
        <item x="1039"/>
        <item x="1044"/>
        <item x="1047"/>
        <item x="1051"/>
        <item x="1054"/>
        <item x="1058"/>
        <item x="1066"/>
        <item x="1069"/>
        <item x="1072"/>
        <item x="1075"/>
        <item x="1079"/>
        <item x="458"/>
        <item x="459"/>
        <item x="460"/>
        <item x="461"/>
        <item x="462"/>
        <item x="463"/>
        <item x="464"/>
        <item x="465"/>
        <item x="466"/>
        <item x="467"/>
        <item x="468"/>
        <item x="1083"/>
        <item x="1087"/>
        <item x="1091"/>
        <item x="1095"/>
        <item x="1099"/>
        <item x="1102"/>
        <item x="1106"/>
        <item x="1109"/>
        <item x="1113"/>
        <item x="1117"/>
        <item x="1120"/>
        <item x="1124"/>
        <item x="1128"/>
        <item x="1132"/>
        <item x="1136"/>
        <item x="1140"/>
        <item x="1144"/>
        <item x="469"/>
        <item x="470"/>
        <item x="471"/>
        <item x="472"/>
        <item x="473"/>
        <item x="474"/>
        <item x="475"/>
        <item x="476"/>
        <item x="477"/>
        <item x="1151"/>
        <item x="1155"/>
        <item x="1158"/>
        <item x="1161"/>
        <item x="1165"/>
        <item x="1168"/>
        <item x="1172"/>
        <item x="1176"/>
        <item x="1181"/>
        <item x="1184"/>
        <item x="1188"/>
        <item x="1191"/>
        <item x="1195"/>
        <item x="1199"/>
        <item x="1203"/>
        <item x="1206"/>
        <item x="1210"/>
        <item x="1213"/>
        <item t="default"/>
      </items>
    </pivotField>
    <pivotField showAll="0"/>
    <pivotField axis="axisRow" showAll="0">
      <items count="16">
        <item x="10"/>
        <item x="8"/>
        <item x="14"/>
        <item x="13"/>
        <item x="3"/>
        <item x="1"/>
        <item x="6"/>
        <item x="2"/>
        <item x="9"/>
        <item x="7"/>
        <item x="12"/>
        <item x="5"/>
        <item x="0"/>
        <item x="11"/>
        <item x="4"/>
        <item t="default"/>
      </items>
    </pivotField>
    <pivotField showAll="0"/>
    <pivotField showAll="0"/>
    <pivotField showAll="0">
      <items count="4">
        <item x="1"/>
        <item x="0"/>
        <item x="2"/>
        <item t="default"/>
      </items>
    </pivotField>
    <pivotField showAll="0"/>
    <pivotField showAll="0"/>
    <pivotField axis="axisCol" showAll="0">
      <items count="4">
        <item x="2"/>
        <item x="0"/>
        <item x="1"/>
        <item t="default"/>
      </items>
    </pivotField>
    <pivotField showAll="0"/>
    <pivotField showAll="0"/>
    <pivotField showAll="0"/>
    <pivotField showAll="0"/>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16">
    <i>
      <x/>
    </i>
    <i>
      <x v="1"/>
    </i>
    <i>
      <x v="2"/>
    </i>
    <i>
      <x v="3"/>
    </i>
    <i>
      <x v="4"/>
    </i>
    <i>
      <x v="5"/>
    </i>
    <i>
      <x v="6"/>
    </i>
    <i>
      <x v="7"/>
    </i>
    <i>
      <x v="8"/>
    </i>
    <i>
      <x v="9"/>
    </i>
    <i>
      <x v="10"/>
    </i>
    <i>
      <x v="11"/>
    </i>
    <i>
      <x v="12"/>
    </i>
    <i>
      <x v="13"/>
    </i>
    <i>
      <x v="14"/>
    </i>
    <i t="grand">
      <x/>
    </i>
  </rowItems>
  <colFields count="1">
    <field x="13"/>
  </colFields>
  <colItems count="3">
    <i>
      <x/>
    </i>
    <i>
      <x v="1"/>
    </i>
    <i>
      <x v="2"/>
    </i>
  </colItems>
  <dataFields count="1">
    <dataField name="Count of OrderID" fld="0" subtotal="count" baseField="7" baseItem="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7586582-07C6-4086-873F-AF04B262FB06}" name="PivotTable3"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A3:B19" firstHeaderRow="1" firstDataRow="1" firstDataCol="1"/>
  <pivotFields count="25">
    <pivotField showAll="0"/>
    <pivotField showAll="0"/>
    <pivotField showAll="0"/>
    <pivotField showAll="0"/>
    <pivotField showAll="0"/>
    <pivotField numFmtId="14" showAll="0">
      <items count="1215">
        <item x="0"/>
        <item x="1"/>
        <item x="2"/>
        <item x="3"/>
        <item x="4"/>
        <item x="5"/>
        <item x="6"/>
        <item x="7"/>
        <item x="8"/>
        <item x="9"/>
        <item x="478"/>
        <item x="481"/>
        <item x="485"/>
        <item x="491"/>
        <item x="495"/>
        <item x="499"/>
        <item x="502"/>
        <item x="505"/>
        <item x="508"/>
        <item x="515"/>
        <item x="519"/>
        <item x="523"/>
        <item x="529"/>
        <item x="10"/>
        <item x="11"/>
        <item x="12"/>
        <item x="13"/>
        <item x="14"/>
        <item x="15"/>
        <item x="16"/>
        <item x="17"/>
        <item x="543"/>
        <item x="547"/>
        <item x="551"/>
        <item x="554"/>
        <item x="561"/>
        <item x="565"/>
        <item x="569"/>
        <item x="573"/>
        <item x="577"/>
        <item x="18"/>
        <item x="19"/>
        <item x="20"/>
        <item x="21"/>
        <item x="22"/>
        <item x="23"/>
        <item x="24"/>
        <item x="25"/>
        <item x="26"/>
        <item x="27"/>
        <item x="589"/>
        <item x="593"/>
        <item x="597"/>
        <item x="599"/>
        <item x="602"/>
        <item x="611"/>
        <item x="615"/>
        <item x="619"/>
        <item x="623"/>
        <item x="626"/>
        <item x="629"/>
        <item x="635"/>
        <item x="639"/>
        <item x="643"/>
        <item x="646"/>
        <item x="28"/>
        <item x="29"/>
        <item x="30"/>
        <item x="31"/>
        <item x="32"/>
        <item x="33"/>
        <item x="34"/>
        <item x="35"/>
        <item x="653"/>
        <item x="656"/>
        <item x="659"/>
        <item x="665"/>
        <item x="668"/>
        <item x="672"/>
        <item x="676"/>
        <item x="678"/>
        <item x="687"/>
        <item x="691"/>
        <item x="695"/>
        <item x="698"/>
        <item x="701"/>
        <item x="36"/>
        <item x="37"/>
        <item x="38"/>
        <item x="39"/>
        <item x="40"/>
        <item x="41"/>
        <item x="42"/>
        <item x="707"/>
        <item x="714"/>
        <item x="718"/>
        <item x="722"/>
        <item x="725"/>
        <item x="728"/>
        <item x="731"/>
        <item x="744"/>
        <item x="747"/>
        <item x="750"/>
        <item x="753"/>
        <item x="760"/>
        <item x="764"/>
        <item x="43"/>
        <item x="44"/>
        <item x="45"/>
        <item x="46"/>
        <item x="47"/>
        <item x="48"/>
        <item x="49"/>
        <item x="50"/>
        <item x="51"/>
        <item x="768"/>
        <item x="772"/>
        <item x="776"/>
        <item x="780"/>
        <item x="783"/>
        <item x="786"/>
        <item x="793"/>
        <item x="797"/>
        <item x="801"/>
        <item x="808"/>
        <item x="811"/>
        <item x="818"/>
        <item x="822"/>
        <item x="825"/>
        <item x="52"/>
        <item x="53"/>
        <item x="54"/>
        <item x="55"/>
        <item x="56"/>
        <item x="57"/>
        <item x="58"/>
        <item x="59"/>
        <item x="60"/>
        <item x="61"/>
        <item x="62"/>
        <item x="63"/>
        <item x="830"/>
        <item x="834"/>
        <item x="840"/>
        <item x="847"/>
        <item x="852"/>
        <item x="855"/>
        <item x="857"/>
        <item x="862"/>
        <item x="868"/>
        <item x="872"/>
        <item x="875"/>
        <item x="878"/>
        <item x="884"/>
        <item x="64"/>
        <item x="65"/>
        <item x="66"/>
        <item x="67"/>
        <item x="68"/>
        <item x="69"/>
        <item x="70"/>
        <item x="71"/>
        <item x="72"/>
        <item x="73"/>
        <item x="893"/>
        <item x="897"/>
        <item x="901"/>
        <item x="904"/>
        <item x="907"/>
        <item x="913"/>
        <item x="917"/>
        <item x="921"/>
        <item x="925"/>
        <item x="928"/>
        <item x="932"/>
        <item x="935"/>
        <item x="942"/>
        <item x="946"/>
        <item x="950"/>
        <item x="74"/>
        <item x="75"/>
        <item x="76"/>
        <item x="77"/>
        <item x="78"/>
        <item x="79"/>
        <item x="80"/>
        <item x="81"/>
        <item x="82"/>
        <item x="83"/>
        <item x="954"/>
        <item x="958"/>
        <item x="961"/>
        <item x="964"/>
        <item x="968"/>
        <item x="972"/>
        <item x="976"/>
        <item x="980"/>
        <item x="984"/>
        <item x="988"/>
        <item x="991"/>
        <item x="994"/>
        <item x="1001"/>
        <item x="1005"/>
        <item x="1009"/>
        <item x="1013"/>
        <item x="1017"/>
        <item x="84"/>
        <item x="85"/>
        <item x="86"/>
        <item x="87"/>
        <item x="88"/>
        <item x="89"/>
        <item x="90"/>
        <item x="91"/>
        <item x="92"/>
        <item x="1020"/>
        <item x="1023"/>
        <item x="1032"/>
        <item x="1036"/>
        <item x="1040"/>
        <item x="1042"/>
        <item x="1045"/>
        <item x="1048"/>
        <item x="1055"/>
        <item x="1059"/>
        <item x="1062"/>
        <item x="1064"/>
        <item x="1067"/>
        <item x="1076"/>
        <item x="93"/>
        <item x="94"/>
        <item x="95"/>
        <item x="96"/>
        <item x="97"/>
        <item x="98"/>
        <item x="99"/>
        <item x="100"/>
        <item x="101"/>
        <item x="1080"/>
        <item x="1084"/>
        <item x="1088"/>
        <item x="1092"/>
        <item x="1096"/>
        <item x="1100"/>
        <item x="1103"/>
        <item x="1110"/>
        <item x="1114"/>
        <item x="1118"/>
        <item x="1121"/>
        <item x="1125"/>
        <item x="1129"/>
        <item x="1133"/>
        <item x="1137"/>
        <item x="1141"/>
        <item x="1145"/>
        <item x="102"/>
        <item x="103"/>
        <item x="104"/>
        <item x="105"/>
        <item x="106"/>
        <item x="107"/>
        <item x="108"/>
        <item x="109"/>
        <item x="110"/>
        <item x="1148"/>
        <item x="1152"/>
        <item x="1156"/>
        <item x="1159"/>
        <item x="1162"/>
        <item x="1169"/>
        <item x="1173"/>
        <item x="1177"/>
        <item x="1179"/>
        <item x="1182"/>
        <item x="1185"/>
        <item x="1192"/>
        <item x="1196"/>
        <item x="1200"/>
        <item x="1204"/>
        <item x="1207"/>
        <item x="111"/>
        <item x="112"/>
        <item x="113"/>
        <item x="114"/>
        <item x="115"/>
        <item x="116"/>
        <item x="117"/>
        <item x="118"/>
        <item x="119"/>
        <item x="120"/>
        <item x="479"/>
        <item x="482"/>
        <item x="488"/>
        <item x="492"/>
        <item x="496"/>
        <item x="500"/>
        <item x="503"/>
        <item x="509"/>
        <item x="512"/>
        <item x="516"/>
        <item x="520"/>
        <item x="526"/>
        <item x="530"/>
        <item x="535"/>
        <item x="121"/>
        <item x="122"/>
        <item x="123"/>
        <item x="124"/>
        <item x="125"/>
        <item x="126"/>
        <item x="127"/>
        <item x="128"/>
        <item x="129"/>
        <item x="130"/>
        <item x="540"/>
        <item x="544"/>
        <item x="548"/>
        <item x="555"/>
        <item x="558"/>
        <item x="562"/>
        <item x="566"/>
        <item x="570"/>
        <item x="580"/>
        <item x="583"/>
        <item x="586"/>
        <item x="131"/>
        <item x="132"/>
        <item x="133"/>
        <item x="134"/>
        <item x="135"/>
        <item x="136"/>
        <item x="137"/>
        <item x="138"/>
        <item x="139"/>
        <item x="140"/>
        <item x="141"/>
        <item x="587"/>
        <item x="590"/>
        <item x="594"/>
        <item x="598"/>
        <item x="600"/>
        <item x="605"/>
        <item x="608"/>
        <item x="612"/>
        <item x="616"/>
        <item x="620"/>
        <item x="624"/>
        <item x="630"/>
        <item x="633"/>
        <item x="636"/>
        <item x="640"/>
        <item x="644"/>
        <item x="647"/>
        <item x="142"/>
        <item x="143"/>
        <item x="144"/>
        <item x="145"/>
        <item x="146"/>
        <item x="147"/>
        <item x="148"/>
        <item x="149"/>
        <item x="150"/>
        <item x="650"/>
        <item x="654"/>
        <item x="660"/>
        <item x="663"/>
        <item x="669"/>
        <item x="673"/>
        <item x="679"/>
        <item x="681"/>
        <item x="684"/>
        <item x="688"/>
        <item x="692"/>
        <item x="696"/>
        <item x="699"/>
        <item x="704"/>
        <item x="151"/>
        <item x="152"/>
        <item x="153"/>
        <item x="154"/>
        <item x="155"/>
        <item x="156"/>
        <item x="157"/>
        <item x="158"/>
        <item x="159"/>
        <item x="160"/>
        <item x="708"/>
        <item x="711"/>
        <item x="715"/>
        <item x="719"/>
        <item x="723"/>
        <item x="726"/>
        <item x="732"/>
        <item x="735"/>
        <item x="738"/>
        <item x="741"/>
        <item x="745"/>
        <item x="748"/>
        <item x="754"/>
        <item x="757"/>
        <item x="761"/>
        <item x="765"/>
        <item x="161"/>
        <item x="162"/>
        <item x="163"/>
        <item x="164"/>
        <item x="165"/>
        <item x="166"/>
        <item x="167"/>
        <item x="168"/>
        <item x="169"/>
        <item x="170"/>
        <item x="769"/>
        <item x="773"/>
        <item x="777"/>
        <item x="781"/>
        <item x="787"/>
        <item x="790"/>
        <item x="794"/>
        <item x="798"/>
        <item x="802"/>
        <item x="805"/>
        <item x="812"/>
        <item x="815"/>
        <item x="819"/>
        <item x="823"/>
        <item x="826"/>
        <item x="828"/>
        <item x="171"/>
        <item x="172"/>
        <item x="173"/>
        <item x="174"/>
        <item x="175"/>
        <item x="176"/>
        <item x="177"/>
        <item x="178"/>
        <item x="179"/>
        <item x="831"/>
        <item x="835"/>
        <item x="841"/>
        <item x="844"/>
        <item x="848"/>
        <item x="853"/>
        <item x="860"/>
        <item x="863"/>
        <item x="866"/>
        <item x="869"/>
        <item x="873"/>
        <item x="876"/>
        <item x="881"/>
        <item x="180"/>
        <item x="181"/>
        <item x="182"/>
        <item x="183"/>
        <item x="184"/>
        <item x="185"/>
        <item x="186"/>
        <item x="187"/>
        <item x="887"/>
        <item x="890"/>
        <item x="894"/>
        <item x="898"/>
        <item x="902"/>
        <item x="905"/>
        <item x="910"/>
        <item x="914"/>
        <item x="918"/>
        <item x="922"/>
        <item x="926"/>
        <item x="929"/>
        <item x="936"/>
        <item x="939"/>
        <item x="943"/>
        <item x="947"/>
        <item x="951"/>
        <item x="188"/>
        <item x="189"/>
        <item x="190"/>
        <item x="191"/>
        <item x="192"/>
        <item x="193"/>
        <item x="194"/>
        <item x="195"/>
        <item x="196"/>
        <item x="197"/>
        <item x="955"/>
        <item x="959"/>
        <item x="965"/>
        <item x="969"/>
        <item x="973"/>
        <item x="977"/>
        <item x="981"/>
        <item x="985"/>
        <item x="989"/>
        <item x="995"/>
        <item x="998"/>
        <item x="1002"/>
        <item x="1006"/>
        <item x="1010"/>
        <item x="1014"/>
        <item x="198"/>
        <item x="199"/>
        <item x="200"/>
        <item x="201"/>
        <item x="202"/>
        <item x="203"/>
        <item x="204"/>
        <item x="205"/>
        <item x="206"/>
        <item x="1021"/>
        <item x="1026"/>
        <item x="1029"/>
        <item x="1033"/>
        <item x="1037"/>
        <item x="1041"/>
        <item x="1043"/>
        <item x="1049"/>
        <item x="1052"/>
        <item x="1056"/>
        <item x="1060"/>
        <item x="1063"/>
        <item x="1065"/>
        <item x="1070"/>
        <item x="1073"/>
        <item x="1077"/>
        <item x="207"/>
        <item x="208"/>
        <item x="209"/>
        <item x="210"/>
        <item x="211"/>
        <item x="212"/>
        <item x="213"/>
        <item x="214"/>
        <item x="215"/>
        <item x="216"/>
        <item x="1081"/>
        <item x="1085"/>
        <item x="1089"/>
        <item x="1093"/>
        <item x="1097"/>
        <item x="1104"/>
        <item x="1107"/>
        <item x="1111"/>
        <item x="1115"/>
        <item x="1119"/>
        <item x="1122"/>
        <item x="1126"/>
        <item x="1130"/>
        <item x="1134"/>
        <item x="1138"/>
        <item x="1142"/>
        <item x="1146"/>
        <item x="217"/>
        <item x="218"/>
        <item x="219"/>
        <item x="220"/>
        <item x="221"/>
        <item x="222"/>
        <item x="223"/>
        <item x="224"/>
        <item x="225"/>
        <item x="226"/>
        <item x="227"/>
        <item x="1149"/>
        <item x="1153"/>
        <item x="1157"/>
        <item x="1163"/>
        <item x="1166"/>
        <item x="1170"/>
        <item x="1174"/>
        <item x="1178"/>
        <item x="1180"/>
        <item x="1186"/>
        <item x="1189"/>
        <item x="1193"/>
        <item x="1197"/>
        <item x="1201"/>
        <item x="1205"/>
        <item x="1208"/>
        <item x="1211"/>
        <item x="228"/>
        <item x="229"/>
        <item x="230"/>
        <item x="231"/>
        <item x="232"/>
        <item x="233"/>
        <item x="234"/>
        <item x="235"/>
        <item x="236"/>
        <item x="483"/>
        <item x="486"/>
        <item x="489"/>
        <item x="493"/>
        <item x="497"/>
        <item x="501"/>
        <item x="506"/>
        <item x="510"/>
        <item x="513"/>
        <item x="517"/>
        <item x="521"/>
        <item x="524"/>
        <item x="527"/>
        <item x="531"/>
        <item x="533"/>
        <item x="536"/>
        <item x="538"/>
        <item x="237"/>
        <item x="238"/>
        <item x="239"/>
        <item x="240"/>
        <item x="241"/>
        <item x="242"/>
        <item x="243"/>
        <item x="244"/>
        <item x="245"/>
        <item x="246"/>
        <item x="247"/>
        <item x="541"/>
        <item x="545"/>
        <item x="549"/>
        <item x="552"/>
        <item x="556"/>
        <item x="557"/>
        <item x="559"/>
        <item x="563"/>
        <item x="567"/>
        <item x="571"/>
        <item x="575"/>
        <item x="578"/>
        <item x="581"/>
        <item x="584"/>
        <item x="248"/>
        <item x="249"/>
        <item x="250"/>
        <item x="251"/>
        <item x="252"/>
        <item x="253"/>
        <item x="254"/>
        <item x="255"/>
        <item x="256"/>
        <item x="257"/>
        <item x="258"/>
        <item x="588"/>
        <item x="591"/>
        <item x="595"/>
        <item x="603"/>
        <item x="606"/>
        <item x="609"/>
        <item x="613"/>
        <item x="617"/>
        <item x="621"/>
        <item x="627"/>
        <item x="631"/>
        <item x="637"/>
        <item x="641"/>
        <item x="645"/>
        <item x="648"/>
        <item x="259"/>
        <item x="260"/>
        <item x="261"/>
        <item x="262"/>
        <item x="263"/>
        <item x="264"/>
        <item x="265"/>
        <item x="266"/>
        <item x="267"/>
        <item x="268"/>
        <item x="269"/>
        <item x="651"/>
        <item x="657"/>
        <item x="661"/>
        <item x="666"/>
        <item x="670"/>
        <item x="674"/>
        <item x="680"/>
        <item x="682"/>
        <item x="685"/>
        <item x="689"/>
        <item x="693"/>
        <item x="697"/>
        <item x="702"/>
        <item x="705"/>
        <item x="270"/>
        <item x="271"/>
        <item x="272"/>
        <item x="273"/>
        <item x="274"/>
        <item x="275"/>
        <item x="276"/>
        <item x="277"/>
        <item x="278"/>
        <item x="279"/>
        <item x="709"/>
        <item x="712"/>
        <item x="716"/>
        <item x="720"/>
        <item x="724"/>
        <item x="727"/>
        <item x="733"/>
        <item x="736"/>
        <item x="739"/>
        <item x="742"/>
        <item x="746"/>
        <item x="751"/>
        <item x="755"/>
        <item x="758"/>
        <item x="762"/>
        <item x="766"/>
        <item x="280"/>
        <item x="281"/>
        <item x="282"/>
        <item x="283"/>
        <item x="284"/>
        <item x="285"/>
        <item x="286"/>
        <item x="287"/>
        <item x="288"/>
        <item x="289"/>
        <item x="770"/>
        <item x="774"/>
        <item x="778"/>
        <item x="784"/>
        <item x="788"/>
        <item x="791"/>
        <item x="795"/>
        <item x="799"/>
        <item x="803"/>
        <item x="806"/>
        <item x="809"/>
        <item x="813"/>
        <item x="816"/>
        <item x="820"/>
        <item x="824"/>
        <item x="827"/>
        <item x="290"/>
        <item x="291"/>
        <item x="292"/>
        <item x="293"/>
        <item x="294"/>
        <item x="295"/>
        <item x="296"/>
        <item x="297"/>
        <item x="298"/>
        <item x="299"/>
        <item x="300"/>
        <item x="832"/>
        <item x="836"/>
        <item x="838"/>
        <item x="842"/>
        <item x="845"/>
        <item x="849"/>
        <item x="854"/>
        <item x="858"/>
        <item x="861"/>
        <item x="864"/>
        <item x="867"/>
        <item x="870"/>
        <item x="879"/>
        <item x="882"/>
        <item x="885"/>
        <item x="301"/>
        <item x="302"/>
        <item x="303"/>
        <item x="304"/>
        <item x="305"/>
        <item x="306"/>
        <item x="307"/>
        <item x="308"/>
        <item x="309"/>
        <item x="310"/>
        <item x="888"/>
        <item x="891"/>
        <item x="895"/>
        <item x="899"/>
        <item x="903"/>
        <item x="908"/>
        <item x="911"/>
        <item x="915"/>
        <item x="919"/>
        <item x="923"/>
        <item x="927"/>
        <item x="930"/>
        <item x="933"/>
        <item x="937"/>
        <item x="940"/>
        <item x="944"/>
        <item x="948"/>
        <item x="952"/>
        <item x="311"/>
        <item x="312"/>
        <item x="313"/>
        <item x="314"/>
        <item x="315"/>
        <item x="316"/>
        <item x="317"/>
        <item x="318"/>
        <item x="319"/>
        <item x="320"/>
        <item x="956"/>
        <item x="960"/>
        <item x="962"/>
        <item x="966"/>
        <item x="970"/>
        <item x="974"/>
        <item x="978"/>
        <item x="982"/>
        <item x="986"/>
        <item x="992"/>
        <item x="996"/>
        <item x="999"/>
        <item x="1003"/>
        <item x="1007"/>
        <item x="1011"/>
        <item x="1015"/>
        <item x="1018"/>
        <item x="321"/>
        <item x="322"/>
        <item x="323"/>
        <item x="324"/>
        <item x="325"/>
        <item x="326"/>
        <item x="327"/>
        <item x="328"/>
        <item x="1024"/>
        <item x="1027"/>
        <item x="1030"/>
        <item x="1034"/>
        <item x="1038"/>
        <item x="1046"/>
        <item x="1050"/>
        <item x="1053"/>
        <item x="1057"/>
        <item x="1061"/>
        <item x="1068"/>
        <item x="1071"/>
        <item x="1074"/>
        <item x="1078"/>
        <item x="329"/>
        <item x="330"/>
        <item x="331"/>
        <item x="332"/>
        <item x="333"/>
        <item x="334"/>
        <item x="335"/>
        <item x="336"/>
        <item x="337"/>
        <item x="338"/>
        <item x="339"/>
        <item x="340"/>
        <item x="1082"/>
        <item x="1086"/>
        <item x="1090"/>
        <item x="1094"/>
        <item x="1098"/>
        <item x="1101"/>
        <item x="1105"/>
        <item x="1108"/>
        <item x="1112"/>
        <item x="1116"/>
        <item x="1123"/>
        <item x="1127"/>
        <item x="1131"/>
        <item x="1135"/>
        <item x="1139"/>
        <item x="1143"/>
        <item x="1147"/>
        <item x="341"/>
        <item x="342"/>
        <item x="343"/>
        <item x="344"/>
        <item x="345"/>
        <item x="346"/>
        <item x="347"/>
        <item x="348"/>
        <item x="349"/>
        <item x="350"/>
        <item x="351"/>
        <item x="1150"/>
        <item x="1154"/>
        <item x="1160"/>
        <item x="1164"/>
        <item x="1167"/>
        <item x="1171"/>
        <item x="1175"/>
        <item x="1183"/>
        <item x="1187"/>
        <item x="1190"/>
        <item x="1194"/>
        <item x="1198"/>
        <item x="1202"/>
        <item x="1209"/>
        <item x="1212"/>
        <item x="352"/>
        <item x="353"/>
        <item x="354"/>
        <item x="355"/>
        <item x="356"/>
        <item x="357"/>
        <item x="358"/>
        <item x="359"/>
        <item x="360"/>
        <item x="361"/>
        <item x="480"/>
        <item x="484"/>
        <item x="487"/>
        <item x="490"/>
        <item x="494"/>
        <item x="498"/>
        <item x="504"/>
        <item x="507"/>
        <item x="511"/>
        <item x="514"/>
        <item x="518"/>
        <item x="522"/>
        <item x="525"/>
        <item x="528"/>
        <item x="532"/>
        <item x="534"/>
        <item x="537"/>
        <item x="539"/>
        <item x="362"/>
        <item x="363"/>
        <item x="364"/>
        <item x="365"/>
        <item x="366"/>
        <item x="367"/>
        <item x="368"/>
        <item x="369"/>
        <item x="370"/>
        <item x="371"/>
        <item x="542"/>
        <item x="546"/>
        <item x="550"/>
        <item x="553"/>
        <item x="560"/>
        <item x="564"/>
        <item x="568"/>
        <item x="572"/>
        <item x="574"/>
        <item x="576"/>
        <item x="579"/>
        <item x="582"/>
        <item x="585"/>
        <item x="372"/>
        <item x="373"/>
        <item x="374"/>
        <item x="375"/>
        <item x="376"/>
        <item x="377"/>
        <item x="378"/>
        <item x="379"/>
        <item x="380"/>
        <item x="381"/>
        <item x="382"/>
        <item x="383"/>
        <item x="592"/>
        <item x="596"/>
        <item x="601"/>
        <item x="604"/>
        <item x="607"/>
        <item x="610"/>
        <item x="614"/>
        <item x="618"/>
        <item x="622"/>
        <item x="625"/>
        <item x="628"/>
        <item x="632"/>
        <item x="634"/>
        <item x="638"/>
        <item x="642"/>
        <item x="649"/>
        <item x="384"/>
        <item x="385"/>
        <item x="386"/>
        <item x="387"/>
        <item x="388"/>
        <item x="389"/>
        <item x="390"/>
        <item x="391"/>
        <item x="392"/>
        <item x="652"/>
        <item x="655"/>
        <item x="658"/>
        <item x="662"/>
        <item x="664"/>
        <item x="667"/>
        <item x="671"/>
        <item x="675"/>
        <item x="677"/>
        <item x="683"/>
        <item x="686"/>
        <item x="690"/>
        <item x="694"/>
        <item x="700"/>
        <item x="703"/>
        <item x="706"/>
        <item x="393"/>
        <item x="394"/>
        <item x="395"/>
        <item x="396"/>
        <item x="397"/>
        <item x="398"/>
        <item x="399"/>
        <item x="400"/>
        <item x="401"/>
        <item x="402"/>
        <item x="403"/>
        <item x="404"/>
        <item x="710"/>
        <item x="713"/>
        <item x="717"/>
        <item x="721"/>
        <item x="729"/>
        <item x="730"/>
        <item x="734"/>
        <item x="737"/>
        <item x="740"/>
        <item x="743"/>
        <item x="749"/>
        <item x="752"/>
        <item x="756"/>
        <item x="759"/>
        <item x="763"/>
        <item x="767"/>
        <item x="405"/>
        <item x="406"/>
        <item x="407"/>
        <item x="408"/>
        <item x="409"/>
        <item x="410"/>
        <item x="411"/>
        <item x="412"/>
        <item x="413"/>
        <item x="414"/>
        <item x="415"/>
        <item x="771"/>
        <item x="775"/>
        <item x="779"/>
        <item x="782"/>
        <item x="785"/>
        <item x="789"/>
        <item x="792"/>
        <item x="796"/>
        <item x="800"/>
        <item x="804"/>
        <item x="807"/>
        <item x="810"/>
        <item x="814"/>
        <item x="817"/>
        <item x="821"/>
        <item x="829"/>
        <item x="416"/>
        <item x="417"/>
        <item x="418"/>
        <item x="419"/>
        <item x="420"/>
        <item x="421"/>
        <item x="422"/>
        <item x="423"/>
        <item x="424"/>
        <item x="425"/>
        <item x="833"/>
        <item x="837"/>
        <item x="839"/>
        <item x="843"/>
        <item x="846"/>
        <item x="850"/>
        <item x="851"/>
        <item x="856"/>
        <item x="859"/>
        <item x="865"/>
        <item x="871"/>
        <item x="874"/>
        <item x="877"/>
        <item x="880"/>
        <item x="883"/>
        <item x="886"/>
        <item x="426"/>
        <item x="427"/>
        <item x="428"/>
        <item x="429"/>
        <item x="430"/>
        <item x="431"/>
        <item x="432"/>
        <item x="433"/>
        <item x="434"/>
        <item x="435"/>
        <item x="436"/>
        <item x="437"/>
        <item x="889"/>
        <item x="892"/>
        <item x="896"/>
        <item x="900"/>
        <item x="906"/>
        <item x="909"/>
        <item x="912"/>
        <item x="916"/>
        <item x="920"/>
        <item x="924"/>
        <item x="931"/>
        <item x="934"/>
        <item x="938"/>
        <item x="941"/>
        <item x="945"/>
        <item x="949"/>
        <item x="953"/>
        <item x="438"/>
        <item x="439"/>
        <item x="440"/>
        <item x="441"/>
        <item x="442"/>
        <item x="443"/>
        <item x="444"/>
        <item x="445"/>
        <item x="446"/>
        <item x="957"/>
        <item x="963"/>
        <item x="967"/>
        <item x="971"/>
        <item x="975"/>
        <item x="979"/>
        <item x="983"/>
        <item x="987"/>
        <item x="990"/>
        <item x="993"/>
        <item x="997"/>
        <item x="1000"/>
        <item x="1004"/>
        <item x="1008"/>
        <item x="1012"/>
        <item x="1016"/>
        <item x="1019"/>
        <item x="447"/>
        <item x="448"/>
        <item x="449"/>
        <item x="450"/>
        <item x="451"/>
        <item x="452"/>
        <item x="453"/>
        <item x="454"/>
        <item x="455"/>
        <item x="456"/>
        <item x="457"/>
        <item x="1022"/>
        <item x="1025"/>
        <item x="1028"/>
        <item x="1031"/>
        <item x="1035"/>
        <item x="1039"/>
        <item x="1044"/>
        <item x="1047"/>
        <item x="1051"/>
        <item x="1054"/>
        <item x="1058"/>
        <item x="1066"/>
        <item x="1069"/>
        <item x="1072"/>
        <item x="1075"/>
        <item x="1079"/>
        <item x="458"/>
        <item x="459"/>
        <item x="460"/>
        <item x="461"/>
        <item x="462"/>
        <item x="463"/>
        <item x="464"/>
        <item x="465"/>
        <item x="466"/>
        <item x="467"/>
        <item x="468"/>
        <item x="1083"/>
        <item x="1087"/>
        <item x="1091"/>
        <item x="1095"/>
        <item x="1099"/>
        <item x="1102"/>
        <item x="1106"/>
        <item x="1109"/>
        <item x="1113"/>
        <item x="1117"/>
        <item x="1120"/>
        <item x="1124"/>
        <item x="1128"/>
        <item x="1132"/>
        <item x="1136"/>
        <item x="1140"/>
        <item x="1144"/>
        <item x="469"/>
        <item x="470"/>
        <item x="471"/>
        <item x="472"/>
        <item x="473"/>
        <item x="474"/>
        <item x="475"/>
        <item x="476"/>
        <item x="477"/>
        <item x="1151"/>
        <item x="1155"/>
        <item x="1158"/>
        <item x="1161"/>
        <item x="1165"/>
        <item x="1168"/>
        <item x="1172"/>
        <item x="1176"/>
        <item x="1181"/>
        <item x="1184"/>
        <item x="1188"/>
        <item x="1191"/>
        <item x="1195"/>
        <item x="1199"/>
        <item x="1203"/>
        <item x="1206"/>
        <item x="1210"/>
        <item x="1213"/>
        <item t="default"/>
      </items>
    </pivotField>
    <pivotField showAll="0"/>
    <pivotField axis="axisRow" showAll="0">
      <items count="16">
        <item x="10"/>
        <item x="8"/>
        <item x="14"/>
        <item x="13"/>
        <item x="3"/>
        <item x="1"/>
        <item x="6"/>
        <item x="2"/>
        <item x="9"/>
        <item x="7"/>
        <item x="12"/>
        <item x="5"/>
        <item x="0"/>
        <item x="11"/>
        <item x="4"/>
        <item t="default"/>
      </items>
    </pivotField>
    <pivotField showAll="0"/>
    <pivotField showAll="0"/>
    <pivotField showAll="0">
      <items count="4">
        <item x="1"/>
        <item x="0"/>
        <item x="2"/>
        <item t="default"/>
      </items>
    </pivotField>
    <pivotField showAll="0"/>
    <pivotField showAll="0"/>
    <pivotField showAll="0"/>
    <pivotField showAll="0"/>
    <pivotField showAll="0"/>
    <pivotField showAll="0"/>
    <pivotField dataField="1" showAll="0"/>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16">
    <i>
      <x/>
    </i>
    <i>
      <x v="1"/>
    </i>
    <i>
      <x v="2"/>
    </i>
    <i>
      <x v="3"/>
    </i>
    <i>
      <x v="4"/>
    </i>
    <i>
      <x v="5"/>
    </i>
    <i>
      <x v="6"/>
    </i>
    <i>
      <x v="7"/>
    </i>
    <i>
      <x v="8"/>
    </i>
    <i>
      <x v="9"/>
    </i>
    <i>
      <x v="10"/>
    </i>
    <i>
      <x v="11"/>
    </i>
    <i>
      <x v="12"/>
    </i>
    <i>
      <x v="13"/>
    </i>
    <i>
      <x v="14"/>
    </i>
    <i t="grand">
      <x/>
    </i>
  </rowItems>
  <colItems count="1">
    <i/>
  </colItems>
  <dataFields count="1">
    <dataField name="Sum of  Sales " fld="17" showDataAs="percentOfTotal" baseField="7" baseItem="0"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05CEBB0-5D51-47C0-9F88-152B6971256E}" name="PivotTable4"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7">
  <location ref="A3:B24" firstHeaderRow="1" firstDataRow="1" firstDataCol="1"/>
  <pivotFields count="25">
    <pivotField showAll="0"/>
    <pivotField showAll="0"/>
    <pivotField showAll="0"/>
    <pivotField showAll="0"/>
    <pivotField showAll="0"/>
    <pivotField numFmtId="14" showAll="0">
      <items count="1215">
        <item x="0"/>
        <item x="1"/>
        <item x="2"/>
        <item x="3"/>
        <item x="4"/>
        <item x="5"/>
        <item x="6"/>
        <item x="7"/>
        <item x="8"/>
        <item x="9"/>
        <item x="478"/>
        <item x="481"/>
        <item x="485"/>
        <item x="491"/>
        <item x="495"/>
        <item x="499"/>
        <item x="502"/>
        <item x="505"/>
        <item x="508"/>
        <item x="515"/>
        <item x="519"/>
        <item x="523"/>
        <item x="529"/>
        <item x="10"/>
        <item x="11"/>
        <item x="12"/>
        <item x="13"/>
        <item x="14"/>
        <item x="15"/>
        <item x="16"/>
        <item x="17"/>
        <item x="543"/>
        <item x="547"/>
        <item x="551"/>
        <item x="554"/>
        <item x="561"/>
        <item x="565"/>
        <item x="569"/>
        <item x="573"/>
        <item x="577"/>
        <item x="18"/>
        <item x="19"/>
        <item x="20"/>
        <item x="21"/>
        <item x="22"/>
        <item x="23"/>
        <item x="24"/>
        <item x="25"/>
        <item x="26"/>
        <item x="27"/>
        <item x="589"/>
        <item x="593"/>
        <item x="597"/>
        <item x="599"/>
        <item x="602"/>
        <item x="611"/>
        <item x="615"/>
        <item x="619"/>
        <item x="623"/>
        <item x="626"/>
        <item x="629"/>
        <item x="635"/>
        <item x="639"/>
        <item x="643"/>
        <item x="646"/>
        <item x="28"/>
        <item x="29"/>
        <item x="30"/>
        <item x="31"/>
        <item x="32"/>
        <item x="33"/>
        <item x="34"/>
        <item x="35"/>
        <item x="653"/>
        <item x="656"/>
        <item x="659"/>
        <item x="665"/>
        <item x="668"/>
        <item x="672"/>
        <item x="676"/>
        <item x="678"/>
        <item x="687"/>
        <item x="691"/>
        <item x="695"/>
        <item x="698"/>
        <item x="701"/>
        <item x="36"/>
        <item x="37"/>
        <item x="38"/>
        <item x="39"/>
        <item x="40"/>
        <item x="41"/>
        <item x="42"/>
        <item x="707"/>
        <item x="714"/>
        <item x="718"/>
        <item x="722"/>
        <item x="725"/>
        <item x="728"/>
        <item x="731"/>
        <item x="744"/>
        <item x="747"/>
        <item x="750"/>
        <item x="753"/>
        <item x="760"/>
        <item x="764"/>
        <item x="43"/>
        <item x="44"/>
        <item x="45"/>
        <item x="46"/>
        <item x="47"/>
        <item x="48"/>
        <item x="49"/>
        <item x="50"/>
        <item x="51"/>
        <item x="768"/>
        <item x="772"/>
        <item x="776"/>
        <item x="780"/>
        <item x="783"/>
        <item x="786"/>
        <item x="793"/>
        <item x="797"/>
        <item x="801"/>
        <item x="808"/>
        <item x="811"/>
        <item x="818"/>
        <item x="822"/>
        <item x="825"/>
        <item x="52"/>
        <item x="53"/>
        <item x="54"/>
        <item x="55"/>
        <item x="56"/>
        <item x="57"/>
        <item x="58"/>
        <item x="59"/>
        <item x="60"/>
        <item x="61"/>
        <item x="62"/>
        <item x="63"/>
        <item x="830"/>
        <item x="834"/>
        <item x="840"/>
        <item x="847"/>
        <item x="852"/>
        <item x="855"/>
        <item x="857"/>
        <item x="862"/>
        <item x="868"/>
        <item x="872"/>
        <item x="875"/>
        <item x="878"/>
        <item x="884"/>
        <item x="64"/>
        <item x="65"/>
        <item x="66"/>
        <item x="67"/>
        <item x="68"/>
        <item x="69"/>
        <item x="70"/>
        <item x="71"/>
        <item x="72"/>
        <item x="73"/>
        <item x="893"/>
        <item x="897"/>
        <item x="901"/>
        <item x="904"/>
        <item x="907"/>
        <item x="913"/>
        <item x="917"/>
        <item x="921"/>
        <item x="925"/>
        <item x="928"/>
        <item x="932"/>
        <item x="935"/>
        <item x="942"/>
        <item x="946"/>
        <item x="950"/>
        <item x="74"/>
        <item x="75"/>
        <item x="76"/>
        <item x="77"/>
        <item x="78"/>
        <item x="79"/>
        <item x="80"/>
        <item x="81"/>
        <item x="82"/>
        <item x="83"/>
        <item x="954"/>
        <item x="958"/>
        <item x="961"/>
        <item x="964"/>
        <item x="968"/>
        <item x="972"/>
        <item x="976"/>
        <item x="980"/>
        <item x="984"/>
        <item x="988"/>
        <item x="991"/>
        <item x="994"/>
        <item x="1001"/>
        <item x="1005"/>
        <item x="1009"/>
        <item x="1013"/>
        <item x="1017"/>
        <item x="84"/>
        <item x="85"/>
        <item x="86"/>
        <item x="87"/>
        <item x="88"/>
        <item x="89"/>
        <item x="90"/>
        <item x="91"/>
        <item x="92"/>
        <item x="1020"/>
        <item x="1023"/>
        <item x="1032"/>
        <item x="1036"/>
        <item x="1040"/>
        <item x="1042"/>
        <item x="1045"/>
        <item x="1048"/>
        <item x="1055"/>
        <item x="1059"/>
        <item x="1062"/>
        <item x="1064"/>
        <item x="1067"/>
        <item x="1076"/>
        <item x="93"/>
        <item x="94"/>
        <item x="95"/>
        <item x="96"/>
        <item x="97"/>
        <item x="98"/>
        <item x="99"/>
        <item x="100"/>
        <item x="101"/>
        <item x="1080"/>
        <item x="1084"/>
        <item x="1088"/>
        <item x="1092"/>
        <item x="1096"/>
        <item x="1100"/>
        <item x="1103"/>
        <item x="1110"/>
        <item x="1114"/>
        <item x="1118"/>
        <item x="1121"/>
        <item x="1125"/>
        <item x="1129"/>
        <item x="1133"/>
        <item x="1137"/>
        <item x="1141"/>
        <item x="1145"/>
        <item x="102"/>
        <item x="103"/>
        <item x="104"/>
        <item x="105"/>
        <item x="106"/>
        <item x="107"/>
        <item x="108"/>
        <item x="109"/>
        <item x="110"/>
        <item x="1148"/>
        <item x="1152"/>
        <item x="1156"/>
        <item x="1159"/>
        <item x="1162"/>
        <item x="1169"/>
        <item x="1173"/>
        <item x="1177"/>
        <item x="1179"/>
        <item x="1182"/>
        <item x="1185"/>
        <item x="1192"/>
        <item x="1196"/>
        <item x="1200"/>
        <item x="1204"/>
        <item x="1207"/>
        <item x="111"/>
        <item x="112"/>
        <item x="113"/>
        <item x="114"/>
        <item x="115"/>
        <item x="116"/>
        <item x="117"/>
        <item x="118"/>
        <item x="119"/>
        <item x="120"/>
        <item x="479"/>
        <item x="482"/>
        <item x="488"/>
        <item x="492"/>
        <item x="496"/>
        <item x="500"/>
        <item x="503"/>
        <item x="509"/>
        <item x="512"/>
        <item x="516"/>
        <item x="520"/>
        <item x="526"/>
        <item x="530"/>
        <item x="535"/>
        <item x="121"/>
        <item x="122"/>
        <item x="123"/>
        <item x="124"/>
        <item x="125"/>
        <item x="126"/>
        <item x="127"/>
        <item x="128"/>
        <item x="129"/>
        <item x="130"/>
        <item x="540"/>
        <item x="544"/>
        <item x="548"/>
        <item x="555"/>
        <item x="558"/>
        <item x="562"/>
        <item x="566"/>
        <item x="570"/>
        <item x="580"/>
        <item x="583"/>
        <item x="586"/>
        <item x="131"/>
        <item x="132"/>
        <item x="133"/>
        <item x="134"/>
        <item x="135"/>
        <item x="136"/>
        <item x="137"/>
        <item x="138"/>
        <item x="139"/>
        <item x="140"/>
        <item x="141"/>
        <item x="587"/>
        <item x="590"/>
        <item x="594"/>
        <item x="598"/>
        <item x="600"/>
        <item x="605"/>
        <item x="608"/>
        <item x="612"/>
        <item x="616"/>
        <item x="620"/>
        <item x="624"/>
        <item x="630"/>
        <item x="633"/>
        <item x="636"/>
        <item x="640"/>
        <item x="644"/>
        <item x="647"/>
        <item x="142"/>
        <item x="143"/>
        <item x="144"/>
        <item x="145"/>
        <item x="146"/>
        <item x="147"/>
        <item x="148"/>
        <item x="149"/>
        <item x="150"/>
        <item x="650"/>
        <item x="654"/>
        <item x="660"/>
        <item x="663"/>
        <item x="669"/>
        <item x="673"/>
        <item x="679"/>
        <item x="681"/>
        <item x="684"/>
        <item x="688"/>
        <item x="692"/>
        <item x="696"/>
        <item x="699"/>
        <item x="704"/>
        <item x="151"/>
        <item x="152"/>
        <item x="153"/>
        <item x="154"/>
        <item x="155"/>
        <item x="156"/>
        <item x="157"/>
        <item x="158"/>
        <item x="159"/>
        <item x="160"/>
        <item x="708"/>
        <item x="711"/>
        <item x="715"/>
        <item x="719"/>
        <item x="723"/>
        <item x="726"/>
        <item x="732"/>
        <item x="735"/>
        <item x="738"/>
        <item x="741"/>
        <item x="745"/>
        <item x="748"/>
        <item x="754"/>
        <item x="757"/>
        <item x="761"/>
        <item x="765"/>
        <item x="161"/>
        <item x="162"/>
        <item x="163"/>
        <item x="164"/>
        <item x="165"/>
        <item x="166"/>
        <item x="167"/>
        <item x="168"/>
        <item x="169"/>
        <item x="170"/>
        <item x="769"/>
        <item x="773"/>
        <item x="777"/>
        <item x="781"/>
        <item x="787"/>
        <item x="790"/>
        <item x="794"/>
        <item x="798"/>
        <item x="802"/>
        <item x="805"/>
        <item x="812"/>
        <item x="815"/>
        <item x="819"/>
        <item x="823"/>
        <item x="826"/>
        <item x="828"/>
        <item x="171"/>
        <item x="172"/>
        <item x="173"/>
        <item x="174"/>
        <item x="175"/>
        <item x="176"/>
        <item x="177"/>
        <item x="178"/>
        <item x="179"/>
        <item x="831"/>
        <item x="835"/>
        <item x="841"/>
        <item x="844"/>
        <item x="848"/>
        <item x="853"/>
        <item x="860"/>
        <item x="863"/>
        <item x="866"/>
        <item x="869"/>
        <item x="873"/>
        <item x="876"/>
        <item x="881"/>
        <item x="180"/>
        <item x="181"/>
        <item x="182"/>
        <item x="183"/>
        <item x="184"/>
        <item x="185"/>
        <item x="186"/>
        <item x="187"/>
        <item x="887"/>
        <item x="890"/>
        <item x="894"/>
        <item x="898"/>
        <item x="902"/>
        <item x="905"/>
        <item x="910"/>
        <item x="914"/>
        <item x="918"/>
        <item x="922"/>
        <item x="926"/>
        <item x="929"/>
        <item x="936"/>
        <item x="939"/>
        <item x="943"/>
        <item x="947"/>
        <item x="951"/>
        <item x="188"/>
        <item x="189"/>
        <item x="190"/>
        <item x="191"/>
        <item x="192"/>
        <item x="193"/>
        <item x="194"/>
        <item x="195"/>
        <item x="196"/>
        <item x="197"/>
        <item x="955"/>
        <item x="959"/>
        <item x="965"/>
        <item x="969"/>
        <item x="973"/>
        <item x="977"/>
        <item x="981"/>
        <item x="985"/>
        <item x="989"/>
        <item x="995"/>
        <item x="998"/>
        <item x="1002"/>
        <item x="1006"/>
        <item x="1010"/>
        <item x="1014"/>
        <item x="198"/>
        <item x="199"/>
        <item x="200"/>
        <item x="201"/>
        <item x="202"/>
        <item x="203"/>
        <item x="204"/>
        <item x="205"/>
        <item x="206"/>
        <item x="1021"/>
        <item x="1026"/>
        <item x="1029"/>
        <item x="1033"/>
        <item x="1037"/>
        <item x="1041"/>
        <item x="1043"/>
        <item x="1049"/>
        <item x="1052"/>
        <item x="1056"/>
        <item x="1060"/>
        <item x="1063"/>
        <item x="1065"/>
        <item x="1070"/>
        <item x="1073"/>
        <item x="1077"/>
        <item x="207"/>
        <item x="208"/>
        <item x="209"/>
        <item x="210"/>
        <item x="211"/>
        <item x="212"/>
        <item x="213"/>
        <item x="214"/>
        <item x="215"/>
        <item x="216"/>
        <item x="1081"/>
        <item x="1085"/>
        <item x="1089"/>
        <item x="1093"/>
        <item x="1097"/>
        <item x="1104"/>
        <item x="1107"/>
        <item x="1111"/>
        <item x="1115"/>
        <item x="1119"/>
        <item x="1122"/>
        <item x="1126"/>
        <item x="1130"/>
        <item x="1134"/>
        <item x="1138"/>
        <item x="1142"/>
        <item x="1146"/>
        <item x="217"/>
        <item x="218"/>
        <item x="219"/>
        <item x="220"/>
        <item x="221"/>
        <item x="222"/>
        <item x="223"/>
        <item x="224"/>
        <item x="225"/>
        <item x="226"/>
        <item x="227"/>
        <item x="1149"/>
        <item x="1153"/>
        <item x="1157"/>
        <item x="1163"/>
        <item x="1166"/>
        <item x="1170"/>
        <item x="1174"/>
        <item x="1178"/>
        <item x="1180"/>
        <item x="1186"/>
        <item x="1189"/>
        <item x="1193"/>
        <item x="1197"/>
        <item x="1201"/>
        <item x="1205"/>
        <item x="1208"/>
        <item x="1211"/>
        <item x="228"/>
        <item x="229"/>
        <item x="230"/>
        <item x="231"/>
        <item x="232"/>
        <item x="233"/>
        <item x="234"/>
        <item x="235"/>
        <item x="236"/>
        <item x="483"/>
        <item x="486"/>
        <item x="489"/>
        <item x="493"/>
        <item x="497"/>
        <item x="501"/>
        <item x="506"/>
        <item x="510"/>
        <item x="513"/>
        <item x="517"/>
        <item x="521"/>
        <item x="524"/>
        <item x="527"/>
        <item x="531"/>
        <item x="533"/>
        <item x="536"/>
        <item x="538"/>
        <item x="237"/>
        <item x="238"/>
        <item x="239"/>
        <item x="240"/>
        <item x="241"/>
        <item x="242"/>
        <item x="243"/>
        <item x="244"/>
        <item x="245"/>
        <item x="246"/>
        <item x="247"/>
        <item x="541"/>
        <item x="545"/>
        <item x="549"/>
        <item x="552"/>
        <item x="556"/>
        <item x="557"/>
        <item x="559"/>
        <item x="563"/>
        <item x="567"/>
        <item x="571"/>
        <item x="575"/>
        <item x="578"/>
        <item x="581"/>
        <item x="584"/>
        <item x="248"/>
        <item x="249"/>
        <item x="250"/>
        <item x="251"/>
        <item x="252"/>
        <item x="253"/>
        <item x="254"/>
        <item x="255"/>
        <item x="256"/>
        <item x="257"/>
        <item x="258"/>
        <item x="588"/>
        <item x="591"/>
        <item x="595"/>
        <item x="603"/>
        <item x="606"/>
        <item x="609"/>
        <item x="613"/>
        <item x="617"/>
        <item x="621"/>
        <item x="627"/>
        <item x="631"/>
        <item x="637"/>
        <item x="641"/>
        <item x="645"/>
        <item x="648"/>
        <item x="259"/>
        <item x="260"/>
        <item x="261"/>
        <item x="262"/>
        <item x="263"/>
        <item x="264"/>
        <item x="265"/>
        <item x="266"/>
        <item x="267"/>
        <item x="268"/>
        <item x="269"/>
        <item x="651"/>
        <item x="657"/>
        <item x="661"/>
        <item x="666"/>
        <item x="670"/>
        <item x="674"/>
        <item x="680"/>
        <item x="682"/>
        <item x="685"/>
        <item x="689"/>
        <item x="693"/>
        <item x="697"/>
        <item x="702"/>
        <item x="705"/>
        <item x="270"/>
        <item x="271"/>
        <item x="272"/>
        <item x="273"/>
        <item x="274"/>
        <item x="275"/>
        <item x="276"/>
        <item x="277"/>
        <item x="278"/>
        <item x="279"/>
        <item x="709"/>
        <item x="712"/>
        <item x="716"/>
        <item x="720"/>
        <item x="724"/>
        <item x="727"/>
        <item x="733"/>
        <item x="736"/>
        <item x="739"/>
        <item x="742"/>
        <item x="746"/>
        <item x="751"/>
        <item x="755"/>
        <item x="758"/>
        <item x="762"/>
        <item x="766"/>
        <item x="280"/>
        <item x="281"/>
        <item x="282"/>
        <item x="283"/>
        <item x="284"/>
        <item x="285"/>
        <item x="286"/>
        <item x="287"/>
        <item x="288"/>
        <item x="289"/>
        <item x="770"/>
        <item x="774"/>
        <item x="778"/>
        <item x="784"/>
        <item x="788"/>
        <item x="791"/>
        <item x="795"/>
        <item x="799"/>
        <item x="803"/>
        <item x="806"/>
        <item x="809"/>
        <item x="813"/>
        <item x="816"/>
        <item x="820"/>
        <item x="824"/>
        <item x="827"/>
        <item x="290"/>
        <item x="291"/>
        <item x="292"/>
        <item x="293"/>
        <item x="294"/>
        <item x="295"/>
        <item x="296"/>
        <item x="297"/>
        <item x="298"/>
        <item x="299"/>
        <item x="300"/>
        <item x="832"/>
        <item x="836"/>
        <item x="838"/>
        <item x="842"/>
        <item x="845"/>
        <item x="849"/>
        <item x="854"/>
        <item x="858"/>
        <item x="861"/>
        <item x="864"/>
        <item x="867"/>
        <item x="870"/>
        <item x="879"/>
        <item x="882"/>
        <item x="885"/>
        <item x="301"/>
        <item x="302"/>
        <item x="303"/>
        <item x="304"/>
        <item x="305"/>
        <item x="306"/>
        <item x="307"/>
        <item x="308"/>
        <item x="309"/>
        <item x="310"/>
        <item x="888"/>
        <item x="891"/>
        <item x="895"/>
        <item x="899"/>
        <item x="903"/>
        <item x="908"/>
        <item x="911"/>
        <item x="915"/>
        <item x="919"/>
        <item x="923"/>
        <item x="927"/>
        <item x="930"/>
        <item x="933"/>
        <item x="937"/>
        <item x="940"/>
        <item x="944"/>
        <item x="948"/>
        <item x="952"/>
        <item x="311"/>
        <item x="312"/>
        <item x="313"/>
        <item x="314"/>
        <item x="315"/>
        <item x="316"/>
        <item x="317"/>
        <item x="318"/>
        <item x="319"/>
        <item x="320"/>
        <item x="956"/>
        <item x="960"/>
        <item x="962"/>
        <item x="966"/>
        <item x="970"/>
        <item x="974"/>
        <item x="978"/>
        <item x="982"/>
        <item x="986"/>
        <item x="992"/>
        <item x="996"/>
        <item x="999"/>
        <item x="1003"/>
        <item x="1007"/>
        <item x="1011"/>
        <item x="1015"/>
        <item x="1018"/>
        <item x="321"/>
        <item x="322"/>
        <item x="323"/>
        <item x="324"/>
        <item x="325"/>
        <item x="326"/>
        <item x="327"/>
        <item x="328"/>
        <item x="1024"/>
        <item x="1027"/>
        <item x="1030"/>
        <item x="1034"/>
        <item x="1038"/>
        <item x="1046"/>
        <item x="1050"/>
        <item x="1053"/>
        <item x="1057"/>
        <item x="1061"/>
        <item x="1068"/>
        <item x="1071"/>
        <item x="1074"/>
        <item x="1078"/>
        <item x="329"/>
        <item x="330"/>
        <item x="331"/>
        <item x="332"/>
        <item x="333"/>
        <item x="334"/>
        <item x="335"/>
        <item x="336"/>
        <item x="337"/>
        <item x="338"/>
        <item x="339"/>
        <item x="340"/>
        <item x="1082"/>
        <item x="1086"/>
        <item x="1090"/>
        <item x="1094"/>
        <item x="1098"/>
        <item x="1101"/>
        <item x="1105"/>
        <item x="1108"/>
        <item x="1112"/>
        <item x="1116"/>
        <item x="1123"/>
        <item x="1127"/>
        <item x="1131"/>
        <item x="1135"/>
        <item x="1139"/>
        <item x="1143"/>
        <item x="1147"/>
        <item x="341"/>
        <item x="342"/>
        <item x="343"/>
        <item x="344"/>
        <item x="345"/>
        <item x="346"/>
        <item x="347"/>
        <item x="348"/>
        <item x="349"/>
        <item x="350"/>
        <item x="351"/>
        <item x="1150"/>
        <item x="1154"/>
        <item x="1160"/>
        <item x="1164"/>
        <item x="1167"/>
        <item x="1171"/>
        <item x="1175"/>
        <item x="1183"/>
        <item x="1187"/>
        <item x="1190"/>
        <item x="1194"/>
        <item x="1198"/>
        <item x="1202"/>
        <item x="1209"/>
        <item x="1212"/>
        <item x="352"/>
        <item x="353"/>
        <item x="354"/>
        <item x="355"/>
        <item x="356"/>
        <item x="357"/>
        <item x="358"/>
        <item x="359"/>
        <item x="360"/>
        <item x="361"/>
        <item x="480"/>
        <item x="484"/>
        <item x="487"/>
        <item x="490"/>
        <item x="494"/>
        <item x="498"/>
        <item x="504"/>
        <item x="507"/>
        <item x="511"/>
        <item x="514"/>
        <item x="518"/>
        <item x="522"/>
        <item x="525"/>
        <item x="528"/>
        <item x="532"/>
        <item x="534"/>
        <item x="537"/>
        <item x="539"/>
        <item x="362"/>
        <item x="363"/>
        <item x="364"/>
        <item x="365"/>
        <item x="366"/>
        <item x="367"/>
        <item x="368"/>
        <item x="369"/>
        <item x="370"/>
        <item x="371"/>
        <item x="542"/>
        <item x="546"/>
        <item x="550"/>
        <item x="553"/>
        <item x="560"/>
        <item x="564"/>
        <item x="568"/>
        <item x="572"/>
        <item x="574"/>
        <item x="576"/>
        <item x="579"/>
        <item x="582"/>
        <item x="585"/>
        <item x="372"/>
        <item x="373"/>
        <item x="374"/>
        <item x="375"/>
        <item x="376"/>
        <item x="377"/>
        <item x="378"/>
        <item x="379"/>
        <item x="380"/>
        <item x="381"/>
        <item x="382"/>
        <item x="383"/>
        <item x="592"/>
        <item x="596"/>
        <item x="601"/>
        <item x="604"/>
        <item x="607"/>
        <item x="610"/>
        <item x="614"/>
        <item x="618"/>
        <item x="622"/>
        <item x="625"/>
        <item x="628"/>
        <item x="632"/>
        <item x="634"/>
        <item x="638"/>
        <item x="642"/>
        <item x="649"/>
        <item x="384"/>
        <item x="385"/>
        <item x="386"/>
        <item x="387"/>
        <item x="388"/>
        <item x="389"/>
        <item x="390"/>
        <item x="391"/>
        <item x="392"/>
        <item x="652"/>
        <item x="655"/>
        <item x="658"/>
        <item x="662"/>
        <item x="664"/>
        <item x="667"/>
        <item x="671"/>
        <item x="675"/>
        <item x="677"/>
        <item x="683"/>
        <item x="686"/>
        <item x="690"/>
        <item x="694"/>
        <item x="700"/>
        <item x="703"/>
        <item x="706"/>
        <item x="393"/>
        <item x="394"/>
        <item x="395"/>
        <item x="396"/>
        <item x="397"/>
        <item x="398"/>
        <item x="399"/>
        <item x="400"/>
        <item x="401"/>
        <item x="402"/>
        <item x="403"/>
        <item x="404"/>
        <item x="710"/>
        <item x="713"/>
        <item x="717"/>
        <item x="721"/>
        <item x="729"/>
        <item x="730"/>
        <item x="734"/>
        <item x="737"/>
        <item x="740"/>
        <item x="743"/>
        <item x="749"/>
        <item x="752"/>
        <item x="756"/>
        <item x="759"/>
        <item x="763"/>
        <item x="767"/>
        <item x="405"/>
        <item x="406"/>
        <item x="407"/>
        <item x="408"/>
        <item x="409"/>
        <item x="410"/>
        <item x="411"/>
        <item x="412"/>
        <item x="413"/>
        <item x="414"/>
        <item x="415"/>
        <item x="771"/>
        <item x="775"/>
        <item x="779"/>
        <item x="782"/>
        <item x="785"/>
        <item x="789"/>
        <item x="792"/>
        <item x="796"/>
        <item x="800"/>
        <item x="804"/>
        <item x="807"/>
        <item x="810"/>
        <item x="814"/>
        <item x="817"/>
        <item x="821"/>
        <item x="829"/>
        <item x="416"/>
        <item x="417"/>
        <item x="418"/>
        <item x="419"/>
        <item x="420"/>
        <item x="421"/>
        <item x="422"/>
        <item x="423"/>
        <item x="424"/>
        <item x="425"/>
        <item x="833"/>
        <item x="837"/>
        <item x="839"/>
        <item x="843"/>
        <item x="846"/>
        <item x="850"/>
        <item x="851"/>
        <item x="856"/>
        <item x="859"/>
        <item x="865"/>
        <item x="871"/>
        <item x="874"/>
        <item x="877"/>
        <item x="880"/>
        <item x="883"/>
        <item x="886"/>
        <item x="426"/>
        <item x="427"/>
        <item x="428"/>
        <item x="429"/>
        <item x="430"/>
        <item x="431"/>
        <item x="432"/>
        <item x="433"/>
        <item x="434"/>
        <item x="435"/>
        <item x="436"/>
        <item x="437"/>
        <item x="889"/>
        <item x="892"/>
        <item x="896"/>
        <item x="900"/>
        <item x="906"/>
        <item x="909"/>
        <item x="912"/>
        <item x="916"/>
        <item x="920"/>
        <item x="924"/>
        <item x="931"/>
        <item x="934"/>
        <item x="938"/>
        <item x="941"/>
        <item x="945"/>
        <item x="949"/>
        <item x="953"/>
        <item x="438"/>
        <item x="439"/>
        <item x="440"/>
        <item x="441"/>
        <item x="442"/>
        <item x="443"/>
        <item x="444"/>
        <item x="445"/>
        <item x="446"/>
        <item x="957"/>
        <item x="963"/>
        <item x="967"/>
        <item x="971"/>
        <item x="975"/>
        <item x="979"/>
        <item x="983"/>
        <item x="987"/>
        <item x="990"/>
        <item x="993"/>
        <item x="997"/>
        <item x="1000"/>
        <item x="1004"/>
        <item x="1008"/>
        <item x="1012"/>
        <item x="1016"/>
        <item x="1019"/>
        <item x="447"/>
        <item x="448"/>
        <item x="449"/>
        <item x="450"/>
        <item x="451"/>
        <item x="452"/>
        <item x="453"/>
        <item x="454"/>
        <item x="455"/>
        <item x="456"/>
        <item x="457"/>
        <item x="1022"/>
        <item x="1025"/>
        <item x="1028"/>
        <item x="1031"/>
        <item x="1035"/>
        <item x="1039"/>
        <item x="1044"/>
        <item x="1047"/>
        <item x="1051"/>
        <item x="1054"/>
        <item x="1058"/>
        <item x="1066"/>
        <item x="1069"/>
        <item x="1072"/>
        <item x="1075"/>
        <item x="1079"/>
        <item x="458"/>
        <item x="459"/>
        <item x="460"/>
        <item x="461"/>
        <item x="462"/>
        <item x="463"/>
        <item x="464"/>
        <item x="465"/>
        <item x="466"/>
        <item x="467"/>
        <item x="468"/>
        <item x="1083"/>
        <item x="1087"/>
        <item x="1091"/>
        <item x="1095"/>
        <item x="1099"/>
        <item x="1102"/>
        <item x="1106"/>
        <item x="1109"/>
        <item x="1113"/>
        <item x="1117"/>
        <item x="1120"/>
        <item x="1124"/>
        <item x="1128"/>
        <item x="1132"/>
        <item x="1136"/>
        <item x="1140"/>
        <item x="1144"/>
        <item x="469"/>
        <item x="470"/>
        <item x="471"/>
        <item x="472"/>
        <item x="473"/>
        <item x="474"/>
        <item x="475"/>
        <item x="476"/>
        <item x="477"/>
        <item x="1151"/>
        <item x="1155"/>
        <item x="1158"/>
        <item x="1161"/>
        <item x="1165"/>
        <item x="1168"/>
        <item x="1172"/>
        <item x="1176"/>
        <item x="1181"/>
        <item x="1184"/>
        <item x="1188"/>
        <item x="1191"/>
        <item x="1195"/>
        <item x="1199"/>
        <item x="1203"/>
        <item x="1206"/>
        <item x="1210"/>
        <item x="1213"/>
        <item t="default"/>
      </items>
    </pivotField>
    <pivotField showAll="0"/>
    <pivotField showAll="0"/>
    <pivotField showAll="0"/>
    <pivotField showAll="0"/>
    <pivotField showAll="0">
      <items count="4">
        <item x="1"/>
        <item x="0"/>
        <item x="2"/>
        <item t="default"/>
      </items>
    </pivotField>
    <pivotField showAll="0"/>
    <pivotField showAll="0"/>
    <pivotField axis="axisRow" showAll="0">
      <items count="4">
        <item x="2"/>
        <item x="0"/>
        <item x="1"/>
        <item t="default"/>
      </items>
    </pivotField>
    <pivotField axis="axisRow" showAll="0">
      <items count="18">
        <item x="7"/>
        <item x="8"/>
        <item x="2"/>
        <item x="1"/>
        <item x="5"/>
        <item x="6"/>
        <item x="13"/>
        <item x="10"/>
        <item x="11"/>
        <item x="15"/>
        <item x="14"/>
        <item x="4"/>
        <item x="0"/>
        <item x="9"/>
        <item x="3"/>
        <item x="12"/>
        <item x="16"/>
        <item t="default"/>
      </items>
    </pivotField>
    <pivotField showAll="0"/>
    <pivotField showAll="0"/>
    <pivotField dataField="1" showAll="0"/>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2">
    <field x="13"/>
    <field x="14"/>
  </rowFields>
  <rowItems count="21">
    <i>
      <x/>
    </i>
    <i r="1">
      <x v="4"/>
    </i>
    <i r="1">
      <x v="5"/>
    </i>
    <i r="1">
      <x v="9"/>
    </i>
    <i r="1">
      <x v="16"/>
    </i>
    <i>
      <x v="1"/>
    </i>
    <i r="1">
      <x v="1"/>
    </i>
    <i r="1">
      <x v="2"/>
    </i>
    <i r="1">
      <x v="3"/>
    </i>
    <i r="1">
      <x v="7"/>
    </i>
    <i r="1">
      <x v="8"/>
    </i>
    <i r="1">
      <x v="10"/>
    </i>
    <i r="1">
      <x v="12"/>
    </i>
    <i r="1">
      <x v="14"/>
    </i>
    <i r="1">
      <x v="15"/>
    </i>
    <i>
      <x v="2"/>
    </i>
    <i r="1">
      <x/>
    </i>
    <i r="1">
      <x v="6"/>
    </i>
    <i r="1">
      <x v="11"/>
    </i>
    <i r="1">
      <x v="13"/>
    </i>
    <i t="grand">
      <x/>
    </i>
  </rowItems>
  <colItems count="1">
    <i/>
  </colItems>
  <dataFields count="1">
    <dataField name="Sum of  Sales " fld="17" showDataAs="percentOfTotal" baseField="13" baseItem="2" numFmtId="9"/>
  </dataFields>
  <chartFormats count="2">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8716ED2-1AA4-42A3-849B-4A547A31B38B}" name="PivotTable1"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A3:B22" firstHeaderRow="1" firstDataRow="1" firstDataCol="1"/>
  <pivotFields count="25">
    <pivotField showAll="0"/>
    <pivotField showAll="0"/>
    <pivotField showAll="0"/>
    <pivotField showAll="0"/>
    <pivotField showAll="0"/>
    <pivotField numFmtId="14" showAll="0">
      <items count="1215">
        <item x="0"/>
        <item x="1"/>
        <item x="2"/>
        <item x="3"/>
        <item x="4"/>
        <item x="5"/>
        <item x="6"/>
        <item x="7"/>
        <item x="8"/>
        <item x="9"/>
        <item x="478"/>
        <item x="481"/>
        <item x="485"/>
        <item x="491"/>
        <item x="495"/>
        <item x="499"/>
        <item x="502"/>
        <item x="505"/>
        <item x="508"/>
        <item x="515"/>
        <item x="519"/>
        <item x="523"/>
        <item x="529"/>
        <item x="10"/>
        <item x="11"/>
        <item x="12"/>
        <item x="13"/>
        <item x="14"/>
        <item x="15"/>
        <item x="16"/>
        <item x="17"/>
        <item x="543"/>
        <item x="547"/>
        <item x="551"/>
        <item x="554"/>
        <item x="561"/>
        <item x="565"/>
        <item x="569"/>
        <item x="573"/>
        <item x="577"/>
        <item x="18"/>
        <item x="19"/>
        <item x="20"/>
        <item x="21"/>
        <item x="22"/>
        <item x="23"/>
        <item x="24"/>
        <item x="25"/>
        <item x="26"/>
        <item x="27"/>
        <item x="589"/>
        <item x="593"/>
        <item x="597"/>
        <item x="599"/>
        <item x="602"/>
        <item x="611"/>
        <item x="615"/>
        <item x="619"/>
        <item x="623"/>
        <item x="626"/>
        <item x="629"/>
        <item x="635"/>
        <item x="639"/>
        <item x="643"/>
        <item x="646"/>
        <item x="28"/>
        <item x="29"/>
        <item x="30"/>
        <item x="31"/>
        <item x="32"/>
        <item x="33"/>
        <item x="34"/>
        <item x="35"/>
        <item x="653"/>
        <item x="656"/>
        <item x="659"/>
        <item x="665"/>
        <item x="668"/>
        <item x="672"/>
        <item x="676"/>
        <item x="678"/>
        <item x="687"/>
        <item x="691"/>
        <item x="695"/>
        <item x="698"/>
        <item x="701"/>
        <item x="36"/>
        <item x="37"/>
        <item x="38"/>
        <item x="39"/>
        <item x="40"/>
        <item x="41"/>
        <item x="42"/>
        <item x="707"/>
        <item x="714"/>
        <item x="718"/>
        <item x="722"/>
        <item x="725"/>
        <item x="728"/>
        <item x="731"/>
        <item x="744"/>
        <item x="747"/>
        <item x="750"/>
        <item x="753"/>
        <item x="760"/>
        <item x="764"/>
        <item x="43"/>
        <item x="44"/>
        <item x="45"/>
        <item x="46"/>
        <item x="47"/>
        <item x="48"/>
        <item x="49"/>
        <item x="50"/>
        <item x="51"/>
        <item x="768"/>
        <item x="772"/>
        <item x="776"/>
        <item x="780"/>
        <item x="783"/>
        <item x="786"/>
        <item x="793"/>
        <item x="797"/>
        <item x="801"/>
        <item x="808"/>
        <item x="811"/>
        <item x="818"/>
        <item x="822"/>
        <item x="825"/>
        <item x="52"/>
        <item x="53"/>
        <item x="54"/>
        <item x="55"/>
        <item x="56"/>
        <item x="57"/>
        <item x="58"/>
        <item x="59"/>
        <item x="60"/>
        <item x="61"/>
        <item x="62"/>
        <item x="63"/>
        <item x="830"/>
        <item x="834"/>
        <item x="840"/>
        <item x="847"/>
        <item x="852"/>
        <item x="855"/>
        <item x="857"/>
        <item x="862"/>
        <item x="868"/>
        <item x="872"/>
        <item x="875"/>
        <item x="878"/>
        <item x="884"/>
        <item x="64"/>
        <item x="65"/>
        <item x="66"/>
        <item x="67"/>
        <item x="68"/>
        <item x="69"/>
        <item x="70"/>
        <item x="71"/>
        <item x="72"/>
        <item x="73"/>
        <item x="893"/>
        <item x="897"/>
        <item x="901"/>
        <item x="904"/>
        <item x="907"/>
        <item x="913"/>
        <item x="917"/>
        <item x="921"/>
        <item x="925"/>
        <item x="928"/>
        <item x="932"/>
        <item x="935"/>
        <item x="942"/>
        <item x="946"/>
        <item x="950"/>
        <item x="74"/>
        <item x="75"/>
        <item x="76"/>
        <item x="77"/>
        <item x="78"/>
        <item x="79"/>
        <item x="80"/>
        <item x="81"/>
        <item x="82"/>
        <item x="83"/>
        <item x="954"/>
        <item x="958"/>
        <item x="961"/>
        <item x="964"/>
        <item x="968"/>
        <item x="972"/>
        <item x="976"/>
        <item x="980"/>
        <item x="984"/>
        <item x="988"/>
        <item x="991"/>
        <item x="994"/>
        <item x="1001"/>
        <item x="1005"/>
        <item x="1009"/>
        <item x="1013"/>
        <item x="1017"/>
        <item x="84"/>
        <item x="85"/>
        <item x="86"/>
        <item x="87"/>
        <item x="88"/>
        <item x="89"/>
        <item x="90"/>
        <item x="91"/>
        <item x="92"/>
        <item x="1020"/>
        <item x="1023"/>
        <item x="1032"/>
        <item x="1036"/>
        <item x="1040"/>
        <item x="1042"/>
        <item x="1045"/>
        <item x="1048"/>
        <item x="1055"/>
        <item x="1059"/>
        <item x="1062"/>
        <item x="1064"/>
        <item x="1067"/>
        <item x="1076"/>
        <item x="93"/>
        <item x="94"/>
        <item x="95"/>
        <item x="96"/>
        <item x="97"/>
        <item x="98"/>
        <item x="99"/>
        <item x="100"/>
        <item x="101"/>
        <item x="1080"/>
        <item x="1084"/>
        <item x="1088"/>
        <item x="1092"/>
        <item x="1096"/>
        <item x="1100"/>
        <item x="1103"/>
        <item x="1110"/>
        <item x="1114"/>
        <item x="1118"/>
        <item x="1121"/>
        <item x="1125"/>
        <item x="1129"/>
        <item x="1133"/>
        <item x="1137"/>
        <item x="1141"/>
        <item x="1145"/>
        <item x="102"/>
        <item x="103"/>
        <item x="104"/>
        <item x="105"/>
        <item x="106"/>
        <item x="107"/>
        <item x="108"/>
        <item x="109"/>
        <item x="110"/>
        <item x="1148"/>
        <item x="1152"/>
        <item x="1156"/>
        <item x="1159"/>
        <item x="1162"/>
        <item x="1169"/>
        <item x="1173"/>
        <item x="1177"/>
        <item x="1179"/>
        <item x="1182"/>
        <item x="1185"/>
        <item x="1192"/>
        <item x="1196"/>
        <item x="1200"/>
        <item x="1204"/>
        <item x="1207"/>
        <item x="111"/>
        <item x="112"/>
        <item x="113"/>
        <item x="114"/>
        <item x="115"/>
        <item x="116"/>
        <item x="117"/>
        <item x="118"/>
        <item x="119"/>
        <item x="120"/>
        <item x="479"/>
        <item x="482"/>
        <item x="488"/>
        <item x="492"/>
        <item x="496"/>
        <item x="500"/>
        <item x="503"/>
        <item x="509"/>
        <item x="512"/>
        <item x="516"/>
        <item x="520"/>
        <item x="526"/>
        <item x="530"/>
        <item x="535"/>
        <item x="121"/>
        <item x="122"/>
        <item x="123"/>
        <item x="124"/>
        <item x="125"/>
        <item x="126"/>
        <item x="127"/>
        <item x="128"/>
        <item x="129"/>
        <item x="130"/>
        <item x="540"/>
        <item x="544"/>
        <item x="548"/>
        <item x="555"/>
        <item x="558"/>
        <item x="562"/>
        <item x="566"/>
        <item x="570"/>
        <item x="580"/>
        <item x="583"/>
        <item x="586"/>
        <item x="131"/>
        <item x="132"/>
        <item x="133"/>
        <item x="134"/>
        <item x="135"/>
        <item x="136"/>
        <item x="137"/>
        <item x="138"/>
        <item x="139"/>
        <item x="140"/>
        <item x="141"/>
        <item x="587"/>
        <item x="590"/>
        <item x="594"/>
        <item x="598"/>
        <item x="600"/>
        <item x="605"/>
        <item x="608"/>
        <item x="612"/>
        <item x="616"/>
        <item x="620"/>
        <item x="624"/>
        <item x="630"/>
        <item x="633"/>
        <item x="636"/>
        <item x="640"/>
        <item x="644"/>
        <item x="647"/>
        <item x="142"/>
        <item x="143"/>
        <item x="144"/>
        <item x="145"/>
        <item x="146"/>
        <item x="147"/>
        <item x="148"/>
        <item x="149"/>
        <item x="150"/>
        <item x="650"/>
        <item x="654"/>
        <item x="660"/>
        <item x="663"/>
        <item x="669"/>
        <item x="673"/>
        <item x="679"/>
        <item x="681"/>
        <item x="684"/>
        <item x="688"/>
        <item x="692"/>
        <item x="696"/>
        <item x="699"/>
        <item x="704"/>
        <item x="151"/>
        <item x="152"/>
        <item x="153"/>
        <item x="154"/>
        <item x="155"/>
        <item x="156"/>
        <item x="157"/>
        <item x="158"/>
        <item x="159"/>
        <item x="160"/>
        <item x="708"/>
        <item x="711"/>
        <item x="715"/>
        <item x="719"/>
        <item x="723"/>
        <item x="726"/>
        <item x="732"/>
        <item x="735"/>
        <item x="738"/>
        <item x="741"/>
        <item x="745"/>
        <item x="748"/>
        <item x="754"/>
        <item x="757"/>
        <item x="761"/>
        <item x="765"/>
        <item x="161"/>
        <item x="162"/>
        <item x="163"/>
        <item x="164"/>
        <item x="165"/>
        <item x="166"/>
        <item x="167"/>
        <item x="168"/>
        <item x="169"/>
        <item x="170"/>
        <item x="769"/>
        <item x="773"/>
        <item x="777"/>
        <item x="781"/>
        <item x="787"/>
        <item x="790"/>
        <item x="794"/>
        <item x="798"/>
        <item x="802"/>
        <item x="805"/>
        <item x="812"/>
        <item x="815"/>
        <item x="819"/>
        <item x="823"/>
        <item x="826"/>
        <item x="828"/>
        <item x="171"/>
        <item x="172"/>
        <item x="173"/>
        <item x="174"/>
        <item x="175"/>
        <item x="176"/>
        <item x="177"/>
        <item x="178"/>
        <item x="179"/>
        <item x="831"/>
        <item x="835"/>
        <item x="841"/>
        <item x="844"/>
        <item x="848"/>
        <item x="853"/>
        <item x="860"/>
        <item x="863"/>
        <item x="866"/>
        <item x="869"/>
        <item x="873"/>
        <item x="876"/>
        <item x="881"/>
        <item x="180"/>
        <item x="181"/>
        <item x="182"/>
        <item x="183"/>
        <item x="184"/>
        <item x="185"/>
        <item x="186"/>
        <item x="187"/>
        <item x="887"/>
        <item x="890"/>
        <item x="894"/>
        <item x="898"/>
        <item x="902"/>
        <item x="905"/>
        <item x="910"/>
        <item x="914"/>
        <item x="918"/>
        <item x="922"/>
        <item x="926"/>
        <item x="929"/>
        <item x="936"/>
        <item x="939"/>
        <item x="943"/>
        <item x="947"/>
        <item x="951"/>
        <item x="188"/>
        <item x="189"/>
        <item x="190"/>
        <item x="191"/>
        <item x="192"/>
        <item x="193"/>
        <item x="194"/>
        <item x="195"/>
        <item x="196"/>
        <item x="197"/>
        <item x="955"/>
        <item x="959"/>
        <item x="965"/>
        <item x="969"/>
        <item x="973"/>
        <item x="977"/>
        <item x="981"/>
        <item x="985"/>
        <item x="989"/>
        <item x="995"/>
        <item x="998"/>
        <item x="1002"/>
        <item x="1006"/>
        <item x="1010"/>
        <item x="1014"/>
        <item x="198"/>
        <item x="199"/>
        <item x="200"/>
        <item x="201"/>
        <item x="202"/>
        <item x="203"/>
        <item x="204"/>
        <item x="205"/>
        <item x="206"/>
        <item x="1021"/>
        <item x="1026"/>
        <item x="1029"/>
        <item x="1033"/>
        <item x="1037"/>
        <item x="1041"/>
        <item x="1043"/>
        <item x="1049"/>
        <item x="1052"/>
        <item x="1056"/>
        <item x="1060"/>
        <item x="1063"/>
        <item x="1065"/>
        <item x="1070"/>
        <item x="1073"/>
        <item x="1077"/>
        <item x="207"/>
        <item x="208"/>
        <item x="209"/>
        <item x="210"/>
        <item x="211"/>
        <item x="212"/>
        <item x="213"/>
        <item x="214"/>
        <item x="215"/>
        <item x="216"/>
        <item x="1081"/>
        <item x="1085"/>
        <item x="1089"/>
        <item x="1093"/>
        <item x="1097"/>
        <item x="1104"/>
        <item x="1107"/>
        <item x="1111"/>
        <item x="1115"/>
        <item x="1119"/>
        <item x="1122"/>
        <item x="1126"/>
        <item x="1130"/>
        <item x="1134"/>
        <item x="1138"/>
        <item x="1142"/>
        <item x="1146"/>
        <item x="217"/>
        <item x="218"/>
        <item x="219"/>
        <item x="220"/>
        <item x="221"/>
        <item x="222"/>
        <item x="223"/>
        <item x="224"/>
        <item x="225"/>
        <item x="226"/>
        <item x="227"/>
        <item x="1149"/>
        <item x="1153"/>
        <item x="1157"/>
        <item x="1163"/>
        <item x="1166"/>
        <item x="1170"/>
        <item x="1174"/>
        <item x="1178"/>
        <item x="1180"/>
        <item x="1186"/>
        <item x="1189"/>
        <item x="1193"/>
        <item x="1197"/>
        <item x="1201"/>
        <item x="1205"/>
        <item x="1208"/>
        <item x="1211"/>
        <item x="228"/>
        <item x="229"/>
        <item x="230"/>
        <item x="231"/>
        <item x="232"/>
        <item x="233"/>
        <item x="234"/>
        <item x="235"/>
        <item x="236"/>
        <item x="483"/>
        <item x="486"/>
        <item x="489"/>
        <item x="493"/>
        <item x="497"/>
        <item x="501"/>
        <item x="506"/>
        <item x="510"/>
        <item x="513"/>
        <item x="517"/>
        <item x="521"/>
        <item x="524"/>
        <item x="527"/>
        <item x="531"/>
        <item x="533"/>
        <item x="536"/>
        <item x="538"/>
        <item x="237"/>
        <item x="238"/>
        <item x="239"/>
        <item x="240"/>
        <item x="241"/>
        <item x="242"/>
        <item x="243"/>
        <item x="244"/>
        <item x="245"/>
        <item x="246"/>
        <item x="247"/>
        <item x="541"/>
        <item x="545"/>
        <item x="549"/>
        <item x="552"/>
        <item x="556"/>
        <item x="557"/>
        <item x="559"/>
        <item x="563"/>
        <item x="567"/>
        <item x="571"/>
        <item x="575"/>
        <item x="578"/>
        <item x="581"/>
        <item x="584"/>
        <item x="248"/>
        <item x="249"/>
        <item x="250"/>
        <item x="251"/>
        <item x="252"/>
        <item x="253"/>
        <item x="254"/>
        <item x="255"/>
        <item x="256"/>
        <item x="257"/>
        <item x="258"/>
        <item x="588"/>
        <item x="591"/>
        <item x="595"/>
        <item x="603"/>
        <item x="606"/>
        <item x="609"/>
        <item x="613"/>
        <item x="617"/>
        <item x="621"/>
        <item x="627"/>
        <item x="631"/>
        <item x="637"/>
        <item x="641"/>
        <item x="645"/>
        <item x="648"/>
        <item x="259"/>
        <item x="260"/>
        <item x="261"/>
        <item x="262"/>
        <item x="263"/>
        <item x="264"/>
        <item x="265"/>
        <item x="266"/>
        <item x="267"/>
        <item x="268"/>
        <item x="269"/>
        <item x="651"/>
        <item x="657"/>
        <item x="661"/>
        <item x="666"/>
        <item x="670"/>
        <item x="674"/>
        <item x="680"/>
        <item x="682"/>
        <item x="685"/>
        <item x="689"/>
        <item x="693"/>
        <item x="697"/>
        <item x="702"/>
        <item x="705"/>
        <item x="270"/>
        <item x="271"/>
        <item x="272"/>
        <item x="273"/>
        <item x="274"/>
        <item x="275"/>
        <item x="276"/>
        <item x="277"/>
        <item x="278"/>
        <item x="279"/>
        <item x="709"/>
        <item x="712"/>
        <item x="716"/>
        <item x="720"/>
        <item x="724"/>
        <item x="727"/>
        <item x="733"/>
        <item x="736"/>
        <item x="739"/>
        <item x="742"/>
        <item x="746"/>
        <item x="751"/>
        <item x="755"/>
        <item x="758"/>
        <item x="762"/>
        <item x="766"/>
        <item x="280"/>
        <item x="281"/>
        <item x="282"/>
        <item x="283"/>
        <item x="284"/>
        <item x="285"/>
        <item x="286"/>
        <item x="287"/>
        <item x="288"/>
        <item x="289"/>
        <item x="770"/>
        <item x="774"/>
        <item x="778"/>
        <item x="784"/>
        <item x="788"/>
        <item x="791"/>
        <item x="795"/>
        <item x="799"/>
        <item x="803"/>
        <item x="806"/>
        <item x="809"/>
        <item x="813"/>
        <item x="816"/>
        <item x="820"/>
        <item x="824"/>
        <item x="827"/>
        <item x="290"/>
        <item x="291"/>
        <item x="292"/>
        <item x="293"/>
        <item x="294"/>
        <item x="295"/>
        <item x="296"/>
        <item x="297"/>
        <item x="298"/>
        <item x="299"/>
        <item x="300"/>
        <item x="832"/>
        <item x="836"/>
        <item x="838"/>
        <item x="842"/>
        <item x="845"/>
        <item x="849"/>
        <item x="854"/>
        <item x="858"/>
        <item x="861"/>
        <item x="864"/>
        <item x="867"/>
        <item x="870"/>
        <item x="879"/>
        <item x="882"/>
        <item x="885"/>
        <item x="301"/>
        <item x="302"/>
        <item x="303"/>
        <item x="304"/>
        <item x="305"/>
        <item x="306"/>
        <item x="307"/>
        <item x="308"/>
        <item x="309"/>
        <item x="310"/>
        <item x="888"/>
        <item x="891"/>
        <item x="895"/>
        <item x="899"/>
        <item x="903"/>
        <item x="908"/>
        <item x="911"/>
        <item x="915"/>
        <item x="919"/>
        <item x="923"/>
        <item x="927"/>
        <item x="930"/>
        <item x="933"/>
        <item x="937"/>
        <item x="940"/>
        <item x="944"/>
        <item x="948"/>
        <item x="952"/>
        <item x="311"/>
        <item x="312"/>
        <item x="313"/>
        <item x="314"/>
        <item x="315"/>
        <item x="316"/>
        <item x="317"/>
        <item x="318"/>
        <item x="319"/>
        <item x="320"/>
        <item x="956"/>
        <item x="960"/>
        <item x="962"/>
        <item x="966"/>
        <item x="970"/>
        <item x="974"/>
        <item x="978"/>
        <item x="982"/>
        <item x="986"/>
        <item x="992"/>
        <item x="996"/>
        <item x="999"/>
        <item x="1003"/>
        <item x="1007"/>
        <item x="1011"/>
        <item x="1015"/>
        <item x="1018"/>
        <item x="321"/>
        <item x="322"/>
        <item x="323"/>
        <item x="324"/>
        <item x="325"/>
        <item x="326"/>
        <item x="327"/>
        <item x="328"/>
        <item x="1024"/>
        <item x="1027"/>
        <item x="1030"/>
        <item x="1034"/>
        <item x="1038"/>
        <item x="1046"/>
        <item x="1050"/>
        <item x="1053"/>
        <item x="1057"/>
        <item x="1061"/>
        <item x="1068"/>
        <item x="1071"/>
        <item x="1074"/>
        <item x="1078"/>
        <item x="329"/>
        <item x="330"/>
        <item x="331"/>
        <item x="332"/>
        <item x="333"/>
        <item x="334"/>
        <item x="335"/>
        <item x="336"/>
        <item x="337"/>
        <item x="338"/>
        <item x="339"/>
        <item x="340"/>
        <item x="1082"/>
        <item x="1086"/>
        <item x="1090"/>
        <item x="1094"/>
        <item x="1098"/>
        <item x="1101"/>
        <item x="1105"/>
        <item x="1108"/>
        <item x="1112"/>
        <item x="1116"/>
        <item x="1123"/>
        <item x="1127"/>
        <item x="1131"/>
        <item x="1135"/>
        <item x="1139"/>
        <item x="1143"/>
        <item x="1147"/>
        <item x="341"/>
        <item x="342"/>
        <item x="343"/>
        <item x="344"/>
        <item x="345"/>
        <item x="346"/>
        <item x="347"/>
        <item x="348"/>
        <item x="349"/>
        <item x="350"/>
        <item x="351"/>
        <item x="1150"/>
        <item x="1154"/>
        <item x="1160"/>
        <item x="1164"/>
        <item x="1167"/>
        <item x="1171"/>
        <item x="1175"/>
        <item x="1183"/>
        <item x="1187"/>
        <item x="1190"/>
        <item x="1194"/>
        <item x="1198"/>
        <item x="1202"/>
        <item x="1209"/>
        <item x="1212"/>
        <item x="352"/>
        <item x="353"/>
        <item x="354"/>
        <item x="355"/>
        <item x="356"/>
        <item x="357"/>
        <item x="358"/>
        <item x="359"/>
        <item x="360"/>
        <item x="361"/>
        <item x="480"/>
        <item x="484"/>
        <item x="487"/>
        <item x="490"/>
        <item x="494"/>
        <item x="498"/>
        <item x="504"/>
        <item x="507"/>
        <item x="511"/>
        <item x="514"/>
        <item x="518"/>
        <item x="522"/>
        <item x="525"/>
        <item x="528"/>
        <item x="532"/>
        <item x="534"/>
        <item x="537"/>
        <item x="539"/>
        <item x="362"/>
        <item x="363"/>
        <item x="364"/>
        <item x="365"/>
        <item x="366"/>
        <item x="367"/>
        <item x="368"/>
        <item x="369"/>
        <item x="370"/>
        <item x="371"/>
        <item x="542"/>
        <item x="546"/>
        <item x="550"/>
        <item x="553"/>
        <item x="560"/>
        <item x="564"/>
        <item x="568"/>
        <item x="572"/>
        <item x="574"/>
        <item x="576"/>
        <item x="579"/>
        <item x="582"/>
        <item x="585"/>
        <item x="372"/>
        <item x="373"/>
        <item x="374"/>
        <item x="375"/>
        <item x="376"/>
        <item x="377"/>
        <item x="378"/>
        <item x="379"/>
        <item x="380"/>
        <item x="381"/>
        <item x="382"/>
        <item x="383"/>
        <item x="592"/>
        <item x="596"/>
        <item x="601"/>
        <item x="604"/>
        <item x="607"/>
        <item x="610"/>
        <item x="614"/>
        <item x="618"/>
        <item x="622"/>
        <item x="625"/>
        <item x="628"/>
        <item x="632"/>
        <item x="634"/>
        <item x="638"/>
        <item x="642"/>
        <item x="649"/>
        <item x="384"/>
        <item x="385"/>
        <item x="386"/>
        <item x="387"/>
        <item x="388"/>
        <item x="389"/>
        <item x="390"/>
        <item x="391"/>
        <item x="392"/>
        <item x="652"/>
        <item x="655"/>
        <item x="658"/>
        <item x="662"/>
        <item x="664"/>
        <item x="667"/>
        <item x="671"/>
        <item x="675"/>
        <item x="677"/>
        <item x="683"/>
        <item x="686"/>
        <item x="690"/>
        <item x="694"/>
        <item x="700"/>
        <item x="703"/>
        <item x="706"/>
        <item x="393"/>
        <item x="394"/>
        <item x="395"/>
        <item x="396"/>
        <item x="397"/>
        <item x="398"/>
        <item x="399"/>
        <item x="400"/>
        <item x="401"/>
        <item x="402"/>
        <item x="403"/>
        <item x="404"/>
        <item x="710"/>
        <item x="713"/>
        <item x="717"/>
        <item x="721"/>
        <item x="729"/>
        <item x="730"/>
        <item x="734"/>
        <item x="737"/>
        <item x="740"/>
        <item x="743"/>
        <item x="749"/>
        <item x="752"/>
        <item x="756"/>
        <item x="759"/>
        <item x="763"/>
        <item x="767"/>
        <item x="405"/>
        <item x="406"/>
        <item x="407"/>
        <item x="408"/>
        <item x="409"/>
        <item x="410"/>
        <item x="411"/>
        <item x="412"/>
        <item x="413"/>
        <item x="414"/>
        <item x="415"/>
        <item x="771"/>
        <item x="775"/>
        <item x="779"/>
        <item x="782"/>
        <item x="785"/>
        <item x="789"/>
        <item x="792"/>
        <item x="796"/>
        <item x="800"/>
        <item x="804"/>
        <item x="807"/>
        <item x="810"/>
        <item x="814"/>
        <item x="817"/>
        <item x="821"/>
        <item x="829"/>
        <item x="416"/>
        <item x="417"/>
        <item x="418"/>
        <item x="419"/>
        <item x="420"/>
        <item x="421"/>
        <item x="422"/>
        <item x="423"/>
        <item x="424"/>
        <item x="425"/>
        <item x="833"/>
        <item x="837"/>
        <item x="839"/>
        <item x="843"/>
        <item x="846"/>
        <item x="850"/>
        <item x="851"/>
        <item x="856"/>
        <item x="859"/>
        <item x="865"/>
        <item x="871"/>
        <item x="874"/>
        <item x="877"/>
        <item x="880"/>
        <item x="883"/>
        <item x="886"/>
        <item x="426"/>
        <item x="427"/>
        <item x="428"/>
        <item x="429"/>
        <item x="430"/>
        <item x="431"/>
        <item x="432"/>
        <item x="433"/>
        <item x="434"/>
        <item x="435"/>
        <item x="436"/>
        <item x="437"/>
        <item x="889"/>
        <item x="892"/>
        <item x="896"/>
        <item x="900"/>
        <item x="906"/>
        <item x="909"/>
        <item x="912"/>
        <item x="916"/>
        <item x="920"/>
        <item x="924"/>
        <item x="931"/>
        <item x="934"/>
        <item x="938"/>
        <item x="941"/>
        <item x="945"/>
        <item x="949"/>
        <item x="953"/>
        <item x="438"/>
        <item x="439"/>
        <item x="440"/>
        <item x="441"/>
        <item x="442"/>
        <item x="443"/>
        <item x="444"/>
        <item x="445"/>
        <item x="446"/>
        <item x="957"/>
        <item x="963"/>
        <item x="967"/>
        <item x="971"/>
        <item x="975"/>
        <item x="979"/>
        <item x="983"/>
        <item x="987"/>
        <item x="990"/>
        <item x="993"/>
        <item x="997"/>
        <item x="1000"/>
        <item x="1004"/>
        <item x="1008"/>
        <item x="1012"/>
        <item x="1016"/>
        <item x="1019"/>
        <item x="447"/>
        <item x="448"/>
        <item x="449"/>
        <item x="450"/>
        <item x="451"/>
        <item x="452"/>
        <item x="453"/>
        <item x="454"/>
        <item x="455"/>
        <item x="456"/>
        <item x="457"/>
        <item x="1022"/>
        <item x="1025"/>
        <item x="1028"/>
        <item x="1031"/>
        <item x="1035"/>
        <item x="1039"/>
        <item x="1044"/>
        <item x="1047"/>
        <item x="1051"/>
        <item x="1054"/>
        <item x="1058"/>
        <item x="1066"/>
        <item x="1069"/>
        <item x="1072"/>
        <item x="1075"/>
        <item x="1079"/>
        <item x="458"/>
        <item x="459"/>
        <item x="460"/>
        <item x="461"/>
        <item x="462"/>
        <item x="463"/>
        <item x="464"/>
        <item x="465"/>
        <item x="466"/>
        <item x="467"/>
        <item x="468"/>
        <item x="1083"/>
        <item x="1087"/>
        <item x="1091"/>
        <item x="1095"/>
        <item x="1099"/>
        <item x="1102"/>
        <item x="1106"/>
        <item x="1109"/>
        <item x="1113"/>
        <item x="1117"/>
        <item x="1120"/>
        <item x="1124"/>
        <item x="1128"/>
        <item x="1132"/>
        <item x="1136"/>
        <item x="1140"/>
        <item x="1144"/>
        <item x="469"/>
        <item x="470"/>
        <item x="471"/>
        <item x="472"/>
        <item x="473"/>
        <item x="474"/>
        <item x="475"/>
        <item x="476"/>
        <item x="477"/>
        <item x="1151"/>
        <item x="1155"/>
        <item x="1158"/>
        <item x="1161"/>
        <item x="1165"/>
        <item x="1168"/>
        <item x="1172"/>
        <item x="1176"/>
        <item x="1181"/>
        <item x="1184"/>
        <item x="1188"/>
        <item x="1191"/>
        <item x="1195"/>
        <item x="1199"/>
        <item x="1203"/>
        <item x="1206"/>
        <item x="1210"/>
        <item x="1213"/>
        <item t="default"/>
      </items>
    </pivotField>
    <pivotField showAll="0"/>
    <pivotField axis="axisRow" showAll="0">
      <items count="16">
        <item x="10"/>
        <item x="8"/>
        <item x="14"/>
        <item x="13"/>
        <item x="3"/>
        <item x="1"/>
        <item x="6"/>
        <item x="2"/>
        <item x="9"/>
        <item x="7"/>
        <item x="12"/>
        <item x="5"/>
        <item x="0"/>
        <item x="11"/>
        <item x="4"/>
        <item t="default"/>
      </items>
    </pivotField>
    <pivotField showAll="0"/>
    <pivotField showAll="0"/>
    <pivotField axis="axisRow" showAll="0">
      <items count="4">
        <item x="1"/>
        <item x="0"/>
        <item x="2"/>
        <item t="default"/>
      </items>
    </pivotField>
    <pivotField showAll="0"/>
    <pivotField showAll="0"/>
    <pivotField showAll="0"/>
    <pivotField showAll="0"/>
    <pivotField showAll="0"/>
    <pivotField showAll="0"/>
    <pivotField dataField="1" showAll="0"/>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2">
    <field x="10"/>
    <field x="7"/>
  </rowFields>
  <rowItems count="19">
    <i>
      <x/>
    </i>
    <i r="1">
      <x/>
    </i>
    <i r="1">
      <x v="1"/>
    </i>
    <i r="1">
      <x v="4"/>
    </i>
    <i r="1">
      <x v="5"/>
    </i>
    <i r="1">
      <x v="8"/>
    </i>
    <i r="1">
      <x v="13"/>
    </i>
    <i>
      <x v="1"/>
    </i>
    <i r="1">
      <x v="2"/>
    </i>
    <i r="1">
      <x v="3"/>
    </i>
    <i r="1">
      <x v="6"/>
    </i>
    <i r="1">
      <x v="9"/>
    </i>
    <i r="1">
      <x v="12"/>
    </i>
    <i r="1">
      <x v="14"/>
    </i>
    <i>
      <x v="2"/>
    </i>
    <i r="1">
      <x v="7"/>
    </i>
    <i r="1">
      <x v="10"/>
    </i>
    <i r="1">
      <x v="11"/>
    </i>
    <i t="grand">
      <x/>
    </i>
  </rowItems>
  <colItems count="1">
    <i/>
  </colItems>
  <dataFields count="1">
    <dataField name="Sum of  Sales "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D368AD1-A220-4ADF-8415-9DA2512F85E5}" name="PivotTable6"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18">
  <location ref="D3:E16" firstHeaderRow="1" firstDataRow="1" firstDataCol="1"/>
  <pivotFields count="25">
    <pivotField showAll="0"/>
    <pivotField showAll="0">
      <items count="1215">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t="default"/>
      </items>
    </pivotField>
    <pivotField showAll="0"/>
    <pivotField showAll="0"/>
    <pivotField showAll="0"/>
    <pivotField numFmtId="14" showAll="0">
      <items count="1215">
        <item x="0"/>
        <item x="1"/>
        <item x="2"/>
        <item x="3"/>
        <item x="4"/>
        <item x="5"/>
        <item x="6"/>
        <item x="7"/>
        <item x="8"/>
        <item x="9"/>
        <item x="478"/>
        <item x="481"/>
        <item x="485"/>
        <item x="491"/>
        <item x="495"/>
        <item x="499"/>
        <item x="502"/>
        <item x="505"/>
        <item x="508"/>
        <item x="515"/>
        <item x="519"/>
        <item x="523"/>
        <item x="529"/>
        <item x="10"/>
        <item x="11"/>
        <item x="12"/>
        <item x="13"/>
        <item x="14"/>
        <item x="15"/>
        <item x="16"/>
        <item x="17"/>
        <item x="543"/>
        <item x="547"/>
        <item x="551"/>
        <item x="554"/>
        <item x="561"/>
        <item x="565"/>
        <item x="569"/>
        <item x="573"/>
        <item x="577"/>
        <item x="18"/>
        <item x="19"/>
        <item x="20"/>
        <item x="21"/>
        <item x="22"/>
        <item x="23"/>
        <item x="24"/>
        <item x="25"/>
        <item x="26"/>
        <item x="27"/>
        <item x="589"/>
        <item x="593"/>
        <item x="597"/>
        <item x="599"/>
        <item x="602"/>
        <item x="611"/>
        <item x="615"/>
        <item x="619"/>
        <item x="623"/>
        <item x="626"/>
        <item x="629"/>
        <item x="635"/>
        <item x="639"/>
        <item x="643"/>
        <item x="646"/>
        <item x="28"/>
        <item x="29"/>
        <item x="30"/>
        <item x="31"/>
        <item x="32"/>
        <item x="33"/>
        <item x="34"/>
        <item x="35"/>
        <item x="653"/>
        <item x="656"/>
        <item x="659"/>
        <item x="665"/>
        <item x="668"/>
        <item x="672"/>
        <item x="676"/>
        <item x="678"/>
        <item x="687"/>
        <item x="691"/>
        <item x="695"/>
        <item x="698"/>
        <item x="701"/>
        <item x="36"/>
        <item x="37"/>
        <item x="38"/>
        <item x="39"/>
        <item x="40"/>
        <item x="41"/>
        <item x="42"/>
        <item x="707"/>
        <item x="714"/>
        <item x="718"/>
        <item x="722"/>
        <item x="725"/>
        <item x="728"/>
        <item x="731"/>
        <item x="744"/>
        <item x="747"/>
        <item x="750"/>
        <item x="753"/>
        <item x="760"/>
        <item x="764"/>
        <item x="43"/>
        <item x="44"/>
        <item x="45"/>
        <item x="46"/>
        <item x="47"/>
        <item x="48"/>
        <item x="49"/>
        <item x="50"/>
        <item x="51"/>
        <item x="768"/>
        <item x="772"/>
        <item x="776"/>
        <item x="780"/>
        <item x="783"/>
        <item x="786"/>
        <item x="793"/>
        <item x="797"/>
        <item x="801"/>
        <item x="808"/>
        <item x="811"/>
        <item x="818"/>
        <item x="822"/>
        <item x="825"/>
        <item x="52"/>
        <item x="53"/>
        <item x="54"/>
        <item x="55"/>
        <item x="56"/>
        <item x="57"/>
        <item x="58"/>
        <item x="59"/>
        <item x="60"/>
        <item x="61"/>
        <item x="62"/>
        <item x="63"/>
        <item x="830"/>
        <item x="834"/>
        <item x="840"/>
        <item x="847"/>
        <item x="852"/>
        <item x="855"/>
        <item x="857"/>
        <item x="862"/>
        <item x="868"/>
        <item x="872"/>
        <item x="875"/>
        <item x="878"/>
        <item x="884"/>
        <item x="64"/>
        <item x="65"/>
        <item x="66"/>
        <item x="67"/>
        <item x="68"/>
        <item x="69"/>
        <item x="70"/>
        <item x="71"/>
        <item x="72"/>
        <item x="73"/>
        <item x="893"/>
        <item x="897"/>
        <item x="901"/>
        <item x="904"/>
        <item x="907"/>
        <item x="913"/>
        <item x="917"/>
        <item x="921"/>
        <item x="925"/>
        <item x="928"/>
        <item x="932"/>
        <item x="935"/>
        <item x="942"/>
        <item x="946"/>
        <item x="950"/>
        <item x="74"/>
        <item x="75"/>
        <item x="76"/>
        <item x="77"/>
        <item x="78"/>
        <item x="79"/>
        <item x="80"/>
        <item x="81"/>
        <item x="82"/>
        <item x="83"/>
        <item x="954"/>
        <item x="958"/>
        <item x="961"/>
        <item x="964"/>
        <item x="968"/>
        <item x="972"/>
        <item x="976"/>
        <item x="980"/>
        <item x="984"/>
        <item x="988"/>
        <item x="991"/>
        <item x="994"/>
        <item x="1001"/>
        <item x="1005"/>
        <item x="1009"/>
        <item x="1013"/>
        <item x="1017"/>
        <item x="84"/>
        <item x="85"/>
        <item x="86"/>
        <item x="87"/>
        <item x="88"/>
        <item x="89"/>
        <item x="90"/>
        <item x="91"/>
        <item x="92"/>
        <item x="1020"/>
        <item x="1023"/>
        <item x="1032"/>
        <item x="1036"/>
        <item x="1040"/>
        <item x="1042"/>
        <item x="1045"/>
        <item x="1048"/>
        <item x="1055"/>
        <item x="1059"/>
        <item x="1062"/>
        <item x="1064"/>
        <item x="1067"/>
        <item x="1076"/>
        <item x="93"/>
        <item x="94"/>
        <item x="95"/>
        <item x="96"/>
        <item x="97"/>
        <item x="98"/>
        <item x="99"/>
        <item x="100"/>
        <item x="101"/>
        <item x="1080"/>
        <item x="1084"/>
        <item x="1088"/>
        <item x="1092"/>
        <item x="1096"/>
        <item x="1100"/>
        <item x="1103"/>
        <item x="1110"/>
        <item x="1114"/>
        <item x="1118"/>
        <item x="1121"/>
        <item x="1125"/>
        <item x="1129"/>
        <item x="1133"/>
        <item x="1137"/>
        <item x="1141"/>
        <item x="1145"/>
        <item x="102"/>
        <item x="103"/>
        <item x="104"/>
        <item x="105"/>
        <item x="106"/>
        <item x="107"/>
        <item x="108"/>
        <item x="109"/>
        <item x="110"/>
        <item x="1148"/>
        <item x="1152"/>
        <item x="1156"/>
        <item x="1159"/>
        <item x="1162"/>
        <item x="1169"/>
        <item x="1173"/>
        <item x="1177"/>
        <item x="1179"/>
        <item x="1182"/>
        <item x="1185"/>
        <item x="1192"/>
        <item x="1196"/>
        <item x="1200"/>
        <item x="1204"/>
        <item x="1207"/>
        <item x="111"/>
        <item x="112"/>
        <item x="113"/>
        <item x="114"/>
        <item x="115"/>
        <item x="116"/>
        <item x="117"/>
        <item x="118"/>
        <item x="119"/>
        <item x="120"/>
        <item x="479"/>
        <item x="482"/>
        <item x="488"/>
        <item x="492"/>
        <item x="496"/>
        <item x="500"/>
        <item x="503"/>
        <item x="509"/>
        <item x="512"/>
        <item x="516"/>
        <item x="520"/>
        <item x="526"/>
        <item x="530"/>
        <item x="535"/>
        <item x="121"/>
        <item x="122"/>
        <item x="123"/>
        <item x="124"/>
        <item x="125"/>
        <item x="126"/>
        <item x="127"/>
        <item x="128"/>
        <item x="129"/>
        <item x="130"/>
        <item x="540"/>
        <item x="544"/>
        <item x="548"/>
        <item x="555"/>
        <item x="558"/>
        <item x="562"/>
        <item x="566"/>
        <item x="570"/>
        <item x="580"/>
        <item x="583"/>
        <item x="586"/>
        <item x="131"/>
        <item x="132"/>
        <item x="133"/>
        <item x="134"/>
        <item x="135"/>
        <item x="136"/>
        <item x="137"/>
        <item x="138"/>
        <item x="139"/>
        <item x="140"/>
        <item x="141"/>
        <item x="587"/>
        <item x="590"/>
        <item x="594"/>
        <item x="598"/>
        <item x="600"/>
        <item x="605"/>
        <item x="608"/>
        <item x="612"/>
        <item x="616"/>
        <item x="620"/>
        <item x="624"/>
        <item x="630"/>
        <item x="633"/>
        <item x="636"/>
        <item x="640"/>
        <item x="644"/>
        <item x="647"/>
        <item x="142"/>
        <item x="143"/>
        <item x="144"/>
        <item x="145"/>
        <item x="146"/>
        <item x="147"/>
        <item x="148"/>
        <item x="149"/>
        <item x="150"/>
        <item x="650"/>
        <item x="654"/>
        <item x="660"/>
        <item x="663"/>
        <item x="669"/>
        <item x="673"/>
        <item x="679"/>
        <item x="681"/>
        <item x="684"/>
        <item x="688"/>
        <item x="692"/>
        <item x="696"/>
        <item x="699"/>
        <item x="704"/>
        <item x="151"/>
        <item x="152"/>
        <item x="153"/>
        <item x="154"/>
        <item x="155"/>
        <item x="156"/>
        <item x="157"/>
        <item x="158"/>
        <item x="159"/>
        <item x="160"/>
        <item x="708"/>
        <item x="711"/>
        <item x="715"/>
        <item x="719"/>
        <item x="723"/>
        <item x="726"/>
        <item x="732"/>
        <item x="735"/>
        <item x="738"/>
        <item x="741"/>
        <item x="745"/>
        <item x="748"/>
        <item x="754"/>
        <item x="757"/>
        <item x="761"/>
        <item x="765"/>
        <item x="161"/>
        <item x="162"/>
        <item x="163"/>
        <item x="164"/>
        <item x="165"/>
        <item x="166"/>
        <item x="167"/>
        <item x="168"/>
        <item x="169"/>
        <item x="170"/>
        <item x="769"/>
        <item x="773"/>
        <item x="777"/>
        <item x="781"/>
        <item x="787"/>
        <item x="790"/>
        <item x="794"/>
        <item x="798"/>
        <item x="802"/>
        <item x="805"/>
        <item x="812"/>
        <item x="815"/>
        <item x="819"/>
        <item x="823"/>
        <item x="826"/>
        <item x="828"/>
        <item x="171"/>
        <item x="172"/>
        <item x="173"/>
        <item x="174"/>
        <item x="175"/>
        <item x="176"/>
        <item x="177"/>
        <item x="178"/>
        <item x="179"/>
        <item x="831"/>
        <item x="835"/>
        <item x="841"/>
        <item x="844"/>
        <item x="848"/>
        <item x="853"/>
        <item x="860"/>
        <item x="863"/>
        <item x="866"/>
        <item x="869"/>
        <item x="873"/>
        <item x="876"/>
        <item x="881"/>
        <item x="180"/>
        <item x="181"/>
        <item x="182"/>
        <item x="183"/>
        <item x="184"/>
        <item x="185"/>
        <item x="186"/>
        <item x="187"/>
        <item x="887"/>
        <item x="890"/>
        <item x="894"/>
        <item x="898"/>
        <item x="902"/>
        <item x="905"/>
        <item x="910"/>
        <item x="914"/>
        <item x="918"/>
        <item x="922"/>
        <item x="926"/>
        <item x="929"/>
        <item x="936"/>
        <item x="939"/>
        <item x="943"/>
        <item x="947"/>
        <item x="951"/>
        <item x="188"/>
        <item x="189"/>
        <item x="190"/>
        <item x="191"/>
        <item x="192"/>
        <item x="193"/>
        <item x="194"/>
        <item x="195"/>
        <item x="196"/>
        <item x="197"/>
        <item x="955"/>
        <item x="959"/>
        <item x="965"/>
        <item x="969"/>
        <item x="973"/>
        <item x="977"/>
        <item x="981"/>
        <item x="985"/>
        <item x="989"/>
        <item x="995"/>
        <item x="998"/>
        <item x="1002"/>
        <item x="1006"/>
        <item x="1010"/>
        <item x="1014"/>
        <item x="198"/>
        <item x="199"/>
        <item x="200"/>
        <item x="201"/>
        <item x="202"/>
        <item x="203"/>
        <item x="204"/>
        <item x="205"/>
        <item x="206"/>
        <item x="1021"/>
        <item x="1026"/>
        <item x="1029"/>
        <item x="1033"/>
        <item x="1037"/>
        <item x="1041"/>
        <item x="1043"/>
        <item x="1049"/>
        <item x="1052"/>
        <item x="1056"/>
        <item x="1060"/>
        <item x="1063"/>
        <item x="1065"/>
        <item x="1070"/>
        <item x="1073"/>
        <item x="1077"/>
        <item x="207"/>
        <item x="208"/>
        <item x="209"/>
        <item x="210"/>
        <item x="211"/>
        <item x="212"/>
        <item x="213"/>
        <item x="214"/>
        <item x="215"/>
        <item x="216"/>
        <item x="1081"/>
        <item x="1085"/>
        <item x="1089"/>
        <item x="1093"/>
        <item x="1097"/>
        <item x="1104"/>
        <item x="1107"/>
        <item x="1111"/>
        <item x="1115"/>
        <item x="1119"/>
        <item x="1122"/>
        <item x="1126"/>
        <item x="1130"/>
        <item x="1134"/>
        <item x="1138"/>
        <item x="1142"/>
        <item x="1146"/>
        <item x="217"/>
        <item x="218"/>
        <item x="219"/>
        <item x="220"/>
        <item x="221"/>
        <item x="222"/>
        <item x="223"/>
        <item x="224"/>
        <item x="225"/>
        <item x="226"/>
        <item x="227"/>
        <item x="1149"/>
        <item x="1153"/>
        <item x="1157"/>
        <item x="1163"/>
        <item x="1166"/>
        <item x="1170"/>
        <item x="1174"/>
        <item x="1178"/>
        <item x="1180"/>
        <item x="1186"/>
        <item x="1189"/>
        <item x="1193"/>
        <item x="1197"/>
        <item x="1201"/>
        <item x="1205"/>
        <item x="1208"/>
        <item x="1211"/>
        <item x="228"/>
        <item x="229"/>
        <item x="230"/>
        <item x="231"/>
        <item x="232"/>
        <item x="233"/>
        <item x="234"/>
        <item x="235"/>
        <item x="236"/>
        <item x="483"/>
        <item x="486"/>
        <item x="489"/>
        <item x="493"/>
        <item x="497"/>
        <item x="501"/>
        <item x="506"/>
        <item x="510"/>
        <item x="513"/>
        <item x="517"/>
        <item x="521"/>
        <item x="524"/>
        <item x="527"/>
        <item x="531"/>
        <item x="533"/>
        <item x="536"/>
        <item x="538"/>
        <item x="237"/>
        <item x="238"/>
        <item x="239"/>
        <item x="240"/>
        <item x="241"/>
        <item x="242"/>
        <item x="243"/>
        <item x="244"/>
        <item x="245"/>
        <item x="246"/>
        <item x="247"/>
        <item x="541"/>
        <item x="545"/>
        <item x="549"/>
        <item x="552"/>
        <item x="556"/>
        <item x="557"/>
        <item x="559"/>
        <item x="563"/>
        <item x="567"/>
        <item x="571"/>
        <item x="575"/>
        <item x="578"/>
        <item x="581"/>
        <item x="584"/>
        <item x="248"/>
        <item x="249"/>
        <item x="250"/>
        <item x="251"/>
        <item x="252"/>
        <item x="253"/>
        <item x="254"/>
        <item x="255"/>
        <item x="256"/>
        <item x="257"/>
        <item x="258"/>
        <item x="588"/>
        <item x="591"/>
        <item x="595"/>
        <item x="603"/>
        <item x="606"/>
        <item x="609"/>
        <item x="613"/>
        <item x="617"/>
        <item x="621"/>
        <item x="627"/>
        <item x="631"/>
        <item x="637"/>
        <item x="641"/>
        <item x="645"/>
        <item x="648"/>
        <item x="259"/>
        <item x="260"/>
        <item x="261"/>
        <item x="262"/>
        <item x="263"/>
        <item x="264"/>
        <item x="265"/>
        <item x="266"/>
        <item x="267"/>
        <item x="268"/>
        <item x="269"/>
        <item x="651"/>
        <item x="657"/>
        <item x="661"/>
        <item x="666"/>
        <item x="670"/>
        <item x="674"/>
        <item x="680"/>
        <item x="682"/>
        <item x="685"/>
        <item x="689"/>
        <item x="693"/>
        <item x="697"/>
        <item x="702"/>
        <item x="705"/>
        <item x="270"/>
        <item x="271"/>
        <item x="272"/>
        <item x="273"/>
        <item x="274"/>
        <item x="275"/>
        <item x="276"/>
        <item x="277"/>
        <item x="278"/>
        <item x="279"/>
        <item x="709"/>
        <item x="712"/>
        <item x="716"/>
        <item x="720"/>
        <item x="724"/>
        <item x="727"/>
        <item x="733"/>
        <item x="736"/>
        <item x="739"/>
        <item x="742"/>
        <item x="746"/>
        <item x="751"/>
        <item x="755"/>
        <item x="758"/>
        <item x="762"/>
        <item x="766"/>
        <item x="280"/>
        <item x="281"/>
        <item x="282"/>
        <item x="283"/>
        <item x="284"/>
        <item x="285"/>
        <item x="286"/>
        <item x="287"/>
        <item x="288"/>
        <item x="289"/>
        <item x="770"/>
        <item x="774"/>
        <item x="778"/>
        <item x="784"/>
        <item x="788"/>
        <item x="791"/>
        <item x="795"/>
        <item x="799"/>
        <item x="803"/>
        <item x="806"/>
        <item x="809"/>
        <item x="813"/>
        <item x="816"/>
        <item x="820"/>
        <item x="824"/>
        <item x="827"/>
        <item x="290"/>
        <item x="291"/>
        <item x="292"/>
        <item x="293"/>
        <item x="294"/>
        <item x="295"/>
        <item x="296"/>
        <item x="297"/>
        <item x="298"/>
        <item x="299"/>
        <item x="300"/>
        <item x="832"/>
        <item x="836"/>
        <item x="838"/>
        <item x="842"/>
        <item x="845"/>
        <item x="849"/>
        <item x="854"/>
        <item x="858"/>
        <item x="861"/>
        <item x="864"/>
        <item x="867"/>
        <item x="870"/>
        <item x="879"/>
        <item x="882"/>
        <item x="885"/>
        <item x="301"/>
        <item x="302"/>
        <item x="303"/>
        <item x="304"/>
        <item x="305"/>
        <item x="306"/>
        <item x="307"/>
        <item x="308"/>
        <item x="309"/>
        <item x="310"/>
        <item x="888"/>
        <item x="891"/>
        <item x="895"/>
        <item x="899"/>
        <item x="903"/>
        <item x="908"/>
        <item x="911"/>
        <item x="915"/>
        <item x="919"/>
        <item x="923"/>
        <item x="927"/>
        <item x="930"/>
        <item x="933"/>
        <item x="937"/>
        <item x="940"/>
        <item x="944"/>
        <item x="948"/>
        <item x="952"/>
        <item x="311"/>
        <item x="312"/>
        <item x="313"/>
        <item x="314"/>
        <item x="315"/>
        <item x="316"/>
        <item x="317"/>
        <item x="318"/>
        <item x="319"/>
        <item x="320"/>
        <item x="956"/>
        <item x="960"/>
        <item x="962"/>
        <item x="966"/>
        <item x="970"/>
        <item x="974"/>
        <item x="978"/>
        <item x="982"/>
        <item x="986"/>
        <item x="992"/>
        <item x="996"/>
        <item x="999"/>
        <item x="1003"/>
        <item x="1007"/>
        <item x="1011"/>
        <item x="1015"/>
        <item x="1018"/>
        <item x="321"/>
        <item x="322"/>
        <item x="323"/>
        <item x="324"/>
        <item x="325"/>
        <item x="326"/>
        <item x="327"/>
        <item x="328"/>
        <item x="1024"/>
        <item x="1027"/>
        <item x="1030"/>
        <item x="1034"/>
        <item x="1038"/>
        <item x="1046"/>
        <item x="1050"/>
        <item x="1053"/>
        <item x="1057"/>
        <item x="1061"/>
        <item x="1068"/>
        <item x="1071"/>
        <item x="1074"/>
        <item x="1078"/>
        <item x="329"/>
        <item x="330"/>
        <item x="331"/>
        <item x="332"/>
        <item x="333"/>
        <item x="334"/>
        <item x="335"/>
        <item x="336"/>
        <item x="337"/>
        <item x="338"/>
        <item x="339"/>
        <item x="340"/>
        <item x="1082"/>
        <item x="1086"/>
        <item x="1090"/>
        <item x="1094"/>
        <item x="1098"/>
        <item x="1101"/>
        <item x="1105"/>
        <item x="1108"/>
        <item x="1112"/>
        <item x="1116"/>
        <item x="1123"/>
        <item x="1127"/>
        <item x="1131"/>
        <item x="1135"/>
        <item x="1139"/>
        <item x="1143"/>
        <item x="1147"/>
        <item x="341"/>
        <item x="342"/>
        <item x="343"/>
        <item x="344"/>
        <item x="345"/>
        <item x="346"/>
        <item x="347"/>
        <item x="348"/>
        <item x="349"/>
        <item x="350"/>
        <item x="351"/>
        <item x="1150"/>
        <item x="1154"/>
        <item x="1160"/>
        <item x="1164"/>
        <item x="1167"/>
        <item x="1171"/>
        <item x="1175"/>
        <item x="1183"/>
        <item x="1187"/>
        <item x="1190"/>
        <item x="1194"/>
        <item x="1198"/>
        <item x="1202"/>
        <item x="1209"/>
        <item x="1212"/>
        <item x="352"/>
        <item x="353"/>
        <item x="354"/>
        <item x="355"/>
        <item x="356"/>
        <item x="357"/>
        <item x="358"/>
        <item x="359"/>
        <item x="360"/>
        <item x="361"/>
        <item x="480"/>
        <item x="484"/>
        <item x="487"/>
        <item x="490"/>
        <item x="494"/>
        <item x="498"/>
        <item x="504"/>
        <item x="507"/>
        <item x="511"/>
        <item x="514"/>
        <item x="518"/>
        <item x="522"/>
        <item x="525"/>
        <item x="528"/>
        <item x="532"/>
        <item x="534"/>
        <item x="537"/>
        <item x="539"/>
        <item x="362"/>
        <item x="363"/>
        <item x="364"/>
        <item x="365"/>
        <item x="366"/>
        <item x="367"/>
        <item x="368"/>
        <item x="369"/>
        <item x="370"/>
        <item x="371"/>
        <item x="542"/>
        <item x="546"/>
        <item x="550"/>
        <item x="553"/>
        <item x="560"/>
        <item x="564"/>
        <item x="568"/>
        <item x="572"/>
        <item x="574"/>
        <item x="576"/>
        <item x="579"/>
        <item x="582"/>
        <item x="585"/>
        <item x="372"/>
        <item x="373"/>
        <item x="374"/>
        <item x="375"/>
        <item x="376"/>
        <item x="377"/>
        <item x="378"/>
        <item x="379"/>
        <item x="380"/>
        <item x="381"/>
        <item x="382"/>
        <item x="383"/>
        <item x="592"/>
        <item x="596"/>
        <item x="601"/>
        <item x="604"/>
        <item x="607"/>
        <item x="610"/>
        <item x="614"/>
        <item x="618"/>
        <item x="622"/>
        <item x="625"/>
        <item x="628"/>
        <item x="632"/>
        <item x="634"/>
        <item x="638"/>
        <item x="642"/>
        <item x="649"/>
        <item x="384"/>
        <item x="385"/>
        <item x="386"/>
        <item x="387"/>
        <item x="388"/>
        <item x="389"/>
        <item x="390"/>
        <item x="391"/>
        <item x="392"/>
        <item x="652"/>
        <item x="655"/>
        <item x="658"/>
        <item x="662"/>
        <item x="664"/>
        <item x="667"/>
        <item x="671"/>
        <item x="675"/>
        <item x="677"/>
        <item x="683"/>
        <item x="686"/>
        <item x="690"/>
        <item x="694"/>
        <item x="700"/>
        <item x="703"/>
        <item x="706"/>
        <item x="393"/>
        <item x="394"/>
        <item x="395"/>
        <item x="396"/>
        <item x="397"/>
        <item x="398"/>
        <item x="399"/>
        <item x="400"/>
        <item x="401"/>
        <item x="402"/>
        <item x="403"/>
        <item x="404"/>
        <item x="710"/>
        <item x="713"/>
        <item x="717"/>
        <item x="721"/>
        <item x="729"/>
        <item x="730"/>
        <item x="734"/>
        <item x="737"/>
        <item x="740"/>
        <item x="743"/>
        <item x="749"/>
        <item x="752"/>
        <item x="756"/>
        <item x="759"/>
        <item x="763"/>
        <item x="767"/>
        <item x="405"/>
        <item x="406"/>
        <item x="407"/>
        <item x="408"/>
        <item x="409"/>
        <item x="410"/>
        <item x="411"/>
        <item x="412"/>
        <item x="413"/>
        <item x="414"/>
        <item x="415"/>
        <item x="771"/>
        <item x="775"/>
        <item x="779"/>
        <item x="782"/>
        <item x="785"/>
        <item x="789"/>
        <item x="792"/>
        <item x="796"/>
        <item x="800"/>
        <item x="804"/>
        <item x="807"/>
        <item x="810"/>
        <item x="814"/>
        <item x="817"/>
        <item x="821"/>
        <item x="829"/>
        <item x="416"/>
        <item x="417"/>
        <item x="418"/>
        <item x="419"/>
        <item x="420"/>
        <item x="421"/>
        <item x="422"/>
        <item x="423"/>
        <item x="424"/>
        <item x="425"/>
        <item x="833"/>
        <item x="837"/>
        <item x="839"/>
        <item x="843"/>
        <item x="846"/>
        <item x="850"/>
        <item x="851"/>
        <item x="856"/>
        <item x="859"/>
        <item x="865"/>
        <item x="871"/>
        <item x="874"/>
        <item x="877"/>
        <item x="880"/>
        <item x="883"/>
        <item x="886"/>
        <item x="426"/>
        <item x="427"/>
        <item x="428"/>
        <item x="429"/>
        <item x="430"/>
        <item x="431"/>
        <item x="432"/>
        <item x="433"/>
        <item x="434"/>
        <item x="435"/>
        <item x="436"/>
        <item x="437"/>
        <item x="889"/>
        <item x="892"/>
        <item x="896"/>
        <item x="900"/>
        <item x="906"/>
        <item x="909"/>
        <item x="912"/>
        <item x="916"/>
        <item x="920"/>
        <item x="924"/>
        <item x="931"/>
        <item x="934"/>
        <item x="938"/>
        <item x="941"/>
        <item x="945"/>
        <item x="949"/>
        <item x="953"/>
        <item x="438"/>
        <item x="439"/>
        <item x="440"/>
        <item x="441"/>
        <item x="442"/>
        <item x="443"/>
        <item x="444"/>
        <item x="445"/>
        <item x="446"/>
        <item x="957"/>
        <item x="963"/>
        <item x="967"/>
        <item x="971"/>
        <item x="975"/>
        <item x="979"/>
        <item x="983"/>
        <item x="987"/>
        <item x="990"/>
        <item x="993"/>
        <item x="997"/>
        <item x="1000"/>
        <item x="1004"/>
        <item x="1008"/>
        <item x="1012"/>
        <item x="1016"/>
        <item x="1019"/>
        <item x="447"/>
        <item x="448"/>
        <item x="449"/>
        <item x="450"/>
        <item x="451"/>
        <item x="452"/>
        <item x="453"/>
        <item x="454"/>
        <item x="455"/>
        <item x="456"/>
        <item x="457"/>
        <item x="1022"/>
        <item x="1025"/>
        <item x="1028"/>
        <item x="1031"/>
        <item x="1035"/>
        <item x="1039"/>
        <item x="1044"/>
        <item x="1047"/>
        <item x="1051"/>
        <item x="1054"/>
        <item x="1058"/>
        <item x="1066"/>
        <item x="1069"/>
        <item x="1072"/>
        <item x="1075"/>
        <item x="1079"/>
        <item x="458"/>
        <item x="459"/>
        <item x="460"/>
        <item x="461"/>
        <item x="462"/>
        <item x="463"/>
        <item x="464"/>
        <item x="465"/>
        <item x="466"/>
        <item x="467"/>
        <item x="468"/>
        <item x="1083"/>
        <item x="1087"/>
        <item x="1091"/>
        <item x="1095"/>
        <item x="1099"/>
        <item x="1102"/>
        <item x="1106"/>
        <item x="1109"/>
        <item x="1113"/>
        <item x="1117"/>
        <item x="1120"/>
        <item x="1124"/>
        <item x="1128"/>
        <item x="1132"/>
        <item x="1136"/>
        <item x="1140"/>
        <item x="1144"/>
        <item x="469"/>
        <item x="470"/>
        <item x="471"/>
        <item x="472"/>
        <item x="473"/>
        <item x="474"/>
        <item x="475"/>
        <item x="476"/>
        <item x="477"/>
        <item x="1151"/>
        <item x="1155"/>
        <item x="1158"/>
        <item x="1161"/>
        <item x="1165"/>
        <item x="1168"/>
        <item x="1172"/>
        <item x="1176"/>
        <item x="1181"/>
        <item x="1184"/>
        <item x="1188"/>
        <item x="1191"/>
        <item x="1195"/>
        <item x="1199"/>
        <item x="1203"/>
        <item x="1206"/>
        <item x="1210"/>
        <item x="1213"/>
        <item t="default"/>
      </items>
    </pivotField>
    <pivotField showAll="0"/>
    <pivotField showAll="0"/>
    <pivotField showAll="0"/>
    <pivotField showAll="0"/>
    <pivotField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1">
    <field x="22"/>
  </rowFields>
  <rowItems count="13">
    <i>
      <x v="1"/>
    </i>
    <i>
      <x v="2"/>
    </i>
    <i>
      <x v="3"/>
    </i>
    <i>
      <x v="4"/>
    </i>
    <i>
      <x v="5"/>
    </i>
    <i>
      <x v="6"/>
    </i>
    <i>
      <x v="7"/>
    </i>
    <i>
      <x v="8"/>
    </i>
    <i>
      <x v="9"/>
    </i>
    <i>
      <x v="10"/>
    </i>
    <i>
      <x v="11"/>
    </i>
    <i>
      <x v="12"/>
    </i>
    <i t="grand">
      <x/>
    </i>
  </rowItems>
  <colItems count="1">
    <i/>
  </colItems>
  <dataFields count="1">
    <dataField name="Sum of Margin" fld="21" baseField="0" baseItem="0" numFmtId="9"/>
  </dataFields>
  <chartFormats count="2">
    <chartFormat chart="9"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CFDBC51-AF47-49F1-A30B-163916E4BC77}" name="PivotTable4"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A3:A4" firstHeaderRow="1" firstDataRow="1" firstDataCol="0"/>
  <pivotFields count="25">
    <pivotField showAll="0"/>
    <pivotField showAll="0"/>
    <pivotField showAll="0"/>
    <pivotField showAll="0"/>
    <pivotField showAll="0"/>
    <pivotField numFmtId="14" showAll="0">
      <items count="1215">
        <item x="0"/>
        <item x="1"/>
        <item x="2"/>
        <item x="3"/>
        <item x="4"/>
        <item x="5"/>
        <item x="6"/>
        <item x="7"/>
        <item x="8"/>
        <item x="9"/>
        <item x="478"/>
        <item x="481"/>
        <item x="485"/>
        <item x="491"/>
        <item x="495"/>
        <item x="499"/>
        <item x="502"/>
        <item x="505"/>
        <item x="508"/>
        <item x="515"/>
        <item x="519"/>
        <item x="523"/>
        <item x="529"/>
        <item x="10"/>
        <item x="11"/>
        <item x="12"/>
        <item x="13"/>
        <item x="14"/>
        <item x="15"/>
        <item x="16"/>
        <item x="17"/>
        <item x="543"/>
        <item x="547"/>
        <item x="551"/>
        <item x="554"/>
        <item x="561"/>
        <item x="565"/>
        <item x="569"/>
        <item x="573"/>
        <item x="577"/>
        <item x="18"/>
        <item x="19"/>
        <item x="20"/>
        <item x="21"/>
        <item x="22"/>
        <item x="23"/>
        <item x="24"/>
        <item x="25"/>
        <item x="26"/>
        <item x="27"/>
        <item x="589"/>
        <item x="593"/>
        <item x="597"/>
        <item x="599"/>
        <item x="602"/>
        <item x="611"/>
        <item x="615"/>
        <item x="619"/>
        <item x="623"/>
        <item x="626"/>
        <item x="629"/>
        <item x="635"/>
        <item x="639"/>
        <item x="643"/>
        <item x="646"/>
        <item x="28"/>
        <item x="29"/>
        <item x="30"/>
        <item x="31"/>
        <item x="32"/>
        <item x="33"/>
        <item x="34"/>
        <item x="35"/>
        <item x="653"/>
        <item x="656"/>
        <item x="659"/>
        <item x="665"/>
        <item x="668"/>
        <item x="672"/>
        <item x="676"/>
        <item x="678"/>
        <item x="687"/>
        <item x="691"/>
        <item x="695"/>
        <item x="698"/>
        <item x="701"/>
        <item x="36"/>
        <item x="37"/>
        <item x="38"/>
        <item x="39"/>
        <item x="40"/>
        <item x="41"/>
        <item x="42"/>
        <item x="707"/>
        <item x="714"/>
        <item x="718"/>
        <item x="722"/>
        <item x="725"/>
        <item x="728"/>
        <item x="731"/>
        <item x="744"/>
        <item x="747"/>
        <item x="750"/>
        <item x="753"/>
        <item x="760"/>
        <item x="764"/>
        <item x="43"/>
        <item x="44"/>
        <item x="45"/>
        <item x="46"/>
        <item x="47"/>
        <item x="48"/>
        <item x="49"/>
        <item x="50"/>
        <item x="51"/>
        <item x="768"/>
        <item x="772"/>
        <item x="776"/>
        <item x="780"/>
        <item x="783"/>
        <item x="786"/>
        <item x="793"/>
        <item x="797"/>
        <item x="801"/>
        <item x="808"/>
        <item x="811"/>
        <item x="818"/>
        <item x="822"/>
        <item x="825"/>
        <item x="52"/>
        <item x="53"/>
        <item x="54"/>
        <item x="55"/>
        <item x="56"/>
        <item x="57"/>
        <item x="58"/>
        <item x="59"/>
        <item x="60"/>
        <item x="61"/>
        <item x="62"/>
        <item x="63"/>
        <item x="830"/>
        <item x="834"/>
        <item x="840"/>
        <item x="847"/>
        <item x="852"/>
        <item x="855"/>
        <item x="857"/>
        <item x="862"/>
        <item x="868"/>
        <item x="872"/>
        <item x="875"/>
        <item x="878"/>
        <item x="884"/>
        <item x="64"/>
        <item x="65"/>
        <item x="66"/>
        <item x="67"/>
        <item x="68"/>
        <item x="69"/>
        <item x="70"/>
        <item x="71"/>
        <item x="72"/>
        <item x="73"/>
        <item x="893"/>
        <item x="897"/>
        <item x="901"/>
        <item x="904"/>
        <item x="907"/>
        <item x="913"/>
        <item x="917"/>
        <item x="921"/>
        <item x="925"/>
        <item x="928"/>
        <item x="932"/>
        <item x="935"/>
        <item x="942"/>
        <item x="946"/>
        <item x="950"/>
        <item x="74"/>
        <item x="75"/>
        <item x="76"/>
        <item x="77"/>
        <item x="78"/>
        <item x="79"/>
        <item x="80"/>
        <item x="81"/>
        <item x="82"/>
        <item x="83"/>
        <item x="954"/>
        <item x="958"/>
        <item x="961"/>
        <item x="964"/>
        <item x="968"/>
        <item x="972"/>
        <item x="976"/>
        <item x="980"/>
        <item x="984"/>
        <item x="988"/>
        <item x="991"/>
        <item x="994"/>
        <item x="1001"/>
        <item x="1005"/>
        <item x="1009"/>
        <item x="1013"/>
        <item x="1017"/>
        <item x="84"/>
        <item x="85"/>
        <item x="86"/>
        <item x="87"/>
        <item x="88"/>
        <item x="89"/>
        <item x="90"/>
        <item x="91"/>
        <item x="92"/>
        <item x="1020"/>
        <item x="1023"/>
        <item x="1032"/>
        <item x="1036"/>
        <item x="1040"/>
        <item x="1042"/>
        <item x="1045"/>
        <item x="1048"/>
        <item x="1055"/>
        <item x="1059"/>
        <item x="1062"/>
        <item x="1064"/>
        <item x="1067"/>
        <item x="1076"/>
        <item x="93"/>
        <item x="94"/>
        <item x="95"/>
        <item x="96"/>
        <item x="97"/>
        <item x="98"/>
        <item x="99"/>
        <item x="100"/>
        <item x="101"/>
        <item x="1080"/>
        <item x="1084"/>
        <item x="1088"/>
        <item x="1092"/>
        <item x="1096"/>
        <item x="1100"/>
        <item x="1103"/>
        <item x="1110"/>
        <item x="1114"/>
        <item x="1118"/>
        <item x="1121"/>
        <item x="1125"/>
        <item x="1129"/>
        <item x="1133"/>
        <item x="1137"/>
        <item x="1141"/>
        <item x="1145"/>
        <item x="102"/>
        <item x="103"/>
        <item x="104"/>
        <item x="105"/>
        <item x="106"/>
        <item x="107"/>
        <item x="108"/>
        <item x="109"/>
        <item x="110"/>
        <item x="1148"/>
        <item x="1152"/>
        <item x="1156"/>
        <item x="1159"/>
        <item x="1162"/>
        <item x="1169"/>
        <item x="1173"/>
        <item x="1177"/>
        <item x="1179"/>
        <item x="1182"/>
        <item x="1185"/>
        <item x="1192"/>
        <item x="1196"/>
        <item x="1200"/>
        <item x="1204"/>
        <item x="1207"/>
        <item x="111"/>
        <item x="112"/>
        <item x="113"/>
        <item x="114"/>
        <item x="115"/>
        <item x="116"/>
        <item x="117"/>
        <item x="118"/>
        <item x="119"/>
        <item x="120"/>
        <item x="479"/>
        <item x="482"/>
        <item x="488"/>
        <item x="492"/>
        <item x="496"/>
        <item x="500"/>
        <item x="503"/>
        <item x="509"/>
        <item x="512"/>
        <item x="516"/>
        <item x="520"/>
        <item x="526"/>
        <item x="530"/>
        <item x="535"/>
        <item x="121"/>
        <item x="122"/>
        <item x="123"/>
        <item x="124"/>
        <item x="125"/>
        <item x="126"/>
        <item x="127"/>
        <item x="128"/>
        <item x="129"/>
        <item x="130"/>
        <item x="540"/>
        <item x="544"/>
        <item x="548"/>
        <item x="555"/>
        <item x="558"/>
        <item x="562"/>
        <item x="566"/>
        <item x="570"/>
        <item x="580"/>
        <item x="583"/>
        <item x="586"/>
        <item x="131"/>
        <item x="132"/>
        <item x="133"/>
        <item x="134"/>
        <item x="135"/>
        <item x="136"/>
        <item x="137"/>
        <item x="138"/>
        <item x="139"/>
        <item x="140"/>
        <item x="141"/>
        <item x="587"/>
        <item x="590"/>
        <item x="594"/>
        <item x="598"/>
        <item x="600"/>
        <item x="605"/>
        <item x="608"/>
        <item x="612"/>
        <item x="616"/>
        <item x="620"/>
        <item x="624"/>
        <item x="630"/>
        <item x="633"/>
        <item x="636"/>
        <item x="640"/>
        <item x="644"/>
        <item x="647"/>
        <item x="142"/>
        <item x="143"/>
        <item x="144"/>
        <item x="145"/>
        <item x="146"/>
        <item x="147"/>
        <item x="148"/>
        <item x="149"/>
        <item x="150"/>
        <item x="650"/>
        <item x="654"/>
        <item x="660"/>
        <item x="663"/>
        <item x="669"/>
        <item x="673"/>
        <item x="679"/>
        <item x="681"/>
        <item x="684"/>
        <item x="688"/>
        <item x="692"/>
        <item x="696"/>
        <item x="699"/>
        <item x="704"/>
        <item x="151"/>
        <item x="152"/>
        <item x="153"/>
        <item x="154"/>
        <item x="155"/>
        <item x="156"/>
        <item x="157"/>
        <item x="158"/>
        <item x="159"/>
        <item x="160"/>
        <item x="708"/>
        <item x="711"/>
        <item x="715"/>
        <item x="719"/>
        <item x="723"/>
        <item x="726"/>
        <item x="732"/>
        <item x="735"/>
        <item x="738"/>
        <item x="741"/>
        <item x="745"/>
        <item x="748"/>
        <item x="754"/>
        <item x="757"/>
        <item x="761"/>
        <item x="765"/>
        <item x="161"/>
        <item x="162"/>
        <item x="163"/>
        <item x="164"/>
        <item x="165"/>
        <item x="166"/>
        <item x="167"/>
        <item x="168"/>
        <item x="169"/>
        <item x="170"/>
        <item x="769"/>
        <item x="773"/>
        <item x="777"/>
        <item x="781"/>
        <item x="787"/>
        <item x="790"/>
        <item x="794"/>
        <item x="798"/>
        <item x="802"/>
        <item x="805"/>
        <item x="812"/>
        <item x="815"/>
        <item x="819"/>
        <item x="823"/>
        <item x="826"/>
        <item x="828"/>
        <item x="171"/>
        <item x="172"/>
        <item x="173"/>
        <item x="174"/>
        <item x="175"/>
        <item x="176"/>
        <item x="177"/>
        <item x="178"/>
        <item x="179"/>
        <item x="831"/>
        <item x="835"/>
        <item x="841"/>
        <item x="844"/>
        <item x="848"/>
        <item x="853"/>
        <item x="860"/>
        <item x="863"/>
        <item x="866"/>
        <item x="869"/>
        <item x="873"/>
        <item x="876"/>
        <item x="881"/>
        <item x="180"/>
        <item x="181"/>
        <item x="182"/>
        <item x="183"/>
        <item x="184"/>
        <item x="185"/>
        <item x="186"/>
        <item x="187"/>
        <item x="887"/>
        <item x="890"/>
        <item x="894"/>
        <item x="898"/>
        <item x="902"/>
        <item x="905"/>
        <item x="910"/>
        <item x="914"/>
        <item x="918"/>
        <item x="922"/>
        <item x="926"/>
        <item x="929"/>
        <item x="936"/>
        <item x="939"/>
        <item x="943"/>
        <item x="947"/>
        <item x="951"/>
        <item x="188"/>
        <item x="189"/>
        <item x="190"/>
        <item x="191"/>
        <item x="192"/>
        <item x="193"/>
        <item x="194"/>
        <item x="195"/>
        <item x="196"/>
        <item x="197"/>
        <item x="955"/>
        <item x="959"/>
        <item x="965"/>
        <item x="969"/>
        <item x="973"/>
        <item x="977"/>
        <item x="981"/>
        <item x="985"/>
        <item x="989"/>
        <item x="995"/>
        <item x="998"/>
        <item x="1002"/>
        <item x="1006"/>
        <item x="1010"/>
        <item x="1014"/>
        <item x="198"/>
        <item x="199"/>
        <item x="200"/>
        <item x="201"/>
        <item x="202"/>
        <item x="203"/>
        <item x="204"/>
        <item x="205"/>
        <item x="206"/>
        <item x="1021"/>
        <item x="1026"/>
        <item x="1029"/>
        <item x="1033"/>
        <item x="1037"/>
        <item x="1041"/>
        <item x="1043"/>
        <item x="1049"/>
        <item x="1052"/>
        <item x="1056"/>
        <item x="1060"/>
        <item x="1063"/>
        <item x="1065"/>
        <item x="1070"/>
        <item x="1073"/>
        <item x="1077"/>
        <item x="207"/>
        <item x="208"/>
        <item x="209"/>
        <item x="210"/>
        <item x="211"/>
        <item x="212"/>
        <item x="213"/>
        <item x="214"/>
        <item x="215"/>
        <item x="216"/>
        <item x="1081"/>
        <item x="1085"/>
        <item x="1089"/>
        <item x="1093"/>
        <item x="1097"/>
        <item x="1104"/>
        <item x="1107"/>
        <item x="1111"/>
        <item x="1115"/>
        <item x="1119"/>
        <item x="1122"/>
        <item x="1126"/>
        <item x="1130"/>
        <item x="1134"/>
        <item x="1138"/>
        <item x="1142"/>
        <item x="1146"/>
        <item x="217"/>
        <item x="218"/>
        <item x="219"/>
        <item x="220"/>
        <item x="221"/>
        <item x="222"/>
        <item x="223"/>
        <item x="224"/>
        <item x="225"/>
        <item x="226"/>
        <item x="227"/>
        <item x="1149"/>
        <item x="1153"/>
        <item x="1157"/>
        <item x="1163"/>
        <item x="1166"/>
        <item x="1170"/>
        <item x="1174"/>
        <item x="1178"/>
        <item x="1180"/>
        <item x="1186"/>
        <item x="1189"/>
        <item x="1193"/>
        <item x="1197"/>
        <item x="1201"/>
        <item x="1205"/>
        <item x="1208"/>
        <item x="1211"/>
        <item x="228"/>
        <item x="229"/>
        <item x="230"/>
        <item x="231"/>
        <item x="232"/>
        <item x="233"/>
        <item x="234"/>
        <item x="235"/>
        <item x="236"/>
        <item x="483"/>
        <item x="486"/>
        <item x="489"/>
        <item x="493"/>
        <item x="497"/>
        <item x="501"/>
        <item x="506"/>
        <item x="510"/>
        <item x="513"/>
        <item x="517"/>
        <item x="521"/>
        <item x="524"/>
        <item x="527"/>
        <item x="531"/>
        <item x="533"/>
        <item x="536"/>
        <item x="538"/>
        <item x="237"/>
        <item x="238"/>
        <item x="239"/>
        <item x="240"/>
        <item x="241"/>
        <item x="242"/>
        <item x="243"/>
        <item x="244"/>
        <item x="245"/>
        <item x="246"/>
        <item x="247"/>
        <item x="541"/>
        <item x="545"/>
        <item x="549"/>
        <item x="552"/>
        <item x="556"/>
        <item x="557"/>
        <item x="559"/>
        <item x="563"/>
        <item x="567"/>
        <item x="571"/>
        <item x="575"/>
        <item x="578"/>
        <item x="581"/>
        <item x="584"/>
        <item x="248"/>
        <item x="249"/>
        <item x="250"/>
        <item x="251"/>
        <item x="252"/>
        <item x="253"/>
        <item x="254"/>
        <item x="255"/>
        <item x="256"/>
        <item x="257"/>
        <item x="258"/>
        <item x="588"/>
        <item x="591"/>
        <item x="595"/>
        <item x="603"/>
        <item x="606"/>
        <item x="609"/>
        <item x="613"/>
        <item x="617"/>
        <item x="621"/>
        <item x="627"/>
        <item x="631"/>
        <item x="637"/>
        <item x="641"/>
        <item x="645"/>
        <item x="648"/>
        <item x="259"/>
        <item x="260"/>
        <item x="261"/>
        <item x="262"/>
        <item x="263"/>
        <item x="264"/>
        <item x="265"/>
        <item x="266"/>
        <item x="267"/>
        <item x="268"/>
        <item x="269"/>
        <item x="651"/>
        <item x="657"/>
        <item x="661"/>
        <item x="666"/>
        <item x="670"/>
        <item x="674"/>
        <item x="680"/>
        <item x="682"/>
        <item x="685"/>
        <item x="689"/>
        <item x="693"/>
        <item x="697"/>
        <item x="702"/>
        <item x="705"/>
        <item x="270"/>
        <item x="271"/>
        <item x="272"/>
        <item x="273"/>
        <item x="274"/>
        <item x="275"/>
        <item x="276"/>
        <item x="277"/>
        <item x="278"/>
        <item x="279"/>
        <item x="709"/>
        <item x="712"/>
        <item x="716"/>
        <item x="720"/>
        <item x="724"/>
        <item x="727"/>
        <item x="733"/>
        <item x="736"/>
        <item x="739"/>
        <item x="742"/>
        <item x="746"/>
        <item x="751"/>
        <item x="755"/>
        <item x="758"/>
        <item x="762"/>
        <item x="766"/>
        <item x="280"/>
        <item x="281"/>
        <item x="282"/>
        <item x="283"/>
        <item x="284"/>
        <item x="285"/>
        <item x="286"/>
        <item x="287"/>
        <item x="288"/>
        <item x="289"/>
        <item x="770"/>
        <item x="774"/>
        <item x="778"/>
        <item x="784"/>
        <item x="788"/>
        <item x="791"/>
        <item x="795"/>
        <item x="799"/>
        <item x="803"/>
        <item x="806"/>
        <item x="809"/>
        <item x="813"/>
        <item x="816"/>
        <item x="820"/>
        <item x="824"/>
        <item x="827"/>
        <item x="290"/>
        <item x="291"/>
        <item x="292"/>
        <item x="293"/>
        <item x="294"/>
        <item x="295"/>
        <item x="296"/>
        <item x="297"/>
        <item x="298"/>
        <item x="299"/>
        <item x="300"/>
        <item x="832"/>
        <item x="836"/>
        <item x="838"/>
        <item x="842"/>
        <item x="845"/>
        <item x="849"/>
        <item x="854"/>
        <item x="858"/>
        <item x="861"/>
        <item x="864"/>
        <item x="867"/>
        <item x="870"/>
        <item x="879"/>
        <item x="882"/>
        <item x="885"/>
        <item x="301"/>
        <item x="302"/>
        <item x="303"/>
        <item x="304"/>
        <item x="305"/>
        <item x="306"/>
        <item x="307"/>
        <item x="308"/>
        <item x="309"/>
        <item x="310"/>
        <item x="888"/>
        <item x="891"/>
        <item x="895"/>
        <item x="899"/>
        <item x="903"/>
        <item x="908"/>
        <item x="911"/>
        <item x="915"/>
        <item x="919"/>
        <item x="923"/>
        <item x="927"/>
        <item x="930"/>
        <item x="933"/>
        <item x="937"/>
        <item x="940"/>
        <item x="944"/>
        <item x="948"/>
        <item x="952"/>
        <item x="311"/>
        <item x="312"/>
        <item x="313"/>
        <item x="314"/>
        <item x="315"/>
        <item x="316"/>
        <item x="317"/>
        <item x="318"/>
        <item x="319"/>
        <item x="320"/>
        <item x="956"/>
        <item x="960"/>
        <item x="962"/>
        <item x="966"/>
        <item x="970"/>
        <item x="974"/>
        <item x="978"/>
        <item x="982"/>
        <item x="986"/>
        <item x="992"/>
        <item x="996"/>
        <item x="999"/>
        <item x="1003"/>
        <item x="1007"/>
        <item x="1011"/>
        <item x="1015"/>
        <item x="1018"/>
        <item x="321"/>
        <item x="322"/>
        <item x="323"/>
        <item x="324"/>
        <item x="325"/>
        <item x="326"/>
        <item x="327"/>
        <item x="328"/>
        <item x="1024"/>
        <item x="1027"/>
        <item x="1030"/>
        <item x="1034"/>
        <item x="1038"/>
        <item x="1046"/>
        <item x="1050"/>
        <item x="1053"/>
        <item x="1057"/>
        <item x="1061"/>
        <item x="1068"/>
        <item x="1071"/>
        <item x="1074"/>
        <item x="1078"/>
        <item x="329"/>
        <item x="330"/>
        <item x="331"/>
        <item x="332"/>
        <item x="333"/>
        <item x="334"/>
        <item x="335"/>
        <item x="336"/>
        <item x="337"/>
        <item x="338"/>
        <item x="339"/>
        <item x="340"/>
        <item x="1082"/>
        <item x="1086"/>
        <item x="1090"/>
        <item x="1094"/>
        <item x="1098"/>
        <item x="1101"/>
        <item x="1105"/>
        <item x="1108"/>
        <item x="1112"/>
        <item x="1116"/>
        <item x="1123"/>
        <item x="1127"/>
        <item x="1131"/>
        <item x="1135"/>
        <item x="1139"/>
        <item x="1143"/>
        <item x="1147"/>
        <item x="341"/>
        <item x="342"/>
        <item x="343"/>
        <item x="344"/>
        <item x="345"/>
        <item x="346"/>
        <item x="347"/>
        <item x="348"/>
        <item x="349"/>
        <item x="350"/>
        <item x="351"/>
        <item x="1150"/>
        <item x="1154"/>
        <item x="1160"/>
        <item x="1164"/>
        <item x="1167"/>
        <item x="1171"/>
        <item x="1175"/>
        <item x="1183"/>
        <item x="1187"/>
        <item x="1190"/>
        <item x="1194"/>
        <item x="1198"/>
        <item x="1202"/>
        <item x="1209"/>
        <item x="1212"/>
        <item x="352"/>
        <item x="353"/>
        <item x="354"/>
        <item x="355"/>
        <item x="356"/>
        <item x="357"/>
        <item x="358"/>
        <item x="359"/>
        <item x="360"/>
        <item x="361"/>
        <item x="480"/>
        <item x="484"/>
        <item x="487"/>
        <item x="490"/>
        <item x="494"/>
        <item x="498"/>
        <item x="504"/>
        <item x="507"/>
        <item x="511"/>
        <item x="514"/>
        <item x="518"/>
        <item x="522"/>
        <item x="525"/>
        <item x="528"/>
        <item x="532"/>
        <item x="534"/>
        <item x="537"/>
        <item x="539"/>
        <item x="362"/>
        <item x="363"/>
        <item x="364"/>
        <item x="365"/>
        <item x="366"/>
        <item x="367"/>
        <item x="368"/>
        <item x="369"/>
        <item x="370"/>
        <item x="371"/>
        <item x="542"/>
        <item x="546"/>
        <item x="550"/>
        <item x="553"/>
        <item x="560"/>
        <item x="564"/>
        <item x="568"/>
        <item x="572"/>
        <item x="574"/>
        <item x="576"/>
        <item x="579"/>
        <item x="582"/>
        <item x="585"/>
        <item x="372"/>
        <item x="373"/>
        <item x="374"/>
        <item x="375"/>
        <item x="376"/>
        <item x="377"/>
        <item x="378"/>
        <item x="379"/>
        <item x="380"/>
        <item x="381"/>
        <item x="382"/>
        <item x="383"/>
        <item x="592"/>
        <item x="596"/>
        <item x="601"/>
        <item x="604"/>
        <item x="607"/>
        <item x="610"/>
        <item x="614"/>
        <item x="618"/>
        <item x="622"/>
        <item x="625"/>
        <item x="628"/>
        <item x="632"/>
        <item x="634"/>
        <item x="638"/>
        <item x="642"/>
        <item x="649"/>
        <item x="384"/>
        <item x="385"/>
        <item x="386"/>
        <item x="387"/>
        <item x="388"/>
        <item x="389"/>
        <item x="390"/>
        <item x="391"/>
        <item x="392"/>
        <item x="652"/>
        <item x="655"/>
        <item x="658"/>
        <item x="662"/>
        <item x="664"/>
        <item x="667"/>
        <item x="671"/>
        <item x="675"/>
        <item x="677"/>
        <item x="683"/>
        <item x="686"/>
        <item x="690"/>
        <item x="694"/>
        <item x="700"/>
        <item x="703"/>
        <item x="706"/>
        <item x="393"/>
        <item x="394"/>
        <item x="395"/>
        <item x="396"/>
        <item x="397"/>
        <item x="398"/>
        <item x="399"/>
        <item x="400"/>
        <item x="401"/>
        <item x="402"/>
        <item x="403"/>
        <item x="404"/>
        <item x="710"/>
        <item x="713"/>
        <item x="717"/>
        <item x="721"/>
        <item x="729"/>
        <item x="730"/>
        <item x="734"/>
        <item x="737"/>
        <item x="740"/>
        <item x="743"/>
        <item x="749"/>
        <item x="752"/>
        <item x="756"/>
        <item x="759"/>
        <item x="763"/>
        <item x="767"/>
        <item x="405"/>
        <item x="406"/>
        <item x="407"/>
        <item x="408"/>
        <item x="409"/>
        <item x="410"/>
        <item x="411"/>
        <item x="412"/>
        <item x="413"/>
        <item x="414"/>
        <item x="415"/>
        <item x="771"/>
        <item x="775"/>
        <item x="779"/>
        <item x="782"/>
        <item x="785"/>
        <item x="789"/>
        <item x="792"/>
        <item x="796"/>
        <item x="800"/>
        <item x="804"/>
        <item x="807"/>
        <item x="810"/>
        <item x="814"/>
        <item x="817"/>
        <item x="821"/>
        <item x="829"/>
        <item x="416"/>
        <item x="417"/>
        <item x="418"/>
        <item x="419"/>
        <item x="420"/>
        <item x="421"/>
        <item x="422"/>
        <item x="423"/>
        <item x="424"/>
        <item x="425"/>
        <item x="833"/>
        <item x="837"/>
        <item x="839"/>
        <item x="843"/>
        <item x="846"/>
        <item x="850"/>
        <item x="851"/>
        <item x="856"/>
        <item x="859"/>
        <item x="865"/>
        <item x="871"/>
        <item x="874"/>
        <item x="877"/>
        <item x="880"/>
        <item x="883"/>
        <item x="886"/>
        <item x="426"/>
        <item x="427"/>
        <item x="428"/>
        <item x="429"/>
        <item x="430"/>
        <item x="431"/>
        <item x="432"/>
        <item x="433"/>
        <item x="434"/>
        <item x="435"/>
        <item x="436"/>
        <item x="437"/>
        <item x="889"/>
        <item x="892"/>
        <item x="896"/>
        <item x="900"/>
        <item x="906"/>
        <item x="909"/>
        <item x="912"/>
        <item x="916"/>
        <item x="920"/>
        <item x="924"/>
        <item x="931"/>
        <item x="934"/>
        <item x="938"/>
        <item x="941"/>
        <item x="945"/>
        <item x="949"/>
        <item x="953"/>
        <item x="438"/>
        <item x="439"/>
        <item x="440"/>
        <item x="441"/>
        <item x="442"/>
        <item x="443"/>
        <item x="444"/>
        <item x="445"/>
        <item x="446"/>
        <item x="957"/>
        <item x="963"/>
        <item x="967"/>
        <item x="971"/>
        <item x="975"/>
        <item x="979"/>
        <item x="983"/>
        <item x="987"/>
        <item x="990"/>
        <item x="993"/>
        <item x="997"/>
        <item x="1000"/>
        <item x="1004"/>
        <item x="1008"/>
        <item x="1012"/>
        <item x="1016"/>
        <item x="1019"/>
        <item x="447"/>
        <item x="448"/>
        <item x="449"/>
        <item x="450"/>
        <item x="451"/>
        <item x="452"/>
        <item x="453"/>
        <item x="454"/>
        <item x="455"/>
        <item x="456"/>
        <item x="457"/>
        <item x="1022"/>
        <item x="1025"/>
        <item x="1028"/>
        <item x="1031"/>
        <item x="1035"/>
        <item x="1039"/>
        <item x="1044"/>
        <item x="1047"/>
        <item x="1051"/>
        <item x="1054"/>
        <item x="1058"/>
        <item x="1066"/>
        <item x="1069"/>
        <item x="1072"/>
        <item x="1075"/>
        <item x="1079"/>
        <item x="458"/>
        <item x="459"/>
        <item x="460"/>
        <item x="461"/>
        <item x="462"/>
        <item x="463"/>
        <item x="464"/>
        <item x="465"/>
        <item x="466"/>
        <item x="467"/>
        <item x="468"/>
        <item x="1083"/>
        <item x="1087"/>
        <item x="1091"/>
        <item x="1095"/>
        <item x="1099"/>
        <item x="1102"/>
        <item x="1106"/>
        <item x="1109"/>
        <item x="1113"/>
        <item x="1117"/>
        <item x="1120"/>
        <item x="1124"/>
        <item x="1128"/>
        <item x="1132"/>
        <item x="1136"/>
        <item x="1140"/>
        <item x="1144"/>
        <item x="469"/>
        <item x="470"/>
        <item x="471"/>
        <item x="472"/>
        <item x="473"/>
        <item x="474"/>
        <item x="475"/>
        <item x="476"/>
        <item x="477"/>
        <item x="1151"/>
        <item x="1155"/>
        <item x="1158"/>
        <item x="1161"/>
        <item x="1165"/>
        <item x="1168"/>
        <item x="1172"/>
        <item x="1176"/>
        <item x="1181"/>
        <item x="1184"/>
        <item x="1188"/>
        <item x="1191"/>
        <item x="1195"/>
        <item x="1199"/>
        <item x="1203"/>
        <item x="1206"/>
        <item x="1210"/>
        <item x="1213"/>
        <item t="default"/>
      </items>
    </pivotField>
    <pivotField showAll="0"/>
    <pivotField showAll="0"/>
    <pivotField showAll="0"/>
    <pivotField showAll="0"/>
    <pivotField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Items count="1">
    <i/>
  </rowItems>
  <colItems count="1">
    <i/>
  </colItems>
  <dataFields count="1">
    <dataField name="Sum of Margin" fld="21" baseField="0" baseItem="0"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FAED0A5-2BF7-44FB-9D0F-508A4EF0232E}" sourceName="Region">
  <pivotTables>
    <pivotTable tabId="18" name="PivotTable6"/>
    <pivotTable tabId="17" name="PivotTable1"/>
    <pivotTable tabId="15" name="PivotTable3"/>
    <pivotTable tabId="14" name="PivotTable2"/>
    <pivotTable tabId="18" name="PivotTable4"/>
    <pivotTable tabId="13" name="PivotTable1"/>
    <pivotTable tabId="16" name="PivotTable4"/>
    <pivotTable tabId="12" name="PivotTable1"/>
  </pivotTables>
  <data>
    <tabular pivotCacheId="1349611890">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CLEAN_orderDate" xr10:uid="{2638854E-8EA8-4B1C-BE2D-DDCAEA645471}" sourceName="Years (CLEAN_orderDate)">
  <pivotTables>
    <pivotTable tabId="18" name="PivotTable6"/>
    <pivotTable tabId="17" name="PivotTable1"/>
    <pivotTable tabId="15" name="PivotTable3"/>
    <pivotTable tabId="14" name="PivotTable2"/>
    <pivotTable tabId="18" name="PivotTable4"/>
    <pivotTable tabId="13" name="PivotTable1"/>
    <pivotTable tabId="16" name="PivotTable4"/>
    <pivotTable tabId="12" name="PivotTable1"/>
  </pivotTables>
  <data>
    <tabular pivotCacheId="1349611890">
      <items count="7">
        <i x="1" s="1"/>
        <i x="2" s="1"/>
        <i x="3" s="1"/>
        <i x="4" s="1"/>
        <i x="0" s="1" nd="1"/>
        <i x="6"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80082D1-31AF-48D3-B380-3548D6C49014}" cache="Slicer_Region" caption="Region" rowHeight="241300"/>
  <slicer name="Years (CLEAN_orderDate)" xr10:uid="{E0821959-C81B-4F2C-A359-A1AD8F42B226}" cache="Slicer_Years__CLEAN_orderDate" caption="Years (CLEAN_orderDat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6E3EF33-EFB5-403E-BB67-D2F72750E98C}" cache="Slicer_Region" caption="Region" style="SlicerStyleDark5" rowHeight="241300"/>
  <slicer name="Years (CLEAN_orderDate) 1" xr10:uid="{AC08475B-6708-419A-A67A-F87F79A8B9C8}" cache="Slicer_Years__CLEAN_orderDate" caption="Years (CLEAN_orderDate)" style="SlicerStyleDark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6534DD-D3C2-4150-82D4-0B9CCCDDAA63}" name="Table1" displayName="Table1" ref="A1:E17" totalsRowShown="0">
  <autoFilter ref="A1:E17" xr:uid="{E26534DD-D3C2-4150-82D4-0B9CCCDDAA63}"/>
  <tableColumns count="5">
    <tableColumn id="1" xr3:uid="{8881AB64-249E-4EB9-9F72-94037B433E9C}" name="Date" dataDxfId="5"/>
    <tableColumn id="2" xr3:uid="{C7E31DE8-985E-4728-AB71-5827D9096098}" name="Sales"/>
    <tableColumn id="3" xr3:uid="{25436A35-AC15-480B-802D-BECBC9731F36}" name="Forecast(Sales)">
      <calculatedColumnFormula>_xlfn.FORECAST.ETS(A2,$B$2:$B$11,$A$2:$A$11,1,1)</calculatedColumnFormula>
    </tableColumn>
    <tableColumn id="4" xr3:uid="{74256792-E407-4B62-8B8A-3A5DA5B8C3D8}" name="Lower Confidence Bound(Sales)" dataDxfId="4">
      <calculatedColumnFormula>C2-_xlfn.FORECAST.ETS.CONFINT(A2,$B$2:$B$11,$A$2:$A$11,0.95,1,1)</calculatedColumnFormula>
    </tableColumn>
    <tableColumn id="5" xr3:uid="{2E197CF9-9EA2-4EA2-B199-67363D33F2CF}" name="Upper Confidence Bound(Sales)" dataDxfId="3">
      <calculatedColumnFormula>C2+_xlfn.FORECAST.ETS.CONFINT(A2,$B$2:$B$11,$A$2:$A$11,0.95,1,1)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8D332B-0D2C-4DA8-BD5D-3531701409D9}" name="Table2" displayName="Table2" ref="A1:E14" totalsRowShown="0">
  <autoFilter ref="A1:E14" xr:uid="{298D332B-0D2C-4DA8-BD5D-3531701409D9}"/>
  <tableColumns count="5">
    <tableColumn id="1" xr3:uid="{97204710-BAD3-4DDD-A13D-3C040F06BCDC}" name="Date" dataDxfId="2"/>
    <tableColumn id="2" xr3:uid="{EC55D883-A9B0-4260-A366-8F00B34D8101}" name="Sales"/>
    <tableColumn id="3" xr3:uid="{B30B144C-3418-411F-8002-30E76E71EC3C}" name="Forecast(Sales)"/>
    <tableColumn id="4" xr3:uid="{04BC023F-3046-44B7-9934-76D3FA657A89}" name="Lower Confidence Bound(Sales)" dataDxfId="1"/>
    <tableColumn id="5" xr3:uid="{61665C41-8654-4657-962A-116824811662}" name="Upper Confidence Bound(Sal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8.xml"/><Relationship Id="rId1" Type="http://schemas.openxmlformats.org/officeDocument/2006/relationships/pivotTable" Target="../pivotTables/pivotTable7.xml"/><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image" Target="../media/image1.png"/><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4.xml.rels><?xml version="1.0" encoding="UTF-8" standalone="yes"?>
<Relationships xmlns="http://schemas.openxmlformats.org/package/2006/relationships"><Relationship Id="rId8" Type="http://schemas.openxmlformats.org/officeDocument/2006/relationships/hyperlink" Target="mailto:hari@ducatindia.in" TargetMode="External"/><Relationship Id="rId3" Type="http://schemas.openxmlformats.org/officeDocument/2006/relationships/hyperlink" Target="mailto:hari@gmail.com" TargetMode="External"/><Relationship Id="rId7" Type="http://schemas.openxmlformats.org/officeDocument/2006/relationships/hyperlink" Target="mailto:raam@yahoo.co.in" TargetMode="External"/><Relationship Id="rId2" Type="http://schemas.openxmlformats.org/officeDocument/2006/relationships/hyperlink" Target="mailto:raam@gmail.com" TargetMode="External"/><Relationship Id="rId1" Type="http://schemas.openxmlformats.org/officeDocument/2006/relationships/hyperlink" Target="mailto:kunal@gmail.com" TargetMode="External"/><Relationship Id="rId6" Type="http://schemas.openxmlformats.org/officeDocument/2006/relationships/hyperlink" Target="mailto:kunal@gmail.com" TargetMode="External"/><Relationship Id="rId5" Type="http://schemas.openxmlformats.org/officeDocument/2006/relationships/hyperlink" Target="mailto:ku@n@al" TargetMode="External"/><Relationship Id="rId10" Type="http://schemas.openxmlformats.org/officeDocument/2006/relationships/comments" Target="../comments3.xml"/><Relationship Id="rId4" Type="http://schemas.openxmlformats.org/officeDocument/2006/relationships/hyperlink" Target="mailto:kunal@gmail.com,raam@gmail.com,hari@gmail.com" TargetMode="External"/><Relationship Id="rId9"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7.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F3C60-3222-4E2D-9335-87B96FC8AD4F}">
  <sheetPr codeName="Sheet1"/>
  <dimension ref="A3:H8"/>
  <sheetViews>
    <sheetView workbookViewId="0">
      <selection activeCell="A16" sqref="A16"/>
    </sheetView>
  </sheetViews>
  <sheetFormatPr defaultRowHeight="15" x14ac:dyDescent="0.25"/>
  <cols>
    <col min="1" max="1" width="13.5703125" bestFit="1" customWidth="1"/>
    <col min="2" max="2" width="16.28515625" bestFit="1" customWidth="1"/>
    <col min="3" max="3" width="14.5703125" bestFit="1" customWidth="1"/>
    <col min="4" max="4" width="11.140625" bestFit="1" customWidth="1"/>
    <col min="5" max="5" width="11.28515625" bestFit="1" customWidth="1"/>
    <col min="6" max="6" width="11.140625" bestFit="1" customWidth="1"/>
    <col min="8" max="8" width="10.85546875" bestFit="1" customWidth="1"/>
  </cols>
  <sheetData>
    <row r="3" spans="1:8" x14ac:dyDescent="0.25">
      <c r="A3" s="42" t="s">
        <v>8857</v>
      </c>
      <c r="B3" s="42" t="s">
        <v>8856</v>
      </c>
    </row>
    <row r="4" spans="1:8" ht="31.5" x14ac:dyDescent="0.5">
      <c r="A4" s="42" t="s">
        <v>8854</v>
      </c>
      <c r="B4" t="s">
        <v>71</v>
      </c>
      <c r="C4" t="s">
        <v>28</v>
      </c>
      <c r="D4" t="s">
        <v>56</v>
      </c>
      <c r="E4" t="s">
        <v>8855</v>
      </c>
      <c r="F4" s="46" t="s">
        <v>8858</v>
      </c>
      <c r="H4" s="45" t="s">
        <v>8859</v>
      </c>
    </row>
    <row r="5" spans="1:8" x14ac:dyDescent="0.25">
      <c r="A5" s="43" t="s">
        <v>36</v>
      </c>
      <c r="B5" s="44">
        <v>24971</v>
      </c>
      <c r="C5" s="44">
        <v>74130</v>
      </c>
      <c r="D5" s="44">
        <v>58535</v>
      </c>
      <c r="E5" s="44">
        <v>157636</v>
      </c>
    </row>
    <row r="6" spans="1:8" x14ac:dyDescent="0.25">
      <c r="A6" s="43" t="s">
        <v>25</v>
      </c>
      <c r="B6" s="44">
        <v>14891</v>
      </c>
      <c r="C6" s="44">
        <v>19730</v>
      </c>
      <c r="D6" s="44">
        <v>36818</v>
      </c>
      <c r="E6" s="44">
        <v>71439</v>
      </c>
    </row>
    <row r="7" spans="1:8" x14ac:dyDescent="0.25">
      <c r="A7" s="43" t="s">
        <v>47</v>
      </c>
      <c r="B7" s="44">
        <v>9872</v>
      </c>
      <c r="C7" s="44">
        <v>31092</v>
      </c>
      <c r="D7" s="44">
        <v>13201</v>
      </c>
      <c r="E7" s="44">
        <v>54165</v>
      </c>
    </row>
    <row r="8" spans="1:8" x14ac:dyDescent="0.25">
      <c r="A8" s="43" t="s">
        <v>8855</v>
      </c>
      <c r="B8" s="44">
        <v>49734</v>
      </c>
      <c r="C8" s="44">
        <v>124952</v>
      </c>
      <c r="D8" s="44">
        <v>108554</v>
      </c>
      <c r="E8" s="44">
        <v>283240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07943-7AC3-4728-AD54-8C239363D6A7}">
  <sheetPr codeName="Sheet2"/>
  <dimension ref="A3:Q132"/>
  <sheetViews>
    <sheetView workbookViewId="0">
      <selection activeCell="C17" sqref="C17"/>
    </sheetView>
  </sheetViews>
  <sheetFormatPr defaultRowHeight="15" x14ac:dyDescent="0.25"/>
  <cols>
    <col min="1" max="1" width="39" bestFit="1" customWidth="1"/>
    <col min="2" max="2" width="18.5703125" bestFit="1" customWidth="1"/>
    <col min="3" max="3" width="8.28515625" bestFit="1" customWidth="1"/>
    <col min="4" max="4" width="9" bestFit="1" customWidth="1"/>
    <col min="5" max="5" width="7.5703125" bestFit="1" customWidth="1"/>
    <col min="6" max="6" width="7" bestFit="1" customWidth="1"/>
    <col min="7" max="7" width="9.140625" bestFit="1" customWidth="1"/>
    <col min="8" max="8" width="7.28515625" bestFit="1" customWidth="1"/>
    <col min="9" max="9" width="7" bestFit="1" customWidth="1"/>
    <col min="10" max="10" width="12" bestFit="1" customWidth="1"/>
    <col min="11" max="11" width="7.85546875" bestFit="1" customWidth="1"/>
    <col min="12" max="12" width="8.42578125" bestFit="1" customWidth="1"/>
    <col min="13" max="13" width="7" bestFit="1" customWidth="1"/>
    <col min="14" max="14" width="8.140625" bestFit="1" customWidth="1"/>
    <col min="15" max="15" width="11.42578125" bestFit="1" customWidth="1"/>
    <col min="16" max="16" width="15.5703125" bestFit="1" customWidth="1"/>
    <col min="17" max="17" width="11.28515625" bestFit="1" customWidth="1"/>
  </cols>
  <sheetData>
    <row r="3" spans="1:17" x14ac:dyDescent="0.25">
      <c r="A3" s="47" t="s">
        <v>8860</v>
      </c>
      <c r="B3" s="47" t="s">
        <v>8856</v>
      </c>
      <c r="C3" s="65"/>
      <c r="D3" s="65"/>
      <c r="E3" s="65"/>
      <c r="F3" s="65"/>
      <c r="G3" s="65"/>
      <c r="H3" s="65"/>
      <c r="I3" s="65"/>
      <c r="J3" s="65"/>
      <c r="K3" s="65"/>
      <c r="L3" s="65"/>
      <c r="M3" s="65"/>
      <c r="N3" s="65"/>
      <c r="O3" s="65"/>
      <c r="P3" s="65"/>
      <c r="Q3" s="65"/>
    </row>
    <row r="4" spans="1:17" x14ac:dyDescent="0.25">
      <c r="A4" s="47" t="s">
        <v>8854</v>
      </c>
      <c r="B4" s="48" t="s">
        <v>320</v>
      </c>
      <c r="C4" s="48" t="s">
        <v>215</v>
      </c>
      <c r="D4" s="48" t="s">
        <v>1976</v>
      </c>
      <c r="E4" s="48" t="s">
        <v>1260</v>
      </c>
      <c r="F4" s="48" t="s">
        <v>61</v>
      </c>
      <c r="G4" s="48" t="s">
        <v>33</v>
      </c>
      <c r="H4" s="48" t="s">
        <v>126</v>
      </c>
      <c r="I4" s="48" t="s">
        <v>44</v>
      </c>
      <c r="J4" s="48" t="s">
        <v>293</v>
      </c>
      <c r="K4" s="48" t="s">
        <v>161</v>
      </c>
      <c r="L4" s="48" t="s">
        <v>976</v>
      </c>
      <c r="M4" s="48" t="s">
        <v>120</v>
      </c>
      <c r="N4" s="48" t="s">
        <v>23</v>
      </c>
      <c r="O4" s="48" t="s">
        <v>598</v>
      </c>
      <c r="P4" s="48" t="s">
        <v>67</v>
      </c>
      <c r="Q4" s="48" t="s">
        <v>8855</v>
      </c>
    </row>
    <row r="5" spans="1:17" x14ac:dyDescent="0.25">
      <c r="A5" s="43" t="s">
        <v>2377</v>
      </c>
      <c r="B5" s="76">
        <v>0</v>
      </c>
      <c r="C5" s="76">
        <v>0</v>
      </c>
      <c r="D5" s="76">
        <v>0</v>
      </c>
      <c r="E5" s="76">
        <v>0</v>
      </c>
      <c r="F5" s="76">
        <v>0</v>
      </c>
      <c r="G5" s="76">
        <v>0</v>
      </c>
      <c r="H5" s="76">
        <v>0</v>
      </c>
      <c r="I5" s="76">
        <v>6313</v>
      </c>
      <c r="J5" s="76">
        <v>0</v>
      </c>
      <c r="K5" s="76">
        <v>0</v>
      </c>
      <c r="L5" s="76">
        <v>0</v>
      </c>
      <c r="M5" s="76">
        <v>0</v>
      </c>
      <c r="N5" s="76">
        <v>0</v>
      </c>
      <c r="O5" s="76">
        <v>0</v>
      </c>
      <c r="P5" s="76">
        <v>0</v>
      </c>
      <c r="Q5" s="76">
        <v>6313</v>
      </c>
    </row>
    <row r="6" spans="1:17" x14ac:dyDescent="0.25">
      <c r="A6" s="43" t="s">
        <v>62</v>
      </c>
      <c r="B6" s="76">
        <v>0</v>
      </c>
      <c r="C6" s="76">
        <v>0</v>
      </c>
      <c r="D6" s="76">
        <v>0</v>
      </c>
      <c r="E6" s="76">
        <v>0</v>
      </c>
      <c r="F6" s="76">
        <v>25786</v>
      </c>
      <c r="G6" s="76">
        <v>0</v>
      </c>
      <c r="H6" s="76">
        <v>0</v>
      </c>
      <c r="I6" s="76">
        <v>0</v>
      </c>
      <c r="J6" s="76">
        <v>0</v>
      </c>
      <c r="K6" s="76">
        <v>0</v>
      </c>
      <c r="L6" s="76">
        <v>0</v>
      </c>
      <c r="M6" s="76">
        <v>0</v>
      </c>
      <c r="N6" s="76">
        <v>0</v>
      </c>
      <c r="O6" s="76">
        <v>0</v>
      </c>
      <c r="P6" s="76">
        <v>0</v>
      </c>
      <c r="Q6" s="76">
        <v>25786</v>
      </c>
    </row>
    <row r="7" spans="1:17" x14ac:dyDescent="0.25">
      <c r="A7" s="43" t="s">
        <v>241</v>
      </c>
      <c r="B7" s="76">
        <v>0</v>
      </c>
      <c r="C7" s="76">
        <v>0</v>
      </c>
      <c r="D7" s="76">
        <v>0</v>
      </c>
      <c r="E7" s="76">
        <v>0</v>
      </c>
      <c r="F7" s="76">
        <v>0</v>
      </c>
      <c r="G7" s="76">
        <v>0</v>
      </c>
      <c r="H7" s="76">
        <v>0</v>
      </c>
      <c r="I7" s="76">
        <v>0</v>
      </c>
      <c r="J7" s="76">
        <v>0</v>
      </c>
      <c r="K7" s="76">
        <v>0</v>
      </c>
      <c r="L7" s="76">
        <v>0</v>
      </c>
      <c r="M7" s="76">
        <v>28415</v>
      </c>
      <c r="N7" s="76">
        <v>0</v>
      </c>
      <c r="O7" s="76">
        <v>0</v>
      </c>
      <c r="P7" s="76">
        <v>0</v>
      </c>
      <c r="Q7" s="76">
        <v>28415</v>
      </c>
    </row>
    <row r="8" spans="1:17" x14ac:dyDescent="0.25">
      <c r="A8" s="43" t="s">
        <v>2776</v>
      </c>
      <c r="B8" s="76">
        <v>0</v>
      </c>
      <c r="C8" s="76">
        <v>14178</v>
      </c>
      <c r="D8" s="76">
        <v>0</v>
      </c>
      <c r="E8" s="76">
        <v>0</v>
      </c>
      <c r="F8" s="76">
        <v>0</v>
      </c>
      <c r="G8" s="76">
        <v>0</v>
      </c>
      <c r="H8" s="76">
        <v>0</v>
      </c>
      <c r="I8" s="76">
        <v>0</v>
      </c>
      <c r="J8" s="76">
        <v>0</v>
      </c>
      <c r="K8" s="76">
        <v>0</v>
      </c>
      <c r="L8" s="76">
        <v>0</v>
      </c>
      <c r="M8" s="76">
        <v>0</v>
      </c>
      <c r="N8" s="76">
        <v>0</v>
      </c>
      <c r="O8" s="76">
        <v>0</v>
      </c>
      <c r="P8" s="76">
        <v>0</v>
      </c>
      <c r="Q8" s="76">
        <v>14178</v>
      </c>
    </row>
    <row r="9" spans="1:17" x14ac:dyDescent="0.25">
      <c r="A9" s="43" t="s">
        <v>738</v>
      </c>
      <c r="B9" s="76">
        <v>0</v>
      </c>
      <c r="C9" s="76">
        <v>0</v>
      </c>
      <c r="D9" s="76">
        <v>0</v>
      </c>
      <c r="E9" s="76">
        <v>0</v>
      </c>
      <c r="F9" s="76">
        <v>0</v>
      </c>
      <c r="G9" s="76">
        <v>0</v>
      </c>
      <c r="H9" s="76">
        <v>0</v>
      </c>
      <c r="I9" s="76">
        <v>22812</v>
      </c>
      <c r="J9" s="76">
        <v>0</v>
      </c>
      <c r="K9" s="76">
        <v>0</v>
      </c>
      <c r="L9" s="76">
        <v>0</v>
      </c>
      <c r="M9" s="76">
        <v>0</v>
      </c>
      <c r="N9" s="76">
        <v>0</v>
      </c>
      <c r="O9" s="76">
        <v>0</v>
      </c>
      <c r="P9" s="76">
        <v>0</v>
      </c>
      <c r="Q9" s="76">
        <v>22812</v>
      </c>
    </row>
    <row r="10" spans="1:17" x14ac:dyDescent="0.25">
      <c r="A10" s="43" t="s">
        <v>308</v>
      </c>
      <c r="B10" s="76">
        <v>0</v>
      </c>
      <c r="C10" s="76">
        <v>0</v>
      </c>
      <c r="D10" s="76">
        <v>0</v>
      </c>
      <c r="E10" s="76">
        <v>0</v>
      </c>
      <c r="F10" s="76">
        <v>47018</v>
      </c>
      <c r="G10" s="76">
        <v>0</v>
      </c>
      <c r="H10" s="76">
        <v>0</v>
      </c>
      <c r="I10" s="76">
        <v>0</v>
      </c>
      <c r="J10" s="76">
        <v>0</v>
      </c>
      <c r="K10" s="76">
        <v>0</v>
      </c>
      <c r="L10" s="76">
        <v>0</v>
      </c>
      <c r="M10" s="76">
        <v>0</v>
      </c>
      <c r="N10" s="76">
        <v>0</v>
      </c>
      <c r="O10" s="76">
        <v>0</v>
      </c>
      <c r="P10" s="76">
        <v>0</v>
      </c>
      <c r="Q10" s="76">
        <v>47018</v>
      </c>
    </row>
    <row r="11" spans="1:17" x14ac:dyDescent="0.25">
      <c r="A11" s="43" t="s">
        <v>3708</v>
      </c>
      <c r="B11" s="76">
        <v>0</v>
      </c>
      <c r="C11" s="76">
        <v>0</v>
      </c>
      <c r="D11" s="76">
        <v>0</v>
      </c>
      <c r="E11" s="76">
        <v>0</v>
      </c>
      <c r="F11" s="76">
        <v>0</v>
      </c>
      <c r="G11" s="76">
        <v>0</v>
      </c>
      <c r="H11" s="76">
        <v>0</v>
      </c>
      <c r="I11" s="76">
        <v>0</v>
      </c>
      <c r="J11" s="76">
        <v>0</v>
      </c>
      <c r="K11" s="76">
        <v>0</v>
      </c>
      <c r="L11" s="76">
        <v>0</v>
      </c>
      <c r="M11" s="76">
        <v>5353</v>
      </c>
      <c r="N11" s="76">
        <v>0</v>
      </c>
      <c r="O11" s="76">
        <v>0</v>
      </c>
      <c r="P11" s="76">
        <v>0</v>
      </c>
      <c r="Q11" s="76">
        <v>5353</v>
      </c>
    </row>
    <row r="12" spans="1:17" x14ac:dyDescent="0.25">
      <c r="A12" s="43" t="s">
        <v>115</v>
      </c>
      <c r="B12" s="76">
        <v>0</v>
      </c>
      <c r="C12" s="76">
        <v>0</v>
      </c>
      <c r="D12" s="76">
        <v>0</v>
      </c>
      <c r="E12" s="76">
        <v>0</v>
      </c>
      <c r="F12" s="76">
        <v>55572</v>
      </c>
      <c r="G12" s="76">
        <v>0</v>
      </c>
      <c r="H12" s="76">
        <v>0</v>
      </c>
      <c r="I12" s="76">
        <v>0</v>
      </c>
      <c r="J12" s="76">
        <v>0</v>
      </c>
      <c r="K12" s="76">
        <v>0</v>
      </c>
      <c r="L12" s="76">
        <v>0</v>
      </c>
      <c r="M12" s="76">
        <v>0</v>
      </c>
      <c r="N12" s="76">
        <v>0</v>
      </c>
      <c r="O12" s="76">
        <v>0</v>
      </c>
      <c r="P12" s="76">
        <v>0</v>
      </c>
      <c r="Q12" s="76">
        <v>55572</v>
      </c>
    </row>
    <row r="13" spans="1:17" x14ac:dyDescent="0.25">
      <c r="A13" s="43" t="s">
        <v>2337</v>
      </c>
      <c r="B13" s="76">
        <v>0</v>
      </c>
      <c r="C13" s="76">
        <v>0</v>
      </c>
      <c r="D13" s="76">
        <v>0</v>
      </c>
      <c r="E13" s="76">
        <v>0</v>
      </c>
      <c r="F13" s="76">
        <v>0</v>
      </c>
      <c r="G13" s="76">
        <v>0</v>
      </c>
      <c r="H13" s="76">
        <v>0</v>
      </c>
      <c r="I13" s="76">
        <v>0</v>
      </c>
      <c r="J13" s="76">
        <v>0</v>
      </c>
      <c r="K13" s="76">
        <v>0</v>
      </c>
      <c r="L13" s="76">
        <v>341</v>
      </c>
      <c r="M13" s="76">
        <v>0</v>
      </c>
      <c r="N13" s="76">
        <v>0</v>
      </c>
      <c r="O13" s="76">
        <v>0</v>
      </c>
      <c r="P13" s="76">
        <v>0</v>
      </c>
      <c r="Q13" s="76">
        <v>341</v>
      </c>
    </row>
    <row r="14" spans="1:17" x14ac:dyDescent="0.25">
      <c r="A14" s="43" t="s">
        <v>313</v>
      </c>
      <c r="B14" s="76">
        <v>0</v>
      </c>
      <c r="C14" s="76">
        <v>0</v>
      </c>
      <c r="D14" s="76">
        <v>0</v>
      </c>
      <c r="E14" s="76">
        <v>0</v>
      </c>
      <c r="F14" s="76">
        <v>0</v>
      </c>
      <c r="G14" s="76">
        <v>36687</v>
      </c>
      <c r="H14" s="76">
        <v>0</v>
      </c>
      <c r="I14" s="76">
        <v>0</v>
      </c>
      <c r="J14" s="76">
        <v>0</v>
      </c>
      <c r="K14" s="76">
        <v>0</v>
      </c>
      <c r="L14" s="76">
        <v>0</v>
      </c>
      <c r="M14" s="76">
        <v>0</v>
      </c>
      <c r="N14" s="76">
        <v>0</v>
      </c>
      <c r="O14" s="76">
        <v>0</v>
      </c>
      <c r="P14" s="76">
        <v>0</v>
      </c>
      <c r="Q14" s="76">
        <v>36687</v>
      </c>
    </row>
    <row r="15" spans="1:17" x14ac:dyDescent="0.25">
      <c r="A15" s="43" t="s">
        <v>1746</v>
      </c>
      <c r="B15" s="76">
        <v>0</v>
      </c>
      <c r="C15" s="76">
        <v>0</v>
      </c>
      <c r="D15" s="76">
        <v>0</v>
      </c>
      <c r="E15" s="76">
        <v>0</v>
      </c>
      <c r="F15" s="76">
        <v>0</v>
      </c>
      <c r="G15" s="76">
        <v>0</v>
      </c>
      <c r="H15" s="76">
        <v>0</v>
      </c>
      <c r="I15" s="76">
        <v>0</v>
      </c>
      <c r="J15" s="76">
        <v>0</v>
      </c>
      <c r="K15" s="76">
        <v>0</v>
      </c>
      <c r="L15" s="76">
        <v>0</v>
      </c>
      <c r="M15" s="76">
        <v>2561</v>
      </c>
      <c r="N15" s="76">
        <v>0</v>
      </c>
      <c r="O15" s="76">
        <v>0</v>
      </c>
      <c r="P15" s="76">
        <v>0</v>
      </c>
      <c r="Q15" s="76">
        <v>2561</v>
      </c>
    </row>
    <row r="16" spans="1:17" x14ac:dyDescent="0.25">
      <c r="A16" s="43" t="s">
        <v>599</v>
      </c>
      <c r="B16" s="76">
        <v>0</v>
      </c>
      <c r="C16" s="76">
        <v>0</v>
      </c>
      <c r="D16" s="76">
        <v>0</v>
      </c>
      <c r="E16" s="76">
        <v>0</v>
      </c>
      <c r="F16" s="76">
        <v>0</v>
      </c>
      <c r="G16" s="76">
        <v>0</v>
      </c>
      <c r="H16" s="76">
        <v>0</v>
      </c>
      <c r="I16" s="76">
        <v>0</v>
      </c>
      <c r="J16" s="76">
        <v>0</v>
      </c>
      <c r="K16" s="76">
        <v>0</v>
      </c>
      <c r="L16" s="76">
        <v>0</v>
      </c>
      <c r="M16" s="76">
        <v>0</v>
      </c>
      <c r="N16" s="76">
        <v>0</v>
      </c>
      <c r="O16" s="76">
        <v>3780</v>
      </c>
      <c r="P16" s="76">
        <v>0</v>
      </c>
      <c r="Q16" s="76">
        <v>3780</v>
      </c>
    </row>
    <row r="17" spans="1:17" x14ac:dyDescent="0.25">
      <c r="A17" s="43" t="s">
        <v>1836</v>
      </c>
      <c r="B17" s="76">
        <v>0</v>
      </c>
      <c r="C17" s="76">
        <v>0</v>
      </c>
      <c r="D17" s="76">
        <v>0</v>
      </c>
      <c r="E17" s="76">
        <v>0</v>
      </c>
      <c r="F17" s="76">
        <v>0</v>
      </c>
      <c r="G17" s="76">
        <v>0</v>
      </c>
      <c r="H17" s="76">
        <v>0</v>
      </c>
      <c r="I17" s="76">
        <v>86</v>
      </c>
      <c r="J17" s="76">
        <v>0</v>
      </c>
      <c r="K17" s="76">
        <v>0</v>
      </c>
      <c r="L17" s="76">
        <v>0</v>
      </c>
      <c r="M17" s="76">
        <v>0</v>
      </c>
      <c r="N17" s="76">
        <v>0</v>
      </c>
      <c r="O17" s="76">
        <v>0</v>
      </c>
      <c r="P17" s="76">
        <v>0</v>
      </c>
      <c r="Q17" s="76">
        <v>86</v>
      </c>
    </row>
    <row r="18" spans="1:17" x14ac:dyDescent="0.25">
      <c r="A18" s="43" t="s">
        <v>1582</v>
      </c>
      <c r="B18" s="76">
        <v>0</v>
      </c>
      <c r="C18" s="76">
        <v>0</v>
      </c>
      <c r="D18" s="76">
        <v>0</v>
      </c>
      <c r="E18" s="76">
        <v>0</v>
      </c>
      <c r="F18" s="76">
        <v>0</v>
      </c>
      <c r="G18" s="76">
        <v>0</v>
      </c>
      <c r="H18" s="76">
        <v>0</v>
      </c>
      <c r="I18" s="76">
        <v>0</v>
      </c>
      <c r="J18" s="76">
        <v>0</v>
      </c>
      <c r="K18" s="76">
        <v>0</v>
      </c>
      <c r="L18" s="76">
        <v>0</v>
      </c>
      <c r="M18" s="76">
        <v>23327</v>
      </c>
      <c r="N18" s="76">
        <v>0</v>
      </c>
      <c r="O18" s="76">
        <v>0</v>
      </c>
      <c r="P18" s="76">
        <v>0</v>
      </c>
      <c r="Q18" s="76">
        <v>23327</v>
      </c>
    </row>
    <row r="19" spans="1:17" x14ac:dyDescent="0.25">
      <c r="A19" s="43" t="s">
        <v>266</v>
      </c>
      <c r="B19" s="76">
        <v>0</v>
      </c>
      <c r="C19" s="76">
        <v>0</v>
      </c>
      <c r="D19" s="76">
        <v>0</v>
      </c>
      <c r="E19" s="76">
        <v>0</v>
      </c>
      <c r="F19" s="76">
        <v>0</v>
      </c>
      <c r="G19" s="76">
        <v>49103</v>
      </c>
      <c r="H19" s="76">
        <v>0</v>
      </c>
      <c r="I19" s="76">
        <v>0</v>
      </c>
      <c r="J19" s="76">
        <v>0</v>
      </c>
      <c r="K19" s="76">
        <v>0</v>
      </c>
      <c r="L19" s="76">
        <v>0</v>
      </c>
      <c r="M19" s="76">
        <v>0</v>
      </c>
      <c r="N19" s="76">
        <v>0</v>
      </c>
      <c r="O19" s="76">
        <v>0</v>
      </c>
      <c r="P19" s="76">
        <v>0</v>
      </c>
      <c r="Q19" s="76">
        <v>49103</v>
      </c>
    </row>
    <row r="20" spans="1:17" x14ac:dyDescent="0.25">
      <c r="A20" s="43" t="s">
        <v>80</v>
      </c>
      <c r="B20" s="76">
        <v>0</v>
      </c>
      <c r="C20" s="76">
        <v>0</v>
      </c>
      <c r="D20" s="76">
        <v>0</v>
      </c>
      <c r="E20" s="76">
        <v>0</v>
      </c>
      <c r="F20" s="76">
        <v>0</v>
      </c>
      <c r="G20" s="76">
        <v>52555</v>
      </c>
      <c r="H20" s="76">
        <v>0</v>
      </c>
      <c r="I20" s="76">
        <v>0</v>
      </c>
      <c r="J20" s="76">
        <v>0</v>
      </c>
      <c r="K20" s="76">
        <v>0</v>
      </c>
      <c r="L20" s="76">
        <v>0</v>
      </c>
      <c r="M20" s="76">
        <v>0</v>
      </c>
      <c r="N20" s="76">
        <v>0</v>
      </c>
      <c r="O20" s="76">
        <v>0</v>
      </c>
      <c r="P20" s="76">
        <v>0</v>
      </c>
      <c r="Q20" s="76">
        <v>52555</v>
      </c>
    </row>
    <row r="21" spans="1:17" x14ac:dyDescent="0.25">
      <c r="A21" s="43" t="s">
        <v>3383</v>
      </c>
      <c r="B21" s="76">
        <v>0</v>
      </c>
      <c r="C21" s="76">
        <v>0</v>
      </c>
      <c r="D21" s="76">
        <v>0</v>
      </c>
      <c r="E21" s="76">
        <v>0</v>
      </c>
      <c r="F21" s="76">
        <v>0</v>
      </c>
      <c r="G21" s="76">
        <v>0</v>
      </c>
      <c r="H21" s="76">
        <v>0</v>
      </c>
      <c r="I21" s="76">
        <v>0</v>
      </c>
      <c r="J21" s="76">
        <v>0</v>
      </c>
      <c r="K21" s="76">
        <v>0</v>
      </c>
      <c r="L21" s="76">
        <v>0</v>
      </c>
      <c r="M21" s="76">
        <v>0</v>
      </c>
      <c r="N21" s="76">
        <v>0</v>
      </c>
      <c r="O21" s="76">
        <v>1136</v>
      </c>
      <c r="P21" s="76">
        <v>0</v>
      </c>
      <c r="Q21" s="76">
        <v>1136</v>
      </c>
    </row>
    <row r="22" spans="1:17" x14ac:dyDescent="0.25">
      <c r="A22" s="43" t="s">
        <v>687</v>
      </c>
      <c r="B22" s="76">
        <v>0</v>
      </c>
      <c r="C22" s="76">
        <v>0</v>
      </c>
      <c r="D22" s="76">
        <v>0</v>
      </c>
      <c r="E22" s="76">
        <v>0</v>
      </c>
      <c r="F22" s="76">
        <v>3384</v>
      </c>
      <c r="G22" s="76">
        <v>0</v>
      </c>
      <c r="H22" s="76">
        <v>0</v>
      </c>
      <c r="I22" s="76">
        <v>0</v>
      </c>
      <c r="J22" s="76">
        <v>0</v>
      </c>
      <c r="K22" s="76">
        <v>0</v>
      </c>
      <c r="L22" s="76">
        <v>0</v>
      </c>
      <c r="M22" s="76">
        <v>0</v>
      </c>
      <c r="N22" s="76">
        <v>0</v>
      </c>
      <c r="O22" s="76">
        <v>0</v>
      </c>
      <c r="P22" s="76">
        <v>0</v>
      </c>
      <c r="Q22" s="76">
        <v>3384</v>
      </c>
    </row>
    <row r="23" spans="1:17" x14ac:dyDescent="0.25">
      <c r="A23" s="43" t="s">
        <v>2076</v>
      </c>
      <c r="B23" s="76">
        <v>0</v>
      </c>
      <c r="C23" s="76">
        <v>0</v>
      </c>
      <c r="D23" s="76">
        <v>0</v>
      </c>
      <c r="E23" s="76">
        <v>0</v>
      </c>
      <c r="F23" s="76">
        <v>0</v>
      </c>
      <c r="G23" s="76">
        <v>0</v>
      </c>
      <c r="H23" s="76">
        <v>0</v>
      </c>
      <c r="I23" s="76">
        <v>0</v>
      </c>
      <c r="J23" s="76">
        <v>0</v>
      </c>
      <c r="K23" s="76">
        <v>0</v>
      </c>
      <c r="L23" s="76">
        <v>461</v>
      </c>
      <c r="M23" s="76">
        <v>0</v>
      </c>
      <c r="N23" s="76">
        <v>0</v>
      </c>
      <c r="O23" s="76">
        <v>0</v>
      </c>
      <c r="P23" s="76">
        <v>0</v>
      </c>
      <c r="Q23" s="76">
        <v>461</v>
      </c>
    </row>
    <row r="24" spans="1:17" x14ac:dyDescent="0.25">
      <c r="A24" s="43" t="s">
        <v>1284</v>
      </c>
      <c r="B24" s="76">
        <v>0</v>
      </c>
      <c r="C24" s="76">
        <v>0</v>
      </c>
      <c r="D24" s="76">
        <v>0</v>
      </c>
      <c r="E24" s="76">
        <v>0</v>
      </c>
      <c r="F24" s="76">
        <v>0</v>
      </c>
      <c r="G24" s="76">
        <v>5588</v>
      </c>
      <c r="H24" s="76">
        <v>0</v>
      </c>
      <c r="I24" s="76">
        <v>0</v>
      </c>
      <c r="J24" s="76">
        <v>0</v>
      </c>
      <c r="K24" s="76">
        <v>0</v>
      </c>
      <c r="L24" s="76">
        <v>0</v>
      </c>
      <c r="M24" s="76">
        <v>0</v>
      </c>
      <c r="N24" s="76">
        <v>0</v>
      </c>
      <c r="O24" s="76">
        <v>0</v>
      </c>
      <c r="P24" s="76">
        <v>0</v>
      </c>
      <c r="Q24" s="76">
        <v>5588</v>
      </c>
    </row>
    <row r="25" spans="1:17" x14ac:dyDescent="0.25">
      <c r="A25" s="43" t="s">
        <v>389</v>
      </c>
      <c r="B25" s="76">
        <v>0</v>
      </c>
      <c r="C25" s="76">
        <v>0</v>
      </c>
      <c r="D25" s="76">
        <v>0</v>
      </c>
      <c r="E25" s="76">
        <v>0</v>
      </c>
      <c r="F25" s="76">
        <v>0</v>
      </c>
      <c r="G25" s="76">
        <v>15342</v>
      </c>
      <c r="H25" s="76">
        <v>0</v>
      </c>
      <c r="I25" s="76">
        <v>0</v>
      </c>
      <c r="J25" s="76">
        <v>0</v>
      </c>
      <c r="K25" s="76">
        <v>0</v>
      </c>
      <c r="L25" s="76">
        <v>0</v>
      </c>
      <c r="M25" s="76">
        <v>0</v>
      </c>
      <c r="N25" s="76">
        <v>0</v>
      </c>
      <c r="O25" s="76">
        <v>0</v>
      </c>
      <c r="P25" s="76">
        <v>0</v>
      </c>
      <c r="Q25" s="76">
        <v>15342</v>
      </c>
    </row>
    <row r="26" spans="1:17" x14ac:dyDescent="0.25">
      <c r="A26" s="43" t="s">
        <v>1357</v>
      </c>
      <c r="B26" s="76">
        <v>0</v>
      </c>
      <c r="C26" s="76">
        <v>0</v>
      </c>
      <c r="D26" s="76">
        <v>0</v>
      </c>
      <c r="E26" s="76">
        <v>0</v>
      </c>
      <c r="F26" s="76">
        <v>18775</v>
      </c>
      <c r="G26" s="76">
        <v>0</v>
      </c>
      <c r="H26" s="76">
        <v>0</v>
      </c>
      <c r="I26" s="76">
        <v>0</v>
      </c>
      <c r="J26" s="76">
        <v>0</v>
      </c>
      <c r="K26" s="76">
        <v>0</v>
      </c>
      <c r="L26" s="76">
        <v>0</v>
      </c>
      <c r="M26" s="76">
        <v>0</v>
      </c>
      <c r="N26" s="76">
        <v>0</v>
      </c>
      <c r="O26" s="76">
        <v>0</v>
      </c>
      <c r="P26" s="76">
        <v>0</v>
      </c>
      <c r="Q26" s="76">
        <v>18775</v>
      </c>
    </row>
    <row r="27" spans="1:17" x14ac:dyDescent="0.25">
      <c r="A27" s="43" t="s">
        <v>7310</v>
      </c>
      <c r="B27" s="76">
        <v>0</v>
      </c>
      <c r="C27" s="76">
        <v>1050</v>
      </c>
      <c r="D27" s="76">
        <v>0</v>
      </c>
      <c r="E27" s="76">
        <v>0</v>
      </c>
      <c r="F27" s="76">
        <v>0</v>
      </c>
      <c r="G27" s="76">
        <v>0</v>
      </c>
      <c r="H27" s="76">
        <v>0</v>
      </c>
      <c r="I27" s="76">
        <v>0</v>
      </c>
      <c r="J27" s="76">
        <v>0</v>
      </c>
      <c r="K27" s="76">
        <v>0</v>
      </c>
      <c r="L27" s="76">
        <v>0</v>
      </c>
      <c r="M27" s="76">
        <v>0</v>
      </c>
      <c r="N27" s="76">
        <v>0</v>
      </c>
      <c r="O27" s="76">
        <v>0</v>
      </c>
      <c r="P27" s="76">
        <v>0</v>
      </c>
      <c r="Q27" s="76">
        <v>1050</v>
      </c>
    </row>
    <row r="28" spans="1:17" x14ac:dyDescent="0.25">
      <c r="A28" s="43" t="s">
        <v>162</v>
      </c>
      <c r="B28" s="76">
        <v>0</v>
      </c>
      <c r="C28" s="76">
        <v>0</v>
      </c>
      <c r="D28" s="76">
        <v>0</v>
      </c>
      <c r="E28" s="76">
        <v>0</v>
      </c>
      <c r="F28" s="76">
        <v>0</v>
      </c>
      <c r="G28" s="76">
        <v>0</v>
      </c>
      <c r="H28" s="76">
        <v>0</v>
      </c>
      <c r="I28" s="76">
        <v>0</v>
      </c>
      <c r="J28" s="76">
        <v>0</v>
      </c>
      <c r="K28" s="76">
        <v>911</v>
      </c>
      <c r="L28" s="76">
        <v>0</v>
      </c>
      <c r="M28" s="76">
        <v>0</v>
      </c>
      <c r="N28" s="76">
        <v>0</v>
      </c>
      <c r="O28" s="76">
        <v>0</v>
      </c>
      <c r="P28" s="76">
        <v>0</v>
      </c>
      <c r="Q28" s="76">
        <v>911</v>
      </c>
    </row>
    <row r="29" spans="1:17" x14ac:dyDescent="0.25">
      <c r="A29" s="43" t="s">
        <v>6890</v>
      </c>
      <c r="B29" s="76">
        <v>0</v>
      </c>
      <c r="C29" s="76">
        <v>0</v>
      </c>
      <c r="D29" s="76">
        <v>0</v>
      </c>
      <c r="E29" s="76">
        <v>0</v>
      </c>
      <c r="F29" s="76">
        <v>0</v>
      </c>
      <c r="G29" s="76">
        <v>0</v>
      </c>
      <c r="H29" s="76">
        <v>0</v>
      </c>
      <c r="I29" s="76">
        <v>1094</v>
      </c>
      <c r="J29" s="76">
        <v>0</v>
      </c>
      <c r="K29" s="76">
        <v>0</v>
      </c>
      <c r="L29" s="76">
        <v>0</v>
      </c>
      <c r="M29" s="76">
        <v>0</v>
      </c>
      <c r="N29" s="76">
        <v>0</v>
      </c>
      <c r="O29" s="76">
        <v>0</v>
      </c>
      <c r="P29" s="76">
        <v>0</v>
      </c>
      <c r="Q29" s="76">
        <v>1094</v>
      </c>
    </row>
    <row r="30" spans="1:17" x14ac:dyDescent="0.25">
      <c r="A30" s="43" t="s">
        <v>460</v>
      </c>
      <c r="B30" s="76">
        <v>0</v>
      </c>
      <c r="C30" s="76">
        <v>0</v>
      </c>
      <c r="D30" s="76">
        <v>0</v>
      </c>
      <c r="E30" s="76">
        <v>0</v>
      </c>
      <c r="F30" s="76">
        <v>0</v>
      </c>
      <c r="G30" s="76">
        <v>0</v>
      </c>
      <c r="H30" s="76">
        <v>0</v>
      </c>
      <c r="I30" s="76">
        <v>23013</v>
      </c>
      <c r="J30" s="76">
        <v>0</v>
      </c>
      <c r="K30" s="76">
        <v>0</v>
      </c>
      <c r="L30" s="76">
        <v>0</v>
      </c>
      <c r="M30" s="76">
        <v>0</v>
      </c>
      <c r="N30" s="76">
        <v>0</v>
      </c>
      <c r="O30" s="76">
        <v>0</v>
      </c>
      <c r="P30" s="76">
        <v>0</v>
      </c>
      <c r="Q30" s="76">
        <v>23013</v>
      </c>
    </row>
    <row r="31" spans="1:17" x14ac:dyDescent="0.25">
      <c r="A31" s="43" t="s">
        <v>1154</v>
      </c>
      <c r="B31" s="76">
        <v>0</v>
      </c>
      <c r="C31" s="76">
        <v>0</v>
      </c>
      <c r="D31" s="76">
        <v>0</v>
      </c>
      <c r="E31" s="76">
        <v>0</v>
      </c>
      <c r="F31" s="76">
        <v>0</v>
      </c>
      <c r="G31" s="76">
        <v>0</v>
      </c>
      <c r="H31" s="76">
        <v>0</v>
      </c>
      <c r="I31" s="76">
        <v>0</v>
      </c>
      <c r="J31" s="76">
        <v>0</v>
      </c>
      <c r="K31" s="76">
        <v>0</v>
      </c>
      <c r="L31" s="76">
        <v>0</v>
      </c>
      <c r="M31" s="76">
        <v>2626</v>
      </c>
      <c r="N31" s="76">
        <v>0</v>
      </c>
      <c r="O31" s="76">
        <v>0</v>
      </c>
      <c r="P31" s="76">
        <v>0</v>
      </c>
      <c r="Q31" s="76">
        <v>2626</v>
      </c>
    </row>
    <row r="32" spans="1:17" x14ac:dyDescent="0.25">
      <c r="A32" s="43" t="s">
        <v>3309</v>
      </c>
      <c r="B32" s="76">
        <v>10381</v>
      </c>
      <c r="C32" s="76">
        <v>0</v>
      </c>
      <c r="D32" s="76">
        <v>0</v>
      </c>
      <c r="E32" s="76">
        <v>0</v>
      </c>
      <c r="F32" s="76">
        <v>0</v>
      </c>
      <c r="G32" s="76">
        <v>0</v>
      </c>
      <c r="H32" s="76">
        <v>0</v>
      </c>
      <c r="I32" s="76">
        <v>0</v>
      </c>
      <c r="J32" s="76">
        <v>0</v>
      </c>
      <c r="K32" s="76">
        <v>0</v>
      </c>
      <c r="L32" s="76">
        <v>0</v>
      </c>
      <c r="M32" s="76">
        <v>0</v>
      </c>
      <c r="N32" s="76">
        <v>0</v>
      </c>
      <c r="O32" s="76">
        <v>0</v>
      </c>
      <c r="P32" s="76">
        <v>0</v>
      </c>
      <c r="Q32" s="76">
        <v>10381</v>
      </c>
    </row>
    <row r="33" spans="1:17" x14ac:dyDescent="0.25">
      <c r="A33" s="43" t="s">
        <v>221</v>
      </c>
      <c r="B33" s="76">
        <v>0</v>
      </c>
      <c r="C33" s="76">
        <v>0</v>
      </c>
      <c r="D33" s="76">
        <v>0</v>
      </c>
      <c r="E33" s="76">
        <v>0</v>
      </c>
      <c r="F33" s="76">
        <v>0</v>
      </c>
      <c r="G33" s="76">
        <v>0</v>
      </c>
      <c r="H33" s="76">
        <v>0</v>
      </c>
      <c r="I33" s="76">
        <v>0</v>
      </c>
      <c r="J33" s="76">
        <v>0</v>
      </c>
      <c r="K33" s="76">
        <v>0</v>
      </c>
      <c r="L33" s="76">
        <v>0</v>
      </c>
      <c r="M33" s="76">
        <v>19665</v>
      </c>
      <c r="N33" s="76">
        <v>0</v>
      </c>
      <c r="O33" s="76">
        <v>0</v>
      </c>
      <c r="P33" s="76">
        <v>0</v>
      </c>
      <c r="Q33" s="76">
        <v>19665</v>
      </c>
    </row>
    <row r="34" spans="1:17" x14ac:dyDescent="0.25">
      <c r="A34" s="43" t="s">
        <v>1469</v>
      </c>
      <c r="B34" s="76">
        <v>0</v>
      </c>
      <c r="C34" s="76">
        <v>0</v>
      </c>
      <c r="D34" s="76">
        <v>0</v>
      </c>
      <c r="E34" s="76">
        <v>0</v>
      </c>
      <c r="F34" s="76">
        <v>0</v>
      </c>
      <c r="G34" s="76">
        <v>0</v>
      </c>
      <c r="H34" s="76">
        <v>0</v>
      </c>
      <c r="I34" s="76">
        <v>0</v>
      </c>
      <c r="J34" s="76">
        <v>0</v>
      </c>
      <c r="K34" s="76">
        <v>0</v>
      </c>
      <c r="L34" s="76">
        <v>0</v>
      </c>
      <c r="M34" s="76">
        <v>8566</v>
      </c>
      <c r="N34" s="76">
        <v>0</v>
      </c>
      <c r="O34" s="76">
        <v>0</v>
      </c>
      <c r="P34" s="76">
        <v>0</v>
      </c>
      <c r="Q34" s="76">
        <v>8566</v>
      </c>
    </row>
    <row r="35" spans="1:17" x14ac:dyDescent="0.25">
      <c r="A35" s="43" t="s">
        <v>121</v>
      </c>
      <c r="B35" s="76">
        <v>0</v>
      </c>
      <c r="C35" s="76">
        <v>0</v>
      </c>
      <c r="D35" s="76">
        <v>0</v>
      </c>
      <c r="E35" s="76">
        <v>0</v>
      </c>
      <c r="F35" s="76">
        <v>0</v>
      </c>
      <c r="G35" s="76">
        <v>0</v>
      </c>
      <c r="H35" s="76">
        <v>0</v>
      </c>
      <c r="I35" s="76">
        <v>0</v>
      </c>
      <c r="J35" s="76">
        <v>0</v>
      </c>
      <c r="K35" s="76">
        <v>0</v>
      </c>
      <c r="L35" s="76">
        <v>0</v>
      </c>
      <c r="M35" s="76">
        <v>41490</v>
      </c>
      <c r="N35" s="76">
        <v>0</v>
      </c>
      <c r="O35" s="76">
        <v>0</v>
      </c>
      <c r="P35" s="76">
        <v>0</v>
      </c>
      <c r="Q35" s="76">
        <v>41490</v>
      </c>
    </row>
    <row r="36" spans="1:17" x14ac:dyDescent="0.25">
      <c r="A36" s="43" t="s">
        <v>4920</v>
      </c>
      <c r="B36" s="76">
        <v>0</v>
      </c>
      <c r="C36" s="76">
        <v>0</v>
      </c>
      <c r="D36" s="76">
        <v>34</v>
      </c>
      <c r="E36" s="76">
        <v>0</v>
      </c>
      <c r="F36" s="76">
        <v>0</v>
      </c>
      <c r="G36" s="76">
        <v>0</v>
      </c>
      <c r="H36" s="76">
        <v>0</v>
      </c>
      <c r="I36" s="76">
        <v>0</v>
      </c>
      <c r="J36" s="76">
        <v>0</v>
      </c>
      <c r="K36" s="76">
        <v>0</v>
      </c>
      <c r="L36" s="76">
        <v>0</v>
      </c>
      <c r="M36" s="76">
        <v>0</v>
      </c>
      <c r="N36" s="76">
        <v>0</v>
      </c>
      <c r="O36" s="76">
        <v>0</v>
      </c>
      <c r="P36" s="76">
        <v>0</v>
      </c>
      <c r="Q36" s="76">
        <v>34</v>
      </c>
    </row>
    <row r="37" spans="1:17" x14ac:dyDescent="0.25">
      <c r="A37" s="43" t="s">
        <v>693</v>
      </c>
      <c r="B37" s="76">
        <v>0</v>
      </c>
      <c r="C37" s="76">
        <v>0</v>
      </c>
      <c r="D37" s="76">
        <v>0</v>
      </c>
      <c r="E37" s="76">
        <v>0</v>
      </c>
      <c r="F37" s="76">
        <v>6752</v>
      </c>
      <c r="G37" s="76">
        <v>0</v>
      </c>
      <c r="H37" s="76">
        <v>0</v>
      </c>
      <c r="I37" s="76">
        <v>0</v>
      </c>
      <c r="J37" s="76">
        <v>0</v>
      </c>
      <c r="K37" s="76">
        <v>0</v>
      </c>
      <c r="L37" s="76">
        <v>0</v>
      </c>
      <c r="M37" s="76">
        <v>0</v>
      </c>
      <c r="N37" s="76">
        <v>0</v>
      </c>
      <c r="O37" s="76">
        <v>0</v>
      </c>
      <c r="P37" s="76">
        <v>0</v>
      </c>
      <c r="Q37" s="76">
        <v>6752</v>
      </c>
    </row>
    <row r="38" spans="1:17" x14ac:dyDescent="0.25">
      <c r="A38" s="43" t="s">
        <v>872</v>
      </c>
      <c r="B38" s="76">
        <v>0</v>
      </c>
      <c r="C38" s="76">
        <v>0</v>
      </c>
      <c r="D38" s="76">
        <v>0</v>
      </c>
      <c r="E38" s="76">
        <v>0</v>
      </c>
      <c r="F38" s="76">
        <v>0</v>
      </c>
      <c r="G38" s="76">
        <v>0</v>
      </c>
      <c r="H38" s="76">
        <v>0</v>
      </c>
      <c r="I38" s="76">
        <v>0</v>
      </c>
      <c r="J38" s="76">
        <v>0</v>
      </c>
      <c r="K38" s="76">
        <v>0</v>
      </c>
      <c r="L38" s="76">
        <v>0</v>
      </c>
      <c r="M38" s="76">
        <v>1142</v>
      </c>
      <c r="N38" s="76">
        <v>0</v>
      </c>
      <c r="O38" s="76">
        <v>0</v>
      </c>
      <c r="P38" s="76">
        <v>0</v>
      </c>
      <c r="Q38" s="76">
        <v>1142</v>
      </c>
    </row>
    <row r="39" spans="1:17" x14ac:dyDescent="0.25">
      <c r="A39" s="43" t="s">
        <v>977</v>
      </c>
      <c r="B39" s="76">
        <v>0</v>
      </c>
      <c r="C39" s="76">
        <v>0</v>
      </c>
      <c r="D39" s="76">
        <v>0</v>
      </c>
      <c r="E39" s="76">
        <v>0</v>
      </c>
      <c r="F39" s="76">
        <v>0</v>
      </c>
      <c r="G39" s="76">
        <v>0</v>
      </c>
      <c r="H39" s="76">
        <v>0</v>
      </c>
      <c r="I39" s="76">
        <v>0</v>
      </c>
      <c r="J39" s="76">
        <v>0</v>
      </c>
      <c r="K39" s="76">
        <v>0</v>
      </c>
      <c r="L39" s="76">
        <v>1896</v>
      </c>
      <c r="M39" s="76">
        <v>0</v>
      </c>
      <c r="N39" s="76">
        <v>0</v>
      </c>
      <c r="O39" s="76">
        <v>0</v>
      </c>
      <c r="P39" s="76">
        <v>0</v>
      </c>
      <c r="Q39" s="76">
        <v>1896</v>
      </c>
    </row>
    <row r="40" spans="1:17" x14ac:dyDescent="0.25">
      <c r="A40" s="43" t="s">
        <v>127</v>
      </c>
      <c r="B40" s="76">
        <v>0</v>
      </c>
      <c r="C40" s="76">
        <v>0</v>
      </c>
      <c r="D40" s="76">
        <v>0</v>
      </c>
      <c r="E40" s="76">
        <v>0</v>
      </c>
      <c r="F40" s="76">
        <v>0</v>
      </c>
      <c r="G40" s="76">
        <v>0</v>
      </c>
      <c r="H40" s="76">
        <v>4353</v>
      </c>
      <c r="I40" s="76">
        <v>0</v>
      </c>
      <c r="J40" s="76">
        <v>0</v>
      </c>
      <c r="K40" s="76">
        <v>0</v>
      </c>
      <c r="L40" s="76">
        <v>0</v>
      </c>
      <c r="M40" s="76">
        <v>0</v>
      </c>
      <c r="N40" s="76">
        <v>0</v>
      </c>
      <c r="O40" s="76">
        <v>0</v>
      </c>
      <c r="P40" s="76">
        <v>0</v>
      </c>
      <c r="Q40" s="76">
        <v>4353</v>
      </c>
    </row>
    <row r="41" spans="1:17" x14ac:dyDescent="0.25">
      <c r="A41" s="43" t="s">
        <v>1012</v>
      </c>
      <c r="B41" s="76">
        <v>0</v>
      </c>
      <c r="C41" s="76">
        <v>0</v>
      </c>
      <c r="D41" s="76">
        <v>0</v>
      </c>
      <c r="E41" s="76">
        <v>0</v>
      </c>
      <c r="F41" s="76">
        <v>1276</v>
      </c>
      <c r="G41" s="76">
        <v>0</v>
      </c>
      <c r="H41" s="76">
        <v>0</v>
      </c>
      <c r="I41" s="76">
        <v>0</v>
      </c>
      <c r="J41" s="76">
        <v>0</v>
      </c>
      <c r="K41" s="76">
        <v>0</v>
      </c>
      <c r="L41" s="76">
        <v>0</v>
      </c>
      <c r="M41" s="76">
        <v>0</v>
      </c>
      <c r="N41" s="76">
        <v>0</v>
      </c>
      <c r="O41" s="76">
        <v>0</v>
      </c>
      <c r="P41" s="76">
        <v>0</v>
      </c>
      <c r="Q41" s="76">
        <v>1276</v>
      </c>
    </row>
    <row r="42" spans="1:17" x14ac:dyDescent="0.25">
      <c r="A42" s="43" t="s">
        <v>4607</v>
      </c>
      <c r="B42" s="76">
        <v>0</v>
      </c>
      <c r="C42" s="76">
        <v>0</v>
      </c>
      <c r="D42" s="76">
        <v>0</v>
      </c>
      <c r="E42" s="76">
        <v>0</v>
      </c>
      <c r="F42" s="76">
        <v>0</v>
      </c>
      <c r="G42" s="76">
        <v>0</v>
      </c>
      <c r="H42" s="76">
        <v>0</v>
      </c>
      <c r="I42" s="76">
        <v>0</v>
      </c>
      <c r="J42" s="76">
        <v>1399</v>
      </c>
      <c r="K42" s="76">
        <v>0</v>
      </c>
      <c r="L42" s="76">
        <v>0</v>
      </c>
      <c r="M42" s="76">
        <v>0</v>
      </c>
      <c r="N42" s="76">
        <v>0</v>
      </c>
      <c r="O42" s="76">
        <v>0</v>
      </c>
      <c r="P42" s="76">
        <v>0</v>
      </c>
      <c r="Q42" s="76">
        <v>1399</v>
      </c>
    </row>
    <row r="43" spans="1:17" x14ac:dyDescent="0.25">
      <c r="A43" s="43" t="s">
        <v>304</v>
      </c>
      <c r="B43" s="76">
        <v>0</v>
      </c>
      <c r="C43" s="76">
        <v>0</v>
      </c>
      <c r="D43" s="76">
        <v>0</v>
      </c>
      <c r="E43" s="76">
        <v>0</v>
      </c>
      <c r="F43" s="76">
        <v>0</v>
      </c>
      <c r="G43" s="76">
        <v>0</v>
      </c>
      <c r="H43" s="76">
        <v>11406</v>
      </c>
      <c r="I43" s="76">
        <v>0</v>
      </c>
      <c r="J43" s="76">
        <v>0</v>
      </c>
      <c r="K43" s="76">
        <v>0</v>
      </c>
      <c r="L43" s="76">
        <v>0</v>
      </c>
      <c r="M43" s="76">
        <v>0</v>
      </c>
      <c r="N43" s="76">
        <v>0</v>
      </c>
      <c r="O43" s="76">
        <v>0</v>
      </c>
      <c r="P43" s="76">
        <v>0</v>
      </c>
      <c r="Q43" s="76">
        <v>11406</v>
      </c>
    </row>
    <row r="44" spans="1:17" x14ac:dyDescent="0.25">
      <c r="A44" s="43" t="s">
        <v>858</v>
      </c>
      <c r="B44" s="76">
        <v>0</v>
      </c>
      <c r="C44" s="76">
        <v>8206</v>
      </c>
      <c r="D44" s="76">
        <v>0</v>
      </c>
      <c r="E44" s="76">
        <v>0</v>
      </c>
      <c r="F44" s="76">
        <v>0</v>
      </c>
      <c r="G44" s="76">
        <v>0</v>
      </c>
      <c r="H44" s="76">
        <v>0</v>
      </c>
      <c r="I44" s="76">
        <v>0</v>
      </c>
      <c r="J44" s="76">
        <v>0</v>
      </c>
      <c r="K44" s="76">
        <v>0</v>
      </c>
      <c r="L44" s="76">
        <v>0</v>
      </c>
      <c r="M44" s="76">
        <v>0</v>
      </c>
      <c r="N44" s="76">
        <v>0</v>
      </c>
      <c r="O44" s="76">
        <v>0</v>
      </c>
      <c r="P44" s="76">
        <v>0</v>
      </c>
      <c r="Q44" s="76">
        <v>8206</v>
      </c>
    </row>
    <row r="45" spans="1:17" x14ac:dyDescent="0.25">
      <c r="A45" s="43" t="s">
        <v>45</v>
      </c>
      <c r="B45" s="76">
        <v>0</v>
      </c>
      <c r="C45" s="76">
        <v>0</v>
      </c>
      <c r="D45" s="76">
        <v>0</v>
      </c>
      <c r="E45" s="76">
        <v>0</v>
      </c>
      <c r="F45" s="76">
        <v>0</v>
      </c>
      <c r="G45" s="76">
        <v>0</v>
      </c>
      <c r="H45" s="76">
        <v>0</v>
      </c>
      <c r="I45" s="76">
        <v>26813</v>
      </c>
      <c r="J45" s="76">
        <v>0</v>
      </c>
      <c r="K45" s="76">
        <v>0</v>
      </c>
      <c r="L45" s="76">
        <v>0</v>
      </c>
      <c r="M45" s="76">
        <v>0</v>
      </c>
      <c r="N45" s="76">
        <v>0</v>
      </c>
      <c r="O45" s="76">
        <v>0</v>
      </c>
      <c r="P45" s="76">
        <v>0</v>
      </c>
      <c r="Q45" s="76">
        <v>26813</v>
      </c>
    </row>
    <row r="46" spans="1:17" x14ac:dyDescent="0.25">
      <c r="A46" s="43" t="s">
        <v>68</v>
      </c>
      <c r="B46" s="76">
        <v>0</v>
      </c>
      <c r="C46" s="76">
        <v>0</v>
      </c>
      <c r="D46" s="76">
        <v>0</v>
      </c>
      <c r="E46" s="76">
        <v>0</v>
      </c>
      <c r="F46" s="76">
        <v>0</v>
      </c>
      <c r="G46" s="76">
        <v>0</v>
      </c>
      <c r="H46" s="76">
        <v>0</v>
      </c>
      <c r="I46" s="76">
        <v>0</v>
      </c>
      <c r="J46" s="76">
        <v>0</v>
      </c>
      <c r="K46" s="76">
        <v>0</v>
      </c>
      <c r="L46" s="76">
        <v>0</v>
      </c>
      <c r="M46" s="76">
        <v>0</v>
      </c>
      <c r="N46" s="76">
        <v>0</v>
      </c>
      <c r="O46" s="76">
        <v>0</v>
      </c>
      <c r="P46" s="76">
        <v>378984</v>
      </c>
      <c r="Q46" s="76">
        <v>378984</v>
      </c>
    </row>
    <row r="47" spans="1:17" x14ac:dyDescent="0.25">
      <c r="A47" s="43" t="s">
        <v>7631</v>
      </c>
      <c r="B47" s="76">
        <v>0</v>
      </c>
      <c r="C47" s="76">
        <v>0</v>
      </c>
      <c r="D47" s="76">
        <v>0</v>
      </c>
      <c r="E47" s="76">
        <v>0</v>
      </c>
      <c r="F47" s="76">
        <v>0</v>
      </c>
      <c r="G47" s="76">
        <v>0</v>
      </c>
      <c r="H47" s="76">
        <v>0</v>
      </c>
      <c r="I47" s="76">
        <v>0</v>
      </c>
      <c r="J47" s="76">
        <v>0</v>
      </c>
      <c r="K47" s="76">
        <v>0</v>
      </c>
      <c r="L47" s="76">
        <v>0</v>
      </c>
      <c r="M47" s="76">
        <v>229</v>
      </c>
      <c r="N47" s="76">
        <v>0</v>
      </c>
      <c r="O47" s="76">
        <v>0</v>
      </c>
      <c r="P47" s="76">
        <v>0</v>
      </c>
      <c r="Q47" s="76">
        <v>229</v>
      </c>
    </row>
    <row r="48" spans="1:17" x14ac:dyDescent="0.25">
      <c r="A48" s="43" t="s">
        <v>2139</v>
      </c>
      <c r="B48" s="76">
        <v>0</v>
      </c>
      <c r="C48" s="76">
        <v>0</v>
      </c>
      <c r="D48" s="76">
        <v>0</v>
      </c>
      <c r="E48" s="76">
        <v>2475</v>
      </c>
      <c r="F48" s="76">
        <v>0</v>
      </c>
      <c r="G48" s="76">
        <v>0</v>
      </c>
      <c r="H48" s="76">
        <v>0</v>
      </c>
      <c r="I48" s="76">
        <v>0</v>
      </c>
      <c r="J48" s="76">
        <v>0</v>
      </c>
      <c r="K48" s="76">
        <v>0</v>
      </c>
      <c r="L48" s="76">
        <v>0</v>
      </c>
      <c r="M48" s="76">
        <v>0</v>
      </c>
      <c r="N48" s="76">
        <v>0</v>
      </c>
      <c r="O48" s="76">
        <v>0</v>
      </c>
      <c r="P48" s="76">
        <v>0</v>
      </c>
      <c r="Q48" s="76">
        <v>2475</v>
      </c>
    </row>
    <row r="49" spans="1:17" x14ac:dyDescent="0.25">
      <c r="A49" s="43" t="s">
        <v>4697</v>
      </c>
      <c r="B49" s="76">
        <v>0</v>
      </c>
      <c r="C49" s="76">
        <v>1643</v>
      </c>
      <c r="D49" s="76">
        <v>0</v>
      </c>
      <c r="E49" s="76">
        <v>0</v>
      </c>
      <c r="F49" s="76">
        <v>0</v>
      </c>
      <c r="G49" s="76">
        <v>0</v>
      </c>
      <c r="H49" s="76">
        <v>0</v>
      </c>
      <c r="I49" s="76">
        <v>0</v>
      </c>
      <c r="J49" s="76">
        <v>0</v>
      </c>
      <c r="K49" s="76">
        <v>0</v>
      </c>
      <c r="L49" s="76">
        <v>0</v>
      </c>
      <c r="M49" s="76">
        <v>0</v>
      </c>
      <c r="N49" s="76">
        <v>0</v>
      </c>
      <c r="O49" s="76">
        <v>0</v>
      </c>
      <c r="P49" s="76">
        <v>0</v>
      </c>
      <c r="Q49" s="76">
        <v>1643</v>
      </c>
    </row>
    <row r="50" spans="1:17" x14ac:dyDescent="0.25">
      <c r="A50" s="43" t="s">
        <v>4029</v>
      </c>
      <c r="B50" s="76">
        <v>0</v>
      </c>
      <c r="C50" s="76">
        <v>0</v>
      </c>
      <c r="D50" s="76">
        <v>0</v>
      </c>
      <c r="E50" s="76">
        <v>0</v>
      </c>
      <c r="F50" s="76">
        <v>0</v>
      </c>
      <c r="G50" s="76">
        <v>0</v>
      </c>
      <c r="H50" s="76">
        <v>0</v>
      </c>
      <c r="I50" s="76">
        <v>0</v>
      </c>
      <c r="J50" s="76">
        <v>491</v>
      </c>
      <c r="K50" s="76">
        <v>0</v>
      </c>
      <c r="L50" s="76">
        <v>0</v>
      </c>
      <c r="M50" s="76">
        <v>0</v>
      </c>
      <c r="N50" s="76">
        <v>0</v>
      </c>
      <c r="O50" s="76">
        <v>0</v>
      </c>
      <c r="P50" s="76">
        <v>0</v>
      </c>
      <c r="Q50" s="76">
        <v>491</v>
      </c>
    </row>
    <row r="51" spans="1:17" x14ac:dyDescent="0.25">
      <c r="A51" s="43" t="s">
        <v>1650</v>
      </c>
      <c r="B51" s="76">
        <v>0</v>
      </c>
      <c r="C51" s="76">
        <v>0</v>
      </c>
      <c r="D51" s="76">
        <v>0</v>
      </c>
      <c r="E51" s="76">
        <v>0</v>
      </c>
      <c r="F51" s="76">
        <v>0</v>
      </c>
      <c r="G51" s="76">
        <v>0</v>
      </c>
      <c r="H51" s="76">
        <v>0</v>
      </c>
      <c r="I51" s="76">
        <v>1056</v>
      </c>
      <c r="J51" s="76">
        <v>0</v>
      </c>
      <c r="K51" s="76">
        <v>0</v>
      </c>
      <c r="L51" s="76">
        <v>0</v>
      </c>
      <c r="M51" s="76">
        <v>0</v>
      </c>
      <c r="N51" s="76">
        <v>0</v>
      </c>
      <c r="O51" s="76">
        <v>0</v>
      </c>
      <c r="P51" s="76">
        <v>0</v>
      </c>
      <c r="Q51" s="76">
        <v>1056</v>
      </c>
    </row>
    <row r="52" spans="1:17" x14ac:dyDescent="0.25">
      <c r="A52" s="43" t="s">
        <v>901</v>
      </c>
      <c r="B52" s="76">
        <v>0</v>
      </c>
      <c r="C52" s="76">
        <v>0</v>
      </c>
      <c r="D52" s="76">
        <v>0</v>
      </c>
      <c r="E52" s="76">
        <v>0</v>
      </c>
      <c r="F52" s="76">
        <v>0</v>
      </c>
      <c r="G52" s="76">
        <v>0</v>
      </c>
      <c r="H52" s="76">
        <v>0</v>
      </c>
      <c r="I52" s="76">
        <v>0</v>
      </c>
      <c r="J52" s="76">
        <v>0</v>
      </c>
      <c r="K52" s="76">
        <v>0</v>
      </c>
      <c r="L52" s="76">
        <v>0</v>
      </c>
      <c r="M52" s="76">
        <v>14572</v>
      </c>
      <c r="N52" s="76">
        <v>0</v>
      </c>
      <c r="O52" s="76">
        <v>0</v>
      </c>
      <c r="P52" s="76">
        <v>0</v>
      </c>
      <c r="Q52" s="76">
        <v>14572</v>
      </c>
    </row>
    <row r="53" spans="1:17" x14ac:dyDescent="0.25">
      <c r="A53" s="43" t="s">
        <v>4450</v>
      </c>
      <c r="B53" s="76">
        <v>0</v>
      </c>
      <c r="C53" s="76">
        <v>0</v>
      </c>
      <c r="D53" s="76">
        <v>0</v>
      </c>
      <c r="E53" s="76">
        <v>0</v>
      </c>
      <c r="F53" s="76">
        <v>0</v>
      </c>
      <c r="G53" s="76">
        <v>0</v>
      </c>
      <c r="H53" s="76">
        <v>239</v>
      </c>
      <c r="I53" s="76">
        <v>0</v>
      </c>
      <c r="J53" s="76">
        <v>0</v>
      </c>
      <c r="K53" s="76">
        <v>0</v>
      </c>
      <c r="L53" s="76">
        <v>0</v>
      </c>
      <c r="M53" s="76">
        <v>0</v>
      </c>
      <c r="N53" s="76">
        <v>0</v>
      </c>
      <c r="O53" s="76">
        <v>0</v>
      </c>
      <c r="P53" s="76">
        <v>0</v>
      </c>
      <c r="Q53" s="76">
        <v>239</v>
      </c>
    </row>
    <row r="54" spans="1:17" x14ac:dyDescent="0.25">
      <c r="A54" s="43" t="s">
        <v>1206</v>
      </c>
      <c r="B54" s="76">
        <v>0</v>
      </c>
      <c r="C54" s="76">
        <v>0</v>
      </c>
      <c r="D54" s="76">
        <v>0</v>
      </c>
      <c r="E54" s="76">
        <v>0</v>
      </c>
      <c r="F54" s="76">
        <v>0</v>
      </c>
      <c r="G54" s="76">
        <v>0</v>
      </c>
      <c r="H54" s="76">
        <v>0</v>
      </c>
      <c r="I54" s="76">
        <v>0</v>
      </c>
      <c r="J54" s="76">
        <v>4771</v>
      </c>
      <c r="K54" s="76">
        <v>0</v>
      </c>
      <c r="L54" s="76">
        <v>0</v>
      </c>
      <c r="M54" s="76">
        <v>0</v>
      </c>
      <c r="N54" s="76">
        <v>0</v>
      </c>
      <c r="O54" s="76">
        <v>0</v>
      </c>
      <c r="P54" s="76">
        <v>0</v>
      </c>
      <c r="Q54" s="76">
        <v>4771</v>
      </c>
    </row>
    <row r="55" spans="1:17" x14ac:dyDescent="0.25">
      <c r="A55" s="43" t="s">
        <v>640</v>
      </c>
      <c r="B55" s="76">
        <v>0</v>
      </c>
      <c r="C55" s="76">
        <v>0</v>
      </c>
      <c r="D55" s="76">
        <v>0</v>
      </c>
      <c r="E55" s="76">
        <v>0</v>
      </c>
      <c r="F55" s="76">
        <v>0</v>
      </c>
      <c r="G55" s="76">
        <v>0</v>
      </c>
      <c r="H55" s="76">
        <v>0</v>
      </c>
      <c r="I55" s="76">
        <v>0</v>
      </c>
      <c r="J55" s="76">
        <v>0</v>
      </c>
      <c r="K55" s="76">
        <v>0</v>
      </c>
      <c r="L55" s="76">
        <v>0</v>
      </c>
      <c r="M55" s="76">
        <v>0</v>
      </c>
      <c r="N55" s="76">
        <v>0</v>
      </c>
      <c r="O55" s="76">
        <v>1865</v>
      </c>
      <c r="P55" s="76">
        <v>0</v>
      </c>
      <c r="Q55" s="76">
        <v>1865</v>
      </c>
    </row>
    <row r="56" spans="1:17" x14ac:dyDescent="0.25">
      <c r="A56" s="43" t="s">
        <v>294</v>
      </c>
      <c r="B56" s="76">
        <v>0</v>
      </c>
      <c r="C56" s="76">
        <v>0</v>
      </c>
      <c r="D56" s="76">
        <v>0</v>
      </c>
      <c r="E56" s="76">
        <v>0</v>
      </c>
      <c r="F56" s="76">
        <v>0</v>
      </c>
      <c r="G56" s="76">
        <v>0</v>
      </c>
      <c r="H56" s="76">
        <v>0</v>
      </c>
      <c r="I56" s="76">
        <v>0</v>
      </c>
      <c r="J56" s="76">
        <v>6400</v>
      </c>
      <c r="K56" s="76">
        <v>0</v>
      </c>
      <c r="L56" s="76">
        <v>0</v>
      </c>
      <c r="M56" s="76">
        <v>0</v>
      </c>
      <c r="N56" s="76">
        <v>0</v>
      </c>
      <c r="O56" s="76">
        <v>0</v>
      </c>
      <c r="P56" s="76">
        <v>0</v>
      </c>
      <c r="Q56" s="76">
        <v>6400</v>
      </c>
    </row>
    <row r="57" spans="1:17" x14ac:dyDescent="0.25">
      <c r="A57" s="43" t="s">
        <v>3117</v>
      </c>
      <c r="B57" s="76">
        <v>0</v>
      </c>
      <c r="C57" s="76">
        <v>3200</v>
      </c>
      <c r="D57" s="76">
        <v>0</v>
      </c>
      <c r="E57" s="76">
        <v>0</v>
      </c>
      <c r="F57" s="76">
        <v>0</v>
      </c>
      <c r="G57" s="76">
        <v>0</v>
      </c>
      <c r="H57" s="76">
        <v>0</v>
      </c>
      <c r="I57" s="76">
        <v>0</v>
      </c>
      <c r="J57" s="76">
        <v>0</v>
      </c>
      <c r="K57" s="76">
        <v>0</v>
      </c>
      <c r="L57" s="76">
        <v>0</v>
      </c>
      <c r="M57" s="76">
        <v>0</v>
      </c>
      <c r="N57" s="76">
        <v>0</v>
      </c>
      <c r="O57" s="76">
        <v>0</v>
      </c>
      <c r="P57" s="76">
        <v>0</v>
      </c>
      <c r="Q57" s="76">
        <v>3200</v>
      </c>
    </row>
    <row r="58" spans="1:17" x14ac:dyDescent="0.25">
      <c r="A58" s="43" t="s">
        <v>6011</v>
      </c>
      <c r="B58" s="76">
        <v>0</v>
      </c>
      <c r="C58" s="76">
        <v>0</v>
      </c>
      <c r="D58" s="76">
        <v>0</v>
      </c>
      <c r="E58" s="76">
        <v>0</v>
      </c>
      <c r="F58" s="76">
        <v>0</v>
      </c>
      <c r="G58" s="76">
        <v>0</v>
      </c>
      <c r="H58" s="76">
        <v>0</v>
      </c>
      <c r="I58" s="76">
        <v>0</v>
      </c>
      <c r="J58" s="76">
        <v>0</v>
      </c>
      <c r="K58" s="76">
        <v>0</v>
      </c>
      <c r="L58" s="76">
        <v>0</v>
      </c>
      <c r="M58" s="76">
        <v>0</v>
      </c>
      <c r="N58" s="76">
        <v>836</v>
      </c>
      <c r="O58" s="76">
        <v>0</v>
      </c>
      <c r="P58" s="76">
        <v>0</v>
      </c>
      <c r="Q58" s="76">
        <v>836</v>
      </c>
    </row>
    <row r="59" spans="1:17" x14ac:dyDescent="0.25">
      <c r="A59" s="43" t="s">
        <v>347</v>
      </c>
      <c r="B59" s="76">
        <v>0</v>
      </c>
      <c r="C59" s="76">
        <v>0</v>
      </c>
      <c r="D59" s="76">
        <v>0</v>
      </c>
      <c r="E59" s="76">
        <v>0</v>
      </c>
      <c r="F59" s="76">
        <v>0</v>
      </c>
      <c r="G59" s="76">
        <v>23574</v>
      </c>
      <c r="H59" s="76">
        <v>0</v>
      </c>
      <c r="I59" s="76">
        <v>0</v>
      </c>
      <c r="J59" s="76">
        <v>0</v>
      </c>
      <c r="K59" s="76">
        <v>0</v>
      </c>
      <c r="L59" s="76">
        <v>0</v>
      </c>
      <c r="M59" s="76">
        <v>0</v>
      </c>
      <c r="N59" s="76">
        <v>0</v>
      </c>
      <c r="O59" s="76">
        <v>0</v>
      </c>
      <c r="P59" s="76">
        <v>0</v>
      </c>
      <c r="Q59" s="76">
        <v>23574</v>
      </c>
    </row>
    <row r="60" spans="1:17" x14ac:dyDescent="0.25">
      <c r="A60" s="43" t="s">
        <v>2440</v>
      </c>
      <c r="B60" s="76">
        <v>0</v>
      </c>
      <c r="C60" s="76">
        <v>0</v>
      </c>
      <c r="D60" s="76">
        <v>0</v>
      </c>
      <c r="E60" s="76">
        <v>0</v>
      </c>
      <c r="F60" s="76">
        <v>0</v>
      </c>
      <c r="G60" s="76">
        <v>0</v>
      </c>
      <c r="H60" s="76">
        <v>0</v>
      </c>
      <c r="I60" s="76">
        <v>0</v>
      </c>
      <c r="J60" s="76">
        <v>0</v>
      </c>
      <c r="K60" s="76">
        <v>270</v>
      </c>
      <c r="L60" s="76">
        <v>0</v>
      </c>
      <c r="M60" s="76">
        <v>0</v>
      </c>
      <c r="N60" s="76">
        <v>0</v>
      </c>
      <c r="O60" s="76">
        <v>0</v>
      </c>
      <c r="P60" s="76">
        <v>0</v>
      </c>
      <c r="Q60" s="76">
        <v>270</v>
      </c>
    </row>
    <row r="61" spans="1:17" x14ac:dyDescent="0.25">
      <c r="A61" s="43" t="s">
        <v>372</v>
      </c>
      <c r="B61" s="76">
        <v>0</v>
      </c>
      <c r="C61" s="76">
        <v>0</v>
      </c>
      <c r="D61" s="76">
        <v>0</v>
      </c>
      <c r="E61" s="76">
        <v>0</v>
      </c>
      <c r="F61" s="76">
        <v>0</v>
      </c>
      <c r="G61" s="76">
        <v>24156</v>
      </c>
      <c r="H61" s="76">
        <v>0</v>
      </c>
      <c r="I61" s="76">
        <v>0</v>
      </c>
      <c r="J61" s="76">
        <v>0</v>
      </c>
      <c r="K61" s="76">
        <v>0</v>
      </c>
      <c r="L61" s="76">
        <v>0</v>
      </c>
      <c r="M61" s="76">
        <v>0</v>
      </c>
      <c r="N61" s="76">
        <v>0</v>
      </c>
      <c r="O61" s="76">
        <v>0</v>
      </c>
      <c r="P61" s="76">
        <v>0</v>
      </c>
      <c r="Q61" s="76">
        <v>24156</v>
      </c>
    </row>
    <row r="62" spans="1:17" x14ac:dyDescent="0.25">
      <c r="A62" s="43" t="s">
        <v>2759</v>
      </c>
      <c r="B62" s="76">
        <v>0</v>
      </c>
      <c r="C62" s="76">
        <v>0</v>
      </c>
      <c r="D62" s="76">
        <v>0</v>
      </c>
      <c r="E62" s="76">
        <v>0</v>
      </c>
      <c r="F62" s="76">
        <v>0</v>
      </c>
      <c r="G62" s="76">
        <v>0</v>
      </c>
      <c r="H62" s="76">
        <v>0</v>
      </c>
      <c r="I62" s="76">
        <v>0</v>
      </c>
      <c r="J62" s="76">
        <v>0</v>
      </c>
      <c r="K62" s="76">
        <v>6852</v>
      </c>
      <c r="L62" s="76">
        <v>0</v>
      </c>
      <c r="M62" s="76">
        <v>0</v>
      </c>
      <c r="N62" s="76">
        <v>0</v>
      </c>
      <c r="O62" s="76">
        <v>0</v>
      </c>
      <c r="P62" s="76">
        <v>0</v>
      </c>
      <c r="Q62" s="76">
        <v>6852</v>
      </c>
    </row>
    <row r="63" spans="1:17" x14ac:dyDescent="0.25">
      <c r="A63" s="43" t="s">
        <v>1977</v>
      </c>
      <c r="B63" s="76">
        <v>0</v>
      </c>
      <c r="C63" s="76">
        <v>0</v>
      </c>
      <c r="D63" s="76">
        <v>4343</v>
      </c>
      <c r="E63" s="76">
        <v>0</v>
      </c>
      <c r="F63" s="76">
        <v>0</v>
      </c>
      <c r="G63" s="76">
        <v>0</v>
      </c>
      <c r="H63" s="76">
        <v>0</v>
      </c>
      <c r="I63" s="76">
        <v>0</v>
      </c>
      <c r="J63" s="76">
        <v>0</v>
      </c>
      <c r="K63" s="76">
        <v>0</v>
      </c>
      <c r="L63" s="76">
        <v>0</v>
      </c>
      <c r="M63" s="76">
        <v>0</v>
      </c>
      <c r="N63" s="76">
        <v>0</v>
      </c>
      <c r="O63" s="76">
        <v>0</v>
      </c>
      <c r="P63" s="76">
        <v>0</v>
      </c>
      <c r="Q63" s="76">
        <v>4343</v>
      </c>
    </row>
    <row r="64" spans="1:17" x14ac:dyDescent="0.25">
      <c r="A64" s="43" t="s">
        <v>108</v>
      </c>
      <c r="B64" s="76">
        <v>0</v>
      </c>
      <c r="C64" s="76">
        <v>0</v>
      </c>
      <c r="D64" s="76">
        <v>0</v>
      </c>
      <c r="E64" s="76">
        <v>0</v>
      </c>
      <c r="F64" s="76">
        <v>230138</v>
      </c>
      <c r="G64" s="76">
        <v>0</v>
      </c>
      <c r="H64" s="76">
        <v>0</v>
      </c>
      <c r="I64" s="76">
        <v>0</v>
      </c>
      <c r="J64" s="76">
        <v>0</v>
      </c>
      <c r="K64" s="76">
        <v>0</v>
      </c>
      <c r="L64" s="76">
        <v>0</v>
      </c>
      <c r="M64" s="76">
        <v>0</v>
      </c>
      <c r="N64" s="76">
        <v>0</v>
      </c>
      <c r="O64" s="76">
        <v>0</v>
      </c>
      <c r="P64" s="76">
        <v>0</v>
      </c>
      <c r="Q64" s="76">
        <v>230138</v>
      </c>
    </row>
    <row r="65" spans="1:17" x14ac:dyDescent="0.25">
      <c r="A65" s="43" t="s">
        <v>5566</v>
      </c>
      <c r="B65" s="76">
        <v>0</v>
      </c>
      <c r="C65" s="76">
        <v>0</v>
      </c>
      <c r="D65" s="76">
        <v>0</v>
      </c>
      <c r="E65" s="76">
        <v>234</v>
      </c>
      <c r="F65" s="76">
        <v>0</v>
      </c>
      <c r="G65" s="76">
        <v>0</v>
      </c>
      <c r="H65" s="76">
        <v>0</v>
      </c>
      <c r="I65" s="76">
        <v>0</v>
      </c>
      <c r="J65" s="76">
        <v>0</v>
      </c>
      <c r="K65" s="76">
        <v>0</v>
      </c>
      <c r="L65" s="76">
        <v>0</v>
      </c>
      <c r="M65" s="76">
        <v>0</v>
      </c>
      <c r="N65" s="76">
        <v>0</v>
      </c>
      <c r="O65" s="76">
        <v>0</v>
      </c>
      <c r="P65" s="76">
        <v>0</v>
      </c>
      <c r="Q65" s="76">
        <v>234</v>
      </c>
    </row>
    <row r="66" spans="1:17" x14ac:dyDescent="0.25">
      <c r="A66" s="43" t="s">
        <v>173</v>
      </c>
      <c r="B66" s="76">
        <v>0</v>
      </c>
      <c r="C66" s="76">
        <v>0</v>
      </c>
      <c r="D66" s="76">
        <v>0</v>
      </c>
      <c r="E66" s="76">
        <v>0</v>
      </c>
      <c r="F66" s="76">
        <v>45041</v>
      </c>
      <c r="G66" s="76">
        <v>0</v>
      </c>
      <c r="H66" s="76">
        <v>0</v>
      </c>
      <c r="I66" s="76">
        <v>0</v>
      </c>
      <c r="J66" s="76">
        <v>0</v>
      </c>
      <c r="K66" s="76">
        <v>0</v>
      </c>
      <c r="L66" s="76">
        <v>0</v>
      </c>
      <c r="M66" s="76">
        <v>0</v>
      </c>
      <c r="N66" s="76">
        <v>0</v>
      </c>
      <c r="O66" s="76">
        <v>0</v>
      </c>
      <c r="P66" s="76">
        <v>0</v>
      </c>
      <c r="Q66" s="76">
        <v>45041</v>
      </c>
    </row>
    <row r="67" spans="1:17" x14ac:dyDescent="0.25">
      <c r="A67" s="43" t="s">
        <v>85</v>
      </c>
      <c r="B67" s="76">
        <v>0</v>
      </c>
      <c r="C67" s="76">
        <v>0</v>
      </c>
      <c r="D67" s="76">
        <v>0</v>
      </c>
      <c r="E67" s="76">
        <v>0</v>
      </c>
      <c r="F67" s="76">
        <v>0</v>
      </c>
      <c r="G67" s="76">
        <v>0</v>
      </c>
      <c r="H67" s="76">
        <v>0</v>
      </c>
      <c r="I67" s="76">
        <v>39024</v>
      </c>
      <c r="J67" s="76">
        <v>0</v>
      </c>
      <c r="K67" s="76">
        <v>0</v>
      </c>
      <c r="L67" s="76">
        <v>0</v>
      </c>
      <c r="M67" s="76">
        <v>0</v>
      </c>
      <c r="N67" s="76">
        <v>0</v>
      </c>
      <c r="O67" s="76">
        <v>0</v>
      </c>
      <c r="P67" s="76">
        <v>0</v>
      </c>
      <c r="Q67" s="76">
        <v>39024</v>
      </c>
    </row>
    <row r="68" spans="1:17" x14ac:dyDescent="0.25">
      <c r="A68" s="43" t="s">
        <v>2863</v>
      </c>
      <c r="B68" s="76">
        <v>0</v>
      </c>
      <c r="C68" s="76">
        <v>484</v>
      </c>
      <c r="D68" s="76">
        <v>0</v>
      </c>
      <c r="E68" s="76">
        <v>0</v>
      </c>
      <c r="F68" s="76">
        <v>0</v>
      </c>
      <c r="G68" s="76">
        <v>0</v>
      </c>
      <c r="H68" s="76">
        <v>0</v>
      </c>
      <c r="I68" s="76">
        <v>0</v>
      </c>
      <c r="J68" s="76">
        <v>0</v>
      </c>
      <c r="K68" s="76">
        <v>0</v>
      </c>
      <c r="L68" s="76">
        <v>0</v>
      </c>
      <c r="M68" s="76">
        <v>0</v>
      </c>
      <c r="N68" s="76">
        <v>0</v>
      </c>
      <c r="O68" s="76">
        <v>0</v>
      </c>
      <c r="P68" s="76">
        <v>0</v>
      </c>
      <c r="Q68" s="76">
        <v>484</v>
      </c>
    </row>
    <row r="69" spans="1:17" x14ac:dyDescent="0.25">
      <c r="A69" s="43" t="s">
        <v>1178</v>
      </c>
      <c r="B69" s="76">
        <v>0</v>
      </c>
      <c r="C69" s="76">
        <v>0</v>
      </c>
      <c r="D69" s="76">
        <v>0</v>
      </c>
      <c r="E69" s="76">
        <v>0</v>
      </c>
      <c r="F69" s="76">
        <v>0</v>
      </c>
      <c r="G69" s="76">
        <v>0</v>
      </c>
      <c r="H69" s="76">
        <v>0</v>
      </c>
      <c r="I69" s="76">
        <v>6709</v>
      </c>
      <c r="J69" s="76">
        <v>0</v>
      </c>
      <c r="K69" s="76">
        <v>0</v>
      </c>
      <c r="L69" s="76">
        <v>0</v>
      </c>
      <c r="M69" s="76">
        <v>0</v>
      </c>
      <c r="N69" s="76">
        <v>0</v>
      </c>
      <c r="O69" s="76">
        <v>0</v>
      </c>
      <c r="P69" s="76">
        <v>0</v>
      </c>
      <c r="Q69" s="76">
        <v>6709</v>
      </c>
    </row>
    <row r="70" spans="1:17" x14ac:dyDescent="0.25">
      <c r="A70" s="43" t="s">
        <v>216</v>
      </c>
      <c r="B70" s="76">
        <v>0</v>
      </c>
      <c r="C70" s="76">
        <v>8536</v>
      </c>
      <c r="D70" s="76">
        <v>0</v>
      </c>
      <c r="E70" s="76">
        <v>0</v>
      </c>
      <c r="F70" s="76">
        <v>0</v>
      </c>
      <c r="G70" s="76">
        <v>0</v>
      </c>
      <c r="H70" s="76">
        <v>0</v>
      </c>
      <c r="I70" s="76">
        <v>0</v>
      </c>
      <c r="J70" s="76">
        <v>2416</v>
      </c>
      <c r="K70" s="76">
        <v>0</v>
      </c>
      <c r="L70" s="76">
        <v>0</v>
      </c>
      <c r="M70" s="76">
        <v>0</v>
      </c>
      <c r="N70" s="76">
        <v>0</v>
      </c>
      <c r="O70" s="76">
        <v>0</v>
      </c>
      <c r="P70" s="76">
        <v>0</v>
      </c>
      <c r="Q70" s="76">
        <v>10952</v>
      </c>
    </row>
    <row r="71" spans="1:17" x14ac:dyDescent="0.25">
      <c r="A71" s="43" t="s">
        <v>1840</v>
      </c>
      <c r="B71" s="76">
        <v>0</v>
      </c>
      <c r="C71" s="76">
        <v>0</v>
      </c>
      <c r="D71" s="76">
        <v>0</v>
      </c>
      <c r="E71" s="76">
        <v>0</v>
      </c>
      <c r="F71" s="76">
        <v>0</v>
      </c>
      <c r="G71" s="76">
        <v>0</v>
      </c>
      <c r="H71" s="76">
        <v>0</v>
      </c>
      <c r="I71" s="76">
        <v>0</v>
      </c>
      <c r="J71" s="76">
        <v>0</v>
      </c>
      <c r="K71" s="76">
        <v>0</v>
      </c>
      <c r="L71" s="76">
        <v>10661</v>
      </c>
      <c r="M71" s="76">
        <v>0</v>
      </c>
      <c r="N71" s="76">
        <v>0</v>
      </c>
      <c r="O71" s="76">
        <v>0</v>
      </c>
      <c r="P71" s="76">
        <v>0</v>
      </c>
      <c r="Q71" s="76">
        <v>10661</v>
      </c>
    </row>
    <row r="72" spans="1:17" x14ac:dyDescent="0.25">
      <c r="A72" s="43" t="s">
        <v>280</v>
      </c>
      <c r="B72" s="76">
        <v>0</v>
      </c>
      <c r="C72" s="76">
        <v>0</v>
      </c>
      <c r="D72" s="76">
        <v>0</v>
      </c>
      <c r="E72" s="76">
        <v>0</v>
      </c>
      <c r="F72" s="76">
        <v>0</v>
      </c>
      <c r="G72" s="76">
        <v>0</v>
      </c>
      <c r="H72" s="76">
        <v>0</v>
      </c>
      <c r="I72" s="76">
        <v>31455</v>
      </c>
      <c r="J72" s="76">
        <v>0</v>
      </c>
      <c r="K72" s="76">
        <v>0</v>
      </c>
      <c r="L72" s="76">
        <v>0</v>
      </c>
      <c r="M72" s="76">
        <v>0</v>
      </c>
      <c r="N72" s="76">
        <v>0</v>
      </c>
      <c r="O72" s="76">
        <v>0</v>
      </c>
      <c r="P72" s="76">
        <v>0</v>
      </c>
      <c r="Q72" s="76">
        <v>31455</v>
      </c>
    </row>
    <row r="73" spans="1:17" x14ac:dyDescent="0.25">
      <c r="A73" s="43" t="s">
        <v>528</v>
      </c>
      <c r="B73" s="76">
        <v>0</v>
      </c>
      <c r="C73" s="76">
        <v>0</v>
      </c>
      <c r="D73" s="76">
        <v>0</v>
      </c>
      <c r="E73" s="76">
        <v>0</v>
      </c>
      <c r="F73" s="76">
        <v>0</v>
      </c>
      <c r="G73" s="76">
        <v>39470</v>
      </c>
      <c r="H73" s="76">
        <v>0</v>
      </c>
      <c r="I73" s="76">
        <v>0</v>
      </c>
      <c r="J73" s="76">
        <v>0</v>
      </c>
      <c r="K73" s="76">
        <v>0</v>
      </c>
      <c r="L73" s="76">
        <v>0</v>
      </c>
      <c r="M73" s="76">
        <v>0</v>
      </c>
      <c r="N73" s="76">
        <v>0</v>
      </c>
      <c r="O73" s="76">
        <v>0</v>
      </c>
      <c r="P73" s="76">
        <v>0</v>
      </c>
      <c r="Q73" s="76">
        <v>39470</v>
      </c>
    </row>
    <row r="74" spans="1:17" x14ac:dyDescent="0.25">
      <c r="A74" s="43" t="s">
        <v>3124</v>
      </c>
      <c r="B74" s="76">
        <v>0</v>
      </c>
      <c r="C74" s="76">
        <v>0</v>
      </c>
      <c r="D74" s="76">
        <v>0</v>
      </c>
      <c r="E74" s="76">
        <v>0</v>
      </c>
      <c r="F74" s="76">
        <v>0</v>
      </c>
      <c r="G74" s="76">
        <v>0</v>
      </c>
      <c r="H74" s="76">
        <v>0</v>
      </c>
      <c r="I74" s="76">
        <v>0</v>
      </c>
      <c r="J74" s="76">
        <v>0</v>
      </c>
      <c r="K74" s="76">
        <v>0</v>
      </c>
      <c r="L74" s="76">
        <v>0</v>
      </c>
      <c r="M74" s="76">
        <v>0</v>
      </c>
      <c r="N74" s="76">
        <v>0</v>
      </c>
      <c r="O74" s="76">
        <v>4538</v>
      </c>
      <c r="P74" s="76">
        <v>0</v>
      </c>
      <c r="Q74" s="76">
        <v>4538</v>
      </c>
    </row>
    <row r="75" spans="1:17" x14ac:dyDescent="0.25">
      <c r="A75" s="43" t="s">
        <v>778</v>
      </c>
      <c r="B75" s="76">
        <v>0</v>
      </c>
      <c r="C75" s="76">
        <v>0</v>
      </c>
      <c r="D75" s="76">
        <v>0</v>
      </c>
      <c r="E75" s="76">
        <v>0</v>
      </c>
      <c r="F75" s="76">
        <v>0</v>
      </c>
      <c r="G75" s="76">
        <v>0</v>
      </c>
      <c r="H75" s="76">
        <v>0</v>
      </c>
      <c r="I75" s="76">
        <v>0</v>
      </c>
      <c r="J75" s="76">
        <v>0</v>
      </c>
      <c r="K75" s="76">
        <v>0</v>
      </c>
      <c r="L75" s="76">
        <v>0</v>
      </c>
      <c r="M75" s="76">
        <v>57207</v>
      </c>
      <c r="N75" s="76">
        <v>0</v>
      </c>
      <c r="O75" s="76">
        <v>0</v>
      </c>
      <c r="P75" s="76">
        <v>0</v>
      </c>
      <c r="Q75" s="76">
        <v>57207</v>
      </c>
    </row>
    <row r="76" spans="1:17" x14ac:dyDescent="0.25">
      <c r="A76" s="43" t="s">
        <v>2462</v>
      </c>
      <c r="B76" s="76">
        <v>0</v>
      </c>
      <c r="C76" s="76">
        <v>0</v>
      </c>
      <c r="D76" s="76">
        <v>0</v>
      </c>
      <c r="E76" s="76">
        <v>0</v>
      </c>
      <c r="F76" s="76">
        <v>0</v>
      </c>
      <c r="G76" s="76">
        <v>0</v>
      </c>
      <c r="H76" s="76">
        <v>0</v>
      </c>
      <c r="I76" s="76">
        <v>1246</v>
      </c>
      <c r="J76" s="76">
        <v>0</v>
      </c>
      <c r="K76" s="76">
        <v>0</v>
      </c>
      <c r="L76" s="76">
        <v>0</v>
      </c>
      <c r="M76" s="76">
        <v>0</v>
      </c>
      <c r="N76" s="76">
        <v>0</v>
      </c>
      <c r="O76" s="76">
        <v>0</v>
      </c>
      <c r="P76" s="76">
        <v>0</v>
      </c>
      <c r="Q76" s="76">
        <v>1246</v>
      </c>
    </row>
    <row r="77" spans="1:17" x14ac:dyDescent="0.25">
      <c r="A77" s="43" t="s">
        <v>630</v>
      </c>
      <c r="B77" s="76">
        <v>0</v>
      </c>
      <c r="C77" s="76">
        <v>0</v>
      </c>
      <c r="D77" s="76">
        <v>0</v>
      </c>
      <c r="E77" s="76">
        <v>0</v>
      </c>
      <c r="F77" s="76">
        <v>0</v>
      </c>
      <c r="G77" s="76">
        <v>11324</v>
      </c>
      <c r="H77" s="76">
        <v>0</v>
      </c>
      <c r="I77" s="76">
        <v>0</v>
      </c>
      <c r="J77" s="76">
        <v>0</v>
      </c>
      <c r="K77" s="76">
        <v>0</v>
      </c>
      <c r="L77" s="76">
        <v>0</v>
      </c>
      <c r="M77" s="76">
        <v>0</v>
      </c>
      <c r="N77" s="76">
        <v>0</v>
      </c>
      <c r="O77" s="76">
        <v>0</v>
      </c>
      <c r="P77" s="76">
        <v>0</v>
      </c>
      <c r="Q77" s="76">
        <v>11324</v>
      </c>
    </row>
    <row r="78" spans="1:17" x14ac:dyDescent="0.25">
      <c r="A78" s="43" t="s">
        <v>2453</v>
      </c>
      <c r="B78" s="76">
        <v>0</v>
      </c>
      <c r="C78" s="76">
        <v>0</v>
      </c>
      <c r="D78" s="76">
        <v>0</v>
      </c>
      <c r="E78" s="76">
        <v>0</v>
      </c>
      <c r="F78" s="76">
        <v>0</v>
      </c>
      <c r="G78" s="76">
        <v>0</v>
      </c>
      <c r="H78" s="76">
        <v>0</v>
      </c>
      <c r="I78" s="76">
        <v>0</v>
      </c>
      <c r="J78" s="76">
        <v>0</v>
      </c>
      <c r="K78" s="76">
        <v>0</v>
      </c>
      <c r="L78" s="76">
        <v>0</v>
      </c>
      <c r="M78" s="76">
        <v>145</v>
      </c>
      <c r="N78" s="76">
        <v>0</v>
      </c>
      <c r="O78" s="76">
        <v>0</v>
      </c>
      <c r="P78" s="76">
        <v>0</v>
      </c>
      <c r="Q78" s="76">
        <v>145</v>
      </c>
    </row>
    <row r="79" spans="1:17" x14ac:dyDescent="0.25">
      <c r="A79" s="43" t="s">
        <v>446</v>
      </c>
      <c r="B79" s="76">
        <v>0</v>
      </c>
      <c r="C79" s="76">
        <v>0</v>
      </c>
      <c r="D79" s="76">
        <v>0</v>
      </c>
      <c r="E79" s="76">
        <v>0</v>
      </c>
      <c r="F79" s="76">
        <v>0</v>
      </c>
      <c r="G79" s="76">
        <v>0</v>
      </c>
      <c r="H79" s="76">
        <v>0</v>
      </c>
      <c r="I79" s="76">
        <v>0</v>
      </c>
      <c r="J79" s="76">
        <v>0</v>
      </c>
      <c r="K79" s="76">
        <v>0</v>
      </c>
      <c r="L79" s="76">
        <v>0</v>
      </c>
      <c r="M79" s="76">
        <v>10558</v>
      </c>
      <c r="N79" s="76">
        <v>0</v>
      </c>
      <c r="O79" s="76">
        <v>0</v>
      </c>
      <c r="P79" s="76">
        <v>0</v>
      </c>
      <c r="Q79" s="76">
        <v>10558</v>
      </c>
    </row>
    <row r="80" spans="1:17" x14ac:dyDescent="0.25">
      <c r="A80" s="43" t="s">
        <v>4517</v>
      </c>
      <c r="B80" s="76">
        <v>0</v>
      </c>
      <c r="C80" s="76">
        <v>3926</v>
      </c>
      <c r="D80" s="76">
        <v>0</v>
      </c>
      <c r="E80" s="76">
        <v>0</v>
      </c>
      <c r="F80" s="76">
        <v>0</v>
      </c>
      <c r="G80" s="76">
        <v>0</v>
      </c>
      <c r="H80" s="76">
        <v>0</v>
      </c>
      <c r="I80" s="76">
        <v>0</v>
      </c>
      <c r="J80" s="76">
        <v>0</v>
      </c>
      <c r="K80" s="76">
        <v>0</v>
      </c>
      <c r="L80" s="76">
        <v>0</v>
      </c>
      <c r="M80" s="76">
        <v>0</v>
      </c>
      <c r="N80" s="76">
        <v>0</v>
      </c>
      <c r="O80" s="76">
        <v>0</v>
      </c>
      <c r="P80" s="76">
        <v>0</v>
      </c>
      <c r="Q80" s="76">
        <v>3926</v>
      </c>
    </row>
    <row r="81" spans="1:17" x14ac:dyDescent="0.25">
      <c r="A81" s="43" t="s">
        <v>6076</v>
      </c>
      <c r="B81" s="76">
        <v>0</v>
      </c>
      <c r="C81" s="76">
        <v>0</v>
      </c>
      <c r="D81" s="76">
        <v>0</v>
      </c>
      <c r="E81" s="76">
        <v>0</v>
      </c>
      <c r="F81" s="76">
        <v>0</v>
      </c>
      <c r="G81" s="76">
        <v>0</v>
      </c>
      <c r="H81" s="76">
        <v>0</v>
      </c>
      <c r="I81" s="76">
        <v>0</v>
      </c>
      <c r="J81" s="76">
        <v>0</v>
      </c>
      <c r="K81" s="76">
        <v>0</v>
      </c>
      <c r="L81" s="76">
        <v>0</v>
      </c>
      <c r="M81" s="76">
        <v>4607</v>
      </c>
      <c r="N81" s="76">
        <v>0</v>
      </c>
      <c r="O81" s="76">
        <v>0</v>
      </c>
      <c r="P81" s="76">
        <v>0</v>
      </c>
      <c r="Q81" s="76">
        <v>4607</v>
      </c>
    </row>
    <row r="82" spans="1:17" x14ac:dyDescent="0.25">
      <c r="A82" s="43" t="s">
        <v>326</v>
      </c>
      <c r="B82" s="76">
        <v>0</v>
      </c>
      <c r="C82" s="76">
        <v>0</v>
      </c>
      <c r="D82" s="76">
        <v>0</v>
      </c>
      <c r="E82" s="76">
        <v>0</v>
      </c>
      <c r="F82" s="76">
        <v>52007</v>
      </c>
      <c r="G82" s="76">
        <v>0</v>
      </c>
      <c r="H82" s="76">
        <v>0</v>
      </c>
      <c r="I82" s="76">
        <v>0</v>
      </c>
      <c r="J82" s="76">
        <v>0</v>
      </c>
      <c r="K82" s="76">
        <v>0</v>
      </c>
      <c r="L82" s="76">
        <v>0</v>
      </c>
      <c r="M82" s="76">
        <v>0</v>
      </c>
      <c r="N82" s="76">
        <v>0</v>
      </c>
      <c r="O82" s="76">
        <v>0</v>
      </c>
      <c r="P82" s="76">
        <v>0</v>
      </c>
      <c r="Q82" s="76">
        <v>52007</v>
      </c>
    </row>
    <row r="83" spans="1:17" x14ac:dyDescent="0.25">
      <c r="A83" s="43" t="s">
        <v>491</v>
      </c>
      <c r="B83" s="76">
        <v>0</v>
      </c>
      <c r="C83" s="76">
        <v>0</v>
      </c>
      <c r="D83" s="76">
        <v>0</v>
      </c>
      <c r="E83" s="76">
        <v>0</v>
      </c>
      <c r="F83" s="76">
        <v>20077</v>
      </c>
      <c r="G83" s="76">
        <v>0</v>
      </c>
      <c r="H83" s="76">
        <v>0</v>
      </c>
      <c r="I83" s="76">
        <v>0</v>
      </c>
      <c r="J83" s="76">
        <v>0</v>
      </c>
      <c r="K83" s="76">
        <v>0</v>
      </c>
      <c r="L83" s="76">
        <v>0</v>
      </c>
      <c r="M83" s="76">
        <v>0</v>
      </c>
      <c r="N83" s="76">
        <v>0</v>
      </c>
      <c r="O83" s="76">
        <v>0</v>
      </c>
      <c r="P83" s="76">
        <v>0</v>
      </c>
      <c r="Q83" s="76">
        <v>20077</v>
      </c>
    </row>
    <row r="84" spans="1:17" x14ac:dyDescent="0.25">
      <c r="A84" s="43" t="s">
        <v>1319</v>
      </c>
      <c r="B84" s="76">
        <v>0</v>
      </c>
      <c r="C84" s="76">
        <v>0</v>
      </c>
      <c r="D84" s="76">
        <v>0</v>
      </c>
      <c r="E84" s="76">
        <v>0</v>
      </c>
      <c r="F84" s="76">
        <v>0</v>
      </c>
      <c r="G84" s="76">
        <v>0</v>
      </c>
      <c r="H84" s="76">
        <v>0</v>
      </c>
      <c r="I84" s="76">
        <v>0</v>
      </c>
      <c r="J84" s="76">
        <v>14731</v>
      </c>
      <c r="K84" s="76">
        <v>0</v>
      </c>
      <c r="L84" s="76">
        <v>0</v>
      </c>
      <c r="M84" s="76">
        <v>0</v>
      </c>
      <c r="N84" s="76">
        <v>0</v>
      </c>
      <c r="O84" s="76">
        <v>0</v>
      </c>
      <c r="P84" s="76">
        <v>0</v>
      </c>
      <c r="Q84" s="76">
        <v>14731</v>
      </c>
    </row>
    <row r="85" spans="1:17" x14ac:dyDescent="0.25">
      <c r="A85" s="43" t="s">
        <v>714</v>
      </c>
      <c r="B85" s="76">
        <v>0</v>
      </c>
      <c r="C85" s="76">
        <v>0</v>
      </c>
      <c r="D85" s="76">
        <v>0</v>
      </c>
      <c r="E85" s="76">
        <v>0</v>
      </c>
      <c r="F85" s="76">
        <v>0</v>
      </c>
      <c r="G85" s="76">
        <v>0</v>
      </c>
      <c r="H85" s="76">
        <v>0</v>
      </c>
      <c r="I85" s="76">
        <v>0</v>
      </c>
      <c r="J85" s="76">
        <v>11379</v>
      </c>
      <c r="K85" s="76">
        <v>0</v>
      </c>
      <c r="L85" s="76">
        <v>0</v>
      </c>
      <c r="M85" s="76">
        <v>0</v>
      </c>
      <c r="N85" s="76">
        <v>0</v>
      </c>
      <c r="O85" s="76">
        <v>0</v>
      </c>
      <c r="P85" s="76">
        <v>0</v>
      </c>
      <c r="Q85" s="76">
        <v>11379</v>
      </c>
    </row>
    <row r="86" spans="1:17" x14ac:dyDescent="0.25">
      <c r="A86" s="43" t="s">
        <v>34</v>
      </c>
      <c r="B86" s="76">
        <v>0</v>
      </c>
      <c r="C86" s="76">
        <v>0</v>
      </c>
      <c r="D86" s="76">
        <v>0</v>
      </c>
      <c r="E86" s="76">
        <v>0</v>
      </c>
      <c r="F86" s="76">
        <v>0</v>
      </c>
      <c r="G86" s="76">
        <v>170233</v>
      </c>
      <c r="H86" s="76">
        <v>0</v>
      </c>
      <c r="I86" s="76">
        <v>0</v>
      </c>
      <c r="J86" s="76">
        <v>0</v>
      </c>
      <c r="K86" s="76">
        <v>0</v>
      </c>
      <c r="L86" s="76">
        <v>0</v>
      </c>
      <c r="M86" s="76">
        <v>0</v>
      </c>
      <c r="N86" s="76">
        <v>0</v>
      </c>
      <c r="O86" s="76">
        <v>0</v>
      </c>
      <c r="P86" s="76">
        <v>0</v>
      </c>
      <c r="Q86" s="76">
        <v>170233</v>
      </c>
    </row>
    <row r="87" spans="1:17" x14ac:dyDescent="0.25">
      <c r="A87" s="43" t="s">
        <v>422</v>
      </c>
      <c r="B87" s="76">
        <v>0</v>
      </c>
      <c r="C87" s="76">
        <v>0</v>
      </c>
      <c r="D87" s="76">
        <v>0</v>
      </c>
      <c r="E87" s="76">
        <v>0</v>
      </c>
      <c r="F87" s="76">
        <v>0</v>
      </c>
      <c r="G87" s="76">
        <v>0</v>
      </c>
      <c r="H87" s="76">
        <v>0</v>
      </c>
      <c r="I87" s="76">
        <v>0</v>
      </c>
      <c r="J87" s="76">
        <v>0</v>
      </c>
      <c r="K87" s="76">
        <v>7805</v>
      </c>
      <c r="L87" s="76">
        <v>0</v>
      </c>
      <c r="M87" s="76">
        <v>0</v>
      </c>
      <c r="N87" s="76">
        <v>0</v>
      </c>
      <c r="O87" s="76">
        <v>0</v>
      </c>
      <c r="P87" s="76">
        <v>0</v>
      </c>
      <c r="Q87" s="76">
        <v>7805</v>
      </c>
    </row>
    <row r="88" spans="1:17" x14ac:dyDescent="0.25">
      <c r="A88" s="43" t="s">
        <v>964</v>
      </c>
      <c r="B88" s="76">
        <v>0</v>
      </c>
      <c r="C88" s="76">
        <v>0</v>
      </c>
      <c r="D88" s="76">
        <v>0</v>
      </c>
      <c r="E88" s="76">
        <v>0</v>
      </c>
      <c r="F88" s="76">
        <v>0</v>
      </c>
      <c r="G88" s="76">
        <v>0</v>
      </c>
      <c r="H88" s="76">
        <v>0</v>
      </c>
      <c r="I88" s="76">
        <v>0</v>
      </c>
      <c r="J88" s="76">
        <v>4298</v>
      </c>
      <c r="K88" s="76">
        <v>0</v>
      </c>
      <c r="L88" s="76">
        <v>0</v>
      </c>
      <c r="M88" s="76">
        <v>0</v>
      </c>
      <c r="N88" s="76">
        <v>0</v>
      </c>
      <c r="O88" s="76">
        <v>0</v>
      </c>
      <c r="P88" s="76">
        <v>0</v>
      </c>
      <c r="Q88" s="76">
        <v>4298</v>
      </c>
    </row>
    <row r="89" spans="1:17" x14ac:dyDescent="0.25">
      <c r="A89" s="43" t="s">
        <v>722</v>
      </c>
      <c r="B89" s="76">
        <v>0</v>
      </c>
      <c r="C89" s="76">
        <v>0</v>
      </c>
      <c r="D89" s="76">
        <v>0</v>
      </c>
      <c r="E89" s="76">
        <v>0</v>
      </c>
      <c r="F89" s="76">
        <v>22333</v>
      </c>
      <c r="G89" s="76">
        <v>0</v>
      </c>
      <c r="H89" s="76">
        <v>0</v>
      </c>
      <c r="I89" s="76">
        <v>0</v>
      </c>
      <c r="J89" s="76">
        <v>0</v>
      </c>
      <c r="K89" s="76">
        <v>0</v>
      </c>
      <c r="L89" s="76">
        <v>0</v>
      </c>
      <c r="M89" s="76">
        <v>0</v>
      </c>
      <c r="N89" s="76">
        <v>0</v>
      </c>
      <c r="O89" s="76">
        <v>0</v>
      </c>
      <c r="P89" s="76">
        <v>0</v>
      </c>
      <c r="Q89" s="76">
        <v>22333</v>
      </c>
    </row>
    <row r="90" spans="1:17" x14ac:dyDescent="0.25">
      <c r="A90" s="43" t="s">
        <v>434</v>
      </c>
      <c r="B90" s="76">
        <v>0</v>
      </c>
      <c r="C90" s="76">
        <v>0</v>
      </c>
      <c r="D90" s="76">
        <v>0</v>
      </c>
      <c r="E90" s="76">
        <v>0</v>
      </c>
      <c r="F90" s="76">
        <v>0</v>
      </c>
      <c r="G90" s="76">
        <v>0</v>
      </c>
      <c r="H90" s="76">
        <v>0</v>
      </c>
      <c r="I90" s="76">
        <v>24009</v>
      </c>
      <c r="J90" s="76">
        <v>0</v>
      </c>
      <c r="K90" s="76">
        <v>0</v>
      </c>
      <c r="L90" s="76">
        <v>0</v>
      </c>
      <c r="M90" s="76">
        <v>0</v>
      </c>
      <c r="N90" s="76">
        <v>0</v>
      </c>
      <c r="O90" s="76">
        <v>0</v>
      </c>
      <c r="P90" s="76">
        <v>0</v>
      </c>
      <c r="Q90" s="76">
        <v>24009</v>
      </c>
    </row>
    <row r="91" spans="1:17" x14ac:dyDescent="0.25">
      <c r="A91" s="43" t="s">
        <v>984</v>
      </c>
      <c r="B91" s="76">
        <v>0</v>
      </c>
      <c r="C91" s="76">
        <v>0</v>
      </c>
      <c r="D91" s="76">
        <v>0</v>
      </c>
      <c r="E91" s="76">
        <v>0</v>
      </c>
      <c r="F91" s="76">
        <v>0</v>
      </c>
      <c r="G91" s="76">
        <v>0</v>
      </c>
      <c r="H91" s="76">
        <v>0</v>
      </c>
      <c r="I91" s="76">
        <v>0</v>
      </c>
      <c r="J91" s="76">
        <v>0</v>
      </c>
      <c r="K91" s="76">
        <v>0</v>
      </c>
      <c r="L91" s="76">
        <v>1565</v>
      </c>
      <c r="M91" s="76">
        <v>0</v>
      </c>
      <c r="N91" s="76">
        <v>0</v>
      </c>
      <c r="O91" s="76">
        <v>0</v>
      </c>
      <c r="P91" s="76">
        <v>0</v>
      </c>
      <c r="Q91" s="76">
        <v>1565</v>
      </c>
    </row>
    <row r="92" spans="1:17" x14ac:dyDescent="0.25">
      <c r="A92" s="43" t="s">
        <v>450</v>
      </c>
      <c r="B92" s="76">
        <v>0</v>
      </c>
      <c r="C92" s="76">
        <v>0</v>
      </c>
      <c r="D92" s="76">
        <v>0</v>
      </c>
      <c r="E92" s="76">
        <v>0</v>
      </c>
      <c r="F92" s="76">
        <v>81524</v>
      </c>
      <c r="G92" s="76">
        <v>0</v>
      </c>
      <c r="H92" s="76">
        <v>0</v>
      </c>
      <c r="I92" s="76">
        <v>0</v>
      </c>
      <c r="J92" s="76">
        <v>0</v>
      </c>
      <c r="K92" s="76">
        <v>0</v>
      </c>
      <c r="L92" s="76">
        <v>0</v>
      </c>
      <c r="M92" s="76">
        <v>0</v>
      </c>
      <c r="N92" s="76">
        <v>0</v>
      </c>
      <c r="O92" s="76">
        <v>0</v>
      </c>
      <c r="P92" s="76">
        <v>0</v>
      </c>
      <c r="Q92" s="76">
        <v>81524</v>
      </c>
    </row>
    <row r="93" spans="1:17" x14ac:dyDescent="0.25">
      <c r="A93" s="43" t="s">
        <v>1170</v>
      </c>
      <c r="B93" s="76">
        <v>0</v>
      </c>
      <c r="C93" s="76">
        <v>0</v>
      </c>
      <c r="D93" s="76">
        <v>0</v>
      </c>
      <c r="E93" s="76">
        <v>0</v>
      </c>
      <c r="F93" s="76">
        <v>0</v>
      </c>
      <c r="G93" s="76">
        <v>19409</v>
      </c>
      <c r="H93" s="76">
        <v>0</v>
      </c>
      <c r="I93" s="76">
        <v>0</v>
      </c>
      <c r="J93" s="76">
        <v>0</v>
      </c>
      <c r="K93" s="76">
        <v>0</v>
      </c>
      <c r="L93" s="76">
        <v>0</v>
      </c>
      <c r="M93" s="76">
        <v>0</v>
      </c>
      <c r="N93" s="76">
        <v>0</v>
      </c>
      <c r="O93" s="76">
        <v>0</v>
      </c>
      <c r="P93" s="76">
        <v>0</v>
      </c>
      <c r="Q93" s="76">
        <v>19409</v>
      </c>
    </row>
    <row r="94" spans="1:17" x14ac:dyDescent="0.25">
      <c r="A94" s="43" t="s">
        <v>2206</v>
      </c>
      <c r="B94" s="76">
        <v>0</v>
      </c>
      <c r="C94" s="76">
        <v>0</v>
      </c>
      <c r="D94" s="76">
        <v>0</v>
      </c>
      <c r="E94" s="76">
        <v>0</v>
      </c>
      <c r="F94" s="76">
        <v>0</v>
      </c>
      <c r="G94" s="76">
        <v>0</v>
      </c>
      <c r="H94" s="76">
        <v>0</v>
      </c>
      <c r="I94" s="76">
        <v>0</v>
      </c>
      <c r="J94" s="76">
        <v>0</v>
      </c>
      <c r="K94" s="76">
        <v>2905</v>
      </c>
      <c r="L94" s="76">
        <v>0</v>
      </c>
      <c r="M94" s="76">
        <v>0</v>
      </c>
      <c r="N94" s="76">
        <v>0</v>
      </c>
      <c r="O94" s="76">
        <v>0</v>
      </c>
      <c r="P94" s="76">
        <v>0</v>
      </c>
      <c r="Q94" s="76">
        <v>2905</v>
      </c>
    </row>
    <row r="95" spans="1:17" x14ac:dyDescent="0.25">
      <c r="A95" s="43" t="s">
        <v>3881</v>
      </c>
      <c r="B95" s="76">
        <v>0</v>
      </c>
      <c r="C95" s="76">
        <v>0</v>
      </c>
      <c r="D95" s="76">
        <v>0</v>
      </c>
      <c r="E95" s="76">
        <v>0</v>
      </c>
      <c r="F95" s="76">
        <v>0</v>
      </c>
      <c r="G95" s="76">
        <v>0</v>
      </c>
      <c r="H95" s="76">
        <v>0</v>
      </c>
      <c r="I95" s="76">
        <v>0</v>
      </c>
      <c r="J95" s="76">
        <v>0</v>
      </c>
      <c r="K95" s="76">
        <v>0</v>
      </c>
      <c r="L95" s="76">
        <v>0</v>
      </c>
      <c r="M95" s="76">
        <v>0</v>
      </c>
      <c r="N95" s="76">
        <v>283</v>
      </c>
      <c r="O95" s="76">
        <v>0</v>
      </c>
      <c r="P95" s="76">
        <v>0</v>
      </c>
      <c r="Q95" s="76">
        <v>283</v>
      </c>
    </row>
    <row r="96" spans="1:17" x14ac:dyDescent="0.25">
      <c r="A96" s="43" t="s">
        <v>4375</v>
      </c>
      <c r="B96" s="76">
        <v>0</v>
      </c>
      <c r="C96" s="76">
        <v>0</v>
      </c>
      <c r="D96" s="76">
        <v>0</v>
      </c>
      <c r="E96" s="76">
        <v>0</v>
      </c>
      <c r="F96" s="76">
        <v>0</v>
      </c>
      <c r="G96" s="76">
        <v>2559</v>
      </c>
      <c r="H96" s="76">
        <v>0</v>
      </c>
      <c r="I96" s="76">
        <v>0</v>
      </c>
      <c r="J96" s="76">
        <v>0</v>
      </c>
      <c r="K96" s="76">
        <v>0</v>
      </c>
      <c r="L96" s="76">
        <v>0</v>
      </c>
      <c r="M96" s="76">
        <v>0</v>
      </c>
      <c r="N96" s="76">
        <v>0</v>
      </c>
      <c r="O96" s="76">
        <v>0</v>
      </c>
      <c r="P96" s="76">
        <v>0</v>
      </c>
      <c r="Q96" s="76">
        <v>2559</v>
      </c>
    </row>
    <row r="97" spans="1:17" x14ac:dyDescent="0.25">
      <c r="A97" s="43" t="s">
        <v>2562</v>
      </c>
      <c r="B97" s="76">
        <v>1357</v>
      </c>
      <c r="C97" s="76">
        <v>0</v>
      </c>
      <c r="D97" s="76">
        <v>0</v>
      </c>
      <c r="E97" s="76">
        <v>0</v>
      </c>
      <c r="F97" s="76">
        <v>0</v>
      </c>
      <c r="G97" s="76">
        <v>0</v>
      </c>
      <c r="H97" s="76">
        <v>0</v>
      </c>
      <c r="I97" s="76">
        <v>0</v>
      </c>
      <c r="J97" s="76">
        <v>0</v>
      </c>
      <c r="K97" s="76">
        <v>0</v>
      </c>
      <c r="L97" s="76">
        <v>0</v>
      </c>
      <c r="M97" s="76">
        <v>0</v>
      </c>
      <c r="N97" s="76">
        <v>0</v>
      </c>
      <c r="O97" s="76">
        <v>0</v>
      </c>
      <c r="P97" s="76">
        <v>0</v>
      </c>
      <c r="Q97" s="76">
        <v>1357</v>
      </c>
    </row>
    <row r="98" spans="1:17" x14ac:dyDescent="0.25">
      <c r="A98" s="43" t="s">
        <v>1404</v>
      </c>
      <c r="B98" s="76">
        <v>0</v>
      </c>
      <c r="C98" s="76">
        <v>0</v>
      </c>
      <c r="D98" s="76">
        <v>0</v>
      </c>
      <c r="E98" s="76">
        <v>0</v>
      </c>
      <c r="F98" s="76">
        <v>0</v>
      </c>
      <c r="G98" s="76">
        <v>0</v>
      </c>
      <c r="H98" s="76">
        <v>0</v>
      </c>
      <c r="I98" s="76">
        <v>4092</v>
      </c>
      <c r="J98" s="76">
        <v>0</v>
      </c>
      <c r="K98" s="76">
        <v>0</v>
      </c>
      <c r="L98" s="76">
        <v>0</v>
      </c>
      <c r="M98" s="76">
        <v>0</v>
      </c>
      <c r="N98" s="76">
        <v>0</v>
      </c>
      <c r="O98" s="76">
        <v>0</v>
      </c>
      <c r="P98" s="76">
        <v>0</v>
      </c>
      <c r="Q98" s="76">
        <v>4092</v>
      </c>
    </row>
    <row r="99" spans="1:17" x14ac:dyDescent="0.25">
      <c r="A99" s="43" t="s">
        <v>234</v>
      </c>
      <c r="B99" s="76">
        <v>0</v>
      </c>
      <c r="C99" s="76">
        <v>0</v>
      </c>
      <c r="D99" s="76">
        <v>0</v>
      </c>
      <c r="E99" s="76">
        <v>0</v>
      </c>
      <c r="F99" s="76">
        <v>0</v>
      </c>
      <c r="G99" s="76">
        <v>15519</v>
      </c>
      <c r="H99" s="76">
        <v>0</v>
      </c>
      <c r="I99" s="76">
        <v>0</v>
      </c>
      <c r="J99" s="76">
        <v>0</v>
      </c>
      <c r="K99" s="76">
        <v>0</v>
      </c>
      <c r="L99" s="76">
        <v>0</v>
      </c>
      <c r="M99" s="76">
        <v>0</v>
      </c>
      <c r="N99" s="76">
        <v>0</v>
      </c>
      <c r="O99" s="76">
        <v>0</v>
      </c>
      <c r="P99" s="76">
        <v>0</v>
      </c>
      <c r="Q99" s="76">
        <v>15519</v>
      </c>
    </row>
    <row r="100" spans="1:17" x14ac:dyDescent="0.25">
      <c r="A100" s="43" t="s">
        <v>189</v>
      </c>
      <c r="B100" s="76">
        <v>0</v>
      </c>
      <c r="C100" s="76">
        <v>0</v>
      </c>
      <c r="D100" s="76">
        <v>0</v>
      </c>
      <c r="E100" s="76">
        <v>0</v>
      </c>
      <c r="F100" s="76">
        <v>0</v>
      </c>
      <c r="G100" s="76">
        <v>6357</v>
      </c>
      <c r="H100" s="76">
        <v>0</v>
      </c>
      <c r="I100" s="76">
        <v>0</v>
      </c>
      <c r="J100" s="76">
        <v>0</v>
      </c>
      <c r="K100" s="76">
        <v>0</v>
      </c>
      <c r="L100" s="76">
        <v>0</v>
      </c>
      <c r="M100" s="76">
        <v>0</v>
      </c>
      <c r="N100" s="76">
        <v>0</v>
      </c>
      <c r="O100" s="76">
        <v>0</v>
      </c>
      <c r="P100" s="76">
        <v>0</v>
      </c>
      <c r="Q100" s="76">
        <v>6357</v>
      </c>
    </row>
    <row r="101" spans="1:17" x14ac:dyDescent="0.25">
      <c r="A101" s="43" t="s">
        <v>201</v>
      </c>
      <c r="B101" s="76">
        <v>0</v>
      </c>
      <c r="C101" s="76">
        <v>0</v>
      </c>
      <c r="D101" s="76">
        <v>0</v>
      </c>
      <c r="E101" s="76">
        <v>0</v>
      </c>
      <c r="F101" s="76">
        <v>0</v>
      </c>
      <c r="G101" s="76">
        <v>6279</v>
      </c>
      <c r="H101" s="76">
        <v>0</v>
      </c>
      <c r="I101" s="76">
        <v>0</v>
      </c>
      <c r="J101" s="76">
        <v>0</v>
      </c>
      <c r="K101" s="76">
        <v>0</v>
      </c>
      <c r="L101" s="76">
        <v>0</v>
      </c>
      <c r="M101" s="76">
        <v>0</v>
      </c>
      <c r="N101" s="76">
        <v>0</v>
      </c>
      <c r="O101" s="76">
        <v>0</v>
      </c>
      <c r="P101" s="76">
        <v>0</v>
      </c>
      <c r="Q101" s="76">
        <v>6279</v>
      </c>
    </row>
    <row r="102" spans="1:17" x14ac:dyDescent="0.25">
      <c r="A102" s="43" t="s">
        <v>496</v>
      </c>
      <c r="B102" s="76">
        <v>0</v>
      </c>
      <c r="C102" s="76">
        <v>0</v>
      </c>
      <c r="D102" s="76">
        <v>0</v>
      </c>
      <c r="E102" s="76">
        <v>0</v>
      </c>
      <c r="F102" s="76">
        <v>0</v>
      </c>
      <c r="G102" s="76">
        <v>0</v>
      </c>
      <c r="H102" s="76">
        <v>0</v>
      </c>
      <c r="I102" s="76">
        <v>0</v>
      </c>
      <c r="J102" s="76">
        <v>0</v>
      </c>
      <c r="K102" s="76">
        <v>0</v>
      </c>
      <c r="L102" s="76">
        <v>0</v>
      </c>
      <c r="M102" s="76">
        <v>0</v>
      </c>
      <c r="N102" s="76">
        <v>0</v>
      </c>
      <c r="O102" s="76">
        <v>0</v>
      </c>
      <c r="P102" s="76">
        <v>32360</v>
      </c>
      <c r="Q102" s="76">
        <v>32360</v>
      </c>
    </row>
    <row r="103" spans="1:17" x14ac:dyDescent="0.25">
      <c r="A103" s="43" t="s">
        <v>8387</v>
      </c>
      <c r="B103" s="76">
        <v>0</v>
      </c>
      <c r="C103" s="76">
        <v>0</v>
      </c>
      <c r="D103" s="76">
        <v>0</v>
      </c>
      <c r="E103" s="76">
        <v>0</v>
      </c>
      <c r="F103" s="76">
        <v>0</v>
      </c>
      <c r="G103" s="76">
        <v>0</v>
      </c>
      <c r="H103" s="76">
        <v>0</v>
      </c>
      <c r="I103" s="76">
        <v>0</v>
      </c>
      <c r="J103" s="76">
        <v>0</v>
      </c>
      <c r="K103" s="76">
        <v>0</v>
      </c>
      <c r="L103" s="76">
        <v>182</v>
      </c>
      <c r="M103" s="76">
        <v>0</v>
      </c>
      <c r="N103" s="76">
        <v>0</v>
      </c>
      <c r="O103" s="76">
        <v>0</v>
      </c>
      <c r="P103" s="76">
        <v>0</v>
      </c>
      <c r="Q103" s="76">
        <v>182</v>
      </c>
    </row>
    <row r="104" spans="1:17" x14ac:dyDescent="0.25">
      <c r="A104" s="43" t="s">
        <v>178</v>
      </c>
      <c r="B104" s="76">
        <v>0</v>
      </c>
      <c r="C104" s="76">
        <v>0</v>
      </c>
      <c r="D104" s="76">
        <v>0</v>
      </c>
      <c r="E104" s="76">
        <v>0</v>
      </c>
      <c r="F104" s="76">
        <v>0</v>
      </c>
      <c r="G104" s="76">
        <v>0</v>
      </c>
      <c r="H104" s="76">
        <v>0</v>
      </c>
      <c r="I104" s="76">
        <v>22866</v>
      </c>
      <c r="J104" s="76">
        <v>0</v>
      </c>
      <c r="K104" s="76">
        <v>0</v>
      </c>
      <c r="L104" s="76">
        <v>0</v>
      </c>
      <c r="M104" s="76">
        <v>0</v>
      </c>
      <c r="N104" s="76">
        <v>0</v>
      </c>
      <c r="O104" s="76">
        <v>0</v>
      </c>
      <c r="P104" s="76">
        <v>0</v>
      </c>
      <c r="Q104" s="76">
        <v>22866</v>
      </c>
    </row>
    <row r="105" spans="1:17" x14ac:dyDescent="0.25">
      <c r="A105" s="43" t="s">
        <v>1506</v>
      </c>
      <c r="B105" s="76">
        <v>0</v>
      </c>
      <c r="C105" s="76">
        <v>0</v>
      </c>
      <c r="D105" s="76">
        <v>0</v>
      </c>
      <c r="E105" s="76">
        <v>0</v>
      </c>
      <c r="F105" s="76">
        <v>0</v>
      </c>
      <c r="G105" s="76">
        <v>0</v>
      </c>
      <c r="H105" s="76">
        <v>0</v>
      </c>
      <c r="I105" s="76">
        <v>0</v>
      </c>
      <c r="J105" s="76">
        <v>0</v>
      </c>
      <c r="K105" s="76">
        <v>0</v>
      </c>
      <c r="L105" s="76">
        <v>0</v>
      </c>
      <c r="M105" s="76">
        <v>0</v>
      </c>
      <c r="N105" s="76">
        <v>2237</v>
      </c>
      <c r="O105" s="76">
        <v>0</v>
      </c>
      <c r="P105" s="76">
        <v>0</v>
      </c>
      <c r="Q105" s="76">
        <v>2237</v>
      </c>
    </row>
    <row r="106" spans="1:17" x14ac:dyDescent="0.25">
      <c r="A106" s="43" t="s">
        <v>3788</v>
      </c>
      <c r="B106" s="76">
        <v>0</v>
      </c>
      <c r="C106" s="76">
        <v>0</v>
      </c>
      <c r="D106" s="76">
        <v>3143</v>
      </c>
      <c r="E106" s="76">
        <v>0</v>
      </c>
      <c r="F106" s="76">
        <v>0</v>
      </c>
      <c r="G106" s="76">
        <v>0</v>
      </c>
      <c r="H106" s="76">
        <v>0</v>
      </c>
      <c r="I106" s="76">
        <v>0</v>
      </c>
      <c r="J106" s="76">
        <v>0</v>
      </c>
      <c r="K106" s="76">
        <v>0</v>
      </c>
      <c r="L106" s="76">
        <v>0</v>
      </c>
      <c r="M106" s="76">
        <v>0</v>
      </c>
      <c r="N106" s="76">
        <v>0</v>
      </c>
      <c r="O106" s="76">
        <v>0</v>
      </c>
      <c r="P106" s="76">
        <v>0</v>
      </c>
      <c r="Q106" s="76">
        <v>3143</v>
      </c>
    </row>
    <row r="107" spans="1:17" x14ac:dyDescent="0.25">
      <c r="A107" s="43" t="s">
        <v>613</v>
      </c>
      <c r="B107" s="76">
        <v>0</v>
      </c>
      <c r="C107" s="76">
        <v>0</v>
      </c>
      <c r="D107" s="76">
        <v>0</v>
      </c>
      <c r="E107" s="76">
        <v>0</v>
      </c>
      <c r="F107" s="76">
        <v>0</v>
      </c>
      <c r="G107" s="76">
        <v>0</v>
      </c>
      <c r="H107" s="76">
        <v>0</v>
      </c>
      <c r="I107" s="76">
        <v>0</v>
      </c>
      <c r="J107" s="76">
        <v>13998</v>
      </c>
      <c r="K107" s="76">
        <v>0</v>
      </c>
      <c r="L107" s="76">
        <v>0</v>
      </c>
      <c r="M107" s="76">
        <v>0</v>
      </c>
      <c r="N107" s="76">
        <v>0</v>
      </c>
      <c r="O107" s="76">
        <v>0</v>
      </c>
      <c r="P107" s="76">
        <v>0</v>
      </c>
      <c r="Q107" s="76">
        <v>13998</v>
      </c>
    </row>
    <row r="108" spans="1:17" x14ac:dyDescent="0.25">
      <c r="A108" s="43" t="s">
        <v>4479</v>
      </c>
      <c r="B108" s="76">
        <v>0</v>
      </c>
      <c r="C108" s="76">
        <v>0</v>
      </c>
      <c r="D108" s="76">
        <v>0</v>
      </c>
      <c r="E108" s="76">
        <v>0</v>
      </c>
      <c r="F108" s="76">
        <v>0</v>
      </c>
      <c r="G108" s="76">
        <v>0</v>
      </c>
      <c r="H108" s="76">
        <v>0</v>
      </c>
      <c r="I108" s="76">
        <v>0</v>
      </c>
      <c r="J108" s="76">
        <v>0</v>
      </c>
      <c r="K108" s="76">
        <v>0</v>
      </c>
      <c r="L108" s="76">
        <v>0</v>
      </c>
      <c r="M108" s="76">
        <v>0</v>
      </c>
      <c r="N108" s="76">
        <v>0</v>
      </c>
      <c r="O108" s="76">
        <v>62</v>
      </c>
      <c r="P108" s="76">
        <v>0</v>
      </c>
      <c r="Q108" s="76">
        <v>62</v>
      </c>
    </row>
    <row r="109" spans="1:17" x14ac:dyDescent="0.25">
      <c r="A109" s="43" t="s">
        <v>24</v>
      </c>
      <c r="B109" s="76">
        <v>0</v>
      </c>
      <c r="C109" s="76">
        <v>0</v>
      </c>
      <c r="D109" s="76">
        <v>0</v>
      </c>
      <c r="E109" s="76">
        <v>0</v>
      </c>
      <c r="F109" s="76">
        <v>0</v>
      </c>
      <c r="G109" s="76">
        <v>0</v>
      </c>
      <c r="H109" s="76">
        <v>0</v>
      </c>
      <c r="I109" s="76">
        <v>0</v>
      </c>
      <c r="J109" s="76">
        <v>0</v>
      </c>
      <c r="K109" s="76">
        <v>0</v>
      </c>
      <c r="L109" s="76">
        <v>0</v>
      </c>
      <c r="M109" s="76">
        <v>0</v>
      </c>
      <c r="N109" s="76">
        <v>21587</v>
      </c>
      <c r="O109" s="76">
        <v>0</v>
      </c>
      <c r="P109" s="76">
        <v>0</v>
      </c>
      <c r="Q109" s="76">
        <v>21587</v>
      </c>
    </row>
    <row r="110" spans="1:17" x14ac:dyDescent="0.25">
      <c r="A110" s="43" t="s">
        <v>1991</v>
      </c>
      <c r="B110" s="76">
        <v>4441</v>
      </c>
      <c r="C110" s="76">
        <v>0</v>
      </c>
      <c r="D110" s="76">
        <v>0</v>
      </c>
      <c r="E110" s="76">
        <v>0</v>
      </c>
      <c r="F110" s="76">
        <v>0</v>
      </c>
      <c r="G110" s="76">
        <v>0</v>
      </c>
      <c r="H110" s="76">
        <v>0</v>
      </c>
      <c r="I110" s="76">
        <v>0</v>
      </c>
      <c r="J110" s="76">
        <v>0</v>
      </c>
      <c r="K110" s="76">
        <v>0</v>
      </c>
      <c r="L110" s="76">
        <v>0</v>
      </c>
      <c r="M110" s="76">
        <v>0</v>
      </c>
      <c r="N110" s="76">
        <v>0</v>
      </c>
      <c r="O110" s="76">
        <v>0</v>
      </c>
      <c r="P110" s="76">
        <v>0</v>
      </c>
      <c r="Q110" s="76">
        <v>4441</v>
      </c>
    </row>
    <row r="111" spans="1:17" x14ac:dyDescent="0.25">
      <c r="A111" s="43" t="s">
        <v>167</v>
      </c>
      <c r="B111" s="76">
        <v>0</v>
      </c>
      <c r="C111" s="76">
        <v>0</v>
      </c>
      <c r="D111" s="76">
        <v>0</v>
      </c>
      <c r="E111" s="76">
        <v>0</v>
      </c>
      <c r="F111" s="76">
        <v>0</v>
      </c>
      <c r="G111" s="76">
        <v>10526</v>
      </c>
      <c r="H111" s="76">
        <v>0</v>
      </c>
      <c r="I111" s="76">
        <v>0</v>
      </c>
      <c r="J111" s="76">
        <v>0</v>
      </c>
      <c r="K111" s="76">
        <v>0</v>
      </c>
      <c r="L111" s="76">
        <v>0</v>
      </c>
      <c r="M111" s="76">
        <v>0</v>
      </c>
      <c r="N111" s="76">
        <v>0</v>
      </c>
      <c r="O111" s="76">
        <v>0</v>
      </c>
      <c r="P111" s="76">
        <v>0</v>
      </c>
      <c r="Q111" s="76">
        <v>10526</v>
      </c>
    </row>
    <row r="112" spans="1:17" x14ac:dyDescent="0.25">
      <c r="A112" s="43" t="s">
        <v>1118</v>
      </c>
      <c r="B112" s="76">
        <v>0</v>
      </c>
      <c r="C112" s="76">
        <v>0</v>
      </c>
      <c r="D112" s="76">
        <v>0</v>
      </c>
      <c r="E112" s="76">
        <v>0</v>
      </c>
      <c r="F112" s="76">
        <v>0</v>
      </c>
      <c r="G112" s="76">
        <v>0</v>
      </c>
      <c r="H112" s="76">
        <v>0</v>
      </c>
      <c r="I112" s="76">
        <v>4099</v>
      </c>
      <c r="J112" s="76">
        <v>0</v>
      </c>
      <c r="K112" s="76">
        <v>0</v>
      </c>
      <c r="L112" s="76">
        <v>0</v>
      </c>
      <c r="M112" s="76">
        <v>0</v>
      </c>
      <c r="N112" s="76">
        <v>0</v>
      </c>
      <c r="O112" s="76">
        <v>0</v>
      </c>
      <c r="P112" s="76">
        <v>0</v>
      </c>
      <c r="Q112" s="76">
        <v>4099</v>
      </c>
    </row>
    <row r="113" spans="1:17" x14ac:dyDescent="0.25">
      <c r="A113" s="43" t="s">
        <v>849</v>
      </c>
      <c r="B113" s="76">
        <v>0</v>
      </c>
      <c r="C113" s="76">
        <v>0</v>
      </c>
      <c r="D113" s="76">
        <v>0</v>
      </c>
      <c r="E113" s="76">
        <v>0</v>
      </c>
      <c r="F113" s="76">
        <v>0</v>
      </c>
      <c r="G113" s="76">
        <v>0</v>
      </c>
      <c r="H113" s="76">
        <v>0</v>
      </c>
      <c r="I113" s="76">
        <v>18772</v>
      </c>
      <c r="J113" s="76">
        <v>0</v>
      </c>
      <c r="K113" s="76">
        <v>0</v>
      </c>
      <c r="L113" s="76">
        <v>0</v>
      </c>
      <c r="M113" s="76">
        <v>0</v>
      </c>
      <c r="N113" s="76">
        <v>0</v>
      </c>
      <c r="O113" s="76">
        <v>0</v>
      </c>
      <c r="P113" s="76">
        <v>0</v>
      </c>
      <c r="Q113" s="76">
        <v>18772</v>
      </c>
    </row>
    <row r="114" spans="1:17" x14ac:dyDescent="0.25">
      <c r="A114" s="43" t="s">
        <v>604</v>
      </c>
      <c r="B114" s="76">
        <v>6221</v>
      </c>
      <c r="C114" s="76">
        <v>0</v>
      </c>
      <c r="D114" s="76">
        <v>0</v>
      </c>
      <c r="E114" s="76">
        <v>0</v>
      </c>
      <c r="F114" s="76">
        <v>0</v>
      </c>
      <c r="G114" s="76">
        <v>0</v>
      </c>
      <c r="H114" s="76">
        <v>0</v>
      </c>
      <c r="I114" s="76">
        <v>0</v>
      </c>
      <c r="J114" s="76">
        <v>0</v>
      </c>
      <c r="K114" s="76">
        <v>0</v>
      </c>
      <c r="L114" s="76">
        <v>0</v>
      </c>
      <c r="M114" s="76">
        <v>0</v>
      </c>
      <c r="N114" s="76">
        <v>0</v>
      </c>
      <c r="O114" s="76">
        <v>0</v>
      </c>
      <c r="P114" s="76">
        <v>0</v>
      </c>
      <c r="Q114" s="76">
        <v>6221</v>
      </c>
    </row>
    <row r="115" spans="1:17" x14ac:dyDescent="0.25">
      <c r="A115" s="43" t="s">
        <v>4526</v>
      </c>
      <c r="B115" s="76">
        <v>0</v>
      </c>
      <c r="C115" s="76">
        <v>0</v>
      </c>
      <c r="D115" s="76">
        <v>0</v>
      </c>
      <c r="E115" s="76">
        <v>0</v>
      </c>
      <c r="F115" s="76">
        <v>0</v>
      </c>
      <c r="G115" s="76">
        <v>0</v>
      </c>
      <c r="H115" s="76">
        <v>0</v>
      </c>
      <c r="I115" s="76">
        <v>1982</v>
      </c>
      <c r="J115" s="76">
        <v>0</v>
      </c>
      <c r="K115" s="76">
        <v>0</v>
      </c>
      <c r="L115" s="76">
        <v>0</v>
      </c>
      <c r="M115" s="76">
        <v>0</v>
      </c>
      <c r="N115" s="76">
        <v>0</v>
      </c>
      <c r="O115" s="76">
        <v>0</v>
      </c>
      <c r="P115" s="76">
        <v>0</v>
      </c>
      <c r="Q115" s="76">
        <v>1982</v>
      </c>
    </row>
    <row r="116" spans="1:17" x14ac:dyDescent="0.25">
      <c r="A116" s="43" t="s">
        <v>1006</v>
      </c>
      <c r="B116" s="76">
        <v>5138</v>
      </c>
      <c r="C116" s="76">
        <v>0</v>
      </c>
      <c r="D116" s="76">
        <v>0</v>
      </c>
      <c r="E116" s="76">
        <v>0</v>
      </c>
      <c r="F116" s="76">
        <v>0</v>
      </c>
      <c r="G116" s="76">
        <v>0</v>
      </c>
      <c r="H116" s="76">
        <v>0</v>
      </c>
      <c r="I116" s="76">
        <v>0</v>
      </c>
      <c r="J116" s="76">
        <v>0</v>
      </c>
      <c r="K116" s="76">
        <v>0</v>
      </c>
      <c r="L116" s="76">
        <v>0</v>
      </c>
      <c r="M116" s="76">
        <v>0</v>
      </c>
      <c r="N116" s="76">
        <v>0</v>
      </c>
      <c r="O116" s="76">
        <v>0</v>
      </c>
      <c r="P116" s="76">
        <v>0</v>
      </c>
      <c r="Q116" s="76">
        <v>5138</v>
      </c>
    </row>
    <row r="117" spans="1:17" x14ac:dyDescent="0.25">
      <c r="A117" s="43" t="s">
        <v>381</v>
      </c>
      <c r="B117" s="76">
        <v>0</v>
      </c>
      <c r="C117" s="76">
        <v>0</v>
      </c>
      <c r="D117" s="76">
        <v>0</v>
      </c>
      <c r="E117" s="76">
        <v>0</v>
      </c>
      <c r="F117" s="76">
        <v>0</v>
      </c>
      <c r="G117" s="76">
        <v>0</v>
      </c>
      <c r="H117" s="76">
        <v>0</v>
      </c>
      <c r="I117" s="76">
        <v>0</v>
      </c>
      <c r="J117" s="76">
        <v>0</v>
      </c>
      <c r="K117" s="76">
        <v>0</v>
      </c>
      <c r="L117" s="76">
        <v>0</v>
      </c>
      <c r="M117" s="76">
        <v>0</v>
      </c>
      <c r="N117" s="76">
        <v>1341</v>
      </c>
      <c r="O117" s="76">
        <v>0</v>
      </c>
      <c r="P117" s="76">
        <v>0</v>
      </c>
      <c r="Q117" s="76">
        <v>1341</v>
      </c>
    </row>
    <row r="118" spans="1:17" x14ac:dyDescent="0.25">
      <c r="A118" s="43" t="s">
        <v>1276</v>
      </c>
      <c r="B118" s="76">
        <v>0</v>
      </c>
      <c r="C118" s="76">
        <v>0</v>
      </c>
      <c r="D118" s="76">
        <v>0</v>
      </c>
      <c r="E118" s="76">
        <v>0</v>
      </c>
      <c r="F118" s="76">
        <v>0</v>
      </c>
      <c r="G118" s="76">
        <v>0</v>
      </c>
      <c r="H118" s="76">
        <v>0</v>
      </c>
      <c r="I118" s="76">
        <v>0</v>
      </c>
      <c r="J118" s="76">
        <v>10222</v>
      </c>
      <c r="K118" s="76">
        <v>0</v>
      </c>
      <c r="L118" s="76">
        <v>0</v>
      </c>
      <c r="M118" s="76">
        <v>0</v>
      </c>
      <c r="N118" s="76">
        <v>0</v>
      </c>
      <c r="O118" s="76">
        <v>0</v>
      </c>
      <c r="P118" s="76">
        <v>0</v>
      </c>
      <c r="Q118" s="76">
        <v>10222</v>
      </c>
    </row>
    <row r="119" spans="1:17" x14ac:dyDescent="0.25">
      <c r="A119" s="43" t="s">
        <v>1261</v>
      </c>
      <c r="B119" s="76">
        <v>0</v>
      </c>
      <c r="C119" s="76">
        <v>0</v>
      </c>
      <c r="D119" s="76">
        <v>0</v>
      </c>
      <c r="E119" s="76">
        <v>17993</v>
      </c>
      <c r="F119" s="76">
        <v>0</v>
      </c>
      <c r="G119" s="76">
        <v>0</v>
      </c>
      <c r="H119" s="76">
        <v>0</v>
      </c>
      <c r="I119" s="76">
        <v>0</v>
      </c>
      <c r="J119" s="76">
        <v>0</v>
      </c>
      <c r="K119" s="76">
        <v>0</v>
      </c>
      <c r="L119" s="76">
        <v>0</v>
      </c>
      <c r="M119" s="76">
        <v>0</v>
      </c>
      <c r="N119" s="76">
        <v>0</v>
      </c>
      <c r="O119" s="76">
        <v>0</v>
      </c>
      <c r="P119" s="76">
        <v>0</v>
      </c>
      <c r="Q119" s="76">
        <v>17993</v>
      </c>
    </row>
    <row r="120" spans="1:17" x14ac:dyDescent="0.25">
      <c r="A120" s="43" t="s">
        <v>3619</v>
      </c>
      <c r="B120" s="76">
        <v>0</v>
      </c>
      <c r="C120" s="76">
        <v>0</v>
      </c>
      <c r="D120" s="76">
        <v>0</v>
      </c>
      <c r="E120" s="76">
        <v>0</v>
      </c>
      <c r="F120" s="76">
        <v>0</v>
      </c>
      <c r="G120" s="76">
        <v>0</v>
      </c>
      <c r="H120" s="76">
        <v>0</v>
      </c>
      <c r="I120" s="76">
        <v>0</v>
      </c>
      <c r="J120" s="76">
        <v>0</v>
      </c>
      <c r="K120" s="76">
        <v>0</v>
      </c>
      <c r="L120" s="76">
        <v>0</v>
      </c>
      <c r="M120" s="76">
        <v>0</v>
      </c>
      <c r="N120" s="76">
        <v>514</v>
      </c>
      <c r="O120" s="76">
        <v>0</v>
      </c>
      <c r="P120" s="76">
        <v>0</v>
      </c>
      <c r="Q120" s="76">
        <v>514</v>
      </c>
    </row>
    <row r="121" spans="1:17" x14ac:dyDescent="0.25">
      <c r="A121" s="43" t="s">
        <v>428</v>
      </c>
      <c r="B121" s="76">
        <v>0</v>
      </c>
      <c r="C121" s="76">
        <v>0</v>
      </c>
      <c r="D121" s="76">
        <v>0</v>
      </c>
      <c r="E121" s="76">
        <v>0</v>
      </c>
      <c r="F121" s="76">
        <v>0</v>
      </c>
      <c r="G121" s="76">
        <v>0</v>
      </c>
      <c r="H121" s="76">
        <v>0</v>
      </c>
      <c r="I121" s="76">
        <v>0</v>
      </c>
      <c r="J121" s="76">
        <v>0</v>
      </c>
      <c r="K121" s="76">
        <v>0</v>
      </c>
      <c r="L121" s="76">
        <v>0</v>
      </c>
      <c r="M121" s="76">
        <v>0</v>
      </c>
      <c r="N121" s="76">
        <v>3692</v>
      </c>
      <c r="O121" s="76">
        <v>0</v>
      </c>
      <c r="P121" s="76">
        <v>0</v>
      </c>
      <c r="Q121" s="76">
        <v>3692</v>
      </c>
    </row>
    <row r="122" spans="1:17" x14ac:dyDescent="0.25">
      <c r="A122" s="43" t="s">
        <v>209</v>
      </c>
      <c r="B122" s="76">
        <v>0</v>
      </c>
      <c r="C122" s="76">
        <v>0</v>
      </c>
      <c r="D122" s="76">
        <v>0</v>
      </c>
      <c r="E122" s="76">
        <v>0</v>
      </c>
      <c r="F122" s="76">
        <v>0</v>
      </c>
      <c r="G122" s="76">
        <v>0</v>
      </c>
      <c r="H122" s="76">
        <v>0</v>
      </c>
      <c r="I122" s="76">
        <v>0</v>
      </c>
      <c r="J122" s="76">
        <v>0</v>
      </c>
      <c r="K122" s="76">
        <v>0</v>
      </c>
      <c r="L122" s="76">
        <v>0</v>
      </c>
      <c r="M122" s="76">
        <v>28939</v>
      </c>
      <c r="N122" s="76">
        <v>0</v>
      </c>
      <c r="O122" s="76">
        <v>0</v>
      </c>
      <c r="P122" s="76">
        <v>0</v>
      </c>
      <c r="Q122" s="76">
        <v>28939</v>
      </c>
    </row>
    <row r="123" spans="1:17" x14ac:dyDescent="0.25">
      <c r="A123" s="43" t="s">
        <v>1812</v>
      </c>
      <c r="B123" s="76">
        <v>0</v>
      </c>
      <c r="C123" s="76">
        <v>0</v>
      </c>
      <c r="D123" s="76">
        <v>0</v>
      </c>
      <c r="E123" s="76">
        <v>0</v>
      </c>
      <c r="F123" s="76">
        <v>0</v>
      </c>
      <c r="G123" s="76">
        <v>0</v>
      </c>
      <c r="H123" s="76">
        <v>0</v>
      </c>
      <c r="I123" s="76">
        <v>0</v>
      </c>
      <c r="J123" s="76">
        <v>0</v>
      </c>
      <c r="K123" s="76">
        <v>0</v>
      </c>
      <c r="L123" s="76">
        <v>0</v>
      </c>
      <c r="M123" s="76">
        <v>0</v>
      </c>
      <c r="N123" s="76">
        <v>0</v>
      </c>
      <c r="O123" s="76">
        <v>1787</v>
      </c>
      <c r="P123" s="76">
        <v>0</v>
      </c>
      <c r="Q123" s="76">
        <v>1787</v>
      </c>
    </row>
    <row r="124" spans="1:17" x14ac:dyDescent="0.25">
      <c r="A124" s="43" t="s">
        <v>96</v>
      </c>
      <c r="B124" s="76">
        <v>0</v>
      </c>
      <c r="C124" s="76">
        <v>0</v>
      </c>
      <c r="D124" s="76">
        <v>0</v>
      </c>
      <c r="E124" s="76">
        <v>0</v>
      </c>
      <c r="F124" s="76">
        <v>0</v>
      </c>
      <c r="G124" s="76">
        <v>0</v>
      </c>
      <c r="H124" s="76">
        <v>0</v>
      </c>
      <c r="I124" s="76">
        <v>17301</v>
      </c>
      <c r="J124" s="76">
        <v>0</v>
      </c>
      <c r="K124" s="76">
        <v>0</v>
      </c>
      <c r="L124" s="76">
        <v>0</v>
      </c>
      <c r="M124" s="76">
        <v>0</v>
      </c>
      <c r="N124" s="76">
        <v>0</v>
      </c>
      <c r="O124" s="76">
        <v>0</v>
      </c>
      <c r="P124" s="76">
        <v>0</v>
      </c>
      <c r="Q124" s="76">
        <v>17301</v>
      </c>
    </row>
    <row r="125" spans="1:17" x14ac:dyDescent="0.25">
      <c r="A125" s="43" t="s">
        <v>3975</v>
      </c>
      <c r="B125" s="76">
        <v>0</v>
      </c>
      <c r="C125" s="76">
        <v>0</v>
      </c>
      <c r="D125" s="76">
        <v>0</v>
      </c>
      <c r="E125" s="76">
        <v>0</v>
      </c>
      <c r="F125" s="76">
        <v>0</v>
      </c>
      <c r="G125" s="76">
        <v>0</v>
      </c>
      <c r="H125" s="76">
        <v>0</v>
      </c>
      <c r="I125" s="76">
        <v>0</v>
      </c>
      <c r="J125" s="76">
        <v>0</v>
      </c>
      <c r="K125" s="76">
        <v>1786</v>
      </c>
      <c r="L125" s="76">
        <v>0</v>
      </c>
      <c r="M125" s="76">
        <v>0</v>
      </c>
      <c r="N125" s="76">
        <v>0</v>
      </c>
      <c r="O125" s="76">
        <v>0</v>
      </c>
      <c r="P125" s="76">
        <v>0</v>
      </c>
      <c r="Q125" s="76">
        <v>1786</v>
      </c>
    </row>
    <row r="126" spans="1:17" x14ac:dyDescent="0.25">
      <c r="A126" s="43" t="s">
        <v>321</v>
      </c>
      <c r="B126" s="76">
        <v>51844</v>
      </c>
      <c r="C126" s="76">
        <v>0</v>
      </c>
      <c r="D126" s="76">
        <v>0</v>
      </c>
      <c r="E126" s="76">
        <v>0</v>
      </c>
      <c r="F126" s="76">
        <v>0</v>
      </c>
      <c r="G126" s="76">
        <v>0</v>
      </c>
      <c r="H126" s="76">
        <v>0</v>
      </c>
      <c r="I126" s="76">
        <v>0</v>
      </c>
      <c r="J126" s="76">
        <v>0</v>
      </c>
      <c r="K126" s="76">
        <v>0</v>
      </c>
      <c r="L126" s="76">
        <v>0</v>
      </c>
      <c r="M126" s="76">
        <v>0</v>
      </c>
      <c r="N126" s="76">
        <v>0</v>
      </c>
      <c r="O126" s="76">
        <v>0</v>
      </c>
      <c r="P126" s="76">
        <v>0</v>
      </c>
      <c r="Q126" s="76">
        <v>51844</v>
      </c>
    </row>
    <row r="127" spans="1:17" x14ac:dyDescent="0.25">
      <c r="A127" s="43" t="s">
        <v>2143</v>
      </c>
      <c r="B127" s="76">
        <v>0</v>
      </c>
      <c r="C127" s="76">
        <v>0</v>
      </c>
      <c r="D127" s="76">
        <v>0</v>
      </c>
      <c r="E127" s="76">
        <v>0</v>
      </c>
      <c r="F127" s="76">
        <v>0</v>
      </c>
      <c r="G127" s="76">
        <v>0</v>
      </c>
      <c r="H127" s="76">
        <v>0</v>
      </c>
      <c r="I127" s="76">
        <v>0</v>
      </c>
      <c r="J127" s="76">
        <v>0</v>
      </c>
      <c r="K127" s="76">
        <v>0</v>
      </c>
      <c r="L127" s="76">
        <v>0</v>
      </c>
      <c r="M127" s="76">
        <v>0</v>
      </c>
      <c r="N127" s="76">
        <v>0</v>
      </c>
      <c r="O127" s="76">
        <v>0</v>
      </c>
      <c r="P127" s="76">
        <v>9153</v>
      </c>
      <c r="Q127" s="76">
        <v>9153</v>
      </c>
    </row>
    <row r="128" spans="1:17" x14ac:dyDescent="0.25">
      <c r="A128" s="43" t="s">
        <v>3143</v>
      </c>
      <c r="B128" s="76">
        <v>0</v>
      </c>
      <c r="C128" s="76">
        <v>1097</v>
      </c>
      <c r="D128" s="76">
        <v>0</v>
      </c>
      <c r="E128" s="76">
        <v>0</v>
      </c>
      <c r="F128" s="76">
        <v>0</v>
      </c>
      <c r="G128" s="76">
        <v>0</v>
      </c>
      <c r="H128" s="76">
        <v>0</v>
      </c>
      <c r="I128" s="76">
        <v>0</v>
      </c>
      <c r="J128" s="76">
        <v>0</v>
      </c>
      <c r="K128" s="76">
        <v>0</v>
      </c>
      <c r="L128" s="76">
        <v>0</v>
      </c>
      <c r="M128" s="76">
        <v>0</v>
      </c>
      <c r="N128" s="76">
        <v>0</v>
      </c>
      <c r="O128" s="76">
        <v>0</v>
      </c>
      <c r="P128" s="76">
        <v>0</v>
      </c>
      <c r="Q128" s="76">
        <v>1097</v>
      </c>
    </row>
    <row r="129" spans="1:17" x14ac:dyDescent="0.25">
      <c r="A129" s="43" t="s">
        <v>1658</v>
      </c>
      <c r="B129" s="76">
        <v>0</v>
      </c>
      <c r="C129" s="76">
        <v>0</v>
      </c>
      <c r="D129" s="76">
        <v>0</v>
      </c>
      <c r="E129" s="76">
        <v>0</v>
      </c>
      <c r="F129" s="76">
        <v>0</v>
      </c>
      <c r="G129" s="76">
        <v>0</v>
      </c>
      <c r="H129" s="76">
        <v>0</v>
      </c>
      <c r="I129" s="76">
        <v>0</v>
      </c>
      <c r="J129" s="76">
        <v>0</v>
      </c>
      <c r="K129" s="76">
        <v>0</v>
      </c>
      <c r="L129" s="76">
        <v>0</v>
      </c>
      <c r="M129" s="76">
        <v>0</v>
      </c>
      <c r="N129" s="76">
        <v>0</v>
      </c>
      <c r="O129" s="76">
        <v>11706</v>
      </c>
      <c r="P129" s="76">
        <v>0</v>
      </c>
      <c r="Q129" s="76">
        <v>11706</v>
      </c>
    </row>
    <row r="130" spans="1:17" x14ac:dyDescent="0.25">
      <c r="A130" s="43" t="s">
        <v>4270</v>
      </c>
      <c r="B130" s="76">
        <v>0</v>
      </c>
      <c r="C130" s="76">
        <v>0</v>
      </c>
      <c r="D130" s="76">
        <v>243</v>
      </c>
      <c r="E130" s="76">
        <v>0</v>
      </c>
      <c r="F130" s="76">
        <v>0</v>
      </c>
      <c r="G130" s="76">
        <v>0</v>
      </c>
      <c r="H130" s="76">
        <v>0</v>
      </c>
      <c r="I130" s="76">
        <v>0</v>
      </c>
      <c r="J130" s="76">
        <v>0</v>
      </c>
      <c r="K130" s="76">
        <v>0</v>
      </c>
      <c r="L130" s="76">
        <v>0</v>
      </c>
      <c r="M130" s="76">
        <v>0</v>
      </c>
      <c r="N130" s="76">
        <v>0</v>
      </c>
      <c r="O130" s="76">
        <v>0</v>
      </c>
      <c r="P130" s="76">
        <v>0</v>
      </c>
      <c r="Q130" s="76">
        <v>243</v>
      </c>
    </row>
    <row r="131" spans="1:17" x14ac:dyDescent="0.25">
      <c r="A131" s="43" t="s">
        <v>5204</v>
      </c>
      <c r="B131" s="76">
        <v>0</v>
      </c>
      <c r="C131" s="76">
        <v>0</v>
      </c>
      <c r="D131" s="76">
        <v>0</v>
      </c>
      <c r="E131" s="76">
        <v>0</v>
      </c>
      <c r="F131" s="76">
        <v>0</v>
      </c>
      <c r="G131" s="76">
        <v>0</v>
      </c>
      <c r="H131" s="76">
        <v>0</v>
      </c>
      <c r="I131" s="76">
        <v>0</v>
      </c>
      <c r="J131" s="76">
        <v>208</v>
      </c>
      <c r="K131" s="76">
        <v>0</v>
      </c>
      <c r="L131" s="76">
        <v>0</v>
      </c>
      <c r="M131" s="76">
        <v>0</v>
      </c>
      <c r="N131" s="76">
        <v>0</v>
      </c>
      <c r="O131" s="76">
        <v>0</v>
      </c>
      <c r="P131" s="76">
        <v>0</v>
      </c>
      <c r="Q131" s="76">
        <v>208</v>
      </c>
    </row>
    <row r="132" spans="1:17" x14ac:dyDescent="0.25">
      <c r="A132" s="43" t="s">
        <v>8855</v>
      </c>
      <c r="B132" s="76">
        <v>79382</v>
      </c>
      <c r="C132" s="76">
        <v>42320</v>
      </c>
      <c r="D132" s="76">
        <v>7763</v>
      </c>
      <c r="E132" s="76">
        <v>20702</v>
      </c>
      <c r="F132" s="76">
        <v>609683</v>
      </c>
      <c r="G132" s="76">
        <v>488681</v>
      </c>
      <c r="H132" s="76">
        <v>15998</v>
      </c>
      <c r="I132" s="76">
        <v>252742</v>
      </c>
      <c r="J132" s="76">
        <v>70313</v>
      </c>
      <c r="K132" s="76">
        <v>20529</v>
      </c>
      <c r="L132" s="76">
        <v>15106</v>
      </c>
      <c r="M132" s="76">
        <v>249402</v>
      </c>
      <c r="N132" s="76">
        <v>30490</v>
      </c>
      <c r="O132" s="76">
        <v>24874</v>
      </c>
      <c r="P132" s="76">
        <v>420497</v>
      </c>
      <c r="Q132" s="76">
        <v>2348482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B3F6C-8A05-48B6-98C0-F6366CECA43A}">
  <sheetPr codeName="Sheet3"/>
  <dimension ref="A3:D20"/>
  <sheetViews>
    <sheetView workbookViewId="0">
      <selection activeCell="C25" sqref="C25"/>
    </sheetView>
  </sheetViews>
  <sheetFormatPr defaultRowHeight="15" x14ac:dyDescent="0.25"/>
  <cols>
    <col min="1" max="1" width="16.140625" bestFit="1" customWidth="1"/>
    <col min="2" max="2" width="16.28515625" bestFit="1" customWidth="1"/>
    <col min="3" max="3" width="14.5703125" bestFit="1" customWidth="1"/>
    <col min="4" max="4" width="11.140625" bestFit="1" customWidth="1"/>
    <col min="5" max="5" width="11.28515625" bestFit="1" customWidth="1"/>
  </cols>
  <sheetData>
    <row r="3" spans="1:4" x14ac:dyDescent="0.25">
      <c r="A3" s="42" t="s">
        <v>8861</v>
      </c>
      <c r="B3" s="42" t="s">
        <v>8856</v>
      </c>
    </row>
    <row r="4" spans="1:4" x14ac:dyDescent="0.25">
      <c r="A4" s="42" t="s">
        <v>8854</v>
      </c>
      <c r="B4" t="s">
        <v>71</v>
      </c>
      <c r="C4" t="s">
        <v>28</v>
      </c>
      <c r="D4" t="s">
        <v>56</v>
      </c>
    </row>
    <row r="5" spans="1:4" x14ac:dyDescent="0.25">
      <c r="A5" s="43" t="s">
        <v>320</v>
      </c>
      <c r="B5" s="76">
        <v>40</v>
      </c>
      <c r="C5" s="76">
        <v>177</v>
      </c>
      <c r="D5" s="76">
        <v>47</v>
      </c>
    </row>
    <row r="6" spans="1:4" x14ac:dyDescent="0.25">
      <c r="A6" s="43" t="s">
        <v>215</v>
      </c>
      <c r="B6" s="76">
        <v>20</v>
      </c>
      <c r="C6" s="76">
        <v>96</v>
      </c>
      <c r="D6" s="76">
        <v>19</v>
      </c>
    </row>
    <row r="7" spans="1:4" x14ac:dyDescent="0.25">
      <c r="A7" s="43" t="s">
        <v>1976</v>
      </c>
      <c r="B7" s="76">
        <v>9</v>
      </c>
      <c r="C7" s="76">
        <v>39</v>
      </c>
      <c r="D7" s="76">
        <v>12</v>
      </c>
    </row>
    <row r="8" spans="1:4" x14ac:dyDescent="0.25">
      <c r="A8" s="43" t="s">
        <v>1260</v>
      </c>
      <c r="B8" s="76">
        <v>16</v>
      </c>
      <c r="C8" s="76">
        <v>38</v>
      </c>
      <c r="D8" s="76">
        <v>10</v>
      </c>
    </row>
    <row r="9" spans="1:4" x14ac:dyDescent="0.25">
      <c r="A9" s="43" t="s">
        <v>61</v>
      </c>
      <c r="B9" s="76">
        <v>299</v>
      </c>
      <c r="C9" s="76">
        <v>1231</v>
      </c>
      <c r="D9" s="76">
        <v>386</v>
      </c>
    </row>
    <row r="10" spans="1:4" x14ac:dyDescent="0.25">
      <c r="A10" s="43" t="s">
        <v>33</v>
      </c>
      <c r="B10" s="76">
        <v>264</v>
      </c>
      <c r="C10" s="76">
        <v>1065</v>
      </c>
      <c r="D10" s="76">
        <v>311</v>
      </c>
    </row>
    <row r="11" spans="1:4" x14ac:dyDescent="0.25">
      <c r="A11" s="43" t="s">
        <v>126</v>
      </c>
      <c r="B11" s="76">
        <v>12</v>
      </c>
      <c r="C11" s="76">
        <v>67</v>
      </c>
      <c r="D11" s="76">
        <v>21</v>
      </c>
    </row>
    <row r="12" spans="1:4" x14ac:dyDescent="0.25">
      <c r="A12" s="43" t="s">
        <v>44</v>
      </c>
      <c r="B12" s="76">
        <v>136</v>
      </c>
      <c r="C12" s="76">
        <v>656</v>
      </c>
      <c r="D12" s="76">
        <v>187</v>
      </c>
    </row>
    <row r="13" spans="1:4" x14ac:dyDescent="0.25">
      <c r="A13" s="43" t="s">
        <v>293</v>
      </c>
      <c r="B13" s="76">
        <v>76</v>
      </c>
      <c r="C13" s="76">
        <v>242</v>
      </c>
      <c r="D13" s="76">
        <v>75</v>
      </c>
    </row>
    <row r="14" spans="1:4" x14ac:dyDescent="0.25">
      <c r="A14" s="43" t="s">
        <v>161</v>
      </c>
      <c r="B14" s="76">
        <v>6</v>
      </c>
      <c r="C14" s="76">
        <v>46</v>
      </c>
      <c r="D14" s="76">
        <v>18</v>
      </c>
    </row>
    <row r="15" spans="1:4" x14ac:dyDescent="0.25">
      <c r="A15" s="43" t="s">
        <v>976</v>
      </c>
      <c r="B15" s="76">
        <v>10</v>
      </c>
      <c r="C15" s="76">
        <v>47</v>
      </c>
      <c r="D15" s="76">
        <v>13</v>
      </c>
    </row>
    <row r="16" spans="1:4" x14ac:dyDescent="0.25">
      <c r="A16" s="43" t="s">
        <v>120</v>
      </c>
      <c r="B16" s="76">
        <v>123</v>
      </c>
      <c r="C16" s="76">
        <v>503</v>
      </c>
      <c r="D16" s="76">
        <v>135</v>
      </c>
    </row>
    <row r="17" spans="1:4" x14ac:dyDescent="0.25">
      <c r="A17" s="43" t="s">
        <v>23</v>
      </c>
      <c r="B17" s="76">
        <v>36</v>
      </c>
      <c r="C17" s="76">
        <v>133</v>
      </c>
      <c r="D17" s="76">
        <v>34</v>
      </c>
    </row>
    <row r="18" spans="1:4" x14ac:dyDescent="0.25">
      <c r="A18" s="43" t="s">
        <v>598</v>
      </c>
      <c r="B18" s="76">
        <v>11</v>
      </c>
      <c r="C18" s="76">
        <v>54</v>
      </c>
      <c r="D18" s="76">
        <v>13</v>
      </c>
    </row>
    <row r="19" spans="1:4" x14ac:dyDescent="0.25">
      <c r="A19" s="43" t="s">
        <v>67</v>
      </c>
      <c r="B19" s="76">
        <v>180</v>
      </c>
      <c r="C19" s="76">
        <v>892</v>
      </c>
      <c r="D19" s="76">
        <v>242</v>
      </c>
    </row>
    <row r="20" spans="1:4" x14ac:dyDescent="0.25">
      <c r="A20" s="43" t="s">
        <v>8855</v>
      </c>
      <c r="B20" s="76">
        <v>1238</v>
      </c>
      <c r="C20" s="76">
        <v>5286</v>
      </c>
      <c r="D20" s="76">
        <v>1523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E5BCE-EE6F-4815-B512-0AE149ED647F}">
  <sheetPr codeName="Sheet4"/>
  <dimension ref="A3:D19"/>
  <sheetViews>
    <sheetView workbookViewId="0">
      <selection activeCell="F21" sqref="F21"/>
    </sheetView>
  </sheetViews>
  <sheetFormatPr defaultRowHeight="15" x14ac:dyDescent="0.25"/>
  <cols>
    <col min="1" max="1" width="15.42578125" bestFit="1" customWidth="1"/>
    <col min="2" max="2" width="13.140625" bestFit="1" customWidth="1"/>
    <col min="3" max="3" width="15.42578125" bestFit="1" customWidth="1"/>
    <col min="4" max="4" width="11.42578125" bestFit="1" customWidth="1"/>
  </cols>
  <sheetData>
    <row r="3" spans="1:4" x14ac:dyDescent="0.25">
      <c r="A3" s="42" t="s">
        <v>8854</v>
      </c>
      <c r="B3" t="s">
        <v>8860</v>
      </c>
      <c r="C3" t="s">
        <v>7</v>
      </c>
      <c r="D3" t="s">
        <v>8862</v>
      </c>
    </row>
    <row r="4" spans="1:4" x14ac:dyDescent="0.25">
      <c r="A4" s="43" t="s">
        <v>320</v>
      </c>
      <c r="B4" s="49">
        <v>3.3801408739773178E-2</v>
      </c>
      <c r="C4" t="str">
        <f>A4</f>
        <v>Austria</v>
      </c>
      <c r="D4" s="49">
        <f>B4</f>
        <v>3.3801408739773178E-2</v>
      </c>
    </row>
    <row r="5" spans="1:4" x14ac:dyDescent="0.25">
      <c r="A5" s="43" t="s">
        <v>215</v>
      </c>
      <c r="B5" s="49">
        <v>1.8020150888957209E-2</v>
      </c>
      <c r="C5" t="str">
        <f t="shared" ref="C5:C18" si="0">A5</f>
        <v>Belgium</v>
      </c>
      <c r="D5" s="49">
        <f t="shared" ref="D5:D18" si="1">B5</f>
        <v>1.8020150888957209E-2</v>
      </c>
    </row>
    <row r="6" spans="1:4" x14ac:dyDescent="0.25">
      <c r="A6" s="43" t="s">
        <v>1976</v>
      </c>
      <c r="B6" s="49">
        <v>3.305539493170482E-3</v>
      </c>
      <c r="C6" t="str">
        <f t="shared" si="0"/>
        <v>Denmark</v>
      </c>
      <c r="D6" s="49">
        <f t="shared" si="1"/>
        <v>3.305539493170482E-3</v>
      </c>
    </row>
    <row r="7" spans="1:4" x14ac:dyDescent="0.25">
      <c r="A7" s="43" t="s">
        <v>1260</v>
      </c>
      <c r="B7" s="49">
        <v>8.8150558531000026E-3</v>
      </c>
      <c r="C7" t="str">
        <f t="shared" si="0"/>
        <v>Finland</v>
      </c>
      <c r="D7" s="49">
        <f t="shared" si="1"/>
        <v>8.8150558531000026E-3</v>
      </c>
    </row>
    <row r="8" spans="1:4" x14ac:dyDescent="0.25">
      <c r="A8" s="43" t="s">
        <v>61</v>
      </c>
      <c r="B8" s="49">
        <v>0.25960726971720455</v>
      </c>
      <c r="C8" t="str">
        <f t="shared" si="0"/>
        <v>France</v>
      </c>
      <c r="D8" s="49">
        <f t="shared" si="1"/>
        <v>0.25960726971720455</v>
      </c>
    </row>
    <row r="9" spans="1:4" x14ac:dyDescent="0.25">
      <c r="A9" s="43" t="s">
        <v>33</v>
      </c>
      <c r="B9" s="49">
        <v>0.20808377496612707</v>
      </c>
      <c r="C9" t="str">
        <f t="shared" si="0"/>
        <v>Germany</v>
      </c>
      <c r="D9" s="49">
        <f t="shared" si="1"/>
        <v>0.20808377496612707</v>
      </c>
    </row>
    <row r="10" spans="1:4" x14ac:dyDescent="0.25">
      <c r="A10" s="43" t="s">
        <v>126</v>
      </c>
      <c r="B10" s="49">
        <v>6.8120598752726231E-3</v>
      </c>
      <c r="C10" t="str">
        <f t="shared" si="0"/>
        <v>Ireland</v>
      </c>
      <c r="D10" s="49">
        <f t="shared" si="1"/>
        <v>6.8120598752726231E-3</v>
      </c>
    </row>
    <row r="11" spans="1:4" x14ac:dyDescent="0.25">
      <c r="A11" s="43" t="s">
        <v>44</v>
      </c>
      <c r="B11" s="49">
        <v>0.10761930472535025</v>
      </c>
      <c r="C11" t="str">
        <f t="shared" si="0"/>
        <v>Italy</v>
      </c>
      <c r="D11" s="49">
        <f t="shared" si="1"/>
        <v>0.10761930472535025</v>
      </c>
    </row>
    <row r="12" spans="1:4" x14ac:dyDescent="0.25">
      <c r="A12" s="43" t="s">
        <v>293</v>
      </c>
      <c r="B12" s="49">
        <v>2.9939765346296034E-2</v>
      </c>
      <c r="C12" t="str">
        <f t="shared" si="0"/>
        <v>Netherlands</v>
      </c>
      <c r="D12" s="49">
        <f t="shared" si="1"/>
        <v>2.9939765346296034E-2</v>
      </c>
    </row>
    <row r="13" spans="1:4" x14ac:dyDescent="0.25">
      <c r="A13" s="43" t="s">
        <v>161</v>
      </c>
      <c r="B13" s="49">
        <v>8.741391247622932E-3</v>
      </c>
      <c r="C13" t="str">
        <f t="shared" si="0"/>
        <v>Norway</v>
      </c>
      <c r="D13" s="49">
        <f t="shared" si="1"/>
        <v>8.741391247622932E-3</v>
      </c>
    </row>
    <row r="14" spans="1:4" x14ac:dyDescent="0.25">
      <c r="A14" s="43" t="s">
        <v>976</v>
      </c>
      <c r="B14" s="49">
        <v>6.4322400597492339E-3</v>
      </c>
      <c r="C14" t="str">
        <f t="shared" si="0"/>
        <v>Portugal</v>
      </c>
      <c r="D14" s="49">
        <f t="shared" si="1"/>
        <v>6.4322400597492339E-3</v>
      </c>
    </row>
    <row r="15" spans="1:4" x14ac:dyDescent="0.25">
      <c r="A15" s="43" t="s">
        <v>120</v>
      </c>
      <c r="B15" s="49">
        <v>0.10619710945197791</v>
      </c>
      <c r="C15" t="str">
        <f t="shared" si="0"/>
        <v>Spain</v>
      </c>
      <c r="D15" s="49">
        <f t="shared" si="1"/>
        <v>0.10619710945197791</v>
      </c>
    </row>
    <row r="16" spans="1:4" x14ac:dyDescent="0.25">
      <c r="A16" s="43" t="s">
        <v>23</v>
      </c>
      <c r="B16" s="49">
        <v>1.298285445662347E-2</v>
      </c>
      <c r="C16" t="str">
        <f t="shared" si="0"/>
        <v>Sweden</v>
      </c>
      <c r="D16" s="49">
        <f t="shared" si="1"/>
        <v>1.298285445662347E-2</v>
      </c>
    </row>
    <row r="17" spans="1:4" x14ac:dyDescent="0.25">
      <c r="A17" s="43" t="s">
        <v>598</v>
      </c>
      <c r="B17" s="49">
        <v>1.059152252391119E-2</v>
      </c>
      <c r="C17" t="str">
        <f t="shared" si="0"/>
        <v>Switzerland</v>
      </c>
      <c r="D17" s="49">
        <f t="shared" si="1"/>
        <v>1.059152252391119E-2</v>
      </c>
    </row>
    <row r="18" spans="1:4" x14ac:dyDescent="0.25">
      <c r="A18" s="43" t="s">
        <v>67</v>
      </c>
      <c r="B18" s="49">
        <v>0.17905055265486386</v>
      </c>
      <c r="C18" t="str">
        <f t="shared" si="0"/>
        <v>United Kingdom</v>
      </c>
      <c r="D18" s="49">
        <f t="shared" si="1"/>
        <v>0.17905055265486386</v>
      </c>
    </row>
    <row r="19" spans="1:4" x14ac:dyDescent="0.25">
      <c r="A19" s="43" t="s">
        <v>8855</v>
      </c>
      <c r="B19" s="49">
        <v>1</v>
      </c>
      <c r="D19" s="49"/>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5F5C9-68BA-4960-9D69-018EBAF234C6}">
  <sheetPr codeName="Sheet5"/>
  <dimension ref="A3:B24"/>
  <sheetViews>
    <sheetView workbookViewId="0">
      <selection activeCell="F25" sqref="F25"/>
    </sheetView>
  </sheetViews>
  <sheetFormatPr defaultRowHeight="15" x14ac:dyDescent="0.25"/>
  <cols>
    <col min="1" max="1" width="16.42578125" bestFit="1" customWidth="1"/>
    <col min="2" max="2" width="13.140625" bestFit="1" customWidth="1"/>
  </cols>
  <sheetData>
    <row r="3" spans="1:2" x14ac:dyDescent="0.25">
      <c r="A3" s="42" t="s">
        <v>8854</v>
      </c>
      <c r="B3" t="s">
        <v>8860</v>
      </c>
    </row>
    <row r="4" spans="1:2" x14ac:dyDescent="0.25">
      <c r="A4" s="43" t="s">
        <v>71</v>
      </c>
      <c r="B4" s="49">
        <v>0.27200932346937295</v>
      </c>
    </row>
    <row r="5" spans="1:2" x14ac:dyDescent="0.25">
      <c r="A5" s="50" t="s">
        <v>72</v>
      </c>
      <c r="B5" s="49">
        <v>0.12535586817356914</v>
      </c>
    </row>
    <row r="6" spans="1:2" x14ac:dyDescent="0.25">
      <c r="A6" s="50" t="s">
        <v>74</v>
      </c>
      <c r="B6" s="49">
        <v>7.9497309325768734E-2</v>
      </c>
    </row>
    <row r="7" spans="1:2" x14ac:dyDescent="0.25">
      <c r="A7" s="50" t="s">
        <v>295</v>
      </c>
      <c r="B7" s="49">
        <v>2.9055790080571194E-2</v>
      </c>
    </row>
    <row r="8" spans="1:2" x14ac:dyDescent="0.25">
      <c r="A8" s="50" t="s">
        <v>665</v>
      </c>
      <c r="B8" s="49">
        <v>3.8100355889463915E-2</v>
      </c>
    </row>
    <row r="9" spans="1:2" x14ac:dyDescent="0.25">
      <c r="A9" s="43" t="s">
        <v>28</v>
      </c>
      <c r="B9" s="49">
        <v>0.35071931571117004</v>
      </c>
    </row>
    <row r="10" spans="1:2" x14ac:dyDescent="0.25">
      <c r="A10" s="50" t="s">
        <v>90</v>
      </c>
      <c r="B10" s="49">
        <v>8.93768825990576E-2</v>
      </c>
    </row>
    <row r="11" spans="1:2" x14ac:dyDescent="0.25">
      <c r="A11" s="50" t="s">
        <v>48</v>
      </c>
      <c r="B11" s="49">
        <v>5.4155833427720547E-2</v>
      </c>
    </row>
    <row r="12" spans="1:2" x14ac:dyDescent="0.25">
      <c r="A12" s="50" t="s">
        <v>39</v>
      </c>
      <c r="B12" s="49">
        <v>3.3610647218075336E-2</v>
      </c>
    </row>
    <row r="13" spans="1:2" x14ac:dyDescent="0.25">
      <c r="A13" s="50" t="s">
        <v>111</v>
      </c>
      <c r="B13" s="49">
        <v>1.3289435473637866E-2</v>
      </c>
    </row>
    <row r="14" spans="1:2" x14ac:dyDescent="0.25">
      <c r="A14" s="50" t="s">
        <v>151</v>
      </c>
      <c r="B14" s="49">
        <v>6.9142535476107549E-3</v>
      </c>
    </row>
    <row r="15" spans="1:2" x14ac:dyDescent="0.25">
      <c r="A15" s="50" t="s">
        <v>227</v>
      </c>
      <c r="B15" s="49">
        <v>5.4596969446646815E-3</v>
      </c>
    </row>
    <row r="16" spans="1:2" x14ac:dyDescent="0.25">
      <c r="A16" s="50" t="s">
        <v>29</v>
      </c>
      <c r="B16" s="49">
        <v>1.5353321847900048E-2</v>
      </c>
    </row>
    <row r="17" spans="1:2" x14ac:dyDescent="0.25">
      <c r="A17" s="50" t="s">
        <v>54</v>
      </c>
      <c r="B17" s="49">
        <v>0.1160277149239381</v>
      </c>
    </row>
    <row r="18" spans="1:2" x14ac:dyDescent="0.25">
      <c r="A18" s="50" t="s">
        <v>183</v>
      </c>
      <c r="B18" s="49">
        <v>1.653152972856509E-2</v>
      </c>
    </row>
    <row r="19" spans="1:2" x14ac:dyDescent="0.25">
      <c r="A19" s="43" t="s">
        <v>56</v>
      </c>
      <c r="B19" s="49">
        <v>0.377271360819457</v>
      </c>
    </row>
    <row r="20" spans="1:2" x14ac:dyDescent="0.25">
      <c r="A20" s="50" t="s">
        <v>81</v>
      </c>
      <c r="B20" s="49">
        <v>5.5912287171032179E-2</v>
      </c>
    </row>
    <row r="21" spans="1:2" x14ac:dyDescent="0.25">
      <c r="A21" s="50" t="s">
        <v>185</v>
      </c>
      <c r="B21" s="49">
        <v>0.12351851110632314</v>
      </c>
    </row>
    <row r="22" spans="1:2" x14ac:dyDescent="0.25">
      <c r="A22" s="50" t="s">
        <v>57</v>
      </c>
      <c r="B22" s="49">
        <v>7.7524971449642793E-2</v>
      </c>
    </row>
    <row r="23" spans="1:2" x14ac:dyDescent="0.25">
      <c r="A23" s="50" t="s">
        <v>104</v>
      </c>
      <c r="B23" s="49">
        <v>0.12031559109245887</v>
      </c>
    </row>
    <row r="24" spans="1:2" x14ac:dyDescent="0.25">
      <c r="A24" s="43" t="s">
        <v>8855</v>
      </c>
      <c r="B24" s="49">
        <v>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B04C8-6466-4EFD-9DC9-8DD0752348EE}">
  <sheetPr codeName="Sheet6"/>
  <dimension ref="A3:F22"/>
  <sheetViews>
    <sheetView workbookViewId="0">
      <selection activeCell="G26" sqref="G26"/>
    </sheetView>
  </sheetViews>
  <sheetFormatPr defaultRowHeight="15" x14ac:dyDescent="0.25"/>
  <cols>
    <col min="1" max="1" width="19.140625" bestFit="1" customWidth="1"/>
    <col min="2" max="2" width="13.140625" bestFit="1" customWidth="1"/>
    <col min="5" max="5" width="15.42578125" bestFit="1" customWidth="1"/>
  </cols>
  <sheetData>
    <row r="3" spans="1:6" x14ac:dyDescent="0.25">
      <c r="A3" s="42" t="s">
        <v>8854</v>
      </c>
      <c r="B3" t="s">
        <v>8860</v>
      </c>
      <c r="C3" t="s">
        <v>8863</v>
      </c>
      <c r="D3" t="s">
        <v>10</v>
      </c>
      <c r="E3" t="s">
        <v>7</v>
      </c>
      <c r="F3" t="s">
        <v>8638</v>
      </c>
    </row>
    <row r="4" spans="1:6" x14ac:dyDescent="0.25">
      <c r="A4" s="43" t="s">
        <v>36</v>
      </c>
      <c r="B4" s="76">
        <v>1315253</v>
      </c>
    </row>
    <row r="5" spans="1:6" x14ac:dyDescent="0.25">
      <c r="A5" s="50" t="s">
        <v>320</v>
      </c>
      <c r="B5" s="76">
        <v>79382</v>
      </c>
      <c r="C5">
        <v>1</v>
      </c>
      <c r="D5" t="str">
        <f>$A$4</f>
        <v>Central</v>
      </c>
      <c r="E5" t="str">
        <f>A5</f>
        <v>Austria</v>
      </c>
      <c r="F5">
        <f>B5</f>
        <v>79382</v>
      </c>
    </row>
    <row r="6" spans="1:6" x14ac:dyDescent="0.25">
      <c r="A6" s="50" t="s">
        <v>215</v>
      </c>
      <c r="B6" s="76">
        <v>42320</v>
      </c>
      <c r="C6">
        <v>2</v>
      </c>
      <c r="D6" t="str">
        <f t="shared" ref="D6:D10" si="0">$A$4</f>
        <v>Central</v>
      </c>
      <c r="E6" t="str">
        <f t="shared" ref="E6:E10" si="1">A6</f>
        <v>Belgium</v>
      </c>
      <c r="F6">
        <f t="shared" ref="F6:F10" si="2">B6</f>
        <v>42320</v>
      </c>
    </row>
    <row r="7" spans="1:6" x14ac:dyDescent="0.25">
      <c r="A7" s="50" t="s">
        <v>61</v>
      </c>
      <c r="B7" s="76">
        <v>609683</v>
      </c>
      <c r="C7">
        <v>3</v>
      </c>
      <c r="D7" t="str">
        <f t="shared" si="0"/>
        <v>Central</v>
      </c>
      <c r="E7" t="str">
        <f t="shared" si="1"/>
        <v>France</v>
      </c>
      <c r="F7">
        <f t="shared" si="2"/>
        <v>609683</v>
      </c>
    </row>
    <row r="8" spans="1:6" x14ac:dyDescent="0.25">
      <c r="A8" s="50" t="s">
        <v>33</v>
      </c>
      <c r="B8" s="76">
        <v>488681</v>
      </c>
      <c r="C8">
        <v>4</v>
      </c>
      <c r="D8" t="str">
        <f t="shared" si="0"/>
        <v>Central</v>
      </c>
      <c r="E8" t="str">
        <f t="shared" si="1"/>
        <v>Germany</v>
      </c>
      <c r="F8">
        <f t="shared" si="2"/>
        <v>488681</v>
      </c>
    </row>
    <row r="9" spans="1:6" x14ac:dyDescent="0.25">
      <c r="A9" s="50" t="s">
        <v>293</v>
      </c>
      <c r="B9" s="76">
        <v>70313</v>
      </c>
      <c r="C9">
        <v>5</v>
      </c>
      <c r="D9" t="str">
        <f t="shared" si="0"/>
        <v>Central</v>
      </c>
      <c r="E9" t="str">
        <f t="shared" si="1"/>
        <v>Netherlands</v>
      </c>
      <c r="F9">
        <f t="shared" si="2"/>
        <v>70313</v>
      </c>
    </row>
    <row r="10" spans="1:6" x14ac:dyDescent="0.25">
      <c r="A10" s="50" t="s">
        <v>598</v>
      </c>
      <c r="B10" s="76">
        <v>24874</v>
      </c>
      <c r="C10">
        <v>6</v>
      </c>
      <c r="D10" t="str">
        <f t="shared" si="0"/>
        <v>Central</v>
      </c>
      <c r="E10" t="str">
        <f t="shared" si="1"/>
        <v>Switzerland</v>
      </c>
      <c r="F10">
        <f t="shared" si="2"/>
        <v>24874</v>
      </c>
    </row>
    <row r="11" spans="1:6" x14ac:dyDescent="0.25">
      <c r="A11" s="43" t="s">
        <v>25</v>
      </c>
      <c r="B11" s="76">
        <v>515979</v>
      </c>
    </row>
    <row r="12" spans="1:6" x14ac:dyDescent="0.25">
      <c r="A12" s="50" t="s">
        <v>1976</v>
      </c>
      <c r="B12" s="76">
        <v>7763</v>
      </c>
      <c r="C12">
        <v>7</v>
      </c>
      <c r="D12" t="str">
        <f>$A$11</f>
        <v>North</v>
      </c>
      <c r="E12" t="str">
        <f>A12</f>
        <v>Denmark</v>
      </c>
      <c r="F12">
        <f>B12</f>
        <v>7763</v>
      </c>
    </row>
    <row r="13" spans="1:6" x14ac:dyDescent="0.25">
      <c r="A13" s="50" t="s">
        <v>1260</v>
      </c>
      <c r="B13" s="76">
        <v>20702</v>
      </c>
      <c r="C13">
        <v>8</v>
      </c>
      <c r="D13" t="str">
        <f t="shared" ref="D13:D17" si="3">$A$11</f>
        <v>North</v>
      </c>
      <c r="E13" t="str">
        <f t="shared" ref="E13:F17" si="4">A13</f>
        <v>Finland</v>
      </c>
      <c r="F13">
        <f t="shared" si="4"/>
        <v>20702</v>
      </c>
    </row>
    <row r="14" spans="1:6" x14ac:dyDescent="0.25">
      <c r="A14" s="50" t="s">
        <v>126</v>
      </c>
      <c r="B14" s="76">
        <v>15998</v>
      </c>
      <c r="C14">
        <v>9</v>
      </c>
      <c r="D14" t="str">
        <f t="shared" si="3"/>
        <v>North</v>
      </c>
      <c r="E14" t="str">
        <f t="shared" si="4"/>
        <v>Ireland</v>
      </c>
      <c r="F14">
        <f t="shared" si="4"/>
        <v>15998</v>
      </c>
    </row>
    <row r="15" spans="1:6" x14ac:dyDescent="0.25">
      <c r="A15" s="50" t="s">
        <v>161</v>
      </c>
      <c r="B15" s="76">
        <v>20529</v>
      </c>
      <c r="C15">
        <v>10</v>
      </c>
      <c r="D15" t="str">
        <f t="shared" si="3"/>
        <v>North</v>
      </c>
      <c r="E15" t="str">
        <f t="shared" si="4"/>
        <v>Norway</v>
      </c>
      <c r="F15">
        <f t="shared" si="4"/>
        <v>20529</v>
      </c>
    </row>
    <row r="16" spans="1:6" x14ac:dyDescent="0.25">
      <c r="A16" s="50" t="s">
        <v>23</v>
      </c>
      <c r="B16" s="76">
        <v>30490</v>
      </c>
      <c r="C16">
        <v>11</v>
      </c>
      <c r="D16" t="str">
        <f t="shared" si="3"/>
        <v>North</v>
      </c>
      <c r="E16" t="str">
        <f t="shared" si="4"/>
        <v>Sweden</v>
      </c>
      <c r="F16">
        <f t="shared" si="4"/>
        <v>30490</v>
      </c>
    </row>
    <row r="17" spans="1:6" x14ac:dyDescent="0.25">
      <c r="A17" s="50" t="s">
        <v>67</v>
      </c>
      <c r="B17" s="76">
        <v>420497</v>
      </c>
      <c r="C17">
        <v>12</v>
      </c>
      <c r="D17" t="str">
        <f t="shared" si="3"/>
        <v>North</v>
      </c>
      <c r="E17" t="str">
        <f t="shared" si="4"/>
        <v>United Kingdom</v>
      </c>
      <c r="F17">
        <f t="shared" si="4"/>
        <v>420497</v>
      </c>
    </row>
    <row r="18" spans="1:6" x14ac:dyDescent="0.25">
      <c r="A18" s="43" t="s">
        <v>47</v>
      </c>
      <c r="B18" s="76">
        <v>517250</v>
      </c>
    </row>
    <row r="19" spans="1:6" x14ac:dyDescent="0.25">
      <c r="A19" s="50" t="s">
        <v>44</v>
      </c>
      <c r="B19" s="76">
        <v>252742</v>
      </c>
      <c r="C19">
        <v>13</v>
      </c>
      <c r="D19" t="str">
        <f>$A$18</f>
        <v>South</v>
      </c>
      <c r="E19" t="str">
        <f>A19</f>
        <v>Italy</v>
      </c>
      <c r="F19">
        <f>B19</f>
        <v>252742</v>
      </c>
    </row>
    <row r="20" spans="1:6" x14ac:dyDescent="0.25">
      <c r="A20" s="50" t="s">
        <v>976</v>
      </c>
      <c r="B20" s="76">
        <v>15106</v>
      </c>
      <c r="C20">
        <v>14</v>
      </c>
      <c r="D20" t="str">
        <f t="shared" ref="D20:D21" si="5">$A$18</f>
        <v>South</v>
      </c>
      <c r="E20" t="str">
        <f t="shared" ref="E20:E21" si="6">A20</f>
        <v>Portugal</v>
      </c>
      <c r="F20">
        <f t="shared" ref="F20:F21" si="7">B20</f>
        <v>15106</v>
      </c>
    </row>
    <row r="21" spans="1:6" x14ac:dyDescent="0.25">
      <c r="A21" s="50" t="s">
        <v>120</v>
      </c>
      <c r="B21" s="76">
        <v>249402</v>
      </c>
      <c r="C21">
        <v>15</v>
      </c>
      <c r="D21" t="str">
        <f t="shared" si="5"/>
        <v>South</v>
      </c>
      <c r="E21" t="str">
        <f t="shared" si="6"/>
        <v>Spain</v>
      </c>
      <c r="F21">
        <f t="shared" si="7"/>
        <v>249402</v>
      </c>
    </row>
    <row r="22" spans="1:6" x14ac:dyDescent="0.25">
      <c r="A22" s="43" t="s">
        <v>8855</v>
      </c>
      <c r="B22" s="76">
        <v>2348482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B4AD5-911C-4732-91BF-EC641AF81E4C}">
  <sheetPr codeName="Sheet7"/>
  <dimension ref="A3:H16"/>
  <sheetViews>
    <sheetView zoomScale="130" zoomScaleNormal="130" workbookViewId="0">
      <selection activeCell="G19" sqref="G19"/>
    </sheetView>
  </sheetViews>
  <sheetFormatPr defaultRowHeight="15" x14ac:dyDescent="0.25"/>
  <cols>
    <col min="1" max="1" width="14" bestFit="1" customWidth="1"/>
    <col min="4" max="4" width="13.140625" bestFit="1" customWidth="1"/>
    <col min="5" max="5" width="14" bestFit="1" customWidth="1"/>
    <col min="7" max="7" width="13.42578125" bestFit="1" customWidth="1"/>
  </cols>
  <sheetData>
    <row r="3" spans="1:8" x14ac:dyDescent="0.25">
      <c r="A3" t="s">
        <v>8864</v>
      </c>
      <c r="D3" s="42" t="s">
        <v>8854</v>
      </c>
      <c r="E3" t="s">
        <v>8864</v>
      </c>
    </row>
    <row r="4" spans="1:8" x14ac:dyDescent="0.25">
      <c r="A4" s="49">
        <v>0.12060556563771832</v>
      </c>
      <c r="D4" s="43" t="s">
        <v>8865</v>
      </c>
      <c r="E4" s="49">
        <v>0.15595298856441311</v>
      </c>
    </row>
    <row r="5" spans="1:8" x14ac:dyDescent="0.25">
      <c r="D5" s="43" t="s">
        <v>8866</v>
      </c>
      <c r="E5" s="49">
        <v>0.13278099937531154</v>
      </c>
    </row>
    <row r="6" spans="1:8" x14ac:dyDescent="0.25">
      <c r="A6" s="51">
        <f>GETPIVOTDATA("Margin",$A$3)</f>
        <v>0.12060556563771832</v>
      </c>
      <c r="D6" s="43" t="s">
        <v>8867</v>
      </c>
      <c r="E6" s="49">
        <v>0.11013452444886893</v>
      </c>
    </row>
    <row r="7" spans="1:8" x14ac:dyDescent="0.25">
      <c r="D7" s="43" t="s">
        <v>8868</v>
      </c>
      <c r="E7" s="49">
        <v>0.13805595565448911</v>
      </c>
    </row>
    <row r="8" spans="1:8" x14ac:dyDescent="0.25">
      <c r="D8" s="43" t="s">
        <v>8869</v>
      </c>
      <c r="E8" s="49">
        <v>0.11789418332755283</v>
      </c>
    </row>
    <row r="9" spans="1:8" x14ac:dyDescent="0.25">
      <c r="D9" s="43" t="s">
        <v>8870</v>
      </c>
      <c r="E9" s="49">
        <v>0.14057883642676039</v>
      </c>
    </row>
    <row r="10" spans="1:8" x14ac:dyDescent="0.25">
      <c r="D10" s="43" t="s">
        <v>8871</v>
      </c>
      <c r="E10" s="49">
        <v>0.10693443071238487</v>
      </c>
    </row>
    <row r="11" spans="1:8" x14ac:dyDescent="0.25">
      <c r="D11" s="43" t="s">
        <v>8872</v>
      </c>
      <c r="E11" s="49">
        <v>0.10633408226685989</v>
      </c>
    </row>
    <row r="12" spans="1:8" x14ac:dyDescent="0.25">
      <c r="D12" s="43" t="s">
        <v>8873</v>
      </c>
      <c r="E12" s="49">
        <v>9.9921974255589463E-2</v>
      </c>
    </row>
    <row r="13" spans="1:8" x14ac:dyDescent="0.25">
      <c r="D13" s="43" t="s">
        <v>8874</v>
      </c>
      <c r="E13" s="49">
        <v>0.10978481892357983</v>
      </c>
      <c r="G13" t="s">
        <v>8877</v>
      </c>
      <c r="H13" s="51">
        <f>(F15/F14)-1</f>
        <v>0.20037462807060802</v>
      </c>
    </row>
    <row r="14" spans="1:8" x14ac:dyDescent="0.25">
      <c r="D14" s="43" t="s">
        <v>8875</v>
      </c>
      <c r="E14" s="49">
        <v>0.10916785456131353</v>
      </c>
      <c r="F14">
        <f>GETPIVOTDATA("Margin",$D$3,"Months (CLEAN_orderDate)",11)</f>
        <v>0.10916785456131353</v>
      </c>
    </row>
    <row r="15" spans="1:8" x14ac:dyDescent="0.25">
      <c r="D15" s="43" t="s">
        <v>8876</v>
      </c>
      <c r="E15" s="49">
        <v>0.13104232281630296</v>
      </c>
      <c r="F15">
        <f>GETPIVOTDATA("Margin",$D$3,"Months (CLEAN_orderDate)",12)</f>
        <v>0.13104232281630296</v>
      </c>
    </row>
    <row r="16" spans="1:8" x14ac:dyDescent="0.25">
      <c r="D16" s="43" t="s">
        <v>8855</v>
      </c>
      <c r="E16" s="49">
        <v>0.12060556563771832</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FA64-B9A0-43C6-87B4-372057D1B92F}">
  <sheetPr codeName="Sheet8"/>
  <dimension ref="A1"/>
  <sheetViews>
    <sheetView showGridLines="0" showRowColHeaders="0" tabSelected="1" zoomScale="82" zoomScaleNormal="82" workbookViewId="0">
      <selection activeCell="G7" sqref="G7"/>
    </sheetView>
  </sheetViews>
  <sheetFormatPr defaultRowHeight="15" x14ac:dyDescent="0.25"/>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3F581-9012-4F60-BB8D-6A72924ED091}">
  <sheetPr codeName="Sheet9"/>
  <dimension ref="A1:U8048"/>
  <sheetViews>
    <sheetView zoomScale="130" zoomScaleNormal="130" workbookViewId="0">
      <selection activeCell="F5" sqref="F5"/>
    </sheetView>
  </sheetViews>
  <sheetFormatPr defaultRowHeight="15" x14ac:dyDescent="0.25"/>
  <cols>
    <col min="1" max="1" width="17" bestFit="1" customWidth="1"/>
    <col min="2" max="2" width="11.140625" bestFit="1" customWidth="1"/>
    <col min="3" max="3" width="4.140625" bestFit="1" customWidth="1"/>
    <col min="4" max="4" width="6.85546875" bestFit="1" customWidth="1"/>
    <col min="5" max="5" width="5.42578125" bestFit="1" customWidth="1"/>
    <col min="6" max="6" width="16.85546875" style="1" bestFit="1" customWidth="1"/>
    <col min="7" max="7" width="21.7109375" bestFit="1" customWidth="1"/>
    <col min="8" max="8" width="15.42578125" bestFit="1" customWidth="1"/>
    <col min="9" max="9" width="39" bestFit="1" customWidth="1"/>
    <col min="10" max="10" width="25" bestFit="1" customWidth="1"/>
    <col min="11" max="11" width="7.42578125" bestFit="1" customWidth="1"/>
    <col min="12" max="12" width="12.140625" bestFit="1" customWidth="1"/>
    <col min="13" max="13" width="13.28515625" bestFit="1" customWidth="1"/>
    <col min="14" max="14" width="14.5703125" bestFit="1" customWidth="1"/>
    <col min="15" max="15" width="12.85546875" bestFit="1" customWidth="1"/>
    <col min="16" max="16" width="59.140625" bestFit="1" customWidth="1"/>
    <col min="17" max="17" width="9.5703125" bestFit="1" customWidth="1"/>
    <col min="18" max="18" width="6.42578125" bestFit="1" customWidth="1"/>
    <col min="19" max="19" width="6.85546875" bestFit="1" customWidth="1"/>
    <col min="20" max="20" width="8.7109375" bestFit="1" customWidth="1"/>
    <col min="21" max="21" width="9.42578125" bestFit="1" customWidth="1"/>
  </cols>
  <sheetData>
    <row r="1" spans="1:21" x14ac:dyDescent="0.25">
      <c r="A1" t="s">
        <v>0</v>
      </c>
      <c r="B1" t="s">
        <v>1</v>
      </c>
      <c r="C1" t="s">
        <v>2</v>
      </c>
      <c r="D1" t="s">
        <v>3</v>
      </c>
      <c r="E1" t="s">
        <v>4</v>
      </c>
      <c r="F1" s="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5">
      <c r="A2" t="s">
        <v>21</v>
      </c>
      <c r="B2" s="1">
        <v>40544</v>
      </c>
      <c r="C2">
        <v>1</v>
      </c>
      <c r="D2">
        <v>1</v>
      </c>
      <c r="E2">
        <v>2011</v>
      </c>
      <c r="F2" s="1">
        <v>40544</v>
      </c>
      <c r="G2" t="s">
        <v>22</v>
      </c>
      <c r="H2" t="s">
        <v>23</v>
      </c>
      <c r="I2" t="s">
        <v>24</v>
      </c>
      <c r="J2" t="s">
        <v>24</v>
      </c>
      <c r="K2" t="s">
        <v>25</v>
      </c>
      <c r="L2" t="s">
        <v>26</v>
      </c>
      <c r="M2" t="s">
        <v>27</v>
      </c>
      <c r="N2" t="s">
        <v>28</v>
      </c>
      <c r="O2" t="s">
        <v>29</v>
      </c>
      <c r="P2" t="s">
        <v>30</v>
      </c>
      <c r="Q2">
        <v>1</v>
      </c>
      <c r="R2">
        <v>45</v>
      </c>
      <c r="S2">
        <v>-26</v>
      </c>
      <c r="T2">
        <v>3</v>
      </c>
      <c r="U2" t="b">
        <v>0</v>
      </c>
    </row>
    <row r="3" spans="1:21" x14ac:dyDescent="0.25">
      <c r="A3" t="s">
        <v>31</v>
      </c>
      <c r="B3" s="1">
        <v>40545</v>
      </c>
      <c r="C3">
        <v>2</v>
      </c>
      <c r="D3">
        <v>1</v>
      </c>
      <c r="E3">
        <v>2011</v>
      </c>
      <c r="F3" s="1">
        <v>40545</v>
      </c>
      <c r="G3" t="s">
        <v>32</v>
      </c>
      <c r="H3" t="s">
        <v>33</v>
      </c>
      <c r="I3" t="s">
        <v>34</v>
      </c>
      <c r="J3" t="s">
        <v>35</v>
      </c>
      <c r="K3" t="s">
        <v>36</v>
      </c>
      <c r="L3" t="s">
        <v>37</v>
      </c>
      <c r="M3" t="s">
        <v>38</v>
      </c>
      <c r="N3" t="s">
        <v>28</v>
      </c>
      <c r="O3" t="s">
        <v>39</v>
      </c>
      <c r="P3" t="s">
        <v>40</v>
      </c>
      <c r="Q3">
        <v>0</v>
      </c>
      <c r="R3">
        <v>21</v>
      </c>
      <c r="S3">
        <v>11</v>
      </c>
      <c r="T3">
        <v>3</v>
      </c>
      <c r="U3" t="b">
        <v>0</v>
      </c>
    </row>
    <row r="4" spans="1:21" x14ac:dyDescent="0.25">
      <c r="A4" t="s">
        <v>31</v>
      </c>
      <c r="B4" s="1">
        <v>40545</v>
      </c>
      <c r="C4">
        <v>2</v>
      </c>
      <c r="D4">
        <v>1</v>
      </c>
      <c r="E4">
        <v>2011</v>
      </c>
      <c r="F4" s="1">
        <v>40545</v>
      </c>
      <c r="G4" t="s">
        <v>32</v>
      </c>
      <c r="H4" t="s">
        <v>33</v>
      </c>
      <c r="I4" t="s">
        <v>34</v>
      </c>
      <c r="J4" t="s">
        <v>35</v>
      </c>
      <c r="K4" t="s">
        <v>36</v>
      </c>
      <c r="L4" t="s">
        <v>37</v>
      </c>
      <c r="M4" t="s">
        <v>38</v>
      </c>
      <c r="N4" t="s">
        <v>28</v>
      </c>
      <c r="O4" t="s">
        <v>39</v>
      </c>
      <c r="P4" t="s">
        <v>41</v>
      </c>
      <c r="Q4">
        <v>0</v>
      </c>
      <c r="R4">
        <v>12</v>
      </c>
      <c r="S4">
        <v>4</v>
      </c>
      <c r="T4">
        <v>2</v>
      </c>
      <c r="U4" t="b">
        <v>1</v>
      </c>
    </row>
    <row r="5" spans="1:21" x14ac:dyDescent="0.25">
      <c r="A5" t="s">
        <v>42</v>
      </c>
      <c r="B5" s="1">
        <v>40545</v>
      </c>
      <c r="C5">
        <v>2</v>
      </c>
      <c r="D5">
        <v>1</v>
      </c>
      <c r="E5">
        <v>2011</v>
      </c>
      <c r="F5" s="1">
        <v>40545</v>
      </c>
      <c r="G5" t="s">
        <v>43</v>
      </c>
      <c r="H5" t="s">
        <v>44</v>
      </c>
      <c r="I5" t="s">
        <v>45</v>
      </c>
      <c r="J5" t="s">
        <v>46</v>
      </c>
      <c r="K5" t="s">
        <v>47</v>
      </c>
      <c r="L5" t="s">
        <v>37</v>
      </c>
      <c r="M5" t="s">
        <v>38</v>
      </c>
      <c r="N5" t="s">
        <v>28</v>
      </c>
      <c r="O5" t="s">
        <v>48</v>
      </c>
      <c r="P5" t="s">
        <v>49</v>
      </c>
      <c r="Q5">
        <v>0</v>
      </c>
      <c r="R5">
        <v>78</v>
      </c>
      <c r="S5">
        <v>20</v>
      </c>
      <c r="T5">
        <v>3</v>
      </c>
      <c r="U5" t="b">
        <v>1</v>
      </c>
    </row>
    <row r="6" spans="1:21" x14ac:dyDescent="0.25">
      <c r="A6" t="s">
        <v>50</v>
      </c>
      <c r="B6" s="1">
        <v>40546</v>
      </c>
      <c r="C6">
        <v>3</v>
      </c>
      <c r="D6">
        <v>1</v>
      </c>
      <c r="E6">
        <v>2011</v>
      </c>
      <c r="F6" s="1">
        <v>40546</v>
      </c>
      <c r="G6" t="s">
        <v>51</v>
      </c>
      <c r="H6" t="s">
        <v>33</v>
      </c>
      <c r="I6" t="s">
        <v>34</v>
      </c>
      <c r="J6" t="s">
        <v>52</v>
      </c>
      <c r="K6" t="s">
        <v>36</v>
      </c>
      <c r="L6" t="s">
        <v>26</v>
      </c>
      <c r="M6" t="s">
        <v>27</v>
      </c>
      <c r="N6" t="s">
        <v>28</v>
      </c>
      <c r="O6" t="s">
        <v>48</v>
      </c>
      <c r="P6" t="s">
        <v>53</v>
      </c>
      <c r="Q6">
        <v>0</v>
      </c>
      <c r="R6">
        <v>147</v>
      </c>
      <c r="S6">
        <v>0</v>
      </c>
      <c r="T6">
        <v>12</v>
      </c>
      <c r="U6" t="b">
        <v>0</v>
      </c>
    </row>
    <row r="7" spans="1:21" x14ac:dyDescent="0.25">
      <c r="A7" t="s">
        <v>50</v>
      </c>
      <c r="B7" s="1">
        <v>40546</v>
      </c>
      <c r="C7">
        <v>3</v>
      </c>
      <c r="D7">
        <v>1</v>
      </c>
      <c r="E7">
        <v>2011</v>
      </c>
      <c r="F7" s="1">
        <v>40546</v>
      </c>
      <c r="G7" t="s">
        <v>51</v>
      </c>
      <c r="H7" t="s">
        <v>33</v>
      </c>
      <c r="I7" t="s">
        <v>34</v>
      </c>
      <c r="J7" t="s">
        <v>52</v>
      </c>
      <c r="K7" t="s">
        <v>36</v>
      </c>
      <c r="L7" t="s">
        <v>26</v>
      </c>
      <c r="M7" t="s">
        <v>27</v>
      </c>
      <c r="N7" t="s">
        <v>28</v>
      </c>
      <c r="O7" t="s">
        <v>54</v>
      </c>
      <c r="P7" t="s">
        <v>55</v>
      </c>
      <c r="Q7">
        <v>0</v>
      </c>
      <c r="R7">
        <v>102</v>
      </c>
      <c r="S7">
        <v>35</v>
      </c>
      <c r="T7">
        <v>2</v>
      </c>
      <c r="U7" t="b">
        <v>0</v>
      </c>
    </row>
    <row r="8" spans="1:21" x14ac:dyDescent="0.25">
      <c r="A8" t="s">
        <v>50</v>
      </c>
      <c r="B8" s="1">
        <v>40546</v>
      </c>
      <c r="C8">
        <v>3</v>
      </c>
      <c r="D8">
        <v>1</v>
      </c>
      <c r="E8">
        <v>2011</v>
      </c>
      <c r="F8" s="1">
        <v>40546</v>
      </c>
      <c r="G8" t="s">
        <v>51</v>
      </c>
      <c r="H8" t="s">
        <v>33</v>
      </c>
      <c r="I8" t="s">
        <v>34</v>
      </c>
      <c r="J8" t="s">
        <v>52</v>
      </c>
      <c r="K8" t="s">
        <v>36</v>
      </c>
      <c r="L8" t="s">
        <v>26</v>
      </c>
      <c r="M8" t="s">
        <v>27</v>
      </c>
      <c r="N8" t="s">
        <v>56</v>
      </c>
      <c r="O8" t="s">
        <v>57</v>
      </c>
      <c r="P8" t="s">
        <v>58</v>
      </c>
      <c r="Q8">
        <v>0</v>
      </c>
      <c r="R8">
        <v>47</v>
      </c>
      <c r="S8">
        <v>13</v>
      </c>
      <c r="T8">
        <v>1</v>
      </c>
      <c r="U8" t="b">
        <v>0</v>
      </c>
    </row>
    <row r="9" spans="1:21" x14ac:dyDescent="0.25">
      <c r="A9" t="s">
        <v>59</v>
      </c>
      <c r="B9" s="1">
        <v>40546</v>
      </c>
      <c r="C9">
        <v>3</v>
      </c>
      <c r="D9">
        <v>1</v>
      </c>
      <c r="E9">
        <v>2011</v>
      </c>
      <c r="F9" s="1">
        <v>40546</v>
      </c>
      <c r="G9" t="s">
        <v>60</v>
      </c>
      <c r="H9" t="s">
        <v>61</v>
      </c>
      <c r="I9" t="s">
        <v>62</v>
      </c>
      <c r="J9" t="s">
        <v>63</v>
      </c>
      <c r="K9" t="s">
        <v>36</v>
      </c>
      <c r="L9" t="s">
        <v>37</v>
      </c>
      <c r="M9" t="s">
        <v>38</v>
      </c>
      <c r="N9" t="s">
        <v>28</v>
      </c>
      <c r="O9" t="s">
        <v>48</v>
      </c>
      <c r="P9" t="s">
        <v>64</v>
      </c>
      <c r="Q9">
        <v>0</v>
      </c>
      <c r="R9">
        <v>107</v>
      </c>
      <c r="S9">
        <v>30</v>
      </c>
      <c r="T9">
        <v>4</v>
      </c>
      <c r="U9" t="b">
        <v>0</v>
      </c>
    </row>
    <row r="10" spans="1:21" x14ac:dyDescent="0.25">
      <c r="A10" t="s">
        <v>65</v>
      </c>
      <c r="B10" s="1">
        <v>40546</v>
      </c>
      <c r="C10">
        <v>3</v>
      </c>
      <c r="D10">
        <v>1</v>
      </c>
      <c r="E10">
        <v>2011</v>
      </c>
      <c r="F10" s="1">
        <v>40546</v>
      </c>
      <c r="G10" t="s">
        <v>66</v>
      </c>
      <c r="H10" t="s">
        <v>67</v>
      </c>
      <c r="I10" t="s">
        <v>68</v>
      </c>
      <c r="J10" t="s">
        <v>69</v>
      </c>
      <c r="K10" t="s">
        <v>25</v>
      </c>
      <c r="L10" t="s">
        <v>70</v>
      </c>
      <c r="M10" t="s">
        <v>38</v>
      </c>
      <c r="N10" t="s">
        <v>71</v>
      </c>
      <c r="O10" t="s">
        <v>72</v>
      </c>
      <c r="P10" t="s">
        <v>73</v>
      </c>
      <c r="Q10">
        <v>0</v>
      </c>
      <c r="R10">
        <v>1314</v>
      </c>
      <c r="S10">
        <v>342</v>
      </c>
      <c r="T10">
        <v>3</v>
      </c>
      <c r="U10" t="b">
        <v>1</v>
      </c>
    </row>
    <row r="11" spans="1:21" x14ac:dyDescent="0.25">
      <c r="A11" t="s">
        <v>65</v>
      </c>
      <c r="B11" s="1">
        <v>40546</v>
      </c>
      <c r="C11">
        <v>3</v>
      </c>
      <c r="D11">
        <v>1</v>
      </c>
      <c r="E11">
        <v>2011</v>
      </c>
      <c r="F11" s="1">
        <v>40546</v>
      </c>
      <c r="G11" t="s">
        <v>66</v>
      </c>
      <c r="H11" t="s">
        <v>67</v>
      </c>
      <c r="I11" t="s">
        <v>68</v>
      </c>
      <c r="J11" t="s">
        <v>69</v>
      </c>
      <c r="K11" t="s">
        <v>25</v>
      </c>
      <c r="L11" t="s">
        <v>70</v>
      </c>
      <c r="M11" t="s">
        <v>38</v>
      </c>
      <c r="N11" t="s">
        <v>71</v>
      </c>
      <c r="O11" t="s">
        <v>74</v>
      </c>
      <c r="P11" t="s">
        <v>75</v>
      </c>
      <c r="Q11">
        <v>0</v>
      </c>
      <c r="R11">
        <v>705</v>
      </c>
      <c r="S11">
        <v>289</v>
      </c>
      <c r="T11">
        <v>5</v>
      </c>
      <c r="U11" t="b">
        <v>1</v>
      </c>
    </row>
    <row r="12" spans="1:21" x14ac:dyDescent="0.25">
      <c r="A12" t="s">
        <v>65</v>
      </c>
      <c r="B12" s="1">
        <v>40546</v>
      </c>
      <c r="C12">
        <v>3</v>
      </c>
      <c r="D12">
        <v>1</v>
      </c>
      <c r="E12">
        <v>2011</v>
      </c>
      <c r="F12" s="1">
        <v>40546</v>
      </c>
      <c r="G12" t="s">
        <v>66</v>
      </c>
      <c r="H12" t="s">
        <v>67</v>
      </c>
      <c r="I12" t="s">
        <v>68</v>
      </c>
      <c r="J12" t="s">
        <v>69</v>
      </c>
      <c r="K12" t="s">
        <v>25</v>
      </c>
      <c r="L12" t="s">
        <v>70</v>
      </c>
      <c r="M12" t="s">
        <v>38</v>
      </c>
      <c r="N12" t="s">
        <v>28</v>
      </c>
      <c r="O12" t="s">
        <v>48</v>
      </c>
      <c r="P12" t="s">
        <v>76</v>
      </c>
      <c r="Q12">
        <v>0</v>
      </c>
      <c r="R12">
        <v>195</v>
      </c>
      <c r="S12">
        <v>35</v>
      </c>
      <c r="T12">
        <v>4</v>
      </c>
      <c r="U12" t="b">
        <v>1</v>
      </c>
    </row>
    <row r="13" spans="1:21" x14ac:dyDescent="0.25">
      <c r="A13" t="s">
        <v>65</v>
      </c>
      <c r="B13" s="1">
        <v>40546</v>
      </c>
      <c r="C13">
        <v>3</v>
      </c>
      <c r="D13">
        <v>1</v>
      </c>
      <c r="E13">
        <v>2011</v>
      </c>
      <c r="F13" s="1">
        <v>40546</v>
      </c>
      <c r="G13" t="s">
        <v>66</v>
      </c>
      <c r="H13" t="s">
        <v>67</v>
      </c>
      <c r="I13" t="s">
        <v>68</v>
      </c>
      <c r="J13" t="s">
        <v>69</v>
      </c>
      <c r="K13" t="s">
        <v>25</v>
      </c>
      <c r="L13" t="s">
        <v>70</v>
      </c>
      <c r="M13" t="s">
        <v>38</v>
      </c>
      <c r="N13" t="s">
        <v>28</v>
      </c>
      <c r="O13" t="s">
        <v>48</v>
      </c>
      <c r="P13" t="s">
        <v>77</v>
      </c>
      <c r="Q13">
        <v>0</v>
      </c>
      <c r="R13">
        <v>37</v>
      </c>
      <c r="S13">
        <v>10</v>
      </c>
      <c r="T13">
        <v>3</v>
      </c>
      <c r="U13" t="b">
        <v>0</v>
      </c>
    </row>
    <row r="14" spans="1:21" x14ac:dyDescent="0.25">
      <c r="A14" t="s">
        <v>78</v>
      </c>
      <c r="B14" s="1">
        <v>40546</v>
      </c>
      <c r="C14">
        <v>3</v>
      </c>
      <c r="D14">
        <v>1</v>
      </c>
      <c r="E14">
        <v>2011</v>
      </c>
      <c r="F14" s="1">
        <v>40546</v>
      </c>
      <c r="G14" t="s">
        <v>79</v>
      </c>
      <c r="H14" t="s">
        <v>33</v>
      </c>
      <c r="I14" t="s">
        <v>80</v>
      </c>
      <c r="J14" t="s">
        <v>80</v>
      </c>
      <c r="K14" t="s">
        <v>36</v>
      </c>
      <c r="L14" t="s">
        <v>70</v>
      </c>
      <c r="M14" t="s">
        <v>38</v>
      </c>
      <c r="N14" t="s">
        <v>56</v>
      </c>
      <c r="O14" t="s">
        <v>81</v>
      </c>
      <c r="P14" t="s">
        <v>82</v>
      </c>
      <c r="Q14">
        <v>0</v>
      </c>
      <c r="R14">
        <v>151</v>
      </c>
      <c r="S14">
        <v>-5</v>
      </c>
      <c r="T14">
        <v>2</v>
      </c>
      <c r="U14" t="b">
        <v>1</v>
      </c>
    </row>
    <row r="15" spans="1:21" x14ac:dyDescent="0.25">
      <c r="A15" t="s">
        <v>83</v>
      </c>
      <c r="B15" s="1">
        <v>40546</v>
      </c>
      <c r="C15">
        <v>3</v>
      </c>
      <c r="D15">
        <v>1</v>
      </c>
      <c r="E15">
        <v>2011</v>
      </c>
      <c r="F15" s="1">
        <v>40546</v>
      </c>
      <c r="G15" t="s">
        <v>84</v>
      </c>
      <c r="H15" t="s">
        <v>44</v>
      </c>
      <c r="I15" t="s">
        <v>85</v>
      </c>
      <c r="J15" t="s">
        <v>86</v>
      </c>
      <c r="K15" t="s">
        <v>47</v>
      </c>
      <c r="L15" t="s">
        <v>37</v>
      </c>
      <c r="M15" t="s">
        <v>38</v>
      </c>
      <c r="N15" t="s">
        <v>28</v>
      </c>
      <c r="O15" t="s">
        <v>39</v>
      </c>
      <c r="P15" t="s">
        <v>87</v>
      </c>
      <c r="Q15">
        <v>0</v>
      </c>
      <c r="R15">
        <v>18</v>
      </c>
      <c r="S15">
        <v>3</v>
      </c>
      <c r="T15">
        <v>2</v>
      </c>
      <c r="U15" t="b">
        <v>1</v>
      </c>
    </row>
    <row r="16" spans="1:21" x14ac:dyDescent="0.25">
      <c r="A16" t="s">
        <v>88</v>
      </c>
      <c r="B16" s="1">
        <v>40546</v>
      </c>
      <c r="C16">
        <v>3</v>
      </c>
      <c r="D16">
        <v>1</v>
      </c>
      <c r="E16">
        <v>2011</v>
      </c>
      <c r="F16" s="1">
        <v>40546</v>
      </c>
      <c r="G16" t="s">
        <v>89</v>
      </c>
      <c r="H16" t="s">
        <v>33</v>
      </c>
      <c r="I16" t="s">
        <v>80</v>
      </c>
      <c r="J16" t="s">
        <v>80</v>
      </c>
      <c r="K16" t="s">
        <v>36</v>
      </c>
      <c r="L16" t="s">
        <v>37</v>
      </c>
      <c r="M16" t="s">
        <v>38</v>
      </c>
      <c r="N16" t="s">
        <v>28</v>
      </c>
      <c r="O16" t="s">
        <v>90</v>
      </c>
      <c r="P16" t="s">
        <v>91</v>
      </c>
      <c r="Q16">
        <v>0</v>
      </c>
      <c r="R16">
        <v>364</v>
      </c>
      <c r="S16">
        <v>45</v>
      </c>
      <c r="T16">
        <v>8</v>
      </c>
      <c r="U16" t="b">
        <v>1</v>
      </c>
    </row>
    <row r="17" spans="1:21" x14ac:dyDescent="0.25">
      <c r="A17" t="s">
        <v>88</v>
      </c>
      <c r="B17" s="1">
        <v>40546</v>
      </c>
      <c r="C17">
        <v>3</v>
      </c>
      <c r="D17">
        <v>1</v>
      </c>
      <c r="E17">
        <v>2011</v>
      </c>
      <c r="F17" s="1">
        <v>40546</v>
      </c>
      <c r="G17" t="s">
        <v>89</v>
      </c>
      <c r="H17" t="s">
        <v>33</v>
      </c>
      <c r="I17" t="s">
        <v>80</v>
      </c>
      <c r="J17" t="s">
        <v>80</v>
      </c>
      <c r="K17" t="s">
        <v>36</v>
      </c>
      <c r="L17" t="s">
        <v>37</v>
      </c>
      <c r="M17" t="s">
        <v>38</v>
      </c>
      <c r="N17" t="s">
        <v>28</v>
      </c>
      <c r="O17" t="s">
        <v>54</v>
      </c>
      <c r="P17" t="s">
        <v>92</v>
      </c>
      <c r="Q17">
        <v>0</v>
      </c>
      <c r="R17">
        <v>63</v>
      </c>
      <c r="S17">
        <v>24</v>
      </c>
      <c r="T17">
        <v>3</v>
      </c>
      <c r="U17" t="b">
        <v>1</v>
      </c>
    </row>
    <row r="18" spans="1:21" x14ac:dyDescent="0.25">
      <c r="A18" t="s">
        <v>88</v>
      </c>
      <c r="B18" s="1">
        <v>40546</v>
      </c>
      <c r="C18">
        <v>3</v>
      </c>
      <c r="D18">
        <v>1</v>
      </c>
      <c r="E18">
        <v>2011</v>
      </c>
      <c r="F18" s="1">
        <v>40546</v>
      </c>
      <c r="G18" t="s">
        <v>89</v>
      </c>
      <c r="H18" t="s">
        <v>33</v>
      </c>
      <c r="I18" t="s">
        <v>80</v>
      </c>
      <c r="J18" t="s">
        <v>80</v>
      </c>
      <c r="K18" t="s">
        <v>36</v>
      </c>
      <c r="L18" t="s">
        <v>37</v>
      </c>
      <c r="M18" t="s">
        <v>38</v>
      </c>
      <c r="N18" t="s">
        <v>28</v>
      </c>
      <c r="O18" t="s">
        <v>54</v>
      </c>
      <c r="P18" t="s">
        <v>93</v>
      </c>
      <c r="Q18">
        <v>0</v>
      </c>
      <c r="R18">
        <v>118</v>
      </c>
      <c r="S18">
        <v>37</v>
      </c>
      <c r="T18">
        <v>3</v>
      </c>
      <c r="U18" t="b">
        <v>1</v>
      </c>
    </row>
    <row r="19" spans="1:21" x14ac:dyDescent="0.25">
      <c r="A19" t="s">
        <v>94</v>
      </c>
      <c r="B19" s="1">
        <v>40547</v>
      </c>
      <c r="C19">
        <v>4</v>
      </c>
      <c r="D19">
        <v>1</v>
      </c>
      <c r="E19">
        <v>2011</v>
      </c>
      <c r="F19" s="1">
        <v>40547</v>
      </c>
      <c r="G19" t="s">
        <v>95</v>
      </c>
      <c r="H19" t="s">
        <v>44</v>
      </c>
      <c r="I19" t="s">
        <v>96</v>
      </c>
      <c r="J19" t="s">
        <v>97</v>
      </c>
      <c r="K19" t="s">
        <v>47</v>
      </c>
      <c r="L19" t="s">
        <v>37</v>
      </c>
      <c r="M19" t="s">
        <v>98</v>
      </c>
      <c r="N19" t="s">
        <v>28</v>
      </c>
      <c r="O19" t="s">
        <v>48</v>
      </c>
      <c r="P19" t="s">
        <v>99</v>
      </c>
      <c r="Q19">
        <v>0</v>
      </c>
      <c r="R19">
        <v>158</v>
      </c>
      <c r="S19">
        <v>69</v>
      </c>
      <c r="T19">
        <v>3</v>
      </c>
      <c r="U19" t="b">
        <v>0</v>
      </c>
    </row>
    <row r="20" spans="1:21" x14ac:dyDescent="0.25">
      <c r="A20" t="s">
        <v>94</v>
      </c>
      <c r="B20" s="1">
        <v>40547</v>
      </c>
      <c r="C20">
        <v>4</v>
      </c>
      <c r="D20">
        <v>1</v>
      </c>
      <c r="E20">
        <v>2011</v>
      </c>
      <c r="F20" s="1">
        <v>40547</v>
      </c>
      <c r="G20" t="s">
        <v>95</v>
      </c>
      <c r="H20" t="s">
        <v>44</v>
      </c>
      <c r="I20" t="s">
        <v>96</v>
      </c>
      <c r="J20" t="s">
        <v>97</v>
      </c>
      <c r="K20" t="s">
        <v>47</v>
      </c>
      <c r="L20" t="s">
        <v>37</v>
      </c>
      <c r="M20" t="s">
        <v>98</v>
      </c>
      <c r="N20" t="s">
        <v>28</v>
      </c>
      <c r="O20" t="s">
        <v>39</v>
      </c>
      <c r="P20" t="s">
        <v>100</v>
      </c>
      <c r="Q20">
        <v>0</v>
      </c>
      <c r="R20">
        <v>296</v>
      </c>
      <c r="S20">
        <v>32</v>
      </c>
      <c r="T20">
        <v>6</v>
      </c>
      <c r="U20" t="b">
        <v>1</v>
      </c>
    </row>
    <row r="21" spans="1:21" x14ac:dyDescent="0.25">
      <c r="A21" t="s">
        <v>94</v>
      </c>
      <c r="B21" s="1">
        <v>40547</v>
      </c>
      <c r="C21">
        <v>4</v>
      </c>
      <c r="D21">
        <v>1</v>
      </c>
      <c r="E21">
        <v>2011</v>
      </c>
      <c r="F21" s="1">
        <v>40547</v>
      </c>
      <c r="G21" t="s">
        <v>95</v>
      </c>
      <c r="H21" t="s">
        <v>44</v>
      </c>
      <c r="I21" t="s">
        <v>96</v>
      </c>
      <c r="J21" t="s">
        <v>97</v>
      </c>
      <c r="K21" t="s">
        <v>47</v>
      </c>
      <c r="L21" t="s">
        <v>37</v>
      </c>
      <c r="M21" t="s">
        <v>98</v>
      </c>
      <c r="N21" t="s">
        <v>56</v>
      </c>
      <c r="O21" t="s">
        <v>81</v>
      </c>
      <c r="P21" t="s">
        <v>101</v>
      </c>
      <c r="Q21">
        <v>0</v>
      </c>
      <c r="R21">
        <v>123</v>
      </c>
      <c r="S21">
        <v>50</v>
      </c>
      <c r="T21">
        <v>3</v>
      </c>
      <c r="U21" t="b">
        <v>1</v>
      </c>
    </row>
    <row r="22" spans="1:21" x14ac:dyDescent="0.25">
      <c r="A22" t="s">
        <v>102</v>
      </c>
      <c r="B22" s="1">
        <v>40547</v>
      </c>
      <c r="C22">
        <v>4</v>
      </c>
      <c r="D22">
        <v>1</v>
      </c>
      <c r="E22">
        <v>2011</v>
      </c>
      <c r="F22" s="1">
        <v>40547</v>
      </c>
      <c r="G22" t="s">
        <v>103</v>
      </c>
      <c r="H22" t="s">
        <v>44</v>
      </c>
      <c r="I22" t="s">
        <v>85</v>
      </c>
      <c r="J22" t="s">
        <v>86</v>
      </c>
      <c r="K22" t="s">
        <v>47</v>
      </c>
      <c r="L22" t="s">
        <v>70</v>
      </c>
      <c r="M22" t="s">
        <v>98</v>
      </c>
      <c r="N22" t="s">
        <v>56</v>
      </c>
      <c r="O22" t="s">
        <v>104</v>
      </c>
      <c r="P22" t="s">
        <v>105</v>
      </c>
      <c r="Q22">
        <v>0</v>
      </c>
      <c r="R22">
        <v>497</v>
      </c>
      <c r="S22">
        <v>-290</v>
      </c>
      <c r="T22">
        <v>6</v>
      </c>
      <c r="U22" t="b">
        <v>0</v>
      </c>
    </row>
    <row r="23" spans="1:21" x14ac:dyDescent="0.25">
      <c r="A23" t="s">
        <v>106</v>
      </c>
      <c r="B23" s="1">
        <v>40549</v>
      </c>
      <c r="C23">
        <v>6</v>
      </c>
      <c r="D23">
        <v>1</v>
      </c>
      <c r="E23">
        <v>2011</v>
      </c>
      <c r="F23" s="1">
        <v>40549</v>
      </c>
      <c r="G23" t="s">
        <v>107</v>
      </c>
      <c r="H23" t="s">
        <v>61</v>
      </c>
      <c r="I23" t="s">
        <v>108</v>
      </c>
      <c r="J23" t="s">
        <v>109</v>
      </c>
      <c r="K23" t="s">
        <v>36</v>
      </c>
      <c r="L23" t="s">
        <v>37</v>
      </c>
      <c r="M23" t="s">
        <v>38</v>
      </c>
      <c r="N23" t="s">
        <v>28</v>
      </c>
      <c r="O23" t="s">
        <v>39</v>
      </c>
      <c r="P23" t="s">
        <v>110</v>
      </c>
      <c r="Q23">
        <v>0</v>
      </c>
      <c r="R23">
        <v>58</v>
      </c>
      <c r="S23">
        <v>26</v>
      </c>
      <c r="T23">
        <v>2</v>
      </c>
      <c r="U23" t="b">
        <v>0</v>
      </c>
    </row>
    <row r="24" spans="1:21" x14ac:dyDescent="0.25">
      <c r="A24" t="s">
        <v>106</v>
      </c>
      <c r="B24" s="1">
        <v>40549</v>
      </c>
      <c r="C24">
        <v>6</v>
      </c>
      <c r="D24">
        <v>1</v>
      </c>
      <c r="E24">
        <v>2011</v>
      </c>
      <c r="F24" s="1">
        <v>40549</v>
      </c>
      <c r="G24" t="s">
        <v>107</v>
      </c>
      <c r="H24" t="s">
        <v>61</v>
      </c>
      <c r="I24" t="s">
        <v>108</v>
      </c>
      <c r="J24" t="s">
        <v>109</v>
      </c>
      <c r="K24" t="s">
        <v>36</v>
      </c>
      <c r="L24" t="s">
        <v>37</v>
      </c>
      <c r="M24" t="s">
        <v>38</v>
      </c>
      <c r="N24" t="s">
        <v>28</v>
      </c>
      <c r="O24" t="s">
        <v>111</v>
      </c>
      <c r="P24" t="s">
        <v>112</v>
      </c>
      <c r="Q24">
        <v>0</v>
      </c>
      <c r="R24">
        <v>140</v>
      </c>
      <c r="S24">
        <v>8</v>
      </c>
      <c r="T24">
        <v>6</v>
      </c>
      <c r="U24" t="b">
        <v>0</v>
      </c>
    </row>
    <row r="25" spans="1:21" x14ac:dyDescent="0.25">
      <c r="A25" t="s">
        <v>113</v>
      </c>
      <c r="B25" s="1">
        <v>40549</v>
      </c>
      <c r="C25">
        <v>6</v>
      </c>
      <c r="D25">
        <v>1</v>
      </c>
      <c r="E25">
        <v>2011</v>
      </c>
      <c r="F25" s="1">
        <v>40549</v>
      </c>
      <c r="G25" t="s">
        <v>114</v>
      </c>
      <c r="H25" t="s">
        <v>61</v>
      </c>
      <c r="I25" t="s">
        <v>115</v>
      </c>
      <c r="J25" t="s">
        <v>116</v>
      </c>
      <c r="K25" t="s">
        <v>36</v>
      </c>
      <c r="L25" t="s">
        <v>70</v>
      </c>
      <c r="M25" t="s">
        <v>38</v>
      </c>
      <c r="N25" t="s">
        <v>56</v>
      </c>
      <c r="O25" t="s">
        <v>104</v>
      </c>
      <c r="P25" t="s">
        <v>117</v>
      </c>
      <c r="Q25">
        <v>0</v>
      </c>
      <c r="R25">
        <v>212</v>
      </c>
      <c r="S25">
        <v>70</v>
      </c>
      <c r="T25">
        <v>2</v>
      </c>
      <c r="U25" t="b">
        <v>1</v>
      </c>
    </row>
    <row r="26" spans="1:21" x14ac:dyDescent="0.25">
      <c r="A26" t="s">
        <v>118</v>
      </c>
      <c r="B26" s="1">
        <v>40549</v>
      </c>
      <c r="C26">
        <v>6</v>
      </c>
      <c r="D26">
        <v>1</v>
      </c>
      <c r="E26">
        <v>2011</v>
      </c>
      <c r="F26" s="1">
        <v>40549</v>
      </c>
      <c r="G26" t="s">
        <v>119</v>
      </c>
      <c r="H26" t="s">
        <v>120</v>
      </c>
      <c r="I26" t="s">
        <v>121</v>
      </c>
      <c r="J26" t="s">
        <v>122</v>
      </c>
      <c r="K26" t="s">
        <v>47</v>
      </c>
      <c r="L26" t="s">
        <v>26</v>
      </c>
      <c r="M26" t="s">
        <v>38</v>
      </c>
      <c r="N26" t="s">
        <v>28</v>
      </c>
      <c r="O26" t="s">
        <v>39</v>
      </c>
      <c r="P26" t="s">
        <v>123</v>
      </c>
      <c r="Q26">
        <v>0</v>
      </c>
      <c r="R26">
        <v>103</v>
      </c>
      <c r="S26">
        <v>36</v>
      </c>
      <c r="T26">
        <v>2</v>
      </c>
      <c r="U26" t="b">
        <v>1</v>
      </c>
    </row>
    <row r="27" spans="1:21" x14ac:dyDescent="0.25">
      <c r="A27" t="s">
        <v>124</v>
      </c>
      <c r="B27" s="1">
        <v>40549</v>
      </c>
      <c r="C27">
        <v>6</v>
      </c>
      <c r="D27">
        <v>1</v>
      </c>
      <c r="E27">
        <v>2011</v>
      </c>
      <c r="F27" s="1">
        <v>40549</v>
      </c>
      <c r="G27" t="s">
        <v>125</v>
      </c>
      <c r="H27" t="s">
        <v>126</v>
      </c>
      <c r="I27" t="s">
        <v>127</v>
      </c>
      <c r="J27" t="s">
        <v>127</v>
      </c>
      <c r="K27" t="s">
        <v>25</v>
      </c>
      <c r="L27" t="s">
        <v>70</v>
      </c>
      <c r="M27" t="s">
        <v>38</v>
      </c>
      <c r="N27" t="s">
        <v>71</v>
      </c>
      <c r="O27" t="s">
        <v>72</v>
      </c>
      <c r="P27" t="s">
        <v>128</v>
      </c>
      <c r="Q27">
        <v>1</v>
      </c>
      <c r="R27">
        <v>1029</v>
      </c>
      <c r="S27">
        <v>-247</v>
      </c>
      <c r="T27">
        <v>5</v>
      </c>
      <c r="U27" t="b">
        <v>1</v>
      </c>
    </row>
    <row r="28" spans="1:21" x14ac:dyDescent="0.25">
      <c r="A28" t="s">
        <v>124</v>
      </c>
      <c r="B28" s="1">
        <v>40549</v>
      </c>
      <c r="C28">
        <v>6</v>
      </c>
      <c r="D28">
        <v>1</v>
      </c>
      <c r="E28">
        <v>2011</v>
      </c>
      <c r="F28" s="1">
        <v>40549</v>
      </c>
      <c r="G28" t="s">
        <v>125</v>
      </c>
      <c r="H28" t="s">
        <v>126</v>
      </c>
      <c r="I28" t="s">
        <v>127</v>
      </c>
      <c r="J28" t="s">
        <v>127</v>
      </c>
      <c r="K28" t="s">
        <v>25</v>
      </c>
      <c r="L28" t="s">
        <v>70</v>
      </c>
      <c r="M28" t="s">
        <v>38</v>
      </c>
      <c r="N28" t="s">
        <v>28</v>
      </c>
      <c r="O28" t="s">
        <v>39</v>
      </c>
      <c r="P28" t="s">
        <v>129</v>
      </c>
      <c r="Q28">
        <v>1</v>
      </c>
      <c r="R28">
        <v>28</v>
      </c>
      <c r="S28">
        <v>-10</v>
      </c>
      <c r="T28">
        <v>2</v>
      </c>
      <c r="U28" t="b">
        <v>1</v>
      </c>
    </row>
    <row r="29" spans="1:21" x14ac:dyDescent="0.25">
      <c r="A29" t="s">
        <v>124</v>
      </c>
      <c r="B29" s="1">
        <v>40549</v>
      </c>
      <c r="C29">
        <v>6</v>
      </c>
      <c r="D29">
        <v>1</v>
      </c>
      <c r="E29">
        <v>2011</v>
      </c>
      <c r="F29" s="1">
        <v>40549</v>
      </c>
      <c r="G29" t="s">
        <v>125</v>
      </c>
      <c r="H29" t="s">
        <v>126</v>
      </c>
      <c r="I29" t="s">
        <v>127</v>
      </c>
      <c r="J29" t="s">
        <v>127</v>
      </c>
      <c r="K29" t="s">
        <v>25</v>
      </c>
      <c r="L29" t="s">
        <v>70</v>
      </c>
      <c r="M29" t="s">
        <v>38</v>
      </c>
      <c r="N29" t="s">
        <v>28</v>
      </c>
      <c r="O29" t="s">
        <v>111</v>
      </c>
      <c r="P29" t="s">
        <v>130</v>
      </c>
      <c r="Q29">
        <v>1</v>
      </c>
      <c r="R29">
        <v>25</v>
      </c>
      <c r="S29">
        <v>-6</v>
      </c>
      <c r="T29">
        <v>1</v>
      </c>
      <c r="U29" t="b">
        <v>1</v>
      </c>
    </row>
    <row r="30" spans="1:21" x14ac:dyDescent="0.25">
      <c r="A30" t="s">
        <v>131</v>
      </c>
      <c r="B30" s="1">
        <v>40549</v>
      </c>
      <c r="C30">
        <v>6</v>
      </c>
      <c r="D30">
        <v>1</v>
      </c>
      <c r="E30">
        <v>2011</v>
      </c>
      <c r="F30" s="1">
        <v>40549</v>
      </c>
      <c r="G30" t="s">
        <v>132</v>
      </c>
      <c r="H30" t="s">
        <v>67</v>
      </c>
      <c r="I30" t="s">
        <v>68</v>
      </c>
      <c r="J30" t="s">
        <v>133</v>
      </c>
      <c r="K30" t="s">
        <v>25</v>
      </c>
      <c r="L30" t="s">
        <v>70</v>
      </c>
      <c r="M30" t="s">
        <v>98</v>
      </c>
      <c r="N30" t="s">
        <v>28</v>
      </c>
      <c r="O30" t="s">
        <v>39</v>
      </c>
      <c r="P30" t="s">
        <v>134</v>
      </c>
      <c r="Q30">
        <v>0</v>
      </c>
      <c r="R30">
        <v>22</v>
      </c>
      <c r="S30">
        <v>7</v>
      </c>
      <c r="T30">
        <v>2</v>
      </c>
      <c r="U30" t="b">
        <v>0</v>
      </c>
    </row>
    <row r="31" spans="1:21" x14ac:dyDescent="0.25">
      <c r="A31" t="s">
        <v>135</v>
      </c>
      <c r="B31" s="1">
        <v>40549</v>
      </c>
      <c r="C31">
        <v>6</v>
      </c>
      <c r="D31">
        <v>1</v>
      </c>
      <c r="E31">
        <v>2011</v>
      </c>
      <c r="F31" s="1">
        <v>40549</v>
      </c>
      <c r="G31" t="s">
        <v>136</v>
      </c>
      <c r="H31" t="s">
        <v>67</v>
      </c>
      <c r="I31" t="s">
        <v>68</v>
      </c>
      <c r="J31" t="s">
        <v>137</v>
      </c>
      <c r="K31" t="s">
        <v>25</v>
      </c>
      <c r="L31" t="s">
        <v>70</v>
      </c>
      <c r="M31" t="s">
        <v>27</v>
      </c>
      <c r="N31" t="s">
        <v>28</v>
      </c>
      <c r="O31" t="s">
        <v>54</v>
      </c>
      <c r="P31" t="s">
        <v>55</v>
      </c>
      <c r="Q31">
        <v>0</v>
      </c>
      <c r="R31">
        <v>512</v>
      </c>
      <c r="S31">
        <v>210</v>
      </c>
      <c r="T31">
        <v>9</v>
      </c>
      <c r="U31" t="b">
        <v>1</v>
      </c>
    </row>
    <row r="32" spans="1:21" x14ac:dyDescent="0.25">
      <c r="A32" t="s">
        <v>135</v>
      </c>
      <c r="B32" s="1">
        <v>40549</v>
      </c>
      <c r="C32">
        <v>6</v>
      </c>
      <c r="D32">
        <v>1</v>
      </c>
      <c r="E32">
        <v>2011</v>
      </c>
      <c r="F32" s="1">
        <v>40549</v>
      </c>
      <c r="G32" t="s">
        <v>136</v>
      </c>
      <c r="H32" t="s">
        <v>67</v>
      </c>
      <c r="I32" t="s">
        <v>68</v>
      </c>
      <c r="J32" t="s">
        <v>137</v>
      </c>
      <c r="K32" t="s">
        <v>25</v>
      </c>
      <c r="L32" t="s">
        <v>70</v>
      </c>
      <c r="M32" t="s">
        <v>27</v>
      </c>
      <c r="N32" t="s">
        <v>56</v>
      </c>
      <c r="O32" t="s">
        <v>81</v>
      </c>
      <c r="P32" t="s">
        <v>138</v>
      </c>
      <c r="Q32">
        <v>0</v>
      </c>
      <c r="R32">
        <v>806</v>
      </c>
      <c r="S32">
        <v>185</v>
      </c>
      <c r="T32">
        <v>14</v>
      </c>
      <c r="U32" t="b">
        <v>1</v>
      </c>
    </row>
    <row r="33" spans="1:21" x14ac:dyDescent="0.25">
      <c r="A33" t="s">
        <v>135</v>
      </c>
      <c r="B33" s="1">
        <v>40549</v>
      </c>
      <c r="C33">
        <v>6</v>
      </c>
      <c r="D33">
        <v>1</v>
      </c>
      <c r="E33">
        <v>2011</v>
      </c>
      <c r="F33" s="1">
        <v>40549</v>
      </c>
      <c r="G33" t="s">
        <v>136</v>
      </c>
      <c r="H33" t="s">
        <v>67</v>
      </c>
      <c r="I33" t="s">
        <v>68</v>
      </c>
      <c r="J33" t="s">
        <v>137</v>
      </c>
      <c r="K33" t="s">
        <v>25</v>
      </c>
      <c r="L33" t="s">
        <v>70</v>
      </c>
      <c r="M33" t="s">
        <v>27</v>
      </c>
      <c r="N33" t="s">
        <v>56</v>
      </c>
      <c r="O33" t="s">
        <v>81</v>
      </c>
      <c r="P33" t="s">
        <v>139</v>
      </c>
      <c r="Q33">
        <v>0</v>
      </c>
      <c r="R33">
        <v>450</v>
      </c>
      <c r="S33">
        <v>58</v>
      </c>
      <c r="T33">
        <v>4</v>
      </c>
      <c r="U33" t="b">
        <v>1</v>
      </c>
    </row>
    <row r="34" spans="1:21" x14ac:dyDescent="0.25">
      <c r="A34" t="s">
        <v>140</v>
      </c>
      <c r="B34" s="1">
        <v>40550</v>
      </c>
      <c r="C34">
        <v>7</v>
      </c>
      <c r="D34">
        <v>1</v>
      </c>
      <c r="E34">
        <v>2011</v>
      </c>
      <c r="F34" s="1">
        <v>40550</v>
      </c>
      <c r="G34" t="s">
        <v>141</v>
      </c>
      <c r="H34" t="s">
        <v>67</v>
      </c>
      <c r="I34" t="s">
        <v>68</v>
      </c>
      <c r="J34" t="s">
        <v>142</v>
      </c>
      <c r="K34" t="s">
        <v>25</v>
      </c>
      <c r="L34" t="s">
        <v>37</v>
      </c>
      <c r="M34" t="s">
        <v>98</v>
      </c>
      <c r="N34" t="s">
        <v>28</v>
      </c>
      <c r="O34" t="s">
        <v>48</v>
      </c>
      <c r="P34" t="s">
        <v>143</v>
      </c>
      <c r="Q34">
        <v>0</v>
      </c>
      <c r="R34">
        <v>34</v>
      </c>
      <c r="S34">
        <v>14</v>
      </c>
      <c r="T34">
        <v>2</v>
      </c>
      <c r="U34" t="b">
        <v>1</v>
      </c>
    </row>
    <row r="35" spans="1:21" x14ac:dyDescent="0.25">
      <c r="A35" t="s">
        <v>144</v>
      </c>
      <c r="B35" s="1">
        <v>40551</v>
      </c>
      <c r="C35">
        <v>8</v>
      </c>
      <c r="D35">
        <v>1</v>
      </c>
      <c r="E35">
        <v>2011</v>
      </c>
      <c r="F35" s="1">
        <v>40551</v>
      </c>
      <c r="G35" t="s">
        <v>145</v>
      </c>
      <c r="H35" t="s">
        <v>61</v>
      </c>
      <c r="I35" t="s">
        <v>108</v>
      </c>
      <c r="J35" t="s">
        <v>146</v>
      </c>
      <c r="K35" t="s">
        <v>36</v>
      </c>
      <c r="L35" t="s">
        <v>37</v>
      </c>
      <c r="M35" t="s">
        <v>38</v>
      </c>
      <c r="N35" t="s">
        <v>71</v>
      </c>
      <c r="O35" t="s">
        <v>74</v>
      </c>
      <c r="P35" t="s">
        <v>147</v>
      </c>
      <c r="Q35">
        <v>0</v>
      </c>
      <c r="R35">
        <v>270</v>
      </c>
      <c r="S35">
        <v>75</v>
      </c>
      <c r="T35">
        <v>3</v>
      </c>
      <c r="U35" t="b">
        <v>1</v>
      </c>
    </row>
    <row r="36" spans="1:21" x14ac:dyDescent="0.25">
      <c r="A36" t="s">
        <v>148</v>
      </c>
      <c r="B36" s="1">
        <v>40551</v>
      </c>
      <c r="C36">
        <v>8</v>
      </c>
      <c r="D36">
        <v>1</v>
      </c>
      <c r="E36">
        <v>2011</v>
      </c>
      <c r="F36" s="1">
        <v>40551</v>
      </c>
      <c r="G36" t="s">
        <v>149</v>
      </c>
      <c r="H36" t="s">
        <v>33</v>
      </c>
      <c r="I36" t="s">
        <v>34</v>
      </c>
      <c r="J36" t="s">
        <v>150</v>
      </c>
      <c r="K36" t="s">
        <v>36</v>
      </c>
      <c r="L36" t="s">
        <v>26</v>
      </c>
      <c r="M36" t="s">
        <v>27</v>
      </c>
      <c r="N36" t="s">
        <v>28</v>
      </c>
      <c r="O36" t="s">
        <v>48</v>
      </c>
      <c r="P36" t="s">
        <v>64</v>
      </c>
      <c r="Q36">
        <v>0</v>
      </c>
      <c r="R36">
        <v>53</v>
      </c>
      <c r="S36">
        <v>15</v>
      </c>
      <c r="T36">
        <v>2</v>
      </c>
      <c r="U36" t="b">
        <v>1</v>
      </c>
    </row>
    <row r="37" spans="1:21" x14ac:dyDescent="0.25">
      <c r="A37" t="s">
        <v>148</v>
      </c>
      <c r="B37" s="1">
        <v>40551</v>
      </c>
      <c r="C37">
        <v>8</v>
      </c>
      <c r="D37">
        <v>1</v>
      </c>
      <c r="E37">
        <v>2011</v>
      </c>
      <c r="F37" s="1">
        <v>40551</v>
      </c>
      <c r="G37" t="s">
        <v>149</v>
      </c>
      <c r="H37" t="s">
        <v>33</v>
      </c>
      <c r="I37" t="s">
        <v>34</v>
      </c>
      <c r="J37" t="s">
        <v>150</v>
      </c>
      <c r="K37" t="s">
        <v>36</v>
      </c>
      <c r="L37" t="s">
        <v>26</v>
      </c>
      <c r="M37" t="s">
        <v>27</v>
      </c>
      <c r="N37" t="s">
        <v>28</v>
      </c>
      <c r="O37" t="s">
        <v>151</v>
      </c>
      <c r="P37" t="s">
        <v>152</v>
      </c>
      <c r="Q37">
        <v>0</v>
      </c>
      <c r="R37">
        <v>80</v>
      </c>
      <c r="S37">
        <v>1</v>
      </c>
      <c r="T37">
        <v>7</v>
      </c>
      <c r="U37" t="b">
        <v>0</v>
      </c>
    </row>
    <row r="38" spans="1:21" x14ac:dyDescent="0.25">
      <c r="A38" t="s">
        <v>148</v>
      </c>
      <c r="B38" s="1">
        <v>40551</v>
      </c>
      <c r="C38">
        <v>8</v>
      </c>
      <c r="D38">
        <v>1</v>
      </c>
      <c r="E38">
        <v>2011</v>
      </c>
      <c r="F38" s="1">
        <v>40551</v>
      </c>
      <c r="G38" t="s">
        <v>149</v>
      </c>
      <c r="H38" t="s">
        <v>33</v>
      </c>
      <c r="I38" t="s">
        <v>34</v>
      </c>
      <c r="J38" t="s">
        <v>150</v>
      </c>
      <c r="K38" t="s">
        <v>36</v>
      </c>
      <c r="L38" t="s">
        <v>26</v>
      </c>
      <c r="M38" t="s">
        <v>27</v>
      </c>
      <c r="N38" t="s">
        <v>28</v>
      </c>
      <c r="O38" t="s">
        <v>54</v>
      </c>
      <c r="P38" t="s">
        <v>153</v>
      </c>
      <c r="Q38">
        <v>0</v>
      </c>
      <c r="R38">
        <v>99</v>
      </c>
      <c r="S38">
        <v>10</v>
      </c>
      <c r="T38">
        <v>2</v>
      </c>
      <c r="U38" t="b">
        <v>0</v>
      </c>
    </row>
    <row r="39" spans="1:21" x14ac:dyDescent="0.25">
      <c r="A39" t="s">
        <v>148</v>
      </c>
      <c r="B39" s="1">
        <v>40551</v>
      </c>
      <c r="C39">
        <v>8</v>
      </c>
      <c r="D39">
        <v>1</v>
      </c>
      <c r="E39">
        <v>2011</v>
      </c>
      <c r="F39" s="1">
        <v>40551</v>
      </c>
      <c r="G39" t="s">
        <v>149</v>
      </c>
      <c r="H39" t="s">
        <v>33</v>
      </c>
      <c r="I39" t="s">
        <v>34</v>
      </c>
      <c r="J39" t="s">
        <v>150</v>
      </c>
      <c r="K39" t="s">
        <v>36</v>
      </c>
      <c r="L39" t="s">
        <v>26</v>
      </c>
      <c r="M39" t="s">
        <v>27</v>
      </c>
      <c r="N39" t="s">
        <v>56</v>
      </c>
      <c r="O39" t="s">
        <v>81</v>
      </c>
      <c r="P39" t="s">
        <v>154</v>
      </c>
      <c r="Q39">
        <v>0</v>
      </c>
      <c r="R39">
        <v>217</v>
      </c>
      <c r="S39">
        <v>22</v>
      </c>
      <c r="T39">
        <v>5</v>
      </c>
      <c r="U39" t="b">
        <v>0</v>
      </c>
    </row>
    <row r="40" spans="1:21" x14ac:dyDescent="0.25">
      <c r="A40" t="s">
        <v>155</v>
      </c>
      <c r="B40" s="1">
        <v>40552</v>
      </c>
      <c r="C40">
        <v>9</v>
      </c>
      <c r="D40">
        <v>1</v>
      </c>
      <c r="E40">
        <v>2011</v>
      </c>
      <c r="F40" s="1">
        <v>40552</v>
      </c>
      <c r="G40" t="s">
        <v>156</v>
      </c>
      <c r="H40" t="s">
        <v>67</v>
      </c>
      <c r="I40" t="s">
        <v>68</v>
      </c>
      <c r="J40" t="s">
        <v>157</v>
      </c>
      <c r="K40" t="s">
        <v>25</v>
      </c>
      <c r="L40" t="s">
        <v>26</v>
      </c>
      <c r="M40" t="s">
        <v>98</v>
      </c>
      <c r="N40" t="s">
        <v>28</v>
      </c>
      <c r="O40" t="s">
        <v>48</v>
      </c>
      <c r="P40" t="s">
        <v>158</v>
      </c>
      <c r="Q40">
        <v>0</v>
      </c>
      <c r="R40">
        <v>61</v>
      </c>
      <c r="S40">
        <v>21</v>
      </c>
      <c r="T40">
        <v>2</v>
      </c>
      <c r="U40" t="b">
        <v>0</v>
      </c>
    </row>
    <row r="41" spans="1:21" x14ac:dyDescent="0.25">
      <c r="A41" t="s">
        <v>159</v>
      </c>
      <c r="B41" s="1">
        <v>40552</v>
      </c>
      <c r="C41">
        <v>9</v>
      </c>
      <c r="D41">
        <v>1</v>
      </c>
      <c r="E41">
        <v>2011</v>
      </c>
      <c r="F41" s="1">
        <v>40552</v>
      </c>
      <c r="G41" t="s">
        <v>160</v>
      </c>
      <c r="H41" t="s">
        <v>161</v>
      </c>
      <c r="I41" t="s">
        <v>162</v>
      </c>
      <c r="J41" t="s">
        <v>163</v>
      </c>
      <c r="K41" t="s">
        <v>25</v>
      </c>
      <c r="L41" t="s">
        <v>70</v>
      </c>
      <c r="M41" t="s">
        <v>98</v>
      </c>
      <c r="N41" t="s">
        <v>28</v>
      </c>
      <c r="O41" t="s">
        <v>54</v>
      </c>
      <c r="P41" t="s">
        <v>164</v>
      </c>
      <c r="Q41">
        <v>0</v>
      </c>
      <c r="R41">
        <v>243</v>
      </c>
      <c r="S41">
        <v>119</v>
      </c>
      <c r="T41">
        <v>4</v>
      </c>
      <c r="U41" t="b">
        <v>1</v>
      </c>
    </row>
    <row r="42" spans="1:21" x14ac:dyDescent="0.25">
      <c r="A42" t="s">
        <v>165</v>
      </c>
      <c r="B42" s="1">
        <v>40552</v>
      </c>
      <c r="C42">
        <v>9</v>
      </c>
      <c r="D42">
        <v>1</v>
      </c>
      <c r="E42">
        <v>2011</v>
      </c>
      <c r="F42" s="1">
        <v>40552</v>
      </c>
      <c r="G42" t="s">
        <v>166</v>
      </c>
      <c r="H42" t="s">
        <v>33</v>
      </c>
      <c r="I42" t="s">
        <v>167</v>
      </c>
      <c r="J42" t="s">
        <v>168</v>
      </c>
      <c r="K42" t="s">
        <v>36</v>
      </c>
      <c r="L42" t="s">
        <v>26</v>
      </c>
      <c r="M42" t="s">
        <v>38</v>
      </c>
      <c r="N42" t="s">
        <v>28</v>
      </c>
      <c r="O42" t="s">
        <v>39</v>
      </c>
      <c r="P42" t="s">
        <v>169</v>
      </c>
      <c r="Q42">
        <v>0</v>
      </c>
      <c r="R42">
        <v>101</v>
      </c>
      <c r="S42">
        <v>6</v>
      </c>
      <c r="T42">
        <v>2</v>
      </c>
      <c r="U42" t="b">
        <v>1</v>
      </c>
    </row>
    <row r="43" spans="1:21" x14ac:dyDescent="0.25">
      <c r="A43" t="s">
        <v>165</v>
      </c>
      <c r="B43" s="1">
        <v>40552</v>
      </c>
      <c r="C43">
        <v>9</v>
      </c>
      <c r="D43">
        <v>1</v>
      </c>
      <c r="E43">
        <v>2011</v>
      </c>
      <c r="F43" s="1">
        <v>40552</v>
      </c>
      <c r="G43" t="s">
        <v>166</v>
      </c>
      <c r="H43" t="s">
        <v>33</v>
      </c>
      <c r="I43" t="s">
        <v>167</v>
      </c>
      <c r="J43" t="s">
        <v>168</v>
      </c>
      <c r="K43" t="s">
        <v>36</v>
      </c>
      <c r="L43" t="s">
        <v>26</v>
      </c>
      <c r="M43" t="s">
        <v>38</v>
      </c>
      <c r="N43" t="s">
        <v>28</v>
      </c>
      <c r="O43" t="s">
        <v>39</v>
      </c>
      <c r="P43" t="s">
        <v>170</v>
      </c>
      <c r="Q43">
        <v>0</v>
      </c>
      <c r="R43">
        <v>37</v>
      </c>
      <c r="S43">
        <v>16</v>
      </c>
      <c r="T43">
        <v>4</v>
      </c>
      <c r="U43" t="b">
        <v>1</v>
      </c>
    </row>
    <row r="44" spans="1:21" x14ac:dyDescent="0.25">
      <c r="A44" t="s">
        <v>171</v>
      </c>
      <c r="B44" s="1">
        <v>40554</v>
      </c>
      <c r="C44">
        <v>11</v>
      </c>
      <c r="D44">
        <v>1</v>
      </c>
      <c r="E44">
        <v>2011</v>
      </c>
      <c r="F44" s="1">
        <v>40554</v>
      </c>
      <c r="G44" t="s">
        <v>172</v>
      </c>
      <c r="H44" t="s">
        <v>61</v>
      </c>
      <c r="I44" t="s">
        <v>173</v>
      </c>
      <c r="J44" t="s">
        <v>174</v>
      </c>
      <c r="K44" t="s">
        <v>36</v>
      </c>
      <c r="L44" t="s">
        <v>37</v>
      </c>
      <c r="M44" t="s">
        <v>38</v>
      </c>
      <c r="N44" t="s">
        <v>28</v>
      </c>
      <c r="O44" t="s">
        <v>54</v>
      </c>
      <c r="P44" t="s">
        <v>175</v>
      </c>
      <c r="Q44">
        <v>0</v>
      </c>
      <c r="R44">
        <v>112</v>
      </c>
      <c r="S44">
        <v>5</v>
      </c>
      <c r="T44">
        <v>4</v>
      </c>
      <c r="U44" t="b">
        <v>0</v>
      </c>
    </row>
    <row r="45" spans="1:21" x14ac:dyDescent="0.25">
      <c r="A45" t="s">
        <v>176</v>
      </c>
      <c r="B45" s="1">
        <v>40554</v>
      </c>
      <c r="C45">
        <v>11</v>
      </c>
      <c r="D45">
        <v>1</v>
      </c>
      <c r="E45">
        <v>2011</v>
      </c>
      <c r="F45" s="1">
        <v>40554</v>
      </c>
      <c r="G45" t="s">
        <v>177</v>
      </c>
      <c r="H45" t="s">
        <v>44</v>
      </c>
      <c r="I45" t="s">
        <v>178</v>
      </c>
      <c r="J45" t="s">
        <v>179</v>
      </c>
      <c r="K45" t="s">
        <v>47</v>
      </c>
      <c r="L45" t="s">
        <v>37</v>
      </c>
      <c r="M45" t="s">
        <v>38</v>
      </c>
      <c r="N45" t="s">
        <v>71</v>
      </c>
      <c r="O45" t="s">
        <v>72</v>
      </c>
      <c r="P45" t="s">
        <v>180</v>
      </c>
      <c r="Q45">
        <v>0</v>
      </c>
      <c r="R45">
        <v>677</v>
      </c>
      <c r="S45">
        <v>61</v>
      </c>
      <c r="T45">
        <v>4</v>
      </c>
      <c r="U45" t="b">
        <v>1</v>
      </c>
    </row>
    <row r="46" spans="1:21" x14ac:dyDescent="0.25">
      <c r="A46" t="s">
        <v>176</v>
      </c>
      <c r="B46" s="1">
        <v>40554</v>
      </c>
      <c r="C46">
        <v>11</v>
      </c>
      <c r="D46">
        <v>1</v>
      </c>
      <c r="E46">
        <v>2011</v>
      </c>
      <c r="F46" s="1">
        <v>40554</v>
      </c>
      <c r="G46" t="s">
        <v>177</v>
      </c>
      <c r="H46" t="s">
        <v>44</v>
      </c>
      <c r="I46" t="s">
        <v>178</v>
      </c>
      <c r="J46" t="s">
        <v>179</v>
      </c>
      <c r="K46" t="s">
        <v>47</v>
      </c>
      <c r="L46" t="s">
        <v>37</v>
      </c>
      <c r="M46" t="s">
        <v>38</v>
      </c>
      <c r="N46" t="s">
        <v>28</v>
      </c>
      <c r="O46" t="s">
        <v>54</v>
      </c>
      <c r="P46" t="s">
        <v>181</v>
      </c>
      <c r="Q46">
        <v>0</v>
      </c>
      <c r="R46">
        <v>770</v>
      </c>
      <c r="S46">
        <v>38</v>
      </c>
      <c r="T46">
        <v>10</v>
      </c>
      <c r="U46" t="b">
        <v>1</v>
      </c>
    </row>
    <row r="47" spans="1:21" x14ac:dyDescent="0.25">
      <c r="A47" t="s">
        <v>176</v>
      </c>
      <c r="B47" s="1">
        <v>40554</v>
      </c>
      <c r="C47">
        <v>11</v>
      </c>
      <c r="D47">
        <v>1</v>
      </c>
      <c r="E47">
        <v>2011</v>
      </c>
      <c r="F47" s="1">
        <v>40554</v>
      </c>
      <c r="G47" t="s">
        <v>177</v>
      </c>
      <c r="H47" t="s">
        <v>44</v>
      </c>
      <c r="I47" t="s">
        <v>178</v>
      </c>
      <c r="J47" t="s">
        <v>179</v>
      </c>
      <c r="K47" t="s">
        <v>47</v>
      </c>
      <c r="L47" t="s">
        <v>37</v>
      </c>
      <c r="M47" t="s">
        <v>38</v>
      </c>
      <c r="N47" t="s">
        <v>28</v>
      </c>
      <c r="O47" t="s">
        <v>54</v>
      </c>
      <c r="P47" t="s">
        <v>182</v>
      </c>
      <c r="Q47">
        <v>0</v>
      </c>
      <c r="R47">
        <v>494</v>
      </c>
      <c r="S47">
        <v>0</v>
      </c>
      <c r="T47">
        <v>6</v>
      </c>
      <c r="U47" t="b">
        <v>0</v>
      </c>
    </row>
    <row r="48" spans="1:21" x14ac:dyDescent="0.25">
      <c r="A48" t="s">
        <v>176</v>
      </c>
      <c r="B48" s="1">
        <v>40554</v>
      </c>
      <c r="C48">
        <v>11</v>
      </c>
      <c r="D48">
        <v>1</v>
      </c>
      <c r="E48">
        <v>2011</v>
      </c>
      <c r="F48" s="1">
        <v>40554</v>
      </c>
      <c r="G48" t="s">
        <v>177</v>
      </c>
      <c r="H48" t="s">
        <v>44</v>
      </c>
      <c r="I48" t="s">
        <v>178</v>
      </c>
      <c r="J48" t="s">
        <v>179</v>
      </c>
      <c r="K48" t="s">
        <v>47</v>
      </c>
      <c r="L48" t="s">
        <v>37</v>
      </c>
      <c r="M48" t="s">
        <v>38</v>
      </c>
      <c r="N48" t="s">
        <v>28</v>
      </c>
      <c r="O48" t="s">
        <v>183</v>
      </c>
      <c r="P48" t="s">
        <v>184</v>
      </c>
      <c r="Q48">
        <v>0</v>
      </c>
      <c r="R48">
        <v>144</v>
      </c>
      <c r="S48">
        <v>13</v>
      </c>
      <c r="T48">
        <v>3</v>
      </c>
      <c r="U48" t="b">
        <v>0</v>
      </c>
    </row>
    <row r="49" spans="1:21" x14ac:dyDescent="0.25">
      <c r="A49" t="s">
        <v>176</v>
      </c>
      <c r="B49" s="1">
        <v>40554</v>
      </c>
      <c r="C49">
        <v>11</v>
      </c>
      <c r="D49">
        <v>1</v>
      </c>
      <c r="E49">
        <v>2011</v>
      </c>
      <c r="F49" s="1">
        <v>40554</v>
      </c>
      <c r="G49" t="s">
        <v>177</v>
      </c>
      <c r="H49" t="s">
        <v>44</v>
      </c>
      <c r="I49" t="s">
        <v>178</v>
      </c>
      <c r="J49" t="s">
        <v>179</v>
      </c>
      <c r="K49" t="s">
        <v>47</v>
      </c>
      <c r="L49" t="s">
        <v>37</v>
      </c>
      <c r="M49" t="s">
        <v>38</v>
      </c>
      <c r="N49" t="s">
        <v>56</v>
      </c>
      <c r="O49" t="s">
        <v>185</v>
      </c>
      <c r="P49" t="s">
        <v>186</v>
      </c>
      <c r="Q49">
        <v>0</v>
      </c>
      <c r="R49">
        <v>589</v>
      </c>
      <c r="S49">
        <v>277</v>
      </c>
      <c r="T49">
        <v>4</v>
      </c>
      <c r="U49" t="b">
        <v>1</v>
      </c>
    </row>
    <row r="50" spans="1:21" x14ac:dyDescent="0.25">
      <c r="A50" t="s">
        <v>187</v>
      </c>
      <c r="B50" s="1">
        <v>40554</v>
      </c>
      <c r="C50">
        <v>11</v>
      </c>
      <c r="D50">
        <v>1</v>
      </c>
      <c r="E50">
        <v>2011</v>
      </c>
      <c r="F50" s="1">
        <v>40554</v>
      </c>
      <c r="G50" t="s">
        <v>188</v>
      </c>
      <c r="H50" t="s">
        <v>33</v>
      </c>
      <c r="I50" t="s">
        <v>189</v>
      </c>
      <c r="J50" t="s">
        <v>190</v>
      </c>
      <c r="K50" t="s">
        <v>36</v>
      </c>
      <c r="L50" t="s">
        <v>37</v>
      </c>
      <c r="M50" t="s">
        <v>38</v>
      </c>
      <c r="N50" t="s">
        <v>28</v>
      </c>
      <c r="O50" t="s">
        <v>48</v>
      </c>
      <c r="P50" t="s">
        <v>191</v>
      </c>
      <c r="Q50">
        <v>0</v>
      </c>
      <c r="R50">
        <v>161</v>
      </c>
      <c r="S50">
        <v>80</v>
      </c>
      <c r="T50">
        <v>5</v>
      </c>
      <c r="U50" t="b">
        <v>1</v>
      </c>
    </row>
    <row r="51" spans="1:21" x14ac:dyDescent="0.25">
      <c r="A51" t="s">
        <v>187</v>
      </c>
      <c r="B51" s="1">
        <v>40554</v>
      </c>
      <c r="C51">
        <v>11</v>
      </c>
      <c r="D51">
        <v>1</v>
      </c>
      <c r="E51">
        <v>2011</v>
      </c>
      <c r="F51" s="1">
        <v>40554</v>
      </c>
      <c r="G51" t="s">
        <v>188</v>
      </c>
      <c r="H51" t="s">
        <v>33</v>
      </c>
      <c r="I51" t="s">
        <v>189</v>
      </c>
      <c r="J51" t="s">
        <v>190</v>
      </c>
      <c r="K51" t="s">
        <v>36</v>
      </c>
      <c r="L51" t="s">
        <v>37</v>
      </c>
      <c r="M51" t="s">
        <v>38</v>
      </c>
      <c r="N51" t="s">
        <v>28</v>
      </c>
      <c r="O51" t="s">
        <v>29</v>
      </c>
      <c r="P51" t="s">
        <v>192</v>
      </c>
      <c r="Q51">
        <v>0</v>
      </c>
      <c r="R51">
        <v>148</v>
      </c>
      <c r="S51">
        <v>35</v>
      </c>
      <c r="T51">
        <v>3</v>
      </c>
      <c r="U51" t="b">
        <v>0</v>
      </c>
    </row>
    <row r="52" spans="1:21" x14ac:dyDescent="0.25">
      <c r="A52" t="s">
        <v>187</v>
      </c>
      <c r="B52" s="1">
        <v>40554</v>
      </c>
      <c r="C52">
        <v>11</v>
      </c>
      <c r="D52">
        <v>1</v>
      </c>
      <c r="E52">
        <v>2011</v>
      </c>
      <c r="F52" s="1">
        <v>40554</v>
      </c>
      <c r="G52" t="s">
        <v>188</v>
      </c>
      <c r="H52" t="s">
        <v>33</v>
      </c>
      <c r="I52" t="s">
        <v>189</v>
      </c>
      <c r="J52" t="s">
        <v>190</v>
      </c>
      <c r="K52" t="s">
        <v>36</v>
      </c>
      <c r="L52" t="s">
        <v>37</v>
      </c>
      <c r="M52" t="s">
        <v>38</v>
      </c>
      <c r="N52" t="s">
        <v>28</v>
      </c>
      <c r="O52" t="s">
        <v>54</v>
      </c>
      <c r="P52" t="s">
        <v>193</v>
      </c>
      <c r="Q52">
        <v>0</v>
      </c>
      <c r="R52">
        <v>368</v>
      </c>
      <c r="S52">
        <v>-16</v>
      </c>
      <c r="T52">
        <v>2</v>
      </c>
      <c r="U52" t="b">
        <v>0</v>
      </c>
    </row>
    <row r="53" spans="1:21" x14ac:dyDescent="0.25">
      <c r="A53" t="s">
        <v>187</v>
      </c>
      <c r="B53" s="1">
        <v>40554</v>
      </c>
      <c r="C53">
        <v>11</v>
      </c>
      <c r="D53">
        <v>1</v>
      </c>
      <c r="E53">
        <v>2011</v>
      </c>
      <c r="F53" s="1">
        <v>40554</v>
      </c>
      <c r="G53" t="s">
        <v>188</v>
      </c>
      <c r="H53" t="s">
        <v>33</v>
      </c>
      <c r="I53" t="s">
        <v>189</v>
      </c>
      <c r="J53" t="s">
        <v>190</v>
      </c>
      <c r="K53" t="s">
        <v>36</v>
      </c>
      <c r="L53" t="s">
        <v>37</v>
      </c>
      <c r="M53" t="s">
        <v>38</v>
      </c>
      <c r="N53" t="s">
        <v>56</v>
      </c>
      <c r="O53" t="s">
        <v>81</v>
      </c>
      <c r="P53" t="s">
        <v>194</v>
      </c>
      <c r="Q53">
        <v>0</v>
      </c>
      <c r="R53">
        <v>125</v>
      </c>
      <c r="S53">
        <v>0</v>
      </c>
      <c r="T53">
        <v>3</v>
      </c>
      <c r="U53" t="b">
        <v>0</v>
      </c>
    </row>
    <row r="54" spans="1:21" x14ac:dyDescent="0.25">
      <c r="A54" t="s">
        <v>195</v>
      </c>
      <c r="B54" s="1">
        <v>40554</v>
      </c>
      <c r="C54">
        <v>11</v>
      </c>
      <c r="D54">
        <v>1</v>
      </c>
      <c r="E54">
        <v>2011</v>
      </c>
      <c r="F54" s="1">
        <v>40554</v>
      </c>
      <c r="G54" t="s">
        <v>196</v>
      </c>
      <c r="H54" t="s">
        <v>67</v>
      </c>
      <c r="I54" t="s">
        <v>68</v>
      </c>
      <c r="J54" t="s">
        <v>197</v>
      </c>
      <c r="K54" t="s">
        <v>25</v>
      </c>
      <c r="L54" t="s">
        <v>37</v>
      </c>
      <c r="M54" t="s">
        <v>27</v>
      </c>
      <c r="N54" t="s">
        <v>56</v>
      </c>
      <c r="O54" t="s">
        <v>185</v>
      </c>
      <c r="P54" t="s">
        <v>198</v>
      </c>
      <c r="Q54">
        <v>0</v>
      </c>
      <c r="R54">
        <v>1593</v>
      </c>
      <c r="S54">
        <v>653</v>
      </c>
      <c r="T54">
        <v>5</v>
      </c>
      <c r="U54" t="b">
        <v>0</v>
      </c>
    </row>
    <row r="55" spans="1:21" x14ac:dyDescent="0.25">
      <c r="A55" t="s">
        <v>199</v>
      </c>
      <c r="B55" s="1">
        <v>40554</v>
      </c>
      <c r="C55">
        <v>11</v>
      </c>
      <c r="D55">
        <v>1</v>
      </c>
      <c r="E55">
        <v>2011</v>
      </c>
      <c r="F55" s="1">
        <v>40554</v>
      </c>
      <c r="G55" t="s">
        <v>200</v>
      </c>
      <c r="H55" t="s">
        <v>33</v>
      </c>
      <c r="I55" t="s">
        <v>201</v>
      </c>
      <c r="J55" t="s">
        <v>202</v>
      </c>
      <c r="K55" t="s">
        <v>36</v>
      </c>
      <c r="L55" t="s">
        <v>37</v>
      </c>
      <c r="M55" t="s">
        <v>38</v>
      </c>
      <c r="N55" t="s">
        <v>28</v>
      </c>
      <c r="O55" t="s">
        <v>39</v>
      </c>
      <c r="P55" t="s">
        <v>203</v>
      </c>
      <c r="Q55">
        <v>0</v>
      </c>
      <c r="R55">
        <v>87</v>
      </c>
      <c r="S55">
        <v>25</v>
      </c>
      <c r="T55">
        <v>3</v>
      </c>
      <c r="U55" t="b">
        <v>0</v>
      </c>
    </row>
    <row r="56" spans="1:21" x14ac:dyDescent="0.25">
      <c r="A56" t="s">
        <v>199</v>
      </c>
      <c r="B56" s="1">
        <v>40554</v>
      </c>
      <c r="C56">
        <v>11</v>
      </c>
      <c r="D56">
        <v>1</v>
      </c>
      <c r="E56">
        <v>2011</v>
      </c>
      <c r="F56" s="1">
        <v>40554</v>
      </c>
      <c r="G56" t="s">
        <v>200</v>
      </c>
      <c r="H56" t="s">
        <v>33</v>
      </c>
      <c r="I56" t="s">
        <v>201</v>
      </c>
      <c r="J56" t="s">
        <v>202</v>
      </c>
      <c r="K56" t="s">
        <v>36</v>
      </c>
      <c r="L56" t="s">
        <v>37</v>
      </c>
      <c r="M56" t="s">
        <v>38</v>
      </c>
      <c r="N56" t="s">
        <v>28</v>
      </c>
      <c r="O56" t="s">
        <v>39</v>
      </c>
      <c r="P56" t="s">
        <v>204</v>
      </c>
      <c r="Q56">
        <v>0</v>
      </c>
      <c r="R56">
        <v>137</v>
      </c>
      <c r="S56">
        <v>38</v>
      </c>
      <c r="T56">
        <v>5</v>
      </c>
      <c r="U56" t="b">
        <v>0</v>
      </c>
    </row>
    <row r="57" spans="1:21" x14ac:dyDescent="0.25">
      <c r="A57" t="s">
        <v>199</v>
      </c>
      <c r="B57" s="1">
        <v>40554</v>
      </c>
      <c r="C57">
        <v>11</v>
      </c>
      <c r="D57">
        <v>1</v>
      </c>
      <c r="E57">
        <v>2011</v>
      </c>
      <c r="F57" s="1">
        <v>40554</v>
      </c>
      <c r="G57" t="s">
        <v>200</v>
      </c>
      <c r="H57" t="s">
        <v>33</v>
      </c>
      <c r="I57" t="s">
        <v>201</v>
      </c>
      <c r="J57" t="s">
        <v>202</v>
      </c>
      <c r="K57" t="s">
        <v>36</v>
      </c>
      <c r="L57" t="s">
        <v>37</v>
      </c>
      <c r="M57" t="s">
        <v>38</v>
      </c>
      <c r="N57" t="s">
        <v>28</v>
      </c>
      <c r="O57" t="s">
        <v>54</v>
      </c>
      <c r="P57" t="s">
        <v>205</v>
      </c>
      <c r="Q57">
        <v>0</v>
      </c>
      <c r="R57">
        <v>929</v>
      </c>
      <c r="S57">
        <v>361</v>
      </c>
      <c r="T57">
        <v>5</v>
      </c>
      <c r="U57" t="b">
        <v>0</v>
      </c>
    </row>
    <row r="58" spans="1:21" x14ac:dyDescent="0.25">
      <c r="A58" t="s">
        <v>199</v>
      </c>
      <c r="B58" s="1">
        <v>40554</v>
      </c>
      <c r="C58">
        <v>11</v>
      </c>
      <c r="D58">
        <v>1</v>
      </c>
      <c r="E58">
        <v>2011</v>
      </c>
      <c r="F58" s="1">
        <v>40554</v>
      </c>
      <c r="G58" t="s">
        <v>200</v>
      </c>
      <c r="H58" t="s">
        <v>33</v>
      </c>
      <c r="I58" t="s">
        <v>201</v>
      </c>
      <c r="J58" t="s">
        <v>202</v>
      </c>
      <c r="K58" t="s">
        <v>36</v>
      </c>
      <c r="L58" t="s">
        <v>37</v>
      </c>
      <c r="M58" t="s">
        <v>38</v>
      </c>
      <c r="N58" t="s">
        <v>28</v>
      </c>
      <c r="O58" t="s">
        <v>54</v>
      </c>
      <c r="P58" t="s">
        <v>206</v>
      </c>
      <c r="Q58">
        <v>0</v>
      </c>
      <c r="R58">
        <v>87</v>
      </c>
      <c r="S58">
        <v>3</v>
      </c>
      <c r="T58">
        <v>2</v>
      </c>
      <c r="U58" t="b">
        <v>0</v>
      </c>
    </row>
    <row r="59" spans="1:21" x14ac:dyDescent="0.25">
      <c r="A59" t="s">
        <v>207</v>
      </c>
      <c r="B59" s="1">
        <v>40555</v>
      </c>
      <c r="C59">
        <v>12</v>
      </c>
      <c r="D59">
        <v>1</v>
      </c>
      <c r="E59">
        <v>2011</v>
      </c>
      <c r="F59" s="1">
        <v>40555</v>
      </c>
      <c r="G59" t="s">
        <v>208</v>
      </c>
      <c r="H59" t="s">
        <v>120</v>
      </c>
      <c r="I59" t="s">
        <v>209</v>
      </c>
      <c r="J59" t="s">
        <v>210</v>
      </c>
      <c r="K59" t="s">
        <v>47</v>
      </c>
      <c r="L59" t="s">
        <v>26</v>
      </c>
      <c r="M59" t="s">
        <v>27</v>
      </c>
      <c r="N59" t="s">
        <v>28</v>
      </c>
      <c r="O59" t="s">
        <v>54</v>
      </c>
      <c r="P59" t="s">
        <v>211</v>
      </c>
      <c r="Q59">
        <v>0</v>
      </c>
      <c r="R59">
        <v>112</v>
      </c>
      <c r="S59">
        <v>-3</v>
      </c>
      <c r="T59">
        <v>2</v>
      </c>
      <c r="U59" t="b">
        <v>0</v>
      </c>
    </row>
    <row r="60" spans="1:21" x14ac:dyDescent="0.25">
      <c r="A60" t="s">
        <v>207</v>
      </c>
      <c r="B60" s="1">
        <v>40555</v>
      </c>
      <c r="C60">
        <v>12</v>
      </c>
      <c r="D60">
        <v>1</v>
      </c>
      <c r="E60">
        <v>2011</v>
      </c>
      <c r="F60" s="1">
        <v>40555</v>
      </c>
      <c r="G60" t="s">
        <v>208</v>
      </c>
      <c r="H60" t="s">
        <v>120</v>
      </c>
      <c r="I60" t="s">
        <v>209</v>
      </c>
      <c r="J60" t="s">
        <v>210</v>
      </c>
      <c r="K60" t="s">
        <v>47</v>
      </c>
      <c r="L60" t="s">
        <v>26</v>
      </c>
      <c r="M60" t="s">
        <v>27</v>
      </c>
      <c r="N60" t="s">
        <v>56</v>
      </c>
      <c r="O60" t="s">
        <v>185</v>
      </c>
      <c r="P60" t="s">
        <v>212</v>
      </c>
      <c r="Q60">
        <v>0</v>
      </c>
      <c r="R60">
        <v>1894</v>
      </c>
      <c r="S60">
        <v>701</v>
      </c>
      <c r="T60">
        <v>5</v>
      </c>
      <c r="U60" t="b">
        <v>1</v>
      </c>
    </row>
    <row r="61" spans="1:21" x14ac:dyDescent="0.25">
      <c r="A61" t="s">
        <v>213</v>
      </c>
      <c r="B61" s="1">
        <v>40555</v>
      </c>
      <c r="C61">
        <v>12</v>
      </c>
      <c r="D61">
        <v>1</v>
      </c>
      <c r="E61">
        <v>2011</v>
      </c>
      <c r="F61" s="1">
        <v>40555</v>
      </c>
      <c r="G61" t="s">
        <v>214</v>
      </c>
      <c r="H61" t="s">
        <v>215</v>
      </c>
      <c r="I61" t="s">
        <v>216</v>
      </c>
      <c r="J61" t="s">
        <v>217</v>
      </c>
      <c r="K61" t="s">
        <v>36</v>
      </c>
      <c r="L61" t="s">
        <v>26</v>
      </c>
      <c r="M61" t="s">
        <v>38</v>
      </c>
      <c r="N61" t="s">
        <v>56</v>
      </c>
      <c r="O61" t="s">
        <v>81</v>
      </c>
      <c r="P61" t="s">
        <v>218</v>
      </c>
      <c r="Q61">
        <v>0</v>
      </c>
      <c r="R61">
        <v>1796</v>
      </c>
      <c r="S61">
        <v>844</v>
      </c>
      <c r="T61">
        <v>7</v>
      </c>
      <c r="U61" t="b">
        <v>1</v>
      </c>
    </row>
    <row r="62" spans="1:21" x14ac:dyDescent="0.25">
      <c r="A62" t="s">
        <v>219</v>
      </c>
      <c r="B62" s="1">
        <v>40555</v>
      </c>
      <c r="C62">
        <v>12</v>
      </c>
      <c r="D62">
        <v>1</v>
      </c>
      <c r="E62">
        <v>2011</v>
      </c>
      <c r="F62" s="1">
        <v>40555</v>
      </c>
      <c r="G62" t="s">
        <v>220</v>
      </c>
      <c r="H62" t="s">
        <v>120</v>
      </c>
      <c r="I62" t="s">
        <v>221</v>
      </c>
      <c r="J62" t="s">
        <v>222</v>
      </c>
      <c r="K62" t="s">
        <v>47</v>
      </c>
      <c r="L62" t="s">
        <v>37</v>
      </c>
      <c r="M62" t="s">
        <v>98</v>
      </c>
      <c r="N62" t="s">
        <v>28</v>
      </c>
      <c r="O62" t="s">
        <v>29</v>
      </c>
      <c r="P62" t="s">
        <v>223</v>
      </c>
      <c r="Q62">
        <v>0</v>
      </c>
      <c r="R62">
        <v>26</v>
      </c>
      <c r="S62">
        <v>5</v>
      </c>
      <c r="T62">
        <v>1</v>
      </c>
      <c r="U62" t="b">
        <v>0</v>
      </c>
    </row>
    <row r="63" spans="1:21" x14ac:dyDescent="0.25">
      <c r="A63" t="s">
        <v>224</v>
      </c>
      <c r="B63" s="1">
        <v>40555</v>
      </c>
      <c r="C63">
        <v>12</v>
      </c>
      <c r="D63">
        <v>1</v>
      </c>
      <c r="E63">
        <v>2011</v>
      </c>
      <c r="F63" s="1">
        <v>40555</v>
      </c>
      <c r="G63" t="s">
        <v>225</v>
      </c>
      <c r="H63" t="s">
        <v>61</v>
      </c>
      <c r="I63" t="s">
        <v>108</v>
      </c>
      <c r="J63" t="s">
        <v>226</v>
      </c>
      <c r="K63" t="s">
        <v>36</v>
      </c>
      <c r="L63" t="s">
        <v>37</v>
      </c>
      <c r="M63" t="s">
        <v>38</v>
      </c>
      <c r="N63" t="s">
        <v>28</v>
      </c>
      <c r="O63" t="s">
        <v>227</v>
      </c>
      <c r="P63" t="s">
        <v>228</v>
      </c>
      <c r="Q63">
        <v>0</v>
      </c>
      <c r="R63">
        <v>12</v>
      </c>
      <c r="S63">
        <v>4</v>
      </c>
      <c r="T63">
        <v>1</v>
      </c>
      <c r="U63" t="b">
        <v>1</v>
      </c>
    </row>
    <row r="64" spans="1:21" x14ac:dyDescent="0.25">
      <c r="A64" t="s">
        <v>224</v>
      </c>
      <c r="B64" s="1">
        <v>40555</v>
      </c>
      <c r="C64">
        <v>12</v>
      </c>
      <c r="D64">
        <v>1</v>
      </c>
      <c r="E64">
        <v>2011</v>
      </c>
      <c r="F64" s="1">
        <v>40555</v>
      </c>
      <c r="G64" t="s">
        <v>225</v>
      </c>
      <c r="H64" t="s">
        <v>61</v>
      </c>
      <c r="I64" t="s">
        <v>108</v>
      </c>
      <c r="J64" t="s">
        <v>226</v>
      </c>
      <c r="K64" t="s">
        <v>36</v>
      </c>
      <c r="L64" t="s">
        <v>37</v>
      </c>
      <c r="M64" t="s">
        <v>38</v>
      </c>
      <c r="N64" t="s">
        <v>28</v>
      </c>
      <c r="O64" t="s">
        <v>54</v>
      </c>
      <c r="P64" t="s">
        <v>229</v>
      </c>
      <c r="Q64">
        <v>0</v>
      </c>
      <c r="R64">
        <v>392</v>
      </c>
      <c r="S64">
        <v>-44</v>
      </c>
      <c r="T64">
        <v>9</v>
      </c>
      <c r="U64" t="b">
        <v>0</v>
      </c>
    </row>
    <row r="65" spans="1:21" x14ac:dyDescent="0.25">
      <c r="A65" t="s">
        <v>230</v>
      </c>
      <c r="B65" s="1">
        <v>40555</v>
      </c>
      <c r="C65">
        <v>12</v>
      </c>
      <c r="D65">
        <v>1</v>
      </c>
      <c r="E65">
        <v>2011</v>
      </c>
      <c r="F65" s="1">
        <v>40555</v>
      </c>
      <c r="G65" t="s">
        <v>79</v>
      </c>
      <c r="H65" t="s">
        <v>23</v>
      </c>
      <c r="I65" t="s">
        <v>24</v>
      </c>
      <c r="J65" t="s">
        <v>24</v>
      </c>
      <c r="K65" t="s">
        <v>25</v>
      </c>
      <c r="L65" t="s">
        <v>70</v>
      </c>
      <c r="M65" t="s">
        <v>98</v>
      </c>
      <c r="N65" t="s">
        <v>28</v>
      </c>
      <c r="O65" t="s">
        <v>39</v>
      </c>
      <c r="P65" t="s">
        <v>231</v>
      </c>
      <c r="Q65">
        <v>1</v>
      </c>
      <c r="R65">
        <v>180</v>
      </c>
      <c r="S65">
        <v>-90</v>
      </c>
      <c r="T65">
        <v>7</v>
      </c>
      <c r="U65" t="b">
        <v>0</v>
      </c>
    </row>
    <row r="66" spans="1:21" x14ac:dyDescent="0.25">
      <c r="A66" t="s">
        <v>232</v>
      </c>
      <c r="B66" s="1">
        <v>40576</v>
      </c>
      <c r="C66">
        <v>2</v>
      </c>
      <c r="D66">
        <v>2</v>
      </c>
      <c r="E66">
        <v>2011</v>
      </c>
      <c r="F66" s="1">
        <v>40576</v>
      </c>
      <c r="G66" t="s">
        <v>233</v>
      </c>
      <c r="H66" t="s">
        <v>33</v>
      </c>
      <c r="I66" t="s">
        <v>234</v>
      </c>
      <c r="J66" t="s">
        <v>235</v>
      </c>
      <c r="K66" t="s">
        <v>36</v>
      </c>
      <c r="L66" t="s">
        <v>70</v>
      </c>
      <c r="M66" t="s">
        <v>98</v>
      </c>
      <c r="N66" t="s">
        <v>28</v>
      </c>
      <c r="O66" t="s">
        <v>29</v>
      </c>
      <c r="P66" t="s">
        <v>236</v>
      </c>
      <c r="Q66">
        <v>1</v>
      </c>
      <c r="R66">
        <v>13</v>
      </c>
      <c r="S66">
        <v>-8</v>
      </c>
      <c r="T66">
        <v>1</v>
      </c>
      <c r="U66" t="b">
        <v>0</v>
      </c>
    </row>
    <row r="67" spans="1:21" x14ac:dyDescent="0.25">
      <c r="A67" t="s">
        <v>232</v>
      </c>
      <c r="B67" s="1">
        <v>40576</v>
      </c>
      <c r="C67">
        <v>2</v>
      </c>
      <c r="D67">
        <v>2</v>
      </c>
      <c r="E67">
        <v>2011</v>
      </c>
      <c r="F67" s="1">
        <v>40576</v>
      </c>
      <c r="G67" t="s">
        <v>233</v>
      </c>
      <c r="H67" t="s">
        <v>33</v>
      </c>
      <c r="I67" t="s">
        <v>234</v>
      </c>
      <c r="J67" t="s">
        <v>235</v>
      </c>
      <c r="K67" t="s">
        <v>36</v>
      </c>
      <c r="L67" t="s">
        <v>70</v>
      </c>
      <c r="M67" t="s">
        <v>98</v>
      </c>
      <c r="N67" t="s">
        <v>56</v>
      </c>
      <c r="O67" t="s">
        <v>185</v>
      </c>
      <c r="P67" t="s">
        <v>237</v>
      </c>
      <c r="Q67">
        <v>1</v>
      </c>
      <c r="R67">
        <v>86</v>
      </c>
      <c r="S67">
        <v>0</v>
      </c>
      <c r="T67">
        <v>1</v>
      </c>
      <c r="U67" t="b">
        <v>1</v>
      </c>
    </row>
    <row r="68" spans="1:21" x14ac:dyDescent="0.25">
      <c r="A68" t="s">
        <v>232</v>
      </c>
      <c r="B68" s="1">
        <v>40576</v>
      </c>
      <c r="C68">
        <v>2</v>
      </c>
      <c r="D68">
        <v>2</v>
      </c>
      <c r="E68">
        <v>2011</v>
      </c>
      <c r="F68" s="1">
        <v>40576</v>
      </c>
      <c r="G68" t="s">
        <v>233</v>
      </c>
      <c r="H68" t="s">
        <v>33</v>
      </c>
      <c r="I68" t="s">
        <v>234</v>
      </c>
      <c r="J68" t="s">
        <v>235</v>
      </c>
      <c r="K68" t="s">
        <v>36</v>
      </c>
      <c r="L68" t="s">
        <v>70</v>
      </c>
      <c r="M68" t="s">
        <v>98</v>
      </c>
      <c r="N68" t="s">
        <v>56</v>
      </c>
      <c r="O68" t="s">
        <v>104</v>
      </c>
      <c r="P68" t="s">
        <v>238</v>
      </c>
      <c r="Q68">
        <v>1</v>
      </c>
      <c r="R68">
        <v>584</v>
      </c>
      <c r="S68">
        <v>-59</v>
      </c>
      <c r="T68">
        <v>8</v>
      </c>
      <c r="U68" t="b">
        <v>1</v>
      </c>
    </row>
    <row r="69" spans="1:21" x14ac:dyDescent="0.25">
      <c r="A69" t="s">
        <v>239</v>
      </c>
      <c r="B69" s="1">
        <v>40576</v>
      </c>
      <c r="C69">
        <v>2</v>
      </c>
      <c r="D69">
        <v>2</v>
      </c>
      <c r="E69">
        <v>2011</v>
      </c>
      <c r="F69" s="1">
        <v>40576</v>
      </c>
      <c r="G69" t="s">
        <v>240</v>
      </c>
      <c r="H69" t="s">
        <v>120</v>
      </c>
      <c r="I69" t="s">
        <v>241</v>
      </c>
      <c r="J69" t="s">
        <v>242</v>
      </c>
      <c r="K69" t="s">
        <v>47</v>
      </c>
      <c r="L69" t="s">
        <v>70</v>
      </c>
      <c r="M69" t="s">
        <v>27</v>
      </c>
      <c r="N69" t="s">
        <v>28</v>
      </c>
      <c r="O69" t="s">
        <v>183</v>
      </c>
      <c r="P69" t="s">
        <v>243</v>
      </c>
      <c r="Q69">
        <v>0</v>
      </c>
      <c r="R69">
        <v>38</v>
      </c>
      <c r="S69">
        <v>18</v>
      </c>
      <c r="T69">
        <v>1</v>
      </c>
      <c r="U69" t="b">
        <v>1</v>
      </c>
    </row>
    <row r="70" spans="1:21" x14ac:dyDescent="0.25">
      <c r="A70" t="s">
        <v>239</v>
      </c>
      <c r="B70" s="1">
        <v>40576</v>
      </c>
      <c r="C70">
        <v>2</v>
      </c>
      <c r="D70">
        <v>2</v>
      </c>
      <c r="E70">
        <v>2011</v>
      </c>
      <c r="F70" s="1">
        <v>40576</v>
      </c>
      <c r="G70" t="s">
        <v>240</v>
      </c>
      <c r="H70" t="s">
        <v>120</v>
      </c>
      <c r="I70" t="s">
        <v>241</v>
      </c>
      <c r="J70" t="s">
        <v>242</v>
      </c>
      <c r="K70" t="s">
        <v>47</v>
      </c>
      <c r="L70" t="s">
        <v>70</v>
      </c>
      <c r="M70" t="s">
        <v>27</v>
      </c>
      <c r="N70" t="s">
        <v>56</v>
      </c>
      <c r="O70" t="s">
        <v>104</v>
      </c>
      <c r="P70" t="s">
        <v>244</v>
      </c>
      <c r="Q70">
        <v>0</v>
      </c>
      <c r="R70">
        <v>587</v>
      </c>
      <c r="S70">
        <v>104</v>
      </c>
      <c r="T70">
        <v>1</v>
      </c>
      <c r="U70" t="b">
        <v>1</v>
      </c>
    </row>
    <row r="71" spans="1:21" x14ac:dyDescent="0.25">
      <c r="A71" t="s">
        <v>245</v>
      </c>
      <c r="B71" s="1">
        <v>40576</v>
      </c>
      <c r="C71">
        <v>2</v>
      </c>
      <c r="D71">
        <v>2</v>
      </c>
      <c r="E71">
        <v>2011</v>
      </c>
      <c r="F71" s="1">
        <v>40576</v>
      </c>
      <c r="G71" t="s">
        <v>79</v>
      </c>
      <c r="H71" t="s">
        <v>120</v>
      </c>
      <c r="I71" t="s">
        <v>209</v>
      </c>
      <c r="J71" t="s">
        <v>246</v>
      </c>
      <c r="K71" t="s">
        <v>47</v>
      </c>
      <c r="L71" t="s">
        <v>70</v>
      </c>
      <c r="M71" t="s">
        <v>98</v>
      </c>
      <c r="N71" t="s">
        <v>28</v>
      </c>
      <c r="O71" t="s">
        <v>48</v>
      </c>
      <c r="P71" t="s">
        <v>247</v>
      </c>
      <c r="Q71">
        <v>0</v>
      </c>
      <c r="R71">
        <v>44</v>
      </c>
      <c r="S71">
        <v>8</v>
      </c>
      <c r="T71">
        <v>2</v>
      </c>
      <c r="U71" t="b">
        <v>1</v>
      </c>
    </row>
    <row r="72" spans="1:21" x14ac:dyDescent="0.25">
      <c r="A72" t="s">
        <v>248</v>
      </c>
      <c r="B72" s="1">
        <v>40576</v>
      </c>
      <c r="C72">
        <v>2</v>
      </c>
      <c r="D72">
        <v>2</v>
      </c>
      <c r="E72">
        <v>2011</v>
      </c>
      <c r="F72" s="1">
        <v>40576</v>
      </c>
      <c r="G72" t="s">
        <v>249</v>
      </c>
      <c r="H72" t="s">
        <v>120</v>
      </c>
      <c r="I72" t="s">
        <v>121</v>
      </c>
      <c r="J72" t="s">
        <v>122</v>
      </c>
      <c r="K72" t="s">
        <v>47</v>
      </c>
      <c r="L72" t="s">
        <v>37</v>
      </c>
      <c r="M72" t="s">
        <v>27</v>
      </c>
      <c r="N72" t="s">
        <v>71</v>
      </c>
      <c r="O72" t="s">
        <v>72</v>
      </c>
      <c r="P72" t="s">
        <v>250</v>
      </c>
      <c r="Q72">
        <v>0</v>
      </c>
      <c r="R72">
        <v>729</v>
      </c>
      <c r="S72">
        <v>241</v>
      </c>
      <c r="T72">
        <v>2</v>
      </c>
      <c r="U72" t="b">
        <v>0</v>
      </c>
    </row>
    <row r="73" spans="1:21" x14ac:dyDescent="0.25">
      <c r="A73" t="s">
        <v>248</v>
      </c>
      <c r="B73" s="1">
        <v>40576</v>
      </c>
      <c r="C73">
        <v>2</v>
      </c>
      <c r="D73">
        <v>2</v>
      </c>
      <c r="E73">
        <v>2011</v>
      </c>
      <c r="F73" s="1">
        <v>40576</v>
      </c>
      <c r="G73" t="s">
        <v>249</v>
      </c>
      <c r="H73" t="s">
        <v>120</v>
      </c>
      <c r="I73" t="s">
        <v>121</v>
      </c>
      <c r="J73" t="s">
        <v>122</v>
      </c>
      <c r="K73" t="s">
        <v>47</v>
      </c>
      <c r="L73" t="s">
        <v>37</v>
      </c>
      <c r="M73" t="s">
        <v>27</v>
      </c>
      <c r="N73" t="s">
        <v>71</v>
      </c>
      <c r="O73" t="s">
        <v>74</v>
      </c>
      <c r="P73" t="s">
        <v>251</v>
      </c>
      <c r="Q73">
        <v>0</v>
      </c>
      <c r="R73">
        <v>266</v>
      </c>
      <c r="S73">
        <v>23</v>
      </c>
      <c r="T73">
        <v>4</v>
      </c>
      <c r="U73" t="b">
        <v>1</v>
      </c>
    </row>
    <row r="74" spans="1:21" x14ac:dyDescent="0.25">
      <c r="A74" t="s">
        <v>248</v>
      </c>
      <c r="B74" s="1">
        <v>40576</v>
      </c>
      <c r="C74">
        <v>2</v>
      </c>
      <c r="D74">
        <v>2</v>
      </c>
      <c r="E74">
        <v>2011</v>
      </c>
      <c r="F74" s="1">
        <v>40576</v>
      </c>
      <c r="G74" t="s">
        <v>249</v>
      </c>
      <c r="H74" t="s">
        <v>120</v>
      </c>
      <c r="I74" t="s">
        <v>121</v>
      </c>
      <c r="J74" t="s">
        <v>122</v>
      </c>
      <c r="K74" t="s">
        <v>47</v>
      </c>
      <c r="L74" t="s">
        <v>37</v>
      </c>
      <c r="M74" t="s">
        <v>27</v>
      </c>
      <c r="N74" t="s">
        <v>28</v>
      </c>
      <c r="O74" t="s">
        <v>48</v>
      </c>
      <c r="P74" t="s">
        <v>252</v>
      </c>
      <c r="Q74">
        <v>0</v>
      </c>
      <c r="R74">
        <v>57</v>
      </c>
      <c r="S74">
        <v>1</v>
      </c>
      <c r="T74">
        <v>1</v>
      </c>
      <c r="U74" t="b">
        <v>1</v>
      </c>
    </row>
    <row r="75" spans="1:21" x14ac:dyDescent="0.25">
      <c r="A75" t="s">
        <v>248</v>
      </c>
      <c r="B75" s="1">
        <v>40576</v>
      </c>
      <c r="C75">
        <v>2</v>
      </c>
      <c r="D75">
        <v>2</v>
      </c>
      <c r="E75">
        <v>2011</v>
      </c>
      <c r="F75" s="1">
        <v>40576</v>
      </c>
      <c r="G75" t="s">
        <v>249</v>
      </c>
      <c r="H75" t="s">
        <v>120</v>
      </c>
      <c r="I75" t="s">
        <v>121</v>
      </c>
      <c r="J75" t="s">
        <v>122</v>
      </c>
      <c r="K75" t="s">
        <v>47</v>
      </c>
      <c r="L75" t="s">
        <v>37</v>
      </c>
      <c r="M75" t="s">
        <v>27</v>
      </c>
      <c r="N75" t="s">
        <v>28</v>
      </c>
      <c r="O75" t="s">
        <v>48</v>
      </c>
      <c r="P75" t="s">
        <v>49</v>
      </c>
      <c r="Q75">
        <v>0</v>
      </c>
      <c r="R75">
        <v>116</v>
      </c>
      <c r="S75">
        <v>13</v>
      </c>
      <c r="T75">
        <v>4</v>
      </c>
      <c r="U75" t="b">
        <v>0</v>
      </c>
    </row>
    <row r="76" spans="1:21" x14ac:dyDescent="0.25">
      <c r="A76" t="s">
        <v>253</v>
      </c>
      <c r="B76" s="1">
        <v>40576</v>
      </c>
      <c r="C76">
        <v>2</v>
      </c>
      <c r="D76">
        <v>2</v>
      </c>
      <c r="E76">
        <v>2011</v>
      </c>
      <c r="F76" s="1">
        <v>40576</v>
      </c>
      <c r="G76" t="s">
        <v>254</v>
      </c>
      <c r="H76" t="s">
        <v>67</v>
      </c>
      <c r="I76" t="s">
        <v>68</v>
      </c>
      <c r="J76" t="s">
        <v>255</v>
      </c>
      <c r="K76" t="s">
        <v>25</v>
      </c>
      <c r="L76" t="s">
        <v>37</v>
      </c>
      <c r="M76" t="s">
        <v>98</v>
      </c>
      <c r="N76" t="s">
        <v>56</v>
      </c>
      <c r="O76" t="s">
        <v>104</v>
      </c>
      <c r="P76" t="s">
        <v>256</v>
      </c>
      <c r="Q76">
        <v>0</v>
      </c>
      <c r="R76">
        <v>162</v>
      </c>
      <c r="S76">
        <v>43</v>
      </c>
      <c r="T76">
        <v>2</v>
      </c>
      <c r="U76" t="b">
        <v>1</v>
      </c>
    </row>
    <row r="77" spans="1:21" x14ac:dyDescent="0.25">
      <c r="A77" t="s">
        <v>257</v>
      </c>
      <c r="B77" s="1">
        <v>40576</v>
      </c>
      <c r="C77">
        <v>2</v>
      </c>
      <c r="D77">
        <v>2</v>
      </c>
      <c r="E77">
        <v>2011</v>
      </c>
      <c r="F77" s="1">
        <v>40576</v>
      </c>
      <c r="G77" t="s">
        <v>258</v>
      </c>
      <c r="H77" t="s">
        <v>61</v>
      </c>
      <c r="I77" t="s">
        <v>62</v>
      </c>
      <c r="J77" t="s">
        <v>259</v>
      </c>
      <c r="K77" t="s">
        <v>36</v>
      </c>
      <c r="L77" t="s">
        <v>37</v>
      </c>
      <c r="M77" t="s">
        <v>38</v>
      </c>
      <c r="N77" t="s">
        <v>28</v>
      </c>
      <c r="O77" t="s">
        <v>29</v>
      </c>
      <c r="P77" t="s">
        <v>260</v>
      </c>
      <c r="Q77">
        <v>1</v>
      </c>
      <c r="R77">
        <v>46</v>
      </c>
      <c r="S77">
        <v>-41</v>
      </c>
      <c r="T77">
        <v>5</v>
      </c>
      <c r="U77" t="b">
        <v>0</v>
      </c>
    </row>
    <row r="78" spans="1:21" x14ac:dyDescent="0.25">
      <c r="A78" t="s">
        <v>257</v>
      </c>
      <c r="B78" s="1">
        <v>40576</v>
      </c>
      <c r="C78">
        <v>2</v>
      </c>
      <c r="D78">
        <v>2</v>
      </c>
      <c r="E78">
        <v>2011</v>
      </c>
      <c r="F78" s="1">
        <v>40576</v>
      </c>
      <c r="G78" t="s">
        <v>258</v>
      </c>
      <c r="H78" t="s">
        <v>61</v>
      </c>
      <c r="I78" t="s">
        <v>62</v>
      </c>
      <c r="J78" t="s">
        <v>259</v>
      </c>
      <c r="K78" t="s">
        <v>36</v>
      </c>
      <c r="L78" t="s">
        <v>37</v>
      </c>
      <c r="M78" t="s">
        <v>38</v>
      </c>
      <c r="N78" t="s">
        <v>56</v>
      </c>
      <c r="O78" t="s">
        <v>81</v>
      </c>
      <c r="P78" t="s">
        <v>261</v>
      </c>
      <c r="Q78">
        <v>1</v>
      </c>
      <c r="R78">
        <v>44</v>
      </c>
      <c r="S78">
        <v>-8</v>
      </c>
      <c r="T78">
        <v>2</v>
      </c>
      <c r="U78" t="b">
        <v>0</v>
      </c>
    </row>
    <row r="79" spans="1:21" x14ac:dyDescent="0.25">
      <c r="A79" t="s">
        <v>257</v>
      </c>
      <c r="B79" s="1">
        <v>40576</v>
      </c>
      <c r="C79">
        <v>2</v>
      </c>
      <c r="D79">
        <v>2</v>
      </c>
      <c r="E79">
        <v>2011</v>
      </c>
      <c r="F79" s="1">
        <v>40576</v>
      </c>
      <c r="G79" t="s">
        <v>258</v>
      </c>
      <c r="H79" t="s">
        <v>61</v>
      </c>
      <c r="I79" t="s">
        <v>62</v>
      </c>
      <c r="J79" t="s">
        <v>259</v>
      </c>
      <c r="K79" t="s">
        <v>36</v>
      </c>
      <c r="L79" t="s">
        <v>37</v>
      </c>
      <c r="M79" t="s">
        <v>38</v>
      </c>
      <c r="N79" t="s">
        <v>56</v>
      </c>
      <c r="O79" t="s">
        <v>185</v>
      </c>
      <c r="P79" t="s">
        <v>262</v>
      </c>
      <c r="Q79">
        <v>1</v>
      </c>
      <c r="R79">
        <v>550</v>
      </c>
      <c r="S79">
        <v>-236</v>
      </c>
      <c r="T79">
        <v>6</v>
      </c>
      <c r="U79" t="b">
        <v>0</v>
      </c>
    </row>
    <row r="80" spans="1:21" x14ac:dyDescent="0.25">
      <c r="A80" t="s">
        <v>257</v>
      </c>
      <c r="B80" s="1">
        <v>40576</v>
      </c>
      <c r="C80">
        <v>2</v>
      </c>
      <c r="D80">
        <v>2</v>
      </c>
      <c r="E80">
        <v>2011</v>
      </c>
      <c r="F80" s="1">
        <v>40576</v>
      </c>
      <c r="G80" t="s">
        <v>258</v>
      </c>
      <c r="H80" t="s">
        <v>61</v>
      </c>
      <c r="I80" t="s">
        <v>62</v>
      </c>
      <c r="J80" t="s">
        <v>259</v>
      </c>
      <c r="K80" t="s">
        <v>36</v>
      </c>
      <c r="L80" t="s">
        <v>37</v>
      </c>
      <c r="M80" t="s">
        <v>38</v>
      </c>
      <c r="N80" t="s">
        <v>56</v>
      </c>
      <c r="O80" t="s">
        <v>57</v>
      </c>
      <c r="P80" t="s">
        <v>263</v>
      </c>
      <c r="Q80">
        <v>1</v>
      </c>
      <c r="R80">
        <v>89</v>
      </c>
      <c r="S80">
        <v>-76</v>
      </c>
      <c r="T80">
        <v>3</v>
      </c>
      <c r="U80" t="b">
        <v>1</v>
      </c>
    </row>
    <row r="81" spans="1:21" x14ac:dyDescent="0.25">
      <c r="A81" t="s">
        <v>264</v>
      </c>
      <c r="B81" s="1">
        <v>40576</v>
      </c>
      <c r="C81">
        <v>2</v>
      </c>
      <c r="D81">
        <v>2</v>
      </c>
      <c r="E81">
        <v>2011</v>
      </c>
      <c r="F81" s="1">
        <v>40576</v>
      </c>
      <c r="G81" t="s">
        <v>265</v>
      </c>
      <c r="H81" t="s">
        <v>33</v>
      </c>
      <c r="I81" t="s">
        <v>266</v>
      </c>
      <c r="J81" t="s">
        <v>267</v>
      </c>
      <c r="K81" t="s">
        <v>36</v>
      </c>
      <c r="L81" t="s">
        <v>70</v>
      </c>
      <c r="M81" t="s">
        <v>268</v>
      </c>
      <c r="N81" t="s">
        <v>28</v>
      </c>
      <c r="O81" t="s">
        <v>54</v>
      </c>
      <c r="P81" t="s">
        <v>269</v>
      </c>
      <c r="Q81">
        <v>0</v>
      </c>
      <c r="R81">
        <v>248</v>
      </c>
      <c r="S81">
        <v>8</v>
      </c>
      <c r="T81">
        <v>2</v>
      </c>
      <c r="U81" t="b">
        <v>0</v>
      </c>
    </row>
    <row r="82" spans="1:21" x14ac:dyDescent="0.25">
      <c r="A82" t="s">
        <v>264</v>
      </c>
      <c r="B82" s="1">
        <v>40576</v>
      </c>
      <c r="C82">
        <v>2</v>
      </c>
      <c r="D82">
        <v>2</v>
      </c>
      <c r="E82">
        <v>2011</v>
      </c>
      <c r="F82" s="1">
        <v>40576</v>
      </c>
      <c r="G82" t="s">
        <v>265</v>
      </c>
      <c r="H82" t="s">
        <v>33</v>
      </c>
      <c r="I82" t="s">
        <v>266</v>
      </c>
      <c r="J82" t="s">
        <v>267</v>
      </c>
      <c r="K82" t="s">
        <v>36</v>
      </c>
      <c r="L82" t="s">
        <v>70</v>
      </c>
      <c r="M82" t="s">
        <v>268</v>
      </c>
      <c r="N82" t="s">
        <v>56</v>
      </c>
      <c r="O82" t="s">
        <v>185</v>
      </c>
      <c r="P82" t="s">
        <v>212</v>
      </c>
      <c r="Q82">
        <v>0</v>
      </c>
      <c r="R82">
        <v>379</v>
      </c>
      <c r="S82">
        <v>140</v>
      </c>
      <c r="T82">
        <v>1</v>
      </c>
      <c r="U82" t="b">
        <v>0</v>
      </c>
    </row>
    <row r="83" spans="1:21" x14ac:dyDescent="0.25">
      <c r="A83" t="s">
        <v>270</v>
      </c>
      <c r="B83" s="1">
        <v>40579</v>
      </c>
      <c r="C83">
        <v>5</v>
      </c>
      <c r="D83">
        <v>2</v>
      </c>
      <c r="E83">
        <v>2011</v>
      </c>
      <c r="F83" s="1">
        <v>40579</v>
      </c>
      <c r="G83" t="s">
        <v>271</v>
      </c>
      <c r="H83" t="s">
        <v>61</v>
      </c>
      <c r="I83" t="s">
        <v>108</v>
      </c>
      <c r="J83" t="s">
        <v>272</v>
      </c>
      <c r="K83" t="s">
        <v>36</v>
      </c>
      <c r="L83" t="s">
        <v>37</v>
      </c>
      <c r="M83" t="s">
        <v>38</v>
      </c>
      <c r="N83" t="s">
        <v>28</v>
      </c>
      <c r="O83" t="s">
        <v>90</v>
      </c>
      <c r="P83" t="s">
        <v>273</v>
      </c>
      <c r="Q83">
        <v>0</v>
      </c>
      <c r="R83">
        <v>1389</v>
      </c>
      <c r="S83">
        <v>154</v>
      </c>
      <c r="T83">
        <v>5</v>
      </c>
      <c r="U83" t="b">
        <v>0</v>
      </c>
    </row>
    <row r="84" spans="1:21" x14ac:dyDescent="0.25">
      <c r="A84" t="s">
        <v>274</v>
      </c>
      <c r="B84" s="1">
        <v>40579</v>
      </c>
      <c r="C84">
        <v>5</v>
      </c>
      <c r="D84">
        <v>2</v>
      </c>
      <c r="E84">
        <v>2011</v>
      </c>
      <c r="F84" s="1">
        <v>40579</v>
      </c>
      <c r="G84" t="s">
        <v>275</v>
      </c>
      <c r="H84" t="s">
        <v>33</v>
      </c>
      <c r="I84" t="s">
        <v>34</v>
      </c>
      <c r="J84" t="s">
        <v>276</v>
      </c>
      <c r="K84" t="s">
        <v>36</v>
      </c>
      <c r="L84" t="s">
        <v>37</v>
      </c>
      <c r="M84" t="s">
        <v>38</v>
      </c>
      <c r="N84" t="s">
        <v>56</v>
      </c>
      <c r="O84" t="s">
        <v>57</v>
      </c>
      <c r="P84" t="s">
        <v>277</v>
      </c>
      <c r="Q84">
        <v>0</v>
      </c>
      <c r="R84">
        <v>162</v>
      </c>
      <c r="S84">
        <v>73</v>
      </c>
      <c r="T84">
        <v>2</v>
      </c>
      <c r="U84" t="b">
        <v>1</v>
      </c>
    </row>
    <row r="85" spans="1:21" x14ac:dyDescent="0.25">
      <c r="A85" t="s">
        <v>278</v>
      </c>
      <c r="B85" s="1">
        <v>40580</v>
      </c>
      <c r="C85">
        <v>6</v>
      </c>
      <c r="D85">
        <v>2</v>
      </c>
      <c r="E85">
        <v>2011</v>
      </c>
      <c r="F85" s="1">
        <v>40580</v>
      </c>
      <c r="G85" t="s">
        <v>279</v>
      </c>
      <c r="H85" t="s">
        <v>44</v>
      </c>
      <c r="I85" t="s">
        <v>280</v>
      </c>
      <c r="J85" t="s">
        <v>281</v>
      </c>
      <c r="K85" t="s">
        <v>47</v>
      </c>
      <c r="L85" t="s">
        <v>37</v>
      </c>
      <c r="M85" t="s">
        <v>38</v>
      </c>
      <c r="N85" t="s">
        <v>28</v>
      </c>
      <c r="O85" t="s">
        <v>54</v>
      </c>
      <c r="P85" t="s">
        <v>282</v>
      </c>
      <c r="Q85">
        <v>0</v>
      </c>
      <c r="R85">
        <v>56</v>
      </c>
      <c r="S85">
        <v>-1</v>
      </c>
      <c r="T85">
        <v>2</v>
      </c>
      <c r="U85" t="b">
        <v>1</v>
      </c>
    </row>
    <row r="86" spans="1:21" x14ac:dyDescent="0.25">
      <c r="A86" t="s">
        <v>278</v>
      </c>
      <c r="B86" s="1">
        <v>40580</v>
      </c>
      <c r="C86">
        <v>6</v>
      </c>
      <c r="D86">
        <v>2</v>
      </c>
      <c r="E86">
        <v>2011</v>
      </c>
      <c r="F86" s="1">
        <v>40580</v>
      </c>
      <c r="G86" t="s">
        <v>279</v>
      </c>
      <c r="H86" t="s">
        <v>44</v>
      </c>
      <c r="I86" t="s">
        <v>280</v>
      </c>
      <c r="J86" t="s">
        <v>281</v>
      </c>
      <c r="K86" t="s">
        <v>47</v>
      </c>
      <c r="L86" t="s">
        <v>37</v>
      </c>
      <c r="M86" t="s">
        <v>38</v>
      </c>
      <c r="N86" t="s">
        <v>56</v>
      </c>
      <c r="O86" t="s">
        <v>185</v>
      </c>
      <c r="P86" t="s">
        <v>283</v>
      </c>
      <c r="Q86">
        <v>0</v>
      </c>
      <c r="R86">
        <v>442</v>
      </c>
      <c r="S86">
        <v>0</v>
      </c>
      <c r="T86">
        <v>3</v>
      </c>
      <c r="U86" t="b">
        <v>1</v>
      </c>
    </row>
    <row r="87" spans="1:21" x14ac:dyDescent="0.25">
      <c r="A87" t="s">
        <v>284</v>
      </c>
      <c r="B87" s="1">
        <v>40580</v>
      </c>
      <c r="C87">
        <v>6</v>
      </c>
      <c r="D87">
        <v>2</v>
      </c>
      <c r="E87">
        <v>2011</v>
      </c>
      <c r="F87" s="1">
        <v>40580</v>
      </c>
      <c r="G87" t="s">
        <v>285</v>
      </c>
      <c r="H87" t="s">
        <v>67</v>
      </c>
      <c r="I87" t="s">
        <v>68</v>
      </c>
      <c r="J87" t="s">
        <v>255</v>
      </c>
      <c r="K87" t="s">
        <v>25</v>
      </c>
      <c r="L87" t="s">
        <v>70</v>
      </c>
      <c r="M87" t="s">
        <v>38</v>
      </c>
      <c r="N87" t="s">
        <v>28</v>
      </c>
      <c r="O87" t="s">
        <v>90</v>
      </c>
      <c r="P87" t="s">
        <v>286</v>
      </c>
      <c r="Q87">
        <v>0</v>
      </c>
      <c r="R87">
        <v>2053</v>
      </c>
      <c r="S87">
        <v>410</v>
      </c>
      <c r="T87">
        <v>4</v>
      </c>
      <c r="U87" t="b">
        <v>1</v>
      </c>
    </row>
    <row r="88" spans="1:21" x14ac:dyDescent="0.25">
      <c r="A88" t="s">
        <v>284</v>
      </c>
      <c r="B88" s="1">
        <v>40580</v>
      </c>
      <c r="C88">
        <v>6</v>
      </c>
      <c r="D88">
        <v>2</v>
      </c>
      <c r="E88">
        <v>2011</v>
      </c>
      <c r="F88" s="1">
        <v>40580</v>
      </c>
      <c r="G88" t="s">
        <v>285</v>
      </c>
      <c r="H88" t="s">
        <v>67</v>
      </c>
      <c r="I88" t="s">
        <v>68</v>
      </c>
      <c r="J88" t="s">
        <v>255</v>
      </c>
      <c r="K88" t="s">
        <v>25</v>
      </c>
      <c r="L88" t="s">
        <v>70</v>
      </c>
      <c r="M88" t="s">
        <v>38</v>
      </c>
      <c r="N88" t="s">
        <v>28</v>
      </c>
      <c r="O88" t="s">
        <v>29</v>
      </c>
      <c r="P88" t="s">
        <v>287</v>
      </c>
      <c r="Q88">
        <v>0</v>
      </c>
      <c r="R88">
        <v>57</v>
      </c>
      <c r="S88">
        <v>4</v>
      </c>
      <c r="T88">
        <v>3</v>
      </c>
      <c r="U88" t="b">
        <v>1</v>
      </c>
    </row>
    <row r="89" spans="1:21" x14ac:dyDescent="0.25">
      <c r="A89" t="s">
        <v>288</v>
      </c>
      <c r="B89" s="1">
        <v>40580</v>
      </c>
      <c r="C89">
        <v>6</v>
      </c>
      <c r="D89">
        <v>2</v>
      </c>
      <c r="E89">
        <v>2011</v>
      </c>
      <c r="F89" s="1">
        <v>40580</v>
      </c>
      <c r="G89" t="s">
        <v>66</v>
      </c>
      <c r="H89" t="s">
        <v>33</v>
      </c>
      <c r="I89" t="s">
        <v>266</v>
      </c>
      <c r="J89" t="s">
        <v>289</v>
      </c>
      <c r="K89" t="s">
        <v>36</v>
      </c>
      <c r="L89" t="s">
        <v>70</v>
      </c>
      <c r="M89" t="s">
        <v>27</v>
      </c>
      <c r="N89" t="s">
        <v>71</v>
      </c>
      <c r="O89" t="s">
        <v>74</v>
      </c>
      <c r="P89" t="s">
        <v>290</v>
      </c>
      <c r="Q89">
        <v>0</v>
      </c>
      <c r="R89">
        <v>1253</v>
      </c>
      <c r="S89">
        <v>-42</v>
      </c>
      <c r="T89">
        <v>3</v>
      </c>
      <c r="U89" t="b">
        <v>0</v>
      </c>
    </row>
    <row r="90" spans="1:21" x14ac:dyDescent="0.25">
      <c r="A90" t="s">
        <v>291</v>
      </c>
      <c r="B90" s="1">
        <v>40580</v>
      </c>
      <c r="C90">
        <v>6</v>
      </c>
      <c r="D90">
        <v>2</v>
      </c>
      <c r="E90">
        <v>2011</v>
      </c>
      <c r="F90" s="1">
        <v>40580</v>
      </c>
      <c r="G90" t="s">
        <v>292</v>
      </c>
      <c r="H90" t="s">
        <v>293</v>
      </c>
      <c r="I90" t="s">
        <v>294</v>
      </c>
      <c r="J90" t="s">
        <v>294</v>
      </c>
      <c r="K90" t="s">
        <v>36</v>
      </c>
      <c r="L90" t="s">
        <v>70</v>
      </c>
      <c r="M90" t="s">
        <v>27</v>
      </c>
      <c r="N90" t="s">
        <v>71</v>
      </c>
      <c r="O90" t="s">
        <v>295</v>
      </c>
      <c r="P90" t="s">
        <v>296</v>
      </c>
      <c r="Q90">
        <v>0</v>
      </c>
      <c r="R90">
        <v>101</v>
      </c>
      <c r="S90">
        <v>5</v>
      </c>
      <c r="T90">
        <v>5</v>
      </c>
      <c r="U90" t="b">
        <v>0</v>
      </c>
    </row>
    <row r="91" spans="1:21" x14ac:dyDescent="0.25">
      <c r="A91" t="s">
        <v>291</v>
      </c>
      <c r="B91" s="1">
        <v>40580</v>
      </c>
      <c r="C91">
        <v>6</v>
      </c>
      <c r="D91">
        <v>2</v>
      </c>
      <c r="E91">
        <v>2011</v>
      </c>
      <c r="F91" s="1">
        <v>40580</v>
      </c>
      <c r="G91" t="s">
        <v>292</v>
      </c>
      <c r="H91" t="s">
        <v>293</v>
      </c>
      <c r="I91" t="s">
        <v>294</v>
      </c>
      <c r="J91" t="s">
        <v>294</v>
      </c>
      <c r="K91" t="s">
        <v>36</v>
      </c>
      <c r="L91" t="s">
        <v>70</v>
      </c>
      <c r="M91" t="s">
        <v>27</v>
      </c>
      <c r="N91" t="s">
        <v>28</v>
      </c>
      <c r="O91" t="s">
        <v>90</v>
      </c>
      <c r="P91" t="s">
        <v>297</v>
      </c>
      <c r="Q91">
        <v>1</v>
      </c>
      <c r="R91">
        <v>125</v>
      </c>
      <c r="S91">
        <v>-105</v>
      </c>
      <c r="T91">
        <v>3</v>
      </c>
      <c r="U91" t="b">
        <v>1</v>
      </c>
    </row>
    <row r="92" spans="1:21" x14ac:dyDescent="0.25">
      <c r="A92" t="s">
        <v>291</v>
      </c>
      <c r="B92" s="1">
        <v>40580</v>
      </c>
      <c r="C92">
        <v>6</v>
      </c>
      <c r="D92">
        <v>2</v>
      </c>
      <c r="E92">
        <v>2011</v>
      </c>
      <c r="F92" s="1">
        <v>40580</v>
      </c>
      <c r="G92" t="s">
        <v>292</v>
      </c>
      <c r="H92" t="s">
        <v>293</v>
      </c>
      <c r="I92" t="s">
        <v>294</v>
      </c>
      <c r="J92" t="s">
        <v>294</v>
      </c>
      <c r="K92" t="s">
        <v>36</v>
      </c>
      <c r="L92" t="s">
        <v>70</v>
      </c>
      <c r="M92" t="s">
        <v>27</v>
      </c>
      <c r="N92" t="s">
        <v>28</v>
      </c>
      <c r="O92" t="s">
        <v>39</v>
      </c>
      <c r="P92" t="s">
        <v>298</v>
      </c>
      <c r="Q92">
        <v>1</v>
      </c>
      <c r="R92">
        <v>50</v>
      </c>
      <c r="S92">
        <v>-22</v>
      </c>
      <c r="T92">
        <v>2</v>
      </c>
      <c r="U92" t="b">
        <v>0</v>
      </c>
    </row>
    <row r="93" spans="1:21" x14ac:dyDescent="0.25">
      <c r="A93" t="s">
        <v>291</v>
      </c>
      <c r="B93" s="1">
        <v>40580</v>
      </c>
      <c r="C93">
        <v>6</v>
      </c>
      <c r="D93">
        <v>2</v>
      </c>
      <c r="E93">
        <v>2011</v>
      </c>
      <c r="F93" s="1">
        <v>40580</v>
      </c>
      <c r="G93" t="s">
        <v>292</v>
      </c>
      <c r="H93" t="s">
        <v>293</v>
      </c>
      <c r="I93" t="s">
        <v>294</v>
      </c>
      <c r="J93" t="s">
        <v>294</v>
      </c>
      <c r="K93" t="s">
        <v>36</v>
      </c>
      <c r="L93" t="s">
        <v>70</v>
      </c>
      <c r="M93" t="s">
        <v>27</v>
      </c>
      <c r="N93" t="s">
        <v>28</v>
      </c>
      <c r="O93" t="s">
        <v>29</v>
      </c>
      <c r="P93" t="s">
        <v>299</v>
      </c>
      <c r="Q93">
        <v>1</v>
      </c>
      <c r="R93">
        <v>90</v>
      </c>
      <c r="S93">
        <v>0</v>
      </c>
      <c r="T93">
        <v>4</v>
      </c>
      <c r="U93" t="b">
        <v>1</v>
      </c>
    </row>
    <row r="94" spans="1:21" x14ac:dyDescent="0.25">
      <c r="A94" t="s">
        <v>291</v>
      </c>
      <c r="B94" s="1">
        <v>40580</v>
      </c>
      <c r="C94">
        <v>6</v>
      </c>
      <c r="D94">
        <v>2</v>
      </c>
      <c r="E94">
        <v>2011</v>
      </c>
      <c r="F94" s="1">
        <v>40580</v>
      </c>
      <c r="G94" t="s">
        <v>292</v>
      </c>
      <c r="H94" t="s">
        <v>293</v>
      </c>
      <c r="I94" t="s">
        <v>294</v>
      </c>
      <c r="J94" t="s">
        <v>294</v>
      </c>
      <c r="K94" t="s">
        <v>36</v>
      </c>
      <c r="L94" t="s">
        <v>70</v>
      </c>
      <c r="M94" t="s">
        <v>27</v>
      </c>
      <c r="N94" t="s">
        <v>56</v>
      </c>
      <c r="O94" t="s">
        <v>81</v>
      </c>
      <c r="P94" t="s">
        <v>300</v>
      </c>
      <c r="Q94">
        <v>1</v>
      </c>
      <c r="R94">
        <v>388</v>
      </c>
      <c r="S94">
        <v>-357</v>
      </c>
      <c r="T94">
        <v>3</v>
      </c>
      <c r="U94" t="b">
        <v>1</v>
      </c>
    </row>
    <row r="95" spans="1:21" x14ac:dyDescent="0.25">
      <c r="A95" t="s">
        <v>291</v>
      </c>
      <c r="B95" s="1">
        <v>40580</v>
      </c>
      <c r="C95">
        <v>6</v>
      </c>
      <c r="D95">
        <v>2</v>
      </c>
      <c r="E95">
        <v>2011</v>
      </c>
      <c r="F95" s="1">
        <v>40580</v>
      </c>
      <c r="G95" t="s">
        <v>292</v>
      </c>
      <c r="H95" t="s">
        <v>293</v>
      </c>
      <c r="I95" t="s">
        <v>294</v>
      </c>
      <c r="J95" t="s">
        <v>294</v>
      </c>
      <c r="K95" t="s">
        <v>36</v>
      </c>
      <c r="L95" t="s">
        <v>70</v>
      </c>
      <c r="M95" t="s">
        <v>27</v>
      </c>
      <c r="N95" t="s">
        <v>56</v>
      </c>
      <c r="O95" t="s">
        <v>57</v>
      </c>
      <c r="P95" t="s">
        <v>301</v>
      </c>
      <c r="Q95">
        <v>1</v>
      </c>
      <c r="R95">
        <v>243</v>
      </c>
      <c r="S95">
        <v>-175</v>
      </c>
      <c r="T95">
        <v>6</v>
      </c>
      <c r="U95" t="b">
        <v>1</v>
      </c>
    </row>
    <row r="96" spans="1:21" x14ac:dyDescent="0.25">
      <c r="A96" t="s">
        <v>302</v>
      </c>
      <c r="B96" s="1">
        <v>40581</v>
      </c>
      <c r="C96">
        <v>7</v>
      </c>
      <c r="D96">
        <v>2</v>
      </c>
      <c r="E96">
        <v>2011</v>
      </c>
      <c r="F96" s="1">
        <v>40581</v>
      </c>
      <c r="G96" t="s">
        <v>303</v>
      </c>
      <c r="H96" t="s">
        <v>126</v>
      </c>
      <c r="I96" t="s">
        <v>304</v>
      </c>
      <c r="J96" t="s">
        <v>304</v>
      </c>
      <c r="K96" t="s">
        <v>25</v>
      </c>
      <c r="L96" t="s">
        <v>37</v>
      </c>
      <c r="M96" t="s">
        <v>98</v>
      </c>
      <c r="N96" t="s">
        <v>28</v>
      </c>
      <c r="O96" t="s">
        <v>48</v>
      </c>
      <c r="P96" t="s">
        <v>305</v>
      </c>
      <c r="Q96">
        <v>1</v>
      </c>
      <c r="R96">
        <v>35</v>
      </c>
      <c r="S96">
        <v>-22</v>
      </c>
      <c r="T96">
        <v>3</v>
      </c>
      <c r="U96" t="b">
        <v>1</v>
      </c>
    </row>
    <row r="97" spans="1:21" x14ac:dyDescent="0.25">
      <c r="A97" t="s">
        <v>306</v>
      </c>
      <c r="B97" s="1">
        <v>40582</v>
      </c>
      <c r="C97">
        <v>8</v>
      </c>
      <c r="D97">
        <v>2</v>
      </c>
      <c r="E97">
        <v>2011</v>
      </c>
      <c r="F97" s="1">
        <v>40582</v>
      </c>
      <c r="G97" t="s">
        <v>307</v>
      </c>
      <c r="H97" t="s">
        <v>61</v>
      </c>
      <c r="I97" t="s">
        <v>308</v>
      </c>
      <c r="J97" t="s">
        <v>309</v>
      </c>
      <c r="K97" t="s">
        <v>36</v>
      </c>
      <c r="L97" t="s">
        <v>26</v>
      </c>
      <c r="M97" t="s">
        <v>38</v>
      </c>
      <c r="N97" t="s">
        <v>28</v>
      </c>
      <c r="O97" t="s">
        <v>227</v>
      </c>
      <c r="P97" t="s">
        <v>310</v>
      </c>
      <c r="Q97">
        <v>0</v>
      </c>
      <c r="R97">
        <v>23</v>
      </c>
      <c r="S97">
        <v>6</v>
      </c>
      <c r="T97">
        <v>2</v>
      </c>
      <c r="U97" t="b">
        <v>0</v>
      </c>
    </row>
    <row r="98" spans="1:21" x14ac:dyDescent="0.25">
      <c r="A98" t="s">
        <v>311</v>
      </c>
      <c r="B98" s="1">
        <v>40583</v>
      </c>
      <c r="C98">
        <v>9</v>
      </c>
      <c r="D98">
        <v>2</v>
      </c>
      <c r="E98">
        <v>2011</v>
      </c>
      <c r="F98" s="1">
        <v>40583</v>
      </c>
      <c r="G98" t="s">
        <v>312</v>
      </c>
      <c r="H98" t="s">
        <v>33</v>
      </c>
      <c r="I98" t="s">
        <v>313</v>
      </c>
      <c r="J98" t="s">
        <v>314</v>
      </c>
      <c r="K98" t="s">
        <v>36</v>
      </c>
      <c r="L98" t="s">
        <v>70</v>
      </c>
      <c r="M98" t="s">
        <v>268</v>
      </c>
      <c r="N98" t="s">
        <v>71</v>
      </c>
      <c r="O98" t="s">
        <v>74</v>
      </c>
      <c r="P98" t="s">
        <v>315</v>
      </c>
      <c r="Q98">
        <v>0</v>
      </c>
      <c r="R98">
        <v>307</v>
      </c>
      <c r="S98">
        <v>99</v>
      </c>
      <c r="T98">
        <v>5</v>
      </c>
      <c r="U98" t="b">
        <v>0</v>
      </c>
    </row>
    <row r="99" spans="1:21" x14ac:dyDescent="0.25">
      <c r="A99" t="s">
        <v>311</v>
      </c>
      <c r="B99" s="1">
        <v>40583</v>
      </c>
      <c r="C99">
        <v>9</v>
      </c>
      <c r="D99">
        <v>2</v>
      </c>
      <c r="E99">
        <v>2011</v>
      </c>
      <c r="F99" s="1">
        <v>40583</v>
      </c>
      <c r="G99" t="s">
        <v>312</v>
      </c>
      <c r="H99" t="s">
        <v>33</v>
      </c>
      <c r="I99" t="s">
        <v>313</v>
      </c>
      <c r="J99" t="s">
        <v>314</v>
      </c>
      <c r="K99" t="s">
        <v>36</v>
      </c>
      <c r="L99" t="s">
        <v>70</v>
      </c>
      <c r="M99" t="s">
        <v>268</v>
      </c>
      <c r="N99" t="s">
        <v>28</v>
      </c>
      <c r="O99" t="s">
        <v>39</v>
      </c>
      <c r="P99" t="s">
        <v>316</v>
      </c>
      <c r="Q99">
        <v>0</v>
      </c>
      <c r="R99">
        <v>44</v>
      </c>
      <c r="S99">
        <v>14</v>
      </c>
      <c r="T99">
        <v>3</v>
      </c>
      <c r="U99" t="b">
        <v>1</v>
      </c>
    </row>
    <row r="100" spans="1:21" x14ac:dyDescent="0.25">
      <c r="A100" t="s">
        <v>311</v>
      </c>
      <c r="B100" s="1">
        <v>40583</v>
      </c>
      <c r="C100">
        <v>9</v>
      </c>
      <c r="D100">
        <v>2</v>
      </c>
      <c r="E100">
        <v>2011</v>
      </c>
      <c r="F100" s="1">
        <v>40583</v>
      </c>
      <c r="G100" t="s">
        <v>312</v>
      </c>
      <c r="H100" t="s">
        <v>33</v>
      </c>
      <c r="I100" t="s">
        <v>313</v>
      </c>
      <c r="J100" t="s">
        <v>314</v>
      </c>
      <c r="K100" t="s">
        <v>36</v>
      </c>
      <c r="L100" t="s">
        <v>70</v>
      </c>
      <c r="M100" t="s">
        <v>268</v>
      </c>
      <c r="N100" t="s">
        <v>28</v>
      </c>
      <c r="O100" t="s">
        <v>183</v>
      </c>
      <c r="P100" t="s">
        <v>317</v>
      </c>
      <c r="Q100">
        <v>0</v>
      </c>
      <c r="R100">
        <v>96</v>
      </c>
      <c r="S100">
        <v>21</v>
      </c>
      <c r="T100">
        <v>4</v>
      </c>
      <c r="U100" t="b">
        <v>0</v>
      </c>
    </row>
    <row r="101" spans="1:21" x14ac:dyDescent="0.25">
      <c r="A101" t="s">
        <v>318</v>
      </c>
      <c r="B101" s="1">
        <v>40583</v>
      </c>
      <c r="C101">
        <v>9</v>
      </c>
      <c r="D101">
        <v>2</v>
      </c>
      <c r="E101">
        <v>2011</v>
      </c>
      <c r="F101" s="1">
        <v>40583</v>
      </c>
      <c r="G101" t="s">
        <v>319</v>
      </c>
      <c r="H101" t="s">
        <v>320</v>
      </c>
      <c r="I101" t="s">
        <v>321</v>
      </c>
      <c r="J101" t="s">
        <v>321</v>
      </c>
      <c r="K101" t="s">
        <v>36</v>
      </c>
      <c r="L101" t="s">
        <v>37</v>
      </c>
      <c r="M101" t="s">
        <v>98</v>
      </c>
      <c r="N101" t="s">
        <v>28</v>
      </c>
      <c r="O101" t="s">
        <v>48</v>
      </c>
      <c r="P101" t="s">
        <v>322</v>
      </c>
      <c r="Q101">
        <v>0</v>
      </c>
      <c r="R101">
        <v>68</v>
      </c>
      <c r="S101">
        <v>16</v>
      </c>
      <c r="T101">
        <v>6</v>
      </c>
      <c r="U101" t="b">
        <v>0</v>
      </c>
    </row>
    <row r="102" spans="1:21" x14ac:dyDescent="0.25">
      <c r="A102" t="s">
        <v>318</v>
      </c>
      <c r="B102" s="1">
        <v>40583</v>
      </c>
      <c r="C102">
        <v>9</v>
      </c>
      <c r="D102">
        <v>2</v>
      </c>
      <c r="E102">
        <v>2011</v>
      </c>
      <c r="F102" s="1">
        <v>40583</v>
      </c>
      <c r="G102" t="s">
        <v>319</v>
      </c>
      <c r="H102" t="s">
        <v>320</v>
      </c>
      <c r="I102" t="s">
        <v>321</v>
      </c>
      <c r="J102" t="s">
        <v>321</v>
      </c>
      <c r="K102" t="s">
        <v>36</v>
      </c>
      <c r="L102" t="s">
        <v>37</v>
      </c>
      <c r="M102" t="s">
        <v>98</v>
      </c>
      <c r="N102" t="s">
        <v>28</v>
      </c>
      <c r="O102" t="s">
        <v>39</v>
      </c>
      <c r="P102" t="s">
        <v>100</v>
      </c>
      <c r="Q102">
        <v>0</v>
      </c>
      <c r="R102">
        <v>148</v>
      </c>
      <c r="S102">
        <v>16</v>
      </c>
      <c r="T102">
        <v>3</v>
      </c>
      <c r="U102" t="b">
        <v>1</v>
      </c>
    </row>
    <row r="103" spans="1:21" x14ac:dyDescent="0.25">
      <c r="A103" t="s">
        <v>318</v>
      </c>
      <c r="B103" s="1">
        <v>40583</v>
      </c>
      <c r="C103">
        <v>9</v>
      </c>
      <c r="D103">
        <v>2</v>
      </c>
      <c r="E103">
        <v>2011</v>
      </c>
      <c r="F103" s="1">
        <v>40583</v>
      </c>
      <c r="G103" t="s">
        <v>319</v>
      </c>
      <c r="H103" t="s">
        <v>320</v>
      </c>
      <c r="I103" t="s">
        <v>321</v>
      </c>
      <c r="J103" t="s">
        <v>321</v>
      </c>
      <c r="K103" t="s">
        <v>36</v>
      </c>
      <c r="L103" t="s">
        <v>37</v>
      </c>
      <c r="M103" t="s">
        <v>98</v>
      </c>
      <c r="N103" t="s">
        <v>28</v>
      </c>
      <c r="O103" t="s">
        <v>183</v>
      </c>
      <c r="P103" t="s">
        <v>323</v>
      </c>
      <c r="Q103">
        <v>0</v>
      </c>
      <c r="R103">
        <v>23</v>
      </c>
      <c r="S103">
        <v>8</v>
      </c>
      <c r="T103">
        <v>2</v>
      </c>
      <c r="U103" t="b">
        <v>1</v>
      </c>
    </row>
    <row r="104" spans="1:21" x14ac:dyDescent="0.25">
      <c r="A104" t="s">
        <v>324</v>
      </c>
      <c r="B104" s="1">
        <v>40583</v>
      </c>
      <c r="C104">
        <v>9</v>
      </c>
      <c r="D104">
        <v>2</v>
      </c>
      <c r="E104">
        <v>2011</v>
      </c>
      <c r="F104" s="1">
        <v>40583</v>
      </c>
      <c r="G104" t="s">
        <v>325</v>
      </c>
      <c r="H104" t="s">
        <v>61</v>
      </c>
      <c r="I104" t="s">
        <v>326</v>
      </c>
      <c r="J104" t="s">
        <v>327</v>
      </c>
      <c r="K104" t="s">
        <v>36</v>
      </c>
      <c r="L104" t="s">
        <v>37</v>
      </c>
      <c r="M104" t="s">
        <v>38</v>
      </c>
      <c r="N104" t="s">
        <v>71</v>
      </c>
      <c r="O104" t="s">
        <v>74</v>
      </c>
      <c r="P104" t="s">
        <v>328</v>
      </c>
      <c r="Q104">
        <v>0</v>
      </c>
      <c r="R104">
        <v>1236</v>
      </c>
      <c r="S104">
        <v>302</v>
      </c>
      <c r="T104">
        <v>3</v>
      </c>
      <c r="U104" t="b">
        <v>0</v>
      </c>
    </row>
    <row r="105" spans="1:21" x14ac:dyDescent="0.25">
      <c r="A105" t="s">
        <v>329</v>
      </c>
      <c r="B105" s="1">
        <v>40585</v>
      </c>
      <c r="C105">
        <v>11</v>
      </c>
      <c r="D105">
        <v>2</v>
      </c>
      <c r="E105">
        <v>2011</v>
      </c>
      <c r="F105" s="1">
        <v>40585</v>
      </c>
      <c r="G105" t="s">
        <v>330</v>
      </c>
      <c r="H105" t="s">
        <v>33</v>
      </c>
      <c r="I105" t="s">
        <v>266</v>
      </c>
      <c r="J105" t="s">
        <v>331</v>
      </c>
      <c r="K105" t="s">
        <v>36</v>
      </c>
      <c r="L105" t="s">
        <v>37</v>
      </c>
      <c r="M105" t="s">
        <v>38</v>
      </c>
      <c r="N105" t="s">
        <v>71</v>
      </c>
      <c r="O105" t="s">
        <v>74</v>
      </c>
      <c r="P105" t="s">
        <v>332</v>
      </c>
      <c r="Q105">
        <v>0</v>
      </c>
      <c r="R105">
        <v>593</v>
      </c>
      <c r="S105">
        <v>251</v>
      </c>
      <c r="T105">
        <v>7</v>
      </c>
      <c r="U105" t="b">
        <v>1</v>
      </c>
    </row>
    <row r="106" spans="1:21" x14ac:dyDescent="0.25">
      <c r="A106" t="s">
        <v>333</v>
      </c>
      <c r="B106" s="1">
        <v>40585</v>
      </c>
      <c r="C106">
        <v>11</v>
      </c>
      <c r="D106">
        <v>2</v>
      </c>
      <c r="E106">
        <v>2011</v>
      </c>
      <c r="F106" s="1">
        <v>40585</v>
      </c>
      <c r="G106" t="s">
        <v>334</v>
      </c>
      <c r="H106" t="s">
        <v>44</v>
      </c>
      <c r="I106" t="s">
        <v>178</v>
      </c>
      <c r="J106" t="s">
        <v>335</v>
      </c>
      <c r="K106" t="s">
        <v>47</v>
      </c>
      <c r="L106" t="s">
        <v>37</v>
      </c>
      <c r="M106" t="s">
        <v>38</v>
      </c>
      <c r="N106" t="s">
        <v>28</v>
      </c>
      <c r="O106" t="s">
        <v>111</v>
      </c>
      <c r="P106" t="s">
        <v>336</v>
      </c>
      <c r="Q106">
        <v>0</v>
      </c>
      <c r="R106">
        <v>178</v>
      </c>
      <c r="S106">
        <v>82</v>
      </c>
      <c r="T106">
        <v>8</v>
      </c>
      <c r="U106" t="b">
        <v>1</v>
      </c>
    </row>
    <row r="107" spans="1:21" x14ac:dyDescent="0.25">
      <c r="A107" t="s">
        <v>337</v>
      </c>
      <c r="B107" s="1">
        <v>40585</v>
      </c>
      <c r="C107">
        <v>11</v>
      </c>
      <c r="D107">
        <v>2</v>
      </c>
      <c r="E107">
        <v>2011</v>
      </c>
      <c r="F107" s="1">
        <v>40585</v>
      </c>
      <c r="G107" t="s">
        <v>338</v>
      </c>
      <c r="H107" t="s">
        <v>33</v>
      </c>
      <c r="I107" t="s">
        <v>80</v>
      </c>
      <c r="J107" t="s">
        <v>80</v>
      </c>
      <c r="K107" t="s">
        <v>36</v>
      </c>
      <c r="L107" t="s">
        <v>37</v>
      </c>
      <c r="M107" t="s">
        <v>38</v>
      </c>
      <c r="N107" t="s">
        <v>71</v>
      </c>
      <c r="O107" t="s">
        <v>295</v>
      </c>
      <c r="P107" t="s">
        <v>339</v>
      </c>
      <c r="Q107">
        <v>0</v>
      </c>
      <c r="R107">
        <v>23</v>
      </c>
      <c r="S107">
        <v>8</v>
      </c>
      <c r="T107">
        <v>1</v>
      </c>
      <c r="U107" t="b">
        <v>0</v>
      </c>
    </row>
    <row r="108" spans="1:21" x14ac:dyDescent="0.25">
      <c r="A108" t="s">
        <v>340</v>
      </c>
      <c r="B108" s="1">
        <v>40585</v>
      </c>
      <c r="C108">
        <v>11</v>
      </c>
      <c r="D108">
        <v>2</v>
      </c>
      <c r="E108">
        <v>2011</v>
      </c>
      <c r="F108" s="1">
        <v>40585</v>
      </c>
      <c r="G108" t="s">
        <v>341</v>
      </c>
      <c r="H108" t="s">
        <v>67</v>
      </c>
      <c r="I108" t="s">
        <v>68</v>
      </c>
      <c r="J108" t="s">
        <v>342</v>
      </c>
      <c r="K108" t="s">
        <v>25</v>
      </c>
      <c r="L108" t="s">
        <v>70</v>
      </c>
      <c r="M108" t="s">
        <v>27</v>
      </c>
      <c r="N108" t="s">
        <v>28</v>
      </c>
      <c r="O108" t="s">
        <v>39</v>
      </c>
      <c r="P108" t="s">
        <v>343</v>
      </c>
      <c r="Q108">
        <v>0</v>
      </c>
      <c r="R108">
        <v>154</v>
      </c>
      <c r="S108">
        <v>14</v>
      </c>
      <c r="T108">
        <v>3</v>
      </c>
      <c r="U108" t="b">
        <v>0</v>
      </c>
    </row>
    <row r="109" spans="1:21" x14ac:dyDescent="0.25">
      <c r="A109" t="s">
        <v>340</v>
      </c>
      <c r="B109" s="1">
        <v>40585</v>
      </c>
      <c r="C109">
        <v>11</v>
      </c>
      <c r="D109">
        <v>2</v>
      </c>
      <c r="E109">
        <v>2011</v>
      </c>
      <c r="F109" s="1">
        <v>40585</v>
      </c>
      <c r="G109" t="s">
        <v>341</v>
      </c>
      <c r="H109" t="s">
        <v>67</v>
      </c>
      <c r="I109" t="s">
        <v>68</v>
      </c>
      <c r="J109" t="s">
        <v>342</v>
      </c>
      <c r="K109" t="s">
        <v>25</v>
      </c>
      <c r="L109" t="s">
        <v>70</v>
      </c>
      <c r="M109" t="s">
        <v>27</v>
      </c>
      <c r="N109" t="s">
        <v>28</v>
      </c>
      <c r="O109" t="s">
        <v>29</v>
      </c>
      <c r="P109" t="s">
        <v>344</v>
      </c>
      <c r="Q109">
        <v>0</v>
      </c>
      <c r="R109">
        <v>85</v>
      </c>
      <c r="S109">
        <v>36</v>
      </c>
      <c r="T109">
        <v>3</v>
      </c>
      <c r="U109" t="b">
        <v>0</v>
      </c>
    </row>
    <row r="110" spans="1:21" x14ac:dyDescent="0.25">
      <c r="A110" t="s">
        <v>345</v>
      </c>
      <c r="B110" s="1">
        <v>40585</v>
      </c>
      <c r="C110">
        <v>11</v>
      </c>
      <c r="D110">
        <v>2</v>
      </c>
      <c r="E110">
        <v>2011</v>
      </c>
      <c r="F110" s="1">
        <v>40585</v>
      </c>
      <c r="G110" t="s">
        <v>346</v>
      </c>
      <c r="H110" t="s">
        <v>33</v>
      </c>
      <c r="I110" t="s">
        <v>347</v>
      </c>
      <c r="J110" t="s">
        <v>347</v>
      </c>
      <c r="K110" t="s">
        <v>36</v>
      </c>
      <c r="L110" t="s">
        <v>26</v>
      </c>
      <c r="M110" t="s">
        <v>38</v>
      </c>
      <c r="N110" t="s">
        <v>71</v>
      </c>
      <c r="O110" t="s">
        <v>74</v>
      </c>
      <c r="P110" t="s">
        <v>348</v>
      </c>
      <c r="Q110">
        <v>0</v>
      </c>
      <c r="R110">
        <v>200</v>
      </c>
      <c r="S110">
        <v>22</v>
      </c>
      <c r="T110">
        <v>4</v>
      </c>
      <c r="U110" t="b">
        <v>0</v>
      </c>
    </row>
    <row r="111" spans="1:21" x14ac:dyDescent="0.25">
      <c r="A111" t="s">
        <v>345</v>
      </c>
      <c r="B111" s="1">
        <v>40585</v>
      </c>
      <c r="C111">
        <v>11</v>
      </c>
      <c r="D111">
        <v>2</v>
      </c>
      <c r="E111">
        <v>2011</v>
      </c>
      <c r="F111" s="1">
        <v>40585</v>
      </c>
      <c r="G111" t="s">
        <v>346</v>
      </c>
      <c r="H111" t="s">
        <v>33</v>
      </c>
      <c r="I111" t="s">
        <v>347</v>
      </c>
      <c r="J111" t="s">
        <v>347</v>
      </c>
      <c r="K111" t="s">
        <v>36</v>
      </c>
      <c r="L111" t="s">
        <v>26</v>
      </c>
      <c r="M111" t="s">
        <v>38</v>
      </c>
      <c r="N111" t="s">
        <v>28</v>
      </c>
      <c r="O111" t="s">
        <v>48</v>
      </c>
      <c r="P111" t="s">
        <v>349</v>
      </c>
      <c r="Q111">
        <v>0</v>
      </c>
      <c r="R111">
        <v>14</v>
      </c>
      <c r="S111">
        <v>5</v>
      </c>
      <c r="T111">
        <v>1</v>
      </c>
      <c r="U111" t="b">
        <v>1</v>
      </c>
    </row>
    <row r="112" spans="1:21" x14ac:dyDescent="0.25">
      <c r="A112" t="s">
        <v>345</v>
      </c>
      <c r="B112" s="1">
        <v>40585</v>
      </c>
      <c r="C112">
        <v>11</v>
      </c>
      <c r="D112">
        <v>2</v>
      </c>
      <c r="E112">
        <v>2011</v>
      </c>
      <c r="F112" s="1">
        <v>40585</v>
      </c>
      <c r="G112" t="s">
        <v>346</v>
      </c>
      <c r="H112" t="s">
        <v>33</v>
      </c>
      <c r="I112" t="s">
        <v>347</v>
      </c>
      <c r="J112" t="s">
        <v>347</v>
      </c>
      <c r="K112" t="s">
        <v>36</v>
      </c>
      <c r="L112" t="s">
        <v>26</v>
      </c>
      <c r="M112" t="s">
        <v>38</v>
      </c>
      <c r="N112" t="s">
        <v>56</v>
      </c>
      <c r="O112" t="s">
        <v>81</v>
      </c>
      <c r="P112" t="s">
        <v>350</v>
      </c>
      <c r="Q112">
        <v>0</v>
      </c>
      <c r="R112">
        <v>71</v>
      </c>
      <c r="S112">
        <v>10</v>
      </c>
      <c r="T112">
        <v>1</v>
      </c>
      <c r="U112" t="b">
        <v>1</v>
      </c>
    </row>
    <row r="113" spans="1:21" x14ac:dyDescent="0.25">
      <c r="A113" t="s">
        <v>345</v>
      </c>
      <c r="B113" s="1">
        <v>40585</v>
      </c>
      <c r="C113">
        <v>11</v>
      </c>
      <c r="D113">
        <v>2</v>
      </c>
      <c r="E113">
        <v>2011</v>
      </c>
      <c r="F113" s="1">
        <v>40585</v>
      </c>
      <c r="G113" t="s">
        <v>346</v>
      </c>
      <c r="H113" t="s">
        <v>33</v>
      </c>
      <c r="I113" t="s">
        <v>347</v>
      </c>
      <c r="J113" t="s">
        <v>347</v>
      </c>
      <c r="K113" t="s">
        <v>36</v>
      </c>
      <c r="L113" t="s">
        <v>26</v>
      </c>
      <c r="M113" t="s">
        <v>38</v>
      </c>
      <c r="N113" t="s">
        <v>56</v>
      </c>
      <c r="O113" t="s">
        <v>104</v>
      </c>
      <c r="P113" t="s">
        <v>351</v>
      </c>
      <c r="Q113">
        <v>0</v>
      </c>
      <c r="R113">
        <v>649</v>
      </c>
      <c r="S113">
        <v>26</v>
      </c>
      <c r="T113">
        <v>5</v>
      </c>
      <c r="U113" t="b">
        <v>0</v>
      </c>
    </row>
    <row r="114" spans="1:21" x14ac:dyDescent="0.25">
      <c r="A114" t="s">
        <v>352</v>
      </c>
      <c r="B114" s="1">
        <v>40585</v>
      </c>
      <c r="C114">
        <v>11</v>
      </c>
      <c r="D114">
        <v>2</v>
      </c>
      <c r="E114">
        <v>2011</v>
      </c>
      <c r="F114" s="1">
        <v>40585</v>
      </c>
      <c r="G114" t="s">
        <v>353</v>
      </c>
      <c r="H114" t="s">
        <v>33</v>
      </c>
      <c r="I114" t="s">
        <v>234</v>
      </c>
      <c r="J114" t="s">
        <v>354</v>
      </c>
      <c r="K114" t="s">
        <v>36</v>
      </c>
      <c r="L114" t="s">
        <v>26</v>
      </c>
      <c r="M114" t="s">
        <v>38</v>
      </c>
      <c r="N114" t="s">
        <v>71</v>
      </c>
      <c r="O114" t="s">
        <v>74</v>
      </c>
      <c r="P114" t="s">
        <v>355</v>
      </c>
      <c r="Q114">
        <v>0</v>
      </c>
      <c r="R114">
        <v>1262</v>
      </c>
      <c r="S114">
        <v>-42</v>
      </c>
      <c r="T114">
        <v>3</v>
      </c>
      <c r="U114" t="b">
        <v>1</v>
      </c>
    </row>
    <row r="115" spans="1:21" x14ac:dyDescent="0.25">
      <c r="A115" t="s">
        <v>356</v>
      </c>
      <c r="B115" s="1">
        <v>40586</v>
      </c>
      <c r="C115">
        <v>12</v>
      </c>
      <c r="D115">
        <v>2</v>
      </c>
      <c r="E115">
        <v>2011</v>
      </c>
      <c r="F115" s="1">
        <v>40586</v>
      </c>
      <c r="G115" t="s">
        <v>357</v>
      </c>
      <c r="H115" t="s">
        <v>61</v>
      </c>
      <c r="I115" t="s">
        <v>115</v>
      </c>
      <c r="J115" t="s">
        <v>358</v>
      </c>
      <c r="K115" t="s">
        <v>36</v>
      </c>
      <c r="L115" t="s">
        <v>26</v>
      </c>
      <c r="M115" t="s">
        <v>38</v>
      </c>
      <c r="N115" t="s">
        <v>28</v>
      </c>
      <c r="O115" t="s">
        <v>48</v>
      </c>
      <c r="P115" t="s">
        <v>359</v>
      </c>
      <c r="Q115">
        <v>0</v>
      </c>
      <c r="R115">
        <v>71</v>
      </c>
      <c r="S115">
        <v>1</v>
      </c>
      <c r="T115">
        <v>3</v>
      </c>
      <c r="U115" t="b">
        <v>1</v>
      </c>
    </row>
    <row r="116" spans="1:21" x14ac:dyDescent="0.25">
      <c r="A116" t="s">
        <v>360</v>
      </c>
      <c r="B116" s="1">
        <v>40586</v>
      </c>
      <c r="C116">
        <v>12</v>
      </c>
      <c r="D116">
        <v>2</v>
      </c>
      <c r="E116">
        <v>2011</v>
      </c>
      <c r="F116" s="1">
        <v>40586</v>
      </c>
      <c r="G116" t="s">
        <v>361</v>
      </c>
      <c r="H116" t="s">
        <v>61</v>
      </c>
      <c r="I116" t="s">
        <v>108</v>
      </c>
      <c r="J116" t="s">
        <v>226</v>
      </c>
      <c r="K116" t="s">
        <v>36</v>
      </c>
      <c r="L116" t="s">
        <v>37</v>
      </c>
      <c r="M116" t="s">
        <v>98</v>
      </c>
      <c r="N116" t="s">
        <v>28</v>
      </c>
      <c r="O116" t="s">
        <v>39</v>
      </c>
      <c r="P116" t="s">
        <v>362</v>
      </c>
      <c r="Q116">
        <v>0</v>
      </c>
      <c r="R116">
        <v>676</v>
      </c>
      <c r="S116">
        <v>81</v>
      </c>
      <c r="T116">
        <v>14</v>
      </c>
      <c r="U116" t="b">
        <v>1</v>
      </c>
    </row>
    <row r="117" spans="1:21" x14ac:dyDescent="0.25">
      <c r="A117" t="s">
        <v>360</v>
      </c>
      <c r="B117" s="1">
        <v>40586</v>
      </c>
      <c r="C117">
        <v>12</v>
      </c>
      <c r="D117">
        <v>2</v>
      </c>
      <c r="E117">
        <v>2011</v>
      </c>
      <c r="F117" s="1">
        <v>40586</v>
      </c>
      <c r="G117" t="s">
        <v>361</v>
      </c>
      <c r="H117" t="s">
        <v>61</v>
      </c>
      <c r="I117" t="s">
        <v>108</v>
      </c>
      <c r="J117" t="s">
        <v>226</v>
      </c>
      <c r="K117" t="s">
        <v>36</v>
      </c>
      <c r="L117" t="s">
        <v>37</v>
      </c>
      <c r="M117" t="s">
        <v>98</v>
      </c>
      <c r="N117" t="s">
        <v>28</v>
      </c>
      <c r="O117" t="s">
        <v>54</v>
      </c>
      <c r="P117" t="s">
        <v>363</v>
      </c>
      <c r="Q117">
        <v>0</v>
      </c>
      <c r="R117">
        <v>371</v>
      </c>
      <c r="S117">
        <v>-41</v>
      </c>
      <c r="T117">
        <v>3</v>
      </c>
      <c r="U117" t="b">
        <v>1</v>
      </c>
    </row>
    <row r="118" spans="1:21" x14ac:dyDescent="0.25">
      <c r="A118" t="s">
        <v>360</v>
      </c>
      <c r="B118" s="1">
        <v>40586</v>
      </c>
      <c r="C118">
        <v>12</v>
      </c>
      <c r="D118">
        <v>2</v>
      </c>
      <c r="E118">
        <v>2011</v>
      </c>
      <c r="F118" s="1">
        <v>40586</v>
      </c>
      <c r="G118" t="s">
        <v>361</v>
      </c>
      <c r="H118" t="s">
        <v>61</v>
      </c>
      <c r="I118" t="s">
        <v>108</v>
      </c>
      <c r="J118" t="s">
        <v>226</v>
      </c>
      <c r="K118" t="s">
        <v>36</v>
      </c>
      <c r="L118" t="s">
        <v>37</v>
      </c>
      <c r="M118" t="s">
        <v>98</v>
      </c>
      <c r="N118" t="s">
        <v>56</v>
      </c>
      <c r="O118" t="s">
        <v>81</v>
      </c>
      <c r="P118" t="s">
        <v>364</v>
      </c>
      <c r="Q118">
        <v>0</v>
      </c>
      <c r="R118">
        <v>31</v>
      </c>
      <c r="S118">
        <v>13</v>
      </c>
      <c r="T118">
        <v>1</v>
      </c>
      <c r="U118" t="b">
        <v>0</v>
      </c>
    </row>
    <row r="119" spans="1:21" x14ac:dyDescent="0.25">
      <c r="A119" t="s">
        <v>360</v>
      </c>
      <c r="B119" s="1">
        <v>40586</v>
      </c>
      <c r="C119">
        <v>12</v>
      </c>
      <c r="D119">
        <v>2</v>
      </c>
      <c r="E119">
        <v>2011</v>
      </c>
      <c r="F119" s="1">
        <v>40586</v>
      </c>
      <c r="G119" t="s">
        <v>361</v>
      </c>
      <c r="H119" t="s">
        <v>61</v>
      </c>
      <c r="I119" t="s">
        <v>108</v>
      </c>
      <c r="J119" t="s">
        <v>226</v>
      </c>
      <c r="K119" t="s">
        <v>36</v>
      </c>
      <c r="L119" t="s">
        <v>37</v>
      </c>
      <c r="M119" t="s">
        <v>98</v>
      </c>
      <c r="N119" t="s">
        <v>56</v>
      </c>
      <c r="O119" t="s">
        <v>185</v>
      </c>
      <c r="P119" t="s">
        <v>365</v>
      </c>
      <c r="Q119">
        <v>0</v>
      </c>
      <c r="R119">
        <v>379</v>
      </c>
      <c r="S119">
        <v>152</v>
      </c>
      <c r="T119">
        <v>3</v>
      </c>
      <c r="U119" t="b">
        <v>1</v>
      </c>
    </row>
    <row r="120" spans="1:21" x14ac:dyDescent="0.25">
      <c r="A120" t="s">
        <v>360</v>
      </c>
      <c r="B120" s="1">
        <v>40586</v>
      </c>
      <c r="C120">
        <v>12</v>
      </c>
      <c r="D120">
        <v>2</v>
      </c>
      <c r="E120">
        <v>2011</v>
      </c>
      <c r="F120" s="1">
        <v>40586</v>
      </c>
      <c r="G120" t="s">
        <v>361</v>
      </c>
      <c r="H120" t="s">
        <v>61</v>
      </c>
      <c r="I120" t="s">
        <v>108</v>
      </c>
      <c r="J120" t="s">
        <v>226</v>
      </c>
      <c r="K120" t="s">
        <v>36</v>
      </c>
      <c r="L120" t="s">
        <v>37</v>
      </c>
      <c r="M120" t="s">
        <v>98</v>
      </c>
      <c r="N120" t="s">
        <v>56</v>
      </c>
      <c r="O120" t="s">
        <v>57</v>
      </c>
      <c r="P120" t="s">
        <v>366</v>
      </c>
      <c r="Q120">
        <v>0</v>
      </c>
      <c r="R120">
        <v>219</v>
      </c>
      <c r="S120">
        <v>82</v>
      </c>
      <c r="T120">
        <v>5</v>
      </c>
      <c r="U120" t="b">
        <v>1</v>
      </c>
    </row>
    <row r="121" spans="1:21" x14ac:dyDescent="0.25">
      <c r="A121" t="s">
        <v>367</v>
      </c>
      <c r="B121" s="1">
        <v>40586</v>
      </c>
      <c r="C121">
        <v>12</v>
      </c>
      <c r="D121">
        <v>2</v>
      </c>
      <c r="E121">
        <v>2011</v>
      </c>
      <c r="F121" s="1">
        <v>40586</v>
      </c>
      <c r="G121" t="s">
        <v>368</v>
      </c>
      <c r="H121" t="s">
        <v>67</v>
      </c>
      <c r="I121" t="s">
        <v>68</v>
      </c>
      <c r="J121" t="s">
        <v>369</v>
      </c>
      <c r="K121" t="s">
        <v>25</v>
      </c>
      <c r="L121" t="s">
        <v>70</v>
      </c>
      <c r="M121" t="s">
        <v>38</v>
      </c>
      <c r="N121" t="s">
        <v>28</v>
      </c>
      <c r="O121" t="s">
        <v>29</v>
      </c>
      <c r="P121" t="s">
        <v>223</v>
      </c>
      <c r="Q121">
        <v>0</v>
      </c>
      <c r="R121">
        <v>26</v>
      </c>
      <c r="S121">
        <v>5</v>
      </c>
      <c r="T121">
        <v>1</v>
      </c>
      <c r="U121" t="b">
        <v>0</v>
      </c>
    </row>
    <row r="122" spans="1:21" x14ac:dyDescent="0.25">
      <c r="A122" t="s">
        <v>370</v>
      </c>
      <c r="B122" s="1">
        <v>40586</v>
      </c>
      <c r="C122">
        <v>12</v>
      </c>
      <c r="D122">
        <v>2</v>
      </c>
      <c r="E122">
        <v>2011</v>
      </c>
      <c r="F122" s="1">
        <v>40586</v>
      </c>
      <c r="G122" t="s">
        <v>371</v>
      </c>
      <c r="H122" t="s">
        <v>33</v>
      </c>
      <c r="I122" t="s">
        <v>372</v>
      </c>
      <c r="J122" t="s">
        <v>373</v>
      </c>
      <c r="K122" t="s">
        <v>36</v>
      </c>
      <c r="L122" t="s">
        <v>26</v>
      </c>
      <c r="M122" t="s">
        <v>38</v>
      </c>
      <c r="N122" t="s">
        <v>28</v>
      </c>
      <c r="O122" t="s">
        <v>48</v>
      </c>
      <c r="P122" t="s">
        <v>76</v>
      </c>
      <c r="Q122">
        <v>0</v>
      </c>
      <c r="R122">
        <v>146</v>
      </c>
      <c r="S122">
        <v>26</v>
      </c>
      <c r="T122">
        <v>3</v>
      </c>
      <c r="U122" t="b">
        <v>1</v>
      </c>
    </row>
    <row r="123" spans="1:21" x14ac:dyDescent="0.25">
      <c r="A123" t="s">
        <v>370</v>
      </c>
      <c r="B123" s="1">
        <v>40586</v>
      </c>
      <c r="C123">
        <v>12</v>
      </c>
      <c r="D123">
        <v>2</v>
      </c>
      <c r="E123">
        <v>2011</v>
      </c>
      <c r="F123" s="1">
        <v>40586</v>
      </c>
      <c r="G123" t="s">
        <v>371</v>
      </c>
      <c r="H123" t="s">
        <v>33</v>
      </c>
      <c r="I123" t="s">
        <v>372</v>
      </c>
      <c r="J123" t="s">
        <v>373</v>
      </c>
      <c r="K123" t="s">
        <v>36</v>
      </c>
      <c r="L123" t="s">
        <v>26</v>
      </c>
      <c r="M123" t="s">
        <v>38</v>
      </c>
      <c r="N123" t="s">
        <v>28</v>
      </c>
      <c r="O123" t="s">
        <v>39</v>
      </c>
      <c r="P123" t="s">
        <v>374</v>
      </c>
      <c r="Q123">
        <v>0</v>
      </c>
      <c r="R123">
        <v>9</v>
      </c>
      <c r="S123">
        <v>2</v>
      </c>
      <c r="T123">
        <v>1</v>
      </c>
      <c r="U123" t="b">
        <v>1</v>
      </c>
    </row>
    <row r="124" spans="1:21" x14ac:dyDescent="0.25">
      <c r="A124" t="s">
        <v>375</v>
      </c>
      <c r="B124" s="1">
        <v>40603</v>
      </c>
      <c r="C124">
        <v>1</v>
      </c>
      <c r="D124">
        <v>3</v>
      </c>
      <c r="E124">
        <v>2011</v>
      </c>
      <c r="F124" s="1">
        <v>40603</v>
      </c>
      <c r="G124" t="s">
        <v>376</v>
      </c>
      <c r="H124" t="s">
        <v>67</v>
      </c>
      <c r="I124" t="s">
        <v>68</v>
      </c>
      <c r="J124" t="s">
        <v>377</v>
      </c>
      <c r="K124" t="s">
        <v>25</v>
      </c>
      <c r="L124" t="s">
        <v>37</v>
      </c>
      <c r="M124" t="s">
        <v>38</v>
      </c>
      <c r="N124" t="s">
        <v>71</v>
      </c>
      <c r="O124" t="s">
        <v>72</v>
      </c>
      <c r="P124" t="s">
        <v>378</v>
      </c>
      <c r="Q124">
        <v>0</v>
      </c>
      <c r="R124">
        <v>854</v>
      </c>
      <c r="S124">
        <v>290</v>
      </c>
      <c r="T124">
        <v>7</v>
      </c>
      <c r="U124" t="b">
        <v>1</v>
      </c>
    </row>
    <row r="125" spans="1:21" x14ac:dyDescent="0.25">
      <c r="A125" t="s">
        <v>379</v>
      </c>
      <c r="B125" s="1">
        <v>40604</v>
      </c>
      <c r="C125">
        <v>2</v>
      </c>
      <c r="D125">
        <v>3</v>
      </c>
      <c r="E125">
        <v>2011</v>
      </c>
      <c r="F125" s="1">
        <v>40604</v>
      </c>
      <c r="G125" t="s">
        <v>380</v>
      </c>
      <c r="H125" t="s">
        <v>23</v>
      </c>
      <c r="I125" t="s">
        <v>381</v>
      </c>
      <c r="J125" t="s">
        <v>381</v>
      </c>
      <c r="K125" t="s">
        <v>25</v>
      </c>
      <c r="L125" t="s">
        <v>26</v>
      </c>
      <c r="M125" t="s">
        <v>27</v>
      </c>
      <c r="N125" t="s">
        <v>28</v>
      </c>
      <c r="O125" t="s">
        <v>48</v>
      </c>
      <c r="P125" t="s">
        <v>382</v>
      </c>
      <c r="Q125">
        <v>1</v>
      </c>
      <c r="R125">
        <v>91</v>
      </c>
      <c r="S125">
        <v>-62</v>
      </c>
      <c r="T125">
        <v>6</v>
      </c>
      <c r="U125" t="b">
        <v>0</v>
      </c>
    </row>
    <row r="126" spans="1:21" x14ac:dyDescent="0.25">
      <c r="A126" t="s">
        <v>383</v>
      </c>
      <c r="B126" s="1">
        <v>40605</v>
      </c>
      <c r="C126">
        <v>3</v>
      </c>
      <c r="D126">
        <v>3</v>
      </c>
      <c r="E126">
        <v>2011</v>
      </c>
      <c r="F126" s="1">
        <v>40605</v>
      </c>
      <c r="G126" t="s">
        <v>384</v>
      </c>
      <c r="H126" t="s">
        <v>44</v>
      </c>
      <c r="I126" t="s">
        <v>45</v>
      </c>
      <c r="J126" t="s">
        <v>385</v>
      </c>
      <c r="K126" t="s">
        <v>47</v>
      </c>
      <c r="L126" t="s">
        <v>37</v>
      </c>
      <c r="M126" t="s">
        <v>38</v>
      </c>
      <c r="N126" t="s">
        <v>28</v>
      </c>
      <c r="O126" t="s">
        <v>151</v>
      </c>
      <c r="P126" t="s">
        <v>386</v>
      </c>
      <c r="Q126">
        <v>0</v>
      </c>
      <c r="R126">
        <v>58</v>
      </c>
      <c r="S126">
        <v>29</v>
      </c>
      <c r="T126">
        <v>3</v>
      </c>
      <c r="U126" t="b">
        <v>0</v>
      </c>
    </row>
    <row r="127" spans="1:21" x14ac:dyDescent="0.25">
      <c r="A127" t="s">
        <v>387</v>
      </c>
      <c r="B127" s="1">
        <v>40607</v>
      </c>
      <c r="C127">
        <v>5</v>
      </c>
      <c r="D127">
        <v>3</v>
      </c>
      <c r="E127">
        <v>2011</v>
      </c>
      <c r="F127" s="1">
        <v>40607</v>
      </c>
      <c r="G127" t="s">
        <v>388</v>
      </c>
      <c r="H127" t="s">
        <v>33</v>
      </c>
      <c r="I127" t="s">
        <v>389</v>
      </c>
      <c r="J127" t="s">
        <v>389</v>
      </c>
      <c r="K127" t="s">
        <v>36</v>
      </c>
      <c r="L127" t="s">
        <v>70</v>
      </c>
      <c r="M127" t="s">
        <v>27</v>
      </c>
      <c r="N127" t="s">
        <v>28</v>
      </c>
      <c r="O127" t="s">
        <v>54</v>
      </c>
      <c r="P127" t="s">
        <v>390</v>
      </c>
      <c r="Q127">
        <v>0</v>
      </c>
      <c r="R127">
        <v>534</v>
      </c>
      <c r="S127">
        <v>232</v>
      </c>
      <c r="T127">
        <v>3</v>
      </c>
      <c r="U127" t="b">
        <v>1</v>
      </c>
    </row>
    <row r="128" spans="1:21" x14ac:dyDescent="0.25">
      <c r="A128" t="s">
        <v>387</v>
      </c>
      <c r="B128" s="1">
        <v>40607</v>
      </c>
      <c r="C128">
        <v>5</v>
      </c>
      <c r="D128">
        <v>3</v>
      </c>
      <c r="E128">
        <v>2011</v>
      </c>
      <c r="F128" s="1">
        <v>40607</v>
      </c>
      <c r="G128" t="s">
        <v>388</v>
      </c>
      <c r="H128" t="s">
        <v>33</v>
      </c>
      <c r="I128" t="s">
        <v>389</v>
      </c>
      <c r="J128" t="s">
        <v>389</v>
      </c>
      <c r="K128" t="s">
        <v>36</v>
      </c>
      <c r="L128" t="s">
        <v>70</v>
      </c>
      <c r="M128" t="s">
        <v>27</v>
      </c>
      <c r="N128" t="s">
        <v>56</v>
      </c>
      <c r="O128" t="s">
        <v>57</v>
      </c>
      <c r="P128" t="s">
        <v>391</v>
      </c>
      <c r="Q128">
        <v>0</v>
      </c>
      <c r="R128">
        <v>99</v>
      </c>
      <c r="S128">
        <v>29</v>
      </c>
      <c r="T128">
        <v>2</v>
      </c>
      <c r="U128" t="b">
        <v>1</v>
      </c>
    </row>
    <row r="129" spans="1:21" x14ac:dyDescent="0.25">
      <c r="A129" t="s">
        <v>387</v>
      </c>
      <c r="B129" s="1">
        <v>40607</v>
      </c>
      <c r="C129">
        <v>5</v>
      </c>
      <c r="D129">
        <v>3</v>
      </c>
      <c r="E129">
        <v>2011</v>
      </c>
      <c r="F129" s="1">
        <v>40607</v>
      </c>
      <c r="G129" t="s">
        <v>388</v>
      </c>
      <c r="H129" t="s">
        <v>33</v>
      </c>
      <c r="I129" t="s">
        <v>389</v>
      </c>
      <c r="J129" t="s">
        <v>389</v>
      </c>
      <c r="K129" t="s">
        <v>36</v>
      </c>
      <c r="L129" t="s">
        <v>70</v>
      </c>
      <c r="M129" t="s">
        <v>27</v>
      </c>
      <c r="N129" t="s">
        <v>56</v>
      </c>
      <c r="O129" t="s">
        <v>104</v>
      </c>
      <c r="P129" t="s">
        <v>392</v>
      </c>
      <c r="Q129">
        <v>0</v>
      </c>
      <c r="R129">
        <v>533</v>
      </c>
      <c r="S129">
        <v>112</v>
      </c>
      <c r="T129">
        <v>7</v>
      </c>
      <c r="U129" t="b">
        <v>0</v>
      </c>
    </row>
    <row r="130" spans="1:21" x14ac:dyDescent="0.25">
      <c r="A130" t="s">
        <v>393</v>
      </c>
      <c r="B130" s="1">
        <v>40608</v>
      </c>
      <c r="C130">
        <v>6</v>
      </c>
      <c r="D130">
        <v>3</v>
      </c>
      <c r="E130">
        <v>2011</v>
      </c>
      <c r="F130" s="1">
        <v>40608</v>
      </c>
      <c r="G130" t="s">
        <v>394</v>
      </c>
      <c r="H130" t="s">
        <v>61</v>
      </c>
      <c r="I130" t="s">
        <v>62</v>
      </c>
      <c r="J130" t="s">
        <v>395</v>
      </c>
      <c r="K130" t="s">
        <v>36</v>
      </c>
      <c r="L130" t="s">
        <v>70</v>
      </c>
      <c r="M130" t="s">
        <v>38</v>
      </c>
      <c r="N130" t="s">
        <v>28</v>
      </c>
      <c r="O130" t="s">
        <v>90</v>
      </c>
      <c r="P130" t="s">
        <v>396</v>
      </c>
      <c r="Q130">
        <v>0</v>
      </c>
      <c r="R130">
        <v>122</v>
      </c>
      <c r="S130">
        <v>-8</v>
      </c>
      <c r="T130">
        <v>2</v>
      </c>
      <c r="U130" t="b">
        <v>0</v>
      </c>
    </row>
    <row r="131" spans="1:21" x14ac:dyDescent="0.25">
      <c r="A131" t="s">
        <v>393</v>
      </c>
      <c r="B131" s="1">
        <v>40608</v>
      </c>
      <c r="C131">
        <v>6</v>
      </c>
      <c r="D131">
        <v>3</v>
      </c>
      <c r="E131">
        <v>2011</v>
      </c>
      <c r="F131" s="1">
        <v>40608</v>
      </c>
      <c r="G131" t="s">
        <v>394</v>
      </c>
      <c r="H131" t="s">
        <v>61</v>
      </c>
      <c r="I131" t="s">
        <v>62</v>
      </c>
      <c r="J131" t="s">
        <v>395</v>
      </c>
      <c r="K131" t="s">
        <v>36</v>
      </c>
      <c r="L131" t="s">
        <v>70</v>
      </c>
      <c r="M131" t="s">
        <v>38</v>
      </c>
      <c r="N131" t="s">
        <v>28</v>
      </c>
      <c r="O131" t="s">
        <v>48</v>
      </c>
      <c r="P131" t="s">
        <v>397</v>
      </c>
      <c r="Q131">
        <v>0</v>
      </c>
      <c r="R131">
        <v>330</v>
      </c>
      <c r="S131">
        <v>89</v>
      </c>
      <c r="T131">
        <v>13</v>
      </c>
      <c r="U131" t="b">
        <v>1</v>
      </c>
    </row>
    <row r="132" spans="1:21" x14ac:dyDescent="0.25">
      <c r="A132" t="s">
        <v>398</v>
      </c>
      <c r="B132" s="1">
        <v>40610</v>
      </c>
      <c r="C132">
        <v>8</v>
      </c>
      <c r="D132">
        <v>3</v>
      </c>
      <c r="E132">
        <v>2011</v>
      </c>
      <c r="F132" s="1">
        <v>40610</v>
      </c>
      <c r="G132" t="s">
        <v>399</v>
      </c>
      <c r="H132" t="s">
        <v>67</v>
      </c>
      <c r="I132" t="s">
        <v>68</v>
      </c>
      <c r="J132" t="s">
        <v>369</v>
      </c>
      <c r="K132" t="s">
        <v>25</v>
      </c>
      <c r="L132" t="s">
        <v>70</v>
      </c>
      <c r="M132" t="s">
        <v>38</v>
      </c>
      <c r="N132" t="s">
        <v>71</v>
      </c>
      <c r="O132" t="s">
        <v>74</v>
      </c>
      <c r="P132" t="s">
        <v>400</v>
      </c>
      <c r="Q132">
        <v>0</v>
      </c>
      <c r="R132">
        <v>387</v>
      </c>
      <c r="S132">
        <v>46</v>
      </c>
      <c r="T132">
        <v>3</v>
      </c>
      <c r="U132" t="b">
        <v>1</v>
      </c>
    </row>
    <row r="133" spans="1:21" x14ac:dyDescent="0.25">
      <c r="A133" t="s">
        <v>401</v>
      </c>
      <c r="B133" s="1">
        <v>40610</v>
      </c>
      <c r="C133">
        <v>8</v>
      </c>
      <c r="D133">
        <v>3</v>
      </c>
      <c r="E133">
        <v>2011</v>
      </c>
      <c r="F133" s="1">
        <v>40610</v>
      </c>
      <c r="G133" t="s">
        <v>402</v>
      </c>
      <c r="H133" t="s">
        <v>61</v>
      </c>
      <c r="I133" t="s">
        <v>308</v>
      </c>
      <c r="J133" t="s">
        <v>403</v>
      </c>
      <c r="K133" t="s">
        <v>36</v>
      </c>
      <c r="L133" t="s">
        <v>70</v>
      </c>
      <c r="M133" t="s">
        <v>38</v>
      </c>
      <c r="N133" t="s">
        <v>71</v>
      </c>
      <c r="O133" t="s">
        <v>74</v>
      </c>
      <c r="P133" t="s">
        <v>404</v>
      </c>
      <c r="Q133">
        <v>0</v>
      </c>
      <c r="R133">
        <v>646</v>
      </c>
      <c r="S133">
        <v>50</v>
      </c>
      <c r="T133">
        <v>9</v>
      </c>
      <c r="U133" t="b">
        <v>1</v>
      </c>
    </row>
    <row r="134" spans="1:21" x14ac:dyDescent="0.25">
      <c r="A134" t="s">
        <v>401</v>
      </c>
      <c r="B134" s="1">
        <v>40610</v>
      </c>
      <c r="C134">
        <v>8</v>
      </c>
      <c r="D134">
        <v>3</v>
      </c>
      <c r="E134">
        <v>2011</v>
      </c>
      <c r="F134" s="1">
        <v>40610</v>
      </c>
      <c r="G134" t="s">
        <v>402</v>
      </c>
      <c r="H134" t="s">
        <v>61</v>
      </c>
      <c r="I134" t="s">
        <v>308</v>
      </c>
      <c r="J134" t="s">
        <v>403</v>
      </c>
      <c r="K134" t="s">
        <v>36</v>
      </c>
      <c r="L134" t="s">
        <v>70</v>
      </c>
      <c r="M134" t="s">
        <v>38</v>
      </c>
      <c r="N134" t="s">
        <v>28</v>
      </c>
      <c r="O134" t="s">
        <v>183</v>
      </c>
      <c r="P134" t="s">
        <v>405</v>
      </c>
      <c r="Q134">
        <v>0</v>
      </c>
      <c r="R134">
        <v>88</v>
      </c>
      <c r="S134">
        <v>32</v>
      </c>
      <c r="T134">
        <v>2</v>
      </c>
      <c r="U134" t="b">
        <v>0</v>
      </c>
    </row>
    <row r="135" spans="1:21" x14ac:dyDescent="0.25">
      <c r="A135" t="s">
        <v>401</v>
      </c>
      <c r="B135" s="1">
        <v>40610</v>
      </c>
      <c r="C135">
        <v>8</v>
      </c>
      <c r="D135">
        <v>3</v>
      </c>
      <c r="E135">
        <v>2011</v>
      </c>
      <c r="F135" s="1">
        <v>40610</v>
      </c>
      <c r="G135" t="s">
        <v>402</v>
      </c>
      <c r="H135" t="s">
        <v>61</v>
      </c>
      <c r="I135" t="s">
        <v>308</v>
      </c>
      <c r="J135" t="s">
        <v>403</v>
      </c>
      <c r="K135" t="s">
        <v>36</v>
      </c>
      <c r="L135" t="s">
        <v>70</v>
      </c>
      <c r="M135" t="s">
        <v>38</v>
      </c>
      <c r="N135" t="s">
        <v>56</v>
      </c>
      <c r="O135" t="s">
        <v>104</v>
      </c>
      <c r="P135" t="s">
        <v>392</v>
      </c>
      <c r="Q135">
        <v>0</v>
      </c>
      <c r="R135">
        <v>388</v>
      </c>
      <c r="S135">
        <v>27</v>
      </c>
      <c r="T135">
        <v>6</v>
      </c>
      <c r="U135" t="b">
        <v>1</v>
      </c>
    </row>
    <row r="136" spans="1:21" x14ac:dyDescent="0.25">
      <c r="A136" t="s">
        <v>406</v>
      </c>
      <c r="B136" s="1">
        <v>40610</v>
      </c>
      <c r="C136">
        <v>8</v>
      </c>
      <c r="D136">
        <v>3</v>
      </c>
      <c r="E136">
        <v>2011</v>
      </c>
      <c r="F136" s="1">
        <v>40610</v>
      </c>
      <c r="G136" t="s">
        <v>407</v>
      </c>
      <c r="H136" t="s">
        <v>33</v>
      </c>
      <c r="I136" t="s">
        <v>266</v>
      </c>
      <c r="J136" t="s">
        <v>408</v>
      </c>
      <c r="K136" t="s">
        <v>36</v>
      </c>
      <c r="L136" t="s">
        <v>37</v>
      </c>
      <c r="M136" t="s">
        <v>27</v>
      </c>
      <c r="N136" t="s">
        <v>56</v>
      </c>
      <c r="O136" t="s">
        <v>104</v>
      </c>
      <c r="P136" t="s">
        <v>409</v>
      </c>
      <c r="Q136">
        <v>0</v>
      </c>
      <c r="R136">
        <v>65</v>
      </c>
      <c r="S136">
        <v>25</v>
      </c>
      <c r="T136">
        <v>1</v>
      </c>
      <c r="U136" t="b">
        <v>0</v>
      </c>
    </row>
    <row r="137" spans="1:21" x14ac:dyDescent="0.25">
      <c r="A137" t="s">
        <v>410</v>
      </c>
      <c r="B137" s="1">
        <v>40610</v>
      </c>
      <c r="C137">
        <v>8</v>
      </c>
      <c r="D137">
        <v>3</v>
      </c>
      <c r="E137">
        <v>2011</v>
      </c>
      <c r="F137" s="1">
        <v>40610</v>
      </c>
      <c r="G137" t="s">
        <v>411</v>
      </c>
      <c r="H137" t="s">
        <v>61</v>
      </c>
      <c r="I137" t="s">
        <v>308</v>
      </c>
      <c r="J137" t="s">
        <v>412</v>
      </c>
      <c r="K137" t="s">
        <v>36</v>
      </c>
      <c r="L137" t="s">
        <v>37</v>
      </c>
      <c r="M137" t="s">
        <v>38</v>
      </c>
      <c r="N137" t="s">
        <v>28</v>
      </c>
      <c r="O137" t="s">
        <v>39</v>
      </c>
      <c r="P137" t="s">
        <v>413</v>
      </c>
      <c r="Q137">
        <v>0</v>
      </c>
      <c r="R137">
        <v>66</v>
      </c>
      <c r="S137">
        <v>2</v>
      </c>
      <c r="T137">
        <v>5</v>
      </c>
      <c r="U137" t="b">
        <v>0</v>
      </c>
    </row>
    <row r="138" spans="1:21" x14ac:dyDescent="0.25">
      <c r="A138" t="s">
        <v>414</v>
      </c>
      <c r="B138" s="1">
        <v>40610</v>
      </c>
      <c r="C138">
        <v>8</v>
      </c>
      <c r="D138">
        <v>3</v>
      </c>
      <c r="E138">
        <v>2011</v>
      </c>
      <c r="F138" s="1">
        <v>40610</v>
      </c>
      <c r="G138" t="s">
        <v>415</v>
      </c>
      <c r="H138" t="s">
        <v>33</v>
      </c>
      <c r="I138" t="s">
        <v>80</v>
      </c>
      <c r="J138" t="s">
        <v>80</v>
      </c>
      <c r="K138" t="s">
        <v>36</v>
      </c>
      <c r="L138" t="s">
        <v>37</v>
      </c>
      <c r="M138" t="s">
        <v>27</v>
      </c>
      <c r="N138" t="s">
        <v>71</v>
      </c>
      <c r="O138" t="s">
        <v>74</v>
      </c>
      <c r="P138" t="s">
        <v>416</v>
      </c>
      <c r="Q138">
        <v>0</v>
      </c>
      <c r="R138">
        <v>195</v>
      </c>
      <c r="S138">
        <v>66</v>
      </c>
      <c r="T138">
        <v>3</v>
      </c>
      <c r="U138" t="b">
        <v>0</v>
      </c>
    </row>
    <row r="139" spans="1:21" x14ac:dyDescent="0.25">
      <c r="A139" t="s">
        <v>414</v>
      </c>
      <c r="B139" s="1">
        <v>40610</v>
      </c>
      <c r="C139">
        <v>8</v>
      </c>
      <c r="D139">
        <v>3</v>
      </c>
      <c r="E139">
        <v>2011</v>
      </c>
      <c r="F139" s="1">
        <v>40610</v>
      </c>
      <c r="G139" t="s">
        <v>415</v>
      </c>
      <c r="H139" t="s">
        <v>33</v>
      </c>
      <c r="I139" t="s">
        <v>80</v>
      </c>
      <c r="J139" t="s">
        <v>80</v>
      </c>
      <c r="K139" t="s">
        <v>36</v>
      </c>
      <c r="L139" t="s">
        <v>37</v>
      </c>
      <c r="M139" t="s">
        <v>27</v>
      </c>
      <c r="N139" t="s">
        <v>28</v>
      </c>
      <c r="O139" t="s">
        <v>48</v>
      </c>
      <c r="P139" t="s">
        <v>417</v>
      </c>
      <c r="Q139">
        <v>0</v>
      </c>
      <c r="R139">
        <v>48</v>
      </c>
      <c r="S139">
        <v>-1</v>
      </c>
      <c r="T139">
        <v>2</v>
      </c>
      <c r="U139" t="b">
        <v>1</v>
      </c>
    </row>
    <row r="140" spans="1:21" x14ac:dyDescent="0.25">
      <c r="A140" t="s">
        <v>414</v>
      </c>
      <c r="B140" s="1">
        <v>40610</v>
      </c>
      <c r="C140">
        <v>8</v>
      </c>
      <c r="D140">
        <v>3</v>
      </c>
      <c r="E140">
        <v>2011</v>
      </c>
      <c r="F140" s="1">
        <v>40610</v>
      </c>
      <c r="G140" t="s">
        <v>415</v>
      </c>
      <c r="H140" t="s">
        <v>33</v>
      </c>
      <c r="I140" t="s">
        <v>80</v>
      </c>
      <c r="J140" t="s">
        <v>80</v>
      </c>
      <c r="K140" t="s">
        <v>36</v>
      </c>
      <c r="L140" t="s">
        <v>37</v>
      </c>
      <c r="M140" t="s">
        <v>27</v>
      </c>
      <c r="N140" t="s">
        <v>28</v>
      </c>
      <c r="O140" t="s">
        <v>111</v>
      </c>
      <c r="P140" t="s">
        <v>418</v>
      </c>
      <c r="Q140">
        <v>0</v>
      </c>
      <c r="R140">
        <v>58</v>
      </c>
      <c r="S140">
        <v>22</v>
      </c>
      <c r="T140">
        <v>4</v>
      </c>
      <c r="U140" t="b">
        <v>1</v>
      </c>
    </row>
    <row r="141" spans="1:21" x14ac:dyDescent="0.25">
      <c r="A141" t="s">
        <v>414</v>
      </c>
      <c r="B141" s="1">
        <v>40610</v>
      </c>
      <c r="C141">
        <v>8</v>
      </c>
      <c r="D141">
        <v>3</v>
      </c>
      <c r="E141">
        <v>2011</v>
      </c>
      <c r="F141" s="1">
        <v>40610</v>
      </c>
      <c r="G141" t="s">
        <v>415</v>
      </c>
      <c r="H141" t="s">
        <v>33</v>
      </c>
      <c r="I141" t="s">
        <v>80</v>
      </c>
      <c r="J141" t="s">
        <v>80</v>
      </c>
      <c r="K141" t="s">
        <v>36</v>
      </c>
      <c r="L141" t="s">
        <v>37</v>
      </c>
      <c r="M141" t="s">
        <v>27</v>
      </c>
      <c r="N141" t="s">
        <v>28</v>
      </c>
      <c r="O141" t="s">
        <v>183</v>
      </c>
      <c r="P141" t="s">
        <v>419</v>
      </c>
      <c r="Q141">
        <v>0</v>
      </c>
      <c r="R141">
        <v>74</v>
      </c>
      <c r="S141">
        <v>32</v>
      </c>
      <c r="T141">
        <v>2</v>
      </c>
      <c r="U141" t="b">
        <v>1</v>
      </c>
    </row>
    <row r="142" spans="1:21" x14ac:dyDescent="0.25">
      <c r="A142" t="s">
        <v>420</v>
      </c>
      <c r="B142" s="1">
        <v>40611</v>
      </c>
      <c r="C142">
        <v>9</v>
      </c>
      <c r="D142">
        <v>3</v>
      </c>
      <c r="E142">
        <v>2011</v>
      </c>
      <c r="F142" s="1">
        <v>40611</v>
      </c>
      <c r="G142" t="s">
        <v>421</v>
      </c>
      <c r="H142" t="s">
        <v>161</v>
      </c>
      <c r="I142" t="s">
        <v>422</v>
      </c>
      <c r="J142" t="s">
        <v>422</v>
      </c>
      <c r="K142" t="s">
        <v>25</v>
      </c>
      <c r="L142" t="s">
        <v>26</v>
      </c>
      <c r="M142" t="s">
        <v>38</v>
      </c>
      <c r="N142" t="s">
        <v>28</v>
      </c>
      <c r="O142" t="s">
        <v>227</v>
      </c>
      <c r="P142" t="s">
        <v>423</v>
      </c>
      <c r="Q142">
        <v>0</v>
      </c>
      <c r="R142">
        <v>27</v>
      </c>
      <c r="S142">
        <v>11</v>
      </c>
      <c r="T142">
        <v>4</v>
      </c>
      <c r="U142" t="b">
        <v>0</v>
      </c>
    </row>
    <row r="143" spans="1:21" x14ac:dyDescent="0.25">
      <c r="A143" t="s">
        <v>420</v>
      </c>
      <c r="B143" s="1">
        <v>40611</v>
      </c>
      <c r="C143">
        <v>9</v>
      </c>
      <c r="D143">
        <v>3</v>
      </c>
      <c r="E143">
        <v>2011</v>
      </c>
      <c r="F143" s="1">
        <v>40611</v>
      </c>
      <c r="G143" t="s">
        <v>421</v>
      </c>
      <c r="H143" t="s">
        <v>161</v>
      </c>
      <c r="I143" t="s">
        <v>422</v>
      </c>
      <c r="J143" t="s">
        <v>422</v>
      </c>
      <c r="K143" t="s">
        <v>25</v>
      </c>
      <c r="L143" t="s">
        <v>26</v>
      </c>
      <c r="M143" t="s">
        <v>38</v>
      </c>
      <c r="N143" t="s">
        <v>28</v>
      </c>
      <c r="O143" t="s">
        <v>54</v>
      </c>
      <c r="P143" t="s">
        <v>424</v>
      </c>
      <c r="Q143">
        <v>0</v>
      </c>
      <c r="R143">
        <v>92</v>
      </c>
      <c r="S143">
        <v>11</v>
      </c>
      <c r="T143">
        <v>4</v>
      </c>
      <c r="U143" t="b">
        <v>1</v>
      </c>
    </row>
    <row r="144" spans="1:21" x14ac:dyDescent="0.25">
      <c r="A144" t="s">
        <v>420</v>
      </c>
      <c r="B144" s="1">
        <v>40611</v>
      </c>
      <c r="C144">
        <v>9</v>
      </c>
      <c r="D144">
        <v>3</v>
      </c>
      <c r="E144">
        <v>2011</v>
      </c>
      <c r="F144" s="1">
        <v>40611</v>
      </c>
      <c r="G144" t="s">
        <v>421</v>
      </c>
      <c r="H144" t="s">
        <v>161</v>
      </c>
      <c r="I144" t="s">
        <v>422</v>
      </c>
      <c r="J144" t="s">
        <v>422</v>
      </c>
      <c r="K144" t="s">
        <v>25</v>
      </c>
      <c r="L144" t="s">
        <v>26</v>
      </c>
      <c r="M144" t="s">
        <v>38</v>
      </c>
      <c r="N144" t="s">
        <v>28</v>
      </c>
      <c r="O144" t="s">
        <v>183</v>
      </c>
      <c r="P144" t="s">
        <v>425</v>
      </c>
      <c r="Q144">
        <v>0</v>
      </c>
      <c r="R144">
        <v>38</v>
      </c>
      <c r="S144">
        <v>10</v>
      </c>
      <c r="T144">
        <v>1</v>
      </c>
      <c r="U144" t="b">
        <v>0</v>
      </c>
    </row>
    <row r="145" spans="1:21" x14ac:dyDescent="0.25">
      <c r="A145" t="s">
        <v>426</v>
      </c>
      <c r="B145" s="1">
        <v>40611</v>
      </c>
      <c r="C145">
        <v>9</v>
      </c>
      <c r="D145">
        <v>3</v>
      </c>
      <c r="E145">
        <v>2011</v>
      </c>
      <c r="F145" s="1">
        <v>40611</v>
      </c>
      <c r="G145" t="s">
        <v>427</v>
      </c>
      <c r="H145" t="s">
        <v>23</v>
      </c>
      <c r="I145" t="s">
        <v>428</v>
      </c>
      <c r="J145" t="s">
        <v>429</v>
      </c>
      <c r="K145" t="s">
        <v>25</v>
      </c>
      <c r="L145" t="s">
        <v>37</v>
      </c>
      <c r="M145" t="s">
        <v>38</v>
      </c>
      <c r="N145" t="s">
        <v>28</v>
      </c>
      <c r="O145" t="s">
        <v>48</v>
      </c>
      <c r="P145" t="s">
        <v>430</v>
      </c>
      <c r="Q145">
        <v>1</v>
      </c>
      <c r="R145">
        <v>51</v>
      </c>
      <c r="S145">
        <v>-32</v>
      </c>
      <c r="T145">
        <v>2</v>
      </c>
      <c r="U145" t="b">
        <v>0</v>
      </c>
    </row>
    <row r="146" spans="1:21" x14ac:dyDescent="0.25">
      <c r="A146" t="s">
        <v>426</v>
      </c>
      <c r="B146" s="1">
        <v>40611</v>
      </c>
      <c r="C146">
        <v>9</v>
      </c>
      <c r="D146">
        <v>3</v>
      </c>
      <c r="E146">
        <v>2011</v>
      </c>
      <c r="F146" s="1">
        <v>40611</v>
      </c>
      <c r="G146" t="s">
        <v>427</v>
      </c>
      <c r="H146" t="s">
        <v>23</v>
      </c>
      <c r="I146" t="s">
        <v>428</v>
      </c>
      <c r="J146" t="s">
        <v>429</v>
      </c>
      <c r="K146" t="s">
        <v>25</v>
      </c>
      <c r="L146" t="s">
        <v>37</v>
      </c>
      <c r="M146" t="s">
        <v>38</v>
      </c>
      <c r="N146" t="s">
        <v>56</v>
      </c>
      <c r="O146" t="s">
        <v>185</v>
      </c>
      <c r="P146" t="s">
        <v>431</v>
      </c>
      <c r="Q146">
        <v>1</v>
      </c>
      <c r="R146">
        <v>146</v>
      </c>
      <c r="S146">
        <v>-128</v>
      </c>
      <c r="T146">
        <v>2</v>
      </c>
      <c r="U146" t="b">
        <v>1</v>
      </c>
    </row>
    <row r="147" spans="1:21" x14ac:dyDescent="0.25">
      <c r="A147" t="s">
        <v>432</v>
      </c>
      <c r="B147" s="1">
        <v>40612</v>
      </c>
      <c r="C147">
        <v>10</v>
      </c>
      <c r="D147">
        <v>3</v>
      </c>
      <c r="E147">
        <v>2011</v>
      </c>
      <c r="F147" s="1">
        <v>40612</v>
      </c>
      <c r="G147" t="s">
        <v>433</v>
      </c>
      <c r="H147" t="s">
        <v>44</v>
      </c>
      <c r="I147" t="s">
        <v>434</v>
      </c>
      <c r="J147" t="s">
        <v>435</v>
      </c>
      <c r="K147" t="s">
        <v>47</v>
      </c>
      <c r="L147" t="s">
        <v>37</v>
      </c>
      <c r="M147" t="s">
        <v>38</v>
      </c>
      <c r="N147" t="s">
        <v>71</v>
      </c>
      <c r="O147" t="s">
        <v>72</v>
      </c>
      <c r="P147" t="s">
        <v>436</v>
      </c>
      <c r="Q147">
        <v>0</v>
      </c>
      <c r="R147">
        <v>242</v>
      </c>
      <c r="S147">
        <v>102</v>
      </c>
      <c r="T147">
        <v>2</v>
      </c>
      <c r="U147" t="b">
        <v>0</v>
      </c>
    </row>
    <row r="148" spans="1:21" x14ac:dyDescent="0.25">
      <c r="A148" t="s">
        <v>432</v>
      </c>
      <c r="B148" s="1">
        <v>40612</v>
      </c>
      <c r="C148">
        <v>10</v>
      </c>
      <c r="D148">
        <v>3</v>
      </c>
      <c r="E148">
        <v>2011</v>
      </c>
      <c r="F148" s="1">
        <v>40612</v>
      </c>
      <c r="G148" t="s">
        <v>433</v>
      </c>
      <c r="H148" t="s">
        <v>44</v>
      </c>
      <c r="I148" t="s">
        <v>434</v>
      </c>
      <c r="J148" t="s">
        <v>435</v>
      </c>
      <c r="K148" t="s">
        <v>47</v>
      </c>
      <c r="L148" t="s">
        <v>37</v>
      </c>
      <c r="M148" t="s">
        <v>38</v>
      </c>
      <c r="N148" t="s">
        <v>28</v>
      </c>
      <c r="O148" t="s">
        <v>39</v>
      </c>
      <c r="P148" t="s">
        <v>40</v>
      </c>
      <c r="Q148">
        <v>0</v>
      </c>
      <c r="R148">
        <v>21</v>
      </c>
      <c r="S148">
        <v>11</v>
      </c>
      <c r="T148">
        <v>3</v>
      </c>
      <c r="U148" t="b">
        <v>0</v>
      </c>
    </row>
    <row r="149" spans="1:21" x14ac:dyDescent="0.25">
      <c r="A149" t="s">
        <v>432</v>
      </c>
      <c r="B149" s="1">
        <v>40612</v>
      </c>
      <c r="C149">
        <v>10</v>
      </c>
      <c r="D149">
        <v>3</v>
      </c>
      <c r="E149">
        <v>2011</v>
      </c>
      <c r="F149" s="1">
        <v>40612</v>
      </c>
      <c r="G149" t="s">
        <v>433</v>
      </c>
      <c r="H149" t="s">
        <v>44</v>
      </c>
      <c r="I149" t="s">
        <v>434</v>
      </c>
      <c r="J149" t="s">
        <v>435</v>
      </c>
      <c r="K149" t="s">
        <v>47</v>
      </c>
      <c r="L149" t="s">
        <v>37</v>
      </c>
      <c r="M149" t="s">
        <v>38</v>
      </c>
      <c r="N149" t="s">
        <v>28</v>
      </c>
      <c r="O149" t="s">
        <v>227</v>
      </c>
      <c r="P149" t="s">
        <v>437</v>
      </c>
      <c r="Q149">
        <v>0</v>
      </c>
      <c r="R149">
        <v>39</v>
      </c>
      <c r="S149">
        <v>0</v>
      </c>
      <c r="T149">
        <v>6</v>
      </c>
      <c r="U149" t="b">
        <v>1</v>
      </c>
    </row>
    <row r="150" spans="1:21" x14ac:dyDescent="0.25">
      <c r="A150" t="s">
        <v>432</v>
      </c>
      <c r="B150" s="1">
        <v>40612</v>
      </c>
      <c r="C150">
        <v>10</v>
      </c>
      <c r="D150">
        <v>3</v>
      </c>
      <c r="E150">
        <v>2011</v>
      </c>
      <c r="F150" s="1">
        <v>40612</v>
      </c>
      <c r="G150" t="s">
        <v>433</v>
      </c>
      <c r="H150" t="s">
        <v>44</v>
      </c>
      <c r="I150" t="s">
        <v>434</v>
      </c>
      <c r="J150" t="s">
        <v>435</v>
      </c>
      <c r="K150" t="s">
        <v>47</v>
      </c>
      <c r="L150" t="s">
        <v>37</v>
      </c>
      <c r="M150" t="s">
        <v>38</v>
      </c>
      <c r="N150" t="s">
        <v>28</v>
      </c>
      <c r="O150" t="s">
        <v>54</v>
      </c>
      <c r="P150" t="s">
        <v>438</v>
      </c>
      <c r="Q150">
        <v>0</v>
      </c>
      <c r="R150">
        <v>290</v>
      </c>
      <c r="S150">
        <v>-136</v>
      </c>
      <c r="T150">
        <v>9</v>
      </c>
      <c r="U150" t="b">
        <v>1</v>
      </c>
    </row>
    <row r="151" spans="1:21" x14ac:dyDescent="0.25">
      <c r="A151" t="s">
        <v>439</v>
      </c>
      <c r="B151" s="1">
        <v>40613</v>
      </c>
      <c r="C151">
        <v>11</v>
      </c>
      <c r="D151">
        <v>3</v>
      </c>
      <c r="E151">
        <v>2011</v>
      </c>
      <c r="F151" s="1">
        <v>40613</v>
      </c>
      <c r="G151" t="s">
        <v>368</v>
      </c>
      <c r="H151" t="s">
        <v>33</v>
      </c>
      <c r="I151" t="s">
        <v>34</v>
      </c>
      <c r="J151" t="s">
        <v>440</v>
      </c>
      <c r="K151" t="s">
        <v>36</v>
      </c>
      <c r="L151" t="s">
        <v>70</v>
      </c>
      <c r="M151" t="s">
        <v>98</v>
      </c>
      <c r="N151" t="s">
        <v>28</v>
      </c>
      <c r="O151" t="s">
        <v>48</v>
      </c>
      <c r="P151" t="s">
        <v>441</v>
      </c>
      <c r="Q151">
        <v>0</v>
      </c>
      <c r="R151">
        <v>29</v>
      </c>
      <c r="S151">
        <v>6</v>
      </c>
      <c r="T151">
        <v>2</v>
      </c>
      <c r="U151" t="b">
        <v>1</v>
      </c>
    </row>
    <row r="152" spans="1:21" x14ac:dyDescent="0.25">
      <c r="A152" t="s">
        <v>442</v>
      </c>
      <c r="B152" s="1">
        <v>40613</v>
      </c>
      <c r="C152">
        <v>11</v>
      </c>
      <c r="D152">
        <v>3</v>
      </c>
      <c r="E152">
        <v>2011</v>
      </c>
      <c r="F152" s="1">
        <v>40613</v>
      </c>
      <c r="G152" t="s">
        <v>172</v>
      </c>
      <c r="H152" t="s">
        <v>61</v>
      </c>
      <c r="I152" t="s">
        <v>115</v>
      </c>
      <c r="J152" t="s">
        <v>116</v>
      </c>
      <c r="K152" t="s">
        <v>36</v>
      </c>
      <c r="L152" t="s">
        <v>37</v>
      </c>
      <c r="M152" t="s">
        <v>27</v>
      </c>
      <c r="N152" t="s">
        <v>28</v>
      </c>
      <c r="O152" t="s">
        <v>54</v>
      </c>
      <c r="P152" t="s">
        <v>443</v>
      </c>
      <c r="Q152">
        <v>0</v>
      </c>
      <c r="R152">
        <v>25</v>
      </c>
      <c r="S152">
        <v>6</v>
      </c>
      <c r="T152">
        <v>3</v>
      </c>
      <c r="U152" t="b">
        <v>1</v>
      </c>
    </row>
    <row r="153" spans="1:21" x14ac:dyDescent="0.25">
      <c r="A153" t="s">
        <v>444</v>
      </c>
      <c r="B153" s="1">
        <v>40613</v>
      </c>
      <c r="C153">
        <v>11</v>
      </c>
      <c r="D153">
        <v>3</v>
      </c>
      <c r="E153">
        <v>2011</v>
      </c>
      <c r="F153" s="1">
        <v>40613</v>
      </c>
      <c r="G153" t="s">
        <v>445</v>
      </c>
      <c r="H153" t="s">
        <v>120</v>
      </c>
      <c r="I153" t="s">
        <v>446</v>
      </c>
      <c r="J153" t="s">
        <v>446</v>
      </c>
      <c r="K153" t="s">
        <v>47</v>
      </c>
      <c r="L153" t="s">
        <v>37</v>
      </c>
      <c r="M153" t="s">
        <v>27</v>
      </c>
      <c r="N153" t="s">
        <v>28</v>
      </c>
      <c r="O153" t="s">
        <v>90</v>
      </c>
      <c r="P153" t="s">
        <v>447</v>
      </c>
      <c r="Q153">
        <v>0</v>
      </c>
      <c r="R153">
        <v>1207</v>
      </c>
      <c r="S153">
        <v>109</v>
      </c>
      <c r="T153">
        <v>4</v>
      </c>
      <c r="U153" t="b">
        <v>0</v>
      </c>
    </row>
    <row r="154" spans="1:21" x14ac:dyDescent="0.25">
      <c r="A154" t="s">
        <v>448</v>
      </c>
      <c r="B154" s="1">
        <v>40613</v>
      </c>
      <c r="C154">
        <v>11</v>
      </c>
      <c r="D154">
        <v>3</v>
      </c>
      <c r="E154">
        <v>2011</v>
      </c>
      <c r="F154" s="1">
        <v>40613</v>
      </c>
      <c r="G154" t="s">
        <v>449</v>
      </c>
      <c r="H154" t="s">
        <v>61</v>
      </c>
      <c r="I154" t="s">
        <v>450</v>
      </c>
      <c r="J154" t="s">
        <v>451</v>
      </c>
      <c r="K154" t="s">
        <v>36</v>
      </c>
      <c r="L154" t="s">
        <v>70</v>
      </c>
      <c r="M154" t="s">
        <v>38</v>
      </c>
      <c r="N154" t="s">
        <v>71</v>
      </c>
      <c r="O154" t="s">
        <v>74</v>
      </c>
      <c r="P154" t="s">
        <v>452</v>
      </c>
      <c r="Q154">
        <v>0</v>
      </c>
      <c r="R154">
        <v>1200</v>
      </c>
      <c r="S154">
        <v>373</v>
      </c>
      <c r="T154">
        <v>8</v>
      </c>
      <c r="U154" t="b">
        <v>0</v>
      </c>
    </row>
    <row r="155" spans="1:21" x14ac:dyDescent="0.25">
      <c r="A155" t="s">
        <v>448</v>
      </c>
      <c r="B155" s="1">
        <v>40613</v>
      </c>
      <c r="C155">
        <v>11</v>
      </c>
      <c r="D155">
        <v>3</v>
      </c>
      <c r="E155">
        <v>2011</v>
      </c>
      <c r="F155" s="1">
        <v>40613</v>
      </c>
      <c r="G155" t="s">
        <v>449</v>
      </c>
      <c r="H155" t="s">
        <v>61</v>
      </c>
      <c r="I155" t="s">
        <v>450</v>
      </c>
      <c r="J155" t="s">
        <v>451</v>
      </c>
      <c r="K155" t="s">
        <v>36</v>
      </c>
      <c r="L155" t="s">
        <v>70</v>
      </c>
      <c r="M155" t="s">
        <v>38</v>
      </c>
      <c r="N155" t="s">
        <v>28</v>
      </c>
      <c r="O155" t="s">
        <v>29</v>
      </c>
      <c r="P155" t="s">
        <v>453</v>
      </c>
      <c r="Q155">
        <v>0</v>
      </c>
      <c r="R155">
        <v>83</v>
      </c>
      <c r="S155">
        <v>18</v>
      </c>
      <c r="T155">
        <v>3</v>
      </c>
      <c r="U155" t="b">
        <v>0</v>
      </c>
    </row>
    <row r="156" spans="1:21" x14ac:dyDescent="0.25">
      <c r="A156" t="s">
        <v>454</v>
      </c>
      <c r="B156" s="1">
        <v>40613</v>
      </c>
      <c r="C156">
        <v>11</v>
      </c>
      <c r="D156">
        <v>3</v>
      </c>
      <c r="E156">
        <v>2011</v>
      </c>
      <c r="F156" s="1">
        <v>40613</v>
      </c>
      <c r="G156" t="s">
        <v>455</v>
      </c>
      <c r="H156" t="s">
        <v>61</v>
      </c>
      <c r="I156" t="s">
        <v>108</v>
      </c>
      <c r="J156" t="s">
        <v>456</v>
      </c>
      <c r="K156" t="s">
        <v>36</v>
      </c>
      <c r="L156" t="s">
        <v>37</v>
      </c>
      <c r="M156" t="s">
        <v>38</v>
      </c>
      <c r="N156" t="s">
        <v>28</v>
      </c>
      <c r="O156" t="s">
        <v>39</v>
      </c>
      <c r="P156" t="s">
        <v>457</v>
      </c>
      <c r="Q156">
        <v>0</v>
      </c>
      <c r="R156">
        <v>147</v>
      </c>
      <c r="S156">
        <v>53</v>
      </c>
      <c r="T156">
        <v>3</v>
      </c>
      <c r="U156" t="b">
        <v>1</v>
      </c>
    </row>
    <row r="157" spans="1:21" x14ac:dyDescent="0.25">
      <c r="A157" t="s">
        <v>458</v>
      </c>
      <c r="B157" s="1">
        <v>40613</v>
      </c>
      <c r="C157">
        <v>11</v>
      </c>
      <c r="D157">
        <v>3</v>
      </c>
      <c r="E157">
        <v>2011</v>
      </c>
      <c r="F157" s="1">
        <v>40613</v>
      </c>
      <c r="G157" t="s">
        <v>459</v>
      </c>
      <c r="H157" t="s">
        <v>44</v>
      </c>
      <c r="I157" t="s">
        <v>460</v>
      </c>
      <c r="J157" t="s">
        <v>461</v>
      </c>
      <c r="K157" t="s">
        <v>47</v>
      </c>
      <c r="L157" t="s">
        <v>37</v>
      </c>
      <c r="M157" t="s">
        <v>27</v>
      </c>
      <c r="N157" t="s">
        <v>28</v>
      </c>
      <c r="O157" t="s">
        <v>151</v>
      </c>
      <c r="P157" t="s">
        <v>462</v>
      </c>
      <c r="Q157">
        <v>0</v>
      </c>
      <c r="R157">
        <v>16</v>
      </c>
      <c r="S157">
        <v>2</v>
      </c>
      <c r="T157">
        <v>1</v>
      </c>
      <c r="U157" t="b">
        <v>1</v>
      </c>
    </row>
    <row r="158" spans="1:21" x14ac:dyDescent="0.25">
      <c r="A158" t="s">
        <v>463</v>
      </c>
      <c r="B158" s="1">
        <v>40613</v>
      </c>
      <c r="C158">
        <v>11</v>
      </c>
      <c r="D158">
        <v>3</v>
      </c>
      <c r="E158">
        <v>2011</v>
      </c>
      <c r="F158" s="1">
        <v>40613</v>
      </c>
      <c r="G158" t="s">
        <v>464</v>
      </c>
      <c r="H158" t="s">
        <v>33</v>
      </c>
      <c r="I158" t="s">
        <v>347</v>
      </c>
      <c r="J158" t="s">
        <v>347</v>
      </c>
      <c r="K158" t="s">
        <v>36</v>
      </c>
      <c r="L158" t="s">
        <v>37</v>
      </c>
      <c r="M158" t="s">
        <v>38</v>
      </c>
      <c r="N158" t="s">
        <v>71</v>
      </c>
      <c r="O158" t="s">
        <v>295</v>
      </c>
      <c r="P158" t="s">
        <v>465</v>
      </c>
      <c r="Q158">
        <v>0</v>
      </c>
      <c r="R158">
        <v>181</v>
      </c>
      <c r="S158">
        <v>36</v>
      </c>
      <c r="T158">
        <v>9</v>
      </c>
      <c r="U158" t="b">
        <v>1</v>
      </c>
    </row>
    <row r="159" spans="1:21" x14ac:dyDescent="0.25">
      <c r="A159" t="s">
        <v>463</v>
      </c>
      <c r="B159" s="1">
        <v>40613</v>
      </c>
      <c r="C159">
        <v>11</v>
      </c>
      <c r="D159">
        <v>3</v>
      </c>
      <c r="E159">
        <v>2011</v>
      </c>
      <c r="F159" s="1">
        <v>40613</v>
      </c>
      <c r="G159" t="s">
        <v>464</v>
      </c>
      <c r="H159" t="s">
        <v>33</v>
      </c>
      <c r="I159" t="s">
        <v>347</v>
      </c>
      <c r="J159" t="s">
        <v>347</v>
      </c>
      <c r="K159" t="s">
        <v>36</v>
      </c>
      <c r="L159" t="s">
        <v>37</v>
      </c>
      <c r="M159" t="s">
        <v>38</v>
      </c>
      <c r="N159" t="s">
        <v>56</v>
      </c>
      <c r="O159" t="s">
        <v>57</v>
      </c>
      <c r="P159" t="s">
        <v>466</v>
      </c>
      <c r="Q159">
        <v>0</v>
      </c>
      <c r="R159">
        <v>537</v>
      </c>
      <c r="S159">
        <v>145</v>
      </c>
      <c r="T159">
        <v>2</v>
      </c>
      <c r="U159" t="b">
        <v>0</v>
      </c>
    </row>
    <row r="160" spans="1:21" x14ac:dyDescent="0.25">
      <c r="A160" t="s">
        <v>467</v>
      </c>
      <c r="B160" s="1">
        <v>40613</v>
      </c>
      <c r="C160">
        <v>11</v>
      </c>
      <c r="D160">
        <v>3</v>
      </c>
      <c r="E160">
        <v>2011</v>
      </c>
      <c r="F160" s="1">
        <v>40613</v>
      </c>
      <c r="G160" t="s">
        <v>468</v>
      </c>
      <c r="H160" t="s">
        <v>33</v>
      </c>
      <c r="I160" t="s">
        <v>167</v>
      </c>
      <c r="J160" t="s">
        <v>469</v>
      </c>
      <c r="K160" t="s">
        <v>36</v>
      </c>
      <c r="L160" t="s">
        <v>37</v>
      </c>
      <c r="M160" t="s">
        <v>38</v>
      </c>
      <c r="N160" t="s">
        <v>71</v>
      </c>
      <c r="O160" t="s">
        <v>72</v>
      </c>
      <c r="P160" t="s">
        <v>470</v>
      </c>
      <c r="Q160">
        <v>0</v>
      </c>
      <c r="R160">
        <v>746</v>
      </c>
      <c r="S160">
        <v>182</v>
      </c>
      <c r="T160">
        <v>2</v>
      </c>
      <c r="U160" t="b">
        <v>1</v>
      </c>
    </row>
    <row r="161" spans="1:21" x14ac:dyDescent="0.25">
      <c r="A161" t="s">
        <v>471</v>
      </c>
      <c r="B161" s="1">
        <v>40614</v>
      </c>
      <c r="C161">
        <v>12</v>
      </c>
      <c r="D161">
        <v>3</v>
      </c>
      <c r="E161">
        <v>2011</v>
      </c>
      <c r="F161" s="1">
        <v>40614</v>
      </c>
      <c r="G161" t="s">
        <v>472</v>
      </c>
      <c r="H161" t="s">
        <v>33</v>
      </c>
      <c r="I161" t="s">
        <v>34</v>
      </c>
      <c r="J161" t="s">
        <v>473</v>
      </c>
      <c r="K161" t="s">
        <v>36</v>
      </c>
      <c r="L161" t="s">
        <v>37</v>
      </c>
      <c r="M161" t="s">
        <v>98</v>
      </c>
      <c r="N161" t="s">
        <v>28</v>
      </c>
      <c r="O161" t="s">
        <v>111</v>
      </c>
      <c r="P161" t="s">
        <v>474</v>
      </c>
      <c r="Q161">
        <v>0</v>
      </c>
      <c r="R161">
        <v>36</v>
      </c>
      <c r="S161">
        <v>10</v>
      </c>
      <c r="T161">
        <v>3</v>
      </c>
      <c r="U161" t="b">
        <v>1</v>
      </c>
    </row>
    <row r="162" spans="1:21" x14ac:dyDescent="0.25">
      <c r="A162" t="s">
        <v>471</v>
      </c>
      <c r="B162" s="1">
        <v>40614</v>
      </c>
      <c r="C162">
        <v>12</v>
      </c>
      <c r="D162">
        <v>3</v>
      </c>
      <c r="E162">
        <v>2011</v>
      </c>
      <c r="F162" s="1">
        <v>40614</v>
      </c>
      <c r="G162" t="s">
        <v>472</v>
      </c>
      <c r="H162" t="s">
        <v>33</v>
      </c>
      <c r="I162" t="s">
        <v>34</v>
      </c>
      <c r="J162" t="s">
        <v>473</v>
      </c>
      <c r="K162" t="s">
        <v>36</v>
      </c>
      <c r="L162" t="s">
        <v>37</v>
      </c>
      <c r="M162" t="s">
        <v>98</v>
      </c>
      <c r="N162" t="s">
        <v>28</v>
      </c>
      <c r="O162" t="s">
        <v>227</v>
      </c>
      <c r="P162" t="s">
        <v>475</v>
      </c>
      <c r="Q162">
        <v>0</v>
      </c>
      <c r="R162">
        <v>36</v>
      </c>
      <c r="S162">
        <v>8</v>
      </c>
      <c r="T162">
        <v>3</v>
      </c>
      <c r="U162" t="b">
        <v>0</v>
      </c>
    </row>
    <row r="163" spans="1:21" x14ac:dyDescent="0.25">
      <c r="A163" t="s">
        <v>471</v>
      </c>
      <c r="B163" s="1">
        <v>40614</v>
      </c>
      <c r="C163">
        <v>12</v>
      </c>
      <c r="D163">
        <v>3</v>
      </c>
      <c r="E163">
        <v>2011</v>
      </c>
      <c r="F163" s="1">
        <v>40614</v>
      </c>
      <c r="G163" t="s">
        <v>472</v>
      </c>
      <c r="H163" t="s">
        <v>33</v>
      </c>
      <c r="I163" t="s">
        <v>34</v>
      </c>
      <c r="J163" t="s">
        <v>473</v>
      </c>
      <c r="K163" t="s">
        <v>36</v>
      </c>
      <c r="L163" t="s">
        <v>37</v>
      </c>
      <c r="M163" t="s">
        <v>98</v>
      </c>
      <c r="N163" t="s">
        <v>56</v>
      </c>
      <c r="O163" t="s">
        <v>57</v>
      </c>
      <c r="P163" t="s">
        <v>476</v>
      </c>
      <c r="Q163">
        <v>0</v>
      </c>
      <c r="R163">
        <v>354</v>
      </c>
      <c r="S163">
        <v>174</v>
      </c>
      <c r="T163">
        <v>3</v>
      </c>
      <c r="U163" t="b">
        <v>0</v>
      </c>
    </row>
    <row r="164" spans="1:21" x14ac:dyDescent="0.25">
      <c r="A164" t="s">
        <v>477</v>
      </c>
      <c r="B164" s="1">
        <v>40614</v>
      </c>
      <c r="C164">
        <v>12</v>
      </c>
      <c r="D164">
        <v>3</v>
      </c>
      <c r="E164">
        <v>2011</v>
      </c>
      <c r="F164" s="1">
        <v>40614</v>
      </c>
      <c r="G164" t="s">
        <v>307</v>
      </c>
      <c r="H164" t="s">
        <v>61</v>
      </c>
      <c r="I164" t="s">
        <v>115</v>
      </c>
      <c r="J164" t="s">
        <v>478</v>
      </c>
      <c r="K164" t="s">
        <v>36</v>
      </c>
      <c r="L164" t="s">
        <v>26</v>
      </c>
      <c r="M164" t="s">
        <v>38</v>
      </c>
      <c r="N164" t="s">
        <v>28</v>
      </c>
      <c r="O164" t="s">
        <v>90</v>
      </c>
      <c r="P164" t="s">
        <v>479</v>
      </c>
      <c r="Q164">
        <v>0</v>
      </c>
      <c r="R164">
        <v>144</v>
      </c>
      <c r="S164">
        <v>35</v>
      </c>
      <c r="T164">
        <v>3</v>
      </c>
      <c r="U164" t="b">
        <v>0</v>
      </c>
    </row>
    <row r="165" spans="1:21" x14ac:dyDescent="0.25">
      <c r="A165" t="s">
        <v>477</v>
      </c>
      <c r="B165" s="1">
        <v>40614</v>
      </c>
      <c r="C165">
        <v>12</v>
      </c>
      <c r="D165">
        <v>3</v>
      </c>
      <c r="E165">
        <v>2011</v>
      </c>
      <c r="F165" s="1">
        <v>40614</v>
      </c>
      <c r="G165" t="s">
        <v>307</v>
      </c>
      <c r="H165" t="s">
        <v>61</v>
      </c>
      <c r="I165" t="s">
        <v>115</v>
      </c>
      <c r="J165" t="s">
        <v>478</v>
      </c>
      <c r="K165" t="s">
        <v>36</v>
      </c>
      <c r="L165" t="s">
        <v>26</v>
      </c>
      <c r="M165" t="s">
        <v>38</v>
      </c>
      <c r="N165" t="s">
        <v>28</v>
      </c>
      <c r="O165" t="s">
        <v>54</v>
      </c>
      <c r="P165" t="s">
        <v>424</v>
      </c>
      <c r="Q165">
        <v>0</v>
      </c>
      <c r="R165">
        <v>41</v>
      </c>
      <c r="S165">
        <v>1</v>
      </c>
      <c r="T165">
        <v>2</v>
      </c>
      <c r="U165" t="b">
        <v>1</v>
      </c>
    </row>
    <row r="166" spans="1:21" x14ac:dyDescent="0.25">
      <c r="A166" t="s">
        <v>480</v>
      </c>
      <c r="B166" s="1">
        <v>40634</v>
      </c>
      <c r="C166">
        <v>1</v>
      </c>
      <c r="D166">
        <v>4</v>
      </c>
      <c r="E166">
        <v>2011</v>
      </c>
      <c r="F166" s="1">
        <v>40634</v>
      </c>
      <c r="G166" t="s">
        <v>481</v>
      </c>
      <c r="H166" t="s">
        <v>61</v>
      </c>
      <c r="I166" t="s">
        <v>115</v>
      </c>
      <c r="J166" t="s">
        <v>482</v>
      </c>
      <c r="K166" t="s">
        <v>36</v>
      </c>
      <c r="L166" t="s">
        <v>37</v>
      </c>
      <c r="M166" t="s">
        <v>38</v>
      </c>
      <c r="N166" t="s">
        <v>28</v>
      </c>
      <c r="O166" t="s">
        <v>48</v>
      </c>
      <c r="P166" t="s">
        <v>483</v>
      </c>
      <c r="Q166">
        <v>0</v>
      </c>
      <c r="R166">
        <v>140</v>
      </c>
      <c r="S166">
        <v>21</v>
      </c>
      <c r="T166">
        <v>3</v>
      </c>
      <c r="U166" t="b">
        <v>1</v>
      </c>
    </row>
    <row r="167" spans="1:21" x14ac:dyDescent="0.25">
      <c r="A167" t="s">
        <v>484</v>
      </c>
      <c r="B167" s="1">
        <v>40634</v>
      </c>
      <c r="C167">
        <v>1</v>
      </c>
      <c r="D167">
        <v>4</v>
      </c>
      <c r="E167">
        <v>2011</v>
      </c>
      <c r="F167" s="1">
        <v>40634</v>
      </c>
      <c r="G167" t="s">
        <v>485</v>
      </c>
      <c r="H167" t="s">
        <v>67</v>
      </c>
      <c r="I167" t="s">
        <v>68</v>
      </c>
      <c r="J167" t="s">
        <v>486</v>
      </c>
      <c r="K167" t="s">
        <v>25</v>
      </c>
      <c r="L167" t="s">
        <v>70</v>
      </c>
      <c r="M167" t="s">
        <v>38</v>
      </c>
      <c r="N167" t="s">
        <v>28</v>
      </c>
      <c r="O167" t="s">
        <v>48</v>
      </c>
      <c r="P167" t="s">
        <v>417</v>
      </c>
      <c r="Q167">
        <v>1</v>
      </c>
      <c r="R167">
        <v>27</v>
      </c>
      <c r="S167">
        <v>-22</v>
      </c>
      <c r="T167">
        <v>2</v>
      </c>
      <c r="U167" t="b">
        <v>1</v>
      </c>
    </row>
    <row r="168" spans="1:21" x14ac:dyDescent="0.25">
      <c r="A168" t="s">
        <v>484</v>
      </c>
      <c r="B168" s="1">
        <v>40634</v>
      </c>
      <c r="C168">
        <v>1</v>
      </c>
      <c r="D168">
        <v>4</v>
      </c>
      <c r="E168">
        <v>2011</v>
      </c>
      <c r="F168" s="1">
        <v>40634</v>
      </c>
      <c r="G168" t="s">
        <v>485</v>
      </c>
      <c r="H168" t="s">
        <v>67</v>
      </c>
      <c r="I168" t="s">
        <v>68</v>
      </c>
      <c r="J168" t="s">
        <v>486</v>
      </c>
      <c r="K168" t="s">
        <v>25</v>
      </c>
      <c r="L168" t="s">
        <v>70</v>
      </c>
      <c r="M168" t="s">
        <v>38</v>
      </c>
      <c r="N168" t="s">
        <v>28</v>
      </c>
      <c r="O168" t="s">
        <v>54</v>
      </c>
      <c r="P168" t="s">
        <v>487</v>
      </c>
      <c r="Q168">
        <v>1</v>
      </c>
      <c r="R168">
        <v>17</v>
      </c>
      <c r="S168">
        <v>-1</v>
      </c>
      <c r="T168">
        <v>2</v>
      </c>
      <c r="U168" t="b">
        <v>1</v>
      </c>
    </row>
    <row r="169" spans="1:21" x14ac:dyDescent="0.25">
      <c r="A169" t="s">
        <v>488</v>
      </c>
      <c r="B169" s="1">
        <v>40635</v>
      </c>
      <c r="C169">
        <v>2</v>
      </c>
      <c r="D169">
        <v>4</v>
      </c>
      <c r="E169">
        <v>2011</v>
      </c>
      <c r="F169" s="1">
        <v>40635</v>
      </c>
      <c r="G169" t="s">
        <v>376</v>
      </c>
      <c r="H169" t="s">
        <v>61</v>
      </c>
      <c r="I169" t="s">
        <v>450</v>
      </c>
      <c r="J169" t="s">
        <v>489</v>
      </c>
      <c r="K169" t="s">
        <v>36</v>
      </c>
      <c r="L169" t="s">
        <v>37</v>
      </c>
      <c r="M169" t="s">
        <v>38</v>
      </c>
      <c r="N169" t="s">
        <v>28</v>
      </c>
      <c r="O169" t="s">
        <v>54</v>
      </c>
      <c r="P169" t="s">
        <v>153</v>
      </c>
      <c r="Q169">
        <v>0</v>
      </c>
      <c r="R169">
        <v>149</v>
      </c>
      <c r="S169">
        <v>15</v>
      </c>
      <c r="T169">
        <v>3</v>
      </c>
      <c r="U169" t="b">
        <v>1</v>
      </c>
    </row>
    <row r="170" spans="1:21" x14ac:dyDescent="0.25">
      <c r="A170" t="s">
        <v>490</v>
      </c>
      <c r="B170" s="1">
        <v>40637</v>
      </c>
      <c r="C170">
        <v>4</v>
      </c>
      <c r="D170">
        <v>4</v>
      </c>
      <c r="E170">
        <v>2011</v>
      </c>
      <c r="F170" s="1">
        <v>40637</v>
      </c>
      <c r="G170" t="s">
        <v>240</v>
      </c>
      <c r="H170" t="s">
        <v>61</v>
      </c>
      <c r="I170" t="s">
        <v>491</v>
      </c>
      <c r="J170" t="s">
        <v>492</v>
      </c>
      <c r="K170" t="s">
        <v>36</v>
      </c>
      <c r="L170" t="s">
        <v>70</v>
      </c>
      <c r="M170" t="s">
        <v>38</v>
      </c>
      <c r="N170" t="s">
        <v>28</v>
      </c>
      <c r="O170" t="s">
        <v>151</v>
      </c>
      <c r="P170" t="s">
        <v>493</v>
      </c>
      <c r="Q170">
        <v>0</v>
      </c>
      <c r="R170">
        <v>86</v>
      </c>
      <c r="S170">
        <v>33</v>
      </c>
      <c r="T170">
        <v>5</v>
      </c>
      <c r="U170" t="b">
        <v>0</v>
      </c>
    </row>
    <row r="171" spans="1:21" x14ac:dyDescent="0.25">
      <c r="A171" t="s">
        <v>494</v>
      </c>
      <c r="B171" s="1">
        <v>40637</v>
      </c>
      <c r="C171">
        <v>4</v>
      </c>
      <c r="D171">
        <v>4</v>
      </c>
      <c r="E171">
        <v>2011</v>
      </c>
      <c r="F171" s="1">
        <v>40637</v>
      </c>
      <c r="G171" t="s">
        <v>495</v>
      </c>
      <c r="H171" t="s">
        <v>67</v>
      </c>
      <c r="I171" t="s">
        <v>496</v>
      </c>
      <c r="J171" t="s">
        <v>497</v>
      </c>
      <c r="K171" t="s">
        <v>25</v>
      </c>
      <c r="L171" t="s">
        <v>37</v>
      </c>
      <c r="M171" t="s">
        <v>38</v>
      </c>
      <c r="N171" t="s">
        <v>28</v>
      </c>
      <c r="O171" t="s">
        <v>48</v>
      </c>
      <c r="P171" t="s">
        <v>397</v>
      </c>
      <c r="Q171">
        <v>0</v>
      </c>
      <c r="R171">
        <v>51</v>
      </c>
      <c r="S171">
        <v>14</v>
      </c>
      <c r="T171">
        <v>2</v>
      </c>
      <c r="U171" t="b">
        <v>0</v>
      </c>
    </row>
    <row r="172" spans="1:21" x14ac:dyDescent="0.25">
      <c r="A172" t="s">
        <v>494</v>
      </c>
      <c r="B172" s="1">
        <v>40637</v>
      </c>
      <c r="C172">
        <v>4</v>
      </c>
      <c r="D172">
        <v>4</v>
      </c>
      <c r="E172">
        <v>2011</v>
      </c>
      <c r="F172" s="1">
        <v>40637</v>
      </c>
      <c r="G172" t="s">
        <v>495</v>
      </c>
      <c r="H172" t="s">
        <v>67</v>
      </c>
      <c r="I172" t="s">
        <v>496</v>
      </c>
      <c r="J172" t="s">
        <v>497</v>
      </c>
      <c r="K172" t="s">
        <v>25</v>
      </c>
      <c r="L172" t="s">
        <v>37</v>
      </c>
      <c r="M172" t="s">
        <v>38</v>
      </c>
      <c r="N172" t="s">
        <v>28</v>
      </c>
      <c r="O172" t="s">
        <v>227</v>
      </c>
      <c r="P172" t="s">
        <v>498</v>
      </c>
      <c r="Q172">
        <v>0</v>
      </c>
      <c r="R172">
        <v>32</v>
      </c>
      <c r="S172">
        <v>16</v>
      </c>
      <c r="T172">
        <v>3</v>
      </c>
      <c r="U172" t="b">
        <v>0</v>
      </c>
    </row>
    <row r="173" spans="1:21" x14ac:dyDescent="0.25">
      <c r="A173" t="s">
        <v>499</v>
      </c>
      <c r="B173" s="1">
        <v>40637</v>
      </c>
      <c r="C173">
        <v>4</v>
      </c>
      <c r="D173">
        <v>4</v>
      </c>
      <c r="E173">
        <v>2011</v>
      </c>
      <c r="F173" s="1">
        <v>40637</v>
      </c>
      <c r="G173" t="s">
        <v>500</v>
      </c>
      <c r="H173" t="s">
        <v>61</v>
      </c>
      <c r="I173" t="s">
        <v>115</v>
      </c>
      <c r="J173" t="s">
        <v>501</v>
      </c>
      <c r="K173" t="s">
        <v>36</v>
      </c>
      <c r="L173" t="s">
        <v>70</v>
      </c>
      <c r="M173" t="s">
        <v>98</v>
      </c>
      <c r="N173" t="s">
        <v>71</v>
      </c>
      <c r="O173" t="s">
        <v>74</v>
      </c>
      <c r="P173" t="s">
        <v>75</v>
      </c>
      <c r="Q173">
        <v>0</v>
      </c>
      <c r="R173">
        <v>507</v>
      </c>
      <c r="S173">
        <v>175</v>
      </c>
      <c r="T173">
        <v>4</v>
      </c>
      <c r="U173" t="b">
        <v>0</v>
      </c>
    </row>
    <row r="174" spans="1:21" x14ac:dyDescent="0.25">
      <c r="A174" t="s">
        <v>502</v>
      </c>
      <c r="B174" s="1">
        <v>40638</v>
      </c>
      <c r="C174">
        <v>5</v>
      </c>
      <c r="D174">
        <v>4</v>
      </c>
      <c r="E174">
        <v>2011</v>
      </c>
      <c r="F174" s="1">
        <v>40638</v>
      </c>
      <c r="G174" t="s">
        <v>346</v>
      </c>
      <c r="H174" t="s">
        <v>33</v>
      </c>
      <c r="I174" t="s">
        <v>266</v>
      </c>
      <c r="J174" t="s">
        <v>289</v>
      </c>
      <c r="K174" t="s">
        <v>36</v>
      </c>
      <c r="L174" t="s">
        <v>26</v>
      </c>
      <c r="M174" t="s">
        <v>38</v>
      </c>
      <c r="N174" t="s">
        <v>71</v>
      </c>
      <c r="O174" t="s">
        <v>295</v>
      </c>
      <c r="P174" t="s">
        <v>503</v>
      </c>
      <c r="Q174">
        <v>0</v>
      </c>
      <c r="R174">
        <v>112</v>
      </c>
      <c r="S174">
        <v>4</v>
      </c>
      <c r="T174">
        <v>5</v>
      </c>
      <c r="U174" t="b">
        <v>1</v>
      </c>
    </row>
    <row r="175" spans="1:21" x14ac:dyDescent="0.25">
      <c r="A175" t="s">
        <v>502</v>
      </c>
      <c r="B175" s="1">
        <v>40638</v>
      </c>
      <c r="C175">
        <v>5</v>
      </c>
      <c r="D175">
        <v>4</v>
      </c>
      <c r="E175">
        <v>2011</v>
      </c>
      <c r="F175" s="1">
        <v>40638</v>
      </c>
      <c r="G175" t="s">
        <v>346</v>
      </c>
      <c r="H175" t="s">
        <v>33</v>
      </c>
      <c r="I175" t="s">
        <v>266</v>
      </c>
      <c r="J175" t="s">
        <v>289</v>
      </c>
      <c r="K175" t="s">
        <v>36</v>
      </c>
      <c r="L175" t="s">
        <v>26</v>
      </c>
      <c r="M175" t="s">
        <v>38</v>
      </c>
      <c r="N175" t="s">
        <v>28</v>
      </c>
      <c r="O175" t="s">
        <v>227</v>
      </c>
      <c r="P175" t="s">
        <v>504</v>
      </c>
      <c r="Q175">
        <v>0</v>
      </c>
      <c r="R175">
        <v>26</v>
      </c>
      <c r="S175">
        <v>10</v>
      </c>
      <c r="T175">
        <v>3</v>
      </c>
      <c r="U175" t="b">
        <v>0</v>
      </c>
    </row>
    <row r="176" spans="1:21" x14ac:dyDescent="0.25">
      <c r="A176" t="s">
        <v>505</v>
      </c>
      <c r="B176" s="1">
        <v>40638</v>
      </c>
      <c r="C176">
        <v>5</v>
      </c>
      <c r="D176">
        <v>4</v>
      </c>
      <c r="E176">
        <v>2011</v>
      </c>
      <c r="F176" s="1">
        <v>40638</v>
      </c>
      <c r="G176" t="s">
        <v>506</v>
      </c>
      <c r="H176" t="s">
        <v>67</v>
      </c>
      <c r="I176" t="s">
        <v>68</v>
      </c>
      <c r="J176" t="s">
        <v>255</v>
      </c>
      <c r="K176" t="s">
        <v>25</v>
      </c>
      <c r="L176" t="s">
        <v>37</v>
      </c>
      <c r="M176" t="s">
        <v>38</v>
      </c>
      <c r="N176" t="s">
        <v>56</v>
      </c>
      <c r="O176" t="s">
        <v>57</v>
      </c>
      <c r="P176" t="s">
        <v>507</v>
      </c>
      <c r="Q176">
        <v>0</v>
      </c>
      <c r="R176">
        <v>1413</v>
      </c>
      <c r="S176">
        <v>503</v>
      </c>
      <c r="T176">
        <v>5</v>
      </c>
      <c r="U176" t="b">
        <v>0</v>
      </c>
    </row>
    <row r="177" spans="1:21" x14ac:dyDescent="0.25">
      <c r="A177" t="s">
        <v>508</v>
      </c>
      <c r="B177" s="1">
        <v>40638</v>
      </c>
      <c r="C177">
        <v>5</v>
      </c>
      <c r="D177">
        <v>4</v>
      </c>
      <c r="E177">
        <v>2011</v>
      </c>
      <c r="F177" s="1">
        <v>40638</v>
      </c>
      <c r="G177" t="s">
        <v>509</v>
      </c>
      <c r="H177" t="s">
        <v>33</v>
      </c>
      <c r="I177" t="s">
        <v>266</v>
      </c>
      <c r="J177" t="s">
        <v>510</v>
      </c>
      <c r="K177" t="s">
        <v>36</v>
      </c>
      <c r="L177" t="s">
        <v>37</v>
      </c>
      <c r="M177" t="s">
        <v>27</v>
      </c>
      <c r="N177" t="s">
        <v>28</v>
      </c>
      <c r="O177" t="s">
        <v>48</v>
      </c>
      <c r="P177" t="s">
        <v>511</v>
      </c>
      <c r="Q177">
        <v>0</v>
      </c>
      <c r="R177">
        <v>99</v>
      </c>
      <c r="S177">
        <v>33</v>
      </c>
      <c r="T177">
        <v>2</v>
      </c>
      <c r="U177" t="b">
        <v>0</v>
      </c>
    </row>
    <row r="178" spans="1:21" x14ac:dyDescent="0.25">
      <c r="A178" t="s">
        <v>508</v>
      </c>
      <c r="B178" s="1">
        <v>40638</v>
      </c>
      <c r="C178">
        <v>5</v>
      </c>
      <c r="D178">
        <v>4</v>
      </c>
      <c r="E178">
        <v>2011</v>
      </c>
      <c r="F178" s="1">
        <v>40638</v>
      </c>
      <c r="G178" t="s">
        <v>509</v>
      </c>
      <c r="H178" t="s">
        <v>33</v>
      </c>
      <c r="I178" t="s">
        <v>266</v>
      </c>
      <c r="J178" t="s">
        <v>510</v>
      </c>
      <c r="K178" t="s">
        <v>36</v>
      </c>
      <c r="L178" t="s">
        <v>37</v>
      </c>
      <c r="M178" t="s">
        <v>27</v>
      </c>
      <c r="N178" t="s">
        <v>56</v>
      </c>
      <c r="O178" t="s">
        <v>185</v>
      </c>
      <c r="P178" t="s">
        <v>512</v>
      </c>
      <c r="Q178">
        <v>0</v>
      </c>
      <c r="R178">
        <v>379</v>
      </c>
      <c r="S178">
        <v>27</v>
      </c>
      <c r="T178">
        <v>2</v>
      </c>
      <c r="U178" t="b">
        <v>1</v>
      </c>
    </row>
    <row r="179" spans="1:21" x14ac:dyDescent="0.25">
      <c r="A179" t="s">
        <v>513</v>
      </c>
      <c r="B179" s="1">
        <v>40638</v>
      </c>
      <c r="C179">
        <v>5</v>
      </c>
      <c r="D179">
        <v>4</v>
      </c>
      <c r="E179">
        <v>2011</v>
      </c>
      <c r="F179" s="1">
        <v>40638</v>
      </c>
      <c r="G179" t="s">
        <v>514</v>
      </c>
      <c r="H179" t="s">
        <v>33</v>
      </c>
      <c r="I179" t="s">
        <v>34</v>
      </c>
      <c r="J179" t="s">
        <v>515</v>
      </c>
      <c r="K179" t="s">
        <v>36</v>
      </c>
      <c r="L179" t="s">
        <v>26</v>
      </c>
      <c r="M179" t="s">
        <v>38</v>
      </c>
      <c r="N179" t="s">
        <v>28</v>
      </c>
      <c r="O179" t="s">
        <v>227</v>
      </c>
      <c r="P179" t="s">
        <v>516</v>
      </c>
      <c r="Q179">
        <v>0</v>
      </c>
      <c r="R179">
        <v>35</v>
      </c>
      <c r="S179">
        <v>11</v>
      </c>
      <c r="T179">
        <v>4</v>
      </c>
      <c r="U179" t="b">
        <v>0</v>
      </c>
    </row>
    <row r="180" spans="1:21" x14ac:dyDescent="0.25">
      <c r="A180" t="s">
        <v>513</v>
      </c>
      <c r="B180" s="1">
        <v>40638</v>
      </c>
      <c r="C180">
        <v>5</v>
      </c>
      <c r="D180">
        <v>4</v>
      </c>
      <c r="E180">
        <v>2011</v>
      </c>
      <c r="F180" s="1">
        <v>40638</v>
      </c>
      <c r="G180" t="s">
        <v>514</v>
      </c>
      <c r="H180" t="s">
        <v>33</v>
      </c>
      <c r="I180" t="s">
        <v>34</v>
      </c>
      <c r="J180" t="s">
        <v>515</v>
      </c>
      <c r="K180" t="s">
        <v>36</v>
      </c>
      <c r="L180" t="s">
        <v>26</v>
      </c>
      <c r="M180" t="s">
        <v>38</v>
      </c>
      <c r="N180" t="s">
        <v>56</v>
      </c>
      <c r="O180" t="s">
        <v>104</v>
      </c>
      <c r="P180" t="s">
        <v>517</v>
      </c>
      <c r="Q180">
        <v>0</v>
      </c>
      <c r="R180">
        <v>65</v>
      </c>
      <c r="S180">
        <v>3</v>
      </c>
      <c r="T180">
        <v>1</v>
      </c>
      <c r="U180" t="b">
        <v>0</v>
      </c>
    </row>
    <row r="181" spans="1:21" x14ac:dyDescent="0.25">
      <c r="A181" t="s">
        <v>518</v>
      </c>
      <c r="B181" s="1">
        <v>40638</v>
      </c>
      <c r="C181">
        <v>5</v>
      </c>
      <c r="D181">
        <v>4</v>
      </c>
      <c r="E181">
        <v>2011</v>
      </c>
      <c r="F181" s="1">
        <v>40638</v>
      </c>
      <c r="G181" t="s">
        <v>519</v>
      </c>
      <c r="H181" t="s">
        <v>33</v>
      </c>
      <c r="I181" t="s">
        <v>313</v>
      </c>
      <c r="J181" t="s">
        <v>520</v>
      </c>
      <c r="K181" t="s">
        <v>36</v>
      </c>
      <c r="L181" t="s">
        <v>70</v>
      </c>
      <c r="M181" t="s">
        <v>38</v>
      </c>
      <c r="N181" t="s">
        <v>71</v>
      </c>
      <c r="O181" t="s">
        <v>72</v>
      </c>
      <c r="P181" t="s">
        <v>521</v>
      </c>
      <c r="Q181">
        <v>0</v>
      </c>
      <c r="R181">
        <v>1113</v>
      </c>
      <c r="S181">
        <v>260</v>
      </c>
      <c r="T181">
        <v>3</v>
      </c>
      <c r="U181" t="b">
        <v>1</v>
      </c>
    </row>
    <row r="182" spans="1:21" x14ac:dyDescent="0.25">
      <c r="A182" t="s">
        <v>518</v>
      </c>
      <c r="B182" s="1">
        <v>40638</v>
      </c>
      <c r="C182">
        <v>5</v>
      </c>
      <c r="D182">
        <v>4</v>
      </c>
      <c r="E182">
        <v>2011</v>
      </c>
      <c r="F182" s="1">
        <v>40638</v>
      </c>
      <c r="G182" t="s">
        <v>519</v>
      </c>
      <c r="H182" t="s">
        <v>33</v>
      </c>
      <c r="I182" t="s">
        <v>313</v>
      </c>
      <c r="J182" t="s">
        <v>520</v>
      </c>
      <c r="K182" t="s">
        <v>36</v>
      </c>
      <c r="L182" t="s">
        <v>70</v>
      </c>
      <c r="M182" t="s">
        <v>38</v>
      </c>
      <c r="N182" t="s">
        <v>28</v>
      </c>
      <c r="O182" t="s">
        <v>48</v>
      </c>
      <c r="P182" t="s">
        <v>522</v>
      </c>
      <c r="Q182">
        <v>0</v>
      </c>
      <c r="R182">
        <v>55</v>
      </c>
      <c r="S182">
        <v>4</v>
      </c>
      <c r="T182">
        <v>2</v>
      </c>
      <c r="U182" t="b">
        <v>0</v>
      </c>
    </row>
    <row r="183" spans="1:21" x14ac:dyDescent="0.25">
      <c r="A183" t="s">
        <v>518</v>
      </c>
      <c r="B183" s="1">
        <v>40638</v>
      </c>
      <c r="C183">
        <v>5</v>
      </c>
      <c r="D183">
        <v>4</v>
      </c>
      <c r="E183">
        <v>2011</v>
      </c>
      <c r="F183" s="1">
        <v>40638</v>
      </c>
      <c r="G183" t="s">
        <v>519</v>
      </c>
      <c r="H183" t="s">
        <v>33</v>
      </c>
      <c r="I183" t="s">
        <v>313</v>
      </c>
      <c r="J183" t="s">
        <v>520</v>
      </c>
      <c r="K183" t="s">
        <v>36</v>
      </c>
      <c r="L183" t="s">
        <v>70</v>
      </c>
      <c r="M183" t="s">
        <v>38</v>
      </c>
      <c r="N183" t="s">
        <v>28</v>
      </c>
      <c r="O183" t="s">
        <v>48</v>
      </c>
      <c r="P183" t="s">
        <v>523</v>
      </c>
      <c r="Q183">
        <v>0</v>
      </c>
      <c r="R183">
        <v>31</v>
      </c>
      <c r="S183">
        <v>14</v>
      </c>
      <c r="T183">
        <v>3</v>
      </c>
      <c r="U183" t="b">
        <v>1</v>
      </c>
    </row>
    <row r="184" spans="1:21" x14ac:dyDescent="0.25">
      <c r="A184" t="s">
        <v>524</v>
      </c>
      <c r="B184" s="1">
        <v>40639</v>
      </c>
      <c r="C184">
        <v>6</v>
      </c>
      <c r="D184">
        <v>4</v>
      </c>
      <c r="E184">
        <v>2011</v>
      </c>
      <c r="F184" s="1">
        <v>40639</v>
      </c>
      <c r="G184" t="s">
        <v>525</v>
      </c>
      <c r="H184" t="s">
        <v>67</v>
      </c>
      <c r="I184" t="s">
        <v>496</v>
      </c>
      <c r="J184" t="s">
        <v>497</v>
      </c>
      <c r="K184" t="s">
        <v>25</v>
      </c>
      <c r="L184" t="s">
        <v>70</v>
      </c>
      <c r="M184" t="s">
        <v>38</v>
      </c>
      <c r="N184" t="s">
        <v>28</v>
      </c>
      <c r="O184" t="s">
        <v>54</v>
      </c>
      <c r="P184" t="s">
        <v>526</v>
      </c>
      <c r="Q184">
        <v>0</v>
      </c>
      <c r="R184">
        <v>123</v>
      </c>
      <c r="S184">
        <v>10</v>
      </c>
      <c r="T184">
        <v>4</v>
      </c>
      <c r="U184" t="b">
        <v>1</v>
      </c>
    </row>
    <row r="185" spans="1:21" x14ac:dyDescent="0.25">
      <c r="A185" t="s">
        <v>527</v>
      </c>
      <c r="B185" s="1">
        <v>40639</v>
      </c>
      <c r="C185">
        <v>6</v>
      </c>
      <c r="D185">
        <v>4</v>
      </c>
      <c r="E185">
        <v>2011</v>
      </c>
      <c r="F185" s="1">
        <v>40639</v>
      </c>
      <c r="G185" t="s">
        <v>214</v>
      </c>
      <c r="H185" t="s">
        <v>33</v>
      </c>
      <c r="I185" t="s">
        <v>528</v>
      </c>
      <c r="J185" t="s">
        <v>529</v>
      </c>
      <c r="K185" t="s">
        <v>36</v>
      </c>
      <c r="L185" t="s">
        <v>26</v>
      </c>
      <c r="M185" t="s">
        <v>38</v>
      </c>
      <c r="N185" t="s">
        <v>56</v>
      </c>
      <c r="O185" t="s">
        <v>81</v>
      </c>
      <c r="P185" t="s">
        <v>300</v>
      </c>
      <c r="Q185">
        <v>1</v>
      </c>
      <c r="R185">
        <v>388</v>
      </c>
      <c r="S185">
        <v>-357</v>
      </c>
      <c r="T185">
        <v>3</v>
      </c>
      <c r="U185" t="b">
        <v>0</v>
      </c>
    </row>
    <row r="186" spans="1:21" x14ac:dyDescent="0.25">
      <c r="A186" t="s">
        <v>530</v>
      </c>
      <c r="B186" s="1">
        <v>40641</v>
      </c>
      <c r="C186">
        <v>8</v>
      </c>
      <c r="D186">
        <v>4</v>
      </c>
      <c r="E186">
        <v>2011</v>
      </c>
      <c r="F186" s="1">
        <v>40641</v>
      </c>
      <c r="G186" t="s">
        <v>531</v>
      </c>
      <c r="H186" t="s">
        <v>61</v>
      </c>
      <c r="I186" t="s">
        <v>450</v>
      </c>
      <c r="J186" t="s">
        <v>532</v>
      </c>
      <c r="K186" t="s">
        <v>36</v>
      </c>
      <c r="L186" t="s">
        <v>70</v>
      </c>
      <c r="M186" t="s">
        <v>27</v>
      </c>
      <c r="N186" t="s">
        <v>28</v>
      </c>
      <c r="O186" t="s">
        <v>48</v>
      </c>
      <c r="P186" t="s">
        <v>533</v>
      </c>
      <c r="Q186">
        <v>0</v>
      </c>
      <c r="R186">
        <v>439</v>
      </c>
      <c r="S186">
        <v>79</v>
      </c>
      <c r="T186">
        <v>8</v>
      </c>
      <c r="U186" t="b">
        <v>1</v>
      </c>
    </row>
    <row r="187" spans="1:21" x14ac:dyDescent="0.25">
      <c r="A187" t="s">
        <v>530</v>
      </c>
      <c r="B187" s="1">
        <v>40641</v>
      </c>
      <c r="C187">
        <v>8</v>
      </c>
      <c r="D187">
        <v>4</v>
      </c>
      <c r="E187">
        <v>2011</v>
      </c>
      <c r="F187" s="1">
        <v>40641</v>
      </c>
      <c r="G187" t="s">
        <v>531</v>
      </c>
      <c r="H187" t="s">
        <v>61</v>
      </c>
      <c r="I187" t="s">
        <v>450</v>
      </c>
      <c r="J187" t="s">
        <v>532</v>
      </c>
      <c r="K187" t="s">
        <v>36</v>
      </c>
      <c r="L187" t="s">
        <v>70</v>
      </c>
      <c r="M187" t="s">
        <v>27</v>
      </c>
      <c r="N187" t="s">
        <v>28</v>
      </c>
      <c r="O187" t="s">
        <v>183</v>
      </c>
      <c r="P187" t="s">
        <v>534</v>
      </c>
      <c r="Q187">
        <v>0</v>
      </c>
      <c r="R187">
        <v>41</v>
      </c>
      <c r="S187">
        <v>7</v>
      </c>
      <c r="T187">
        <v>3</v>
      </c>
      <c r="U187" t="b">
        <v>1</v>
      </c>
    </row>
    <row r="188" spans="1:21" x14ac:dyDescent="0.25">
      <c r="A188" t="s">
        <v>535</v>
      </c>
      <c r="B188" s="1">
        <v>40641</v>
      </c>
      <c r="C188">
        <v>8</v>
      </c>
      <c r="D188">
        <v>4</v>
      </c>
      <c r="E188">
        <v>2011</v>
      </c>
      <c r="F188" s="1">
        <v>40641</v>
      </c>
      <c r="G188" t="s">
        <v>536</v>
      </c>
      <c r="H188" t="s">
        <v>67</v>
      </c>
      <c r="I188" t="s">
        <v>68</v>
      </c>
      <c r="J188" t="s">
        <v>537</v>
      </c>
      <c r="K188" t="s">
        <v>25</v>
      </c>
      <c r="L188" t="s">
        <v>37</v>
      </c>
      <c r="M188" t="s">
        <v>38</v>
      </c>
      <c r="N188" t="s">
        <v>28</v>
      </c>
      <c r="O188" t="s">
        <v>227</v>
      </c>
      <c r="P188" t="s">
        <v>538</v>
      </c>
      <c r="Q188">
        <v>0</v>
      </c>
      <c r="R188">
        <v>8</v>
      </c>
      <c r="S188">
        <v>1</v>
      </c>
      <c r="T188">
        <v>1</v>
      </c>
      <c r="U188" t="b">
        <v>0</v>
      </c>
    </row>
    <row r="189" spans="1:21" x14ac:dyDescent="0.25">
      <c r="A189" t="s">
        <v>535</v>
      </c>
      <c r="B189" s="1">
        <v>40641</v>
      </c>
      <c r="C189">
        <v>8</v>
      </c>
      <c r="D189">
        <v>4</v>
      </c>
      <c r="E189">
        <v>2011</v>
      </c>
      <c r="F189" s="1">
        <v>40641</v>
      </c>
      <c r="G189" t="s">
        <v>536</v>
      </c>
      <c r="H189" t="s">
        <v>67</v>
      </c>
      <c r="I189" t="s">
        <v>68</v>
      </c>
      <c r="J189" t="s">
        <v>537</v>
      </c>
      <c r="K189" t="s">
        <v>25</v>
      </c>
      <c r="L189" t="s">
        <v>37</v>
      </c>
      <c r="M189" t="s">
        <v>38</v>
      </c>
      <c r="N189" t="s">
        <v>28</v>
      </c>
      <c r="O189" t="s">
        <v>227</v>
      </c>
      <c r="P189" t="s">
        <v>539</v>
      </c>
      <c r="Q189">
        <v>0</v>
      </c>
      <c r="R189">
        <v>42</v>
      </c>
      <c r="S189">
        <v>14</v>
      </c>
      <c r="T189">
        <v>4</v>
      </c>
      <c r="U189" t="b">
        <v>1</v>
      </c>
    </row>
    <row r="190" spans="1:21" x14ac:dyDescent="0.25">
      <c r="A190" t="s">
        <v>535</v>
      </c>
      <c r="B190" s="1">
        <v>40641</v>
      </c>
      <c r="C190">
        <v>8</v>
      </c>
      <c r="D190">
        <v>4</v>
      </c>
      <c r="E190">
        <v>2011</v>
      </c>
      <c r="F190" s="1">
        <v>40641</v>
      </c>
      <c r="G190" t="s">
        <v>536</v>
      </c>
      <c r="H190" t="s">
        <v>67</v>
      </c>
      <c r="I190" t="s">
        <v>68</v>
      </c>
      <c r="J190" t="s">
        <v>537</v>
      </c>
      <c r="K190" t="s">
        <v>25</v>
      </c>
      <c r="L190" t="s">
        <v>37</v>
      </c>
      <c r="M190" t="s">
        <v>38</v>
      </c>
      <c r="N190" t="s">
        <v>28</v>
      </c>
      <c r="O190" t="s">
        <v>54</v>
      </c>
      <c r="P190" t="s">
        <v>540</v>
      </c>
      <c r="Q190">
        <v>0</v>
      </c>
      <c r="R190">
        <v>164</v>
      </c>
      <c r="S190">
        <v>16</v>
      </c>
      <c r="T190">
        <v>3</v>
      </c>
      <c r="U190" t="b">
        <v>0</v>
      </c>
    </row>
    <row r="191" spans="1:21" x14ac:dyDescent="0.25">
      <c r="A191" t="s">
        <v>535</v>
      </c>
      <c r="B191" s="1">
        <v>40641</v>
      </c>
      <c r="C191">
        <v>8</v>
      </c>
      <c r="D191">
        <v>4</v>
      </c>
      <c r="E191">
        <v>2011</v>
      </c>
      <c r="F191" s="1">
        <v>40641</v>
      </c>
      <c r="G191" t="s">
        <v>536</v>
      </c>
      <c r="H191" t="s">
        <v>67</v>
      </c>
      <c r="I191" t="s">
        <v>68</v>
      </c>
      <c r="J191" t="s">
        <v>537</v>
      </c>
      <c r="K191" t="s">
        <v>25</v>
      </c>
      <c r="L191" t="s">
        <v>37</v>
      </c>
      <c r="M191" t="s">
        <v>38</v>
      </c>
      <c r="N191" t="s">
        <v>56</v>
      </c>
      <c r="O191" t="s">
        <v>104</v>
      </c>
      <c r="P191" t="s">
        <v>541</v>
      </c>
      <c r="Q191">
        <v>0</v>
      </c>
      <c r="R191">
        <v>616</v>
      </c>
      <c r="S191">
        <v>37</v>
      </c>
      <c r="T191">
        <v>5</v>
      </c>
      <c r="U191" t="b">
        <v>1</v>
      </c>
    </row>
    <row r="192" spans="1:21" x14ac:dyDescent="0.25">
      <c r="A192" t="s">
        <v>542</v>
      </c>
      <c r="B192" s="1">
        <v>40641</v>
      </c>
      <c r="C192">
        <v>8</v>
      </c>
      <c r="D192">
        <v>4</v>
      </c>
      <c r="E192">
        <v>2011</v>
      </c>
      <c r="F192" s="1">
        <v>40641</v>
      </c>
      <c r="G192" t="s">
        <v>543</v>
      </c>
      <c r="H192" t="s">
        <v>33</v>
      </c>
      <c r="I192" t="s">
        <v>201</v>
      </c>
      <c r="J192" t="s">
        <v>544</v>
      </c>
      <c r="K192" t="s">
        <v>36</v>
      </c>
      <c r="L192" t="s">
        <v>37</v>
      </c>
      <c r="M192" t="s">
        <v>27</v>
      </c>
      <c r="N192" t="s">
        <v>28</v>
      </c>
      <c r="O192" t="s">
        <v>48</v>
      </c>
      <c r="P192" t="s">
        <v>247</v>
      </c>
      <c r="Q192">
        <v>0</v>
      </c>
      <c r="R192">
        <v>243</v>
      </c>
      <c r="S192">
        <v>44</v>
      </c>
      <c r="T192">
        <v>11</v>
      </c>
      <c r="U192" t="b">
        <v>0</v>
      </c>
    </row>
    <row r="193" spans="1:21" x14ac:dyDescent="0.25">
      <c r="A193" t="s">
        <v>545</v>
      </c>
      <c r="B193" s="1">
        <v>40643</v>
      </c>
      <c r="C193">
        <v>10</v>
      </c>
      <c r="D193">
        <v>4</v>
      </c>
      <c r="E193">
        <v>2011</v>
      </c>
      <c r="F193" s="1">
        <v>40643</v>
      </c>
      <c r="G193" t="s">
        <v>546</v>
      </c>
      <c r="H193" t="s">
        <v>61</v>
      </c>
      <c r="I193" t="s">
        <v>108</v>
      </c>
      <c r="J193" t="s">
        <v>456</v>
      </c>
      <c r="K193" t="s">
        <v>36</v>
      </c>
      <c r="L193" t="s">
        <v>26</v>
      </c>
      <c r="M193" t="s">
        <v>38</v>
      </c>
      <c r="N193" t="s">
        <v>71</v>
      </c>
      <c r="O193" t="s">
        <v>295</v>
      </c>
      <c r="P193" t="s">
        <v>547</v>
      </c>
      <c r="Q193">
        <v>0</v>
      </c>
      <c r="R193">
        <v>293</v>
      </c>
      <c r="S193">
        <v>146</v>
      </c>
      <c r="T193">
        <v>6</v>
      </c>
      <c r="U193" t="b">
        <v>0</v>
      </c>
    </row>
    <row r="194" spans="1:21" x14ac:dyDescent="0.25">
      <c r="A194" t="s">
        <v>545</v>
      </c>
      <c r="B194" s="1">
        <v>40643</v>
      </c>
      <c r="C194">
        <v>10</v>
      </c>
      <c r="D194">
        <v>4</v>
      </c>
      <c r="E194">
        <v>2011</v>
      </c>
      <c r="F194" s="1">
        <v>40643</v>
      </c>
      <c r="G194" t="s">
        <v>546</v>
      </c>
      <c r="H194" t="s">
        <v>61</v>
      </c>
      <c r="I194" t="s">
        <v>108</v>
      </c>
      <c r="J194" t="s">
        <v>456</v>
      </c>
      <c r="K194" t="s">
        <v>36</v>
      </c>
      <c r="L194" t="s">
        <v>26</v>
      </c>
      <c r="M194" t="s">
        <v>38</v>
      </c>
      <c r="N194" t="s">
        <v>28</v>
      </c>
      <c r="O194" t="s">
        <v>90</v>
      </c>
      <c r="P194" t="s">
        <v>548</v>
      </c>
      <c r="Q194">
        <v>0</v>
      </c>
      <c r="R194">
        <v>77</v>
      </c>
      <c r="S194">
        <v>2</v>
      </c>
      <c r="T194">
        <v>2</v>
      </c>
      <c r="U194" t="b">
        <v>0</v>
      </c>
    </row>
    <row r="195" spans="1:21" x14ac:dyDescent="0.25">
      <c r="A195" t="s">
        <v>545</v>
      </c>
      <c r="B195" s="1">
        <v>40643</v>
      </c>
      <c r="C195">
        <v>10</v>
      </c>
      <c r="D195">
        <v>4</v>
      </c>
      <c r="E195">
        <v>2011</v>
      </c>
      <c r="F195" s="1">
        <v>40643</v>
      </c>
      <c r="G195" t="s">
        <v>546</v>
      </c>
      <c r="H195" t="s">
        <v>61</v>
      </c>
      <c r="I195" t="s">
        <v>108</v>
      </c>
      <c r="J195" t="s">
        <v>456</v>
      </c>
      <c r="K195" t="s">
        <v>36</v>
      </c>
      <c r="L195" t="s">
        <v>26</v>
      </c>
      <c r="M195" t="s">
        <v>38</v>
      </c>
      <c r="N195" t="s">
        <v>28</v>
      </c>
      <c r="O195" t="s">
        <v>48</v>
      </c>
      <c r="P195" t="s">
        <v>143</v>
      </c>
      <c r="Q195">
        <v>0</v>
      </c>
      <c r="R195">
        <v>85</v>
      </c>
      <c r="S195">
        <v>36</v>
      </c>
      <c r="T195">
        <v>5</v>
      </c>
      <c r="U195" t="b">
        <v>1</v>
      </c>
    </row>
    <row r="196" spans="1:21" x14ac:dyDescent="0.25">
      <c r="A196" t="s">
        <v>545</v>
      </c>
      <c r="B196" s="1">
        <v>40643</v>
      </c>
      <c r="C196">
        <v>10</v>
      </c>
      <c r="D196">
        <v>4</v>
      </c>
      <c r="E196">
        <v>2011</v>
      </c>
      <c r="F196" s="1">
        <v>40643</v>
      </c>
      <c r="G196" t="s">
        <v>546</v>
      </c>
      <c r="H196" t="s">
        <v>61</v>
      </c>
      <c r="I196" t="s">
        <v>108</v>
      </c>
      <c r="J196" t="s">
        <v>456</v>
      </c>
      <c r="K196" t="s">
        <v>36</v>
      </c>
      <c r="L196" t="s">
        <v>26</v>
      </c>
      <c r="M196" t="s">
        <v>38</v>
      </c>
      <c r="N196" t="s">
        <v>28</v>
      </c>
      <c r="O196" t="s">
        <v>183</v>
      </c>
      <c r="P196" t="s">
        <v>549</v>
      </c>
      <c r="Q196">
        <v>0</v>
      </c>
      <c r="R196">
        <v>276</v>
      </c>
      <c r="S196">
        <v>16</v>
      </c>
      <c r="T196">
        <v>7</v>
      </c>
      <c r="U196" t="b">
        <v>1</v>
      </c>
    </row>
    <row r="197" spans="1:21" x14ac:dyDescent="0.25">
      <c r="A197" t="s">
        <v>545</v>
      </c>
      <c r="B197" s="1">
        <v>40643</v>
      </c>
      <c r="C197">
        <v>10</v>
      </c>
      <c r="D197">
        <v>4</v>
      </c>
      <c r="E197">
        <v>2011</v>
      </c>
      <c r="F197" s="1">
        <v>40643</v>
      </c>
      <c r="G197" t="s">
        <v>546</v>
      </c>
      <c r="H197" t="s">
        <v>61</v>
      </c>
      <c r="I197" t="s">
        <v>108</v>
      </c>
      <c r="J197" t="s">
        <v>456</v>
      </c>
      <c r="K197" t="s">
        <v>36</v>
      </c>
      <c r="L197" t="s">
        <v>26</v>
      </c>
      <c r="M197" t="s">
        <v>38</v>
      </c>
      <c r="N197" t="s">
        <v>56</v>
      </c>
      <c r="O197" t="s">
        <v>185</v>
      </c>
      <c r="P197" t="s">
        <v>550</v>
      </c>
      <c r="Q197">
        <v>0</v>
      </c>
      <c r="R197">
        <v>1292</v>
      </c>
      <c r="S197">
        <v>-137</v>
      </c>
      <c r="T197">
        <v>4</v>
      </c>
      <c r="U197" t="b">
        <v>0</v>
      </c>
    </row>
    <row r="198" spans="1:21" x14ac:dyDescent="0.25">
      <c r="A198" t="s">
        <v>545</v>
      </c>
      <c r="B198" s="1">
        <v>40643</v>
      </c>
      <c r="C198">
        <v>10</v>
      </c>
      <c r="D198">
        <v>4</v>
      </c>
      <c r="E198">
        <v>2011</v>
      </c>
      <c r="F198" s="1">
        <v>40643</v>
      </c>
      <c r="G198" t="s">
        <v>546</v>
      </c>
      <c r="H198" t="s">
        <v>61</v>
      </c>
      <c r="I198" t="s">
        <v>108</v>
      </c>
      <c r="J198" t="s">
        <v>456</v>
      </c>
      <c r="K198" t="s">
        <v>36</v>
      </c>
      <c r="L198" t="s">
        <v>26</v>
      </c>
      <c r="M198" t="s">
        <v>38</v>
      </c>
      <c r="N198" t="s">
        <v>56</v>
      </c>
      <c r="O198" t="s">
        <v>57</v>
      </c>
      <c r="P198" t="s">
        <v>551</v>
      </c>
      <c r="Q198">
        <v>0</v>
      </c>
      <c r="R198">
        <v>361</v>
      </c>
      <c r="S198">
        <v>132</v>
      </c>
      <c r="T198">
        <v>5</v>
      </c>
      <c r="U198" t="b">
        <v>1</v>
      </c>
    </row>
    <row r="199" spans="1:21" x14ac:dyDescent="0.25">
      <c r="A199" t="s">
        <v>545</v>
      </c>
      <c r="B199" s="1">
        <v>40643</v>
      </c>
      <c r="C199">
        <v>10</v>
      </c>
      <c r="D199">
        <v>4</v>
      </c>
      <c r="E199">
        <v>2011</v>
      </c>
      <c r="F199" s="1">
        <v>40643</v>
      </c>
      <c r="G199" t="s">
        <v>546</v>
      </c>
      <c r="H199" t="s">
        <v>61</v>
      </c>
      <c r="I199" t="s">
        <v>108</v>
      </c>
      <c r="J199" t="s">
        <v>456</v>
      </c>
      <c r="K199" t="s">
        <v>36</v>
      </c>
      <c r="L199" t="s">
        <v>26</v>
      </c>
      <c r="M199" t="s">
        <v>38</v>
      </c>
      <c r="N199" t="s">
        <v>56</v>
      </c>
      <c r="O199" t="s">
        <v>104</v>
      </c>
      <c r="P199" t="s">
        <v>552</v>
      </c>
      <c r="Q199">
        <v>0</v>
      </c>
      <c r="R199">
        <v>568</v>
      </c>
      <c r="S199">
        <v>73</v>
      </c>
      <c r="T199">
        <v>4</v>
      </c>
      <c r="U199" t="b">
        <v>0</v>
      </c>
    </row>
    <row r="200" spans="1:21" x14ac:dyDescent="0.25">
      <c r="A200" t="s">
        <v>553</v>
      </c>
      <c r="B200" s="1">
        <v>40644</v>
      </c>
      <c r="C200">
        <v>11</v>
      </c>
      <c r="D200">
        <v>4</v>
      </c>
      <c r="E200">
        <v>2011</v>
      </c>
      <c r="F200" s="1">
        <v>40644</v>
      </c>
      <c r="G200" t="s">
        <v>554</v>
      </c>
      <c r="H200" t="s">
        <v>67</v>
      </c>
      <c r="I200" t="s">
        <v>68</v>
      </c>
      <c r="J200" t="s">
        <v>555</v>
      </c>
      <c r="K200" t="s">
        <v>25</v>
      </c>
      <c r="L200" t="s">
        <v>37</v>
      </c>
      <c r="M200" t="s">
        <v>38</v>
      </c>
      <c r="N200" t="s">
        <v>71</v>
      </c>
      <c r="O200" t="s">
        <v>72</v>
      </c>
      <c r="P200" t="s">
        <v>556</v>
      </c>
      <c r="Q200">
        <v>0</v>
      </c>
      <c r="R200">
        <v>1036</v>
      </c>
      <c r="S200">
        <v>321</v>
      </c>
      <c r="T200">
        <v>6</v>
      </c>
      <c r="U200" t="b">
        <v>1</v>
      </c>
    </row>
    <row r="201" spans="1:21" x14ac:dyDescent="0.25">
      <c r="A201" t="s">
        <v>553</v>
      </c>
      <c r="B201" s="1">
        <v>40644</v>
      </c>
      <c r="C201">
        <v>11</v>
      </c>
      <c r="D201">
        <v>4</v>
      </c>
      <c r="E201">
        <v>2011</v>
      </c>
      <c r="F201" s="1">
        <v>40644</v>
      </c>
      <c r="G201" t="s">
        <v>554</v>
      </c>
      <c r="H201" t="s">
        <v>67</v>
      </c>
      <c r="I201" t="s">
        <v>68</v>
      </c>
      <c r="J201" t="s">
        <v>555</v>
      </c>
      <c r="K201" t="s">
        <v>25</v>
      </c>
      <c r="L201" t="s">
        <v>37</v>
      </c>
      <c r="M201" t="s">
        <v>38</v>
      </c>
      <c r="N201" t="s">
        <v>28</v>
      </c>
      <c r="O201" t="s">
        <v>39</v>
      </c>
      <c r="P201" t="s">
        <v>557</v>
      </c>
      <c r="Q201">
        <v>0</v>
      </c>
      <c r="R201">
        <v>26</v>
      </c>
      <c r="S201">
        <v>10</v>
      </c>
      <c r="T201">
        <v>2</v>
      </c>
      <c r="U201" t="b">
        <v>1</v>
      </c>
    </row>
    <row r="202" spans="1:21" x14ac:dyDescent="0.25">
      <c r="A202" t="s">
        <v>558</v>
      </c>
      <c r="B202" s="1">
        <v>40644</v>
      </c>
      <c r="C202">
        <v>11</v>
      </c>
      <c r="D202">
        <v>4</v>
      </c>
      <c r="E202">
        <v>2011</v>
      </c>
      <c r="F202" s="1">
        <v>40644</v>
      </c>
      <c r="G202" t="s">
        <v>559</v>
      </c>
      <c r="H202" t="s">
        <v>120</v>
      </c>
      <c r="I202" t="s">
        <v>121</v>
      </c>
      <c r="J202" t="s">
        <v>560</v>
      </c>
      <c r="K202" t="s">
        <v>47</v>
      </c>
      <c r="L202" t="s">
        <v>37</v>
      </c>
      <c r="M202" t="s">
        <v>27</v>
      </c>
      <c r="N202" t="s">
        <v>28</v>
      </c>
      <c r="O202" t="s">
        <v>54</v>
      </c>
      <c r="P202" t="s">
        <v>561</v>
      </c>
      <c r="Q202">
        <v>0</v>
      </c>
      <c r="R202">
        <v>230</v>
      </c>
      <c r="S202">
        <v>5</v>
      </c>
      <c r="T202">
        <v>2</v>
      </c>
      <c r="U202" t="b">
        <v>1</v>
      </c>
    </row>
    <row r="203" spans="1:21" x14ac:dyDescent="0.25">
      <c r="A203" t="s">
        <v>558</v>
      </c>
      <c r="B203" s="1">
        <v>40644</v>
      </c>
      <c r="C203">
        <v>11</v>
      </c>
      <c r="D203">
        <v>4</v>
      </c>
      <c r="E203">
        <v>2011</v>
      </c>
      <c r="F203" s="1">
        <v>40644</v>
      </c>
      <c r="G203" t="s">
        <v>559</v>
      </c>
      <c r="H203" t="s">
        <v>120</v>
      </c>
      <c r="I203" t="s">
        <v>121</v>
      </c>
      <c r="J203" t="s">
        <v>560</v>
      </c>
      <c r="K203" t="s">
        <v>47</v>
      </c>
      <c r="L203" t="s">
        <v>37</v>
      </c>
      <c r="M203" t="s">
        <v>27</v>
      </c>
      <c r="N203" t="s">
        <v>28</v>
      </c>
      <c r="O203" t="s">
        <v>183</v>
      </c>
      <c r="P203" t="s">
        <v>562</v>
      </c>
      <c r="Q203">
        <v>0</v>
      </c>
      <c r="R203">
        <v>103</v>
      </c>
      <c r="S203">
        <v>40</v>
      </c>
      <c r="T203">
        <v>3</v>
      </c>
      <c r="U203" t="b">
        <v>1</v>
      </c>
    </row>
    <row r="204" spans="1:21" x14ac:dyDescent="0.25">
      <c r="A204" t="s">
        <v>563</v>
      </c>
      <c r="B204" s="1">
        <v>40644</v>
      </c>
      <c r="C204">
        <v>11</v>
      </c>
      <c r="D204">
        <v>4</v>
      </c>
      <c r="E204">
        <v>2011</v>
      </c>
      <c r="F204" s="1">
        <v>40644</v>
      </c>
      <c r="G204" t="s">
        <v>564</v>
      </c>
      <c r="H204" t="s">
        <v>33</v>
      </c>
      <c r="I204" t="s">
        <v>266</v>
      </c>
      <c r="J204" t="s">
        <v>510</v>
      </c>
      <c r="K204" t="s">
        <v>36</v>
      </c>
      <c r="L204" t="s">
        <v>37</v>
      </c>
      <c r="M204" t="s">
        <v>268</v>
      </c>
      <c r="N204" t="s">
        <v>28</v>
      </c>
      <c r="O204" t="s">
        <v>39</v>
      </c>
      <c r="P204" t="s">
        <v>565</v>
      </c>
      <c r="Q204">
        <v>0</v>
      </c>
      <c r="R204">
        <v>80</v>
      </c>
      <c r="S204">
        <v>33</v>
      </c>
      <c r="T204">
        <v>6</v>
      </c>
      <c r="U204" t="b">
        <v>0</v>
      </c>
    </row>
    <row r="205" spans="1:21" x14ac:dyDescent="0.25">
      <c r="A205" t="s">
        <v>566</v>
      </c>
      <c r="B205" s="1">
        <v>40644</v>
      </c>
      <c r="C205">
        <v>11</v>
      </c>
      <c r="D205">
        <v>4</v>
      </c>
      <c r="E205">
        <v>2011</v>
      </c>
      <c r="F205" s="1">
        <v>40644</v>
      </c>
      <c r="G205" t="s">
        <v>567</v>
      </c>
      <c r="H205" t="s">
        <v>44</v>
      </c>
      <c r="I205" t="s">
        <v>280</v>
      </c>
      <c r="J205" t="s">
        <v>568</v>
      </c>
      <c r="K205" t="s">
        <v>47</v>
      </c>
      <c r="L205" t="s">
        <v>37</v>
      </c>
      <c r="M205" t="s">
        <v>27</v>
      </c>
      <c r="N205" t="s">
        <v>28</v>
      </c>
      <c r="O205" t="s">
        <v>183</v>
      </c>
      <c r="P205" t="s">
        <v>569</v>
      </c>
      <c r="Q205">
        <v>0</v>
      </c>
      <c r="R205">
        <v>45</v>
      </c>
      <c r="S205">
        <v>22</v>
      </c>
      <c r="T205">
        <v>2</v>
      </c>
      <c r="U205" t="b">
        <v>0</v>
      </c>
    </row>
    <row r="206" spans="1:21" x14ac:dyDescent="0.25">
      <c r="A206" t="s">
        <v>570</v>
      </c>
      <c r="B206" s="1">
        <v>40644</v>
      </c>
      <c r="C206">
        <v>11</v>
      </c>
      <c r="D206">
        <v>4</v>
      </c>
      <c r="E206">
        <v>2011</v>
      </c>
      <c r="F206" s="1">
        <v>40644</v>
      </c>
      <c r="G206" t="s">
        <v>571</v>
      </c>
      <c r="H206" t="s">
        <v>33</v>
      </c>
      <c r="I206" t="s">
        <v>528</v>
      </c>
      <c r="J206" t="s">
        <v>572</v>
      </c>
      <c r="K206" t="s">
        <v>36</v>
      </c>
      <c r="L206" t="s">
        <v>37</v>
      </c>
      <c r="M206" t="s">
        <v>38</v>
      </c>
      <c r="N206" t="s">
        <v>71</v>
      </c>
      <c r="O206" t="s">
        <v>74</v>
      </c>
      <c r="P206" t="s">
        <v>573</v>
      </c>
      <c r="Q206">
        <v>0</v>
      </c>
      <c r="R206">
        <v>171</v>
      </c>
      <c r="S206">
        <v>34</v>
      </c>
      <c r="T206">
        <v>3</v>
      </c>
      <c r="U206" t="b">
        <v>0</v>
      </c>
    </row>
    <row r="207" spans="1:21" x14ac:dyDescent="0.25">
      <c r="A207" t="s">
        <v>570</v>
      </c>
      <c r="B207" s="1">
        <v>40644</v>
      </c>
      <c r="C207">
        <v>11</v>
      </c>
      <c r="D207">
        <v>4</v>
      </c>
      <c r="E207">
        <v>2011</v>
      </c>
      <c r="F207" s="1">
        <v>40644</v>
      </c>
      <c r="G207" t="s">
        <v>571</v>
      </c>
      <c r="H207" t="s">
        <v>33</v>
      </c>
      <c r="I207" t="s">
        <v>528</v>
      </c>
      <c r="J207" t="s">
        <v>572</v>
      </c>
      <c r="K207" t="s">
        <v>36</v>
      </c>
      <c r="L207" t="s">
        <v>37</v>
      </c>
      <c r="M207" t="s">
        <v>38</v>
      </c>
      <c r="N207" t="s">
        <v>28</v>
      </c>
      <c r="O207" t="s">
        <v>227</v>
      </c>
      <c r="P207" t="s">
        <v>574</v>
      </c>
      <c r="Q207">
        <v>0</v>
      </c>
      <c r="R207">
        <v>55</v>
      </c>
      <c r="S207">
        <v>11</v>
      </c>
      <c r="T207">
        <v>9</v>
      </c>
      <c r="U207" t="b">
        <v>0</v>
      </c>
    </row>
    <row r="208" spans="1:21" x14ac:dyDescent="0.25">
      <c r="A208" t="s">
        <v>575</v>
      </c>
      <c r="B208" s="1">
        <v>40644</v>
      </c>
      <c r="C208">
        <v>11</v>
      </c>
      <c r="D208">
        <v>4</v>
      </c>
      <c r="E208">
        <v>2011</v>
      </c>
      <c r="F208" s="1">
        <v>40644</v>
      </c>
      <c r="G208" t="s">
        <v>576</v>
      </c>
      <c r="H208" t="s">
        <v>67</v>
      </c>
      <c r="I208" t="s">
        <v>68</v>
      </c>
      <c r="J208" t="s">
        <v>486</v>
      </c>
      <c r="K208" t="s">
        <v>25</v>
      </c>
      <c r="L208" t="s">
        <v>37</v>
      </c>
      <c r="M208" t="s">
        <v>27</v>
      </c>
      <c r="N208" t="s">
        <v>28</v>
      </c>
      <c r="O208" t="s">
        <v>111</v>
      </c>
      <c r="P208" t="s">
        <v>577</v>
      </c>
      <c r="Q208">
        <v>1</v>
      </c>
      <c r="R208">
        <v>126</v>
      </c>
      <c r="S208">
        <v>-76</v>
      </c>
      <c r="T208">
        <v>7</v>
      </c>
      <c r="U208" t="b">
        <v>0</v>
      </c>
    </row>
    <row r="209" spans="1:21" x14ac:dyDescent="0.25">
      <c r="A209" t="s">
        <v>575</v>
      </c>
      <c r="B209" s="1">
        <v>40644</v>
      </c>
      <c r="C209">
        <v>11</v>
      </c>
      <c r="D209">
        <v>4</v>
      </c>
      <c r="E209">
        <v>2011</v>
      </c>
      <c r="F209" s="1">
        <v>40644</v>
      </c>
      <c r="G209" t="s">
        <v>576</v>
      </c>
      <c r="H209" t="s">
        <v>67</v>
      </c>
      <c r="I209" t="s">
        <v>68</v>
      </c>
      <c r="J209" t="s">
        <v>486</v>
      </c>
      <c r="K209" t="s">
        <v>25</v>
      </c>
      <c r="L209" t="s">
        <v>37</v>
      </c>
      <c r="M209" t="s">
        <v>27</v>
      </c>
      <c r="N209" t="s">
        <v>28</v>
      </c>
      <c r="O209" t="s">
        <v>151</v>
      </c>
      <c r="P209" t="s">
        <v>578</v>
      </c>
      <c r="Q209">
        <v>1</v>
      </c>
      <c r="R209">
        <v>17</v>
      </c>
      <c r="S209">
        <v>-3</v>
      </c>
      <c r="T209">
        <v>3</v>
      </c>
      <c r="U209" t="b">
        <v>0</v>
      </c>
    </row>
    <row r="210" spans="1:21" x14ac:dyDescent="0.25">
      <c r="A210" t="s">
        <v>579</v>
      </c>
      <c r="B210" s="1">
        <v>40664</v>
      </c>
      <c r="C210">
        <v>1</v>
      </c>
      <c r="D210">
        <v>5</v>
      </c>
      <c r="E210">
        <v>2011</v>
      </c>
      <c r="F210" s="1">
        <v>40664</v>
      </c>
      <c r="G210" t="s">
        <v>580</v>
      </c>
      <c r="H210" t="s">
        <v>61</v>
      </c>
      <c r="I210" t="s">
        <v>115</v>
      </c>
      <c r="J210" t="s">
        <v>581</v>
      </c>
      <c r="K210" t="s">
        <v>36</v>
      </c>
      <c r="L210" t="s">
        <v>26</v>
      </c>
      <c r="M210" t="s">
        <v>98</v>
      </c>
      <c r="N210" t="s">
        <v>28</v>
      </c>
      <c r="O210" t="s">
        <v>48</v>
      </c>
      <c r="P210" t="s">
        <v>582</v>
      </c>
      <c r="Q210">
        <v>0</v>
      </c>
      <c r="R210">
        <v>90</v>
      </c>
      <c r="S210">
        <v>21</v>
      </c>
      <c r="T210">
        <v>3</v>
      </c>
      <c r="U210" t="b">
        <v>0</v>
      </c>
    </row>
    <row r="211" spans="1:21" x14ac:dyDescent="0.25">
      <c r="A211" t="s">
        <v>579</v>
      </c>
      <c r="B211" s="1">
        <v>40664</v>
      </c>
      <c r="C211">
        <v>1</v>
      </c>
      <c r="D211">
        <v>5</v>
      </c>
      <c r="E211">
        <v>2011</v>
      </c>
      <c r="F211" s="1">
        <v>40664</v>
      </c>
      <c r="G211" t="s">
        <v>580</v>
      </c>
      <c r="H211" t="s">
        <v>61</v>
      </c>
      <c r="I211" t="s">
        <v>115</v>
      </c>
      <c r="J211" t="s">
        <v>581</v>
      </c>
      <c r="K211" t="s">
        <v>36</v>
      </c>
      <c r="L211" t="s">
        <v>26</v>
      </c>
      <c r="M211" t="s">
        <v>98</v>
      </c>
      <c r="N211" t="s">
        <v>28</v>
      </c>
      <c r="O211" t="s">
        <v>48</v>
      </c>
      <c r="P211" t="s">
        <v>583</v>
      </c>
      <c r="Q211">
        <v>0</v>
      </c>
      <c r="R211">
        <v>207</v>
      </c>
      <c r="S211">
        <v>77</v>
      </c>
      <c r="T211">
        <v>4</v>
      </c>
      <c r="U211" t="b">
        <v>0</v>
      </c>
    </row>
    <row r="212" spans="1:21" x14ac:dyDescent="0.25">
      <c r="A212" t="s">
        <v>584</v>
      </c>
      <c r="B212" s="1">
        <v>40667</v>
      </c>
      <c r="C212">
        <v>4</v>
      </c>
      <c r="D212">
        <v>5</v>
      </c>
      <c r="E212">
        <v>2011</v>
      </c>
      <c r="F212" s="1">
        <v>40667</v>
      </c>
      <c r="G212" t="s">
        <v>500</v>
      </c>
      <c r="H212" t="s">
        <v>61</v>
      </c>
      <c r="I212" t="s">
        <v>450</v>
      </c>
      <c r="J212" t="s">
        <v>585</v>
      </c>
      <c r="K212" t="s">
        <v>36</v>
      </c>
      <c r="L212" t="s">
        <v>70</v>
      </c>
      <c r="M212" t="s">
        <v>38</v>
      </c>
      <c r="N212" t="s">
        <v>28</v>
      </c>
      <c r="O212" t="s">
        <v>90</v>
      </c>
      <c r="P212" t="s">
        <v>586</v>
      </c>
      <c r="Q212">
        <v>0</v>
      </c>
      <c r="R212">
        <v>1889</v>
      </c>
      <c r="S212">
        <v>483</v>
      </c>
      <c r="T212">
        <v>7</v>
      </c>
      <c r="U212" t="b">
        <v>0</v>
      </c>
    </row>
    <row r="213" spans="1:21" x14ac:dyDescent="0.25">
      <c r="A213" t="s">
        <v>584</v>
      </c>
      <c r="B213" s="1">
        <v>40667</v>
      </c>
      <c r="C213">
        <v>4</v>
      </c>
      <c r="D213">
        <v>5</v>
      </c>
      <c r="E213">
        <v>2011</v>
      </c>
      <c r="F213" s="1">
        <v>40667</v>
      </c>
      <c r="G213" t="s">
        <v>500</v>
      </c>
      <c r="H213" t="s">
        <v>61</v>
      </c>
      <c r="I213" t="s">
        <v>450</v>
      </c>
      <c r="J213" t="s">
        <v>585</v>
      </c>
      <c r="K213" t="s">
        <v>36</v>
      </c>
      <c r="L213" t="s">
        <v>70</v>
      </c>
      <c r="M213" t="s">
        <v>38</v>
      </c>
      <c r="N213" t="s">
        <v>28</v>
      </c>
      <c r="O213" t="s">
        <v>39</v>
      </c>
      <c r="P213" t="s">
        <v>298</v>
      </c>
      <c r="Q213">
        <v>0</v>
      </c>
      <c r="R213">
        <v>498</v>
      </c>
      <c r="S213">
        <v>139</v>
      </c>
      <c r="T213">
        <v>10</v>
      </c>
      <c r="U213" t="b">
        <v>0</v>
      </c>
    </row>
    <row r="214" spans="1:21" x14ac:dyDescent="0.25">
      <c r="A214" t="s">
        <v>587</v>
      </c>
      <c r="B214" s="1">
        <v>40668</v>
      </c>
      <c r="C214">
        <v>5</v>
      </c>
      <c r="D214">
        <v>5</v>
      </c>
      <c r="E214">
        <v>2011</v>
      </c>
      <c r="F214" s="1">
        <v>40668</v>
      </c>
      <c r="G214" t="s">
        <v>588</v>
      </c>
      <c r="H214" t="s">
        <v>320</v>
      </c>
      <c r="I214" t="s">
        <v>321</v>
      </c>
      <c r="J214" t="s">
        <v>321</v>
      </c>
      <c r="K214" t="s">
        <v>36</v>
      </c>
      <c r="L214" t="s">
        <v>70</v>
      </c>
      <c r="M214" t="s">
        <v>38</v>
      </c>
      <c r="N214" t="s">
        <v>56</v>
      </c>
      <c r="O214" t="s">
        <v>185</v>
      </c>
      <c r="P214" t="s">
        <v>589</v>
      </c>
      <c r="Q214">
        <v>0</v>
      </c>
      <c r="R214">
        <v>382</v>
      </c>
      <c r="S214">
        <v>53</v>
      </c>
      <c r="T214">
        <v>2</v>
      </c>
      <c r="U214" t="b">
        <v>1</v>
      </c>
    </row>
    <row r="215" spans="1:21" x14ac:dyDescent="0.25">
      <c r="A215" t="s">
        <v>587</v>
      </c>
      <c r="B215" s="1">
        <v>40668</v>
      </c>
      <c r="C215">
        <v>5</v>
      </c>
      <c r="D215">
        <v>5</v>
      </c>
      <c r="E215">
        <v>2011</v>
      </c>
      <c r="F215" s="1">
        <v>40668</v>
      </c>
      <c r="G215" t="s">
        <v>588</v>
      </c>
      <c r="H215" t="s">
        <v>320</v>
      </c>
      <c r="I215" t="s">
        <v>321</v>
      </c>
      <c r="J215" t="s">
        <v>321</v>
      </c>
      <c r="K215" t="s">
        <v>36</v>
      </c>
      <c r="L215" t="s">
        <v>70</v>
      </c>
      <c r="M215" t="s">
        <v>38</v>
      </c>
      <c r="N215" t="s">
        <v>56</v>
      </c>
      <c r="O215" t="s">
        <v>185</v>
      </c>
      <c r="P215" t="s">
        <v>262</v>
      </c>
      <c r="Q215">
        <v>0</v>
      </c>
      <c r="R215">
        <v>1047</v>
      </c>
      <c r="S215">
        <v>524</v>
      </c>
      <c r="T215">
        <v>4</v>
      </c>
      <c r="U215" t="b">
        <v>1</v>
      </c>
    </row>
    <row r="216" spans="1:21" x14ac:dyDescent="0.25">
      <c r="A216" t="s">
        <v>590</v>
      </c>
      <c r="B216" s="1">
        <v>40668</v>
      </c>
      <c r="C216">
        <v>5</v>
      </c>
      <c r="D216">
        <v>5</v>
      </c>
      <c r="E216">
        <v>2011</v>
      </c>
      <c r="F216" s="1">
        <v>40668</v>
      </c>
      <c r="G216" t="s">
        <v>591</v>
      </c>
      <c r="H216" t="s">
        <v>33</v>
      </c>
      <c r="I216" t="s">
        <v>167</v>
      </c>
      <c r="J216" t="s">
        <v>469</v>
      </c>
      <c r="K216" t="s">
        <v>36</v>
      </c>
      <c r="L216" t="s">
        <v>26</v>
      </c>
      <c r="M216" t="s">
        <v>38</v>
      </c>
      <c r="N216" t="s">
        <v>71</v>
      </c>
      <c r="O216" t="s">
        <v>295</v>
      </c>
      <c r="P216" t="s">
        <v>592</v>
      </c>
      <c r="Q216">
        <v>0</v>
      </c>
      <c r="R216">
        <v>311</v>
      </c>
      <c r="S216">
        <v>87</v>
      </c>
      <c r="T216">
        <v>6</v>
      </c>
      <c r="U216" t="b">
        <v>0</v>
      </c>
    </row>
    <row r="217" spans="1:21" x14ac:dyDescent="0.25">
      <c r="A217" t="s">
        <v>590</v>
      </c>
      <c r="B217" s="1">
        <v>40668</v>
      </c>
      <c r="C217">
        <v>5</v>
      </c>
      <c r="D217">
        <v>5</v>
      </c>
      <c r="E217">
        <v>2011</v>
      </c>
      <c r="F217" s="1">
        <v>40668</v>
      </c>
      <c r="G217" t="s">
        <v>591</v>
      </c>
      <c r="H217" t="s">
        <v>33</v>
      </c>
      <c r="I217" t="s">
        <v>167</v>
      </c>
      <c r="J217" t="s">
        <v>469</v>
      </c>
      <c r="K217" t="s">
        <v>36</v>
      </c>
      <c r="L217" t="s">
        <v>26</v>
      </c>
      <c r="M217" t="s">
        <v>38</v>
      </c>
      <c r="N217" t="s">
        <v>28</v>
      </c>
      <c r="O217" t="s">
        <v>48</v>
      </c>
      <c r="P217" t="s">
        <v>64</v>
      </c>
      <c r="Q217">
        <v>0</v>
      </c>
      <c r="R217">
        <v>107</v>
      </c>
      <c r="S217">
        <v>30</v>
      </c>
      <c r="T217">
        <v>4</v>
      </c>
      <c r="U217" t="b">
        <v>0</v>
      </c>
    </row>
    <row r="218" spans="1:21" x14ac:dyDescent="0.25">
      <c r="A218" t="s">
        <v>590</v>
      </c>
      <c r="B218" s="1">
        <v>40668</v>
      </c>
      <c r="C218">
        <v>5</v>
      </c>
      <c r="D218">
        <v>5</v>
      </c>
      <c r="E218">
        <v>2011</v>
      </c>
      <c r="F218" s="1">
        <v>40668</v>
      </c>
      <c r="G218" t="s">
        <v>591</v>
      </c>
      <c r="H218" t="s">
        <v>33</v>
      </c>
      <c r="I218" t="s">
        <v>167</v>
      </c>
      <c r="J218" t="s">
        <v>469</v>
      </c>
      <c r="K218" t="s">
        <v>36</v>
      </c>
      <c r="L218" t="s">
        <v>26</v>
      </c>
      <c r="M218" t="s">
        <v>38</v>
      </c>
      <c r="N218" t="s">
        <v>28</v>
      </c>
      <c r="O218" t="s">
        <v>48</v>
      </c>
      <c r="P218" t="s">
        <v>593</v>
      </c>
      <c r="Q218">
        <v>0</v>
      </c>
      <c r="R218">
        <v>89</v>
      </c>
      <c r="S218">
        <v>31</v>
      </c>
      <c r="T218">
        <v>3</v>
      </c>
      <c r="U218" t="b">
        <v>1</v>
      </c>
    </row>
    <row r="219" spans="1:21" x14ac:dyDescent="0.25">
      <c r="A219" t="s">
        <v>590</v>
      </c>
      <c r="B219" s="1">
        <v>40668</v>
      </c>
      <c r="C219">
        <v>5</v>
      </c>
      <c r="D219">
        <v>5</v>
      </c>
      <c r="E219">
        <v>2011</v>
      </c>
      <c r="F219" s="1">
        <v>40668</v>
      </c>
      <c r="G219" t="s">
        <v>591</v>
      </c>
      <c r="H219" t="s">
        <v>33</v>
      </c>
      <c r="I219" t="s">
        <v>167</v>
      </c>
      <c r="J219" t="s">
        <v>469</v>
      </c>
      <c r="K219" t="s">
        <v>36</v>
      </c>
      <c r="L219" t="s">
        <v>26</v>
      </c>
      <c r="M219" t="s">
        <v>38</v>
      </c>
      <c r="N219" t="s">
        <v>28</v>
      </c>
      <c r="O219" t="s">
        <v>111</v>
      </c>
      <c r="P219" t="s">
        <v>112</v>
      </c>
      <c r="Q219">
        <v>0</v>
      </c>
      <c r="R219">
        <v>70</v>
      </c>
      <c r="S219">
        <v>4</v>
      </c>
      <c r="T219">
        <v>3</v>
      </c>
      <c r="U219" t="b">
        <v>1</v>
      </c>
    </row>
    <row r="220" spans="1:21" x14ac:dyDescent="0.25">
      <c r="A220" t="s">
        <v>590</v>
      </c>
      <c r="B220" s="1">
        <v>40668</v>
      </c>
      <c r="C220">
        <v>5</v>
      </c>
      <c r="D220">
        <v>5</v>
      </c>
      <c r="E220">
        <v>2011</v>
      </c>
      <c r="F220" s="1">
        <v>40668</v>
      </c>
      <c r="G220" t="s">
        <v>591</v>
      </c>
      <c r="H220" t="s">
        <v>33</v>
      </c>
      <c r="I220" t="s">
        <v>167</v>
      </c>
      <c r="J220" t="s">
        <v>469</v>
      </c>
      <c r="K220" t="s">
        <v>36</v>
      </c>
      <c r="L220" t="s">
        <v>26</v>
      </c>
      <c r="M220" t="s">
        <v>38</v>
      </c>
      <c r="N220" t="s">
        <v>28</v>
      </c>
      <c r="O220" t="s">
        <v>29</v>
      </c>
      <c r="P220" t="s">
        <v>594</v>
      </c>
      <c r="Q220">
        <v>0</v>
      </c>
      <c r="R220">
        <v>56</v>
      </c>
      <c r="S220">
        <v>17</v>
      </c>
      <c r="T220">
        <v>2</v>
      </c>
      <c r="U220" t="b">
        <v>0</v>
      </c>
    </row>
    <row r="221" spans="1:21" x14ac:dyDescent="0.25">
      <c r="A221" t="s">
        <v>590</v>
      </c>
      <c r="B221" s="1">
        <v>40668</v>
      </c>
      <c r="C221">
        <v>5</v>
      </c>
      <c r="D221">
        <v>5</v>
      </c>
      <c r="E221">
        <v>2011</v>
      </c>
      <c r="F221" s="1">
        <v>40668</v>
      </c>
      <c r="G221" t="s">
        <v>591</v>
      </c>
      <c r="H221" t="s">
        <v>33</v>
      </c>
      <c r="I221" t="s">
        <v>167</v>
      </c>
      <c r="J221" t="s">
        <v>469</v>
      </c>
      <c r="K221" t="s">
        <v>36</v>
      </c>
      <c r="L221" t="s">
        <v>26</v>
      </c>
      <c r="M221" t="s">
        <v>38</v>
      </c>
      <c r="N221" t="s">
        <v>28</v>
      </c>
      <c r="O221" t="s">
        <v>54</v>
      </c>
      <c r="P221" t="s">
        <v>595</v>
      </c>
      <c r="Q221">
        <v>0</v>
      </c>
      <c r="R221">
        <v>53</v>
      </c>
      <c r="S221">
        <v>3</v>
      </c>
      <c r="T221">
        <v>3</v>
      </c>
      <c r="U221" t="b">
        <v>0</v>
      </c>
    </row>
    <row r="222" spans="1:21" x14ac:dyDescent="0.25">
      <c r="A222" t="s">
        <v>596</v>
      </c>
      <c r="B222" s="1">
        <v>40671</v>
      </c>
      <c r="C222">
        <v>8</v>
      </c>
      <c r="D222">
        <v>5</v>
      </c>
      <c r="E222">
        <v>2011</v>
      </c>
      <c r="F222" s="1">
        <v>40671</v>
      </c>
      <c r="G222" t="s">
        <v>597</v>
      </c>
      <c r="H222" t="s">
        <v>598</v>
      </c>
      <c r="I222" t="s">
        <v>599</v>
      </c>
      <c r="J222" t="s">
        <v>600</v>
      </c>
      <c r="K222" t="s">
        <v>36</v>
      </c>
      <c r="L222" t="s">
        <v>37</v>
      </c>
      <c r="M222" t="s">
        <v>27</v>
      </c>
      <c r="N222" t="s">
        <v>28</v>
      </c>
      <c r="O222" t="s">
        <v>48</v>
      </c>
      <c r="P222" t="s">
        <v>601</v>
      </c>
      <c r="Q222">
        <v>0</v>
      </c>
      <c r="R222">
        <v>36</v>
      </c>
      <c r="S222">
        <v>3</v>
      </c>
      <c r="T222">
        <v>2</v>
      </c>
      <c r="U222" t="b">
        <v>0</v>
      </c>
    </row>
    <row r="223" spans="1:21" x14ac:dyDescent="0.25">
      <c r="A223" t="s">
        <v>602</v>
      </c>
      <c r="B223" s="1">
        <v>40671</v>
      </c>
      <c r="C223">
        <v>8</v>
      </c>
      <c r="D223">
        <v>5</v>
      </c>
      <c r="E223">
        <v>2011</v>
      </c>
      <c r="F223" s="1">
        <v>40671</v>
      </c>
      <c r="G223" t="s">
        <v>603</v>
      </c>
      <c r="H223" t="s">
        <v>320</v>
      </c>
      <c r="I223" t="s">
        <v>604</v>
      </c>
      <c r="J223" t="s">
        <v>605</v>
      </c>
      <c r="K223" t="s">
        <v>36</v>
      </c>
      <c r="L223" t="s">
        <v>37</v>
      </c>
      <c r="M223" t="s">
        <v>38</v>
      </c>
      <c r="N223" t="s">
        <v>71</v>
      </c>
      <c r="O223" t="s">
        <v>74</v>
      </c>
      <c r="P223" t="s">
        <v>606</v>
      </c>
      <c r="Q223">
        <v>0</v>
      </c>
      <c r="R223">
        <v>392</v>
      </c>
      <c r="S223">
        <v>31</v>
      </c>
      <c r="T223">
        <v>3</v>
      </c>
      <c r="U223" t="b">
        <v>1</v>
      </c>
    </row>
    <row r="224" spans="1:21" x14ac:dyDescent="0.25">
      <c r="A224" t="s">
        <v>602</v>
      </c>
      <c r="B224" s="1">
        <v>40671</v>
      </c>
      <c r="C224">
        <v>8</v>
      </c>
      <c r="D224">
        <v>5</v>
      </c>
      <c r="E224">
        <v>2011</v>
      </c>
      <c r="F224" s="1">
        <v>40671</v>
      </c>
      <c r="G224" t="s">
        <v>603</v>
      </c>
      <c r="H224" t="s">
        <v>320</v>
      </c>
      <c r="I224" t="s">
        <v>604</v>
      </c>
      <c r="J224" t="s">
        <v>605</v>
      </c>
      <c r="K224" t="s">
        <v>36</v>
      </c>
      <c r="L224" t="s">
        <v>37</v>
      </c>
      <c r="M224" t="s">
        <v>38</v>
      </c>
      <c r="N224" t="s">
        <v>28</v>
      </c>
      <c r="O224" t="s">
        <v>48</v>
      </c>
      <c r="P224" t="s">
        <v>582</v>
      </c>
      <c r="Q224">
        <v>0</v>
      </c>
      <c r="R224">
        <v>60</v>
      </c>
      <c r="S224">
        <v>14</v>
      </c>
      <c r="T224">
        <v>2</v>
      </c>
      <c r="U224" t="b">
        <v>0</v>
      </c>
    </row>
    <row r="225" spans="1:21" x14ac:dyDescent="0.25">
      <c r="A225" t="s">
        <v>602</v>
      </c>
      <c r="B225" s="1">
        <v>40671</v>
      </c>
      <c r="C225">
        <v>8</v>
      </c>
      <c r="D225">
        <v>5</v>
      </c>
      <c r="E225">
        <v>2011</v>
      </c>
      <c r="F225" s="1">
        <v>40671</v>
      </c>
      <c r="G225" t="s">
        <v>603</v>
      </c>
      <c r="H225" t="s">
        <v>320</v>
      </c>
      <c r="I225" t="s">
        <v>604</v>
      </c>
      <c r="J225" t="s">
        <v>605</v>
      </c>
      <c r="K225" t="s">
        <v>36</v>
      </c>
      <c r="L225" t="s">
        <v>37</v>
      </c>
      <c r="M225" t="s">
        <v>38</v>
      </c>
      <c r="N225" t="s">
        <v>28</v>
      </c>
      <c r="O225" t="s">
        <v>29</v>
      </c>
      <c r="P225" t="s">
        <v>607</v>
      </c>
      <c r="Q225">
        <v>0</v>
      </c>
      <c r="R225">
        <v>235</v>
      </c>
      <c r="S225">
        <v>7</v>
      </c>
      <c r="T225">
        <v>5</v>
      </c>
      <c r="U225" t="b">
        <v>0</v>
      </c>
    </row>
    <row r="226" spans="1:21" x14ac:dyDescent="0.25">
      <c r="A226" t="s">
        <v>608</v>
      </c>
      <c r="B226" s="1">
        <v>40671</v>
      </c>
      <c r="C226">
        <v>8</v>
      </c>
      <c r="D226">
        <v>5</v>
      </c>
      <c r="E226">
        <v>2011</v>
      </c>
      <c r="F226" s="1">
        <v>40671</v>
      </c>
      <c r="G226" t="s">
        <v>543</v>
      </c>
      <c r="H226" t="s">
        <v>33</v>
      </c>
      <c r="I226" t="s">
        <v>34</v>
      </c>
      <c r="J226" t="s">
        <v>609</v>
      </c>
      <c r="K226" t="s">
        <v>36</v>
      </c>
      <c r="L226" t="s">
        <v>37</v>
      </c>
      <c r="M226" t="s">
        <v>98</v>
      </c>
      <c r="N226" t="s">
        <v>28</v>
      </c>
      <c r="O226" t="s">
        <v>151</v>
      </c>
      <c r="P226" t="s">
        <v>578</v>
      </c>
      <c r="Q226">
        <v>0</v>
      </c>
      <c r="R226">
        <v>11</v>
      </c>
      <c r="S226">
        <v>5</v>
      </c>
      <c r="T226">
        <v>1</v>
      </c>
      <c r="U226" t="b">
        <v>1</v>
      </c>
    </row>
    <row r="227" spans="1:21" x14ac:dyDescent="0.25">
      <c r="A227" t="s">
        <v>608</v>
      </c>
      <c r="B227" s="1">
        <v>40671</v>
      </c>
      <c r="C227">
        <v>8</v>
      </c>
      <c r="D227">
        <v>5</v>
      </c>
      <c r="E227">
        <v>2011</v>
      </c>
      <c r="F227" s="1">
        <v>40671</v>
      </c>
      <c r="G227" t="s">
        <v>543</v>
      </c>
      <c r="H227" t="s">
        <v>33</v>
      </c>
      <c r="I227" t="s">
        <v>34</v>
      </c>
      <c r="J227" t="s">
        <v>609</v>
      </c>
      <c r="K227" t="s">
        <v>36</v>
      </c>
      <c r="L227" t="s">
        <v>37</v>
      </c>
      <c r="M227" t="s">
        <v>98</v>
      </c>
      <c r="N227" t="s">
        <v>56</v>
      </c>
      <c r="O227" t="s">
        <v>104</v>
      </c>
      <c r="P227" t="s">
        <v>610</v>
      </c>
      <c r="Q227">
        <v>0</v>
      </c>
      <c r="R227">
        <v>586</v>
      </c>
      <c r="S227">
        <v>88</v>
      </c>
      <c r="T227">
        <v>8</v>
      </c>
      <c r="U227" t="b">
        <v>1</v>
      </c>
    </row>
    <row r="228" spans="1:21" x14ac:dyDescent="0.25">
      <c r="A228" t="s">
        <v>611</v>
      </c>
      <c r="B228" s="1">
        <v>40671</v>
      </c>
      <c r="C228">
        <v>8</v>
      </c>
      <c r="D228">
        <v>5</v>
      </c>
      <c r="E228">
        <v>2011</v>
      </c>
      <c r="F228" s="1">
        <v>40671</v>
      </c>
      <c r="G228" t="s">
        <v>612</v>
      </c>
      <c r="H228" t="s">
        <v>293</v>
      </c>
      <c r="I228" t="s">
        <v>613</v>
      </c>
      <c r="J228" t="s">
        <v>614</v>
      </c>
      <c r="K228" t="s">
        <v>36</v>
      </c>
      <c r="L228" t="s">
        <v>37</v>
      </c>
      <c r="M228" t="s">
        <v>38</v>
      </c>
      <c r="N228" t="s">
        <v>28</v>
      </c>
      <c r="O228" t="s">
        <v>39</v>
      </c>
      <c r="P228" t="s">
        <v>615</v>
      </c>
      <c r="Q228">
        <v>1</v>
      </c>
      <c r="R228">
        <v>58</v>
      </c>
      <c r="S228">
        <v>-26</v>
      </c>
      <c r="T228">
        <v>7</v>
      </c>
      <c r="U228" t="b">
        <v>0</v>
      </c>
    </row>
    <row r="229" spans="1:21" x14ac:dyDescent="0.25">
      <c r="A229" t="s">
        <v>611</v>
      </c>
      <c r="B229" s="1">
        <v>40671</v>
      </c>
      <c r="C229">
        <v>8</v>
      </c>
      <c r="D229">
        <v>5</v>
      </c>
      <c r="E229">
        <v>2011</v>
      </c>
      <c r="F229" s="1">
        <v>40671</v>
      </c>
      <c r="G229" t="s">
        <v>612</v>
      </c>
      <c r="H229" t="s">
        <v>293</v>
      </c>
      <c r="I229" t="s">
        <v>613</v>
      </c>
      <c r="J229" t="s">
        <v>614</v>
      </c>
      <c r="K229" t="s">
        <v>36</v>
      </c>
      <c r="L229" t="s">
        <v>37</v>
      </c>
      <c r="M229" t="s">
        <v>38</v>
      </c>
      <c r="N229" t="s">
        <v>28</v>
      </c>
      <c r="O229" t="s">
        <v>39</v>
      </c>
      <c r="P229" t="s">
        <v>298</v>
      </c>
      <c r="Q229">
        <v>1</v>
      </c>
      <c r="R229">
        <v>100</v>
      </c>
      <c r="S229">
        <v>-44</v>
      </c>
      <c r="T229">
        <v>4</v>
      </c>
      <c r="U229" t="b">
        <v>1</v>
      </c>
    </row>
    <row r="230" spans="1:21" x14ac:dyDescent="0.25">
      <c r="A230" t="s">
        <v>616</v>
      </c>
      <c r="B230" s="1">
        <v>40672</v>
      </c>
      <c r="C230">
        <v>9</v>
      </c>
      <c r="D230">
        <v>5</v>
      </c>
      <c r="E230">
        <v>2011</v>
      </c>
      <c r="F230" s="1">
        <v>40672</v>
      </c>
      <c r="G230" t="s">
        <v>617</v>
      </c>
      <c r="H230" t="s">
        <v>61</v>
      </c>
      <c r="I230" t="s">
        <v>108</v>
      </c>
      <c r="J230" t="s">
        <v>618</v>
      </c>
      <c r="K230" t="s">
        <v>36</v>
      </c>
      <c r="L230" t="s">
        <v>37</v>
      </c>
      <c r="M230" t="s">
        <v>38</v>
      </c>
      <c r="N230" t="s">
        <v>71</v>
      </c>
      <c r="O230" t="s">
        <v>72</v>
      </c>
      <c r="P230" t="s">
        <v>619</v>
      </c>
      <c r="Q230">
        <v>0</v>
      </c>
      <c r="R230">
        <v>1076</v>
      </c>
      <c r="S230">
        <v>24</v>
      </c>
      <c r="T230">
        <v>6</v>
      </c>
      <c r="U230" t="b">
        <v>1</v>
      </c>
    </row>
    <row r="231" spans="1:21" x14ac:dyDescent="0.25">
      <c r="A231" t="s">
        <v>616</v>
      </c>
      <c r="B231" s="1">
        <v>40672</v>
      </c>
      <c r="C231">
        <v>9</v>
      </c>
      <c r="D231">
        <v>5</v>
      </c>
      <c r="E231">
        <v>2011</v>
      </c>
      <c r="F231" s="1">
        <v>40672</v>
      </c>
      <c r="G231" t="s">
        <v>617</v>
      </c>
      <c r="H231" t="s">
        <v>61</v>
      </c>
      <c r="I231" t="s">
        <v>108</v>
      </c>
      <c r="J231" t="s">
        <v>618</v>
      </c>
      <c r="K231" t="s">
        <v>36</v>
      </c>
      <c r="L231" t="s">
        <v>37</v>
      </c>
      <c r="M231" t="s">
        <v>38</v>
      </c>
      <c r="N231" t="s">
        <v>71</v>
      </c>
      <c r="O231" t="s">
        <v>295</v>
      </c>
      <c r="P231" t="s">
        <v>465</v>
      </c>
      <c r="Q231">
        <v>0</v>
      </c>
      <c r="R231">
        <v>40</v>
      </c>
      <c r="S231">
        <v>8</v>
      </c>
      <c r="T231">
        <v>2</v>
      </c>
      <c r="U231" t="b">
        <v>1</v>
      </c>
    </row>
    <row r="232" spans="1:21" x14ac:dyDescent="0.25">
      <c r="A232" t="s">
        <v>616</v>
      </c>
      <c r="B232" s="1">
        <v>40672</v>
      </c>
      <c r="C232">
        <v>9</v>
      </c>
      <c r="D232">
        <v>5</v>
      </c>
      <c r="E232">
        <v>2011</v>
      </c>
      <c r="F232" s="1">
        <v>40672</v>
      </c>
      <c r="G232" t="s">
        <v>617</v>
      </c>
      <c r="H232" t="s">
        <v>61</v>
      </c>
      <c r="I232" t="s">
        <v>108</v>
      </c>
      <c r="J232" t="s">
        <v>618</v>
      </c>
      <c r="K232" t="s">
        <v>36</v>
      </c>
      <c r="L232" t="s">
        <v>37</v>
      </c>
      <c r="M232" t="s">
        <v>38</v>
      </c>
      <c r="N232" t="s">
        <v>28</v>
      </c>
      <c r="O232" t="s">
        <v>111</v>
      </c>
      <c r="P232" t="s">
        <v>620</v>
      </c>
      <c r="Q232">
        <v>0</v>
      </c>
      <c r="R232">
        <v>104</v>
      </c>
      <c r="S232">
        <v>28</v>
      </c>
      <c r="T232">
        <v>6</v>
      </c>
      <c r="U232" t="b">
        <v>0</v>
      </c>
    </row>
    <row r="233" spans="1:21" x14ac:dyDescent="0.25">
      <c r="A233" t="s">
        <v>621</v>
      </c>
      <c r="B233" s="1">
        <v>40674</v>
      </c>
      <c r="C233">
        <v>11</v>
      </c>
      <c r="D233">
        <v>5</v>
      </c>
      <c r="E233">
        <v>2011</v>
      </c>
      <c r="F233" s="1">
        <v>40674</v>
      </c>
      <c r="G233" t="s">
        <v>622</v>
      </c>
      <c r="H233" t="s">
        <v>61</v>
      </c>
      <c r="I233" t="s">
        <v>450</v>
      </c>
      <c r="J233" t="s">
        <v>489</v>
      </c>
      <c r="K233" t="s">
        <v>36</v>
      </c>
      <c r="L233" t="s">
        <v>37</v>
      </c>
      <c r="M233" t="s">
        <v>27</v>
      </c>
      <c r="N233" t="s">
        <v>56</v>
      </c>
      <c r="O233" t="s">
        <v>104</v>
      </c>
      <c r="P233" t="s">
        <v>623</v>
      </c>
      <c r="Q233">
        <v>0</v>
      </c>
      <c r="R233">
        <v>4449</v>
      </c>
      <c r="S233">
        <v>1518</v>
      </c>
      <c r="T233">
        <v>8</v>
      </c>
      <c r="U233" t="b">
        <v>0</v>
      </c>
    </row>
    <row r="234" spans="1:21" x14ac:dyDescent="0.25">
      <c r="A234" t="s">
        <v>624</v>
      </c>
      <c r="B234" s="1">
        <v>40675</v>
      </c>
      <c r="C234">
        <v>12</v>
      </c>
      <c r="D234">
        <v>5</v>
      </c>
      <c r="E234">
        <v>2011</v>
      </c>
      <c r="F234" s="1">
        <v>40675</v>
      </c>
      <c r="G234" t="s">
        <v>625</v>
      </c>
      <c r="H234" t="s">
        <v>120</v>
      </c>
      <c r="I234" t="s">
        <v>446</v>
      </c>
      <c r="J234" t="s">
        <v>626</v>
      </c>
      <c r="K234" t="s">
        <v>47</v>
      </c>
      <c r="L234" t="s">
        <v>37</v>
      </c>
      <c r="M234" t="s">
        <v>98</v>
      </c>
      <c r="N234" t="s">
        <v>71</v>
      </c>
      <c r="O234" t="s">
        <v>72</v>
      </c>
      <c r="P234" t="s">
        <v>627</v>
      </c>
      <c r="Q234">
        <v>0</v>
      </c>
      <c r="R234">
        <v>990</v>
      </c>
      <c r="S234">
        <v>149</v>
      </c>
      <c r="T234">
        <v>5</v>
      </c>
      <c r="U234" t="b">
        <v>0</v>
      </c>
    </row>
    <row r="235" spans="1:21" x14ac:dyDescent="0.25">
      <c r="A235" t="s">
        <v>624</v>
      </c>
      <c r="B235" s="1">
        <v>40675</v>
      </c>
      <c r="C235">
        <v>12</v>
      </c>
      <c r="D235">
        <v>5</v>
      </c>
      <c r="E235">
        <v>2011</v>
      </c>
      <c r="F235" s="1">
        <v>40675</v>
      </c>
      <c r="G235" t="s">
        <v>625</v>
      </c>
      <c r="H235" t="s">
        <v>120</v>
      </c>
      <c r="I235" t="s">
        <v>446</v>
      </c>
      <c r="J235" t="s">
        <v>626</v>
      </c>
      <c r="K235" t="s">
        <v>47</v>
      </c>
      <c r="L235" t="s">
        <v>37</v>
      </c>
      <c r="M235" t="s">
        <v>98</v>
      </c>
      <c r="N235" t="s">
        <v>28</v>
      </c>
      <c r="O235" t="s">
        <v>151</v>
      </c>
      <c r="P235" t="s">
        <v>628</v>
      </c>
      <c r="Q235">
        <v>0</v>
      </c>
      <c r="R235">
        <v>17</v>
      </c>
      <c r="S235">
        <v>7</v>
      </c>
      <c r="T235">
        <v>2</v>
      </c>
      <c r="U235" t="b">
        <v>1</v>
      </c>
    </row>
    <row r="236" spans="1:21" x14ac:dyDescent="0.25">
      <c r="A236" t="s">
        <v>629</v>
      </c>
      <c r="B236" s="1">
        <v>40675</v>
      </c>
      <c r="C236">
        <v>12</v>
      </c>
      <c r="D236">
        <v>5</v>
      </c>
      <c r="E236">
        <v>2011</v>
      </c>
      <c r="F236" s="1">
        <v>40675</v>
      </c>
      <c r="G236" t="s">
        <v>265</v>
      </c>
      <c r="H236" t="s">
        <v>33</v>
      </c>
      <c r="I236" t="s">
        <v>630</v>
      </c>
      <c r="J236" t="s">
        <v>631</v>
      </c>
      <c r="K236" t="s">
        <v>36</v>
      </c>
      <c r="L236" t="s">
        <v>70</v>
      </c>
      <c r="M236" t="s">
        <v>38</v>
      </c>
      <c r="N236" t="s">
        <v>28</v>
      </c>
      <c r="O236" t="s">
        <v>151</v>
      </c>
      <c r="P236" t="s">
        <v>632</v>
      </c>
      <c r="Q236">
        <v>0</v>
      </c>
      <c r="R236">
        <v>42</v>
      </c>
      <c r="S236">
        <v>9</v>
      </c>
      <c r="T236">
        <v>3</v>
      </c>
      <c r="U236" t="b">
        <v>0</v>
      </c>
    </row>
    <row r="237" spans="1:21" x14ac:dyDescent="0.25">
      <c r="A237" t="s">
        <v>633</v>
      </c>
      <c r="B237" s="1">
        <v>40698</v>
      </c>
      <c r="C237">
        <v>4</v>
      </c>
      <c r="D237">
        <v>6</v>
      </c>
      <c r="E237">
        <v>2011</v>
      </c>
      <c r="F237" s="1">
        <v>40698</v>
      </c>
      <c r="G237" t="s">
        <v>634</v>
      </c>
      <c r="H237" t="s">
        <v>61</v>
      </c>
      <c r="I237" t="s">
        <v>173</v>
      </c>
      <c r="J237" t="s">
        <v>635</v>
      </c>
      <c r="K237" t="s">
        <v>36</v>
      </c>
      <c r="L237" t="s">
        <v>37</v>
      </c>
      <c r="M237" t="s">
        <v>38</v>
      </c>
      <c r="N237" t="s">
        <v>28</v>
      </c>
      <c r="O237" t="s">
        <v>227</v>
      </c>
      <c r="P237" t="s">
        <v>636</v>
      </c>
      <c r="Q237">
        <v>0</v>
      </c>
      <c r="R237">
        <v>15</v>
      </c>
      <c r="S237">
        <v>1</v>
      </c>
      <c r="T237">
        <v>2</v>
      </c>
      <c r="U237" t="b">
        <v>1</v>
      </c>
    </row>
    <row r="238" spans="1:21" x14ac:dyDescent="0.25">
      <c r="A238" t="s">
        <v>633</v>
      </c>
      <c r="B238" s="1">
        <v>40698</v>
      </c>
      <c r="C238">
        <v>4</v>
      </c>
      <c r="D238">
        <v>6</v>
      </c>
      <c r="E238">
        <v>2011</v>
      </c>
      <c r="F238" s="1">
        <v>40698</v>
      </c>
      <c r="G238" t="s">
        <v>634</v>
      </c>
      <c r="H238" t="s">
        <v>61</v>
      </c>
      <c r="I238" t="s">
        <v>173</v>
      </c>
      <c r="J238" t="s">
        <v>635</v>
      </c>
      <c r="K238" t="s">
        <v>36</v>
      </c>
      <c r="L238" t="s">
        <v>37</v>
      </c>
      <c r="M238" t="s">
        <v>38</v>
      </c>
      <c r="N238" t="s">
        <v>28</v>
      </c>
      <c r="O238" t="s">
        <v>29</v>
      </c>
      <c r="P238" t="s">
        <v>637</v>
      </c>
      <c r="Q238">
        <v>0</v>
      </c>
      <c r="R238">
        <v>47</v>
      </c>
      <c r="S238">
        <v>17</v>
      </c>
      <c r="T238">
        <v>2</v>
      </c>
      <c r="U238" t="b">
        <v>0</v>
      </c>
    </row>
    <row r="239" spans="1:21" x14ac:dyDescent="0.25">
      <c r="A239" t="s">
        <v>638</v>
      </c>
      <c r="B239" s="1">
        <v>40698</v>
      </c>
      <c r="C239">
        <v>4</v>
      </c>
      <c r="D239">
        <v>6</v>
      </c>
      <c r="E239">
        <v>2011</v>
      </c>
      <c r="F239" s="1">
        <v>40698</v>
      </c>
      <c r="G239" t="s">
        <v>639</v>
      </c>
      <c r="H239" t="s">
        <v>598</v>
      </c>
      <c r="I239" t="s">
        <v>640</v>
      </c>
      <c r="J239" t="s">
        <v>640</v>
      </c>
      <c r="K239" t="s">
        <v>36</v>
      </c>
      <c r="L239" t="s">
        <v>37</v>
      </c>
      <c r="M239" t="s">
        <v>38</v>
      </c>
      <c r="N239" t="s">
        <v>28</v>
      </c>
      <c r="O239" t="s">
        <v>90</v>
      </c>
      <c r="P239" t="s">
        <v>641</v>
      </c>
      <c r="Q239">
        <v>0</v>
      </c>
      <c r="R239">
        <v>584</v>
      </c>
      <c r="S239">
        <v>234</v>
      </c>
      <c r="T239">
        <v>7</v>
      </c>
      <c r="U239" t="b">
        <v>1</v>
      </c>
    </row>
    <row r="240" spans="1:21" x14ac:dyDescent="0.25">
      <c r="A240" t="s">
        <v>642</v>
      </c>
      <c r="B240" s="1">
        <v>40699</v>
      </c>
      <c r="C240">
        <v>5</v>
      </c>
      <c r="D240">
        <v>6</v>
      </c>
      <c r="E240">
        <v>2011</v>
      </c>
      <c r="F240" s="1">
        <v>40699</v>
      </c>
      <c r="G240" t="s">
        <v>643</v>
      </c>
      <c r="H240" t="s">
        <v>67</v>
      </c>
      <c r="I240" t="s">
        <v>68</v>
      </c>
      <c r="J240" t="s">
        <v>644</v>
      </c>
      <c r="K240" t="s">
        <v>25</v>
      </c>
      <c r="L240" t="s">
        <v>37</v>
      </c>
      <c r="M240" t="s">
        <v>98</v>
      </c>
      <c r="N240" t="s">
        <v>28</v>
      </c>
      <c r="O240" t="s">
        <v>151</v>
      </c>
      <c r="P240" t="s">
        <v>152</v>
      </c>
      <c r="Q240">
        <v>0</v>
      </c>
      <c r="R240">
        <v>34</v>
      </c>
      <c r="S240">
        <v>0</v>
      </c>
      <c r="T240">
        <v>3</v>
      </c>
      <c r="U240" t="b">
        <v>1</v>
      </c>
    </row>
    <row r="241" spans="1:21" x14ac:dyDescent="0.25">
      <c r="A241" t="s">
        <v>645</v>
      </c>
      <c r="B241" s="1">
        <v>40700</v>
      </c>
      <c r="C241">
        <v>6</v>
      </c>
      <c r="D241">
        <v>6</v>
      </c>
      <c r="E241">
        <v>2011</v>
      </c>
      <c r="F241" s="1">
        <v>40700</v>
      </c>
      <c r="G241" t="s">
        <v>646</v>
      </c>
      <c r="H241" t="s">
        <v>61</v>
      </c>
      <c r="I241" t="s">
        <v>115</v>
      </c>
      <c r="J241" t="s">
        <v>647</v>
      </c>
      <c r="K241" t="s">
        <v>36</v>
      </c>
      <c r="L241" t="s">
        <v>70</v>
      </c>
      <c r="M241" t="s">
        <v>98</v>
      </c>
      <c r="N241" t="s">
        <v>28</v>
      </c>
      <c r="O241" t="s">
        <v>48</v>
      </c>
      <c r="P241" t="s">
        <v>593</v>
      </c>
      <c r="Q241">
        <v>0</v>
      </c>
      <c r="R241">
        <v>237</v>
      </c>
      <c r="S241">
        <v>83</v>
      </c>
      <c r="T241">
        <v>8</v>
      </c>
      <c r="U241" t="b">
        <v>0</v>
      </c>
    </row>
    <row r="242" spans="1:21" x14ac:dyDescent="0.25">
      <c r="A242" t="s">
        <v>645</v>
      </c>
      <c r="B242" s="1">
        <v>40700</v>
      </c>
      <c r="C242">
        <v>6</v>
      </c>
      <c r="D242">
        <v>6</v>
      </c>
      <c r="E242">
        <v>2011</v>
      </c>
      <c r="F242" s="1">
        <v>40700</v>
      </c>
      <c r="G242" t="s">
        <v>646</v>
      </c>
      <c r="H242" t="s">
        <v>61</v>
      </c>
      <c r="I242" t="s">
        <v>115</v>
      </c>
      <c r="J242" t="s">
        <v>647</v>
      </c>
      <c r="K242" t="s">
        <v>36</v>
      </c>
      <c r="L242" t="s">
        <v>70</v>
      </c>
      <c r="M242" t="s">
        <v>98</v>
      </c>
      <c r="N242" t="s">
        <v>28</v>
      </c>
      <c r="O242" t="s">
        <v>39</v>
      </c>
      <c r="P242" t="s">
        <v>648</v>
      </c>
      <c r="Q242">
        <v>0</v>
      </c>
      <c r="R242">
        <v>104</v>
      </c>
      <c r="S242">
        <v>25</v>
      </c>
      <c r="T242">
        <v>9</v>
      </c>
      <c r="U242" t="b">
        <v>0</v>
      </c>
    </row>
    <row r="243" spans="1:21" x14ac:dyDescent="0.25">
      <c r="A243" t="s">
        <v>645</v>
      </c>
      <c r="B243" s="1">
        <v>40700</v>
      </c>
      <c r="C243">
        <v>6</v>
      </c>
      <c r="D243">
        <v>6</v>
      </c>
      <c r="E243">
        <v>2011</v>
      </c>
      <c r="F243" s="1">
        <v>40700</v>
      </c>
      <c r="G243" t="s">
        <v>646</v>
      </c>
      <c r="H243" t="s">
        <v>61</v>
      </c>
      <c r="I243" t="s">
        <v>115</v>
      </c>
      <c r="J243" t="s">
        <v>647</v>
      </c>
      <c r="K243" t="s">
        <v>36</v>
      </c>
      <c r="L243" t="s">
        <v>70</v>
      </c>
      <c r="M243" t="s">
        <v>98</v>
      </c>
      <c r="N243" t="s">
        <v>28</v>
      </c>
      <c r="O243" t="s">
        <v>151</v>
      </c>
      <c r="P243" t="s">
        <v>649</v>
      </c>
      <c r="Q243">
        <v>0</v>
      </c>
      <c r="R243">
        <v>58</v>
      </c>
      <c r="S243">
        <v>27</v>
      </c>
      <c r="T243">
        <v>3</v>
      </c>
      <c r="U243" t="b">
        <v>0</v>
      </c>
    </row>
    <row r="244" spans="1:21" x14ac:dyDescent="0.25">
      <c r="A244" t="s">
        <v>645</v>
      </c>
      <c r="B244" s="1">
        <v>40700</v>
      </c>
      <c r="C244">
        <v>6</v>
      </c>
      <c r="D244">
        <v>6</v>
      </c>
      <c r="E244">
        <v>2011</v>
      </c>
      <c r="F244" s="1">
        <v>40700</v>
      </c>
      <c r="G244" t="s">
        <v>646</v>
      </c>
      <c r="H244" t="s">
        <v>61</v>
      </c>
      <c r="I244" t="s">
        <v>115</v>
      </c>
      <c r="J244" t="s">
        <v>647</v>
      </c>
      <c r="K244" t="s">
        <v>36</v>
      </c>
      <c r="L244" t="s">
        <v>70</v>
      </c>
      <c r="M244" t="s">
        <v>98</v>
      </c>
      <c r="N244" t="s">
        <v>28</v>
      </c>
      <c r="O244" t="s">
        <v>54</v>
      </c>
      <c r="P244" t="s">
        <v>650</v>
      </c>
      <c r="Q244">
        <v>0</v>
      </c>
      <c r="R244">
        <v>29</v>
      </c>
      <c r="S244">
        <v>9</v>
      </c>
      <c r="T244">
        <v>3</v>
      </c>
      <c r="U244" t="b">
        <v>1</v>
      </c>
    </row>
    <row r="245" spans="1:21" x14ac:dyDescent="0.25">
      <c r="A245" t="s">
        <v>645</v>
      </c>
      <c r="B245" s="1">
        <v>40700</v>
      </c>
      <c r="C245">
        <v>6</v>
      </c>
      <c r="D245">
        <v>6</v>
      </c>
      <c r="E245">
        <v>2011</v>
      </c>
      <c r="F245" s="1">
        <v>40700</v>
      </c>
      <c r="G245" t="s">
        <v>646</v>
      </c>
      <c r="H245" t="s">
        <v>61</v>
      </c>
      <c r="I245" t="s">
        <v>115</v>
      </c>
      <c r="J245" t="s">
        <v>647</v>
      </c>
      <c r="K245" t="s">
        <v>36</v>
      </c>
      <c r="L245" t="s">
        <v>70</v>
      </c>
      <c r="M245" t="s">
        <v>98</v>
      </c>
      <c r="N245" t="s">
        <v>28</v>
      </c>
      <c r="O245" t="s">
        <v>183</v>
      </c>
      <c r="P245" t="s">
        <v>651</v>
      </c>
      <c r="Q245">
        <v>0</v>
      </c>
      <c r="R245">
        <v>104</v>
      </c>
      <c r="S245">
        <v>0</v>
      </c>
      <c r="T245">
        <v>3</v>
      </c>
      <c r="U245" t="b">
        <v>0</v>
      </c>
    </row>
    <row r="246" spans="1:21" x14ac:dyDescent="0.25">
      <c r="A246" t="s">
        <v>645</v>
      </c>
      <c r="B246" s="1">
        <v>40700</v>
      </c>
      <c r="C246">
        <v>6</v>
      </c>
      <c r="D246">
        <v>6</v>
      </c>
      <c r="E246">
        <v>2011</v>
      </c>
      <c r="F246" s="1">
        <v>40700</v>
      </c>
      <c r="G246" t="s">
        <v>646</v>
      </c>
      <c r="H246" t="s">
        <v>61</v>
      </c>
      <c r="I246" t="s">
        <v>115</v>
      </c>
      <c r="J246" t="s">
        <v>647</v>
      </c>
      <c r="K246" t="s">
        <v>36</v>
      </c>
      <c r="L246" t="s">
        <v>70</v>
      </c>
      <c r="M246" t="s">
        <v>98</v>
      </c>
      <c r="N246" t="s">
        <v>56</v>
      </c>
      <c r="O246" t="s">
        <v>57</v>
      </c>
      <c r="P246" t="s">
        <v>652</v>
      </c>
      <c r="Q246">
        <v>0</v>
      </c>
      <c r="R246">
        <v>578</v>
      </c>
      <c r="S246">
        <v>129</v>
      </c>
      <c r="T246">
        <v>4</v>
      </c>
      <c r="U246" t="b">
        <v>1</v>
      </c>
    </row>
    <row r="247" spans="1:21" x14ac:dyDescent="0.25">
      <c r="A247" t="s">
        <v>653</v>
      </c>
      <c r="B247" s="1">
        <v>40700</v>
      </c>
      <c r="C247">
        <v>6</v>
      </c>
      <c r="D247">
        <v>6</v>
      </c>
      <c r="E247">
        <v>2011</v>
      </c>
      <c r="F247" s="1">
        <v>40700</v>
      </c>
      <c r="G247" t="s">
        <v>654</v>
      </c>
      <c r="H247" t="s">
        <v>320</v>
      </c>
      <c r="I247" t="s">
        <v>321</v>
      </c>
      <c r="J247" t="s">
        <v>321</v>
      </c>
      <c r="K247" t="s">
        <v>36</v>
      </c>
      <c r="L247" t="s">
        <v>37</v>
      </c>
      <c r="M247" t="s">
        <v>98</v>
      </c>
      <c r="N247" t="s">
        <v>28</v>
      </c>
      <c r="O247" t="s">
        <v>90</v>
      </c>
      <c r="P247" t="s">
        <v>655</v>
      </c>
      <c r="Q247">
        <v>0</v>
      </c>
      <c r="R247">
        <v>60</v>
      </c>
      <c r="S247">
        <v>2</v>
      </c>
      <c r="T247">
        <v>1</v>
      </c>
      <c r="U247" t="b">
        <v>1</v>
      </c>
    </row>
    <row r="248" spans="1:21" x14ac:dyDescent="0.25">
      <c r="A248" t="s">
        <v>653</v>
      </c>
      <c r="B248" s="1">
        <v>40700</v>
      </c>
      <c r="C248">
        <v>6</v>
      </c>
      <c r="D248">
        <v>6</v>
      </c>
      <c r="E248">
        <v>2011</v>
      </c>
      <c r="F248" s="1">
        <v>40700</v>
      </c>
      <c r="G248" t="s">
        <v>654</v>
      </c>
      <c r="H248" t="s">
        <v>320</v>
      </c>
      <c r="I248" t="s">
        <v>321</v>
      </c>
      <c r="J248" t="s">
        <v>321</v>
      </c>
      <c r="K248" t="s">
        <v>36</v>
      </c>
      <c r="L248" t="s">
        <v>37</v>
      </c>
      <c r="M248" t="s">
        <v>98</v>
      </c>
      <c r="N248" t="s">
        <v>28</v>
      </c>
      <c r="O248" t="s">
        <v>48</v>
      </c>
      <c r="P248" t="s">
        <v>247</v>
      </c>
      <c r="Q248">
        <v>0</v>
      </c>
      <c r="R248">
        <v>44</v>
      </c>
      <c r="S248">
        <v>8</v>
      </c>
      <c r="T248">
        <v>2</v>
      </c>
      <c r="U248" t="b">
        <v>0</v>
      </c>
    </row>
    <row r="249" spans="1:21" x14ac:dyDescent="0.25">
      <c r="A249" t="s">
        <v>656</v>
      </c>
      <c r="B249" s="1">
        <v>40700</v>
      </c>
      <c r="C249">
        <v>6</v>
      </c>
      <c r="D249">
        <v>6</v>
      </c>
      <c r="E249">
        <v>2011</v>
      </c>
      <c r="F249" s="1">
        <v>40700</v>
      </c>
      <c r="G249" t="s">
        <v>657</v>
      </c>
      <c r="H249" t="s">
        <v>33</v>
      </c>
      <c r="I249" t="s">
        <v>34</v>
      </c>
      <c r="J249" t="s">
        <v>609</v>
      </c>
      <c r="K249" t="s">
        <v>36</v>
      </c>
      <c r="L249" t="s">
        <v>37</v>
      </c>
      <c r="M249" t="s">
        <v>27</v>
      </c>
      <c r="N249" t="s">
        <v>28</v>
      </c>
      <c r="O249" t="s">
        <v>227</v>
      </c>
      <c r="P249" t="s">
        <v>658</v>
      </c>
      <c r="Q249">
        <v>0</v>
      </c>
      <c r="R249">
        <v>14</v>
      </c>
      <c r="S249">
        <v>5</v>
      </c>
      <c r="T249">
        <v>1</v>
      </c>
      <c r="U249" t="b">
        <v>1</v>
      </c>
    </row>
    <row r="250" spans="1:21" x14ac:dyDescent="0.25">
      <c r="A250" t="s">
        <v>659</v>
      </c>
      <c r="B250" s="1">
        <v>40700</v>
      </c>
      <c r="C250">
        <v>6</v>
      </c>
      <c r="D250">
        <v>6</v>
      </c>
      <c r="E250">
        <v>2011</v>
      </c>
      <c r="F250" s="1">
        <v>40700</v>
      </c>
      <c r="G250" t="s">
        <v>660</v>
      </c>
      <c r="H250" t="s">
        <v>61</v>
      </c>
      <c r="I250" t="s">
        <v>450</v>
      </c>
      <c r="J250" t="s">
        <v>661</v>
      </c>
      <c r="K250" t="s">
        <v>36</v>
      </c>
      <c r="L250" t="s">
        <v>37</v>
      </c>
      <c r="M250" t="s">
        <v>98</v>
      </c>
      <c r="N250" t="s">
        <v>28</v>
      </c>
      <c r="O250" t="s">
        <v>48</v>
      </c>
      <c r="P250" t="s">
        <v>662</v>
      </c>
      <c r="Q250">
        <v>0</v>
      </c>
      <c r="R250">
        <v>322</v>
      </c>
      <c r="S250">
        <v>80</v>
      </c>
      <c r="T250">
        <v>6</v>
      </c>
      <c r="U250" t="b">
        <v>0</v>
      </c>
    </row>
    <row r="251" spans="1:21" x14ac:dyDescent="0.25">
      <c r="A251" t="s">
        <v>663</v>
      </c>
      <c r="B251" s="1">
        <v>40700</v>
      </c>
      <c r="C251">
        <v>6</v>
      </c>
      <c r="D251">
        <v>6</v>
      </c>
      <c r="E251">
        <v>2011</v>
      </c>
      <c r="F251" s="1">
        <v>40700</v>
      </c>
      <c r="G251" t="s">
        <v>664</v>
      </c>
      <c r="H251" t="s">
        <v>67</v>
      </c>
      <c r="I251" t="s">
        <v>68</v>
      </c>
      <c r="J251" t="s">
        <v>255</v>
      </c>
      <c r="K251" t="s">
        <v>25</v>
      </c>
      <c r="L251" t="s">
        <v>26</v>
      </c>
      <c r="M251" t="s">
        <v>38</v>
      </c>
      <c r="N251" t="s">
        <v>71</v>
      </c>
      <c r="O251" t="s">
        <v>665</v>
      </c>
      <c r="P251" t="s">
        <v>666</v>
      </c>
      <c r="Q251">
        <v>0</v>
      </c>
      <c r="R251">
        <v>1266</v>
      </c>
      <c r="S251">
        <v>323</v>
      </c>
      <c r="T251">
        <v>3</v>
      </c>
      <c r="U251" t="b">
        <v>0</v>
      </c>
    </row>
    <row r="252" spans="1:21" x14ac:dyDescent="0.25">
      <c r="A252" t="s">
        <v>667</v>
      </c>
      <c r="B252" s="1">
        <v>40700</v>
      </c>
      <c r="C252">
        <v>6</v>
      </c>
      <c r="D252">
        <v>6</v>
      </c>
      <c r="E252">
        <v>2011</v>
      </c>
      <c r="F252" s="1">
        <v>40700</v>
      </c>
      <c r="G252" t="s">
        <v>668</v>
      </c>
      <c r="H252" t="s">
        <v>67</v>
      </c>
      <c r="I252" t="s">
        <v>68</v>
      </c>
      <c r="J252" t="s">
        <v>669</v>
      </c>
      <c r="K252" t="s">
        <v>25</v>
      </c>
      <c r="L252" t="s">
        <v>37</v>
      </c>
      <c r="M252" t="s">
        <v>38</v>
      </c>
      <c r="N252" t="s">
        <v>28</v>
      </c>
      <c r="O252" t="s">
        <v>29</v>
      </c>
      <c r="P252" t="s">
        <v>670</v>
      </c>
      <c r="Q252">
        <v>0</v>
      </c>
      <c r="R252">
        <v>238</v>
      </c>
      <c r="S252">
        <v>26</v>
      </c>
      <c r="T252">
        <v>7</v>
      </c>
      <c r="U252" t="b">
        <v>0</v>
      </c>
    </row>
    <row r="253" spans="1:21" x14ac:dyDescent="0.25">
      <c r="A253" t="s">
        <v>671</v>
      </c>
      <c r="B253" s="1">
        <v>40700</v>
      </c>
      <c r="C253">
        <v>6</v>
      </c>
      <c r="D253">
        <v>6</v>
      </c>
      <c r="E253">
        <v>2011</v>
      </c>
      <c r="F253" s="1">
        <v>40700</v>
      </c>
      <c r="G253" t="s">
        <v>672</v>
      </c>
      <c r="H253" t="s">
        <v>126</v>
      </c>
      <c r="I253" t="s">
        <v>304</v>
      </c>
      <c r="J253" t="s">
        <v>304</v>
      </c>
      <c r="K253" t="s">
        <v>25</v>
      </c>
      <c r="L253" t="s">
        <v>37</v>
      </c>
      <c r="M253" t="s">
        <v>38</v>
      </c>
      <c r="N253" t="s">
        <v>28</v>
      </c>
      <c r="O253" t="s">
        <v>54</v>
      </c>
      <c r="P253" t="s">
        <v>673</v>
      </c>
      <c r="Q253">
        <v>1</v>
      </c>
      <c r="R253">
        <v>135</v>
      </c>
      <c r="S253">
        <v>-8</v>
      </c>
      <c r="T253">
        <v>2</v>
      </c>
      <c r="U253" t="b">
        <v>1</v>
      </c>
    </row>
    <row r="254" spans="1:21" x14ac:dyDescent="0.25">
      <c r="A254" t="s">
        <v>674</v>
      </c>
      <c r="B254" s="1">
        <v>40701</v>
      </c>
      <c r="C254">
        <v>7</v>
      </c>
      <c r="D254">
        <v>6</v>
      </c>
      <c r="E254">
        <v>2011</v>
      </c>
      <c r="F254" s="1">
        <v>40701</v>
      </c>
      <c r="G254" t="s">
        <v>240</v>
      </c>
      <c r="H254" t="s">
        <v>61</v>
      </c>
      <c r="I254" t="s">
        <v>308</v>
      </c>
      <c r="J254" t="s">
        <v>675</v>
      </c>
      <c r="K254" t="s">
        <v>36</v>
      </c>
      <c r="L254" t="s">
        <v>70</v>
      </c>
      <c r="M254" t="s">
        <v>38</v>
      </c>
      <c r="N254" t="s">
        <v>71</v>
      </c>
      <c r="O254" t="s">
        <v>295</v>
      </c>
      <c r="P254" t="s">
        <v>676</v>
      </c>
      <c r="Q254">
        <v>0</v>
      </c>
      <c r="R254">
        <v>175</v>
      </c>
      <c r="S254">
        <v>54</v>
      </c>
      <c r="T254">
        <v>4</v>
      </c>
      <c r="U254" t="b">
        <v>1</v>
      </c>
    </row>
    <row r="255" spans="1:21" x14ac:dyDescent="0.25">
      <c r="A255" t="s">
        <v>674</v>
      </c>
      <c r="B255" s="1">
        <v>40701</v>
      </c>
      <c r="C255">
        <v>7</v>
      </c>
      <c r="D255">
        <v>6</v>
      </c>
      <c r="E255">
        <v>2011</v>
      </c>
      <c r="F255" s="1">
        <v>40701</v>
      </c>
      <c r="G255" t="s">
        <v>240</v>
      </c>
      <c r="H255" t="s">
        <v>61</v>
      </c>
      <c r="I255" t="s">
        <v>308</v>
      </c>
      <c r="J255" t="s">
        <v>675</v>
      </c>
      <c r="K255" t="s">
        <v>36</v>
      </c>
      <c r="L255" t="s">
        <v>70</v>
      </c>
      <c r="M255" t="s">
        <v>38</v>
      </c>
      <c r="N255" t="s">
        <v>56</v>
      </c>
      <c r="O255" t="s">
        <v>104</v>
      </c>
      <c r="P255" t="s">
        <v>677</v>
      </c>
      <c r="Q255">
        <v>0</v>
      </c>
      <c r="R255">
        <v>994</v>
      </c>
      <c r="S255">
        <v>199</v>
      </c>
      <c r="T255">
        <v>7</v>
      </c>
      <c r="U255" t="b">
        <v>0</v>
      </c>
    </row>
    <row r="256" spans="1:21" x14ac:dyDescent="0.25">
      <c r="A256" t="s">
        <v>678</v>
      </c>
      <c r="B256" s="1">
        <v>40701</v>
      </c>
      <c r="C256">
        <v>7</v>
      </c>
      <c r="D256">
        <v>6</v>
      </c>
      <c r="E256">
        <v>2011</v>
      </c>
      <c r="F256" s="1">
        <v>40701</v>
      </c>
      <c r="G256" t="s">
        <v>679</v>
      </c>
      <c r="H256" t="s">
        <v>33</v>
      </c>
      <c r="I256" t="s">
        <v>34</v>
      </c>
      <c r="J256" t="s">
        <v>680</v>
      </c>
      <c r="K256" t="s">
        <v>36</v>
      </c>
      <c r="L256" t="s">
        <v>26</v>
      </c>
      <c r="M256" t="s">
        <v>38</v>
      </c>
      <c r="N256" t="s">
        <v>28</v>
      </c>
      <c r="O256" t="s">
        <v>54</v>
      </c>
      <c r="P256" t="s">
        <v>681</v>
      </c>
      <c r="Q256">
        <v>0</v>
      </c>
      <c r="R256">
        <v>76</v>
      </c>
      <c r="S256">
        <v>31</v>
      </c>
      <c r="T256">
        <v>5</v>
      </c>
      <c r="U256" t="b">
        <v>1</v>
      </c>
    </row>
    <row r="257" spans="1:21" x14ac:dyDescent="0.25">
      <c r="A257" t="s">
        <v>682</v>
      </c>
      <c r="B257" s="1">
        <v>40701</v>
      </c>
      <c r="C257">
        <v>7</v>
      </c>
      <c r="D257">
        <v>6</v>
      </c>
      <c r="E257">
        <v>2011</v>
      </c>
      <c r="F257" s="1">
        <v>40701</v>
      </c>
      <c r="G257" t="s">
        <v>683</v>
      </c>
      <c r="H257" t="s">
        <v>67</v>
      </c>
      <c r="I257" t="s">
        <v>68</v>
      </c>
      <c r="J257" t="s">
        <v>684</v>
      </c>
      <c r="K257" t="s">
        <v>25</v>
      </c>
      <c r="L257" t="s">
        <v>37</v>
      </c>
      <c r="M257" t="s">
        <v>268</v>
      </c>
      <c r="N257" t="s">
        <v>28</v>
      </c>
      <c r="O257" t="s">
        <v>54</v>
      </c>
      <c r="P257" t="s">
        <v>685</v>
      </c>
      <c r="Q257">
        <v>0</v>
      </c>
      <c r="R257">
        <v>108</v>
      </c>
      <c r="S257">
        <v>41</v>
      </c>
      <c r="T257">
        <v>2</v>
      </c>
      <c r="U257" t="b">
        <v>1</v>
      </c>
    </row>
    <row r="258" spans="1:21" x14ac:dyDescent="0.25">
      <c r="A258" t="s">
        <v>686</v>
      </c>
      <c r="B258" s="1">
        <v>40702</v>
      </c>
      <c r="C258">
        <v>8</v>
      </c>
      <c r="D258">
        <v>6</v>
      </c>
      <c r="E258">
        <v>2011</v>
      </c>
      <c r="F258" s="1">
        <v>40702</v>
      </c>
      <c r="G258" t="s">
        <v>617</v>
      </c>
      <c r="H258" t="s">
        <v>61</v>
      </c>
      <c r="I258" t="s">
        <v>687</v>
      </c>
      <c r="J258" t="s">
        <v>688</v>
      </c>
      <c r="K258" t="s">
        <v>36</v>
      </c>
      <c r="L258" t="s">
        <v>37</v>
      </c>
      <c r="M258" t="s">
        <v>38</v>
      </c>
      <c r="N258" t="s">
        <v>28</v>
      </c>
      <c r="O258" t="s">
        <v>39</v>
      </c>
      <c r="P258" t="s">
        <v>689</v>
      </c>
      <c r="Q258">
        <v>0</v>
      </c>
      <c r="R258">
        <v>239</v>
      </c>
      <c r="S258">
        <v>96</v>
      </c>
      <c r="T258">
        <v>8</v>
      </c>
      <c r="U258" t="b">
        <v>0</v>
      </c>
    </row>
    <row r="259" spans="1:21" x14ac:dyDescent="0.25">
      <c r="A259" t="s">
        <v>686</v>
      </c>
      <c r="B259" s="1">
        <v>40702</v>
      </c>
      <c r="C259">
        <v>8</v>
      </c>
      <c r="D259">
        <v>6</v>
      </c>
      <c r="E259">
        <v>2011</v>
      </c>
      <c r="F259" s="1">
        <v>40702</v>
      </c>
      <c r="G259" t="s">
        <v>617</v>
      </c>
      <c r="H259" t="s">
        <v>61</v>
      </c>
      <c r="I259" t="s">
        <v>687</v>
      </c>
      <c r="J259" t="s">
        <v>688</v>
      </c>
      <c r="K259" t="s">
        <v>36</v>
      </c>
      <c r="L259" t="s">
        <v>37</v>
      </c>
      <c r="M259" t="s">
        <v>38</v>
      </c>
      <c r="N259" t="s">
        <v>28</v>
      </c>
      <c r="O259" t="s">
        <v>54</v>
      </c>
      <c r="P259" t="s">
        <v>690</v>
      </c>
      <c r="Q259">
        <v>0</v>
      </c>
      <c r="R259">
        <v>187</v>
      </c>
      <c r="S259">
        <v>15</v>
      </c>
      <c r="T259">
        <v>1</v>
      </c>
      <c r="U259" t="b">
        <v>1</v>
      </c>
    </row>
    <row r="260" spans="1:21" x14ac:dyDescent="0.25">
      <c r="A260" t="s">
        <v>691</v>
      </c>
      <c r="B260" s="1">
        <v>40703</v>
      </c>
      <c r="C260">
        <v>9</v>
      </c>
      <c r="D260">
        <v>6</v>
      </c>
      <c r="E260">
        <v>2011</v>
      </c>
      <c r="F260" s="1">
        <v>40703</v>
      </c>
      <c r="G260" t="s">
        <v>692</v>
      </c>
      <c r="H260" t="s">
        <v>61</v>
      </c>
      <c r="I260" t="s">
        <v>693</v>
      </c>
      <c r="J260" t="s">
        <v>694</v>
      </c>
      <c r="K260" t="s">
        <v>36</v>
      </c>
      <c r="L260" t="s">
        <v>70</v>
      </c>
      <c r="M260" t="s">
        <v>38</v>
      </c>
      <c r="N260" t="s">
        <v>71</v>
      </c>
      <c r="O260" t="s">
        <v>72</v>
      </c>
      <c r="P260" t="s">
        <v>695</v>
      </c>
      <c r="Q260">
        <v>0</v>
      </c>
      <c r="R260">
        <v>514</v>
      </c>
      <c r="S260">
        <v>108</v>
      </c>
      <c r="T260">
        <v>4</v>
      </c>
      <c r="U260" t="b">
        <v>1</v>
      </c>
    </row>
    <row r="261" spans="1:21" x14ac:dyDescent="0.25">
      <c r="A261" t="s">
        <v>691</v>
      </c>
      <c r="B261" s="1">
        <v>40703</v>
      </c>
      <c r="C261">
        <v>9</v>
      </c>
      <c r="D261">
        <v>6</v>
      </c>
      <c r="E261">
        <v>2011</v>
      </c>
      <c r="F261" s="1">
        <v>40703</v>
      </c>
      <c r="G261" t="s">
        <v>692</v>
      </c>
      <c r="H261" t="s">
        <v>61</v>
      </c>
      <c r="I261" t="s">
        <v>693</v>
      </c>
      <c r="J261" t="s">
        <v>694</v>
      </c>
      <c r="K261" t="s">
        <v>36</v>
      </c>
      <c r="L261" t="s">
        <v>70</v>
      </c>
      <c r="M261" t="s">
        <v>38</v>
      </c>
      <c r="N261" t="s">
        <v>71</v>
      </c>
      <c r="O261" t="s">
        <v>74</v>
      </c>
      <c r="P261" t="s">
        <v>696</v>
      </c>
      <c r="Q261">
        <v>0</v>
      </c>
      <c r="R261">
        <v>320</v>
      </c>
      <c r="S261">
        <v>82</v>
      </c>
      <c r="T261">
        <v>2</v>
      </c>
      <c r="U261" t="b">
        <v>1</v>
      </c>
    </row>
    <row r="262" spans="1:21" x14ac:dyDescent="0.25">
      <c r="A262" t="s">
        <v>691</v>
      </c>
      <c r="B262" s="1">
        <v>40703</v>
      </c>
      <c r="C262">
        <v>9</v>
      </c>
      <c r="D262">
        <v>6</v>
      </c>
      <c r="E262">
        <v>2011</v>
      </c>
      <c r="F262" s="1">
        <v>40703</v>
      </c>
      <c r="G262" t="s">
        <v>692</v>
      </c>
      <c r="H262" t="s">
        <v>61</v>
      </c>
      <c r="I262" t="s">
        <v>693</v>
      </c>
      <c r="J262" t="s">
        <v>694</v>
      </c>
      <c r="K262" t="s">
        <v>36</v>
      </c>
      <c r="L262" t="s">
        <v>70</v>
      </c>
      <c r="M262" t="s">
        <v>38</v>
      </c>
      <c r="N262" t="s">
        <v>28</v>
      </c>
      <c r="O262" t="s">
        <v>39</v>
      </c>
      <c r="P262" t="s">
        <v>134</v>
      </c>
      <c r="Q262">
        <v>0</v>
      </c>
      <c r="R262">
        <v>33</v>
      </c>
      <c r="S262">
        <v>10</v>
      </c>
      <c r="T262">
        <v>3</v>
      </c>
      <c r="U262" t="b">
        <v>0</v>
      </c>
    </row>
    <row r="263" spans="1:21" x14ac:dyDescent="0.25">
      <c r="A263" t="s">
        <v>691</v>
      </c>
      <c r="B263" s="1">
        <v>40703</v>
      </c>
      <c r="C263">
        <v>9</v>
      </c>
      <c r="D263">
        <v>6</v>
      </c>
      <c r="E263">
        <v>2011</v>
      </c>
      <c r="F263" s="1">
        <v>40703</v>
      </c>
      <c r="G263" t="s">
        <v>692</v>
      </c>
      <c r="H263" t="s">
        <v>61</v>
      </c>
      <c r="I263" t="s">
        <v>693</v>
      </c>
      <c r="J263" t="s">
        <v>694</v>
      </c>
      <c r="K263" t="s">
        <v>36</v>
      </c>
      <c r="L263" t="s">
        <v>70</v>
      </c>
      <c r="M263" t="s">
        <v>38</v>
      </c>
      <c r="N263" t="s">
        <v>28</v>
      </c>
      <c r="O263" t="s">
        <v>54</v>
      </c>
      <c r="P263" t="s">
        <v>697</v>
      </c>
      <c r="Q263">
        <v>0</v>
      </c>
      <c r="R263">
        <v>60</v>
      </c>
      <c r="S263">
        <v>-3</v>
      </c>
      <c r="T263">
        <v>4</v>
      </c>
      <c r="U263" t="b">
        <v>0</v>
      </c>
    </row>
    <row r="264" spans="1:21" x14ac:dyDescent="0.25">
      <c r="A264" t="s">
        <v>691</v>
      </c>
      <c r="B264" s="1">
        <v>40703</v>
      </c>
      <c r="C264">
        <v>9</v>
      </c>
      <c r="D264">
        <v>6</v>
      </c>
      <c r="E264">
        <v>2011</v>
      </c>
      <c r="F264" s="1">
        <v>40703</v>
      </c>
      <c r="G264" t="s">
        <v>692</v>
      </c>
      <c r="H264" t="s">
        <v>61</v>
      </c>
      <c r="I264" t="s">
        <v>693</v>
      </c>
      <c r="J264" t="s">
        <v>694</v>
      </c>
      <c r="K264" t="s">
        <v>36</v>
      </c>
      <c r="L264" t="s">
        <v>70</v>
      </c>
      <c r="M264" t="s">
        <v>38</v>
      </c>
      <c r="N264" t="s">
        <v>56</v>
      </c>
      <c r="O264" t="s">
        <v>81</v>
      </c>
      <c r="P264" t="s">
        <v>698</v>
      </c>
      <c r="Q264">
        <v>0</v>
      </c>
      <c r="R264">
        <v>154</v>
      </c>
      <c r="S264">
        <v>46</v>
      </c>
      <c r="T264">
        <v>5</v>
      </c>
      <c r="U264" t="b">
        <v>0</v>
      </c>
    </row>
    <row r="265" spans="1:21" x14ac:dyDescent="0.25">
      <c r="A265" t="s">
        <v>699</v>
      </c>
      <c r="B265" s="1">
        <v>40703</v>
      </c>
      <c r="C265">
        <v>9</v>
      </c>
      <c r="D265">
        <v>6</v>
      </c>
      <c r="E265">
        <v>2011</v>
      </c>
      <c r="F265" s="1">
        <v>40703</v>
      </c>
      <c r="G265" t="s">
        <v>700</v>
      </c>
      <c r="H265" t="s">
        <v>44</v>
      </c>
      <c r="I265" t="s">
        <v>45</v>
      </c>
      <c r="J265" t="s">
        <v>701</v>
      </c>
      <c r="K265" t="s">
        <v>47</v>
      </c>
      <c r="L265" t="s">
        <v>26</v>
      </c>
      <c r="M265" t="s">
        <v>38</v>
      </c>
      <c r="N265" t="s">
        <v>28</v>
      </c>
      <c r="O265" t="s">
        <v>48</v>
      </c>
      <c r="P265" t="s">
        <v>702</v>
      </c>
      <c r="Q265">
        <v>0</v>
      </c>
      <c r="R265">
        <v>73</v>
      </c>
      <c r="S265">
        <v>29</v>
      </c>
      <c r="T265">
        <v>3</v>
      </c>
      <c r="U265" t="b">
        <v>0</v>
      </c>
    </row>
    <row r="266" spans="1:21" x14ac:dyDescent="0.25">
      <c r="A266" t="s">
        <v>699</v>
      </c>
      <c r="B266" s="1">
        <v>40703</v>
      </c>
      <c r="C266">
        <v>9</v>
      </c>
      <c r="D266">
        <v>6</v>
      </c>
      <c r="E266">
        <v>2011</v>
      </c>
      <c r="F266" s="1">
        <v>40703</v>
      </c>
      <c r="G266" t="s">
        <v>700</v>
      </c>
      <c r="H266" t="s">
        <v>44</v>
      </c>
      <c r="I266" t="s">
        <v>45</v>
      </c>
      <c r="J266" t="s">
        <v>701</v>
      </c>
      <c r="K266" t="s">
        <v>47</v>
      </c>
      <c r="L266" t="s">
        <v>26</v>
      </c>
      <c r="M266" t="s">
        <v>38</v>
      </c>
      <c r="N266" t="s">
        <v>28</v>
      </c>
      <c r="O266" t="s">
        <v>48</v>
      </c>
      <c r="P266" t="s">
        <v>703</v>
      </c>
      <c r="Q266">
        <v>0</v>
      </c>
      <c r="R266">
        <v>193</v>
      </c>
      <c r="S266">
        <v>29</v>
      </c>
      <c r="T266">
        <v>7</v>
      </c>
      <c r="U266" t="b">
        <v>0</v>
      </c>
    </row>
    <row r="267" spans="1:21" x14ac:dyDescent="0.25">
      <c r="A267" t="s">
        <v>699</v>
      </c>
      <c r="B267" s="1">
        <v>40703</v>
      </c>
      <c r="C267">
        <v>9</v>
      </c>
      <c r="D267">
        <v>6</v>
      </c>
      <c r="E267">
        <v>2011</v>
      </c>
      <c r="F267" s="1">
        <v>40703</v>
      </c>
      <c r="G267" t="s">
        <v>700</v>
      </c>
      <c r="H267" t="s">
        <v>44</v>
      </c>
      <c r="I267" t="s">
        <v>45</v>
      </c>
      <c r="J267" t="s">
        <v>701</v>
      </c>
      <c r="K267" t="s">
        <v>47</v>
      </c>
      <c r="L267" t="s">
        <v>26</v>
      </c>
      <c r="M267" t="s">
        <v>38</v>
      </c>
      <c r="N267" t="s">
        <v>28</v>
      </c>
      <c r="O267" t="s">
        <v>39</v>
      </c>
      <c r="P267" t="s">
        <v>704</v>
      </c>
      <c r="Q267">
        <v>0</v>
      </c>
      <c r="R267">
        <v>10</v>
      </c>
      <c r="S267">
        <v>2</v>
      </c>
      <c r="T267">
        <v>2</v>
      </c>
      <c r="U267" t="b">
        <v>0</v>
      </c>
    </row>
    <row r="268" spans="1:21" x14ac:dyDescent="0.25">
      <c r="A268" t="s">
        <v>699</v>
      </c>
      <c r="B268" s="1">
        <v>40703</v>
      </c>
      <c r="C268">
        <v>9</v>
      </c>
      <c r="D268">
        <v>6</v>
      </c>
      <c r="E268">
        <v>2011</v>
      </c>
      <c r="F268" s="1">
        <v>40703</v>
      </c>
      <c r="G268" t="s">
        <v>700</v>
      </c>
      <c r="H268" t="s">
        <v>44</v>
      </c>
      <c r="I268" t="s">
        <v>45</v>
      </c>
      <c r="J268" t="s">
        <v>701</v>
      </c>
      <c r="K268" t="s">
        <v>47</v>
      </c>
      <c r="L268" t="s">
        <v>26</v>
      </c>
      <c r="M268" t="s">
        <v>38</v>
      </c>
      <c r="N268" t="s">
        <v>28</v>
      </c>
      <c r="O268" t="s">
        <v>227</v>
      </c>
      <c r="P268" t="s">
        <v>705</v>
      </c>
      <c r="Q268">
        <v>0</v>
      </c>
      <c r="R268">
        <v>54</v>
      </c>
      <c r="S268">
        <v>8</v>
      </c>
      <c r="T268">
        <v>5</v>
      </c>
      <c r="U268" t="b">
        <v>1</v>
      </c>
    </row>
    <row r="269" spans="1:21" x14ac:dyDescent="0.25">
      <c r="A269" t="s">
        <v>699</v>
      </c>
      <c r="B269" s="1">
        <v>40703</v>
      </c>
      <c r="C269">
        <v>9</v>
      </c>
      <c r="D269">
        <v>6</v>
      </c>
      <c r="E269">
        <v>2011</v>
      </c>
      <c r="F269" s="1">
        <v>40703</v>
      </c>
      <c r="G269" t="s">
        <v>700</v>
      </c>
      <c r="H269" t="s">
        <v>44</v>
      </c>
      <c r="I269" t="s">
        <v>45</v>
      </c>
      <c r="J269" t="s">
        <v>701</v>
      </c>
      <c r="K269" t="s">
        <v>47</v>
      </c>
      <c r="L269" t="s">
        <v>26</v>
      </c>
      <c r="M269" t="s">
        <v>38</v>
      </c>
      <c r="N269" t="s">
        <v>28</v>
      </c>
      <c r="O269" t="s">
        <v>54</v>
      </c>
      <c r="P269" t="s">
        <v>706</v>
      </c>
      <c r="Q269">
        <v>0</v>
      </c>
      <c r="R269">
        <v>255</v>
      </c>
      <c r="S269">
        <v>-98</v>
      </c>
      <c r="T269">
        <v>3</v>
      </c>
      <c r="U269" t="b">
        <v>0</v>
      </c>
    </row>
    <row r="270" spans="1:21" x14ac:dyDescent="0.25">
      <c r="A270" t="s">
        <v>699</v>
      </c>
      <c r="B270" s="1">
        <v>40703</v>
      </c>
      <c r="C270">
        <v>9</v>
      </c>
      <c r="D270">
        <v>6</v>
      </c>
      <c r="E270">
        <v>2011</v>
      </c>
      <c r="F270" s="1">
        <v>40703</v>
      </c>
      <c r="G270" t="s">
        <v>700</v>
      </c>
      <c r="H270" t="s">
        <v>44</v>
      </c>
      <c r="I270" t="s">
        <v>45</v>
      </c>
      <c r="J270" t="s">
        <v>701</v>
      </c>
      <c r="K270" t="s">
        <v>47</v>
      </c>
      <c r="L270" t="s">
        <v>26</v>
      </c>
      <c r="M270" t="s">
        <v>38</v>
      </c>
      <c r="N270" t="s">
        <v>56</v>
      </c>
      <c r="O270" t="s">
        <v>81</v>
      </c>
      <c r="P270" t="s">
        <v>707</v>
      </c>
      <c r="Q270">
        <v>0</v>
      </c>
      <c r="R270">
        <v>666</v>
      </c>
      <c r="S270">
        <v>66</v>
      </c>
      <c r="T270">
        <v>9</v>
      </c>
      <c r="U270" t="b">
        <v>0</v>
      </c>
    </row>
    <row r="271" spans="1:21" x14ac:dyDescent="0.25">
      <c r="A271" t="s">
        <v>708</v>
      </c>
      <c r="B271" s="1">
        <v>40703</v>
      </c>
      <c r="C271">
        <v>9</v>
      </c>
      <c r="D271">
        <v>6</v>
      </c>
      <c r="E271">
        <v>2011</v>
      </c>
      <c r="F271" s="1">
        <v>40703</v>
      </c>
      <c r="G271" t="s">
        <v>709</v>
      </c>
      <c r="H271" t="s">
        <v>67</v>
      </c>
      <c r="I271" t="s">
        <v>68</v>
      </c>
      <c r="J271" t="s">
        <v>710</v>
      </c>
      <c r="K271" t="s">
        <v>25</v>
      </c>
      <c r="L271" t="s">
        <v>37</v>
      </c>
      <c r="M271" t="s">
        <v>38</v>
      </c>
      <c r="N271" t="s">
        <v>28</v>
      </c>
      <c r="O271" t="s">
        <v>90</v>
      </c>
      <c r="P271" t="s">
        <v>711</v>
      </c>
      <c r="Q271">
        <v>0</v>
      </c>
      <c r="R271">
        <v>1119</v>
      </c>
      <c r="S271">
        <v>246</v>
      </c>
      <c r="T271">
        <v>2</v>
      </c>
      <c r="U271" t="b">
        <v>0</v>
      </c>
    </row>
    <row r="272" spans="1:21" x14ac:dyDescent="0.25">
      <c r="A272" t="s">
        <v>712</v>
      </c>
      <c r="B272" s="1">
        <v>40703</v>
      </c>
      <c r="C272">
        <v>9</v>
      </c>
      <c r="D272">
        <v>6</v>
      </c>
      <c r="E272">
        <v>2011</v>
      </c>
      <c r="F272" s="1">
        <v>40703</v>
      </c>
      <c r="G272" t="s">
        <v>713</v>
      </c>
      <c r="H272" t="s">
        <v>293</v>
      </c>
      <c r="I272" t="s">
        <v>714</v>
      </c>
      <c r="J272" t="s">
        <v>715</v>
      </c>
      <c r="K272" t="s">
        <v>36</v>
      </c>
      <c r="L272" t="s">
        <v>37</v>
      </c>
      <c r="M272" t="s">
        <v>38</v>
      </c>
      <c r="N272" t="s">
        <v>56</v>
      </c>
      <c r="O272" t="s">
        <v>81</v>
      </c>
      <c r="P272" t="s">
        <v>716</v>
      </c>
      <c r="Q272">
        <v>1</v>
      </c>
      <c r="R272">
        <v>39</v>
      </c>
      <c r="S272">
        <v>-5</v>
      </c>
      <c r="T272">
        <v>2</v>
      </c>
      <c r="U272" t="b">
        <v>0</v>
      </c>
    </row>
    <row r="273" spans="1:21" x14ac:dyDescent="0.25">
      <c r="A273" t="s">
        <v>712</v>
      </c>
      <c r="B273" s="1">
        <v>40703</v>
      </c>
      <c r="C273">
        <v>9</v>
      </c>
      <c r="D273">
        <v>6</v>
      </c>
      <c r="E273">
        <v>2011</v>
      </c>
      <c r="F273" s="1">
        <v>40703</v>
      </c>
      <c r="G273" t="s">
        <v>713</v>
      </c>
      <c r="H273" t="s">
        <v>293</v>
      </c>
      <c r="I273" t="s">
        <v>714</v>
      </c>
      <c r="J273" t="s">
        <v>715</v>
      </c>
      <c r="K273" t="s">
        <v>36</v>
      </c>
      <c r="L273" t="s">
        <v>37</v>
      </c>
      <c r="M273" t="s">
        <v>38</v>
      </c>
      <c r="N273" t="s">
        <v>56</v>
      </c>
      <c r="O273" t="s">
        <v>81</v>
      </c>
      <c r="P273" t="s">
        <v>717</v>
      </c>
      <c r="Q273">
        <v>1</v>
      </c>
      <c r="R273">
        <v>332</v>
      </c>
      <c r="S273">
        <v>-226</v>
      </c>
      <c r="T273">
        <v>8</v>
      </c>
      <c r="U273" t="b">
        <v>0</v>
      </c>
    </row>
    <row r="274" spans="1:21" x14ac:dyDescent="0.25">
      <c r="A274" t="s">
        <v>718</v>
      </c>
      <c r="B274" s="1">
        <v>40704</v>
      </c>
      <c r="C274">
        <v>10</v>
      </c>
      <c r="D274">
        <v>6</v>
      </c>
      <c r="E274">
        <v>2011</v>
      </c>
      <c r="F274" s="1">
        <v>40704</v>
      </c>
      <c r="G274" t="s">
        <v>719</v>
      </c>
      <c r="H274" t="s">
        <v>33</v>
      </c>
      <c r="I274" t="s">
        <v>80</v>
      </c>
      <c r="J274" t="s">
        <v>80</v>
      </c>
      <c r="K274" t="s">
        <v>36</v>
      </c>
      <c r="L274" t="s">
        <v>37</v>
      </c>
      <c r="M274" t="s">
        <v>38</v>
      </c>
      <c r="N274" t="s">
        <v>28</v>
      </c>
      <c r="O274" t="s">
        <v>54</v>
      </c>
      <c r="P274" t="s">
        <v>164</v>
      </c>
      <c r="Q274">
        <v>0</v>
      </c>
      <c r="R274">
        <v>194</v>
      </c>
      <c r="S274">
        <v>70</v>
      </c>
      <c r="T274">
        <v>4</v>
      </c>
      <c r="U274" t="b">
        <v>0</v>
      </c>
    </row>
    <row r="275" spans="1:21" x14ac:dyDescent="0.25">
      <c r="A275" t="s">
        <v>720</v>
      </c>
      <c r="B275" s="1">
        <v>40705</v>
      </c>
      <c r="C275">
        <v>11</v>
      </c>
      <c r="D275">
        <v>6</v>
      </c>
      <c r="E275">
        <v>2011</v>
      </c>
      <c r="F275" s="1">
        <v>40705</v>
      </c>
      <c r="G275" t="s">
        <v>721</v>
      </c>
      <c r="H275" t="s">
        <v>61</v>
      </c>
      <c r="I275" t="s">
        <v>722</v>
      </c>
      <c r="J275" t="s">
        <v>723</v>
      </c>
      <c r="K275" t="s">
        <v>36</v>
      </c>
      <c r="L275" t="s">
        <v>26</v>
      </c>
      <c r="M275" t="s">
        <v>98</v>
      </c>
      <c r="N275" t="s">
        <v>71</v>
      </c>
      <c r="O275" t="s">
        <v>74</v>
      </c>
      <c r="P275" t="s">
        <v>724</v>
      </c>
      <c r="Q275">
        <v>0</v>
      </c>
      <c r="R275">
        <v>148</v>
      </c>
      <c r="S275">
        <v>54</v>
      </c>
      <c r="T275">
        <v>2</v>
      </c>
      <c r="U275" t="b">
        <v>1</v>
      </c>
    </row>
    <row r="276" spans="1:21" x14ac:dyDescent="0.25">
      <c r="A276" t="s">
        <v>720</v>
      </c>
      <c r="B276" s="1">
        <v>40705</v>
      </c>
      <c r="C276">
        <v>11</v>
      </c>
      <c r="D276">
        <v>6</v>
      </c>
      <c r="E276">
        <v>2011</v>
      </c>
      <c r="F276" s="1">
        <v>40705</v>
      </c>
      <c r="G276" t="s">
        <v>721</v>
      </c>
      <c r="H276" t="s">
        <v>61</v>
      </c>
      <c r="I276" t="s">
        <v>722</v>
      </c>
      <c r="J276" t="s">
        <v>723</v>
      </c>
      <c r="K276" t="s">
        <v>36</v>
      </c>
      <c r="L276" t="s">
        <v>26</v>
      </c>
      <c r="M276" t="s">
        <v>98</v>
      </c>
      <c r="N276" t="s">
        <v>28</v>
      </c>
      <c r="O276" t="s">
        <v>183</v>
      </c>
      <c r="P276" t="s">
        <v>405</v>
      </c>
      <c r="Q276">
        <v>0</v>
      </c>
      <c r="R276">
        <v>44</v>
      </c>
      <c r="S276">
        <v>16</v>
      </c>
      <c r="T276">
        <v>1</v>
      </c>
      <c r="U276" t="b">
        <v>1</v>
      </c>
    </row>
    <row r="277" spans="1:21" x14ac:dyDescent="0.25">
      <c r="A277" t="s">
        <v>720</v>
      </c>
      <c r="B277" s="1">
        <v>40705</v>
      </c>
      <c r="C277">
        <v>11</v>
      </c>
      <c r="D277">
        <v>6</v>
      </c>
      <c r="E277">
        <v>2011</v>
      </c>
      <c r="F277" s="1">
        <v>40705</v>
      </c>
      <c r="G277" t="s">
        <v>721</v>
      </c>
      <c r="H277" t="s">
        <v>61</v>
      </c>
      <c r="I277" t="s">
        <v>722</v>
      </c>
      <c r="J277" t="s">
        <v>723</v>
      </c>
      <c r="K277" t="s">
        <v>36</v>
      </c>
      <c r="L277" t="s">
        <v>26</v>
      </c>
      <c r="M277" t="s">
        <v>98</v>
      </c>
      <c r="N277" t="s">
        <v>56</v>
      </c>
      <c r="O277" t="s">
        <v>57</v>
      </c>
      <c r="P277" t="s">
        <v>725</v>
      </c>
      <c r="Q277">
        <v>0</v>
      </c>
      <c r="R277">
        <v>1320</v>
      </c>
      <c r="S277">
        <v>357</v>
      </c>
      <c r="T277">
        <v>5</v>
      </c>
      <c r="U277" t="b">
        <v>1</v>
      </c>
    </row>
    <row r="278" spans="1:21" x14ac:dyDescent="0.25">
      <c r="A278" t="s">
        <v>726</v>
      </c>
      <c r="B278" s="1">
        <v>40706</v>
      </c>
      <c r="C278">
        <v>12</v>
      </c>
      <c r="D278">
        <v>6</v>
      </c>
      <c r="E278">
        <v>2011</v>
      </c>
      <c r="F278" s="1">
        <v>40706</v>
      </c>
      <c r="G278" t="s">
        <v>727</v>
      </c>
      <c r="H278" t="s">
        <v>61</v>
      </c>
      <c r="I278" t="s">
        <v>115</v>
      </c>
      <c r="J278" t="s">
        <v>728</v>
      </c>
      <c r="K278" t="s">
        <v>36</v>
      </c>
      <c r="L278" t="s">
        <v>26</v>
      </c>
      <c r="M278" t="s">
        <v>38</v>
      </c>
      <c r="N278" t="s">
        <v>71</v>
      </c>
      <c r="O278" t="s">
        <v>74</v>
      </c>
      <c r="P278" t="s">
        <v>729</v>
      </c>
      <c r="Q278">
        <v>0</v>
      </c>
      <c r="R278">
        <v>1234</v>
      </c>
      <c r="S278">
        <v>370</v>
      </c>
      <c r="T278">
        <v>3</v>
      </c>
      <c r="U278" t="b">
        <v>1</v>
      </c>
    </row>
    <row r="279" spans="1:21" x14ac:dyDescent="0.25">
      <c r="A279" t="s">
        <v>730</v>
      </c>
      <c r="B279" s="1">
        <v>40706</v>
      </c>
      <c r="C279">
        <v>12</v>
      </c>
      <c r="D279">
        <v>6</v>
      </c>
      <c r="E279">
        <v>2011</v>
      </c>
      <c r="F279" s="1">
        <v>40706</v>
      </c>
      <c r="G279" t="s">
        <v>107</v>
      </c>
      <c r="H279" t="s">
        <v>33</v>
      </c>
      <c r="I279" t="s">
        <v>347</v>
      </c>
      <c r="J279" t="s">
        <v>347</v>
      </c>
      <c r="K279" t="s">
        <v>36</v>
      </c>
      <c r="L279" t="s">
        <v>37</v>
      </c>
      <c r="M279" t="s">
        <v>268</v>
      </c>
      <c r="N279" t="s">
        <v>28</v>
      </c>
      <c r="O279" t="s">
        <v>48</v>
      </c>
      <c r="P279" t="s">
        <v>731</v>
      </c>
      <c r="Q279">
        <v>0</v>
      </c>
      <c r="R279">
        <v>46</v>
      </c>
      <c r="S279">
        <v>8</v>
      </c>
      <c r="T279">
        <v>3</v>
      </c>
      <c r="U279" t="b">
        <v>0</v>
      </c>
    </row>
    <row r="280" spans="1:21" x14ac:dyDescent="0.25">
      <c r="A280" t="s">
        <v>730</v>
      </c>
      <c r="B280" s="1">
        <v>40706</v>
      </c>
      <c r="C280">
        <v>12</v>
      </c>
      <c r="D280">
        <v>6</v>
      </c>
      <c r="E280">
        <v>2011</v>
      </c>
      <c r="F280" s="1">
        <v>40706</v>
      </c>
      <c r="G280" t="s">
        <v>107</v>
      </c>
      <c r="H280" t="s">
        <v>33</v>
      </c>
      <c r="I280" t="s">
        <v>347</v>
      </c>
      <c r="J280" t="s">
        <v>347</v>
      </c>
      <c r="K280" t="s">
        <v>36</v>
      </c>
      <c r="L280" t="s">
        <v>37</v>
      </c>
      <c r="M280" t="s">
        <v>268</v>
      </c>
      <c r="N280" t="s">
        <v>56</v>
      </c>
      <c r="O280" t="s">
        <v>104</v>
      </c>
      <c r="P280" t="s">
        <v>732</v>
      </c>
      <c r="Q280">
        <v>0</v>
      </c>
      <c r="R280">
        <v>636</v>
      </c>
      <c r="S280">
        <v>140</v>
      </c>
      <c r="T280">
        <v>1</v>
      </c>
      <c r="U280" t="b">
        <v>0</v>
      </c>
    </row>
    <row r="281" spans="1:21" x14ac:dyDescent="0.25">
      <c r="A281" t="s">
        <v>733</v>
      </c>
      <c r="B281" s="1">
        <v>40706</v>
      </c>
      <c r="C281">
        <v>12</v>
      </c>
      <c r="D281">
        <v>6</v>
      </c>
      <c r="E281">
        <v>2011</v>
      </c>
      <c r="F281" s="1">
        <v>40706</v>
      </c>
      <c r="G281" t="s">
        <v>734</v>
      </c>
      <c r="H281" t="s">
        <v>67</v>
      </c>
      <c r="I281" t="s">
        <v>68</v>
      </c>
      <c r="J281" t="s">
        <v>735</v>
      </c>
      <c r="K281" t="s">
        <v>25</v>
      </c>
      <c r="L281" t="s">
        <v>37</v>
      </c>
      <c r="M281" t="s">
        <v>38</v>
      </c>
      <c r="N281" t="s">
        <v>28</v>
      </c>
      <c r="O281" t="s">
        <v>39</v>
      </c>
      <c r="P281" t="s">
        <v>129</v>
      </c>
      <c r="Q281">
        <v>0</v>
      </c>
      <c r="R281">
        <v>28</v>
      </c>
      <c r="S281">
        <v>9</v>
      </c>
      <c r="T281">
        <v>1</v>
      </c>
      <c r="U281" t="b">
        <v>1</v>
      </c>
    </row>
    <row r="282" spans="1:21" x14ac:dyDescent="0.25">
      <c r="A282" t="s">
        <v>736</v>
      </c>
      <c r="B282" s="1">
        <v>40706</v>
      </c>
      <c r="C282">
        <v>12</v>
      </c>
      <c r="D282">
        <v>6</v>
      </c>
      <c r="E282">
        <v>2011</v>
      </c>
      <c r="F282" s="1">
        <v>40706</v>
      </c>
      <c r="G282" t="s">
        <v>737</v>
      </c>
      <c r="H282" t="s">
        <v>44</v>
      </c>
      <c r="I282" t="s">
        <v>738</v>
      </c>
      <c r="J282" t="s">
        <v>739</v>
      </c>
      <c r="K282" t="s">
        <v>47</v>
      </c>
      <c r="L282" t="s">
        <v>70</v>
      </c>
      <c r="M282" t="s">
        <v>27</v>
      </c>
      <c r="N282" t="s">
        <v>28</v>
      </c>
      <c r="O282" t="s">
        <v>39</v>
      </c>
      <c r="P282" t="s">
        <v>740</v>
      </c>
      <c r="Q282">
        <v>0</v>
      </c>
      <c r="R282">
        <v>29</v>
      </c>
      <c r="S282">
        <v>1</v>
      </c>
      <c r="T282">
        <v>2</v>
      </c>
      <c r="U282" t="b">
        <v>0</v>
      </c>
    </row>
    <row r="283" spans="1:21" x14ac:dyDescent="0.25">
      <c r="A283" t="s">
        <v>736</v>
      </c>
      <c r="B283" s="1">
        <v>40706</v>
      </c>
      <c r="C283">
        <v>12</v>
      </c>
      <c r="D283">
        <v>6</v>
      </c>
      <c r="E283">
        <v>2011</v>
      </c>
      <c r="F283" s="1">
        <v>40706</v>
      </c>
      <c r="G283" t="s">
        <v>737</v>
      </c>
      <c r="H283" t="s">
        <v>44</v>
      </c>
      <c r="I283" t="s">
        <v>738</v>
      </c>
      <c r="J283" t="s">
        <v>739</v>
      </c>
      <c r="K283" t="s">
        <v>47</v>
      </c>
      <c r="L283" t="s">
        <v>70</v>
      </c>
      <c r="M283" t="s">
        <v>27</v>
      </c>
      <c r="N283" t="s">
        <v>56</v>
      </c>
      <c r="O283" t="s">
        <v>104</v>
      </c>
      <c r="P283" t="s">
        <v>741</v>
      </c>
      <c r="Q283">
        <v>0</v>
      </c>
      <c r="R283">
        <v>48</v>
      </c>
      <c r="S283">
        <v>1</v>
      </c>
      <c r="T283">
        <v>1</v>
      </c>
      <c r="U283" t="b">
        <v>0</v>
      </c>
    </row>
    <row r="284" spans="1:21" x14ac:dyDescent="0.25">
      <c r="A284" t="s">
        <v>736</v>
      </c>
      <c r="B284" s="1">
        <v>40706</v>
      </c>
      <c r="C284">
        <v>12</v>
      </c>
      <c r="D284">
        <v>6</v>
      </c>
      <c r="E284">
        <v>2011</v>
      </c>
      <c r="F284" s="1">
        <v>40706</v>
      </c>
      <c r="G284" t="s">
        <v>737</v>
      </c>
      <c r="H284" t="s">
        <v>44</v>
      </c>
      <c r="I284" t="s">
        <v>738</v>
      </c>
      <c r="J284" t="s">
        <v>739</v>
      </c>
      <c r="K284" t="s">
        <v>47</v>
      </c>
      <c r="L284" t="s">
        <v>70</v>
      </c>
      <c r="M284" t="s">
        <v>27</v>
      </c>
      <c r="N284" t="s">
        <v>56</v>
      </c>
      <c r="O284" t="s">
        <v>104</v>
      </c>
      <c r="P284" t="s">
        <v>742</v>
      </c>
      <c r="Q284">
        <v>0</v>
      </c>
      <c r="R284">
        <v>246</v>
      </c>
      <c r="S284">
        <v>-49</v>
      </c>
      <c r="T284">
        <v>3</v>
      </c>
      <c r="U284" t="b">
        <v>1</v>
      </c>
    </row>
    <row r="285" spans="1:21" x14ac:dyDescent="0.25">
      <c r="A285" t="s">
        <v>743</v>
      </c>
      <c r="B285" s="1">
        <v>40706</v>
      </c>
      <c r="C285">
        <v>12</v>
      </c>
      <c r="D285">
        <v>6</v>
      </c>
      <c r="E285">
        <v>2011</v>
      </c>
      <c r="F285" s="1">
        <v>40706</v>
      </c>
      <c r="G285" t="s">
        <v>744</v>
      </c>
      <c r="H285" t="s">
        <v>44</v>
      </c>
      <c r="I285" t="s">
        <v>178</v>
      </c>
      <c r="J285" t="s">
        <v>745</v>
      </c>
      <c r="K285" t="s">
        <v>47</v>
      </c>
      <c r="L285" t="s">
        <v>37</v>
      </c>
      <c r="M285" t="s">
        <v>268</v>
      </c>
      <c r="N285" t="s">
        <v>28</v>
      </c>
      <c r="O285" t="s">
        <v>39</v>
      </c>
      <c r="P285" t="s">
        <v>746</v>
      </c>
      <c r="Q285">
        <v>0</v>
      </c>
      <c r="R285">
        <v>120</v>
      </c>
      <c r="S285">
        <v>46</v>
      </c>
      <c r="T285">
        <v>9</v>
      </c>
      <c r="U285" t="b">
        <v>1</v>
      </c>
    </row>
    <row r="286" spans="1:21" x14ac:dyDescent="0.25">
      <c r="A286" t="s">
        <v>743</v>
      </c>
      <c r="B286" s="1">
        <v>40706</v>
      </c>
      <c r="C286">
        <v>12</v>
      </c>
      <c r="D286">
        <v>6</v>
      </c>
      <c r="E286">
        <v>2011</v>
      </c>
      <c r="F286" s="1">
        <v>40706</v>
      </c>
      <c r="G286" t="s">
        <v>744</v>
      </c>
      <c r="H286" t="s">
        <v>44</v>
      </c>
      <c r="I286" t="s">
        <v>178</v>
      </c>
      <c r="J286" t="s">
        <v>745</v>
      </c>
      <c r="K286" t="s">
        <v>47</v>
      </c>
      <c r="L286" t="s">
        <v>37</v>
      </c>
      <c r="M286" t="s">
        <v>268</v>
      </c>
      <c r="N286" t="s">
        <v>28</v>
      </c>
      <c r="O286" t="s">
        <v>151</v>
      </c>
      <c r="P286" t="s">
        <v>747</v>
      </c>
      <c r="Q286">
        <v>0</v>
      </c>
      <c r="R286">
        <v>113</v>
      </c>
      <c r="S286">
        <v>19</v>
      </c>
      <c r="T286">
        <v>7</v>
      </c>
      <c r="U286" t="b">
        <v>1</v>
      </c>
    </row>
    <row r="287" spans="1:21" x14ac:dyDescent="0.25">
      <c r="A287" t="s">
        <v>748</v>
      </c>
      <c r="B287" s="1">
        <v>40725</v>
      </c>
      <c r="C287">
        <v>1</v>
      </c>
      <c r="D287">
        <v>7</v>
      </c>
      <c r="E287">
        <v>2011</v>
      </c>
      <c r="F287" s="1">
        <v>40725</v>
      </c>
      <c r="G287" t="s">
        <v>749</v>
      </c>
      <c r="H287" t="s">
        <v>61</v>
      </c>
      <c r="I287" t="s">
        <v>450</v>
      </c>
      <c r="J287" t="s">
        <v>585</v>
      </c>
      <c r="K287" t="s">
        <v>36</v>
      </c>
      <c r="L287" t="s">
        <v>70</v>
      </c>
      <c r="M287" t="s">
        <v>98</v>
      </c>
      <c r="N287" t="s">
        <v>71</v>
      </c>
      <c r="O287" t="s">
        <v>72</v>
      </c>
      <c r="P287" t="s">
        <v>556</v>
      </c>
      <c r="Q287">
        <v>0</v>
      </c>
      <c r="R287">
        <v>155</v>
      </c>
      <c r="S287">
        <v>36</v>
      </c>
      <c r="T287">
        <v>1</v>
      </c>
      <c r="U287" t="b">
        <v>1</v>
      </c>
    </row>
    <row r="288" spans="1:21" x14ac:dyDescent="0.25">
      <c r="A288" t="s">
        <v>748</v>
      </c>
      <c r="B288" s="1">
        <v>40725</v>
      </c>
      <c r="C288">
        <v>1</v>
      </c>
      <c r="D288">
        <v>7</v>
      </c>
      <c r="E288">
        <v>2011</v>
      </c>
      <c r="F288" s="1">
        <v>40725</v>
      </c>
      <c r="G288" t="s">
        <v>749</v>
      </c>
      <c r="H288" t="s">
        <v>61</v>
      </c>
      <c r="I288" t="s">
        <v>450</v>
      </c>
      <c r="J288" t="s">
        <v>585</v>
      </c>
      <c r="K288" t="s">
        <v>36</v>
      </c>
      <c r="L288" t="s">
        <v>70</v>
      </c>
      <c r="M288" t="s">
        <v>98</v>
      </c>
      <c r="N288" t="s">
        <v>28</v>
      </c>
      <c r="O288" t="s">
        <v>151</v>
      </c>
      <c r="P288" t="s">
        <v>750</v>
      </c>
      <c r="Q288">
        <v>0</v>
      </c>
      <c r="R288">
        <v>33</v>
      </c>
      <c r="S288">
        <v>2</v>
      </c>
      <c r="T288">
        <v>3</v>
      </c>
      <c r="U288" t="b">
        <v>1</v>
      </c>
    </row>
    <row r="289" spans="1:21" x14ac:dyDescent="0.25">
      <c r="A289" t="s">
        <v>748</v>
      </c>
      <c r="B289" s="1">
        <v>40725</v>
      </c>
      <c r="C289">
        <v>1</v>
      </c>
      <c r="D289">
        <v>7</v>
      </c>
      <c r="E289">
        <v>2011</v>
      </c>
      <c r="F289" s="1">
        <v>40725</v>
      </c>
      <c r="G289" t="s">
        <v>749</v>
      </c>
      <c r="H289" t="s">
        <v>61</v>
      </c>
      <c r="I289" t="s">
        <v>450</v>
      </c>
      <c r="J289" t="s">
        <v>585</v>
      </c>
      <c r="K289" t="s">
        <v>36</v>
      </c>
      <c r="L289" t="s">
        <v>70</v>
      </c>
      <c r="M289" t="s">
        <v>98</v>
      </c>
      <c r="N289" t="s">
        <v>28</v>
      </c>
      <c r="O289" t="s">
        <v>54</v>
      </c>
      <c r="P289" t="s">
        <v>751</v>
      </c>
      <c r="Q289">
        <v>0</v>
      </c>
      <c r="R289">
        <v>716</v>
      </c>
      <c r="S289">
        <v>143</v>
      </c>
      <c r="T289">
        <v>4</v>
      </c>
      <c r="U289" t="b">
        <v>1</v>
      </c>
    </row>
    <row r="290" spans="1:21" x14ac:dyDescent="0.25">
      <c r="A290" t="s">
        <v>752</v>
      </c>
      <c r="B290" s="1">
        <v>40726</v>
      </c>
      <c r="C290">
        <v>2</v>
      </c>
      <c r="D290">
        <v>7</v>
      </c>
      <c r="E290">
        <v>2011</v>
      </c>
      <c r="F290" s="1">
        <v>40726</v>
      </c>
      <c r="G290" t="s">
        <v>753</v>
      </c>
      <c r="H290" t="s">
        <v>61</v>
      </c>
      <c r="I290" t="s">
        <v>326</v>
      </c>
      <c r="J290" t="s">
        <v>754</v>
      </c>
      <c r="K290" t="s">
        <v>36</v>
      </c>
      <c r="L290" t="s">
        <v>37</v>
      </c>
      <c r="M290" t="s">
        <v>38</v>
      </c>
      <c r="N290" t="s">
        <v>28</v>
      </c>
      <c r="O290" t="s">
        <v>48</v>
      </c>
      <c r="P290" t="s">
        <v>755</v>
      </c>
      <c r="Q290">
        <v>0</v>
      </c>
      <c r="R290">
        <v>112</v>
      </c>
      <c r="S290">
        <v>4</v>
      </c>
      <c r="T290">
        <v>4</v>
      </c>
      <c r="U290" t="b">
        <v>0</v>
      </c>
    </row>
    <row r="291" spans="1:21" x14ac:dyDescent="0.25">
      <c r="A291" t="s">
        <v>752</v>
      </c>
      <c r="B291" s="1">
        <v>40726</v>
      </c>
      <c r="C291">
        <v>2</v>
      </c>
      <c r="D291">
        <v>7</v>
      </c>
      <c r="E291">
        <v>2011</v>
      </c>
      <c r="F291" s="1">
        <v>40726</v>
      </c>
      <c r="G291" t="s">
        <v>753</v>
      </c>
      <c r="H291" t="s">
        <v>61</v>
      </c>
      <c r="I291" t="s">
        <v>326</v>
      </c>
      <c r="J291" t="s">
        <v>754</v>
      </c>
      <c r="K291" t="s">
        <v>36</v>
      </c>
      <c r="L291" t="s">
        <v>37</v>
      </c>
      <c r="M291" t="s">
        <v>38</v>
      </c>
      <c r="N291" t="s">
        <v>28</v>
      </c>
      <c r="O291" t="s">
        <v>39</v>
      </c>
      <c r="P291" t="s">
        <v>756</v>
      </c>
      <c r="Q291">
        <v>0</v>
      </c>
      <c r="R291">
        <v>50</v>
      </c>
      <c r="S291">
        <v>6</v>
      </c>
      <c r="T291">
        <v>4</v>
      </c>
      <c r="U291" t="b">
        <v>1</v>
      </c>
    </row>
    <row r="292" spans="1:21" x14ac:dyDescent="0.25">
      <c r="A292" t="s">
        <v>752</v>
      </c>
      <c r="B292" s="1">
        <v>40726</v>
      </c>
      <c r="C292">
        <v>2</v>
      </c>
      <c r="D292">
        <v>7</v>
      </c>
      <c r="E292">
        <v>2011</v>
      </c>
      <c r="F292" s="1">
        <v>40726</v>
      </c>
      <c r="G292" t="s">
        <v>753</v>
      </c>
      <c r="H292" t="s">
        <v>61</v>
      </c>
      <c r="I292" t="s">
        <v>326</v>
      </c>
      <c r="J292" t="s">
        <v>754</v>
      </c>
      <c r="K292" t="s">
        <v>36</v>
      </c>
      <c r="L292" t="s">
        <v>37</v>
      </c>
      <c r="M292" t="s">
        <v>38</v>
      </c>
      <c r="N292" t="s">
        <v>56</v>
      </c>
      <c r="O292" t="s">
        <v>57</v>
      </c>
      <c r="P292" t="s">
        <v>757</v>
      </c>
      <c r="Q292">
        <v>0</v>
      </c>
      <c r="R292">
        <v>208</v>
      </c>
      <c r="S292">
        <v>12</v>
      </c>
      <c r="T292">
        <v>2</v>
      </c>
      <c r="U292" t="b">
        <v>1</v>
      </c>
    </row>
    <row r="293" spans="1:21" x14ac:dyDescent="0.25">
      <c r="A293" t="s">
        <v>758</v>
      </c>
      <c r="B293" s="1">
        <v>40726</v>
      </c>
      <c r="C293">
        <v>2</v>
      </c>
      <c r="D293">
        <v>7</v>
      </c>
      <c r="E293">
        <v>2011</v>
      </c>
      <c r="F293" s="1">
        <v>40726</v>
      </c>
      <c r="G293" t="s">
        <v>759</v>
      </c>
      <c r="H293" t="s">
        <v>61</v>
      </c>
      <c r="I293" t="s">
        <v>450</v>
      </c>
      <c r="J293" t="s">
        <v>760</v>
      </c>
      <c r="K293" t="s">
        <v>36</v>
      </c>
      <c r="L293" t="s">
        <v>70</v>
      </c>
      <c r="M293" t="s">
        <v>38</v>
      </c>
      <c r="N293" t="s">
        <v>28</v>
      </c>
      <c r="O293" t="s">
        <v>227</v>
      </c>
      <c r="P293" t="s">
        <v>539</v>
      </c>
      <c r="Q293">
        <v>0</v>
      </c>
      <c r="R293">
        <v>31</v>
      </c>
      <c r="S293">
        <v>11</v>
      </c>
      <c r="T293">
        <v>3</v>
      </c>
      <c r="U293" t="b">
        <v>1</v>
      </c>
    </row>
    <row r="294" spans="1:21" x14ac:dyDescent="0.25">
      <c r="A294" t="s">
        <v>761</v>
      </c>
      <c r="B294" s="1">
        <v>40727</v>
      </c>
      <c r="C294">
        <v>3</v>
      </c>
      <c r="D294">
        <v>7</v>
      </c>
      <c r="E294">
        <v>2011</v>
      </c>
      <c r="F294" s="1">
        <v>40727</v>
      </c>
      <c r="G294" t="s">
        <v>762</v>
      </c>
      <c r="H294" t="s">
        <v>61</v>
      </c>
      <c r="I294" t="s">
        <v>108</v>
      </c>
      <c r="J294" t="s">
        <v>226</v>
      </c>
      <c r="K294" t="s">
        <v>36</v>
      </c>
      <c r="L294" t="s">
        <v>37</v>
      </c>
      <c r="M294" t="s">
        <v>98</v>
      </c>
      <c r="N294" t="s">
        <v>28</v>
      </c>
      <c r="O294" t="s">
        <v>48</v>
      </c>
      <c r="P294" t="s">
        <v>763</v>
      </c>
      <c r="Q294">
        <v>0</v>
      </c>
      <c r="R294">
        <v>108</v>
      </c>
      <c r="S294">
        <v>37</v>
      </c>
      <c r="T294">
        <v>2</v>
      </c>
      <c r="U294" t="b">
        <v>1</v>
      </c>
    </row>
    <row r="295" spans="1:21" x14ac:dyDescent="0.25">
      <c r="A295" t="s">
        <v>764</v>
      </c>
      <c r="B295" s="1">
        <v>40728</v>
      </c>
      <c r="C295">
        <v>4</v>
      </c>
      <c r="D295">
        <v>7</v>
      </c>
      <c r="E295">
        <v>2011</v>
      </c>
      <c r="F295" s="1">
        <v>40728</v>
      </c>
      <c r="G295" t="s">
        <v>765</v>
      </c>
      <c r="H295" t="s">
        <v>61</v>
      </c>
      <c r="I295" t="s">
        <v>108</v>
      </c>
      <c r="J295" t="s">
        <v>766</v>
      </c>
      <c r="K295" t="s">
        <v>36</v>
      </c>
      <c r="L295" t="s">
        <v>37</v>
      </c>
      <c r="M295" t="s">
        <v>38</v>
      </c>
      <c r="N295" t="s">
        <v>28</v>
      </c>
      <c r="O295" t="s">
        <v>39</v>
      </c>
      <c r="P295" t="s">
        <v>413</v>
      </c>
      <c r="Q295">
        <v>0</v>
      </c>
      <c r="R295">
        <v>53</v>
      </c>
      <c r="S295">
        <v>2</v>
      </c>
      <c r="T295">
        <v>4</v>
      </c>
      <c r="U295" t="b">
        <v>1</v>
      </c>
    </row>
    <row r="296" spans="1:21" x14ac:dyDescent="0.25">
      <c r="A296" t="s">
        <v>764</v>
      </c>
      <c r="B296" s="1">
        <v>40728</v>
      </c>
      <c r="C296">
        <v>4</v>
      </c>
      <c r="D296">
        <v>7</v>
      </c>
      <c r="E296">
        <v>2011</v>
      </c>
      <c r="F296" s="1">
        <v>40728</v>
      </c>
      <c r="G296" t="s">
        <v>765</v>
      </c>
      <c r="H296" t="s">
        <v>61</v>
      </c>
      <c r="I296" t="s">
        <v>108</v>
      </c>
      <c r="J296" t="s">
        <v>766</v>
      </c>
      <c r="K296" t="s">
        <v>36</v>
      </c>
      <c r="L296" t="s">
        <v>37</v>
      </c>
      <c r="M296" t="s">
        <v>38</v>
      </c>
      <c r="N296" t="s">
        <v>28</v>
      </c>
      <c r="O296" t="s">
        <v>183</v>
      </c>
      <c r="P296" t="s">
        <v>767</v>
      </c>
      <c r="Q296">
        <v>0</v>
      </c>
      <c r="R296">
        <v>81</v>
      </c>
      <c r="S296">
        <v>19</v>
      </c>
      <c r="T296">
        <v>3</v>
      </c>
      <c r="U296" t="b">
        <v>1</v>
      </c>
    </row>
    <row r="297" spans="1:21" x14ac:dyDescent="0.25">
      <c r="A297" t="s">
        <v>768</v>
      </c>
      <c r="B297" s="1">
        <v>40728</v>
      </c>
      <c r="C297">
        <v>4</v>
      </c>
      <c r="D297">
        <v>7</v>
      </c>
      <c r="E297">
        <v>2011</v>
      </c>
      <c r="F297" s="1">
        <v>40728</v>
      </c>
      <c r="G297" t="s">
        <v>769</v>
      </c>
      <c r="H297" t="s">
        <v>33</v>
      </c>
      <c r="I297" t="s">
        <v>34</v>
      </c>
      <c r="J297" t="s">
        <v>770</v>
      </c>
      <c r="K297" t="s">
        <v>36</v>
      </c>
      <c r="L297" t="s">
        <v>70</v>
      </c>
      <c r="M297" t="s">
        <v>27</v>
      </c>
      <c r="N297" t="s">
        <v>28</v>
      </c>
      <c r="O297" t="s">
        <v>90</v>
      </c>
      <c r="P297" t="s">
        <v>771</v>
      </c>
      <c r="Q297">
        <v>0</v>
      </c>
      <c r="R297">
        <v>538</v>
      </c>
      <c r="S297">
        <v>221</v>
      </c>
      <c r="T297">
        <v>7</v>
      </c>
      <c r="U297" t="b">
        <v>1</v>
      </c>
    </row>
    <row r="298" spans="1:21" x14ac:dyDescent="0.25">
      <c r="A298" t="s">
        <v>768</v>
      </c>
      <c r="B298" s="1">
        <v>40728</v>
      </c>
      <c r="C298">
        <v>4</v>
      </c>
      <c r="D298">
        <v>7</v>
      </c>
      <c r="E298">
        <v>2011</v>
      </c>
      <c r="F298" s="1">
        <v>40728</v>
      </c>
      <c r="G298" t="s">
        <v>769</v>
      </c>
      <c r="H298" t="s">
        <v>33</v>
      </c>
      <c r="I298" t="s">
        <v>34</v>
      </c>
      <c r="J298" t="s">
        <v>770</v>
      </c>
      <c r="K298" t="s">
        <v>36</v>
      </c>
      <c r="L298" t="s">
        <v>70</v>
      </c>
      <c r="M298" t="s">
        <v>27</v>
      </c>
      <c r="N298" t="s">
        <v>28</v>
      </c>
      <c r="O298" t="s">
        <v>48</v>
      </c>
      <c r="P298" t="s">
        <v>772</v>
      </c>
      <c r="Q298">
        <v>0</v>
      </c>
      <c r="R298">
        <v>119</v>
      </c>
      <c r="S298">
        <v>38</v>
      </c>
      <c r="T298">
        <v>9</v>
      </c>
      <c r="U298" t="b">
        <v>0</v>
      </c>
    </row>
    <row r="299" spans="1:21" x14ac:dyDescent="0.25">
      <c r="A299" t="s">
        <v>768</v>
      </c>
      <c r="B299" s="1">
        <v>40728</v>
      </c>
      <c r="C299">
        <v>4</v>
      </c>
      <c r="D299">
        <v>7</v>
      </c>
      <c r="E299">
        <v>2011</v>
      </c>
      <c r="F299" s="1">
        <v>40728</v>
      </c>
      <c r="G299" t="s">
        <v>769</v>
      </c>
      <c r="H299" t="s">
        <v>33</v>
      </c>
      <c r="I299" t="s">
        <v>34</v>
      </c>
      <c r="J299" t="s">
        <v>770</v>
      </c>
      <c r="K299" t="s">
        <v>36</v>
      </c>
      <c r="L299" t="s">
        <v>70</v>
      </c>
      <c r="M299" t="s">
        <v>27</v>
      </c>
      <c r="N299" t="s">
        <v>28</v>
      </c>
      <c r="O299" t="s">
        <v>111</v>
      </c>
      <c r="P299" t="s">
        <v>773</v>
      </c>
      <c r="Q299">
        <v>0</v>
      </c>
      <c r="R299">
        <v>48</v>
      </c>
      <c r="S299">
        <v>6</v>
      </c>
      <c r="T299">
        <v>2</v>
      </c>
      <c r="U299" t="b">
        <v>0</v>
      </c>
    </row>
    <row r="300" spans="1:21" x14ac:dyDescent="0.25">
      <c r="A300" t="s">
        <v>768</v>
      </c>
      <c r="B300" s="1">
        <v>40728</v>
      </c>
      <c r="C300">
        <v>4</v>
      </c>
      <c r="D300">
        <v>7</v>
      </c>
      <c r="E300">
        <v>2011</v>
      </c>
      <c r="F300" s="1">
        <v>40728</v>
      </c>
      <c r="G300" t="s">
        <v>769</v>
      </c>
      <c r="H300" t="s">
        <v>33</v>
      </c>
      <c r="I300" t="s">
        <v>34</v>
      </c>
      <c r="J300" t="s">
        <v>770</v>
      </c>
      <c r="K300" t="s">
        <v>36</v>
      </c>
      <c r="L300" t="s">
        <v>70</v>
      </c>
      <c r="M300" t="s">
        <v>27</v>
      </c>
      <c r="N300" t="s">
        <v>28</v>
      </c>
      <c r="O300" t="s">
        <v>54</v>
      </c>
      <c r="P300" t="s">
        <v>774</v>
      </c>
      <c r="Q300">
        <v>0</v>
      </c>
      <c r="R300">
        <v>413</v>
      </c>
      <c r="S300">
        <v>184</v>
      </c>
      <c r="T300">
        <v>8</v>
      </c>
      <c r="U300" t="b">
        <v>0</v>
      </c>
    </row>
    <row r="301" spans="1:21" x14ac:dyDescent="0.25">
      <c r="A301" t="s">
        <v>768</v>
      </c>
      <c r="B301" s="1">
        <v>40728</v>
      </c>
      <c r="C301">
        <v>4</v>
      </c>
      <c r="D301">
        <v>7</v>
      </c>
      <c r="E301">
        <v>2011</v>
      </c>
      <c r="F301" s="1">
        <v>40728</v>
      </c>
      <c r="G301" t="s">
        <v>769</v>
      </c>
      <c r="H301" t="s">
        <v>33</v>
      </c>
      <c r="I301" t="s">
        <v>34</v>
      </c>
      <c r="J301" t="s">
        <v>770</v>
      </c>
      <c r="K301" t="s">
        <v>36</v>
      </c>
      <c r="L301" t="s">
        <v>70</v>
      </c>
      <c r="M301" t="s">
        <v>27</v>
      </c>
      <c r="N301" t="s">
        <v>28</v>
      </c>
      <c r="O301" t="s">
        <v>54</v>
      </c>
      <c r="P301" t="s">
        <v>775</v>
      </c>
      <c r="Q301">
        <v>0</v>
      </c>
      <c r="R301">
        <v>80</v>
      </c>
      <c r="S301">
        <v>1</v>
      </c>
      <c r="T301">
        <v>3</v>
      </c>
      <c r="U301" t="b">
        <v>1</v>
      </c>
    </row>
    <row r="302" spans="1:21" x14ac:dyDescent="0.25">
      <c r="A302" t="s">
        <v>776</v>
      </c>
      <c r="B302" s="1">
        <v>40729</v>
      </c>
      <c r="C302">
        <v>5</v>
      </c>
      <c r="D302">
        <v>7</v>
      </c>
      <c r="E302">
        <v>2011</v>
      </c>
      <c r="F302" s="1">
        <v>40729</v>
      </c>
      <c r="G302" t="s">
        <v>777</v>
      </c>
      <c r="H302" t="s">
        <v>120</v>
      </c>
      <c r="I302" t="s">
        <v>778</v>
      </c>
      <c r="J302" t="s">
        <v>779</v>
      </c>
      <c r="K302" t="s">
        <v>47</v>
      </c>
      <c r="L302" t="s">
        <v>37</v>
      </c>
      <c r="M302" t="s">
        <v>27</v>
      </c>
      <c r="N302" t="s">
        <v>28</v>
      </c>
      <c r="O302" t="s">
        <v>111</v>
      </c>
      <c r="P302" t="s">
        <v>780</v>
      </c>
      <c r="Q302">
        <v>0</v>
      </c>
      <c r="R302">
        <v>82</v>
      </c>
      <c r="S302">
        <v>20</v>
      </c>
      <c r="T302">
        <v>2</v>
      </c>
      <c r="U302" t="b">
        <v>0</v>
      </c>
    </row>
    <row r="303" spans="1:21" x14ac:dyDescent="0.25">
      <c r="A303" t="s">
        <v>776</v>
      </c>
      <c r="B303" s="1">
        <v>40729</v>
      </c>
      <c r="C303">
        <v>5</v>
      </c>
      <c r="D303">
        <v>7</v>
      </c>
      <c r="E303">
        <v>2011</v>
      </c>
      <c r="F303" s="1">
        <v>40729</v>
      </c>
      <c r="G303" t="s">
        <v>777</v>
      </c>
      <c r="H303" t="s">
        <v>120</v>
      </c>
      <c r="I303" t="s">
        <v>778</v>
      </c>
      <c r="J303" t="s">
        <v>779</v>
      </c>
      <c r="K303" t="s">
        <v>47</v>
      </c>
      <c r="L303" t="s">
        <v>37</v>
      </c>
      <c r="M303" t="s">
        <v>27</v>
      </c>
      <c r="N303" t="s">
        <v>56</v>
      </c>
      <c r="O303" t="s">
        <v>104</v>
      </c>
      <c r="P303" t="s">
        <v>781</v>
      </c>
      <c r="Q303">
        <v>0</v>
      </c>
      <c r="R303">
        <v>224</v>
      </c>
      <c r="S303">
        <v>35</v>
      </c>
      <c r="T303">
        <v>2</v>
      </c>
      <c r="U303" t="b">
        <v>0</v>
      </c>
    </row>
    <row r="304" spans="1:21" x14ac:dyDescent="0.25">
      <c r="A304" t="s">
        <v>782</v>
      </c>
      <c r="B304" s="1">
        <v>40729</v>
      </c>
      <c r="C304">
        <v>5</v>
      </c>
      <c r="D304">
        <v>7</v>
      </c>
      <c r="E304">
        <v>2011</v>
      </c>
      <c r="F304" s="1">
        <v>40729</v>
      </c>
      <c r="G304" t="s">
        <v>783</v>
      </c>
      <c r="H304" t="s">
        <v>293</v>
      </c>
      <c r="I304" t="s">
        <v>714</v>
      </c>
      <c r="J304" t="s">
        <v>715</v>
      </c>
      <c r="K304" t="s">
        <v>36</v>
      </c>
      <c r="L304" t="s">
        <v>26</v>
      </c>
      <c r="M304" t="s">
        <v>27</v>
      </c>
      <c r="N304" t="s">
        <v>28</v>
      </c>
      <c r="O304" t="s">
        <v>39</v>
      </c>
      <c r="P304" t="s">
        <v>457</v>
      </c>
      <c r="Q304">
        <v>1</v>
      </c>
      <c r="R304">
        <v>171</v>
      </c>
      <c r="S304">
        <v>-48</v>
      </c>
      <c r="T304">
        <v>7</v>
      </c>
      <c r="U304" t="b">
        <v>0</v>
      </c>
    </row>
    <row r="305" spans="1:21" x14ac:dyDescent="0.25">
      <c r="A305" t="s">
        <v>784</v>
      </c>
      <c r="B305" s="1">
        <v>40730</v>
      </c>
      <c r="C305">
        <v>6</v>
      </c>
      <c r="D305">
        <v>7</v>
      </c>
      <c r="E305">
        <v>2011</v>
      </c>
      <c r="F305" s="1">
        <v>40730</v>
      </c>
      <c r="G305" t="s">
        <v>785</v>
      </c>
      <c r="H305" t="s">
        <v>61</v>
      </c>
      <c r="I305" t="s">
        <v>108</v>
      </c>
      <c r="J305" t="s">
        <v>226</v>
      </c>
      <c r="K305" t="s">
        <v>36</v>
      </c>
      <c r="L305" t="s">
        <v>26</v>
      </c>
      <c r="M305" t="s">
        <v>38</v>
      </c>
      <c r="N305" t="s">
        <v>28</v>
      </c>
      <c r="O305" t="s">
        <v>54</v>
      </c>
      <c r="P305" t="s">
        <v>786</v>
      </c>
      <c r="Q305">
        <v>0</v>
      </c>
      <c r="R305">
        <v>599</v>
      </c>
      <c r="S305">
        <v>53</v>
      </c>
      <c r="T305">
        <v>5</v>
      </c>
      <c r="U305" t="b">
        <v>0</v>
      </c>
    </row>
    <row r="306" spans="1:21" x14ac:dyDescent="0.25">
      <c r="A306" t="s">
        <v>787</v>
      </c>
      <c r="B306" s="1">
        <v>40730</v>
      </c>
      <c r="C306">
        <v>6</v>
      </c>
      <c r="D306">
        <v>7</v>
      </c>
      <c r="E306">
        <v>2011</v>
      </c>
      <c r="F306" s="1">
        <v>40730</v>
      </c>
      <c r="G306" t="s">
        <v>788</v>
      </c>
      <c r="H306" t="s">
        <v>61</v>
      </c>
      <c r="I306" t="s">
        <v>108</v>
      </c>
      <c r="J306" t="s">
        <v>789</v>
      </c>
      <c r="K306" t="s">
        <v>36</v>
      </c>
      <c r="L306" t="s">
        <v>26</v>
      </c>
      <c r="M306" t="s">
        <v>38</v>
      </c>
      <c r="N306" t="s">
        <v>71</v>
      </c>
      <c r="O306" t="s">
        <v>74</v>
      </c>
      <c r="P306" t="s">
        <v>75</v>
      </c>
      <c r="Q306">
        <v>0</v>
      </c>
      <c r="R306">
        <v>127</v>
      </c>
      <c r="S306">
        <v>44</v>
      </c>
      <c r="T306">
        <v>1</v>
      </c>
      <c r="U306" t="b">
        <v>0</v>
      </c>
    </row>
    <row r="307" spans="1:21" x14ac:dyDescent="0.25">
      <c r="A307" t="s">
        <v>787</v>
      </c>
      <c r="B307" s="1">
        <v>40730</v>
      </c>
      <c r="C307">
        <v>6</v>
      </c>
      <c r="D307">
        <v>7</v>
      </c>
      <c r="E307">
        <v>2011</v>
      </c>
      <c r="F307" s="1">
        <v>40730</v>
      </c>
      <c r="G307" t="s">
        <v>788</v>
      </c>
      <c r="H307" t="s">
        <v>61</v>
      </c>
      <c r="I307" t="s">
        <v>108</v>
      </c>
      <c r="J307" t="s">
        <v>789</v>
      </c>
      <c r="K307" t="s">
        <v>36</v>
      </c>
      <c r="L307" t="s">
        <v>26</v>
      </c>
      <c r="M307" t="s">
        <v>38</v>
      </c>
      <c r="N307" t="s">
        <v>28</v>
      </c>
      <c r="O307" t="s">
        <v>111</v>
      </c>
      <c r="P307" t="s">
        <v>790</v>
      </c>
      <c r="Q307">
        <v>0</v>
      </c>
      <c r="R307">
        <v>92</v>
      </c>
      <c r="S307">
        <v>15</v>
      </c>
      <c r="T307">
        <v>4</v>
      </c>
      <c r="U307" t="b">
        <v>1</v>
      </c>
    </row>
    <row r="308" spans="1:21" x14ac:dyDescent="0.25">
      <c r="A308" t="s">
        <v>791</v>
      </c>
      <c r="B308" s="1">
        <v>40730</v>
      </c>
      <c r="C308">
        <v>6</v>
      </c>
      <c r="D308">
        <v>7</v>
      </c>
      <c r="E308">
        <v>2011</v>
      </c>
      <c r="F308" s="1">
        <v>40730</v>
      </c>
      <c r="G308" t="s">
        <v>792</v>
      </c>
      <c r="H308" t="s">
        <v>33</v>
      </c>
      <c r="I308" t="s">
        <v>313</v>
      </c>
      <c r="J308" t="s">
        <v>793</v>
      </c>
      <c r="K308" t="s">
        <v>36</v>
      </c>
      <c r="L308" t="s">
        <v>37</v>
      </c>
      <c r="M308" t="s">
        <v>38</v>
      </c>
      <c r="N308" t="s">
        <v>28</v>
      </c>
      <c r="O308" t="s">
        <v>39</v>
      </c>
      <c r="P308" t="s">
        <v>794</v>
      </c>
      <c r="Q308">
        <v>0</v>
      </c>
      <c r="R308">
        <v>39</v>
      </c>
      <c r="S308">
        <v>3</v>
      </c>
      <c r="T308">
        <v>3</v>
      </c>
      <c r="U308" t="b">
        <v>1</v>
      </c>
    </row>
    <row r="309" spans="1:21" x14ac:dyDescent="0.25">
      <c r="A309" t="s">
        <v>795</v>
      </c>
      <c r="B309" s="1">
        <v>40730</v>
      </c>
      <c r="C309">
        <v>6</v>
      </c>
      <c r="D309">
        <v>7</v>
      </c>
      <c r="E309">
        <v>2011</v>
      </c>
      <c r="F309" s="1">
        <v>40730</v>
      </c>
      <c r="G309" t="s">
        <v>796</v>
      </c>
      <c r="H309" t="s">
        <v>61</v>
      </c>
      <c r="I309" t="s">
        <v>491</v>
      </c>
      <c r="J309" t="s">
        <v>797</v>
      </c>
      <c r="K309" t="s">
        <v>36</v>
      </c>
      <c r="L309" t="s">
        <v>70</v>
      </c>
      <c r="M309" t="s">
        <v>27</v>
      </c>
      <c r="N309" t="s">
        <v>28</v>
      </c>
      <c r="O309" t="s">
        <v>54</v>
      </c>
      <c r="P309" t="s">
        <v>206</v>
      </c>
      <c r="Q309">
        <v>0</v>
      </c>
      <c r="R309">
        <v>131</v>
      </c>
      <c r="S309">
        <v>4</v>
      </c>
      <c r="T309">
        <v>3</v>
      </c>
      <c r="U309" t="b">
        <v>0</v>
      </c>
    </row>
    <row r="310" spans="1:21" x14ac:dyDescent="0.25">
      <c r="A310" t="s">
        <v>795</v>
      </c>
      <c r="B310" s="1">
        <v>40730</v>
      </c>
      <c r="C310">
        <v>6</v>
      </c>
      <c r="D310">
        <v>7</v>
      </c>
      <c r="E310">
        <v>2011</v>
      </c>
      <c r="F310" s="1">
        <v>40730</v>
      </c>
      <c r="G310" t="s">
        <v>796</v>
      </c>
      <c r="H310" t="s">
        <v>61</v>
      </c>
      <c r="I310" t="s">
        <v>491</v>
      </c>
      <c r="J310" t="s">
        <v>797</v>
      </c>
      <c r="K310" t="s">
        <v>36</v>
      </c>
      <c r="L310" t="s">
        <v>70</v>
      </c>
      <c r="M310" t="s">
        <v>27</v>
      </c>
      <c r="N310" t="s">
        <v>28</v>
      </c>
      <c r="O310" t="s">
        <v>183</v>
      </c>
      <c r="P310" t="s">
        <v>798</v>
      </c>
      <c r="Q310">
        <v>0</v>
      </c>
      <c r="R310">
        <v>152</v>
      </c>
      <c r="S310">
        <v>12</v>
      </c>
      <c r="T310">
        <v>8</v>
      </c>
      <c r="U310" t="b">
        <v>1</v>
      </c>
    </row>
    <row r="311" spans="1:21" x14ac:dyDescent="0.25">
      <c r="A311" t="s">
        <v>795</v>
      </c>
      <c r="B311" s="1">
        <v>40730</v>
      </c>
      <c r="C311">
        <v>6</v>
      </c>
      <c r="D311">
        <v>7</v>
      </c>
      <c r="E311">
        <v>2011</v>
      </c>
      <c r="F311" s="1">
        <v>40730</v>
      </c>
      <c r="G311" t="s">
        <v>796</v>
      </c>
      <c r="H311" t="s">
        <v>61</v>
      </c>
      <c r="I311" t="s">
        <v>491</v>
      </c>
      <c r="J311" t="s">
        <v>797</v>
      </c>
      <c r="K311" t="s">
        <v>36</v>
      </c>
      <c r="L311" t="s">
        <v>70</v>
      </c>
      <c r="M311" t="s">
        <v>27</v>
      </c>
      <c r="N311" t="s">
        <v>56</v>
      </c>
      <c r="O311" t="s">
        <v>104</v>
      </c>
      <c r="P311" t="s">
        <v>409</v>
      </c>
      <c r="Q311">
        <v>0</v>
      </c>
      <c r="R311">
        <v>222</v>
      </c>
      <c r="S311">
        <v>60</v>
      </c>
      <c r="T311">
        <v>4</v>
      </c>
      <c r="U311" t="b">
        <v>0</v>
      </c>
    </row>
    <row r="312" spans="1:21" x14ac:dyDescent="0.25">
      <c r="A312" t="s">
        <v>799</v>
      </c>
      <c r="B312" s="1">
        <v>40730</v>
      </c>
      <c r="C312">
        <v>6</v>
      </c>
      <c r="D312">
        <v>7</v>
      </c>
      <c r="E312">
        <v>2011</v>
      </c>
      <c r="F312" s="1">
        <v>40730</v>
      </c>
      <c r="G312" t="s">
        <v>800</v>
      </c>
      <c r="H312" t="s">
        <v>67</v>
      </c>
      <c r="I312" t="s">
        <v>68</v>
      </c>
      <c r="J312" t="s">
        <v>801</v>
      </c>
      <c r="K312" t="s">
        <v>25</v>
      </c>
      <c r="L312" t="s">
        <v>37</v>
      </c>
      <c r="M312" t="s">
        <v>38</v>
      </c>
      <c r="N312" t="s">
        <v>28</v>
      </c>
      <c r="O312" t="s">
        <v>29</v>
      </c>
      <c r="P312" t="s">
        <v>344</v>
      </c>
      <c r="Q312">
        <v>0</v>
      </c>
      <c r="R312">
        <v>85</v>
      </c>
      <c r="S312">
        <v>36</v>
      </c>
      <c r="T312">
        <v>3</v>
      </c>
      <c r="U312" t="b">
        <v>0</v>
      </c>
    </row>
    <row r="313" spans="1:21" x14ac:dyDescent="0.25">
      <c r="A313" t="s">
        <v>799</v>
      </c>
      <c r="B313" s="1">
        <v>40730</v>
      </c>
      <c r="C313">
        <v>6</v>
      </c>
      <c r="D313">
        <v>7</v>
      </c>
      <c r="E313">
        <v>2011</v>
      </c>
      <c r="F313" s="1">
        <v>40730</v>
      </c>
      <c r="G313" t="s">
        <v>800</v>
      </c>
      <c r="H313" t="s">
        <v>67</v>
      </c>
      <c r="I313" t="s">
        <v>68</v>
      </c>
      <c r="J313" t="s">
        <v>801</v>
      </c>
      <c r="K313" t="s">
        <v>25</v>
      </c>
      <c r="L313" t="s">
        <v>37</v>
      </c>
      <c r="M313" t="s">
        <v>38</v>
      </c>
      <c r="N313" t="s">
        <v>28</v>
      </c>
      <c r="O313" t="s">
        <v>29</v>
      </c>
      <c r="P313" t="s">
        <v>802</v>
      </c>
      <c r="Q313">
        <v>0</v>
      </c>
      <c r="R313">
        <v>145</v>
      </c>
      <c r="S313">
        <v>45</v>
      </c>
      <c r="T313">
        <v>3</v>
      </c>
      <c r="U313" t="b">
        <v>0</v>
      </c>
    </row>
    <row r="314" spans="1:21" x14ac:dyDescent="0.25">
      <c r="A314" t="s">
        <v>799</v>
      </c>
      <c r="B314" s="1">
        <v>40730</v>
      </c>
      <c r="C314">
        <v>6</v>
      </c>
      <c r="D314">
        <v>7</v>
      </c>
      <c r="E314">
        <v>2011</v>
      </c>
      <c r="F314" s="1">
        <v>40730</v>
      </c>
      <c r="G314" t="s">
        <v>800</v>
      </c>
      <c r="H314" t="s">
        <v>67</v>
      </c>
      <c r="I314" t="s">
        <v>68</v>
      </c>
      <c r="J314" t="s">
        <v>801</v>
      </c>
      <c r="K314" t="s">
        <v>25</v>
      </c>
      <c r="L314" t="s">
        <v>37</v>
      </c>
      <c r="M314" t="s">
        <v>38</v>
      </c>
      <c r="N314" t="s">
        <v>28</v>
      </c>
      <c r="O314" t="s">
        <v>183</v>
      </c>
      <c r="P314" t="s">
        <v>803</v>
      </c>
      <c r="Q314">
        <v>0</v>
      </c>
      <c r="R314">
        <v>53</v>
      </c>
      <c r="S314">
        <v>22</v>
      </c>
      <c r="T314">
        <v>2</v>
      </c>
      <c r="U314" t="b">
        <v>0</v>
      </c>
    </row>
    <row r="315" spans="1:21" x14ac:dyDescent="0.25">
      <c r="A315" t="s">
        <v>804</v>
      </c>
      <c r="B315" s="1">
        <v>40730</v>
      </c>
      <c r="C315">
        <v>6</v>
      </c>
      <c r="D315">
        <v>7</v>
      </c>
      <c r="E315">
        <v>2011</v>
      </c>
      <c r="F315" s="1">
        <v>40730</v>
      </c>
      <c r="G315" t="s">
        <v>805</v>
      </c>
      <c r="H315" t="s">
        <v>67</v>
      </c>
      <c r="I315" t="s">
        <v>68</v>
      </c>
      <c r="J315" t="s">
        <v>806</v>
      </c>
      <c r="K315" t="s">
        <v>25</v>
      </c>
      <c r="L315" t="s">
        <v>26</v>
      </c>
      <c r="M315" t="s">
        <v>38</v>
      </c>
      <c r="N315" t="s">
        <v>28</v>
      </c>
      <c r="O315" t="s">
        <v>48</v>
      </c>
      <c r="P315" t="s">
        <v>807</v>
      </c>
      <c r="Q315">
        <v>0</v>
      </c>
      <c r="R315">
        <v>146</v>
      </c>
      <c r="S315">
        <v>7</v>
      </c>
      <c r="T315">
        <v>5</v>
      </c>
      <c r="U315" t="b">
        <v>1</v>
      </c>
    </row>
    <row r="316" spans="1:21" x14ac:dyDescent="0.25">
      <c r="A316" t="s">
        <v>808</v>
      </c>
      <c r="B316" s="1">
        <v>40730</v>
      </c>
      <c r="C316">
        <v>6</v>
      </c>
      <c r="D316">
        <v>7</v>
      </c>
      <c r="E316">
        <v>2011</v>
      </c>
      <c r="F316" s="1">
        <v>40730</v>
      </c>
      <c r="G316" t="s">
        <v>809</v>
      </c>
      <c r="H316" t="s">
        <v>44</v>
      </c>
      <c r="I316" t="s">
        <v>178</v>
      </c>
      <c r="J316" t="s">
        <v>335</v>
      </c>
      <c r="K316" t="s">
        <v>47</v>
      </c>
      <c r="L316" t="s">
        <v>26</v>
      </c>
      <c r="M316" t="s">
        <v>38</v>
      </c>
      <c r="N316" t="s">
        <v>28</v>
      </c>
      <c r="O316" t="s">
        <v>39</v>
      </c>
      <c r="P316" t="s">
        <v>169</v>
      </c>
      <c r="Q316">
        <v>0</v>
      </c>
      <c r="R316">
        <v>151</v>
      </c>
      <c r="S316">
        <v>9</v>
      </c>
      <c r="T316">
        <v>3</v>
      </c>
      <c r="U316" t="b">
        <v>1</v>
      </c>
    </row>
    <row r="317" spans="1:21" x14ac:dyDescent="0.25">
      <c r="A317" t="s">
        <v>808</v>
      </c>
      <c r="B317" s="1">
        <v>40730</v>
      </c>
      <c r="C317">
        <v>6</v>
      </c>
      <c r="D317">
        <v>7</v>
      </c>
      <c r="E317">
        <v>2011</v>
      </c>
      <c r="F317" s="1">
        <v>40730</v>
      </c>
      <c r="G317" t="s">
        <v>809</v>
      </c>
      <c r="H317" t="s">
        <v>44</v>
      </c>
      <c r="I317" t="s">
        <v>178</v>
      </c>
      <c r="J317" t="s">
        <v>335</v>
      </c>
      <c r="K317" t="s">
        <v>47</v>
      </c>
      <c r="L317" t="s">
        <v>26</v>
      </c>
      <c r="M317" t="s">
        <v>38</v>
      </c>
      <c r="N317" t="s">
        <v>28</v>
      </c>
      <c r="O317" t="s">
        <v>54</v>
      </c>
      <c r="P317" t="s">
        <v>363</v>
      </c>
      <c r="Q317">
        <v>0</v>
      </c>
      <c r="R317">
        <v>165</v>
      </c>
      <c r="S317">
        <v>-110</v>
      </c>
      <c r="T317">
        <v>2</v>
      </c>
      <c r="U317" t="b">
        <v>1</v>
      </c>
    </row>
    <row r="318" spans="1:21" x14ac:dyDescent="0.25">
      <c r="A318" t="s">
        <v>808</v>
      </c>
      <c r="B318" s="1">
        <v>40730</v>
      </c>
      <c r="C318">
        <v>6</v>
      </c>
      <c r="D318">
        <v>7</v>
      </c>
      <c r="E318">
        <v>2011</v>
      </c>
      <c r="F318" s="1">
        <v>40730</v>
      </c>
      <c r="G318" t="s">
        <v>809</v>
      </c>
      <c r="H318" t="s">
        <v>44</v>
      </c>
      <c r="I318" t="s">
        <v>178</v>
      </c>
      <c r="J318" t="s">
        <v>335</v>
      </c>
      <c r="K318" t="s">
        <v>47</v>
      </c>
      <c r="L318" t="s">
        <v>26</v>
      </c>
      <c r="M318" t="s">
        <v>38</v>
      </c>
      <c r="N318" t="s">
        <v>56</v>
      </c>
      <c r="O318" t="s">
        <v>185</v>
      </c>
      <c r="P318" t="s">
        <v>810</v>
      </c>
      <c r="Q318">
        <v>0</v>
      </c>
      <c r="R318">
        <v>713</v>
      </c>
      <c r="S318">
        <v>14</v>
      </c>
      <c r="T318">
        <v>5</v>
      </c>
      <c r="U318" t="b">
        <v>1</v>
      </c>
    </row>
    <row r="319" spans="1:21" x14ac:dyDescent="0.25">
      <c r="A319" t="s">
        <v>811</v>
      </c>
      <c r="B319" s="1">
        <v>40730</v>
      </c>
      <c r="C319">
        <v>6</v>
      </c>
      <c r="D319">
        <v>7</v>
      </c>
      <c r="E319">
        <v>2011</v>
      </c>
      <c r="F319" s="1">
        <v>40730</v>
      </c>
      <c r="G319" t="s">
        <v>812</v>
      </c>
      <c r="H319" t="s">
        <v>67</v>
      </c>
      <c r="I319" t="s">
        <v>68</v>
      </c>
      <c r="J319" t="s">
        <v>813</v>
      </c>
      <c r="K319" t="s">
        <v>25</v>
      </c>
      <c r="L319" t="s">
        <v>70</v>
      </c>
      <c r="M319" t="s">
        <v>98</v>
      </c>
      <c r="N319" t="s">
        <v>71</v>
      </c>
      <c r="O319" t="s">
        <v>72</v>
      </c>
      <c r="P319" t="s">
        <v>814</v>
      </c>
      <c r="Q319">
        <v>0</v>
      </c>
      <c r="R319">
        <v>506</v>
      </c>
      <c r="S319">
        <v>192</v>
      </c>
      <c r="T319">
        <v>3</v>
      </c>
      <c r="U319" t="b">
        <v>1</v>
      </c>
    </row>
    <row r="320" spans="1:21" x14ac:dyDescent="0.25">
      <c r="A320" t="s">
        <v>811</v>
      </c>
      <c r="B320" s="1">
        <v>40730</v>
      </c>
      <c r="C320">
        <v>6</v>
      </c>
      <c r="D320">
        <v>7</v>
      </c>
      <c r="E320">
        <v>2011</v>
      </c>
      <c r="F320" s="1">
        <v>40730</v>
      </c>
      <c r="G320" t="s">
        <v>812</v>
      </c>
      <c r="H320" t="s">
        <v>67</v>
      </c>
      <c r="I320" t="s">
        <v>68</v>
      </c>
      <c r="J320" t="s">
        <v>813</v>
      </c>
      <c r="K320" t="s">
        <v>25</v>
      </c>
      <c r="L320" t="s">
        <v>70</v>
      </c>
      <c r="M320" t="s">
        <v>98</v>
      </c>
      <c r="N320" t="s">
        <v>71</v>
      </c>
      <c r="O320" t="s">
        <v>295</v>
      </c>
      <c r="P320" t="s">
        <v>815</v>
      </c>
      <c r="Q320">
        <v>0</v>
      </c>
      <c r="R320">
        <v>144</v>
      </c>
      <c r="S320">
        <v>-37</v>
      </c>
      <c r="T320">
        <v>4</v>
      </c>
      <c r="U320" t="b">
        <v>1</v>
      </c>
    </row>
    <row r="321" spans="1:21" x14ac:dyDescent="0.25">
      <c r="A321" t="s">
        <v>811</v>
      </c>
      <c r="B321" s="1">
        <v>40730</v>
      </c>
      <c r="C321">
        <v>6</v>
      </c>
      <c r="D321">
        <v>7</v>
      </c>
      <c r="E321">
        <v>2011</v>
      </c>
      <c r="F321" s="1">
        <v>40730</v>
      </c>
      <c r="G321" t="s">
        <v>812</v>
      </c>
      <c r="H321" t="s">
        <v>67</v>
      </c>
      <c r="I321" t="s">
        <v>68</v>
      </c>
      <c r="J321" t="s">
        <v>813</v>
      </c>
      <c r="K321" t="s">
        <v>25</v>
      </c>
      <c r="L321" t="s">
        <v>70</v>
      </c>
      <c r="M321" t="s">
        <v>98</v>
      </c>
      <c r="N321" t="s">
        <v>28</v>
      </c>
      <c r="O321" t="s">
        <v>111</v>
      </c>
      <c r="P321" t="s">
        <v>816</v>
      </c>
      <c r="Q321">
        <v>0</v>
      </c>
      <c r="R321">
        <v>118</v>
      </c>
      <c r="S321">
        <v>58</v>
      </c>
      <c r="T321">
        <v>4</v>
      </c>
      <c r="U321" t="b">
        <v>1</v>
      </c>
    </row>
    <row r="322" spans="1:21" x14ac:dyDescent="0.25">
      <c r="A322" t="s">
        <v>817</v>
      </c>
      <c r="B322" s="1">
        <v>40731</v>
      </c>
      <c r="C322">
        <v>7</v>
      </c>
      <c r="D322">
        <v>7</v>
      </c>
      <c r="E322">
        <v>2011</v>
      </c>
      <c r="F322" s="1">
        <v>40731</v>
      </c>
      <c r="G322" t="s">
        <v>818</v>
      </c>
      <c r="H322" t="s">
        <v>33</v>
      </c>
      <c r="I322" t="s">
        <v>313</v>
      </c>
      <c r="J322" t="s">
        <v>819</v>
      </c>
      <c r="K322" t="s">
        <v>36</v>
      </c>
      <c r="L322" t="s">
        <v>70</v>
      </c>
      <c r="M322" t="s">
        <v>38</v>
      </c>
      <c r="N322" t="s">
        <v>56</v>
      </c>
      <c r="O322" t="s">
        <v>57</v>
      </c>
      <c r="P322" t="s">
        <v>820</v>
      </c>
      <c r="Q322">
        <v>0</v>
      </c>
      <c r="R322">
        <v>690</v>
      </c>
      <c r="S322">
        <v>138</v>
      </c>
      <c r="T322">
        <v>8</v>
      </c>
      <c r="U322" t="b">
        <v>1</v>
      </c>
    </row>
    <row r="323" spans="1:21" x14ac:dyDescent="0.25">
      <c r="A323" t="s">
        <v>817</v>
      </c>
      <c r="B323" s="1">
        <v>40731</v>
      </c>
      <c r="C323">
        <v>7</v>
      </c>
      <c r="D323">
        <v>7</v>
      </c>
      <c r="E323">
        <v>2011</v>
      </c>
      <c r="F323" s="1">
        <v>40731</v>
      </c>
      <c r="G323" t="s">
        <v>818</v>
      </c>
      <c r="H323" t="s">
        <v>33</v>
      </c>
      <c r="I323" t="s">
        <v>313</v>
      </c>
      <c r="J323" t="s">
        <v>819</v>
      </c>
      <c r="K323" t="s">
        <v>36</v>
      </c>
      <c r="L323" t="s">
        <v>70</v>
      </c>
      <c r="M323" t="s">
        <v>38</v>
      </c>
      <c r="N323" t="s">
        <v>56</v>
      </c>
      <c r="O323" t="s">
        <v>104</v>
      </c>
      <c r="P323" t="s">
        <v>821</v>
      </c>
      <c r="Q323">
        <v>0</v>
      </c>
      <c r="R323">
        <v>547</v>
      </c>
      <c r="S323">
        <v>55</v>
      </c>
      <c r="T323">
        <v>4</v>
      </c>
      <c r="U323" t="b">
        <v>1</v>
      </c>
    </row>
    <row r="324" spans="1:21" x14ac:dyDescent="0.25">
      <c r="A324" t="s">
        <v>822</v>
      </c>
      <c r="B324" s="1">
        <v>40732</v>
      </c>
      <c r="C324">
        <v>8</v>
      </c>
      <c r="D324">
        <v>7</v>
      </c>
      <c r="E324">
        <v>2011</v>
      </c>
      <c r="F324" s="1">
        <v>40732</v>
      </c>
      <c r="G324" t="s">
        <v>823</v>
      </c>
      <c r="H324" t="s">
        <v>320</v>
      </c>
      <c r="I324" t="s">
        <v>321</v>
      </c>
      <c r="J324" t="s">
        <v>321</v>
      </c>
      <c r="K324" t="s">
        <v>36</v>
      </c>
      <c r="L324" t="s">
        <v>70</v>
      </c>
      <c r="M324" t="s">
        <v>98</v>
      </c>
      <c r="N324" t="s">
        <v>71</v>
      </c>
      <c r="O324" t="s">
        <v>295</v>
      </c>
      <c r="P324" t="s">
        <v>824</v>
      </c>
      <c r="Q324">
        <v>0</v>
      </c>
      <c r="R324">
        <v>38</v>
      </c>
      <c r="S324">
        <v>11</v>
      </c>
      <c r="T324">
        <v>2</v>
      </c>
      <c r="U324" t="b">
        <v>1</v>
      </c>
    </row>
    <row r="325" spans="1:21" x14ac:dyDescent="0.25">
      <c r="A325" t="s">
        <v>825</v>
      </c>
      <c r="B325" s="1">
        <v>40733</v>
      </c>
      <c r="C325">
        <v>9</v>
      </c>
      <c r="D325">
        <v>7</v>
      </c>
      <c r="E325">
        <v>2011</v>
      </c>
      <c r="F325" s="1">
        <v>40733</v>
      </c>
      <c r="G325" t="s">
        <v>485</v>
      </c>
      <c r="H325" t="s">
        <v>120</v>
      </c>
      <c r="I325" t="s">
        <v>221</v>
      </c>
      <c r="J325" t="s">
        <v>826</v>
      </c>
      <c r="K325" t="s">
        <v>47</v>
      </c>
      <c r="L325" t="s">
        <v>70</v>
      </c>
      <c r="M325" t="s">
        <v>268</v>
      </c>
      <c r="N325" t="s">
        <v>28</v>
      </c>
      <c r="O325" t="s">
        <v>39</v>
      </c>
      <c r="P325" t="s">
        <v>827</v>
      </c>
      <c r="Q325">
        <v>0</v>
      </c>
      <c r="R325">
        <v>28</v>
      </c>
      <c r="S325">
        <v>10</v>
      </c>
      <c r="T325">
        <v>2</v>
      </c>
      <c r="U325" t="b">
        <v>1</v>
      </c>
    </row>
    <row r="326" spans="1:21" x14ac:dyDescent="0.25">
      <c r="A326" t="s">
        <v>828</v>
      </c>
      <c r="B326" s="1">
        <v>40734</v>
      </c>
      <c r="C326">
        <v>10</v>
      </c>
      <c r="D326">
        <v>7</v>
      </c>
      <c r="E326">
        <v>2011</v>
      </c>
      <c r="F326" s="1">
        <v>40734</v>
      </c>
      <c r="G326" t="s">
        <v>536</v>
      </c>
      <c r="H326" t="s">
        <v>67</v>
      </c>
      <c r="I326" t="s">
        <v>68</v>
      </c>
      <c r="J326" t="s">
        <v>829</v>
      </c>
      <c r="K326" t="s">
        <v>25</v>
      </c>
      <c r="L326" t="s">
        <v>37</v>
      </c>
      <c r="M326" t="s">
        <v>98</v>
      </c>
      <c r="N326" t="s">
        <v>28</v>
      </c>
      <c r="O326" t="s">
        <v>48</v>
      </c>
      <c r="P326" t="s">
        <v>830</v>
      </c>
      <c r="Q326">
        <v>0</v>
      </c>
      <c r="R326">
        <v>22</v>
      </c>
      <c r="S326">
        <v>0</v>
      </c>
      <c r="T326">
        <v>1</v>
      </c>
      <c r="U326" t="b">
        <v>1</v>
      </c>
    </row>
    <row r="327" spans="1:21" x14ac:dyDescent="0.25">
      <c r="A327" t="s">
        <v>831</v>
      </c>
      <c r="B327" s="1">
        <v>40735</v>
      </c>
      <c r="C327">
        <v>11</v>
      </c>
      <c r="D327">
        <v>7</v>
      </c>
      <c r="E327">
        <v>2011</v>
      </c>
      <c r="F327" s="1">
        <v>40735</v>
      </c>
      <c r="G327" t="s">
        <v>832</v>
      </c>
      <c r="H327" t="s">
        <v>33</v>
      </c>
      <c r="I327" t="s">
        <v>347</v>
      </c>
      <c r="J327" t="s">
        <v>347</v>
      </c>
      <c r="K327" t="s">
        <v>36</v>
      </c>
      <c r="L327" t="s">
        <v>26</v>
      </c>
      <c r="M327" t="s">
        <v>38</v>
      </c>
      <c r="N327" t="s">
        <v>28</v>
      </c>
      <c r="O327" t="s">
        <v>29</v>
      </c>
      <c r="P327" t="s">
        <v>833</v>
      </c>
      <c r="Q327">
        <v>0</v>
      </c>
      <c r="R327">
        <v>84</v>
      </c>
      <c r="S327">
        <v>41</v>
      </c>
      <c r="T327">
        <v>4</v>
      </c>
      <c r="U327" t="b">
        <v>1</v>
      </c>
    </row>
    <row r="328" spans="1:21" x14ac:dyDescent="0.25">
      <c r="A328" t="s">
        <v>834</v>
      </c>
      <c r="B328" s="1">
        <v>40735</v>
      </c>
      <c r="C328">
        <v>11</v>
      </c>
      <c r="D328">
        <v>7</v>
      </c>
      <c r="E328">
        <v>2011</v>
      </c>
      <c r="F328" s="1">
        <v>40735</v>
      </c>
      <c r="G328" t="s">
        <v>835</v>
      </c>
      <c r="H328" t="s">
        <v>33</v>
      </c>
      <c r="I328" t="s">
        <v>34</v>
      </c>
      <c r="J328" t="s">
        <v>35</v>
      </c>
      <c r="K328" t="s">
        <v>36</v>
      </c>
      <c r="L328" t="s">
        <v>37</v>
      </c>
      <c r="M328" t="s">
        <v>38</v>
      </c>
      <c r="N328" t="s">
        <v>28</v>
      </c>
      <c r="O328" t="s">
        <v>29</v>
      </c>
      <c r="P328" t="s">
        <v>836</v>
      </c>
      <c r="Q328">
        <v>0</v>
      </c>
      <c r="R328">
        <v>166</v>
      </c>
      <c r="S328">
        <v>76</v>
      </c>
      <c r="T328">
        <v>10</v>
      </c>
      <c r="U328" t="b">
        <v>0</v>
      </c>
    </row>
    <row r="329" spans="1:21" x14ac:dyDescent="0.25">
      <c r="A329" t="s">
        <v>837</v>
      </c>
      <c r="B329" s="1">
        <v>40736</v>
      </c>
      <c r="C329">
        <v>12</v>
      </c>
      <c r="D329">
        <v>7</v>
      </c>
      <c r="E329">
        <v>2011</v>
      </c>
      <c r="F329" s="1">
        <v>40736</v>
      </c>
      <c r="G329" t="s">
        <v>838</v>
      </c>
      <c r="H329" t="s">
        <v>33</v>
      </c>
      <c r="I329" t="s">
        <v>189</v>
      </c>
      <c r="J329" t="s">
        <v>190</v>
      </c>
      <c r="K329" t="s">
        <v>36</v>
      </c>
      <c r="L329" t="s">
        <v>37</v>
      </c>
      <c r="M329" t="s">
        <v>38</v>
      </c>
      <c r="N329" t="s">
        <v>71</v>
      </c>
      <c r="O329" t="s">
        <v>295</v>
      </c>
      <c r="P329" t="s">
        <v>839</v>
      </c>
      <c r="Q329">
        <v>0</v>
      </c>
      <c r="R329">
        <v>156</v>
      </c>
      <c r="S329">
        <v>34</v>
      </c>
      <c r="T329">
        <v>3</v>
      </c>
      <c r="U329" t="b">
        <v>1</v>
      </c>
    </row>
    <row r="330" spans="1:21" x14ac:dyDescent="0.25">
      <c r="A330" t="s">
        <v>840</v>
      </c>
      <c r="B330" s="1">
        <v>40736</v>
      </c>
      <c r="C330">
        <v>12</v>
      </c>
      <c r="D330">
        <v>7</v>
      </c>
      <c r="E330">
        <v>2011</v>
      </c>
      <c r="F330" s="1">
        <v>40736</v>
      </c>
      <c r="G330" t="s">
        <v>411</v>
      </c>
      <c r="H330" t="s">
        <v>33</v>
      </c>
      <c r="I330" t="s">
        <v>80</v>
      </c>
      <c r="J330" t="s">
        <v>80</v>
      </c>
      <c r="K330" t="s">
        <v>36</v>
      </c>
      <c r="L330" t="s">
        <v>37</v>
      </c>
      <c r="M330" t="s">
        <v>27</v>
      </c>
      <c r="N330" t="s">
        <v>28</v>
      </c>
      <c r="O330" t="s">
        <v>48</v>
      </c>
      <c r="P330" t="s">
        <v>841</v>
      </c>
      <c r="Q330">
        <v>0</v>
      </c>
      <c r="R330">
        <v>106</v>
      </c>
      <c r="S330">
        <v>28</v>
      </c>
      <c r="T330">
        <v>5</v>
      </c>
      <c r="U330" t="b">
        <v>0</v>
      </c>
    </row>
    <row r="331" spans="1:21" x14ac:dyDescent="0.25">
      <c r="A331" t="s">
        <v>842</v>
      </c>
      <c r="B331" s="1">
        <v>40756</v>
      </c>
      <c r="C331">
        <v>1</v>
      </c>
      <c r="D331">
        <v>8</v>
      </c>
      <c r="E331">
        <v>2011</v>
      </c>
      <c r="F331" s="1">
        <v>40756</v>
      </c>
      <c r="G331" t="s">
        <v>843</v>
      </c>
      <c r="H331" t="s">
        <v>61</v>
      </c>
      <c r="I331" t="s">
        <v>173</v>
      </c>
      <c r="J331" t="s">
        <v>844</v>
      </c>
      <c r="K331" t="s">
        <v>36</v>
      </c>
      <c r="L331" t="s">
        <v>37</v>
      </c>
      <c r="M331" t="s">
        <v>38</v>
      </c>
      <c r="N331" t="s">
        <v>71</v>
      </c>
      <c r="O331" t="s">
        <v>72</v>
      </c>
      <c r="P331" t="s">
        <v>845</v>
      </c>
      <c r="Q331">
        <v>1</v>
      </c>
      <c r="R331">
        <v>987</v>
      </c>
      <c r="S331">
        <v>-1012</v>
      </c>
      <c r="T331">
        <v>6</v>
      </c>
      <c r="U331" t="b">
        <v>1</v>
      </c>
    </row>
    <row r="332" spans="1:21" x14ac:dyDescent="0.25">
      <c r="A332" t="s">
        <v>842</v>
      </c>
      <c r="B332" s="1">
        <v>40756</v>
      </c>
      <c r="C332">
        <v>1</v>
      </c>
      <c r="D332">
        <v>8</v>
      </c>
      <c r="E332">
        <v>2011</v>
      </c>
      <c r="F332" s="1">
        <v>40756</v>
      </c>
      <c r="G332" t="s">
        <v>843</v>
      </c>
      <c r="H332" t="s">
        <v>61</v>
      </c>
      <c r="I332" t="s">
        <v>173</v>
      </c>
      <c r="J332" t="s">
        <v>844</v>
      </c>
      <c r="K332" t="s">
        <v>36</v>
      </c>
      <c r="L332" t="s">
        <v>37</v>
      </c>
      <c r="M332" t="s">
        <v>38</v>
      </c>
      <c r="N332" t="s">
        <v>28</v>
      </c>
      <c r="O332" t="s">
        <v>48</v>
      </c>
      <c r="P332" t="s">
        <v>846</v>
      </c>
      <c r="Q332">
        <v>1</v>
      </c>
      <c r="R332">
        <v>116</v>
      </c>
      <c r="S332">
        <v>-56</v>
      </c>
      <c r="T332">
        <v>5</v>
      </c>
      <c r="U332" t="b">
        <v>0</v>
      </c>
    </row>
    <row r="333" spans="1:21" x14ac:dyDescent="0.25">
      <c r="A333" t="s">
        <v>847</v>
      </c>
      <c r="B333" s="1">
        <v>40757</v>
      </c>
      <c r="C333">
        <v>2</v>
      </c>
      <c r="D333">
        <v>8</v>
      </c>
      <c r="E333">
        <v>2011</v>
      </c>
      <c r="F333" s="1">
        <v>40757</v>
      </c>
      <c r="G333" t="s">
        <v>848</v>
      </c>
      <c r="H333" t="s">
        <v>44</v>
      </c>
      <c r="I333" t="s">
        <v>849</v>
      </c>
      <c r="J333" t="s">
        <v>850</v>
      </c>
      <c r="K333" t="s">
        <v>47</v>
      </c>
      <c r="L333" t="s">
        <v>37</v>
      </c>
      <c r="M333" t="s">
        <v>38</v>
      </c>
      <c r="N333" t="s">
        <v>28</v>
      </c>
      <c r="O333" t="s">
        <v>151</v>
      </c>
      <c r="P333" t="s">
        <v>851</v>
      </c>
      <c r="Q333">
        <v>0</v>
      </c>
      <c r="R333">
        <v>110</v>
      </c>
      <c r="S333">
        <v>22</v>
      </c>
      <c r="T333">
        <v>6</v>
      </c>
      <c r="U333" t="b">
        <v>0</v>
      </c>
    </row>
    <row r="334" spans="1:21" x14ac:dyDescent="0.25">
      <c r="A334" t="s">
        <v>852</v>
      </c>
      <c r="B334" s="1">
        <v>40758</v>
      </c>
      <c r="C334">
        <v>3</v>
      </c>
      <c r="D334">
        <v>8</v>
      </c>
      <c r="E334">
        <v>2011</v>
      </c>
      <c r="F334" s="1">
        <v>40758</v>
      </c>
      <c r="G334" t="s">
        <v>853</v>
      </c>
      <c r="H334" t="s">
        <v>33</v>
      </c>
      <c r="I334" t="s">
        <v>313</v>
      </c>
      <c r="J334" t="s">
        <v>854</v>
      </c>
      <c r="K334" t="s">
        <v>36</v>
      </c>
      <c r="L334" t="s">
        <v>37</v>
      </c>
      <c r="M334" t="s">
        <v>38</v>
      </c>
      <c r="N334" t="s">
        <v>28</v>
      </c>
      <c r="O334" t="s">
        <v>151</v>
      </c>
      <c r="P334" t="s">
        <v>855</v>
      </c>
      <c r="Q334">
        <v>0</v>
      </c>
      <c r="R334">
        <v>117</v>
      </c>
      <c r="S334">
        <v>15</v>
      </c>
      <c r="T334">
        <v>7</v>
      </c>
      <c r="U334" t="b">
        <v>0</v>
      </c>
    </row>
    <row r="335" spans="1:21" x14ac:dyDescent="0.25">
      <c r="A335" t="s">
        <v>856</v>
      </c>
      <c r="B335" s="1">
        <v>40761</v>
      </c>
      <c r="C335">
        <v>6</v>
      </c>
      <c r="D335">
        <v>8</v>
      </c>
      <c r="E335">
        <v>2011</v>
      </c>
      <c r="F335" s="1">
        <v>40761</v>
      </c>
      <c r="G335" t="s">
        <v>857</v>
      </c>
      <c r="H335" t="s">
        <v>215</v>
      </c>
      <c r="I335" t="s">
        <v>858</v>
      </c>
      <c r="J335" t="s">
        <v>859</v>
      </c>
      <c r="K335" t="s">
        <v>36</v>
      </c>
      <c r="L335" t="s">
        <v>37</v>
      </c>
      <c r="M335" t="s">
        <v>98</v>
      </c>
      <c r="N335" t="s">
        <v>28</v>
      </c>
      <c r="O335" t="s">
        <v>90</v>
      </c>
      <c r="P335" t="s">
        <v>860</v>
      </c>
      <c r="Q335">
        <v>0</v>
      </c>
      <c r="R335">
        <v>152</v>
      </c>
      <c r="S335">
        <v>44</v>
      </c>
      <c r="T335">
        <v>2</v>
      </c>
      <c r="U335" t="b">
        <v>1</v>
      </c>
    </row>
    <row r="336" spans="1:21" x14ac:dyDescent="0.25">
      <c r="A336" t="s">
        <v>856</v>
      </c>
      <c r="B336" s="1">
        <v>40761</v>
      </c>
      <c r="C336">
        <v>6</v>
      </c>
      <c r="D336">
        <v>8</v>
      </c>
      <c r="E336">
        <v>2011</v>
      </c>
      <c r="F336" s="1">
        <v>40761</v>
      </c>
      <c r="G336" t="s">
        <v>857</v>
      </c>
      <c r="H336" t="s">
        <v>215</v>
      </c>
      <c r="I336" t="s">
        <v>858</v>
      </c>
      <c r="J336" t="s">
        <v>859</v>
      </c>
      <c r="K336" t="s">
        <v>36</v>
      </c>
      <c r="L336" t="s">
        <v>37</v>
      </c>
      <c r="M336" t="s">
        <v>98</v>
      </c>
      <c r="N336" t="s">
        <v>56</v>
      </c>
      <c r="O336" t="s">
        <v>104</v>
      </c>
      <c r="P336" t="s">
        <v>861</v>
      </c>
      <c r="Q336">
        <v>0</v>
      </c>
      <c r="R336">
        <v>957</v>
      </c>
      <c r="S336">
        <v>316</v>
      </c>
      <c r="T336">
        <v>12</v>
      </c>
      <c r="U336" t="b">
        <v>1</v>
      </c>
    </row>
    <row r="337" spans="1:21" x14ac:dyDescent="0.25">
      <c r="A337" t="s">
        <v>862</v>
      </c>
      <c r="B337" s="1">
        <v>40761</v>
      </c>
      <c r="C337">
        <v>6</v>
      </c>
      <c r="D337">
        <v>8</v>
      </c>
      <c r="E337">
        <v>2011</v>
      </c>
      <c r="F337" s="1">
        <v>40761</v>
      </c>
      <c r="G337" t="s">
        <v>823</v>
      </c>
      <c r="H337" t="s">
        <v>33</v>
      </c>
      <c r="I337" t="s">
        <v>80</v>
      </c>
      <c r="J337" t="s">
        <v>80</v>
      </c>
      <c r="K337" t="s">
        <v>36</v>
      </c>
      <c r="L337" t="s">
        <v>70</v>
      </c>
      <c r="M337" t="s">
        <v>38</v>
      </c>
      <c r="N337" t="s">
        <v>71</v>
      </c>
      <c r="O337" t="s">
        <v>295</v>
      </c>
      <c r="P337" t="s">
        <v>863</v>
      </c>
      <c r="Q337">
        <v>0</v>
      </c>
      <c r="R337">
        <v>289</v>
      </c>
      <c r="S337">
        <v>48</v>
      </c>
      <c r="T337">
        <v>3</v>
      </c>
      <c r="U337" t="b">
        <v>0</v>
      </c>
    </row>
    <row r="338" spans="1:21" x14ac:dyDescent="0.25">
      <c r="A338" t="s">
        <v>862</v>
      </c>
      <c r="B338" s="1">
        <v>40761</v>
      </c>
      <c r="C338">
        <v>6</v>
      </c>
      <c r="D338">
        <v>8</v>
      </c>
      <c r="E338">
        <v>2011</v>
      </c>
      <c r="F338" s="1">
        <v>40761</v>
      </c>
      <c r="G338" t="s">
        <v>823</v>
      </c>
      <c r="H338" t="s">
        <v>33</v>
      </c>
      <c r="I338" t="s">
        <v>80</v>
      </c>
      <c r="J338" t="s">
        <v>80</v>
      </c>
      <c r="K338" t="s">
        <v>36</v>
      </c>
      <c r="L338" t="s">
        <v>70</v>
      </c>
      <c r="M338" t="s">
        <v>38</v>
      </c>
      <c r="N338" t="s">
        <v>28</v>
      </c>
      <c r="O338" t="s">
        <v>39</v>
      </c>
      <c r="P338" t="s">
        <v>864</v>
      </c>
      <c r="Q338">
        <v>0</v>
      </c>
      <c r="R338">
        <v>10</v>
      </c>
      <c r="S338">
        <v>2</v>
      </c>
      <c r="T338">
        <v>2</v>
      </c>
      <c r="U338" t="b">
        <v>1</v>
      </c>
    </row>
    <row r="339" spans="1:21" x14ac:dyDescent="0.25">
      <c r="A339" t="s">
        <v>862</v>
      </c>
      <c r="B339" s="1">
        <v>40761</v>
      </c>
      <c r="C339">
        <v>6</v>
      </c>
      <c r="D339">
        <v>8</v>
      </c>
      <c r="E339">
        <v>2011</v>
      </c>
      <c r="F339" s="1">
        <v>40761</v>
      </c>
      <c r="G339" t="s">
        <v>823</v>
      </c>
      <c r="H339" t="s">
        <v>33</v>
      </c>
      <c r="I339" t="s">
        <v>80</v>
      </c>
      <c r="J339" t="s">
        <v>80</v>
      </c>
      <c r="K339" t="s">
        <v>36</v>
      </c>
      <c r="L339" t="s">
        <v>70</v>
      </c>
      <c r="M339" t="s">
        <v>38</v>
      </c>
      <c r="N339" t="s">
        <v>28</v>
      </c>
      <c r="O339" t="s">
        <v>39</v>
      </c>
      <c r="P339" t="s">
        <v>865</v>
      </c>
      <c r="Q339">
        <v>0</v>
      </c>
      <c r="R339">
        <v>56</v>
      </c>
      <c r="S339">
        <v>22</v>
      </c>
      <c r="T339">
        <v>5</v>
      </c>
      <c r="U339" t="b">
        <v>1</v>
      </c>
    </row>
    <row r="340" spans="1:21" x14ac:dyDescent="0.25">
      <c r="A340" t="s">
        <v>862</v>
      </c>
      <c r="B340" s="1">
        <v>40761</v>
      </c>
      <c r="C340">
        <v>6</v>
      </c>
      <c r="D340">
        <v>8</v>
      </c>
      <c r="E340">
        <v>2011</v>
      </c>
      <c r="F340" s="1">
        <v>40761</v>
      </c>
      <c r="G340" t="s">
        <v>823</v>
      </c>
      <c r="H340" t="s">
        <v>33</v>
      </c>
      <c r="I340" t="s">
        <v>80</v>
      </c>
      <c r="J340" t="s">
        <v>80</v>
      </c>
      <c r="K340" t="s">
        <v>36</v>
      </c>
      <c r="L340" t="s">
        <v>70</v>
      </c>
      <c r="M340" t="s">
        <v>38</v>
      </c>
      <c r="N340" t="s">
        <v>28</v>
      </c>
      <c r="O340" t="s">
        <v>39</v>
      </c>
      <c r="P340" t="s">
        <v>129</v>
      </c>
      <c r="Q340">
        <v>0</v>
      </c>
      <c r="R340">
        <v>25</v>
      </c>
      <c r="S340">
        <v>6</v>
      </c>
      <c r="T340">
        <v>1</v>
      </c>
      <c r="U340" t="b">
        <v>0</v>
      </c>
    </row>
    <row r="341" spans="1:21" x14ac:dyDescent="0.25">
      <c r="A341" t="s">
        <v>862</v>
      </c>
      <c r="B341" s="1">
        <v>40761</v>
      </c>
      <c r="C341">
        <v>6</v>
      </c>
      <c r="D341">
        <v>8</v>
      </c>
      <c r="E341">
        <v>2011</v>
      </c>
      <c r="F341" s="1">
        <v>40761</v>
      </c>
      <c r="G341" t="s">
        <v>823</v>
      </c>
      <c r="H341" t="s">
        <v>33</v>
      </c>
      <c r="I341" t="s">
        <v>80</v>
      </c>
      <c r="J341" t="s">
        <v>80</v>
      </c>
      <c r="K341" t="s">
        <v>36</v>
      </c>
      <c r="L341" t="s">
        <v>70</v>
      </c>
      <c r="M341" t="s">
        <v>38</v>
      </c>
      <c r="N341" t="s">
        <v>56</v>
      </c>
      <c r="O341" t="s">
        <v>81</v>
      </c>
      <c r="P341" t="s">
        <v>194</v>
      </c>
      <c r="Q341">
        <v>0</v>
      </c>
      <c r="R341">
        <v>113</v>
      </c>
      <c r="S341">
        <v>-13</v>
      </c>
      <c r="T341">
        <v>3</v>
      </c>
      <c r="U341" t="b">
        <v>1</v>
      </c>
    </row>
    <row r="342" spans="1:21" x14ac:dyDescent="0.25">
      <c r="A342" t="s">
        <v>862</v>
      </c>
      <c r="B342" s="1">
        <v>40761</v>
      </c>
      <c r="C342">
        <v>6</v>
      </c>
      <c r="D342">
        <v>8</v>
      </c>
      <c r="E342">
        <v>2011</v>
      </c>
      <c r="F342" s="1">
        <v>40761</v>
      </c>
      <c r="G342" t="s">
        <v>823</v>
      </c>
      <c r="H342" t="s">
        <v>33</v>
      </c>
      <c r="I342" t="s">
        <v>80</v>
      </c>
      <c r="J342" t="s">
        <v>80</v>
      </c>
      <c r="K342" t="s">
        <v>36</v>
      </c>
      <c r="L342" t="s">
        <v>70</v>
      </c>
      <c r="M342" t="s">
        <v>38</v>
      </c>
      <c r="N342" t="s">
        <v>56</v>
      </c>
      <c r="O342" t="s">
        <v>185</v>
      </c>
      <c r="P342" t="s">
        <v>866</v>
      </c>
      <c r="Q342">
        <v>0</v>
      </c>
      <c r="R342">
        <v>860</v>
      </c>
      <c r="S342">
        <v>0</v>
      </c>
      <c r="T342">
        <v>3</v>
      </c>
      <c r="U342" t="b">
        <v>0</v>
      </c>
    </row>
    <row r="343" spans="1:21" x14ac:dyDescent="0.25">
      <c r="A343" t="s">
        <v>867</v>
      </c>
      <c r="B343" s="1">
        <v>40761</v>
      </c>
      <c r="C343">
        <v>6</v>
      </c>
      <c r="D343">
        <v>8</v>
      </c>
      <c r="E343">
        <v>2011</v>
      </c>
      <c r="F343" s="1">
        <v>40761</v>
      </c>
      <c r="G343" t="s">
        <v>660</v>
      </c>
      <c r="H343" t="s">
        <v>67</v>
      </c>
      <c r="I343" t="s">
        <v>68</v>
      </c>
      <c r="J343" t="s">
        <v>868</v>
      </c>
      <c r="K343" t="s">
        <v>25</v>
      </c>
      <c r="L343" t="s">
        <v>37</v>
      </c>
      <c r="M343" t="s">
        <v>38</v>
      </c>
      <c r="N343" t="s">
        <v>28</v>
      </c>
      <c r="O343" t="s">
        <v>111</v>
      </c>
      <c r="P343" t="s">
        <v>869</v>
      </c>
      <c r="Q343">
        <v>0</v>
      </c>
      <c r="R343">
        <v>79</v>
      </c>
      <c r="S343">
        <v>35</v>
      </c>
      <c r="T343">
        <v>5</v>
      </c>
      <c r="U343" t="b">
        <v>1</v>
      </c>
    </row>
    <row r="344" spans="1:21" x14ac:dyDescent="0.25">
      <c r="A344" t="s">
        <v>870</v>
      </c>
      <c r="B344" s="1">
        <v>40761</v>
      </c>
      <c r="C344">
        <v>6</v>
      </c>
      <c r="D344">
        <v>8</v>
      </c>
      <c r="E344">
        <v>2011</v>
      </c>
      <c r="F344" s="1">
        <v>40761</v>
      </c>
      <c r="G344" t="s">
        <v>871</v>
      </c>
      <c r="H344" t="s">
        <v>120</v>
      </c>
      <c r="I344" t="s">
        <v>872</v>
      </c>
      <c r="J344" t="s">
        <v>872</v>
      </c>
      <c r="K344" t="s">
        <v>47</v>
      </c>
      <c r="L344" t="s">
        <v>37</v>
      </c>
      <c r="M344" t="s">
        <v>38</v>
      </c>
      <c r="N344" t="s">
        <v>71</v>
      </c>
      <c r="O344" t="s">
        <v>74</v>
      </c>
      <c r="P344" t="s">
        <v>873</v>
      </c>
      <c r="Q344">
        <v>0</v>
      </c>
      <c r="R344">
        <v>147</v>
      </c>
      <c r="S344">
        <v>-15</v>
      </c>
      <c r="T344">
        <v>2</v>
      </c>
      <c r="U344" t="b">
        <v>0</v>
      </c>
    </row>
    <row r="345" spans="1:21" x14ac:dyDescent="0.25">
      <c r="A345" t="s">
        <v>870</v>
      </c>
      <c r="B345" s="1">
        <v>40761</v>
      </c>
      <c r="C345">
        <v>6</v>
      </c>
      <c r="D345">
        <v>8</v>
      </c>
      <c r="E345">
        <v>2011</v>
      </c>
      <c r="F345" s="1">
        <v>40761</v>
      </c>
      <c r="G345" t="s">
        <v>871</v>
      </c>
      <c r="H345" t="s">
        <v>120</v>
      </c>
      <c r="I345" t="s">
        <v>872</v>
      </c>
      <c r="J345" t="s">
        <v>872</v>
      </c>
      <c r="K345" t="s">
        <v>47</v>
      </c>
      <c r="L345" t="s">
        <v>37</v>
      </c>
      <c r="M345" t="s">
        <v>38</v>
      </c>
      <c r="N345" t="s">
        <v>56</v>
      </c>
      <c r="O345" t="s">
        <v>185</v>
      </c>
      <c r="P345" t="s">
        <v>874</v>
      </c>
      <c r="Q345">
        <v>0</v>
      </c>
      <c r="R345">
        <v>336</v>
      </c>
      <c r="S345">
        <v>114</v>
      </c>
      <c r="T345">
        <v>2</v>
      </c>
      <c r="U345" t="b">
        <v>0</v>
      </c>
    </row>
    <row r="346" spans="1:21" x14ac:dyDescent="0.25">
      <c r="A346" t="s">
        <v>870</v>
      </c>
      <c r="B346" s="1">
        <v>40761</v>
      </c>
      <c r="C346">
        <v>6</v>
      </c>
      <c r="D346">
        <v>8</v>
      </c>
      <c r="E346">
        <v>2011</v>
      </c>
      <c r="F346" s="1">
        <v>40761</v>
      </c>
      <c r="G346" t="s">
        <v>871</v>
      </c>
      <c r="H346" t="s">
        <v>120</v>
      </c>
      <c r="I346" t="s">
        <v>872</v>
      </c>
      <c r="J346" t="s">
        <v>872</v>
      </c>
      <c r="K346" t="s">
        <v>47</v>
      </c>
      <c r="L346" t="s">
        <v>37</v>
      </c>
      <c r="M346" t="s">
        <v>38</v>
      </c>
      <c r="N346" t="s">
        <v>56</v>
      </c>
      <c r="O346" t="s">
        <v>104</v>
      </c>
      <c r="P346" t="s">
        <v>875</v>
      </c>
      <c r="Q346">
        <v>0</v>
      </c>
      <c r="R346">
        <v>59</v>
      </c>
      <c r="S346">
        <v>8</v>
      </c>
      <c r="T346">
        <v>1</v>
      </c>
      <c r="U346" t="b">
        <v>1</v>
      </c>
    </row>
    <row r="347" spans="1:21" x14ac:dyDescent="0.25">
      <c r="A347" t="s">
        <v>876</v>
      </c>
      <c r="B347" s="1">
        <v>40762</v>
      </c>
      <c r="C347">
        <v>7</v>
      </c>
      <c r="D347">
        <v>8</v>
      </c>
      <c r="E347">
        <v>2011</v>
      </c>
      <c r="F347" s="1">
        <v>40762</v>
      </c>
      <c r="G347" t="s">
        <v>402</v>
      </c>
      <c r="H347" t="s">
        <v>61</v>
      </c>
      <c r="I347" t="s">
        <v>108</v>
      </c>
      <c r="J347" t="s">
        <v>877</v>
      </c>
      <c r="K347" t="s">
        <v>36</v>
      </c>
      <c r="L347" t="s">
        <v>70</v>
      </c>
      <c r="M347" t="s">
        <v>27</v>
      </c>
      <c r="N347" t="s">
        <v>28</v>
      </c>
      <c r="O347" t="s">
        <v>29</v>
      </c>
      <c r="P347" t="s">
        <v>878</v>
      </c>
      <c r="Q347">
        <v>0</v>
      </c>
      <c r="R347">
        <v>249</v>
      </c>
      <c r="S347">
        <v>30</v>
      </c>
      <c r="T347">
        <v>5</v>
      </c>
      <c r="U347" t="b">
        <v>0</v>
      </c>
    </row>
    <row r="348" spans="1:21" x14ac:dyDescent="0.25">
      <c r="A348" t="s">
        <v>879</v>
      </c>
      <c r="B348" s="1">
        <v>40762</v>
      </c>
      <c r="C348">
        <v>7</v>
      </c>
      <c r="D348">
        <v>8</v>
      </c>
      <c r="E348">
        <v>2011</v>
      </c>
      <c r="F348" s="1">
        <v>40762</v>
      </c>
      <c r="G348" t="s">
        <v>880</v>
      </c>
      <c r="H348" t="s">
        <v>33</v>
      </c>
      <c r="I348" t="s">
        <v>347</v>
      </c>
      <c r="J348" t="s">
        <v>347</v>
      </c>
      <c r="K348" t="s">
        <v>36</v>
      </c>
      <c r="L348" t="s">
        <v>70</v>
      </c>
      <c r="M348" t="s">
        <v>38</v>
      </c>
      <c r="N348" t="s">
        <v>28</v>
      </c>
      <c r="O348" t="s">
        <v>48</v>
      </c>
      <c r="P348" t="s">
        <v>881</v>
      </c>
      <c r="Q348">
        <v>0</v>
      </c>
      <c r="R348">
        <v>60</v>
      </c>
      <c r="S348">
        <v>22</v>
      </c>
      <c r="T348">
        <v>4</v>
      </c>
      <c r="U348" t="b">
        <v>0</v>
      </c>
    </row>
    <row r="349" spans="1:21" x14ac:dyDescent="0.25">
      <c r="A349" t="s">
        <v>879</v>
      </c>
      <c r="B349" s="1">
        <v>40762</v>
      </c>
      <c r="C349">
        <v>7</v>
      </c>
      <c r="D349">
        <v>8</v>
      </c>
      <c r="E349">
        <v>2011</v>
      </c>
      <c r="F349" s="1">
        <v>40762</v>
      </c>
      <c r="G349" t="s">
        <v>880</v>
      </c>
      <c r="H349" t="s">
        <v>33</v>
      </c>
      <c r="I349" t="s">
        <v>347</v>
      </c>
      <c r="J349" t="s">
        <v>347</v>
      </c>
      <c r="K349" t="s">
        <v>36</v>
      </c>
      <c r="L349" t="s">
        <v>70</v>
      </c>
      <c r="M349" t="s">
        <v>38</v>
      </c>
      <c r="N349" t="s">
        <v>28</v>
      </c>
      <c r="O349" t="s">
        <v>227</v>
      </c>
      <c r="P349" t="s">
        <v>882</v>
      </c>
      <c r="Q349">
        <v>0</v>
      </c>
      <c r="R349">
        <v>116</v>
      </c>
      <c r="S349">
        <v>24</v>
      </c>
      <c r="T349">
        <v>9</v>
      </c>
      <c r="U349" t="b">
        <v>0</v>
      </c>
    </row>
    <row r="350" spans="1:21" x14ac:dyDescent="0.25">
      <c r="A350" t="s">
        <v>879</v>
      </c>
      <c r="B350" s="1">
        <v>40762</v>
      </c>
      <c r="C350">
        <v>7</v>
      </c>
      <c r="D350">
        <v>8</v>
      </c>
      <c r="E350">
        <v>2011</v>
      </c>
      <c r="F350" s="1">
        <v>40762</v>
      </c>
      <c r="G350" t="s">
        <v>880</v>
      </c>
      <c r="H350" t="s">
        <v>33</v>
      </c>
      <c r="I350" t="s">
        <v>347</v>
      </c>
      <c r="J350" t="s">
        <v>347</v>
      </c>
      <c r="K350" t="s">
        <v>36</v>
      </c>
      <c r="L350" t="s">
        <v>70</v>
      </c>
      <c r="M350" t="s">
        <v>38</v>
      </c>
      <c r="N350" t="s">
        <v>28</v>
      </c>
      <c r="O350" t="s">
        <v>54</v>
      </c>
      <c r="P350" t="s">
        <v>774</v>
      </c>
      <c r="Q350">
        <v>0</v>
      </c>
      <c r="R350">
        <v>52</v>
      </c>
      <c r="S350">
        <v>23</v>
      </c>
      <c r="T350">
        <v>1</v>
      </c>
      <c r="U350" t="b">
        <v>0</v>
      </c>
    </row>
    <row r="351" spans="1:21" x14ac:dyDescent="0.25">
      <c r="A351" t="s">
        <v>879</v>
      </c>
      <c r="B351" s="1">
        <v>40762</v>
      </c>
      <c r="C351">
        <v>7</v>
      </c>
      <c r="D351">
        <v>8</v>
      </c>
      <c r="E351">
        <v>2011</v>
      </c>
      <c r="F351" s="1">
        <v>40762</v>
      </c>
      <c r="G351" t="s">
        <v>880</v>
      </c>
      <c r="H351" t="s">
        <v>33</v>
      </c>
      <c r="I351" t="s">
        <v>347</v>
      </c>
      <c r="J351" t="s">
        <v>347</v>
      </c>
      <c r="K351" t="s">
        <v>36</v>
      </c>
      <c r="L351" t="s">
        <v>70</v>
      </c>
      <c r="M351" t="s">
        <v>38</v>
      </c>
      <c r="N351" t="s">
        <v>56</v>
      </c>
      <c r="O351" t="s">
        <v>57</v>
      </c>
      <c r="P351" t="s">
        <v>883</v>
      </c>
      <c r="Q351">
        <v>0</v>
      </c>
      <c r="R351">
        <v>250</v>
      </c>
      <c r="S351">
        <v>105</v>
      </c>
      <c r="T351">
        <v>3</v>
      </c>
      <c r="U351" t="b">
        <v>1</v>
      </c>
    </row>
    <row r="352" spans="1:21" x14ac:dyDescent="0.25">
      <c r="A352" t="s">
        <v>884</v>
      </c>
      <c r="B352" s="1">
        <v>40763</v>
      </c>
      <c r="C352">
        <v>8</v>
      </c>
      <c r="D352">
        <v>8</v>
      </c>
      <c r="E352">
        <v>2011</v>
      </c>
      <c r="F352" s="1">
        <v>40763</v>
      </c>
      <c r="G352" t="s">
        <v>885</v>
      </c>
      <c r="H352" t="s">
        <v>61</v>
      </c>
      <c r="I352" t="s">
        <v>108</v>
      </c>
      <c r="J352" t="s">
        <v>886</v>
      </c>
      <c r="K352" t="s">
        <v>36</v>
      </c>
      <c r="L352" t="s">
        <v>37</v>
      </c>
      <c r="M352" t="s">
        <v>27</v>
      </c>
      <c r="N352" t="s">
        <v>56</v>
      </c>
      <c r="O352" t="s">
        <v>57</v>
      </c>
      <c r="P352" t="s">
        <v>887</v>
      </c>
      <c r="Q352">
        <v>0</v>
      </c>
      <c r="R352">
        <v>249</v>
      </c>
      <c r="S352">
        <v>70</v>
      </c>
      <c r="T352">
        <v>6</v>
      </c>
      <c r="U352" t="b">
        <v>1</v>
      </c>
    </row>
    <row r="353" spans="1:21" x14ac:dyDescent="0.25">
      <c r="A353" t="s">
        <v>888</v>
      </c>
      <c r="B353" s="1">
        <v>40763</v>
      </c>
      <c r="C353">
        <v>8</v>
      </c>
      <c r="D353">
        <v>8</v>
      </c>
      <c r="E353">
        <v>2011</v>
      </c>
      <c r="F353" s="1">
        <v>40763</v>
      </c>
      <c r="G353" t="s">
        <v>889</v>
      </c>
      <c r="H353" t="s">
        <v>61</v>
      </c>
      <c r="I353" t="s">
        <v>108</v>
      </c>
      <c r="J353" t="s">
        <v>890</v>
      </c>
      <c r="K353" t="s">
        <v>36</v>
      </c>
      <c r="L353" t="s">
        <v>26</v>
      </c>
      <c r="M353" t="s">
        <v>38</v>
      </c>
      <c r="N353" t="s">
        <v>28</v>
      </c>
      <c r="O353" t="s">
        <v>39</v>
      </c>
      <c r="P353" t="s">
        <v>865</v>
      </c>
      <c r="Q353">
        <v>0</v>
      </c>
      <c r="R353">
        <v>37</v>
      </c>
      <c r="S353">
        <v>17</v>
      </c>
      <c r="T353">
        <v>3</v>
      </c>
      <c r="U353" t="b">
        <v>1</v>
      </c>
    </row>
    <row r="354" spans="1:21" x14ac:dyDescent="0.25">
      <c r="A354" t="s">
        <v>891</v>
      </c>
      <c r="B354" s="1">
        <v>40764</v>
      </c>
      <c r="C354">
        <v>9</v>
      </c>
      <c r="D354">
        <v>8</v>
      </c>
      <c r="E354">
        <v>2011</v>
      </c>
      <c r="F354" s="1">
        <v>40764</v>
      </c>
      <c r="G354" t="s">
        <v>384</v>
      </c>
      <c r="H354" t="s">
        <v>61</v>
      </c>
      <c r="I354" t="s">
        <v>308</v>
      </c>
      <c r="J354" t="s">
        <v>892</v>
      </c>
      <c r="K354" t="s">
        <v>36</v>
      </c>
      <c r="L354" t="s">
        <v>37</v>
      </c>
      <c r="M354" t="s">
        <v>268</v>
      </c>
      <c r="N354" t="s">
        <v>28</v>
      </c>
      <c r="O354" t="s">
        <v>90</v>
      </c>
      <c r="P354" t="s">
        <v>273</v>
      </c>
      <c r="Q354">
        <v>0</v>
      </c>
      <c r="R354">
        <v>1667</v>
      </c>
      <c r="S354">
        <v>185</v>
      </c>
      <c r="T354">
        <v>6</v>
      </c>
      <c r="U354" t="b">
        <v>1</v>
      </c>
    </row>
    <row r="355" spans="1:21" x14ac:dyDescent="0.25">
      <c r="A355" t="s">
        <v>891</v>
      </c>
      <c r="B355" s="1">
        <v>40764</v>
      </c>
      <c r="C355">
        <v>9</v>
      </c>
      <c r="D355">
        <v>8</v>
      </c>
      <c r="E355">
        <v>2011</v>
      </c>
      <c r="F355" s="1">
        <v>40764</v>
      </c>
      <c r="G355" t="s">
        <v>384</v>
      </c>
      <c r="H355" t="s">
        <v>61</v>
      </c>
      <c r="I355" t="s">
        <v>308</v>
      </c>
      <c r="J355" t="s">
        <v>892</v>
      </c>
      <c r="K355" t="s">
        <v>36</v>
      </c>
      <c r="L355" t="s">
        <v>37</v>
      </c>
      <c r="M355" t="s">
        <v>268</v>
      </c>
      <c r="N355" t="s">
        <v>28</v>
      </c>
      <c r="O355" t="s">
        <v>39</v>
      </c>
      <c r="P355" t="s">
        <v>893</v>
      </c>
      <c r="Q355">
        <v>0</v>
      </c>
      <c r="R355">
        <v>98</v>
      </c>
      <c r="S355">
        <v>12</v>
      </c>
      <c r="T355">
        <v>2</v>
      </c>
      <c r="U355" t="b">
        <v>0</v>
      </c>
    </row>
    <row r="356" spans="1:21" x14ac:dyDescent="0.25">
      <c r="A356" t="s">
        <v>894</v>
      </c>
      <c r="B356" s="1">
        <v>40764</v>
      </c>
      <c r="C356">
        <v>9</v>
      </c>
      <c r="D356">
        <v>8</v>
      </c>
      <c r="E356">
        <v>2011</v>
      </c>
      <c r="F356" s="1">
        <v>40764</v>
      </c>
      <c r="G356" t="s">
        <v>895</v>
      </c>
      <c r="H356" t="s">
        <v>33</v>
      </c>
      <c r="I356" t="s">
        <v>34</v>
      </c>
      <c r="J356" t="s">
        <v>896</v>
      </c>
      <c r="K356" t="s">
        <v>36</v>
      </c>
      <c r="L356" t="s">
        <v>37</v>
      </c>
      <c r="M356" t="s">
        <v>98</v>
      </c>
      <c r="N356" t="s">
        <v>28</v>
      </c>
      <c r="O356" t="s">
        <v>39</v>
      </c>
      <c r="P356" t="s">
        <v>897</v>
      </c>
      <c r="Q356">
        <v>0</v>
      </c>
      <c r="R356">
        <v>56</v>
      </c>
      <c r="S356">
        <v>0</v>
      </c>
      <c r="T356">
        <v>2</v>
      </c>
      <c r="U356" t="b">
        <v>1</v>
      </c>
    </row>
    <row r="357" spans="1:21" x14ac:dyDescent="0.25">
      <c r="A357" t="s">
        <v>894</v>
      </c>
      <c r="B357" s="1">
        <v>40764</v>
      </c>
      <c r="C357">
        <v>9</v>
      </c>
      <c r="D357">
        <v>8</v>
      </c>
      <c r="E357">
        <v>2011</v>
      </c>
      <c r="F357" s="1">
        <v>40764</v>
      </c>
      <c r="G357" t="s">
        <v>895</v>
      </c>
      <c r="H357" t="s">
        <v>33</v>
      </c>
      <c r="I357" t="s">
        <v>34</v>
      </c>
      <c r="J357" t="s">
        <v>896</v>
      </c>
      <c r="K357" t="s">
        <v>36</v>
      </c>
      <c r="L357" t="s">
        <v>37</v>
      </c>
      <c r="M357" t="s">
        <v>98</v>
      </c>
      <c r="N357" t="s">
        <v>28</v>
      </c>
      <c r="O357" t="s">
        <v>39</v>
      </c>
      <c r="P357" t="s">
        <v>134</v>
      </c>
      <c r="Q357">
        <v>0</v>
      </c>
      <c r="R357">
        <v>22</v>
      </c>
      <c r="S357">
        <v>7</v>
      </c>
      <c r="T357">
        <v>2</v>
      </c>
      <c r="U357" t="b">
        <v>0</v>
      </c>
    </row>
    <row r="358" spans="1:21" x14ac:dyDescent="0.25">
      <c r="A358" t="s">
        <v>894</v>
      </c>
      <c r="B358" s="1">
        <v>40764</v>
      </c>
      <c r="C358">
        <v>9</v>
      </c>
      <c r="D358">
        <v>8</v>
      </c>
      <c r="E358">
        <v>2011</v>
      </c>
      <c r="F358" s="1">
        <v>40764</v>
      </c>
      <c r="G358" t="s">
        <v>895</v>
      </c>
      <c r="H358" t="s">
        <v>33</v>
      </c>
      <c r="I358" t="s">
        <v>34</v>
      </c>
      <c r="J358" t="s">
        <v>896</v>
      </c>
      <c r="K358" t="s">
        <v>36</v>
      </c>
      <c r="L358" t="s">
        <v>37</v>
      </c>
      <c r="M358" t="s">
        <v>98</v>
      </c>
      <c r="N358" t="s">
        <v>28</v>
      </c>
      <c r="O358" t="s">
        <v>54</v>
      </c>
      <c r="P358" t="s">
        <v>92</v>
      </c>
      <c r="Q358">
        <v>0</v>
      </c>
      <c r="R358">
        <v>95</v>
      </c>
      <c r="S358">
        <v>42</v>
      </c>
      <c r="T358">
        <v>4</v>
      </c>
      <c r="U358" t="b">
        <v>1</v>
      </c>
    </row>
    <row r="359" spans="1:21" x14ac:dyDescent="0.25">
      <c r="A359" t="s">
        <v>894</v>
      </c>
      <c r="B359" s="1">
        <v>40764</v>
      </c>
      <c r="C359">
        <v>9</v>
      </c>
      <c r="D359">
        <v>8</v>
      </c>
      <c r="E359">
        <v>2011</v>
      </c>
      <c r="F359" s="1">
        <v>40764</v>
      </c>
      <c r="G359" t="s">
        <v>895</v>
      </c>
      <c r="H359" t="s">
        <v>33</v>
      </c>
      <c r="I359" t="s">
        <v>34</v>
      </c>
      <c r="J359" t="s">
        <v>896</v>
      </c>
      <c r="K359" t="s">
        <v>36</v>
      </c>
      <c r="L359" t="s">
        <v>37</v>
      </c>
      <c r="M359" t="s">
        <v>98</v>
      </c>
      <c r="N359" t="s">
        <v>28</v>
      </c>
      <c r="O359" t="s">
        <v>183</v>
      </c>
      <c r="P359" t="s">
        <v>898</v>
      </c>
      <c r="Q359">
        <v>0</v>
      </c>
      <c r="R359">
        <v>97</v>
      </c>
      <c r="S359">
        <v>31</v>
      </c>
      <c r="T359">
        <v>3</v>
      </c>
      <c r="U359" t="b">
        <v>0</v>
      </c>
    </row>
    <row r="360" spans="1:21" x14ac:dyDescent="0.25">
      <c r="A360" t="s">
        <v>899</v>
      </c>
      <c r="B360" s="1">
        <v>40764</v>
      </c>
      <c r="C360">
        <v>9</v>
      </c>
      <c r="D360">
        <v>8</v>
      </c>
      <c r="E360">
        <v>2011</v>
      </c>
      <c r="F360" s="1">
        <v>40764</v>
      </c>
      <c r="G360" t="s">
        <v>900</v>
      </c>
      <c r="H360" t="s">
        <v>120</v>
      </c>
      <c r="I360" t="s">
        <v>901</v>
      </c>
      <c r="J360" t="s">
        <v>902</v>
      </c>
      <c r="K360" t="s">
        <v>47</v>
      </c>
      <c r="L360" t="s">
        <v>70</v>
      </c>
      <c r="M360" t="s">
        <v>27</v>
      </c>
      <c r="N360" t="s">
        <v>28</v>
      </c>
      <c r="O360" t="s">
        <v>90</v>
      </c>
      <c r="P360" t="s">
        <v>903</v>
      </c>
      <c r="Q360">
        <v>0</v>
      </c>
      <c r="R360">
        <v>6517</v>
      </c>
      <c r="S360">
        <v>2476</v>
      </c>
      <c r="T360">
        <v>12</v>
      </c>
      <c r="U360" t="b">
        <v>0</v>
      </c>
    </row>
    <row r="361" spans="1:21" x14ac:dyDescent="0.25">
      <c r="A361" t="s">
        <v>899</v>
      </c>
      <c r="B361" s="1">
        <v>40764</v>
      </c>
      <c r="C361">
        <v>9</v>
      </c>
      <c r="D361">
        <v>8</v>
      </c>
      <c r="E361">
        <v>2011</v>
      </c>
      <c r="F361" s="1">
        <v>40764</v>
      </c>
      <c r="G361" t="s">
        <v>900</v>
      </c>
      <c r="H361" t="s">
        <v>120</v>
      </c>
      <c r="I361" t="s">
        <v>901</v>
      </c>
      <c r="J361" t="s">
        <v>902</v>
      </c>
      <c r="K361" t="s">
        <v>47</v>
      </c>
      <c r="L361" t="s">
        <v>70</v>
      </c>
      <c r="M361" t="s">
        <v>27</v>
      </c>
      <c r="N361" t="s">
        <v>28</v>
      </c>
      <c r="O361" t="s">
        <v>54</v>
      </c>
      <c r="P361" t="s">
        <v>904</v>
      </c>
      <c r="Q361">
        <v>0</v>
      </c>
      <c r="R361">
        <v>457</v>
      </c>
      <c r="S361">
        <v>76</v>
      </c>
      <c r="T361">
        <v>9</v>
      </c>
      <c r="U361" t="b">
        <v>1</v>
      </c>
    </row>
    <row r="362" spans="1:21" x14ac:dyDescent="0.25">
      <c r="A362" t="s">
        <v>905</v>
      </c>
      <c r="B362" s="1">
        <v>40764</v>
      </c>
      <c r="C362">
        <v>9</v>
      </c>
      <c r="D362">
        <v>8</v>
      </c>
      <c r="E362">
        <v>2011</v>
      </c>
      <c r="F362" s="1">
        <v>40764</v>
      </c>
      <c r="G362" t="s">
        <v>906</v>
      </c>
      <c r="H362" t="s">
        <v>61</v>
      </c>
      <c r="I362" t="s">
        <v>108</v>
      </c>
      <c r="J362" t="s">
        <v>907</v>
      </c>
      <c r="K362" t="s">
        <v>36</v>
      </c>
      <c r="L362" t="s">
        <v>37</v>
      </c>
      <c r="M362" t="s">
        <v>38</v>
      </c>
      <c r="N362" t="s">
        <v>28</v>
      </c>
      <c r="O362" t="s">
        <v>54</v>
      </c>
      <c r="P362" t="s">
        <v>908</v>
      </c>
      <c r="Q362">
        <v>0</v>
      </c>
      <c r="R362">
        <v>51</v>
      </c>
      <c r="S362">
        <v>20</v>
      </c>
      <c r="T362">
        <v>3</v>
      </c>
      <c r="U362" t="b">
        <v>0</v>
      </c>
    </row>
    <row r="363" spans="1:21" x14ac:dyDescent="0.25">
      <c r="A363" t="s">
        <v>909</v>
      </c>
      <c r="B363" s="1">
        <v>40765</v>
      </c>
      <c r="C363">
        <v>10</v>
      </c>
      <c r="D363">
        <v>8</v>
      </c>
      <c r="E363">
        <v>2011</v>
      </c>
      <c r="F363" s="1">
        <v>40765</v>
      </c>
      <c r="G363" t="s">
        <v>910</v>
      </c>
      <c r="H363" t="s">
        <v>33</v>
      </c>
      <c r="I363" t="s">
        <v>347</v>
      </c>
      <c r="J363" t="s">
        <v>347</v>
      </c>
      <c r="K363" t="s">
        <v>36</v>
      </c>
      <c r="L363" t="s">
        <v>26</v>
      </c>
      <c r="M363" t="s">
        <v>38</v>
      </c>
      <c r="N363" t="s">
        <v>28</v>
      </c>
      <c r="O363" t="s">
        <v>48</v>
      </c>
      <c r="P363" t="s">
        <v>601</v>
      </c>
      <c r="Q363">
        <v>0</v>
      </c>
      <c r="R363">
        <v>36</v>
      </c>
      <c r="S363">
        <v>3</v>
      </c>
      <c r="T363">
        <v>2</v>
      </c>
      <c r="U363" t="b">
        <v>0</v>
      </c>
    </row>
    <row r="364" spans="1:21" x14ac:dyDescent="0.25">
      <c r="A364" t="s">
        <v>909</v>
      </c>
      <c r="B364" s="1">
        <v>40765</v>
      </c>
      <c r="C364">
        <v>10</v>
      </c>
      <c r="D364">
        <v>8</v>
      </c>
      <c r="E364">
        <v>2011</v>
      </c>
      <c r="F364" s="1">
        <v>40765</v>
      </c>
      <c r="G364" t="s">
        <v>910</v>
      </c>
      <c r="H364" t="s">
        <v>33</v>
      </c>
      <c r="I364" t="s">
        <v>347</v>
      </c>
      <c r="J364" t="s">
        <v>347</v>
      </c>
      <c r="K364" t="s">
        <v>36</v>
      </c>
      <c r="L364" t="s">
        <v>26</v>
      </c>
      <c r="M364" t="s">
        <v>38</v>
      </c>
      <c r="N364" t="s">
        <v>28</v>
      </c>
      <c r="O364" t="s">
        <v>48</v>
      </c>
      <c r="P364" t="s">
        <v>846</v>
      </c>
      <c r="Q364">
        <v>0</v>
      </c>
      <c r="R364">
        <v>93</v>
      </c>
      <c r="S364">
        <v>24</v>
      </c>
      <c r="T364">
        <v>2</v>
      </c>
      <c r="U364" t="b">
        <v>1</v>
      </c>
    </row>
    <row r="365" spans="1:21" x14ac:dyDescent="0.25">
      <c r="A365" t="s">
        <v>911</v>
      </c>
      <c r="B365" s="1">
        <v>40765</v>
      </c>
      <c r="C365">
        <v>10</v>
      </c>
      <c r="D365">
        <v>8</v>
      </c>
      <c r="E365">
        <v>2011</v>
      </c>
      <c r="F365" s="1">
        <v>40765</v>
      </c>
      <c r="G365" t="s">
        <v>580</v>
      </c>
      <c r="H365" t="s">
        <v>23</v>
      </c>
      <c r="I365" t="s">
        <v>24</v>
      </c>
      <c r="J365" t="s">
        <v>24</v>
      </c>
      <c r="K365" t="s">
        <v>25</v>
      </c>
      <c r="L365" t="s">
        <v>26</v>
      </c>
      <c r="M365" t="s">
        <v>27</v>
      </c>
      <c r="N365" t="s">
        <v>71</v>
      </c>
      <c r="O365" t="s">
        <v>72</v>
      </c>
      <c r="P365" t="s">
        <v>912</v>
      </c>
      <c r="Q365">
        <v>1</v>
      </c>
      <c r="R365">
        <v>123</v>
      </c>
      <c r="S365">
        <v>-30</v>
      </c>
      <c r="T365">
        <v>2</v>
      </c>
      <c r="U365" t="b">
        <v>1</v>
      </c>
    </row>
    <row r="366" spans="1:21" x14ac:dyDescent="0.25">
      <c r="A366" t="s">
        <v>911</v>
      </c>
      <c r="B366" s="1">
        <v>40765</v>
      </c>
      <c r="C366">
        <v>10</v>
      </c>
      <c r="D366">
        <v>8</v>
      </c>
      <c r="E366">
        <v>2011</v>
      </c>
      <c r="F366" s="1">
        <v>40765</v>
      </c>
      <c r="G366" t="s">
        <v>580</v>
      </c>
      <c r="H366" t="s">
        <v>23</v>
      </c>
      <c r="I366" t="s">
        <v>24</v>
      </c>
      <c r="J366" t="s">
        <v>24</v>
      </c>
      <c r="K366" t="s">
        <v>25</v>
      </c>
      <c r="L366" t="s">
        <v>26</v>
      </c>
      <c r="M366" t="s">
        <v>27</v>
      </c>
      <c r="N366" t="s">
        <v>28</v>
      </c>
      <c r="O366" t="s">
        <v>39</v>
      </c>
      <c r="P366" t="s">
        <v>913</v>
      </c>
      <c r="Q366">
        <v>1</v>
      </c>
      <c r="R366">
        <v>5</v>
      </c>
      <c r="S366">
        <v>0</v>
      </c>
      <c r="T366">
        <v>2</v>
      </c>
      <c r="U366" t="b">
        <v>0</v>
      </c>
    </row>
    <row r="367" spans="1:21" x14ac:dyDescent="0.25">
      <c r="A367" t="s">
        <v>914</v>
      </c>
      <c r="B367" s="1">
        <v>40766</v>
      </c>
      <c r="C367">
        <v>11</v>
      </c>
      <c r="D367">
        <v>8</v>
      </c>
      <c r="E367">
        <v>2011</v>
      </c>
      <c r="F367" s="1">
        <v>40766</v>
      </c>
      <c r="G367" t="s">
        <v>915</v>
      </c>
      <c r="H367" t="s">
        <v>44</v>
      </c>
      <c r="I367" t="s">
        <v>460</v>
      </c>
      <c r="J367" t="s">
        <v>916</v>
      </c>
      <c r="K367" t="s">
        <v>47</v>
      </c>
      <c r="L367" t="s">
        <v>26</v>
      </c>
      <c r="M367" t="s">
        <v>38</v>
      </c>
      <c r="N367" t="s">
        <v>28</v>
      </c>
      <c r="O367" t="s">
        <v>227</v>
      </c>
      <c r="P367" t="s">
        <v>917</v>
      </c>
      <c r="Q367">
        <v>0</v>
      </c>
      <c r="R367">
        <v>42</v>
      </c>
      <c r="S367">
        <v>16</v>
      </c>
      <c r="T367">
        <v>5</v>
      </c>
      <c r="U367" t="b">
        <v>1</v>
      </c>
    </row>
    <row r="368" spans="1:21" x14ac:dyDescent="0.25">
      <c r="A368" t="s">
        <v>914</v>
      </c>
      <c r="B368" s="1">
        <v>40766</v>
      </c>
      <c r="C368">
        <v>11</v>
      </c>
      <c r="D368">
        <v>8</v>
      </c>
      <c r="E368">
        <v>2011</v>
      </c>
      <c r="F368" s="1">
        <v>40766</v>
      </c>
      <c r="G368" t="s">
        <v>915</v>
      </c>
      <c r="H368" t="s">
        <v>44</v>
      </c>
      <c r="I368" t="s">
        <v>460</v>
      </c>
      <c r="J368" t="s">
        <v>916</v>
      </c>
      <c r="K368" t="s">
        <v>47</v>
      </c>
      <c r="L368" t="s">
        <v>26</v>
      </c>
      <c r="M368" t="s">
        <v>38</v>
      </c>
      <c r="N368" t="s">
        <v>28</v>
      </c>
      <c r="O368" t="s">
        <v>183</v>
      </c>
      <c r="P368" t="s">
        <v>918</v>
      </c>
      <c r="Q368">
        <v>0</v>
      </c>
      <c r="R368">
        <v>349</v>
      </c>
      <c r="S368">
        <v>175</v>
      </c>
      <c r="T368">
        <v>7</v>
      </c>
      <c r="U368" t="b">
        <v>0</v>
      </c>
    </row>
    <row r="369" spans="1:21" x14ac:dyDescent="0.25">
      <c r="A369" t="s">
        <v>919</v>
      </c>
      <c r="B369" s="1">
        <v>40766</v>
      </c>
      <c r="C369">
        <v>11</v>
      </c>
      <c r="D369">
        <v>8</v>
      </c>
      <c r="E369">
        <v>2011</v>
      </c>
      <c r="F369" s="1">
        <v>40766</v>
      </c>
      <c r="G369" t="s">
        <v>920</v>
      </c>
      <c r="H369" t="s">
        <v>61</v>
      </c>
      <c r="I369" t="s">
        <v>108</v>
      </c>
      <c r="J369" t="s">
        <v>226</v>
      </c>
      <c r="K369" t="s">
        <v>36</v>
      </c>
      <c r="L369" t="s">
        <v>37</v>
      </c>
      <c r="M369" t="s">
        <v>98</v>
      </c>
      <c r="N369" t="s">
        <v>28</v>
      </c>
      <c r="O369" t="s">
        <v>39</v>
      </c>
      <c r="P369" t="s">
        <v>921</v>
      </c>
      <c r="Q369">
        <v>0</v>
      </c>
      <c r="R369">
        <v>83</v>
      </c>
      <c r="S369">
        <v>31</v>
      </c>
      <c r="T369">
        <v>6</v>
      </c>
      <c r="U369" t="b">
        <v>1</v>
      </c>
    </row>
    <row r="370" spans="1:21" x14ac:dyDescent="0.25">
      <c r="A370" t="s">
        <v>922</v>
      </c>
      <c r="B370" s="1">
        <v>40766</v>
      </c>
      <c r="C370">
        <v>11</v>
      </c>
      <c r="D370">
        <v>8</v>
      </c>
      <c r="E370">
        <v>2011</v>
      </c>
      <c r="F370" s="1">
        <v>40766</v>
      </c>
      <c r="G370" t="s">
        <v>923</v>
      </c>
      <c r="H370" t="s">
        <v>61</v>
      </c>
      <c r="I370" t="s">
        <v>108</v>
      </c>
      <c r="J370" t="s">
        <v>924</v>
      </c>
      <c r="K370" t="s">
        <v>36</v>
      </c>
      <c r="L370" t="s">
        <v>37</v>
      </c>
      <c r="M370" t="s">
        <v>27</v>
      </c>
      <c r="N370" t="s">
        <v>28</v>
      </c>
      <c r="O370" t="s">
        <v>48</v>
      </c>
      <c r="P370" t="s">
        <v>925</v>
      </c>
      <c r="Q370">
        <v>0</v>
      </c>
      <c r="R370">
        <v>84</v>
      </c>
      <c r="S370">
        <v>9</v>
      </c>
      <c r="T370">
        <v>3</v>
      </c>
      <c r="U370" t="b">
        <v>1</v>
      </c>
    </row>
    <row r="371" spans="1:21" x14ac:dyDescent="0.25">
      <c r="A371" t="s">
        <v>926</v>
      </c>
      <c r="B371" s="1">
        <v>40766</v>
      </c>
      <c r="C371">
        <v>11</v>
      </c>
      <c r="D371">
        <v>8</v>
      </c>
      <c r="E371">
        <v>2011</v>
      </c>
      <c r="F371" s="1">
        <v>40766</v>
      </c>
      <c r="G371" t="s">
        <v>927</v>
      </c>
      <c r="H371" t="s">
        <v>33</v>
      </c>
      <c r="I371" t="s">
        <v>34</v>
      </c>
      <c r="J371" t="s">
        <v>928</v>
      </c>
      <c r="K371" t="s">
        <v>36</v>
      </c>
      <c r="L371" t="s">
        <v>26</v>
      </c>
      <c r="M371" t="s">
        <v>38</v>
      </c>
      <c r="N371" t="s">
        <v>28</v>
      </c>
      <c r="O371" t="s">
        <v>54</v>
      </c>
      <c r="P371" t="s">
        <v>929</v>
      </c>
      <c r="Q371">
        <v>0</v>
      </c>
      <c r="R371">
        <v>168</v>
      </c>
      <c r="S371">
        <v>56</v>
      </c>
      <c r="T371">
        <v>3</v>
      </c>
      <c r="U371" t="b">
        <v>1</v>
      </c>
    </row>
    <row r="372" spans="1:21" x14ac:dyDescent="0.25">
      <c r="A372" t="s">
        <v>930</v>
      </c>
      <c r="B372" s="1">
        <v>40766</v>
      </c>
      <c r="C372">
        <v>11</v>
      </c>
      <c r="D372">
        <v>8</v>
      </c>
      <c r="E372">
        <v>2011</v>
      </c>
      <c r="F372" s="1">
        <v>40766</v>
      </c>
      <c r="G372" t="s">
        <v>500</v>
      </c>
      <c r="H372" t="s">
        <v>33</v>
      </c>
      <c r="I372" t="s">
        <v>313</v>
      </c>
      <c r="J372" t="s">
        <v>931</v>
      </c>
      <c r="K372" t="s">
        <v>36</v>
      </c>
      <c r="L372" t="s">
        <v>70</v>
      </c>
      <c r="M372" t="s">
        <v>268</v>
      </c>
      <c r="N372" t="s">
        <v>71</v>
      </c>
      <c r="O372" t="s">
        <v>72</v>
      </c>
      <c r="P372" t="s">
        <v>932</v>
      </c>
      <c r="Q372">
        <v>0</v>
      </c>
      <c r="R372">
        <v>769</v>
      </c>
      <c r="S372">
        <v>299</v>
      </c>
      <c r="T372">
        <v>6</v>
      </c>
      <c r="U372" t="b">
        <v>1</v>
      </c>
    </row>
    <row r="373" spans="1:21" x14ac:dyDescent="0.25">
      <c r="A373" t="s">
        <v>930</v>
      </c>
      <c r="B373" s="1">
        <v>40766</v>
      </c>
      <c r="C373">
        <v>11</v>
      </c>
      <c r="D373">
        <v>8</v>
      </c>
      <c r="E373">
        <v>2011</v>
      </c>
      <c r="F373" s="1">
        <v>40766</v>
      </c>
      <c r="G373" t="s">
        <v>500</v>
      </c>
      <c r="H373" t="s">
        <v>33</v>
      </c>
      <c r="I373" t="s">
        <v>313</v>
      </c>
      <c r="J373" t="s">
        <v>931</v>
      </c>
      <c r="K373" t="s">
        <v>36</v>
      </c>
      <c r="L373" t="s">
        <v>70</v>
      </c>
      <c r="M373" t="s">
        <v>268</v>
      </c>
      <c r="N373" t="s">
        <v>71</v>
      </c>
      <c r="O373" t="s">
        <v>295</v>
      </c>
      <c r="P373" t="s">
        <v>933</v>
      </c>
      <c r="Q373">
        <v>0</v>
      </c>
      <c r="R373">
        <v>85</v>
      </c>
      <c r="S373">
        <v>14</v>
      </c>
      <c r="T373">
        <v>2</v>
      </c>
      <c r="U373" t="b">
        <v>0</v>
      </c>
    </row>
    <row r="374" spans="1:21" x14ac:dyDescent="0.25">
      <c r="A374" t="s">
        <v>930</v>
      </c>
      <c r="B374" s="1">
        <v>40766</v>
      </c>
      <c r="C374">
        <v>11</v>
      </c>
      <c r="D374">
        <v>8</v>
      </c>
      <c r="E374">
        <v>2011</v>
      </c>
      <c r="F374" s="1">
        <v>40766</v>
      </c>
      <c r="G374" t="s">
        <v>500</v>
      </c>
      <c r="H374" t="s">
        <v>33</v>
      </c>
      <c r="I374" t="s">
        <v>313</v>
      </c>
      <c r="J374" t="s">
        <v>931</v>
      </c>
      <c r="K374" t="s">
        <v>36</v>
      </c>
      <c r="L374" t="s">
        <v>70</v>
      </c>
      <c r="M374" t="s">
        <v>268</v>
      </c>
      <c r="N374" t="s">
        <v>28</v>
      </c>
      <c r="O374" t="s">
        <v>48</v>
      </c>
      <c r="P374" t="s">
        <v>934</v>
      </c>
      <c r="Q374">
        <v>0</v>
      </c>
      <c r="R374">
        <v>368</v>
      </c>
      <c r="S374">
        <v>70</v>
      </c>
      <c r="T374">
        <v>7</v>
      </c>
      <c r="U374" t="b">
        <v>0</v>
      </c>
    </row>
    <row r="375" spans="1:21" x14ac:dyDescent="0.25">
      <c r="A375" t="s">
        <v>930</v>
      </c>
      <c r="B375" s="1">
        <v>40766</v>
      </c>
      <c r="C375">
        <v>11</v>
      </c>
      <c r="D375">
        <v>8</v>
      </c>
      <c r="E375">
        <v>2011</v>
      </c>
      <c r="F375" s="1">
        <v>40766</v>
      </c>
      <c r="G375" t="s">
        <v>500</v>
      </c>
      <c r="H375" t="s">
        <v>33</v>
      </c>
      <c r="I375" t="s">
        <v>313</v>
      </c>
      <c r="J375" t="s">
        <v>931</v>
      </c>
      <c r="K375" t="s">
        <v>36</v>
      </c>
      <c r="L375" t="s">
        <v>70</v>
      </c>
      <c r="M375" t="s">
        <v>268</v>
      </c>
      <c r="N375" t="s">
        <v>28</v>
      </c>
      <c r="O375" t="s">
        <v>227</v>
      </c>
      <c r="P375" t="s">
        <v>935</v>
      </c>
      <c r="Q375">
        <v>0</v>
      </c>
      <c r="R375">
        <v>34</v>
      </c>
      <c r="S375">
        <v>8</v>
      </c>
      <c r="T375">
        <v>3</v>
      </c>
      <c r="U375" t="b">
        <v>0</v>
      </c>
    </row>
    <row r="376" spans="1:21" x14ac:dyDescent="0.25">
      <c r="A376" t="s">
        <v>936</v>
      </c>
      <c r="B376" s="1">
        <v>40767</v>
      </c>
      <c r="C376">
        <v>12</v>
      </c>
      <c r="D376">
        <v>8</v>
      </c>
      <c r="E376">
        <v>2011</v>
      </c>
      <c r="F376" s="1">
        <v>40767</v>
      </c>
      <c r="G376" t="s">
        <v>937</v>
      </c>
      <c r="H376" t="s">
        <v>61</v>
      </c>
      <c r="I376" t="s">
        <v>108</v>
      </c>
      <c r="J376" t="s">
        <v>938</v>
      </c>
      <c r="K376" t="s">
        <v>36</v>
      </c>
      <c r="L376" t="s">
        <v>70</v>
      </c>
      <c r="M376" t="s">
        <v>38</v>
      </c>
      <c r="N376" t="s">
        <v>28</v>
      </c>
      <c r="O376" t="s">
        <v>39</v>
      </c>
      <c r="P376" t="s">
        <v>939</v>
      </c>
      <c r="Q376">
        <v>0</v>
      </c>
      <c r="R376">
        <v>50</v>
      </c>
      <c r="S376">
        <v>23</v>
      </c>
      <c r="T376">
        <v>5</v>
      </c>
      <c r="U376" t="b">
        <v>0</v>
      </c>
    </row>
    <row r="377" spans="1:21" x14ac:dyDescent="0.25">
      <c r="A377" t="s">
        <v>936</v>
      </c>
      <c r="B377" s="1">
        <v>40767</v>
      </c>
      <c r="C377">
        <v>12</v>
      </c>
      <c r="D377">
        <v>8</v>
      </c>
      <c r="E377">
        <v>2011</v>
      </c>
      <c r="F377" s="1">
        <v>40767</v>
      </c>
      <c r="G377" t="s">
        <v>937</v>
      </c>
      <c r="H377" t="s">
        <v>61</v>
      </c>
      <c r="I377" t="s">
        <v>108</v>
      </c>
      <c r="J377" t="s">
        <v>938</v>
      </c>
      <c r="K377" t="s">
        <v>36</v>
      </c>
      <c r="L377" t="s">
        <v>70</v>
      </c>
      <c r="M377" t="s">
        <v>38</v>
      </c>
      <c r="N377" t="s">
        <v>28</v>
      </c>
      <c r="O377" t="s">
        <v>39</v>
      </c>
      <c r="P377" t="s">
        <v>940</v>
      </c>
      <c r="Q377">
        <v>0</v>
      </c>
      <c r="R377">
        <v>46</v>
      </c>
      <c r="S377">
        <v>2</v>
      </c>
      <c r="T377">
        <v>3</v>
      </c>
      <c r="U377" t="b">
        <v>1</v>
      </c>
    </row>
    <row r="378" spans="1:21" x14ac:dyDescent="0.25">
      <c r="A378" t="s">
        <v>936</v>
      </c>
      <c r="B378" s="1">
        <v>40767</v>
      </c>
      <c r="C378">
        <v>12</v>
      </c>
      <c r="D378">
        <v>8</v>
      </c>
      <c r="E378">
        <v>2011</v>
      </c>
      <c r="F378" s="1">
        <v>40767</v>
      </c>
      <c r="G378" t="s">
        <v>937</v>
      </c>
      <c r="H378" t="s">
        <v>61</v>
      </c>
      <c r="I378" t="s">
        <v>108</v>
      </c>
      <c r="J378" t="s">
        <v>938</v>
      </c>
      <c r="K378" t="s">
        <v>36</v>
      </c>
      <c r="L378" t="s">
        <v>70</v>
      </c>
      <c r="M378" t="s">
        <v>38</v>
      </c>
      <c r="N378" t="s">
        <v>28</v>
      </c>
      <c r="O378" t="s">
        <v>227</v>
      </c>
      <c r="P378" t="s">
        <v>941</v>
      </c>
      <c r="Q378">
        <v>0</v>
      </c>
      <c r="R378">
        <v>40</v>
      </c>
      <c r="S378">
        <v>0</v>
      </c>
      <c r="T378">
        <v>3</v>
      </c>
      <c r="U378" t="b">
        <v>0</v>
      </c>
    </row>
    <row r="379" spans="1:21" x14ac:dyDescent="0.25">
      <c r="A379" t="s">
        <v>942</v>
      </c>
      <c r="B379" s="1">
        <v>40767</v>
      </c>
      <c r="C379">
        <v>12</v>
      </c>
      <c r="D379">
        <v>8</v>
      </c>
      <c r="E379">
        <v>2011</v>
      </c>
      <c r="F379" s="1">
        <v>40767</v>
      </c>
      <c r="G379" t="s">
        <v>172</v>
      </c>
      <c r="H379" t="s">
        <v>67</v>
      </c>
      <c r="I379" t="s">
        <v>68</v>
      </c>
      <c r="J379" t="s">
        <v>943</v>
      </c>
      <c r="K379" t="s">
        <v>25</v>
      </c>
      <c r="L379" t="s">
        <v>37</v>
      </c>
      <c r="M379" t="s">
        <v>268</v>
      </c>
      <c r="N379" t="s">
        <v>28</v>
      </c>
      <c r="O379" t="s">
        <v>54</v>
      </c>
      <c r="P379" t="s">
        <v>673</v>
      </c>
      <c r="Q379">
        <v>0</v>
      </c>
      <c r="R379">
        <v>135</v>
      </c>
      <c r="S379">
        <v>63</v>
      </c>
      <c r="T379">
        <v>1</v>
      </c>
      <c r="U379" t="b">
        <v>0</v>
      </c>
    </row>
    <row r="380" spans="1:21" x14ac:dyDescent="0.25">
      <c r="A380" t="s">
        <v>942</v>
      </c>
      <c r="B380" s="1">
        <v>40767</v>
      </c>
      <c r="C380">
        <v>12</v>
      </c>
      <c r="D380">
        <v>8</v>
      </c>
      <c r="E380">
        <v>2011</v>
      </c>
      <c r="F380" s="1">
        <v>40767</v>
      </c>
      <c r="G380" t="s">
        <v>172</v>
      </c>
      <c r="H380" t="s">
        <v>67</v>
      </c>
      <c r="I380" t="s">
        <v>68</v>
      </c>
      <c r="J380" t="s">
        <v>943</v>
      </c>
      <c r="K380" t="s">
        <v>25</v>
      </c>
      <c r="L380" t="s">
        <v>37</v>
      </c>
      <c r="M380" t="s">
        <v>268</v>
      </c>
      <c r="N380" t="s">
        <v>56</v>
      </c>
      <c r="O380" t="s">
        <v>185</v>
      </c>
      <c r="P380" t="s">
        <v>944</v>
      </c>
      <c r="Q380">
        <v>0</v>
      </c>
      <c r="R380">
        <v>191</v>
      </c>
      <c r="S380">
        <v>48</v>
      </c>
      <c r="T380">
        <v>1</v>
      </c>
      <c r="U380" t="b">
        <v>0</v>
      </c>
    </row>
    <row r="381" spans="1:21" x14ac:dyDescent="0.25">
      <c r="A381" t="s">
        <v>945</v>
      </c>
      <c r="B381" s="1">
        <v>40767</v>
      </c>
      <c r="C381">
        <v>12</v>
      </c>
      <c r="D381">
        <v>8</v>
      </c>
      <c r="E381">
        <v>2011</v>
      </c>
      <c r="F381" s="1">
        <v>40767</v>
      </c>
      <c r="G381" t="s">
        <v>946</v>
      </c>
      <c r="H381" t="s">
        <v>33</v>
      </c>
      <c r="I381" t="s">
        <v>313</v>
      </c>
      <c r="J381" t="s">
        <v>947</v>
      </c>
      <c r="K381" t="s">
        <v>36</v>
      </c>
      <c r="L381" t="s">
        <v>37</v>
      </c>
      <c r="M381" t="s">
        <v>27</v>
      </c>
      <c r="N381" t="s">
        <v>28</v>
      </c>
      <c r="O381" t="s">
        <v>48</v>
      </c>
      <c r="P381" t="s">
        <v>593</v>
      </c>
      <c r="Q381">
        <v>0</v>
      </c>
      <c r="R381">
        <v>59</v>
      </c>
      <c r="S381">
        <v>21</v>
      </c>
      <c r="T381">
        <v>2</v>
      </c>
      <c r="U381" t="b">
        <v>1</v>
      </c>
    </row>
    <row r="382" spans="1:21" x14ac:dyDescent="0.25">
      <c r="A382" t="s">
        <v>945</v>
      </c>
      <c r="B382" s="1">
        <v>40767</v>
      </c>
      <c r="C382">
        <v>12</v>
      </c>
      <c r="D382">
        <v>8</v>
      </c>
      <c r="E382">
        <v>2011</v>
      </c>
      <c r="F382" s="1">
        <v>40767</v>
      </c>
      <c r="G382" t="s">
        <v>946</v>
      </c>
      <c r="H382" t="s">
        <v>33</v>
      </c>
      <c r="I382" t="s">
        <v>313</v>
      </c>
      <c r="J382" t="s">
        <v>947</v>
      </c>
      <c r="K382" t="s">
        <v>36</v>
      </c>
      <c r="L382" t="s">
        <v>37</v>
      </c>
      <c r="M382" t="s">
        <v>27</v>
      </c>
      <c r="N382" t="s">
        <v>28</v>
      </c>
      <c r="O382" t="s">
        <v>54</v>
      </c>
      <c r="P382" t="s">
        <v>487</v>
      </c>
      <c r="Q382">
        <v>0</v>
      </c>
      <c r="R382">
        <v>46</v>
      </c>
      <c r="S382">
        <v>19</v>
      </c>
      <c r="T382">
        <v>3</v>
      </c>
      <c r="U382" t="b">
        <v>0</v>
      </c>
    </row>
    <row r="383" spans="1:21" x14ac:dyDescent="0.25">
      <c r="A383" t="s">
        <v>948</v>
      </c>
      <c r="B383" s="1">
        <v>40767</v>
      </c>
      <c r="C383">
        <v>12</v>
      </c>
      <c r="D383">
        <v>8</v>
      </c>
      <c r="E383">
        <v>2011</v>
      </c>
      <c r="F383" s="1">
        <v>40767</v>
      </c>
      <c r="G383" t="s">
        <v>949</v>
      </c>
      <c r="H383" t="s">
        <v>33</v>
      </c>
      <c r="I383" t="s">
        <v>34</v>
      </c>
      <c r="J383" t="s">
        <v>950</v>
      </c>
      <c r="K383" t="s">
        <v>36</v>
      </c>
      <c r="L383" t="s">
        <v>26</v>
      </c>
      <c r="M383" t="s">
        <v>27</v>
      </c>
      <c r="N383" t="s">
        <v>71</v>
      </c>
      <c r="O383" t="s">
        <v>72</v>
      </c>
      <c r="P383" t="s">
        <v>695</v>
      </c>
      <c r="Q383">
        <v>0</v>
      </c>
      <c r="R383">
        <v>257</v>
      </c>
      <c r="S383">
        <v>54</v>
      </c>
      <c r="T383">
        <v>2</v>
      </c>
      <c r="U383" t="b">
        <v>0</v>
      </c>
    </row>
    <row r="384" spans="1:21" x14ac:dyDescent="0.25">
      <c r="A384" t="s">
        <v>948</v>
      </c>
      <c r="B384" s="1">
        <v>40767</v>
      </c>
      <c r="C384">
        <v>12</v>
      </c>
      <c r="D384">
        <v>8</v>
      </c>
      <c r="E384">
        <v>2011</v>
      </c>
      <c r="F384" s="1">
        <v>40767</v>
      </c>
      <c r="G384" t="s">
        <v>949</v>
      </c>
      <c r="H384" t="s">
        <v>33</v>
      </c>
      <c r="I384" t="s">
        <v>34</v>
      </c>
      <c r="J384" t="s">
        <v>950</v>
      </c>
      <c r="K384" t="s">
        <v>36</v>
      </c>
      <c r="L384" t="s">
        <v>26</v>
      </c>
      <c r="M384" t="s">
        <v>27</v>
      </c>
      <c r="N384" t="s">
        <v>71</v>
      </c>
      <c r="O384" t="s">
        <v>72</v>
      </c>
      <c r="P384" t="s">
        <v>951</v>
      </c>
      <c r="Q384">
        <v>0</v>
      </c>
      <c r="R384">
        <v>744</v>
      </c>
      <c r="S384">
        <v>66</v>
      </c>
      <c r="T384">
        <v>2</v>
      </c>
      <c r="U384" t="b">
        <v>0</v>
      </c>
    </row>
    <row r="385" spans="1:21" x14ac:dyDescent="0.25">
      <c r="A385" t="s">
        <v>948</v>
      </c>
      <c r="B385" s="1">
        <v>40767</v>
      </c>
      <c r="C385">
        <v>12</v>
      </c>
      <c r="D385">
        <v>8</v>
      </c>
      <c r="E385">
        <v>2011</v>
      </c>
      <c r="F385" s="1">
        <v>40767</v>
      </c>
      <c r="G385" t="s">
        <v>949</v>
      </c>
      <c r="H385" t="s">
        <v>33</v>
      </c>
      <c r="I385" t="s">
        <v>34</v>
      </c>
      <c r="J385" t="s">
        <v>950</v>
      </c>
      <c r="K385" t="s">
        <v>36</v>
      </c>
      <c r="L385" t="s">
        <v>26</v>
      </c>
      <c r="M385" t="s">
        <v>27</v>
      </c>
      <c r="N385" t="s">
        <v>28</v>
      </c>
      <c r="O385" t="s">
        <v>54</v>
      </c>
      <c r="P385" t="s">
        <v>952</v>
      </c>
      <c r="Q385">
        <v>0</v>
      </c>
      <c r="R385">
        <v>253</v>
      </c>
      <c r="S385">
        <v>-25</v>
      </c>
      <c r="T385">
        <v>2</v>
      </c>
      <c r="U385" t="b">
        <v>0</v>
      </c>
    </row>
    <row r="386" spans="1:21" x14ac:dyDescent="0.25">
      <c r="A386" t="s">
        <v>948</v>
      </c>
      <c r="B386" s="1">
        <v>40767</v>
      </c>
      <c r="C386">
        <v>12</v>
      </c>
      <c r="D386">
        <v>8</v>
      </c>
      <c r="E386">
        <v>2011</v>
      </c>
      <c r="F386" s="1">
        <v>40767</v>
      </c>
      <c r="G386" t="s">
        <v>949</v>
      </c>
      <c r="H386" t="s">
        <v>33</v>
      </c>
      <c r="I386" t="s">
        <v>34</v>
      </c>
      <c r="J386" t="s">
        <v>950</v>
      </c>
      <c r="K386" t="s">
        <v>36</v>
      </c>
      <c r="L386" t="s">
        <v>26</v>
      </c>
      <c r="M386" t="s">
        <v>27</v>
      </c>
      <c r="N386" t="s">
        <v>56</v>
      </c>
      <c r="O386" t="s">
        <v>104</v>
      </c>
      <c r="P386" t="s">
        <v>105</v>
      </c>
      <c r="Q386">
        <v>0</v>
      </c>
      <c r="R386">
        <v>276</v>
      </c>
      <c r="S386">
        <v>14</v>
      </c>
      <c r="T386">
        <v>2</v>
      </c>
      <c r="U386" t="b">
        <v>0</v>
      </c>
    </row>
    <row r="387" spans="1:21" x14ac:dyDescent="0.25">
      <c r="A387" t="s">
        <v>953</v>
      </c>
      <c r="B387" s="1">
        <v>40788</v>
      </c>
      <c r="C387">
        <v>2</v>
      </c>
      <c r="D387">
        <v>9</v>
      </c>
      <c r="E387">
        <v>2011</v>
      </c>
      <c r="F387" s="1">
        <v>40788</v>
      </c>
      <c r="G387" t="s">
        <v>954</v>
      </c>
      <c r="H387" t="s">
        <v>120</v>
      </c>
      <c r="I387" t="s">
        <v>121</v>
      </c>
      <c r="J387" t="s">
        <v>122</v>
      </c>
      <c r="K387" t="s">
        <v>47</v>
      </c>
      <c r="L387" t="s">
        <v>26</v>
      </c>
      <c r="M387" t="s">
        <v>38</v>
      </c>
      <c r="N387" t="s">
        <v>71</v>
      </c>
      <c r="O387" t="s">
        <v>72</v>
      </c>
      <c r="P387" t="s">
        <v>955</v>
      </c>
      <c r="Q387">
        <v>0</v>
      </c>
      <c r="R387">
        <v>368</v>
      </c>
      <c r="S387">
        <v>15</v>
      </c>
      <c r="T387">
        <v>3</v>
      </c>
      <c r="U387" t="b">
        <v>1</v>
      </c>
    </row>
    <row r="388" spans="1:21" x14ac:dyDescent="0.25">
      <c r="A388" t="s">
        <v>953</v>
      </c>
      <c r="B388" s="1">
        <v>40788</v>
      </c>
      <c r="C388">
        <v>2</v>
      </c>
      <c r="D388">
        <v>9</v>
      </c>
      <c r="E388">
        <v>2011</v>
      </c>
      <c r="F388" s="1">
        <v>40788</v>
      </c>
      <c r="G388" t="s">
        <v>954</v>
      </c>
      <c r="H388" t="s">
        <v>120</v>
      </c>
      <c r="I388" t="s">
        <v>121</v>
      </c>
      <c r="J388" t="s">
        <v>122</v>
      </c>
      <c r="K388" t="s">
        <v>47</v>
      </c>
      <c r="L388" t="s">
        <v>26</v>
      </c>
      <c r="M388" t="s">
        <v>38</v>
      </c>
      <c r="N388" t="s">
        <v>28</v>
      </c>
      <c r="O388" t="s">
        <v>48</v>
      </c>
      <c r="P388" t="s">
        <v>846</v>
      </c>
      <c r="Q388">
        <v>0</v>
      </c>
      <c r="R388">
        <v>93</v>
      </c>
      <c r="S388">
        <v>24</v>
      </c>
      <c r="T388">
        <v>2</v>
      </c>
      <c r="U388" t="b">
        <v>0</v>
      </c>
    </row>
    <row r="389" spans="1:21" x14ac:dyDescent="0.25">
      <c r="A389" t="s">
        <v>953</v>
      </c>
      <c r="B389" s="1">
        <v>40788</v>
      </c>
      <c r="C389">
        <v>2</v>
      </c>
      <c r="D389">
        <v>9</v>
      </c>
      <c r="E389">
        <v>2011</v>
      </c>
      <c r="F389" s="1">
        <v>40788</v>
      </c>
      <c r="G389" t="s">
        <v>954</v>
      </c>
      <c r="H389" t="s">
        <v>120</v>
      </c>
      <c r="I389" t="s">
        <v>121</v>
      </c>
      <c r="J389" t="s">
        <v>122</v>
      </c>
      <c r="K389" t="s">
        <v>47</v>
      </c>
      <c r="L389" t="s">
        <v>26</v>
      </c>
      <c r="M389" t="s">
        <v>38</v>
      </c>
      <c r="N389" t="s">
        <v>28</v>
      </c>
      <c r="O389" t="s">
        <v>39</v>
      </c>
      <c r="P389" t="s">
        <v>956</v>
      </c>
      <c r="Q389">
        <v>0</v>
      </c>
      <c r="R389">
        <v>85</v>
      </c>
      <c r="S389">
        <v>18</v>
      </c>
      <c r="T389">
        <v>3</v>
      </c>
      <c r="U389" t="b">
        <v>0</v>
      </c>
    </row>
    <row r="390" spans="1:21" x14ac:dyDescent="0.25">
      <c r="A390" t="s">
        <v>953</v>
      </c>
      <c r="B390" s="1">
        <v>40788</v>
      </c>
      <c r="C390">
        <v>2</v>
      </c>
      <c r="D390">
        <v>9</v>
      </c>
      <c r="E390">
        <v>2011</v>
      </c>
      <c r="F390" s="1">
        <v>40788</v>
      </c>
      <c r="G390" t="s">
        <v>954</v>
      </c>
      <c r="H390" t="s">
        <v>120</v>
      </c>
      <c r="I390" t="s">
        <v>121</v>
      </c>
      <c r="J390" t="s">
        <v>122</v>
      </c>
      <c r="K390" t="s">
        <v>47</v>
      </c>
      <c r="L390" t="s">
        <v>26</v>
      </c>
      <c r="M390" t="s">
        <v>38</v>
      </c>
      <c r="N390" t="s">
        <v>28</v>
      </c>
      <c r="O390" t="s">
        <v>151</v>
      </c>
      <c r="P390" t="s">
        <v>462</v>
      </c>
      <c r="Q390">
        <v>0</v>
      </c>
      <c r="R390">
        <v>48</v>
      </c>
      <c r="S390">
        <v>5</v>
      </c>
      <c r="T390">
        <v>3</v>
      </c>
      <c r="U390" t="b">
        <v>0</v>
      </c>
    </row>
    <row r="391" spans="1:21" x14ac:dyDescent="0.25">
      <c r="A391" t="s">
        <v>953</v>
      </c>
      <c r="B391" s="1">
        <v>40788</v>
      </c>
      <c r="C391">
        <v>2</v>
      </c>
      <c r="D391">
        <v>9</v>
      </c>
      <c r="E391">
        <v>2011</v>
      </c>
      <c r="F391" s="1">
        <v>40788</v>
      </c>
      <c r="G391" t="s">
        <v>954</v>
      </c>
      <c r="H391" t="s">
        <v>120</v>
      </c>
      <c r="I391" t="s">
        <v>121</v>
      </c>
      <c r="J391" t="s">
        <v>122</v>
      </c>
      <c r="K391" t="s">
        <v>47</v>
      </c>
      <c r="L391" t="s">
        <v>26</v>
      </c>
      <c r="M391" t="s">
        <v>38</v>
      </c>
      <c r="N391" t="s">
        <v>28</v>
      </c>
      <c r="O391" t="s">
        <v>54</v>
      </c>
      <c r="P391" t="s">
        <v>697</v>
      </c>
      <c r="Q391">
        <v>0</v>
      </c>
      <c r="R391">
        <v>60</v>
      </c>
      <c r="S391">
        <v>-3</v>
      </c>
      <c r="T391">
        <v>4</v>
      </c>
      <c r="U391" t="b">
        <v>0</v>
      </c>
    </row>
    <row r="392" spans="1:21" x14ac:dyDescent="0.25">
      <c r="A392" t="s">
        <v>957</v>
      </c>
      <c r="B392" s="1">
        <v>40788</v>
      </c>
      <c r="C392">
        <v>2</v>
      </c>
      <c r="D392">
        <v>9</v>
      </c>
      <c r="E392">
        <v>2011</v>
      </c>
      <c r="F392" s="1">
        <v>40788</v>
      </c>
      <c r="G392" t="s">
        <v>958</v>
      </c>
      <c r="H392" t="s">
        <v>33</v>
      </c>
      <c r="I392" t="s">
        <v>372</v>
      </c>
      <c r="J392" t="s">
        <v>959</v>
      </c>
      <c r="K392" t="s">
        <v>36</v>
      </c>
      <c r="L392" t="s">
        <v>37</v>
      </c>
      <c r="M392" t="s">
        <v>268</v>
      </c>
      <c r="N392" t="s">
        <v>28</v>
      </c>
      <c r="O392" t="s">
        <v>48</v>
      </c>
      <c r="P392" t="s">
        <v>960</v>
      </c>
      <c r="Q392">
        <v>0</v>
      </c>
      <c r="R392">
        <v>133</v>
      </c>
      <c r="S392">
        <v>5</v>
      </c>
      <c r="T392">
        <v>5</v>
      </c>
      <c r="U392" t="b">
        <v>1</v>
      </c>
    </row>
    <row r="393" spans="1:21" x14ac:dyDescent="0.25">
      <c r="A393" t="s">
        <v>957</v>
      </c>
      <c r="B393" s="1">
        <v>40788</v>
      </c>
      <c r="C393">
        <v>2</v>
      </c>
      <c r="D393">
        <v>9</v>
      </c>
      <c r="E393">
        <v>2011</v>
      </c>
      <c r="F393" s="1">
        <v>40788</v>
      </c>
      <c r="G393" t="s">
        <v>958</v>
      </c>
      <c r="H393" t="s">
        <v>33</v>
      </c>
      <c r="I393" t="s">
        <v>372</v>
      </c>
      <c r="J393" t="s">
        <v>959</v>
      </c>
      <c r="K393" t="s">
        <v>36</v>
      </c>
      <c r="L393" t="s">
        <v>37</v>
      </c>
      <c r="M393" t="s">
        <v>268</v>
      </c>
      <c r="N393" t="s">
        <v>28</v>
      </c>
      <c r="O393" t="s">
        <v>39</v>
      </c>
      <c r="P393" t="s">
        <v>961</v>
      </c>
      <c r="Q393">
        <v>0</v>
      </c>
      <c r="R393">
        <v>80</v>
      </c>
      <c r="S393">
        <v>21</v>
      </c>
      <c r="T393">
        <v>7</v>
      </c>
      <c r="U393" t="b">
        <v>1</v>
      </c>
    </row>
    <row r="394" spans="1:21" x14ac:dyDescent="0.25">
      <c r="A394" t="s">
        <v>962</v>
      </c>
      <c r="B394" s="1">
        <v>40788</v>
      </c>
      <c r="C394">
        <v>2</v>
      </c>
      <c r="D394">
        <v>9</v>
      </c>
      <c r="E394">
        <v>2011</v>
      </c>
      <c r="F394" s="1">
        <v>40788</v>
      </c>
      <c r="G394" t="s">
        <v>963</v>
      </c>
      <c r="H394" t="s">
        <v>293</v>
      </c>
      <c r="I394" t="s">
        <v>964</v>
      </c>
      <c r="J394" t="s">
        <v>965</v>
      </c>
      <c r="K394" t="s">
        <v>36</v>
      </c>
      <c r="L394" t="s">
        <v>70</v>
      </c>
      <c r="M394" t="s">
        <v>38</v>
      </c>
      <c r="N394" t="s">
        <v>71</v>
      </c>
      <c r="O394" t="s">
        <v>295</v>
      </c>
      <c r="P394" t="s">
        <v>966</v>
      </c>
      <c r="Q394">
        <v>0</v>
      </c>
      <c r="R394">
        <v>267</v>
      </c>
      <c r="S394">
        <v>90</v>
      </c>
      <c r="T394">
        <v>3</v>
      </c>
      <c r="U394" t="b">
        <v>1</v>
      </c>
    </row>
    <row r="395" spans="1:21" x14ac:dyDescent="0.25">
      <c r="A395" t="s">
        <v>962</v>
      </c>
      <c r="B395" s="1">
        <v>40788</v>
      </c>
      <c r="C395">
        <v>2</v>
      </c>
      <c r="D395">
        <v>9</v>
      </c>
      <c r="E395">
        <v>2011</v>
      </c>
      <c r="F395" s="1">
        <v>40788</v>
      </c>
      <c r="G395" t="s">
        <v>963</v>
      </c>
      <c r="H395" t="s">
        <v>293</v>
      </c>
      <c r="I395" t="s">
        <v>964</v>
      </c>
      <c r="J395" t="s">
        <v>965</v>
      </c>
      <c r="K395" t="s">
        <v>36</v>
      </c>
      <c r="L395" t="s">
        <v>70</v>
      </c>
      <c r="M395" t="s">
        <v>38</v>
      </c>
      <c r="N395" t="s">
        <v>28</v>
      </c>
      <c r="O395" t="s">
        <v>111</v>
      </c>
      <c r="P395" t="s">
        <v>967</v>
      </c>
      <c r="Q395">
        <v>1</v>
      </c>
      <c r="R395">
        <v>55</v>
      </c>
      <c r="S395">
        <v>-19</v>
      </c>
      <c r="T395">
        <v>4</v>
      </c>
      <c r="U395" t="b">
        <v>0</v>
      </c>
    </row>
    <row r="396" spans="1:21" x14ac:dyDescent="0.25">
      <c r="A396" t="s">
        <v>962</v>
      </c>
      <c r="B396" s="1">
        <v>40788</v>
      </c>
      <c r="C396">
        <v>2</v>
      </c>
      <c r="D396">
        <v>9</v>
      </c>
      <c r="E396">
        <v>2011</v>
      </c>
      <c r="F396" s="1">
        <v>40788</v>
      </c>
      <c r="G396" t="s">
        <v>963</v>
      </c>
      <c r="H396" t="s">
        <v>293</v>
      </c>
      <c r="I396" t="s">
        <v>964</v>
      </c>
      <c r="J396" t="s">
        <v>965</v>
      </c>
      <c r="K396" t="s">
        <v>36</v>
      </c>
      <c r="L396" t="s">
        <v>70</v>
      </c>
      <c r="M396" t="s">
        <v>38</v>
      </c>
      <c r="N396" t="s">
        <v>28</v>
      </c>
      <c r="O396" t="s">
        <v>54</v>
      </c>
      <c r="P396" t="s">
        <v>164</v>
      </c>
      <c r="Q396">
        <v>1</v>
      </c>
      <c r="R396">
        <v>91</v>
      </c>
      <c r="S396">
        <v>-2</v>
      </c>
      <c r="T396">
        <v>3</v>
      </c>
      <c r="U396" t="b">
        <v>1</v>
      </c>
    </row>
    <row r="397" spans="1:21" x14ac:dyDescent="0.25">
      <c r="A397" t="s">
        <v>968</v>
      </c>
      <c r="B397" s="1">
        <v>40789</v>
      </c>
      <c r="C397">
        <v>3</v>
      </c>
      <c r="D397">
        <v>9</v>
      </c>
      <c r="E397">
        <v>2011</v>
      </c>
      <c r="F397" s="1">
        <v>40789</v>
      </c>
      <c r="G397" t="s">
        <v>969</v>
      </c>
      <c r="H397" t="s">
        <v>120</v>
      </c>
      <c r="I397" t="s">
        <v>778</v>
      </c>
      <c r="J397" t="s">
        <v>778</v>
      </c>
      <c r="K397" t="s">
        <v>47</v>
      </c>
      <c r="L397" t="s">
        <v>37</v>
      </c>
      <c r="M397" t="s">
        <v>98</v>
      </c>
      <c r="N397" t="s">
        <v>28</v>
      </c>
      <c r="O397" t="s">
        <v>48</v>
      </c>
      <c r="P397" t="s">
        <v>970</v>
      </c>
      <c r="Q397">
        <v>0</v>
      </c>
      <c r="R397">
        <v>97</v>
      </c>
      <c r="S397">
        <v>37</v>
      </c>
      <c r="T397">
        <v>3</v>
      </c>
      <c r="U397" t="b">
        <v>0</v>
      </c>
    </row>
    <row r="398" spans="1:21" x14ac:dyDescent="0.25">
      <c r="A398" t="s">
        <v>968</v>
      </c>
      <c r="B398" s="1">
        <v>40789</v>
      </c>
      <c r="C398">
        <v>3</v>
      </c>
      <c r="D398">
        <v>9</v>
      </c>
      <c r="E398">
        <v>2011</v>
      </c>
      <c r="F398" s="1">
        <v>40789</v>
      </c>
      <c r="G398" t="s">
        <v>969</v>
      </c>
      <c r="H398" t="s">
        <v>120</v>
      </c>
      <c r="I398" t="s">
        <v>778</v>
      </c>
      <c r="J398" t="s">
        <v>778</v>
      </c>
      <c r="K398" t="s">
        <v>47</v>
      </c>
      <c r="L398" t="s">
        <v>37</v>
      </c>
      <c r="M398" t="s">
        <v>98</v>
      </c>
      <c r="N398" t="s">
        <v>28</v>
      </c>
      <c r="O398" t="s">
        <v>111</v>
      </c>
      <c r="P398" t="s">
        <v>971</v>
      </c>
      <c r="Q398">
        <v>0</v>
      </c>
      <c r="R398">
        <v>94</v>
      </c>
      <c r="S398">
        <v>21</v>
      </c>
      <c r="T398">
        <v>2</v>
      </c>
      <c r="U398" t="b">
        <v>1</v>
      </c>
    </row>
    <row r="399" spans="1:21" x14ac:dyDescent="0.25">
      <c r="A399" t="s">
        <v>968</v>
      </c>
      <c r="B399" s="1">
        <v>40789</v>
      </c>
      <c r="C399">
        <v>3</v>
      </c>
      <c r="D399">
        <v>9</v>
      </c>
      <c r="E399">
        <v>2011</v>
      </c>
      <c r="F399" s="1">
        <v>40789</v>
      </c>
      <c r="G399" t="s">
        <v>969</v>
      </c>
      <c r="H399" t="s">
        <v>120</v>
      </c>
      <c r="I399" t="s">
        <v>778</v>
      </c>
      <c r="J399" t="s">
        <v>778</v>
      </c>
      <c r="K399" t="s">
        <v>47</v>
      </c>
      <c r="L399" t="s">
        <v>37</v>
      </c>
      <c r="M399" t="s">
        <v>98</v>
      </c>
      <c r="N399" t="s">
        <v>28</v>
      </c>
      <c r="O399" t="s">
        <v>54</v>
      </c>
      <c r="P399" t="s">
        <v>972</v>
      </c>
      <c r="Q399">
        <v>0</v>
      </c>
      <c r="R399">
        <v>104</v>
      </c>
      <c r="S399">
        <v>27</v>
      </c>
      <c r="T399">
        <v>5</v>
      </c>
      <c r="U399" t="b">
        <v>0</v>
      </c>
    </row>
    <row r="400" spans="1:21" x14ac:dyDescent="0.25">
      <c r="A400" t="s">
        <v>968</v>
      </c>
      <c r="B400" s="1">
        <v>40789</v>
      </c>
      <c r="C400">
        <v>3</v>
      </c>
      <c r="D400">
        <v>9</v>
      </c>
      <c r="E400">
        <v>2011</v>
      </c>
      <c r="F400" s="1">
        <v>40789</v>
      </c>
      <c r="G400" t="s">
        <v>969</v>
      </c>
      <c r="H400" t="s">
        <v>120</v>
      </c>
      <c r="I400" t="s">
        <v>778</v>
      </c>
      <c r="J400" t="s">
        <v>778</v>
      </c>
      <c r="K400" t="s">
        <v>47</v>
      </c>
      <c r="L400" t="s">
        <v>37</v>
      </c>
      <c r="M400" t="s">
        <v>98</v>
      </c>
      <c r="N400" t="s">
        <v>56</v>
      </c>
      <c r="O400" t="s">
        <v>185</v>
      </c>
      <c r="P400" t="s">
        <v>973</v>
      </c>
      <c r="Q400">
        <v>0</v>
      </c>
      <c r="R400">
        <v>126</v>
      </c>
      <c r="S400">
        <v>59</v>
      </c>
      <c r="T400">
        <v>1</v>
      </c>
      <c r="U400" t="b">
        <v>0</v>
      </c>
    </row>
    <row r="401" spans="1:21" x14ac:dyDescent="0.25">
      <c r="A401" t="s">
        <v>974</v>
      </c>
      <c r="B401" s="1">
        <v>40790</v>
      </c>
      <c r="C401">
        <v>4</v>
      </c>
      <c r="D401">
        <v>9</v>
      </c>
      <c r="E401">
        <v>2011</v>
      </c>
      <c r="F401" s="1">
        <v>40790</v>
      </c>
      <c r="G401" t="s">
        <v>975</v>
      </c>
      <c r="H401" t="s">
        <v>976</v>
      </c>
      <c r="I401" t="s">
        <v>977</v>
      </c>
      <c r="J401" t="s">
        <v>977</v>
      </c>
      <c r="K401" t="s">
        <v>47</v>
      </c>
      <c r="L401" t="s">
        <v>70</v>
      </c>
      <c r="M401" t="s">
        <v>27</v>
      </c>
      <c r="N401" t="s">
        <v>28</v>
      </c>
      <c r="O401" t="s">
        <v>48</v>
      </c>
      <c r="P401" t="s">
        <v>430</v>
      </c>
      <c r="Q401">
        <v>1</v>
      </c>
      <c r="R401">
        <v>205</v>
      </c>
      <c r="S401">
        <v>-127</v>
      </c>
      <c r="T401">
        <v>8</v>
      </c>
      <c r="U401" t="b">
        <v>1</v>
      </c>
    </row>
    <row r="402" spans="1:21" x14ac:dyDescent="0.25">
      <c r="A402" t="s">
        <v>974</v>
      </c>
      <c r="B402" s="1">
        <v>40790</v>
      </c>
      <c r="C402">
        <v>4</v>
      </c>
      <c r="D402">
        <v>9</v>
      </c>
      <c r="E402">
        <v>2011</v>
      </c>
      <c r="F402" s="1">
        <v>40790</v>
      </c>
      <c r="G402" t="s">
        <v>975</v>
      </c>
      <c r="H402" t="s">
        <v>976</v>
      </c>
      <c r="I402" t="s">
        <v>977</v>
      </c>
      <c r="J402" t="s">
        <v>977</v>
      </c>
      <c r="K402" t="s">
        <v>47</v>
      </c>
      <c r="L402" t="s">
        <v>70</v>
      </c>
      <c r="M402" t="s">
        <v>27</v>
      </c>
      <c r="N402" t="s">
        <v>28</v>
      </c>
      <c r="O402" t="s">
        <v>111</v>
      </c>
      <c r="P402" t="s">
        <v>978</v>
      </c>
      <c r="Q402">
        <v>1</v>
      </c>
      <c r="R402">
        <v>17</v>
      </c>
      <c r="S402">
        <v>-5</v>
      </c>
      <c r="T402">
        <v>2</v>
      </c>
      <c r="U402" t="b">
        <v>0</v>
      </c>
    </row>
    <row r="403" spans="1:21" x14ac:dyDescent="0.25">
      <c r="A403" t="s">
        <v>979</v>
      </c>
      <c r="B403" s="1">
        <v>40791</v>
      </c>
      <c r="C403">
        <v>5</v>
      </c>
      <c r="D403">
        <v>9</v>
      </c>
      <c r="E403">
        <v>2011</v>
      </c>
      <c r="F403" s="1">
        <v>40791</v>
      </c>
      <c r="G403" t="s">
        <v>980</v>
      </c>
      <c r="H403" t="s">
        <v>23</v>
      </c>
      <c r="I403" t="s">
        <v>24</v>
      </c>
      <c r="J403" t="s">
        <v>24</v>
      </c>
      <c r="K403" t="s">
        <v>25</v>
      </c>
      <c r="L403" t="s">
        <v>37</v>
      </c>
      <c r="M403" t="s">
        <v>38</v>
      </c>
      <c r="N403" t="s">
        <v>28</v>
      </c>
      <c r="O403" t="s">
        <v>48</v>
      </c>
      <c r="P403" t="s">
        <v>981</v>
      </c>
      <c r="Q403">
        <v>1</v>
      </c>
      <c r="R403">
        <v>26</v>
      </c>
      <c r="S403">
        <v>-8</v>
      </c>
      <c r="T403">
        <v>2</v>
      </c>
      <c r="U403" t="b">
        <v>0</v>
      </c>
    </row>
    <row r="404" spans="1:21" x14ac:dyDescent="0.25">
      <c r="A404" t="s">
        <v>982</v>
      </c>
      <c r="B404" s="1">
        <v>40791</v>
      </c>
      <c r="C404">
        <v>5</v>
      </c>
      <c r="D404">
        <v>9</v>
      </c>
      <c r="E404">
        <v>2011</v>
      </c>
      <c r="F404" s="1">
        <v>40791</v>
      </c>
      <c r="G404" t="s">
        <v>983</v>
      </c>
      <c r="H404" t="s">
        <v>976</v>
      </c>
      <c r="I404" t="s">
        <v>984</v>
      </c>
      <c r="J404" t="s">
        <v>984</v>
      </c>
      <c r="K404" t="s">
        <v>47</v>
      </c>
      <c r="L404" t="s">
        <v>70</v>
      </c>
      <c r="M404" t="s">
        <v>98</v>
      </c>
      <c r="N404" t="s">
        <v>71</v>
      </c>
      <c r="O404" t="s">
        <v>295</v>
      </c>
      <c r="P404" t="s">
        <v>985</v>
      </c>
      <c r="Q404">
        <v>1</v>
      </c>
      <c r="R404">
        <v>170</v>
      </c>
      <c r="S404">
        <v>-82</v>
      </c>
      <c r="T404">
        <v>3</v>
      </c>
      <c r="U404" t="b">
        <v>0</v>
      </c>
    </row>
    <row r="405" spans="1:21" x14ac:dyDescent="0.25">
      <c r="A405" t="s">
        <v>986</v>
      </c>
      <c r="B405" s="1">
        <v>40792</v>
      </c>
      <c r="C405">
        <v>6</v>
      </c>
      <c r="D405">
        <v>9</v>
      </c>
      <c r="E405">
        <v>2011</v>
      </c>
      <c r="F405" s="1">
        <v>40792</v>
      </c>
      <c r="G405" t="s">
        <v>149</v>
      </c>
      <c r="H405" t="s">
        <v>33</v>
      </c>
      <c r="I405" t="s">
        <v>313</v>
      </c>
      <c r="J405" t="s">
        <v>793</v>
      </c>
      <c r="K405" t="s">
        <v>36</v>
      </c>
      <c r="L405" t="s">
        <v>26</v>
      </c>
      <c r="M405" t="s">
        <v>38</v>
      </c>
      <c r="N405" t="s">
        <v>28</v>
      </c>
      <c r="O405" t="s">
        <v>48</v>
      </c>
      <c r="P405" t="s">
        <v>987</v>
      </c>
      <c r="Q405">
        <v>0</v>
      </c>
      <c r="R405">
        <v>38</v>
      </c>
      <c r="S405">
        <v>8</v>
      </c>
      <c r="T405">
        <v>2</v>
      </c>
      <c r="U405" t="b">
        <v>1</v>
      </c>
    </row>
    <row r="406" spans="1:21" x14ac:dyDescent="0.25">
      <c r="A406" t="s">
        <v>986</v>
      </c>
      <c r="B406" s="1">
        <v>40792</v>
      </c>
      <c r="C406">
        <v>6</v>
      </c>
      <c r="D406">
        <v>9</v>
      </c>
      <c r="E406">
        <v>2011</v>
      </c>
      <c r="F406" s="1">
        <v>40792</v>
      </c>
      <c r="G406" t="s">
        <v>149</v>
      </c>
      <c r="H406" t="s">
        <v>33</v>
      </c>
      <c r="I406" t="s">
        <v>313</v>
      </c>
      <c r="J406" t="s">
        <v>793</v>
      </c>
      <c r="K406" t="s">
        <v>36</v>
      </c>
      <c r="L406" t="s">
        <v>26</v>
      </c>
      <c r="M406" t="s">
        <v>38</v>
      </c>
      <c r="N406" t="s">
        <v>28</v>
      </c>
      <c r="O406" t="s">
        <v>29</v>
      </c>
      <c r="P406" t="s">
        <v>988</v>
      </c>
      <c r="Q406">
        <v>0</v>
      </c>
      <c r="R406">
        <v>215</v>
      </c>
      <c r="S406">
        <v>60</v>
      </c>
      <c r="T406">
        <v>11</v>
      </c>
      <c r="U406" t="b">
        <v>0</v>
      </c>
    </row>
    <row r="407" spans="1:21" x14ac:dyDescent="0.25">
      <c r="A407" t="s">
        <v>989</v>
      </c>
      <c r="B407" s="1">
        <v>40792</v>
      </c>
      <c r="C407">
        <v>6</v>
      </c>
      <c r="D407">
        <v>9</v>
      </c>
      <c r="E407">
        <v>2011</v>
      </c>
      <c r="F407" s="1">
        <v>40792</v>
      </c>
      <c r="G407" t="s">
        <v>990</v>
      </c>
      <c r="H407" t="s">
        <v>33</v>
      </c>
      <c r="I407" t="s">
        <v>34</v>
      </c>
      <c r="J407" t="s">
        <v>991</v>
      </c>
      <c r="K407" t="s">
        <v>36</v>
      </c>
      <c r="L407" t="s">
        <v>26</v>
      </c>
      <c r="M407" t="s">
        <v>268</v>
      </c>
      <c r="N407" t="s">
        <v>28</v>
      </c>
      <c r="O407" t="s">
        <v>90</v>
      </c>
      <c r="P407" t="s">
        <v>992</v>
      </c>
      <c r="Q407">
        <v>0</v>
      </c>
      <c r="R407">
        <v>512</v>
      </c>
      <c r="S407">
        <v>227</v>
      </c>
      <c r="T407">
        <v>1</v>
      </c>
      <c r="U407" t="b">
        <v>1</v>
      </c>
    </row>
    <row r="408" spans="1:21" x14ac:dyDescent="0.25">
      <c r="A408" t="s">
        <v>989</v>
      </c>
      <c r="B408" s="1">
        <v>40792</v>
      </c>
      <c r="C408">
        <v>6</v>
      </c>
      <c r="D408">
        <v>9</v>
      </c>
      <c r="E408">
        <v>2011</v>
      </c>
      <c r="F408" s="1">
        <v>40792</v>
      </c>
      <c r="G408" t="s">
        <v>990</v>
      </c>
      <c r="H408" t="s">
        <v>33</v>
      </c>
      <c r="I408" t="s">
        <v>34</v>
      </c>
      <c r="J408" t="s">
        <v>991</v>
      </c>
      <c r="K408" t="s">
        <v>36</v>
      </c>
      <c r="L408" t="s">
        <v>26</v>
      </c>
      <c r="M408" t="s">
        <v>268</v>
      </c>
      <c r="N408" t="s">
        <v>28</v>
      </c>
      <c r="O408" t="s">
        <v>54</v>
      </c>
      <c r="P408" t="s">
        <v>775</v>
      </c>
      <c r="Q408">
        <v>0</v>
      </c>
      <c r="R408">
        <v>80</v>
      </c>
      <c r="S408">
        <v>1</v>
      </c>
      <c r="T408">
        <v>3</v>
      </c>
      <c r="U408" t="b">
        <v>0</v>
      </c>
    </row>
    <row r="409" spans="1:21" x14ac:dyDescent="0.25">
      <c r="A409" t="s">
        <v>993</v>
      </c>
      <c r="B409" s="1">
        <v>40792</v>
      </c>
      <c r="C409">
        <v>6</v>
      </c>
      <c r="D409">
        <v>9</v>
      </c>
      <c r="E409">
        <v>2011</v>
      </c>
      <c r="F409" s="1">
        <v>40792</v>
      </c>
      <c r="G409" t="s">
        <v>994</v>
      </c>
      <c r="H409" t="s">
        <v>33</v>
      </c>
      <c r="I409" t="s">
        <v>266</v>
      </c>
      <c r="J409" t="s">
        <v>510</v>
      </c>
      <c r="K409" t="s">
        <v>36</v>
      </c>
      <c r="L409" t="s">
        <v>70</v>
      </c>
      <c r="M409" t="s">
        <v>27</v>
      </c>
      <c r="N409" t="s">
        <v>28</v>
      </c>
      <c r="O409" t="s">
        <v>227</v>
      </c>
      <c r="P409" t="s">
        <v>995</v>
      </c>
      <c r="Q409">
        <v>0</v>
      </c>
      <c r="R409">
        <v>32</v>
      </c>
      <c r="S409">
        <v>6</v>
      </c>
      <c r="T409">
        <v>3</v>
      </c>
      <c r="U409" t="b">
        <v>1</v>
      </c>
    </row>
    <row r="410" spans="1:21" x14ac:dyDescent="0.25">
      <c r="A410" t="s">
        <v>996</v>
      </c>
      <c r="B410" s="1">
        <v>40792</v>
      </c>
      <c r="C410">
        <v>6</v>
      </c>
      <c r="D410">
        <v>9</v>
      </c>
      <c r="E410">
        <v>2011</v>
      </c>
      <c r="F410" s="1">
        <v>40792</v>
      </c>
      <c r="G410" t="s">
        <v>997</v>
      </c>
      <c r="H410" t="s">
        <v>61</v>
      </c>
      <c r="I410" t="s">
        <v>173</v>
      </c>
      <c r="J410" t="s">
        <v>844</v>
      </c>
      <c r="K410" t="s">
        <v>36</v>
      </c>
      <c r="L410" t="s">
        <v>70</v>
      </c>
      <c r="M410" t="s">
        <v>27</v>
      </c>
      <c r="N410" t="s">
        <v>28</v>
      </c>
      <c r="O410" t="s">
        <v>54</v>
      </c>
      <c r="P410" t="s">
        <v>998</v>
      </c>
      <c r="Q410">
        <v>1</v>
      </c>
      <c r="R410">
        <v>44</v>
      </c>
      <c r="S410">
        <v>-38</v>
      </c>
      <c r="T410">
        <v>2</v>
      </c>
      <c r="U410" t="b">
        <v>0</v>
      </c>
    </row>
    <row r="411" spans="1:21" x14ac:dyDescent="0.25">
      <c r="A411" t="s">
        <v>999</v>
      </c>
      <c r="B411" s="1">
        <v>40792</v>
      </c>
      <c r="C411">
        <v>6</v>
      </c>
      <c r="D411">
        <v>9</v>
      </c>
      <c r="E411">
        <v>2011</v>
      </c>
      <c r="F411" s="1">
        <v>40792</v>
      </c>
      <c r="G411" t="s">
        <v>1000</v>
      </c>
      <c r="H411" t="s">
        <v>61</v>
      </c>
      <c r="I411" t="s">
        <v>326</v>
      </c>
      <c r="J411" t="s">
        <v>1001</v>
      </c>
      <c r="K411" t="s">
        <v>36</v>
      </c>
      <c r="L411" t="s">
        <v>37</v>
      </c>
      <c r="M411" t="s">
        <v>98</v>
      </c>
      <c r="N411" t="s">
        <v>56</v>
      </c>
      <c r="O411" t="s">
        <v>185</v>
      </c>
      <c r="P411" t="s">
        <v>1002</v>
      </c>
      <c r="Q411">
        <v>0</v>
      </c>
      <c r="R411">
        <v>668</v>
      </c>
      <c r="S411">
        <v>-31</v>
      </c>
      <c r="T411">
        <v>3</v>
      </c>
      <c r="U411" t="b">
        <v>0</v>
      </c>
    </row>
    <row r="412" spans="1:21" x14ac:dyDescent="0.25">
      <c r="A412" t="s">
        <v>1003</v>
      </c>
      <c r="B412" s="1">
        <v>40793</v>
      </c>
      <c r="C412">
        <v>7</v>
      </c>
      <c r="D412">
        <v>9</v>
      </c>
      <c r="E412">
        <v>2011</v>
      </c>
      <c r="F412" s="1">
        <v>40793</v>
      </c>
      <c r="G412" t="s">
        <v>597</v>
      </c>
      <c r="H412" t="s">
        <v>61</v>
      </c>
      <c r="I412" t="s">
        <v>108</v>
      </c>
      <c r="J412" t="s">
        <v>1004</v>
      </c>
      <c r="K412" t="s">
        <v>36</v>
      </c>
      <c r="L412" t="s">
        <v>37</v>
      </c>
      <c r="M412" t="s">
        <v>38</v>
      </c>
      <c r="N412" t="s">
        <v>28</v>
      </c>
      <c r="O412" t="s">
        <v>48</v>
      </c>
      <c r="P412" t="s">
        <v>970</v>
      </c>
      <c r="Q412">
        <v>0</v>
      </c>
      <c r="R412">
        <v>64</v>
      </c>
      <c r="S412">
        <v>24</v>
      </c>
      <c r="T412">
        <v>2</v>
      </c>
      <c r="U412" t="b">
        <v>1</v>
      </c>
    </row>
    <row r="413" spans="1:21" x14ac:dyDescent="0.25">
      <c r="A413" t="s">
        <v>1005</v>
      </c>
      <c r="B413" s="1">
        <v>40793</v>
      </c>
      <c r="C413">
        <v>7</v>
      </c>
      <c r="D413">
        <v>9</v>
      </c>
      <c r="E413">
        <v>2011</v>
      </c>
      <c r="F413" s="1">
        <v>40793</v>
      </c>
      <c r="G413" t="s">
        <v>559</v>
      </c>
      <c r="H413" t="s">
        <v>320</v>
      </c>
      <c r="I413" t="s">
        <v>1006</v>
      </c>
      <c r="J413" t="s">
        <v>1007</v>
      </c>
      <c r="K413" t="s">
        <v>36</v>
      </c>
      <c r="L413" t="s">
        <v>37</v>
      </c>
      <c r="M413" t="s">
        <v>38</v>
      </c>
      <c r="N413" t="s">
        <v>71</v>
      </c>
      <c r="O413" t="s">
        <v>295</v>
      </c>
      <c r="P413" t="s">
        <v>1008</v>
      </c>
      <c r="Q413">
        <v>0</v>
      </c>
      <c r="R413">
        <v>103</v>
      </c>
      <c r="S413">
        <v>30</v>
      </c>
      <c r="T413">
        <v>2</v>
      </c>
      <c r="U413" t="b">
        <v>1</v>
      </c>
    </row>
    <row r="414" spans="1:21" x14ac:dyDescent="0.25">
      <c r="A414" t="s">
        <v>1005</v>
      </c>
      <c r="B414" s="1">
        <v>40793</v>
      </c>
      <c r="C414">
        <v>7</v>
      </c>
      <c r="D414">
        <v>9</v>
      </c>
      <c r="E414">
        <v>2011</v>
      </c>
      <c r="F414" s="1">
        <v>40793</v>
      </c>
      <c r="G414" t="s">
        <v>559</v>
      </c>
      <c r="H414" t="s">
        <v>320</v>
      </c>
      <c r="I414" t="s">
        <v>1006</v>
      </c>
      <c r="J414" t="s">
        <v>1007</v>
      </c>
      <c r="K414" t="s">
        <v>36</v>
      </c>
      <c r="L414" t="s">
        <v>37</v>
      </c>
      <c r="M414" t="s">
        <v>38</v>
      </c>
      <c r="N414" t="s">
        <v>28</v>
      </c>
      <c r="O414" t="s">
        <v>90</v>
      </c>
      <c r="P414" t="s">
        <v>1009</v>
      </c>
      <c r="Q414">
        <v>0</v>
      </c>
      <c r="R414">
        <v>1057</v>
      </c>
      <c r="S414">
        <v>412</v>
      </c>
      <c r="T414">
        <v>2</v>
      </c>
      <c r="U414" t="b">
        <v>0</v>
      </c>
    </row>
    <row r="415" spans="1:21" x14ac:dyDescent="0.25">
      <c r="A415" t="s">
        <v>1010</v>
      </c>
      <c r="B415" s="1">
        <v>40794</v>
      </c>
      <c r="C415">
        <v>8</v>
      </c>
      <c r="D415">
        <v>9</v>
      </c>
      <c r="E415">
        <v>2011</v>
      </c>
      <c r="F415" s="1">
        <v>40794</v>
      </c>
      <c r="G415" t="s">
        <v>1011</v>
      </c>
      <c r="H415" t="s">
        <v>61</v>
      </c>
      <c r="I415" t="s">
        <v>1012</v>
      </c>
      <c r="J415" t="s">
        <v>1013</v>
      </c>
      <c r="K415" t="s">
        <v>36</v>
      </c>
      <c r="L415" t="s">
        <v>37</v>
      </c>
      <c r="M415" t="s">
        <v>98</v>
      </c>
      <c r="N415" t="s">
        <v>28</v>
      </c>
      <c r="O415" t="s">
        <v>48</v>
      </c>
      <c r="P415" t="s">
        <v>1014</v>
      </c>
      <c r="Q415">
        <v>0</v>
      </c>
      <c r="R415">
        <v>88</v>
      </c>
      <c r="S415">
        <v>16</v>
      </c>
      <c r="T415">
        <v>4</v>
      </c>
      <c r="U415" t="b">
        <v>1</v>
      </c>
    </row>
    <row r="416" spans="1:21" x14ac:dyDescent="0.25">
      <c r="A416" t="s">
        <v>1015</v>
      </c>
      <c r="B416" s="1">
        <v>40794</v>
      </c>
      <c r="C416">
        <v>8</v>
      </c>
      <c r="D416">
        <v>9</v>
      </c>
      <c r="E416">
        <v>2011</v>
      </c>
      <c r="F416" s="1">
        <v>40794</v>
      </c>
      <c r="G416" t="s">
        <v>1016</v>
      </c>
      <c r="H416" t="s">
        <v>61</v>
      </c>
      <c r="I416" t="s">
        <v>108</v>
      </c>
      <c r="J416" t="s">
        <v>226</v>
      </c>
      <c r="K416" t="s">
        <v>36</v>
      </c>
      <c r="L416" t="s">
        <v>70</v>
      </c>
      <c r="M416" t="s">
        <v>98</v>
      </c>
      <c r="N416" t="s">
        <v>71</v>
      </c>
      <c r="O416" t="s">
        <v>74</v>
      </c>
      <c r="P416" t="s">
        <v>404</v>
      </c>
      <c r="Q416">
        <v>0</v>
      </c>
      <c r="R416">
        <v>215</v>
      </c>
      <c r="S416">
        <v>17</v>
      </c>
      <c r="T416">
        <v>3</v>
      </c>
      <c r="U416" t="b">
        <v>0</v>
      </c>
    </row>
    <row r="417" spans="1:21" x14ac:dyDescent="0.25">
      <c r="A417" t="s">
        <v>1015</v>
      </c>
      <c r="B417" s="1">
        <v>40794</v>
      </c>
      <c r="C417">
        <v>8</v>
      </c>
      <c r="D417">
        <v>9</v>
      </c>
      <c r="E417">
        <v>2011</v>
      </c>
      <c r="F417" s="1">
        <v>40794</v>
      </c>
      <c r="G417" t="s">
        <v>1016</v>
      </c>
      <c r="H417" t="s">
        <v>61</v>
      </c>
      <c r="I417" t="s">
        <v>108</v>
      </c>
      <c r="J417" t="s">
        <v>226</v>
      </c>
      <c r="K417" t="s">
        <v>36</v>
      </c>
      <c r="L417" t="s">
        <v>70</v>
      </c>
      <c r="M417" t="s">
        <v>98</v>
      </c>
      <c r="N417" t="s">
        <v>28</v>
      </c>
      <c r="O417" t="s">
        <v>111</v>
      </c>
      <c r="P417" t="s">
        <v>816</v>
      </c>
      <c r="Q417">
        <v>0</v>
      </c>
      <c r="R417">
        <v>59</v>
      </c>
      <c r="S417">
        <v>29</v>
      </c>
      <c r="T417">
        <v>2</v>
      </c>
      <c r="U417" t="b">
        <v>1</v>
      </c>
    </row>
    <row r="418" spans="1:21" x14ac:dyDescent="0.25">
      <c r="A418" t="s">
        <v>1017</v>
      </c>
      <c r="B418" s="1">
        <v>40794</v>
      </c>
      <c r="C418">
        <v>8</v>
      </c>
      <c r="D418">
        <v>9</v>
      </c>
      <c r="E418">
        <v>2011</v>
      </c>
      <c r="F418" s="1">
        <v>40794</v>
      </c>
      <c r="G418" t="s">
        <v>411</v>
      </c>
      <c r="H418" t="s">
        <v>33</v>
      </c>
      <c r="I418" t="s">
        <v>266</v>
      </c>
      <c r="J418" t="s">
        <v>289</v>
      </c>
      <c r="K418" t="s">
        <v>36</v>
      </c>
      <c r="L418" t="s">
        <v>37</v>
      </c>
      <c r="M418" t="s">
        <v>98</v>
      </c>
      <c r="N418" t="s">
        <v>28</v>
      </c>
      <c r="O418" t="s">
        <v>39</v>
      </c>
      <c r="P418" t="s">
        <v>1018</v>
      </c>
      <c r="Q418">
        <v>0</v>
      </c>
      <c r="R418">
        <v>15</v>
      </c>
      <c r="S418">
        <v>5</v>
      </c>
      <c r="T418">
        <v>2</v>
      </c>
      <c r="U418" t="b">
        <v>0</v>
      </c>
    </row>
    <row r="419" spans="1:21" x14ac:dyDescent="0.25">
      <c r="A419" t="s">
        <v>1017</v>
      </c>
      <c r="B419" s="1">
        <v>40794</v>
      </c>
      <c r="C419">
        <v>8</v>
      </c>
      <c r="D419">
        <v>9</v>
      </c>
      <c r="E419">
        <v>2011</v>
      </c>
      <c r="F419" s="1">
        <v>40794</v>
      </c>
      <c r="G419" t="s">
        <v>411</v>
      </c>
      <c r="H419" t="s">
        <v>33</v>
      </c>
      <c r="I419" t="s">
        <v>266</v>
      </c>
      <c r="J419" t="s">
        <v>289</v>
      </c>
      <c r="K419" t="s">
        <v>36</v>
      </c>
      <c r="L419" t="s">
        <v>37</v>
      </c>
      <c r="M419" t="s">
        <v>98</v>
      </c>
      <c r="N419" t="s">
        <v>56</v>
      </c>
      <c r="O419" t="s">
        <v>185</v>
      </c>
      <c r="P419" t="s">
        <v>1019</v>
      </c>
      <c r="Q419">
        <v>0</v>
      </c>
      <c r="R419">
        <v>1469</v>
      </c>
      <c r="S419">
        <v>308</v>
      </c>
      <c r="T419">
        <v>5</v>
      </c>
      <c r="U419" t="b">
        <v>0</v>
      </c>
    </row>
    <row r="420" spans="1:21" x14ac:dyDescent="0.25">
      <c r="A420" t="s">
        <v>1020</v>
      </c>
      <c r="B420" s="1">
        <v>40794</v>
      </c>
      <c r="C420">
        <v>8</v>
      </c>
      <c r="D420">
        <v>9</v>
      </c>
      <c r="E420">
        <v>2011</v>
      </c>
      <c r="F420" s="1">
        <v>40794</v>
      </c>
      <c r="G420" t="s">
        <v>937</v>
      </c>
      <c r="H420" t="s">
        <v>67</v>
      </c>
      <c r="I420" t="s">
        <v>68</v>
      </c>
      <c r="J420" t="s">
        <v>943</v>
      </c>
      <c r="K420" t="s">
        <v>25</v>
      </c>
      <c r="L420" t="s">
        <v>70</v>
      </c>
      <c r="M420" t="s">
        <v>38</v>
      </c>
      <c r="N420" t="s">
        <v>28</v>
      </c>
      <c r="O420" t="s">
        <v>111</v>
      </c>
      <c r="P420" t="s">
        <v>1021</v>
      </c>
      <c r="Q420">
        <v>0</v>
      </c>
      <c r="R420">
        <v>503</v>
      </c>
      <c r="S420">
        <v>166</v>
      </c>
      <c r="T420">
        <v>11</v>
      </c>
      <c r="U420" t="b">
        <v>1</v>
      </c>
    </row>
    <row r="421" spans="1:21" x14ac:dyDescent="0.25">
      <c r="A421" t="s">
        <v>1020</v>
      </c>
      <c r="B421" s="1">
        <v>40794</v>
      </c>
      <c r="C421">
        <v>8</v>
      </c>
      <c r="D421">
        <v>9</v>
      </c>
      <c r="E421">
        <v>2011</v>
      </c>
      <c r="F421" s="1">
        <v>40794</v>
      </c>
      <c r="G421" t="s">
        <v>937</v>
      </c>
      <c r="H421" t="s">
        <v>67</v>
      </c>
      <c r="I421" t="s">
        <v>68</v>
      </c>
      <c r="J421" t="s">
        <v>943</v>
      </c>
      <c r="K421" t="s">
        <v>25</v>
      </c>
      <c r="L421" t="s">
        <v>70</v>
      </c>
      <c r="M421" t="s">
        <v>38</v>
      </c>
      <c r="N421" t="s">
        <v>28</v>
      </c>
      <c r="O421" t="s">
        <v>227</v>
      </c>
      <c r="P421" t="s">
        <v>1022</v>
      </c>
      <c r="Q421">
        <v>0</v>
      </c>
      <c r="R421">
        <v>28</v>
      </c>
      <c r="S421">
        <v>13</v>
      </c>
      <c r="T421">
        <v>3</v>
      </c>
      <c r="U421" t="b">
        <v>0</v>
      </c>
    </row>
    <row r="422" spans="1:21" x14ac:dyDescent="0.25">
      <c r="A422" t="s">
        <v>1023</v>
      </c>
      <c r="B422" s="1">
        <v>40794</v>
      </c>
      <c r="C422">
        <v>8</v>
      </c>
      <c r="D422">
        <v>9</v>
      </c>
      <c r="E422">
        <v>2011</v>
      </c>
      <c r="F422" s="1">
        <v>40794</v>
      </c>
      <c r="G422" t="s">
        <v>1024</v>
      </c>
      <c r="H422" t="s">
        <v>33</v>
      </c>
      <c r="I422" t="s">
        <v>34</v>
      </c>
      <c r="J422" t="s">
        <v>1025</v>
      </c>
      <c r="K422" t="s">
        <v>36</v>
      </c>
      <c r="L422" t="s">
        <v>26</v>
      </c>
      <c r="M422" t="s">
        <v>27</v>
      </c>
      <c r="N422" t="s">
        <v>28</v>
      </c>
      <c r="O422" t="s">
        <v>48</v>
      </c>
      <c r="P422" t="s">
        <v>1026</v>
      </c>
      <c r="Q422">
        <v>0</v>
      </c>
      <c r="R422">
        <v>194</v>
      </c>
      <c r="S422">
        <v>84</v>
      </c>
      <c r="T422">
        <v>4</v>
      </c>
      <c r="U422" t="b">
        <v>1</v>
      </c>
    </row>
    <row r="423" spans="1:21" x14ac:dyDescent="0.25">
      <c r="A423" t="s">
        <v>1027</v>
      </c>
      <c r="B423" s="1">
        <v>40794</v>
      </c>
      <c r="C423">
        <v>8</v>
      </c>
      <c r="D423">
        <v>9</v>
      </c>
      <c r="E423">
        <v>2011</v>
      </c>
      <c r="F423" s="1">
        <v>40794</v>
      </c>
      <c r="G423" t="s">
        <v>1028</v>
      </c>
      <c r="H423" t="s">
        <v>44</v>
      </c>
      <c r="I423" t="s">
        <v>738</v>
      </c>
      <c r="J423" t="s">
        <v>1029</v>
      </c>
      <c r="K423" t="s">
        <v>47</v>
      </c>
      <c r="L423" t="s">
        <v>37</v>
      </c>
      <c r="M423" t="s">
        <v>98</v>
      </c>
      <c r="N423" t="s">
        <v>28</v>
      </c>
      <c r="O423" t="s">
        <v>54</v>
      </c>
      <c r="P423" t="s">
        <v>487</v>
      </c>
      <c r="Q423">
        <v>0</v>
      </c>
      <c r="R423">
        <v>61</v>
      </c>
      <c r="S423">
        <v>7</v>
      </c>
      <c r="T423">
        <v>6</v>
      </c>
      <c r="U423" t="b">
        <v>0</v>
      </c>
    </row>
    <row r="424" spans="1:21" x14ac:dyDescent="0.25">
      <c r="A424" t="s">
        <v>1030</v>
      </c>
      <c r="B424" s="1">
        <v>40794</v>
      </c>
      <c r="C424">
        <v>8</v>
      </c>
      <c r="D424">
        <v>9</v>
      </c>
      <c r="E424">
        <v>2011</v>
      </c>
      <c r="F424" s="1">
        <v>40794</v>
      </c>
      <c r="G424" t="s">
        <v>43</v>
      </c>
      <c r="H424" t="s">
        <v>33</v>
      </c>
      <c r="I424" t="s">
        <v>372</v>
      </c>
      <c r="J424" t="s">
        <v>959</v>
      </c>
      <c r="K424" t="s">
        <v>36</v>
      </c>
      <c r="L424" t="s">
        <v>37</v>
      </c>
      <c r="M424" t="s">
        <v>38</v>
      </c>
      <c r="N424" t="s">
        <v>71</v>
      </c>
      <c r="O424" t="s">
        <v>72</v>
      </c>
      <c r="P424" t="s">
        <v>1031</v>
      </c>
      <c r="Q424">
        <v>0</v>
      </c>
      <c r="R424">
        <v>469</v>
      </c>
      <c r="S424">
        <v>78</v>
      </c>
      <c r="T424">
        <v>3</v>
      </c>
      <c r="U424" t="b">
        <v>0</v>
      </c>
    </row>
    <row r="425" spans="1:21" x14ac:dyDescent="0.25">
      <c r="A425" t="s">
        <v>1030</v>
      </c>
      <c r="B425" s="1">
        <v>40794</v>
      </c>
      <c r="C425">
        <v>8</v>
      </c>
      <c r="D425">
        <v>9</v>
      </c>
      <c r="E425">
        <v>2011</v>
      </c>
      <c r="F425" s="1">
        <v>40794</v>
      </c>
      <c r="G425" t="s">
        <v>43</v>
      </c>
      <c r="H425" t="s">
        <v>33</v>
      </c>
      <c r="I425" t="s">
        <v>372</v>
      </c>
      <c r="J425" t="s">
        <v>959</v>
      </c>
      <c r="K425" t="s">
        <v>36</v>
      </c>
      <c r="L425" t="s">
        <v>37</v>
      </c>
      <c r="M425" t="s">
        <v>38</v>
      </c>
      <c r="N425" t="s">
        <v>28</v>
      </c>
      <c r="O425" t="s">
        <v>39</v>
      </c>
      <c r="P425" t="s">
        <v>1032</v>
      </c>
      <c r="Q425">
        <v>0</v>
      </c>
      <c r="R425">
        <v>6</v>
      </c>
      <c r="S425">
        <v>2</v>
      </c>
      <c r="T425">
        <v>1</v>
      </c>
      <c r="U425" t="b">
        <v>1</v>
      </c>
    </row>
    <row r="426" spans="1:21" x14ac:dyDescent="0.25">
      <c r="A426" t="s">
        <v>1030</v>
      </c>
      <c r="B426" s="1">
        <v>40794</v>
      </c>
      <c r="C426">
        <v>8</v>
      </c>
      <c r="D426">
        <v>9</v>
      </c>
      <c r="E426">
        <v>2011</v>
      </c>
      <c r="F426" s="1">
        <v>40794</v>
      </c>
      <c r="G426" t="s">
        <v>43</v>
      </c>
      <c r="H426" t="s">
        <v>33</v>
      </c>
      <c r="I426" t="s">
        <v>372</v>
      </c>
      <c r="J426" t="s">
        <v>959</v>
      </c>
      <c r="K426" t="s">
        <v>36</v>
      </c>
      <c r="L426" t="s">
        <v>37</v>
      </c>
      <c r="M426" t="s">
        <v>38</v>
      </c>
      <c r="N426" t="s">
        <v>56</v>
      </c>
      <c r="O426" t="s">
        <v>104</v>
      </c>
      <c r="P426" t="s">
        <v>1033</v>
      </c>
      <c r="Q426">
        <v>0</v>
      </c>
      <c r="R426">
        <v>336</v>
      </c>
      <c r="S426">
        <v>30</v>
      </c>
      <c r="T426">
        <v>2</v>
      </c>
      <c r="U426" t="b">
        <v>0</v>
      </c>
    </row>
    <row r="427" spans="1:21" x14ac:dyDescent="0.25">
      <c r="A427" t="s">
        <v>1034</v>
      </c>
      <c r="B427" s="1">
        <v>40794</v>
      </c>
      <c r="C427">
        <v>8</v>
      </c>
      <c r="D427">
        <v>9</v>
      </c>
      <c r="E427">
        <v>2011</v>
      </c>
      <c r="F427" s="1">
        <v>40794</v>
      </c>
      <c r="G427" t="s">
        <v>1035</v>
      </c>
      <c r="H427" t="s">
        <v>61</v>
      </c>
      <c r="I427" t="s">
        <v>450</v>
      </c>
      <c r="J427" t="s">
        <v>1036</v>
      </c>
      <c r="K427" t="s">
        <v>36</v>
      </c>
      <c r="L427" t="s">
        <v>26</v>
      </c>
      <c r="M427" t="s">
        <v>38</v>
      </c>
      <c r="N427" t="s">
        <v>28</v>
      </c>
      <c r="O427" t="s">
        <v>29</v>
      </c>
      <c r="P427" t="s">
        <v>1037</v>
      </c>
      <c r="Q427">
        <v>0</v>
      </c>
      <c r="R427">
        <v>66</v>
      </c>
      <c r="S427">
        <v>11</v>
      </c>
      <c r="T427">
        <v>4</v>
      </c>
      <c r="U427" t="b">
        <v>1</v>
      </c>
    </row>
    <row r="428" spans="1:21" x14ac:dyDescent="0.25">
      <c r="A428" t="s">
        <v>1038</v>
      </c>
      <c r="B428" s="1">
        <v>40794</v>
      </c>
      <c r="C428">
        <v>8</v>
      </c>
      <c r="D428">
        <v>9</v>
      </c>
      <c r="E428">
        <v>2011</v>
      </c>
      <c r="F428" s="1">
        <v>40794</v>
      </c>
      <c r="G428" t="s">
        <v>1039</v>
      </c>
      <c r="H428" t="s">
        <v>120</v>
      </c>
      <c r="I428" t="s">
        <v>209</v>
      </c>
      <c r="J428" t="s">
        <v>210</v>
      </c>
      <c r="K428" t="s">
        <v>47</v>
      </c>
      <c r="L428" t="s">
        <v>26</v>
      </c>
      <c r="M428" t="s">
        <v>38</v>
      </c>
      <c r="N428" t="s">
        <v>71</v>
      </c>
      <c r="O428" t="s">
        <v>295</v>
      </c>
      <c r="P428" t="s">
        <v>1040</v>
      </c>
      <c r="Q428">
        <v>0</v>
      </c>
      <c r="R428">
        <v>53</v>
      </c>
      <c r="S428">
        <v>15</v>
      </c>
      <c r="T428">
        <v>2</v>
      </c>
      <c r="U428" t="b">
        <v>1</v>
      </c>
    </row>
    <row r="429" spans="1:21" x14ac:dyDescent="0.25">
      <c r="A429" t="s">
        <v>1038</v>
      </c>
      <c r="B429" s="1">
        <v>40794</v>
      </c>
      <c r="C429">
        <v>8</v>
      </c>
      <c r="D429">
        <v>9</v>
      </c>
      <c r="E429">
        <v>2011</v>
      </c>
      <c r="F429" s="1">
        <v>40794</v>
      </c>
      <c r="G429" t="s">
        <v>1039</v>
      </c>
      <c r="H429" t="s">
        <v>120</v>
      </c>
      <c r="I429" t="s">
        <v>209</v>
      </c>
      <c r="J429" t="s">
        <v>210</v>
      </c>
      <c r="K429" t="s">
        <v>47</v>
      </c>
      <c r="L429" t="s">
        <v>26</v>
      </c>
      <c r="M429" t="s">
        <v>38</v>
      </c>
      <c r="N429" t="s">
        <v>71</v>
      </c>
      <c r="O429" t="s">
        <v>295</v>
      </c>
      <c r="P429" t="s">
        <v>1041</v>
      </c>
      <c r="Q429">
        <v>0</v>
      </c>
      <c r="R429">
        <v>208</v>
      </c>
      <c r="S429">
        <v>0</v>
      </c>
      <c r="T429">
        <v>4</v>
      </c>
      <c r="U429" t="b">
        <v>1</v>
      </c>
    </row>
    <row r="430" spans="1:21" x14ac:dyDescent="0.25">
      <c r="A430" t="s">
        <v>1042</v>
      </c>
      <c r="B430" s="1">
        <v>40795</v>
      </c>
      <c r="C430">
        <v>9</v>
      </c>
      <c r="D430">
        <v>9</v>
      </c>
      <c r="E430">
        <v>2011</v>
      </c>
      <c r="F430" s="1">
        <v>40795</v>
      </c>
      <c r="G430" t="s">
        <v>1043</v>
      </c>
      <c r="H430" t="s">
        <v>320</v>
      </c>
      <c r="I430" t="s">
        <v>604</v>
      </c>
      <c r="J430" t="s">
        <v>605</v>
      </c>
      <c r="K430" t="s">
        <v>36</v>
      </c>
      <c r="L430" t="s">
        <v>70</v>
      </c>
      <c r="M430" t="s">
        <v>38</v>
      </c>
      <c r="N430" t="s">
        <v>71</v>
      </c>
      <c r="O430" t="s">
        <v>72</v>
      </c>
      <c r="P430" t="s">
        <v>695</v>
      </c>
      <c r="Q430">
        <v>0</v>
      </c>
      <c r="R430">
        <v>286</v>
      </c>
      <c r="S430">
        <v>83</v>
      </c>
      <c r="T430">
        <v>2</v>
      </c>
      <c r="U430" t="b">
        <v>0</v>
      </c>
    </row>
    <row r="431" spans="1:21" x14ac:dyDescent="0.25">
      <c r="A431" t="s">
        <v>1042</v>
      </c>
      <c r="B431" s="1">
        <v>40795</v>
      </c>
      <c r="C431">
        <v>9</v>
      </c>
      <c r="D431">
        <v>9</v>
      </c>
      <c r="E431">
        <v>2011</v>
      </c>
      <c r="F431" s="1">
        <v>40795</v>
      </c>
      <c r="G431" t="s">
        <v>1043</v>
      </c>
      <c r="H431" t="s">
        <v>320</v>
      </c>
      <c r="I431" t="s">
        <v>604</v>
      </c>
      <c r="J431" t="s">
        <v>605</v>
      </c>
      <c r="K431" t="s">
        <v>36</v>
      </c>
      <c r="L431" t="s">
        <v>70</v>
      </c>
      <c r="M431" t="s">
        <v>38</v>
      </c>
      <c r="N431" t="s">
        <v>71</v>
      </c>
      <c r="O431" t="s">
        <v>74</v>
      </c>
      <c r="P431" t="s">
        <v>315</v>
      </c>
      <c r="Q431">
        <v>0</v>
      </c>
      <c r="R431">
        <v>205</v>
      </c>
      <c r="S431">
        <v>80</v>
      </c>
      <c r="T431">
        <v>3</v>
      </c>
      <c r="U431" t="b">
        <v>0</v>
      </c>
    </row>
    <row r="432" spans="1:21" x14ac:dyDescent="0.25">
      <c r="A432" t="s">
        <v>1042</v>
      </c>
      <c r="B432" s="1">
        <v>40795</v>
      </c>
      <c r="C432">
        <v>9</v>
      </c>
      <c r="D432">
        <v>9</v>
      </c>
      <c r="E432">
        <v>2011</v>
      </c>
      <c r="F432" s="1">
        <v>40795</v>
      </c>
      <c r="G432" t="s">
        <v>1043</v>
      </c>
      <c r="H432" t="s">
        <v>320</v>
      </c>
      <c r="I432" t="s">
        <v>604</v>
      </c>
      <c r="J432" t="s">
        <v>605</v>
      </c>
      <c r="K432" t="s">
        <v>36</v>
      </c>
      <c r="L432" t="s">
        <v>70</v>
      </c>
      <c r="M432" t="s">
        <v>38</v>
      </c>
      <c r="N432" t="s">
        <v>71</v>
      </c>
      <c r="O432" t="s">
        <v>295</v>
      </c>
      <c r="P432" t="s">
        <v>1044</v>
      </c>
      <c r="Q432">
        <v>0</v>
      </c>
      <c r="R432">
        <v>88</v>
      </c>
      <c r="S432">
        <v>27</v>
      </c>
      <c r="T432">
        <v>2</v>
      </c>
      <c r="U432" t="b">
        <v>0</v>
      </c>
    </row>
    <row r="433" spans="1:21" x14ac:dyDescent="0.25">
      <c r="A433" t="s">
        <v>1042</v>
      </c>
      <c r="B433" s="1">
        <v>40795</v>
      </c>
      <c r="C433">
        <v>9</v>
      </c>
      <c r="D433">
        <v>9</v>
      </c>
      <c r="E433">
        <v>2011</v>
      </c>
      <c r="F433" s="1">
        <v>40795</v>
      </c>
      <c r="G433" t="s">
        <v>1043</v>
      </c>
      <c r="H433" t="s">
        <v>320</v>
      </c>
      <c r="I433" t="s">
        <v>604</v>
      </c>
      <c r="J433" t="s">
        <v>605</v>
      </c>
      <c r="K433" t="s">
        <v>36</v>
      </c>
      <c r="L433" t="s">
        <v>70</v>
      </c>
      <c r="M433" t="s">
        <v>38</v>
      </c>
      <c r="N433" t="s">
        <v>28</v>
      </c>
      <c r="O433" t="s">
        <v>48</v>
      </c>
      <c r="P433" t="s">
        <v>1045</v>
      </c>
      <c r="Q433">
        <v>0</v>
      </c>
      <c r="R433">
        <v>137</v>
      </c>
      <c r="S433">
        <v>63</v>
      </c>
      <c r="T433">
        <v>3</v>
      </c>
      <c r="U433" t="b">
        <v>0</v>
      </c>
    </row>
    <row r="434" spans="1:21" x14ac:dyDescent="0.25">
      <c r="A434" t="s">
        <v>1042</v>
      </c>
      <c r="B434" s="1">
        <v>40795</v>
      </c>
      <c r="C434">
        <v>9</v>
      </c>
      <c r="D434">
        <v>9</v>
      </c>
      <c r="E434">
        <v>2011</v>
      </c>
      <c r="F434" s="1">
        <v>40795</v>
      </c>
      <c r="G434" t="s">
        <v>1043</v>
      </c>
      <c r="H434" t="s">
        <v>320</v>
      </c>
      <c r="I434" t="s">
        <v>604</v>
      </c>
      <c r="J434" t="s">
        <v>605</v>
      </c>
      <c r="K434" t="s">
        <v>36</v>
      </c>
      <c r="L434" t="s">
        <v>70</v>
      </c>
      <c r="M434" t="s">
        <v>38</v>
      </c>
      <c r="N434" t="s">
        <v>28</v>
      </c>
      <c r="O434" t="s">
        <v>29</v>
      </c>
      <c r="P434" t="s">
        <v>1046</v>
      </c>
      <c r="Q434">
        <v>0</v>
      </c>
      <c r="R434">
        <v>45</v>
      </c>
      <c r="S434">
        <v>2</v>
      </c>
      <c r="T434">
        <v>2</v>
      </c>
      <c r="U434" t="b">
        <v>1</v>
      </c>
    </row>
    <row r="435" spans="1:21" x14ac:dyDescent="0.25">
      <c r="A435" t="s">
        <v>1042</v>
      </c>
      <c r="B435" s="1">
        <v>40795</v>
      </c>
      <c r="C435">
        <v>9</v>
      </c>
      <c r="D435">
        <v>9</v>
      </c>
      <c r="E435">
        <v>2011</v>
      </c>
      <c r="F435" s="1">
        <v>40795</v>
      </c>
      <c r="G435" t="s">
        <v>1043</v>
      </c>
      <c r="H435" t="s">
        <v>320</v>
      </c>
      <c r="I435" t="s">
        <v>604</v>
      </c>
      <c r="J435" t="s">
        <v>605</v>
      </c>
      <c r="K435" t="s">
        <v>36</v>
      </c>
      <c r="L435" t="s">
        <v>70</v>
      </c>
      <c r="M435" t="s">
        <v>38</v>
      </c>
      <c r="N435" t="s">
        <v>56</v>
      </c>
      <c r="O435" t="s">
        <v>185</v>
      </c>
      <c r="P435" t="s">
        <v>198</v>
      </c>
      <c r="Q435">
        <v>0</v>
      </c>
      <c r="R435">
        <v>1593</v>
      </c>
      <c r="S435">
        <v>653</v>
      </c>
      <c r="T435">
        <v>5</v>
      </c>
      <c r="U435" t="b">
        <v>1</v>
      </c>
    </row>
    <row r="436" spans="1:21" x14ac:dyDescent="0.25">
      <c r="A436" t="s">
        <v>1047</v>
      </c>
      <c r="B436" s="1">
        <v>40795</v>
      </c>
      <c r="C436">
        <v>9</v>
      </c>
      <c r="D436">
        <v>9</v>
      </c>
      <c r="E436">
        <v>2011</v>
      </c>
      <c r="F436" s="1">
        <v>40795</v>
      </c>
      <c r="G436" t="s">
        <v>1048</v>
      </c>
      <c r="H436" t="s">
        <v>44</v>
      </c>
      <c r="I436" t="s">
        <v>85</v>
      </c>
      <c r="J436" t="s">
        <v>86</v>
      </c>
      <c r="K436" t="s">
        <v>47</v>
      </c>
      <c r="L436" t="s">
        <v>26</v>
      </c>
      <c r="M436" t="s">
        <v>38</v>
      </c>
      <c r="N436" t="s">
        <v>28</v>
      </c>
      <c r="O436" t="s">
        <v>151</v>
      </c>
      <c r="P436" t="s">
        <v>628</v>
      </c>
      <c r="Q436">
        <v>0</v>
      </c>
      <c r="R436">
        <v>17</v>
      </c>
      <c r="S436">
        <v>7</v>
      </c>
      <c r="T436">
        <v>2</v>
      </c>
      <c r="U436" t="b">
        <v>1</v>
      </c>
    </row>
    <row r="437" spans="1:21" x14ac:dyDescent="0.25">
      <c r="A437" t="s">
        <v>1049</v>
      </c>
      <c r="B437" s="1">
        <v>40797</v>
      </c>
      <c r="C437">
        <v>11</v>
      </c>
      <c r="D437">
        <v>9</v>
      </c>
      <c r="E437">
        <v>2011</v>
      </c>
      <c r="F437" s="1">
        <v>40797</v>
      </c>
      <c r="G437" t="s">
        <v>1050</v>
      </c>
      <c r="H437" t="s">
        <v>67</v>
      </c>
      <c r="I437" t="s">
        <v>68</v>
      </c>
      <c r="J437" t="s">
        <v>735</v>
      </c>
      <c r="K437" t="s">
        <v>25</v>
      </c>
      <c r="L437" t="s">
        <v>70</v>
      </c>
      <c r="M437" t="s">
        <v>38</v>
      </c>
      <c r="N437" t="s">
        <v>71</v>
      </c>
      <c r="O437" t="s">
        <v>74</v>
      </c>
      <c r="P437" t="s">
        <v>1051</v>
      </c>
      <c r="Q437">
        <v>0</v>
      </c>
      <c r="R437">
        <v>145</v>
      </c>
      <c r="S437">
        <v>36</v>
      </c>
      <c r="T437">
        <v>3</v>
      </c>
      <c r="U437" t="b">
        <v>0</v>
      </c>
    </row>
    <row r="438" spans="1:21" x14ac:dyDescent="0.25">
      <c r="A438" t="s">
        <v>1049</v>
      </c>
      <c r="B438" s="1">
        <v>40797</v>
      </c>
      <c r="C438">
        <v>11</v>
      </c>
      <c r="D438">
        <v>9</v>
      </c>
      <c r="E438">
        <v>2011</v>
      </c>
      <c r="F438" s="1">
        <v>40797</v>
      </c>
      <c r="G438" t="s">
        <v>1050</v>
      </c>
      <c r="H438" t="s">
        <v>67</v>
      </c>
      <c r="I438" t="s">
        <v>68</v>
      </c>
      <c r="J438" t="s">
        <v>735</v>
      </c>
      <c r="K438" t="s">
        <v>25</v>
      </c>
      <c r="L438" t="s">
        <v>70</v>
      </c>
      <c r="M438" t="s">
        <v>38</v>
      </c>
      <c r="N438" t="s">
        <v>28</v>
      </c>
      <c r="O438" t="s">
        <v>29</v>
      </c>
      <c r="P438" t="s">
        <v>1052</v>
      </c>
      <c r="Q438">
        <v>0</v>
      </c>
      <c r="R438">
        <v>50</v>
      </c>
      <c r="S438">
        <v>9</v>
      </c>
      <c r="T438">
        <v>3</v>
      </c>
      <c r="U438" t="b">
        <v>1</v>
      </c>
    </row>
    <row r="439" spans="1:21" x14ac:dyDescent="0.25">
      <c r="A439" t="s">
        <v>1049</v>
      </c>
      <c r="B439" s="1">
        <v>40797</v>
      </c>
      <c r="C439">
        <v>11</v>
      </c>
      <c r="D439">
        <v>9</v>
      </c>
      <c r="E439">
        <v>2011</v>
      </c>
      <c r="F439" s="1">
        <v>40797</v>
      </c>
      <c r="G439" t="s">
        <v>1050</v>
      </c>
      <c r="H439" t="s">
        <v>67</v>
      </c>
      <c r="I439" t="s">
        <v>68</v>
      </c>
      <c r="J439" t="s">
        <v>735</v>
      </c>
      <c r="K439" t="s">
        <v>25</v>
      </c>
      <c r="L439" t="s">
        <v>70</v>
      </c>
      <c r="M439" t="s">
        <v>38</v>
      </c>
      <c r="N439" t="s">
        <v>28</v>
      </c>
      <c r="O439" t="s">
        <v>54</v>
      </c>
      <c r="P439" t="s">
        <v>1053</v>
      </c>
      <c r="Q439">
        <v>0</v>
      </c>
      <c r="R439">
        <v>51</v>
      </c>
      <c r="S439">
        <v>9</v>
      </c>
      <c r="T439">
        <v>3</v>
      </c>
      <c r="U439" t="b">
        <v>1</v>
      </c>
    </row>
    <row r="440" spans="1:21" x14ac:dyDescent="0.25">
      <c r="A440" t="s">
        <v>1054</v>
      </c>
      <c r="B440" s="1">
        <v>40797</v>
      </c>
      <c r="C440">
        <v>11</v>
      </c>
      <c r="D440">
        <v>9</v>
      </c>
      <c r="E440">
        <v>2011</v>
      </c>
      <c r="F440" s="1">
        <v>40797</v>
      </c>
      <c r="G440" t="s">
        <v>1055</v>
      </c>
      <c r="H440" t="s">
        <v>61</v>
      </c>
      <c r="I440" t="s">
        <v>108</v>
      </c>
      <c r="J440" t="s">
        <v>226</v>
      </c>
      <c r="K440" t="s">
        <v>36</v>
      </c>
      <c r="L440" t="s">
        <v>37</v>
      </c>
      <c r="M440" t="s">
        <v>27</v>
      </c>
      <c r="N440" t="s">
        <v>71</v>
      </c>
      <c r="O440" t="s">
        <v>74</v>
      </c>
      <c r="P440" t="s">
        <v>1056</v>
      </c>
      <c r="Q440">
        <v>0</v>
      </c>
      <c r="R440">
        <v>188</v>
      </c>
      <c r="S440">
        <v>23</v>
      </c>
      <c r="T440">
        <v>3</v>
      </c>
      <c r="U440" t="b">
        <v>0</v>
      </c>
    </row>
    <row r="441" spans="1:21" x14ac:dyDescent="0.25">
      <c r="A441" t="s">
        <v>1054</v>
      </c>
      <c r="B441" s="1">
        <v>40797</v>
      </c>
      <c r="C441">
        <v>11</v>
      </c>
      <c r="D441">
        <v>9</v>
      </c>
      <c r="E441">
        <v>2011</v>
      </c>
      <c r="F441" s="1">
        <v>40797</v>
      </c>
      <c r="G441" t="s">
        <v>1055</v>
      </c>
      <c r="H441" t="s">
        <v>61</v>
      </c>
      <c r="I441" t="s">
        <v>108</v>
      </c>
      <c r="J441" t="s">
        <v>226</v>
      </c>
      <c r="K441" t="s">
        <v>36</v>
      </c>
      <c r="L441" t="s">
        <v>37</v>
      </c>
      <c r="M441" t="s">
        <v>27</v>
      </c>
      <c r="N441" t="s">
        <v>28</v>
      </c>
      <c r="O441" t="s">
        <v>151</v>
      </c>
      <c r="P441" t="s">
        <v>1057</v>
      </c>
      <c r="Q441">
        <v>0</v>
      </c>
      <c r="R441">
        <v>33</v>
      </c>
      <c r="S441">
        <v>14</v>
      </c>
      <c r="T441">
        <v>4</v>
      </c>
      <c r="U441" t="b">
        <v>1</v>
      </c>
    </row>
    <row r="442" spans="1:21" x14ac:dyDescent="0.25">
      <c r="A442" t="s">
        <v>1054</v>
      </c>
      <c r="B442" s="1">
        <v>40797</v>
      </c>
      <c r="C442">
        <v>11</v>
      </c>
      <c r="D442">
        <v>9</v>
      </c>
      <c r="E442">
        <v>2011</v>
      </c>
      <c r="F442" s="1">
        <v>40797</v>
      </c>
      <c r="G442" t="s">
        <v>1055</v>
      </c>
      <c r="H442" t="s">
        <v>61</v>
      </c>
      <c r="I442" t="s">
        <v>108</v>
      </c>
      <c r="J442" t="s">
        <v>226</v>
      </c>
      <c r="K442" t="s">
        <v>36</v>
      </c>
      <c r="L442" t="s">
        <v>37</v>
      </c>
      <c r="M442" t="s">
        <v>27</v>
      </c>
      <c r="N442" t="s">
        <v>56</v>
      </c>
      <c r="O442" t="s">
        <v>104</v>
      </c>
      <c r="P442" t="s">
        <v>1058</v>
      </c>
      <c r="Q442">
        <v>0</v>
      </c>
      <c r="R442">
        <v>643</v>
      </c>
      <c r="S442">
        <v>53</v>
      </c>
      <c r="T442">
        <v>6</v>
      </c>
      <c r="U442" t="b">
        <v>0</v>
      </c>
    </row>
    <row r="443" spans="1:21" x14ac:dyDescent="0.25">
      <c r="A443" t="s">
        <v>1059</v>
      </c>
      <c r="B443" s="1">
        <v>40798</v>
      </c>
      <c r="C443">
        <v>12</v>
      </c>
      <c r="D443">
        <v>9</v>
      </c>
      <c r="E443">
        <v>2011</v>
      </c>
      <c r="F443" s="1">
        <v>40798</v>
      </c>
      <c r="G443" t="s">
        <v>1060</v>
      </c>
      <c r="H443" t="s">
        <v>67</v>
      </c>
      <c r="I443" t="s">
        <v>68</v>
      </c>
      <c r="J443" t="s">
        <v>1061</v>
      </c>
      <c r="K443" t="s">
        <v>25</v>
      </c>
      <c r="L443" t="s">
        <v>70</v>
      </c>
      <c r="M443" t="s">
        <v>38</v>
      </c>
      <c r="N443" t="s">
        <v>71</v>
      </c>
      <c r="O443" t="s">
        <v>72</v>
      </c>
      <c r="P443" t="s">
        <v>1062</v>
      </c>
      <c r="Q443">
        <v>0</v>
      </c>
      <c r="R443">
        <v>874</v>
      </c>
      <c r="S443">
        <v>341</v>
      </c>
      <c r="T443">
        <v>7</v>
      </c>
      <c r="U443" t="b">
        <v>0</v>
      </c>
    </row>
    <row r="444" spans="1:21" x14ac:dyDescent="0.25">
      <c r="A444" t="s">
        <v>1059</v>
      </c>
      <c r="B444" s="1">
        <v>40798</v>
      </c>
      <c r="C444">
        <v>12</v>
      </c>
      <c r="D444">
        <v>9</v>
      </c>
      <c r="E444">
        <v>2011</v>
      </c>
      <c r="F444" s="1">
        <v>40798</v>
      </c>
      <c r="G444" t="s">
        <v>1060</v>
      </c>
      <c r="H444" t="s">
        <v>67</v>
      </c>
      <c r="I444" t="s">
        <v>68</v>
      </c>
      <c r="J444" t="s">
        <v>1061</v>
      </c>
      <c r="K444" t="s">
        <v>25</v>
      </c>
      <c r="L444" t="s">
        <v>70</v>
      </c>
      <c r="M444" t="s">
        <v>38</v>
      </c>
      <c r="N444" t="s">
        <v>28</v>
      </c>
      <c r="O444" t="s">
        <v>39</v>
      </c>
      <c r="P444" t="s">
        <v>1063</v>
      </c>
      <c r="Q444">
        <v>0</v>
      </c>
      <c r="R444">
        <v>11</v>
      </c>
      <c r="S444">
        <v>2</v>
      </c>
      <c r="T444">
        <v>1</v>
      </c>
      <c r="U444" t="b">
        <v>1</v>
      </c>
    </row>
    <row r="445" spans="1:21" x14ac:dyDescent="0.25">
      <c r="A445" t="s">
        <v>1064</v>
      </c>
      <c r="B445" s="1">
        <v>40798</v>
      </c>
      <c r="C445">
        <v>12</v>
      </c>
      <c r="D445">
        <v>9</v>
      </c>
      <c r="E445">
        <v>2011</v>
      </c>
      <c r="F445" s="1">
        <v>40798</v>
      </c>
      <c r="G445" t="s">
        <v>1065</v>
      </c>
      <c r="H445" t="s">
        <v>61</v>
      </c>
      <c r="I445" t="s">
        <v>173</v>
      </c>
      <c r="J445" t="s">
        <v>1066</v>
      </c>
      <c r="K445" t="s">
        <v>36</v>
      </c>
      <c r="L445" t="s">
        <v>26</v>
      </c>
      <c r="M445" t="s">
        <v>98</v>
      </c>
      <c r="N445" t="s">
        <v>71</v>
      </c>
      <c r="O445" t="s">
        <v>74</v>
      </c>
      <c r="P445" t="s">
        <v>1067</v>
      </c>
      <c r="Q445">
        <v>0</v>
      </c>
      <c r="R445">
        <v>428</v>
      </c>
      <c r="S445">
        <v>138</v>
      </c>
      <c r="T445">
        <v>1</v>
      </c>
      <c r="U445" t="b">
        <v>0</v>
      </c>
    </row>
    <row r="446" spans="1:21" x14ac:dyDescent="0.25">
      <c r="A446" t="s">
        <v>1064</v>
      </c>
      <c r="B446" s="1">
        <v>40798</v>
      </c>
      <c r="C446">
        <v>12</v>
      </c>
      <c r="D446">
        <v>9</v>
      </c>
      <c r="E446">
        <v>2011</v>
      </c>
      <c r="F446" s="1">
        <v>40798</v>
      </c>
      <c r="G446" t="s">
        <v>1065</v>
      </c>
      <c r="H446" t="s">
        <v>61</v>
      </c>
      <c r="I446" t="s">
        <v>173</v>
      </c>
      <c r="J446" t="s">
        <v>1066</v>
      </c>
      <c r="K446" t="s">
        <v>36</v>
      </c>
      <c r="L446" t="s">
        <v>26</v>
      </c>
      <c r="M446" t="s">
        <v>98</v>
      </c>
      <c r="N446" t="s">
        <v>28</v>
      </c>
      <c r="O446" t="s">
        <v>39</v>
      </c>
      <c r="P446" t="s">
        <v>615</v>
      </c>
      <c r="Q446">
        <v>0</v>
      </c>
      <c r="R446">
        <v>50</v>
      </c>
      <c r="S446">
        <v>14</v>
      </c>
      <c r="T446">
        <v>3</v>
      </c>
      <c r="U446" t="b">
        <v>0</v>
      </c>
    </row>
    <row r="447" spans="1:21" x14ac:dyDescent="0.25">
      <c r="A447" t="s">
        <v>1064</v>
      </c>
      <c r="B447" s="1">
        <v>40798</v>
      </c>
      <c r="C447">
        <v>12</v>
      </c>
      <c r="D447">
        <v>9</v>
      </c>
      <c r="E447">
        <v>2011</v>
      </c>
      <c r="F447" s="1">
        <v>40798</v>
      </c>
      <c r="G447" t="s">
        <v>1065</v>
      </c>
      <c r="H447" t="s">
        <v>61</v>
      </c>
      <c r="I447" t="s">
        <v>173</v>
      </c>
      <c r="J447" t="s">
        <v>1066</v>
      </c>
      <c r="K447" t="s">
        <v>36</v>
      </c>
      <c r="L447" t="s">
        <v>26</v>
      </c>
      <c r="M447" t="s">
        <v>98</v>
      </c>
      <c r="N447" t="s">
        <v>28</v>
      </c>
      <c r="O447" t="s">
        <v>39</v>
      </c>
      <c r="P447" t="s">
        <v>864</v>
      </c>
      <c r="Q447">
        <v>0</v>
      </c>
      <c r="R447">
        <v>13</v>
      </c>
      <c r="S447">
        <v>0</v>
      </c>
      <c r="T447">
        <v>2</v>
      </c>
      <c r="U447" t="b">
        <v>1</v>
      </c>
    </row>
    <row r="448" spans="1:21" x14ac:dyDescent="0.25">
      <c r="A448" t="s">
        <v>1064</v>
      </c>
      <c r="B448" s="1">
        <v>40798</v>
      </c>
      <c r="C448">
        <v>12</v>
      </c>
      <c r="D448">
        <v>9</v>
      </c>
      <c r="E448">
        <v>2011</v>
      </c>
      <c r="F448" s="1">
        <v>40798</v>
      </c>
      <c r="G448" t="s">
        <v>1065</v>
      </c>
      <c r="H448" t="s">
        <v>61</v>
      </c>
      <c r="I448" t="s">
        <v>173</v>
      </c>
      <c r="J448" t="s">
        <v>1066</v>
      </c>
      <c r="K448" t="s">
        <v>36</v>
      </c>
      <c r="L448" t="s">
        <v>26</v>
      </c>
      <c r="M448" t="s">
        <v>98</v>
      </c>
      <c r="N448" t="s">
        <v>28</v>
      </c>
      <c r="O448" t="s">
        <v>151</v>
      </c>
      <c r="P448" t="s">
        <v>1068</v>
      </c>
      <c r="Q448">
        <v>0</v>
      </c>
      <c r="R448">
        <v>112</v>
      </c>
      <c r="S448">
        <v>18</v>
      </c>
      <c r="T448">
        <v>6</v>
      </c>
      <c r="U448" t="b">
        <v>0</v>
      </c>
    </row>
    <row r="449" spans="1:21" x14ac:dyDescent="0.25">
      <c r="A449" t="s">
        <v>1064</v>
      </c>
      <c r="B449" s="1">
        <v>40798</v>
      </c>
      <c r="C449">
        <v>12</v>
      </c>
      <c r="D449">
        <v>9</v>
      </c>
      <c r="E449">
        <v>2011</v>
      </c>
      <c r="F449" s="1">
        <v>40798</v>
      </c>
      <c r="G449" t="s">
        <v>1065</v>
      </c>
      <c r="H449" t="s">
        <v>61</v>
      </c>
      <c r="I449" t="s">
        <v>173</v>
      </c>
      <c r="J449" t="s">
        <v>1066</v>
      </c>
      <c r="K449" t="s">
        <v>36</v>
      </c>
      <c r="L449" t="s">
        <v>26</v>
      </c>
      <c r="M449" t="s">
        <v>98</v>
      </c>
      <c r="N449" t="s">
        <v>28</v>
      </c>
      <c r="O449" t="s">
        <v>29</v>
      </c>
      <c r="P449" t="s">
        <v>1069</v>
      </c>
      <c r="Q449">
        <v>0</v>
      </c>
      <c r="R449">
        <v>142</v>
      </c>
      <c r="S449">
        <v>68</v>
      </c>
      <c r="T449">
        <v>5</v>
      </c>
      <c r="U449" t="b">
        <v>1</v>
      </c>
    </row>
    <row r="450" spans="1:21" x14ac:dyDescent="0.25">
      <c r="A450" t="s">
        <v>1064</v>
      </c>
      <c r="B450" s="1">
        <v>40798</v>
      </c>
      <c r="C450">
        <v>12</v>
      </c>
      <c r="D450">
        <v>9</v>
      </c>
      <c r="E450">
        <v>2011</v>
      </c>
      <c r="F450" s="1">
        <v>40798</v>
      </c>
      <c r="G450" t="s">
        <v>1065</v>
      </c>
      <c r="H450" t="s">
        <v>61</v>
      </c>
      <c r="I450" t="s">
        <v>173</v>
      </c>
      <c r="J450" t="s">
        <v>1066</v>
      </c>
      <c r="K450" t="s">
        <v>36</v>
      </c>
      <c r="L450" t="s">
        <v>26</v>
      </c>
      <c r="M450" t="s">
        <v>98</v>
      </c>
      <c r="N450" t="s">
        <v>28</v>
      </c>
      <c r="O450" t="s">
        <v>54</v>
      </c>
      <c r="P450" t="s">
        <v>1070</v>
      </c>
      <c r="Q450">
        <v>0</v>
      </c>
      <c r="R450">
        <v>256</v>
      </c>
      <c r="S450">
        <v>-6</v>
      </c>
      <c r="T450">
        <v>6</v>
      </c>
      <c r="U450" t="b">
        <v>1</v>
      </c>
    </row>
    <row r="451" spans="1:21" x14ac:dyDescent="0.25">
      <c r="A451" t="s">
        <v>1064</v>
      </c>
      <c r="B451" s="1">
        <v>40798</v>
      </c>
      <c r="C451">
        <v>12</v>
      </c>
      <c r="D451">
        <v>9</v>
      </c>
      <c r="E451">
        <v>2011</v>
      </c>
      <c r="F451" s="1">
        <v>40798</v>
      </c>
      <c r="G451" t="s">
        <v>1065</v>
      </c>
      <c r="H451" t="s">
        <v>61</v>
      </c>
      <c r="I451" t="s">
        <v>173</v>
      </c>
      <c r="J451" t="s">
        <v>1066</v>
      </c>
      <c r="K451" t="s">
        <v>36</v>
      </c>
      <c r="L451" t="s">
        <v>26</v>
      </c>
      <c r="M451" t="s">
        <v>98</v>
      </c>
      <c r="N451" t="s">
        <v>56</v>
      </c>
      <c r="O451" t="s">
        <v>104</v>
      </c>
      <c r="P451" t="s">
        <v>1071</v>
      </c>
      <c r="Q451">
        <v>0</v>
      </c>
      <c r="R451">
        <v>295</v>
      </c>
      <c r="S451">
        <v>83</v>
      </c>
      <c r="T451">
        <v>2</v>
      </c>
      <c r="U451" t="b">
        <v>0</v>
      </c>
    </row>
    <row r="452" spans="1:21" x14ac:dyDescent="0.25">
      <c r="A452" t="s">
        <v>1072</v>
      </c>
      <c r="B452" s="1">
        <v>40818</v>
      </c>
      <c r="C452">
        <v>2</v>
      </c>
      <c r="D452">
        <v>10</v>
      </c>
      <c r="E452">
        <v>2011</v>
      </c>
      <c r="F452" s="1">
        <v>40818</v>
      </c>
      <c r="G452" t="s">
        <v>1073</v>
      </c>
      <c r="H452" t="s">
        <v>598</v>
      </c>
      <c r="I452" t="s">
        <v>599</v>
      </c>
      <c r="J452" t="s">
        <v>600</v>
      </c>
      <c r="K452" t="s">
        <v>36</v>
      </c>
      <c r="L452" t="s">
        <v>70</v>
      </c>
      <c r="M452" t="s">
        <v>38</v>
      </c>
      <c r="N452" t="s">
        <v>71</v>
      </c>
      <c r="O452" t="s">
        <v>72</v>
      </c>
      <c r="P452" t="s">
        <v>1074</v>
      </c>
      <c r="Q452">
        <v>0</v>
      </c>
      <c r="R452">
        <v>780</v>
      </c>
      <c r="S452">
        <v>117</v>
      </c>
      <c r="T452">
        <v>2</v>
      </c>
      <c r="U452" t="b">
        <v>0</v>
      </c>
    </row>
    <row r="453" spans="1:21" x14ac:dyDescent="0.25">
      <c r="A453" t="s">
        <v>1072</v>
      </c>
      <c r="B453" s="1">
        <v>40818</v>
      </c>
      <c r="C453">
        <v>2</v>
      </c>
      <c r="D453">
        <v>10</v>
      </c>
      <c r="E453">
        <v>2011</v>
      </c>
      <c r="F453" s="1">
        <v>40818</v>
      </c>
      <c r="G453" t="s">
        <v>1073</v>
      </c>
      <c r="H453" t="s">
        <v>598</v>
      </c>
      <c r="I453" t="s">
        <v>599</v>
      </c>
      <c r="J453" t="s">
        <v>600</v>
      </c>
      <c r="K453" t="s">
        <v>36</v>
      </c>
      <c r="L453" t="s">
        <v>70</v>
      </c>
      <c r="M453" t="s">
        <v>38</v>
      </c>
      <c r="N453" t="s">
        <v>28</v>
      </c>
      <c r="O453" t="s">
        <v>48</v>
      </c>
      <c r="P453" t="s">
        <v>1075</v>
      </c>
      <c r="Q453">
        <v>0</v>
      </c>
      <c r="R453">
        <v>19</v>
      </c>
      <c r="S453">
        <v>8</v>
      </c>
      <c r="T453">
        <v>1</v>
      </c>
      <c r="U453" t="b">
        <v>0</v>
      </c>
    </row>
    <row r="454" spans="1:21" x14ac:dyDescent="0.25">
      <c r="A454" t="s">
        <v>1076</v>
      </c>
      <c r="B454" s="1">
        <v>40818</v>
      </c>
      <c r="C454">
        <v>2</v>
      </c>
      <c r="D454">
        <v>10</v>
      </c>
      <c r="E454">
        <v>2011</v>
      </c>
      <c r="F454" s="1">
        <v>40818</v>
      </c>
      <c r="G454" t="s">
        <v>1077</v>
      </c>
      <c r="H454" t="s">
        <v>120</v>
      </c>
      <c r="I454" t="s">
        <v>778</v>
      </c>
      <c r="J454" t="s">
        <v>1078</v>
      </c>
      <c r="K454" t="s">
        <v>47</v>
      </c>
      <c r="L454" t="s">
        <v>70</v>
      </c>
      <c r="M454" t="s">
        <v>38</v>
      </c>
      <c r="N454" t="s">
        <v>71</v>
      </c>
      <c r="O454" t="s">
        <v>72</v>
      </c>
      <c r="P454" t="s">
        <v>1079</v>
      </c>
      <c r="Q454">
        <v>0</v>
      </c>
      <c r="R454">
        <v>822</v>
      </c>
      <c r="S454">
        <v>353</v>
      </c>
      <c r="T454">
        <v>2</v>
      </c>
      <c r="U454" t="b">
        <v>0</v>
      </c>
    </row>
    <row r="455" spans="1:21" x14ac:dyDescent="0.25">
      <c r="A455" t="s">
        <v>1076</v>
      </c>
      <c r="B455" s="1">
        <v>40818</v>
      </c>
      <c r="C455">
        <v>2</v>
      </c>
      <c r="D455">
        <v>10</v>
      </c>
      <c r="E455">
        <v>2011</v>
      </c>
      <c r="F455" s="1">
        <v>40818</v>
      </c>
      <c r="G455" t="s">
        <v>1077</v>
      </c>
      <c r="H455" t="s">
        <v>120</v>
      </c>
      <c r="I455" t="s">
        <v>778</v>
      </c>
      <c r="J455" t="s">
        <v>1078</v>
      </c>
      <c r="K455" t="s">
        <v>47</v>
      </c>
      <c r="L455" t="s">
        <v>70</v>
      </c>
      <c r="M455" t="s">
        <v>38</v>
      </c>
      <c r="N455" t="s">
        <v>28</v>
      </c>
      <c r="O455" t="s">
        <v>48</v>
      </c>
      <c r="P455" t="s">
        <v>987</v>
      </c>
      <c r="Q455">
        <v>0</v>
      </c>
      <c r="R455">
        <v>19</v>
      </c>
      <c r="S455">
        <v>4</v>
      </c>
      <c r="T455">
        <v>1</v>
      </c>
      <c r="U455" t="b">
        <v>0</v>
      </c>
    </row>
    <row r="456" spans="1:21" x14ac:dyDescent="0.25">
      <c r="A456" t="s">
        <v>1080</v>
      </c>
      <c r="B456" s="1">
        <v>40818</v>
      </c>
      <c r="C456">
        <v>2</v>
      </c>
      <c r="D456">
        <v>10</v>
      </c>
      <c r="E456">
        <v>2011</v>
      </c>
      <c r="F456" s="1">
        <v>40818</v>
      </c>
      <c r="G456" t="s">
        <v>1081</v>
      </c>
      <c r="H456" t="s">
        <v>61</v>
      </c>
      <c r="I456" t="s">
        <v>450</v>
      </c>
      <c r="J456" t="s">
        <v>661</v>
      </c>
      <c r="K456" t="s">
        <v>36</v>
      </c>
      <c r="L456" t="s">
        <v>37</v>
      </c>
      <c r="M456" t="s">
        <v>38</v>
      </c>
      <c r="N456" t="s">
        <v>28</v>
      </c>
      <c r="O456" t="s">
        <v>111</v>
      </c>
      <c r="P456" t="s">
        <v>1082</v>
      </c>
      <c r="Q456">
        <v>0</v>
      </c>
      <c r="R456">
        <v>50</v>
      </c>
      <c r="S456">
        <v>24</v>
      </c>
      <c r="T456">
        <v>4</v>
      </c>
      <c r="U456" t="b">
        <v>1</v>
      </c>
    </row>
    <row r="457" spans="1:21" x14ac:dyDescent="0.25">
      <c r="A457" t="s">
        <v>1080</v>
      </c>
      <c r="B457" s="1">
        <v>40818</v>
      </c>
      <c r="C457">
        <v>2</v>
      </c>
      <c r="D457">
        <v>10</v>
      </c>
      <c r="E457">
        <v>2011</v>
      </c>
      <c r="F457" s="1">
        <v>40818</v>
      </c>
      <c r="G457" t="s">
        <v>1081</v>
      </c>
      <c r="H457" t="s">
        <v>61</v>
      </c>
      <c r="I457" t="s">
        <v>450</v>
      </c>
      <c r="J457" t="s">
        <v>661</v>
      </c>
      <c r="K457" t="s">
        <v>36</v>
      </c>
      <c r="L457" t="s">
        <v>37</v>
      </c>
      <c r="M457" t="s">
        <v>38</v>
      </c>
      <c r="N457" t="s">
        <v>56</v>
      </c>
      <c r="O457" t="s">
        <v>57</v>
      </c>
      <c r="P457" t="s">
        <v>1083</v>
      </c>
      <c r="Q457">
        <v>0</v>
      </c>
      <c r="R457">
        <v>206</v>
      </c>
      <c r="S457">
        <v>27</v>
      </c>
      <c r="T457">
        <v>2</v>
      </c>
      <c r="U457" t="b">
        <v>0</v>
      </c>
    </row>
    <row r="458" spans="1:21" x14ac:dyDescent="0.25">
      <c r="A458" t="s">
        <v>1084</v>
      </c>
      <c r="B458" s="1">
        <v>40818</v>
      </c>
      <c r="C458">
        <v>2</v>
      </c>
      <c r="D458">
        <v>10</v>
      </c>
      <c r="E458">
        <v>2011</v>
      </c>
      <c r="F458" s="1">
        <v>40818</v>
      </c>
      <c r="G458" t="s">
        <v>1085</v>
      </c>
      <c r="H458" t="s">
        <v>33</v>
      </c>
      <c r="I458" t="s">
        <v>528</v>
      </c>
      <c r="J458" t="s">
        <v>529</v>
      </c>
      <c r="K458" t="s">
        <v>36</v>
      </c>
      <c r="L458" t="s">
        <v>26</v>
      </c>
      <c r="M458" t="s">
        <v>268</v>
      </c>
      <c r="N458" t="s">
        <v>28</v>
      </c>
      <c r="O458" t="s">
        <v>39</v>
      </c>
      <c r="P458" t="s">
        <v>1063</v>
      </c>
      <c r="Q458">
        <v>1</v>
      </c>
      <c r="R458">
        <v>26</v>
      </c>
      <c r="S458">
        <v>-14</v>
      </c>
      <c r="T458">
        <v>5</v>
      </c>
      <c r="U458" t="b">
        <v>1</v>
      </c>
    </row>
    <row r="459" spans="1:21" x14ac:dyDescent="0.25">
      <c r="A459" t="s">
        <v>1084</v>
      </c>
      <c r="B459" s="1">
        <v>40818</v>
      </c>
      <c r="C459">
        <v>2</v>
      </c>
      <c r="D459">
        <v>10</v>
      </c>
      <c r="E459">
        <v>2011</v>
      </c>
      <c r="F459" s="1">
        <v>40818</v>
      </c>
      <c r="G459" t="s">
        <v>1085</v>
      </c>
      <c r="H459" t="s">
        <v>33</v>
      </c>
      <c r="I459" t="s">
        <v>528</v>
      </c>
      <c r="J459" t="s">
        <v>529</v>
      </c>
      <c r="K459" t="s">
        <v>36</v>
      </c>
      <c r="L459" t="s">
        <v>26</v>
      </c>
      <c r="M459" t="s">
        <v>268</v>
      </c>
      <c r="N459" t="s">
        <v>28</v>
      </c>
      <c r="O459" t="s">
        <v>54</v>
      </c>
      <c r="P459" t="s">
        <v>1086</v>
      </c>
      <c r="Q459">
        <v>1</v>
      </c>
      <c r="R459">
        <v>215</v>
      </c>
      <c r="S459">
        <v>-220</v>
      </c>
      <c r="T459">
        <v>4</v>
      </c>
      <c r="U459" t="b">
        <v>1</v>
      </c>
    </row>
    <row r="460" spans="1:21" x14ac:dyDescent="0.25">
      <c r="A460" t="s">
        <v>1087</v>
      </c>
      <c r="B460" s="1">
        <v>40819</v>
      </c>
      <c r="C460">
        <v>3</v>
      </c>
      <c r="D460">
        <v>10</v>
      </c>
      <c r="E460">
        <v>2011</v>
      </c>
      <c r="F460" s="1">
        <v>40819</v>
      </c>
      <c r="G460" t="s">
        <v>591</v>
      </c>
      <c r="H460" t="s">
        <v>33</v>
      </c>
      <c r="I460" t="s">
        <v>313</v>
      </c>
      <c r="J460" t="s">
        <v>931</v>
      </c>
      <c r="K460" t="s">
        <v>36</v>
      </c>
      <c r="L460" t="s">
        <v>26</v>
      </c>
      <c r="M460" t="s">
        <v>268</v>
      </c>
      <c r="N460" t="s">
        <v>56</v>
      </c>
      <c r="O460" t="s">
        <v>104</v>
      </c>
      <c r="P460" t="s">
        <v>1071</v>
      </c>
      <c r="Q460">
        <v>0</v>
      </c>
      <c r="R460">
        <v>520</v>
      </c>
      <c r="S460">
        <v>203</v>
      </c>
      <c r="T460">
        <v>3</v>
      </c>
      <c r="U460" t="b">
        <v>0</v>
      </c>
    </row>
    <row r="461" spans="1:21" x14ac:dyDescent="0.25">
      <c r="A461" t="s">
        <v>1088</v>
      </c>
      <c r="B461" s="1">
        <v>40819</v>
      </c>
      <c r="C461">
        <v>3</v>
      </c>
      <c r="D461">
        <v>10</v>
      </c>
      <c r="E461">
        <v>2011</v>
      </c>
      <c r="F461" s="1">
        <v>40819</v>
      </c>
      <c r="G461" t="s">
        <v>713</v>
      </c>
      <c r="H461" t="s">
        <v>67</v>
      </c>
      <c r="I461" t="s">
        <v>68</v>
      </c>
      <c r="J461" t="s">
        <v>1089</v>
      </c>
      <c r="K461" t="s">
        <v>25</v>
      </c>
      <c r="L461" t="s">
        <v>37</v>
      </c>
      <c r="M461" t="s">
        <v>38</v>
      </c>
      <c r="N461" t="s">
        <v>71</v>
      </c>
      <c r="O461" t="s">
        <v>74</v>
      </c>
      <c r="P461" t="s">
        <v>1090</v>
      </c>
      <c r="Q461">
        <v>1</v>
      </c>
      <c r="R461">
        <v>74</v>
      </c>
      <c r="S461">
        <v>-18</v>
      </c>
      <c r="T461">
        <v>2</v>
      </c>
      <c r="U461" t="b">
        <v>1</v>
      </c>
    </row>
    <row r="462" spans="1:21" x14ac:dyDescent="0.25">
      <c r="A462" t="s">
        <v>1091</v>
      </c>
      <c r="B462" s="1">
        <v>40819</v>
      </c>
      <c r="C462">
        <v>3</v>
      </c>
      <c r="D462">
        <v>10</v>
      </c>
      <c r="E462">
        <v>2011</v>
      </c>
      <c r="F462" s="1">
        <v>40819</v>
      </c>
      <c r="G462" t="s">
        <v>1092</v>
      </c>
      <c r="H462" t="s">
        <v>67</v>
      </c>
      <c r="I462" t="s">
        <v>68</v>
      </c>
      <c r="J462" t="s">
        <v>142</v>
      </c>
      <c r="K462" t="s">
        <v>25</v>
      </c>
      <c r="L462" t="s">
        <v>70</v>
      </c>
      <c r="M462" t="s">
        <v>38</v>
      </c>
      <c r="N462" t="s">
        <v>28</v>
      </c>
      <c r="O462" t="s">
        <v>151</v>
      </c>
      <c r="P462" t="s">
        <v>1093</v>
      </c>
      <c r="Q462">
        <v>0</v>
      </c>
      <c r="R462">
        <v>28</v>
      </c>
      <c r="S462">
        <v>10</v>
      </c>
      <c r="T462">
        <v>2</v>
      </c>
      <c r="U462" t="b">
        <v>0</v>
      </c>
    </row>
    <row r="463" spans="1:21" x14ac:dyDescent="0.25">
      <c r="A463" t="s">
        <v>1094</v>
      </c>
      <c r="B463" s="1">
        <v>40821</v>
      </c>
      <c r="C463">
        <v>5</v>
      </c>
      <c r="D463">
        <v>10</v>
      </c>
      <c r="E463">
        <v>2011</v>
      </c>
      <c r="F463" s="1">
        <v>40821</v>
      </c>
      <c r="G463" t="s">
        <v>1095</v>
      </c>
      <c r="H463" t="s">
        <v>61</v>
      </c>
      <c r="I463" t="s">
        <v>108</v>
      </c>
      <c r="J463" t="s">
        <v>146</v>
      </c>
      <c r="K463" t="s">
        <v>36</v>
      </c>
      <c r="L463" t="s">
        <v>37</v>
      </c>
      <c r="M463" t="s">
        <v>38</v>
      </c>
      <c r="N463" t="s">
        <v>28</v>
      </c>
      <c r="O463" t="s">
        <v>48</v>
      </c>
      <c r="P463" t="s">
        <v>1096</v>
      </c>
      <c r="Q463">
        <v>0</v>
      </c>
      <c r="R463">
        <v>51</v>
      </c>
      <c r="S463">
        <v>18</v>
      </c>
      <c r="T463">
        <v>3</v>
      </c>
      <c r="U463" t="b">
        <v>1</v>
      </c>
    </row>
    <row r="464" spans="1:21" x14ac:dyDescent="0.25">
      <c r="A464" t="s">
        <v>1094</v>
      </c>
      <c r="B464" s="1">
        <v>40821</v>
      </c>
      <c r="C464">
        <v>5</v>
      </c>
      <c r="D464">
        <v>10</v>
      </c>
      <c r="E464">
        <v>2011</v>
      </c>
      <c r="F464" s="1">
        <v>40821</v>
      </c>
      <c r="G464" t="s">
        <v>1095</v>
      </c>
      <c r="H464" t="s">
        <v>61</v>
      </c>
      <c r="I464" t="s">
        <v>108</v>
      </c>
      <c r="J464" t="s">
        <v>146</v>
      </c>
      <c r="K464" t="s">
        <v>36</v>
      </c>
      <c r="L464" t="s">
        <v>37</v>
      </c>
      <c r="M464" t="s">
        <v>38</v>
      </c>
      <c r="N464" t="s">
        <v>56</v>
      </c>
      <c r="O464" t="s">
        <v>57</v>
      </c>
      <c r="P464" t="s">
        <v>1097</v>
      </c>
      <c r="Q464">
        <v>0</v>
      </c>
      <c r="R464">
        <v>220</v>
      </c>
      <c r="S464">
        <v>70</v>
      </c>
      <c r="T464">
        <v>3</v>
      </c>
      <c r="U464" t="b">
        <v>1</v>
      </c>
    </row>
    <row r="465" spans="1:21" x14ac:dyDescent="0.25">
      <c r="A465" t="s">
        <v>1094</v>
      </c>
      <c r="B465" s="1">
        <v>40821</v>
      </c>
      <c r="C465">
        <v>5</v>
      </c>
      <c r="D465">
        <v>10</v>
      </c>
      <c r="E465">
        <v>2011</v>
      </c>
      <c r="F465" s="1">
        <v>40821</v>
      </c>
      <c r="G465" t="s">
        <v>1095</v>
      </c>
      <c r="H465" t="s">
        <v>61</v>
      </c>
      <c r="I465" t="s">
        <v>108</v>
      </c>
      <c r="J465" t="s">
        <v>146</v>
      </c>
      <c r="K465" t="s">
        <v>36</v>
      </c>
      <c r="L465" t="s">
        <v>37</v>
      </c>
      <c r="M465" t="s">
        <v>38</v>
      </c>
      <c r="N465" t="s">
        <v>56</v>
      </c>
      <c r="O465" t="s">
        <v>57</v>
      </c>
      <c r="P465" t="s">
        <v>263</v>
      </c>
      <c r="Q465">
        <v>0</v>
      </c>
      <c r="R465">
        <v>72</v>
      </c>
      <c r="S465">
        <v>17</v>
      </c>
      <c r="T465">
        <v>1</v>
      </c>
      <c r="U465" t="b">
        <v>0</v>
      </c>
    </row>
    <row r="466" spans="1:21" x14ac:dyDescent="0.25">
      <c r="A466" t="s">
        <v>1098</v>
      </c>
      <c r="B466" s="1">
        <v>40821</v>
      </c>
      <c r="C466">
        <v>5</v>
      </c>
      <c r="D466">
        <v>10</v>
      </c>
      <c r="E466">
        <v>2011</v>
      </c>
      <c r="F466" s="1">
        <v>40821</v>
      </c>
      <c r="G466" t="s">
        <v>559</v>
      </c>
      <c r="H466" t="s">
        <v>67</v>
      </c>
      <c r="I466" t="s">
        <v>68</v>
      </c>
      <c r="J466" t="s">
        <v>710</v>
      </c>
      <c r="K466" t="s">
        <v>25</v>
      </c>
      <c r="L466" t="s">
        <v>37</v>
      </c>
      <c r="M466" t="s">
        <v>38</v>
      </c>
      <c r="N466" t="s">
        <v>71</v>
      </c>
      <c r="O466" t="s">
        <v>295</v>
      </c>
      <c r="P466" t="s">
        <v>1099</v>
      </c>
      <c r="Q466">
        <v>0</v>
      </c>
      <c r="R466">
        <v>92</v>
      </c>
      <c r="S466">
        <v>8</v>
      </c>
      <c r="T466">
        <v>3</v>
      </c>
      <c r="U466" t="b">
        <v>0</v>
      </c>
    </row>
    <row r="467" spans="1:21" x14ac:dyDescent="0.25">
      <c r="A467" t="s">
        <v>1098</v>
      </c>
      <c r="B467" s="1">
        <v>40821</v>
      </c>
      <c r="C467">
        <v>5</v>
      </c>
      <c r="D467">
        <v>10</v>
      </c>
      <c r="E467">
        <v>2011</v>
      </c>
      <c r="F467" s="1">
        <v>40821</v>
      </c>
      <c r="G467" t="s">
        <v>559</v>
      </c>
      <c r="H467" t="s">
        <v>67</v>
      </c>
      <c r="I467" t="s">
        <v>68</v>
      </c>
      <c r="J467" t="s">
        <v>710</v>
      </c>
      <c r="K467" t="s">
        <v>25</v>
      </c>
      <c r="L467" t="s">
        <v>37</v>
      </c>
      <c r="M467" t="s">
        <v>38</v>
      </c>
      <c r="N467" t="s">
        <v>28</v>
      </c>
      <c r="O467" t="s">
        <v>48</v>
      </c>
      <c r="P467" t="s">
        <v>755</v>
      </c>
      <c r="Q467">
        <v>0</v>
      </c>
      <c r="R467">
        <v>200</v>
      </c>
      <c r="S467">
        <v>12</v>
      </c>
      <c r="T467">
        <v>8</v>
      </c>
      <c r="U467" t="b">
        <v>1</v>
      </c>
    </row>
    <row r="468" spans="1:21" x14ac:dyDescent="0.25">
      <c r="A468" t="s">
        <v>1100</v>
      </c>
      <c r="B468" s="1">
        <v>40821</v>
      </c>
      <c r="C468">
        <v>5</v>
      </c>
      <c r="D468">
        <v>10</v>
      </c>
      <c r="E468">
        <v>2011</v>
      </c>
      <c r="F468" s="1">
        <v>40821</v>
      </c>
      <c r="G468" t="s">
        <v>1101</v>
      </c>
      <c r="H468" t="s">
        <v>120</v>
      </c>
      <c r="I468" t="s">
        <v>121</v>
      </c>
      <c r="J468" t="s">
        <v>122</v>
      </c>
      <c r="K468" t="s">
        <v>47</v>
      </c>
      <c r="L468" t="s">
        <v>70</v>
      </c>
      <c r="M468" t="s">
        <v>268</v>
      </c>
      <c r="N468" t="s">
        <v>56</v>
      </c>
      <c r="O468" t="s">
        <v>57</v>
      </c>
      <c r="P468" t="s">
        <v>1102</v>
      </c>
      <c r="Q468">
        <v>0</v>
      </c>
      <c r="R468">
        <v>470</v>
      </c>
      <c r="S468">
        <v>-31</v>
      </c>
      <c r="T468">
        <v>2</v>
      </c>
      <c r="U468" t="b">
        <v>0</v>
      </c>
    </row>
    <row r="469" spans="1:21" x14ac:dyDescent="0.25">
      <c r="A469" t="s">
        <v>1103</v>
      </c>
      <c r="B469" s="1">
        <v>40821</v>
      </c>
      <c r="C469">
        <v>5</v>
      </c>
      <c r="D469">
        <v>10</v>
      </c>
      <c r="E469">
        <v>2011</v>
      </c>
      <c r="F469" s="1">
        <v>40821</v>
      </c>
      <c r="G469" t="s">
        <v>531</v>
      </c>
      <c r="H469" t="s">
        <v>23</v>
      </c>
      <c r="I469" t="s">
        <v>24</v>
      </c>
      <c r="J469" t="s">
        <v>24</v>
      </c>
      <c r="K469" t="s">
        <v>25</v>
      </c>
      <c r="L469" t="s">
        <v>70</v>
      </c>
      <c r="M469" t="s">
        <v>27</v>
      </c>
      <c r="N469" t="s">
        <v>28</v>
      </c>
      <c r="O469" t="s">
        <v>48</v>
      </c>
      <c r="P469" t="s">
        <v>191</v>
      </c>
      <c r="Q469">
        <v>1</v>
      </c>
      <c r="R469">
        <v>44</v>
      </c>
      <c r="S469">
        <v>-32</v>
      </c>
      <c r="T469">
        <v>3</v>
      </c>
      <c r="U469" t="b">
        <v>0</v>
      </c>
    </row>
    <row r="470" spans="1:21" x14ac:dyDescent="0.25">
      <c r="A470" t="s">
        <v>1103</v>
      </c>
      <c r="B470" s="1">
        <v>40821</v>
      </c>
      <c r="C470">
        <v>5</v>
      </c>
      <c r="D470">
        <v>10</v>
      </c>
      <c r="E470">
        <v>2011</v>
      </c>
      <c r="F470" s="1">
        <v>40821</v>
      </c>
      <c r="G470" t="s">
        <v>531</v>
      </c>
      <c r="H470" t="s">
        <v>23</v>
      </c>
      <c r="I470" t="s">
        <v>24</v>
      </c>
      <c r="J470" t="s">
        <v>24</v>
      </c>
      <c r="K470" t="s">
        <v>25</v>
      </c>
      <c r="L470" t="s">
        <v>70</v>
      </c>
      <c r="M470" t="s">
        <v>27</v>
      </c>
      <c r="N470" t="s">
        <v>28</v>
      </c>
      <c r="O470" t="s">
        <v>29</v>
      </c>
      <c r="P470" t="s">
        <v>988</v>
      </c>
      <c r="Q470">
        <v>1</v>
      </c>
      <c r="R470">
        <v>39</v>
      </c>
      <c r="S470">
        <v>-17</v>
      </c>
      <c r="T470">
        <v>4</v>
      </c>
      <c r="U470" t="b">
        <v>1</v>
      </c>
    </row>
    <row r="471" spans="1:21" x14ac:dyDescent="0.25">
      <c r="A471" t="s">
        <v>1103</v>
      </c>
      <c r="B471" s="1">
        <v>40821</v>
      </c>
      <c r="C471">
        <v>5</v>
      </c>
      <c r="D471">
        <v>10</v>
      </c>
      <c r="E471">
        <v>2011</v>
      </c>
      <c r="F471" s="1">
        <v>40821</v>
      </c>
      <c r="G471" t="s">
        <v>531</v>
      </c>
      <c r="H471" t="s">
        <v>23</v>
      </c>
      <c r="I471" t="s">
        <v>24</v>
      </c>
      <c r="J471" t="s">
        <v>24</v>
      </c>
      <c r="K471" t="s">
        <v>25</v>
      </c>
      <c r="L471" t="s">
        <v>70</v>
      </c>
      <c r="M471" t="s">
        <v>27</v>
      </c>
      <c r="N471" t="s">
        <v>28</v>
      </c>
      <c r="O471" t="s">
        <v>54</v>
      </c>
      <c r="P471" t="s">
        <v>1104</v>
      </c>
      <c r="Q471">
        <v>1</v>
      </c>
      <c r="R471">
        <v>610</v>
      </c>
      <c r="S471">
        <v>-232</v>
      </c>
      <c r="T471">
        <v>6</v>
      </c>
      <c r="U471" t="b">
        <v>1</v>
      </c>
    </row>
    <row r="472" spans="1:21" x14ac:dyDescent="0.25">
      <c r="A472" t="s">
        <v>1105</v>
      </c>
      <c r="B472" s="1">
        <v>40822</v>
      </c>
      <c r="C472">
        <v>6</v>
      </c>
      <c r="D472">
        <v>10</v>
      </c>
      <c r="E472">
        <v>2011</v>
      </c>
      <c r="F472" s="1">
        <v>40822</v>
      </c>
      <c r="G472" t="s">
        <v>588</v>
      </c>
      <c r="H472" t="s">
        <v>67</v>
      </c>
      <c r="I472" t="s">
        <v>68</v>
      </c>
      <c r="J472" t="s">
        <v>255</v>
      </c>
      <c r="K472" t="s">
        <v>25</v>
      </c>
      <c r="L472" t="s">
        <v>70</v>
      </c>
      <c r="M472" t="s">
        <v>98</v>
      </c>
      <c r="N472" t="s">
        <v>71</v>
      </c>
      <c r="O472" t="s">
        <v>72</v>
      </c>
      <c r="P472" t="s">
        <v>1106</v>
      </c>
      <c r="Q472">
        <v>0</v>
      </c>
      <c r="R472">
        <v>541</v>
      </c>
      <c r="S472">
        <v>156</v>
      </c>
      <c r="T472">
        <v>4</v>
      </c>
      <c r="U472" t="b">
        <v>1</v>
      </c>
    </row>
    <row r="473" spans="1:21" x14ac:dyDescent="0.25">
      <c r="A473" t="s">
        <v>1107</v>
      </c>
      <c r="B473" s="1">
        <v>40822</v>
      </c>
      <c r="C473">
        <v>6</v>
      </c>
      <c r="D473">
        <v>10</v>
      </c>
      <c r="E473">
        <v>2011</v>
      </c>
      <c r="F473" s="1">
        <v>40822</v>
      </c>
      <c r="G473" t="s">
        <v>1108</v>
      </c>
      <c r="H473" t="s">
        <v>61</v>
      </c>
      <c r="I473" t="s">
        <v>326</v>
      </c>
      <c r="J473" t="s">
        <v>1109</v>
      </c>
      <c r="K473" t="s">
        <v>36</v>
      </c>
      <c r="L473" t="s">
        <v>37</v>
      </c>
      <c r="M473" t="s">
        <v>98</v>
      </c>
      <c r="N473" t="s">
        <v>28</v>
      </c>
      <c r="O473" t="s">
        <v>90</v>
      </c>
      <c r="P473" t="s">
        <v>1110</v>
      </c>
      <c r="Q473">
        <v>0</v>
      </c>
      <c r="R473">
        <v>838</v>
      </c>
      <c r="S473">
        <v>-28</v>
      </c>
      <c r="T473">
        <v>3</v>
      </c>
      <c r="U473" t="b">
        <v>0</v>
      </c>
    </row>
    <row r="474" spans="1:21" x14ac:dyDescent="0.25">
      <c r="A474" t="s">
        <v>1111</v>
      </c>
      <c r="B474" s="1">
        <v>40822</v>
      </c>
      <c r="C474">
        <v>6</v>
      </c>
      <c r="D474">
        <v>10</v>
      </c>
      <c r="E474">
        <v>2011</v>
      </c>
      <c r="F474" s="1">
        <v>40822</v>
      </c>
      <c r="G474" t="s">
        <v>1060</v>
      </c>
      <c r="H474" t="s">
        <v>44</v>
      </c>
      <c r="I474" t="s">
        <v>85</v>
      </c>
      <c r="J474" t="s">
        <v>1112</v>
      </c>
      <c r="K474" t="s">
        <v>47</v>
      </c>
      <c r="L474" t="s">
        <v>70</v>
      </c>
      <c r="M474" t="s">
        <v>38</v>
      </c>
      <c r="N474" t="s">
        <v>28</v>
      </c>
      <c r="O474" t="s">
        <v>39</v>
      </c>
      <c r="P474" t="s">
        <v>1113</v>
      </c>
      <c r="Q474">
        <v>0</v>
      </c>
      <c r="R474">
        <v>48</v>
      </c>
      <c r="S474">
        <v>2</v>
      </c>
      <c r="T474">
        <v>4</v>
      </c>
      <c r="U474" t="b">
        <v>0</v>
      </c>
    </row>
    <row r="475" spans="1:21" x14ac:dyDescent="0.25">
      <c r="A475" t="s">
        <v>1111</v>
      </c>
      <c r="B475" s="1">
        <v>40822</v>
      </c>
      <c r="C475">
        <v>6</v>
      </c>
      <c r="D475">
        <v>10</v>
      </c>
      <c r="E475">
        <v>2011</v>
      </c>
      <c r="F475" s="1">
        <v>40822</v>
      </c>
      <c r="G475" t="s">
        <v>1060</v>
      </c>
      <c r="H475" t="s">
        <v>44</v>
      </c>
      <c r="I475" t="s">
        <v>85</v>
      </c>
      <c r="J475" t="s">
        <v>1112</v>
      </c>
      <c r="K475" t="s">
        <v>47</v>
      </c>
      <c r="L475" t="s">
        <v>70</v>
      </c>
      <c r="M475" t="s">
        <v>38</v>
      </c>
      <c r="N475" t="s">
        <v>28</v>
      </c>
      <c r="O475" t="s">
        <v>39</v>
      </c>
      <c r="P475" t="s">
        <v>1114</v>
      </c>
      <c r="Q475">
        <v>0</v>
      </c>
      <c r="R475">
        <v>45</v>
      </c>
      <c r="S475">
        <v>5</v>
      </c>
      <c r="T475">
        <v>3</v>
      </c>
      <c r="U475" t="b">
        <v>0</v>
      </c>
    </row>
    <row r="476" spans="1:21" x14ac:dyDescent="0.25">
      <c r="A476" t="s">
        <v>1111</v>
      </c>
      <c r="B476" s="1">
        <v>40822</v>
      </c>
      <c r="C476">
        <v>6</v>
      </c>
      <c r="D476">
        <v>10</v>
      </c>
      <c r="E476">
        <v>2011</v>
      </c>
      <c r="F476" s="1">
        <v>40822</v>
      </c>
      <c r="G476" t="s">
        <v>1060</v>
      </c>
      <c r="H476" t="s">
        <v>44</v>
      </c>
      <c r="I476" t="s">
        <v>85</v>
      </c>
      <c r="J476" t="s">
        <v>1112</v>
      </c>
      <c r="K476" t="s">
        <v>47</v>
      </c>
      <c r="L476" t="s">
        <v>70</v>
      </c>
      <c r="M476" t="s">
        <v>38</v>
      </c>
      <c r="N476" t="s">
        <v>28</v>
      </c>
      <c r="O476" t="s">
        <v>151</v>
      </c>
      <c r="P476" t="s">
        <v>386</v>
      </c>
      <c r="Q476">
        <v>0</v>
      </c>
      <c r="R476">
        <v>58</v>
      </c>
      <c r="S476">
        <v>29</v>
      </c>
      <c r="T476">
        <v>3</v>
      </c>
      <c r="U476" t="b">
        <v>0</v>
      </c>
    </row>
    <row r="477" spans="1:21" x14ac:dyDescent="0.25">
      <c r="A477" t="s">
        <v>1111</v>
      </c>
      <c r="B477" s="1">
        <v>40822</v>
      </c>
      <c r="C477">
        <v>6</v>
      </c>
      <c r="D477">
        <v>10</v>
      </c>
      <c r="E477">
        <v>2011</v>
      </c>
      <c r="F477" s="1">
        <v>40822</v>
      </c>
      <c r="G477" t="s">
        <v>1060</v>
      </c>
      <c r="H477" t="s">
        <v>44</v>
      </c>
      <c r="I477" t="s">
        <v>85</v>
      </c>
      <c r="J477" t="s">
        <v>1112</v>
      </c>
      <c r="K477" t="s">
        <v>47</v>
      </c>
      <c r="L477" t="s">
        <v>70</v>
      </c>
      <c r="M477" t="s">
        <v>38</v>
      </c>
      <c r="N477" t="s">
        <v>28</v>
      </c>
      <c r="O477" t="s">
        <v>54</v>
      </c>
      <c r="P477" t="s">
        <v>1115</v>
      </c>
      <c r="Q477">
        <v>0</v>
      </c>
      <c r="R477">
        <v>490</v>
      </c>
      <c r="S477">
        <v>-114</v>
      </c>
      <c r="T477">
        <v>4</v>
      </c>
      <c r="U477" t="b">
        <v>1</v>
      </c>
    </row>
    <row r="478" spans="1:21" x14ac:dyDescent="0.25">
      <c r="A478" t="s">
        <v>1116</v>
      </c>
      <c r="B478" s="1">
        <v>40824</v>
      </c>
      <c r="C478">
        <v>8</v>
      </c>
      <c r="D478">
        <v>10</v>
      </c>
      <c r="E478">
        <v>2011</v>
      </c>
      <c r="F478" s="1">
        <v>40824</v>
      </c>
      <c r="G478" t="s">
        <v>1117</v>
      </c>
      <c r="H478" t="s">
        <v>44</v>
      </c>
      <c r="I478" t="s">
        <v>1118</v>
      </c>
      <c r="J478" t="s">
        <v>1119</v>
      </c>
      <c r="K478" t="s">
        <v>47</v>
      </c>
      <c r="L478" t="s">
        <v>70</v>
      </c>
      <c r="M478" t="s">
        <v>27</v>
      </c>
      <c r="N478" t="s">
        <v>28</v>
      </c>
      <c r="O478" t="s">
        <v>90</v>
      </c>
      <c r="P478" t="s">
        <v>1120</v>
      </c>
      <c r="Q478">
        <v>0</v>
      </c>
      <c r="R478">
        <v>141</v>
      </c>
      <c r="S478">
        <v>24</v>
      </c>
      <c r="T478">
        <v>2</v>
      </c>
      <c r="U478" t="b">
        <v>0</v>
      </c>
    </row>
    <row r="479" spans="1:21" x14ac:dyDescent="0.25">
      <c r="A479" t="s">
        <v>1116</v>
      </c>
      <c r="B479" s="1">
        <v>40824</v>
      </c>
      <c r="C479">
        <v>8</v>
      </c>
      <c r="D479">
        <v>10</v>
      </c>
      <c r="E479">
        <v>2011</v>
      </c>
      <c r="F479" s="1">
        <v>40824</v>
      </c>
      <c r="G479" t="s">
        <v>1117</v>
      </c>
      <c r="H479" t="s">
        <v>44</v>
      </c>
      <c r="I479" t="s">
        <v>1118</v>
      </c>
      <c r="J479" t="s">
        <v>1119</v>
      </c>
      <c r="K479" t="s">
        <v>47</v>
      </c>
      <c r="L479" t="s">
        <v>70</v>
      </c>
      <c r="M479" t="s">
        <v>27</v>
      </c>
      <c r="N479" t="s">
        <v>28</v>
      </c>
      <c r="O479" t="s">
        <v>39</v>
      </c>
      <c r="P479" t="s">
        <v>921</v>
      </c>
      <c r="Q479">
        <v>0</v>
      </c>
      <c r="R479">
        <v>69</v>
      </c>
      <c r="S479">
        <v>26</v>
      </c>
      <c r="T479">
        <v>5</v>
      </c>
      <c r="U479" t="b">
        <v>1</v>
      </c>
    </row>
    <row r="480" spans="1:21" x14ac:dyDescent="0.25">
      <c r="A480" t="s">
        <v>1116</v>
      </c>
      <c r="B480" s="1">
        <v>40824</v>
      </c>
      <c r="C480">
        <v>8</v>
      </c>
      <c r="D480">
        <v>10</v>
      </c>
      <c r="E480">
        <v>2011</v>
      </c>
      <c r="F480" s="1">
        <v>40824</v>
      </c>
      <c r="G480" t="s">
        <v>1117</v>
      </c>
      <c r="H480" t="s">
        <v>44</v>
      </c>
      <c r="I480" t="s">
        <v>1118</v>
      </c>
      <c r="J480" t="s">
        <v>1119</v>
      </c>
      <c r="K480" t="s">
        <v>47</v>
      </c>
      <c r="L480" t="s">
        <v>70</v>
      </c>
      <c r="M480" t="s">
        <v>27</v>
      </c>
      <c r="N480" t="s">
        <v>28</v>
      </c>
      <c r="O480" t="s">
        <v>183</v>
      </c>
      <c r="P480" t="s">
        <v>1121</v>
      </c>
      <c r="Q480">
        <v>0</v>
      </c>
      <c r="R480">
        <v>176</v>
      </c>
      <c r="S480">
        <v>39</v>
      </c>
      <c r="T480">
        <v>4</v>
      </c>
      <c r="U480" t="b">
        <v>0</v>
      </c>
    </row>
    <row r="481" spans="1:21" x14ac:dyDescent="0.25">
      <c r="A481" t="s">
        <v>1116</v>
      </c>
      <c r="B481" s="1">
        <v>40824</v>
      </c>
      <c r="C481">
        <v>8</v>
      </c>
      <c r="D481">
        <v>10</v>
      </c>
      <c r="E481">
        <v>2011</v>
      </c>
      <c r="F481" s="1">
        <v>40824</v>
      </c>
      <c r="G481" t="s">
        <v>1117</v>
      </c>
      <c r="H481" t="s">
        <v>44</v>
      </c>
      <c r="I481" t="s">
        <v>1118</v>
      </c>
      <c r="J481" t="s">
        <v>1119</v>
      </c>
      <c r="K481" t="s">
        <v>47</v>
      </c>
      <c r="L481" t="s">
        <v>70</v>
      </c>
      <c r="M481" t="s">
        <v>27</v>
      </c>
      <c r="N481" t="s">
        <v>56</v>
      </c>
      <c r="O481" t="s">
        <v>104</v>
      </c>
      <c r="P481" t="s">
        <v>1122</v>
      </c>
      <c r="Q481">
        <v>0</v>
      </c>
      <c r="R481">
        <v>370</v>
      </c>
      <c r="S481">
        <v>0</v>
      </c>
      <c r="T481">
        <v>5</v>
      </c>
      <c r="U481" t="b">
        <v>0</v>
      </c>
    </row>
    <row r="482" spans="1:21" x14ac:dyDescent="0.25">
      <c r="A482" t="s">
        <v>1123</v>
      </c>
      <c r="B482" s="1">
        <v>40824</v>
      </c>
      <c r="C482">
        <v>8</v>
      </c>
      <c r="D482">
        <v>10</v>
      </c>
      <c r="E482">
        <v>2011</v>
      </c>
      <c r="F482" s="1">
        <v>40824</v>
      </c>
      <c r="G482" t="s">
        <v>1124</v>
      </c>
      <c r="H482" t="s">
        <v>67</v>
      </c>
      <c r="I482" t="s">
        <v>68</v>
      </c>
      <c r="J482" t="s">
        <v>255</v>
      </c>
      <c r="K482" t="s">
        <v>25</v>
      </c>
      <c r="L482" t="s">
        <v>37</v>
      </c>
      <c r="M482" t="s">
        <v>38</v>
      </c>
      <c r="N482" t="s">
        <v>28</v>
      </c>
      <c r="O482" t="s">
        <v>48</v>
      </c>
      <c r="P482" t="s">
        <v>305</v>
      </c>
      <c r="Q482">
        <v>0</v>
      </c>
      <c r="R482">
        <v>105</v>
      </c>
      <c r="S482">
        <v>10</v>
      </c>
      <c r="T482">
        <v>5</v>
      </c>
      <c r="U482" t="b">
        <v>1</v>
      </c>
    </row>
    <row r="483" spans="1:21" x14ac:dyDescent="0.25">
      <c r="A483" t="s">
        <v>1123</v>
      </c>
      <c r="B483" s="1">
        <v>40824</v>
      </c>
      <c r="C483">
        <v>8</v>
      </c>
      <c r="D483">
        <v>10</v>
      </c>
      <c r="E483">
        <v>2011</v>
      </c>
      <c r="F483" s="1">
        <v>40824</v>
      </c>
      <c r="G483" t="s">
        <v>1124</v>
      </c>
      <c r="H483" t="s">
        <v>67</v>
      </c>
      <c r="I483" t="s">
        <v>68</v>
      </c>
      <c r="J483" t="s">
        <v>255</v>
      </c>
      <c r="K483" t="s">
        <v>25</v>
      </c>
      <c r="L483" t="s">
        <v>37</v>
      </c>
      <c r="M483" t="s">
        <v>38</v>
      </c>
      <c r="N483" t="s">
        <v>56</v>
      </c>
      <c r="O483" t="s">
        <v>104</v>
      </c>
      <c r="P483" t="s">
        <v>1125</v>
      </c>
      <c r="Q483">
        <v>0</v>
      </c>
      <c r="R483">
        <v>5277</v>
      </c>
      <c r="S483">
        <v>1759</v>
      </c>
      <c r="T483">
        <v>9</v>
      </c>
      <c r="U483" t="b">
        <v>0</v>
      </c>
    </row>
    <row r="484" spans="1:21" x14ac:dyDescent="0.25">
      <c r="A484" t="s">
        <v>1126</v>
      </c>
      <c r="B484" s="1">
        <v>40825</v>
      </c>
      <c r="C484">
        <v>9</v>
      </c>
      <c r="D484">
        <v>10</v>
      </c>
      <c r="E484">
        <v>2011</v>
      </c>
      <c r="F484" s="1">
        <v>40825</v>
      </c>
      <c r="G484" t="s">
        <v>564</v>
      </c>
      <c r="H484" t="s">
        <v>33</v>
      </c>
      <c r="I484" t="s">
        <v>372</v>
      </c>
      <c r="J484" t="s">
        <v>373</v>
      </c>
      <c r="K484" t="s">
        <v>36</v>
      </c>
      <c r="L484" t="s">
        <v>37</v>
      </c>
      <c r="M484" t="s">
        <v>27</v>
      </c>
      <c r="N484" t="s">
        <v>71</v>
      </c>
      <c r="O484" t="s">
        <v>295</v>
      </c>
      <c r="P484" t="s">
        <v>1127</v>
      </c>
      <c r="Q484">
        <v>0</v>
      </c>
      <c r="R484">
        <v>88</v>
      </c>
      <c r="S484">
        <v>3</v>
      </c>
      <c r="T484">
        <v>2</v>
      </c>
      <c r="U484" t="b">
        <v>1</v>
      </c>
    </row>
    <row r="485" spans="1:21" x14ac:dyDescent="0.25">
      <c r="A485" t="s">
        <v>1126</v>
      </c>
      <c r="B485" s="1">
        <v>40825</v>
      </c>
      <c r="C485">
        <v>9</v>
      </c>
      <c r="D485">
        <v>10</v>
      </c>
      <c r="E485">
        <v>2011</v>
      </c>
      <c r="F485" s="1">
        <v>40825</v>
      </c>
      <c r="G485" t="s">
        <v>564</v>
      </c>
      <c r="H485" t="s">
        <v>33</v>
      </c>
      <c r="I485" t="s">
        <v>372</v>
      </c>
      <c r="J485" t="s">
        <v>373</v>
      </c>
      <c r="K485" t="s">
        <v>36</v>
      </c>
      <c r="L485" t="s">
        <v>37</v>
      </c>
      <c r="M485" t="s">
        <v>27</v>
      </c>
      <c r="N485" t="s">
        <v>28</v>
      </c>
      <c r="O485" t="s">
        <v>48</v>
      </c>
      <c r="P485" t="s">
        <v>1128</v>
      </c>
      <c r="Q485">
        <v>0</v>
      </c>
      <c r="R485">
        <v>284</v>
      </c>
      <c r="S485">
        <v>43</v>
      </c>
      <c r="T485">
        <v>5</v>
      </c>
      <c r="U485" t="b">
        <v>0</v>
      </c>
    </row>
    <row r="486" spans="1:21" x14ac:dyDescent="0.25">
      <c r="A486" t="s">
        <v>1129</v>
      </c>
      <c r="B486" s="1">
        <v>40826</v>
      </c>
      <c r="C486">
        <v>10</v>
      </c>
      <c r="D486">
        <v>10</v>
      </c>
      <c r="E486">
        <v>2011</v>
      </c>
      <c r="F486" s="1">
        <v>40826</v>
      </c>
      <c r="G486" t="s">
        <v>1130</v>
      </c>
      <c r="H486" t="s">
        <v>33</v>
      </c>
      <c r="I486" t="s">
        <v>34</v>
      </c>
      <c r="J486" t="s">
        <v>1131</v>
      </c>
      <c r="K486" t="s">
        <v>36</v>
      </c>
      <c r="L486" t="s">
        <v>26</v>
      </c>
      <c r="M486" t="s">
        <v>38</v>
      </c>
      <c r="N486" t="s">
        <v>28</v>
      </c>
      <c r="O486" t="s">
        <v>48</v>
      </c>
      <c r="P486" t="s">
        <v>1128</v>
      </c>
      <c r="Q486">
        <v>0</v>
      </c>
      <c r="R486">
        <v>114</v>
      </c>
      <c r="S486">
        <v>17</v>
      </c>
      <c r="T486">
        <v>2</v>
      </c>
      <c r="U486" t="b">
        <v>0</v>
      </c>
    </row>
    <row r="487" spans="1:21" x14ac:dyDescent="0.25">
      <c r="A487" t="s">
        <v>1129</v>
      </c>
      <c r="B487" s="1">
        <v>40826</v>
      </c>
      <c r="C487">
        <v>10</v>
      </c>
      <c r="D487">
        <v>10</v>
      </c>
      <c r="E487">
        <v>2011</v>
      </c>
      <c r="F487" s="1">
        <v>40826</v>
      </c>
      <c r="G487" t="s">
        <v>1130</v>
      </c>
      <c r="H487" t="s">
        <v>33</v>
      </c>
      <c r="I487" t="s">
        <v>34</v>
      </c>
      <c r="J487" t="s">
        <v>1131</v>
      </c>
      <c r="K487" t="s">
        <v>36</v>
      </c>
      <c r="L487" t="s">
        <v>26</v>
      </c>
      <c r="M487" t="s">
        <v>38</v>
      </c>
      <c r="N487" t="s">
        <v>28</v>
      </c>
      <c r="O487" t="s">
        <v>183</v>
      </c>
      <c r="P487" t="s">
        <v>317</v>
      </c>
      <c r="Q487">
        <v>0</v>
      </c>
      <c r="R487">
        <v>120</v>
      </c>
      <c r="S487">
        <v>26</v>
      </c>
      <c r="T487">
        <v>5</v>
      </c>
      <c r="U487" t="b">
        <v>1</v>
      </c>
    </row>
    <row r="488" spans="1:21" x14ac:dyDescent="0.25">
      <c r="A488" t="s">
        <v>1132</v>
      </c>
      <c r="B488" s="1">
        <v>40826</v>
      </c>
      <c r="C488">
        <v>10</v>
      </c>
      <c r="D488">
        <v>10</v>
      </c>
      <c r="E488">
        <v>2011</v>
      </c>
      <c r="F488" s="1">
        <v>40826</v>
      </c>
      <c r="G488" t="s">
        <v>1133</v>
      </c>
      <c r="H488" t="s">
        <v>33</v>
      </c>
      <c r="I488" t="s">
        <v>34</v>
      </c>
      <c r="J488" t="s">
        <v>1134</v>
      </c>
      <c r="K488" t="s">
        <v>36</v>
      </c>
      <c r="L488" t="s">
        <v>37</v>
      </c>
      <c r="M488" t="s">
        <v>98</v>
      </c>
      <c r="N488" t="s">
        <v>28</v>
      </c>
      <c r="O488" t="s">
        <v>39</v>
      </c>
      <c r="P488" t="s">
        <v>1135</v>
      </c>
      <c r="Q488">
        <v>0</v>
      </c>
      <c r="R488">
        <v>34</v>
      </c>
      <c r="S488">
        <v>12</v>
      </c>
      <c r="T488">
        <v>3</v>
      </c>
      <c r="U488" t="b">
        <v>1</v>
      </c>
    </row>
    <row r="489" spans="1:21" x14ac:dyDescent="0.25">
      <c r="A489" t="s">
        <v>1136</v>
      </c>
      <c r="B489" s="1">
        <v>40826</v>
      </c>
      <c r="C489">
        <v>10</v>
      </c>
      <c r="D489">
        <v>10</v>
      </c>
      <c r="E489">
        <v>2011</v>
      </c>
      <c r="F489" s="1">
        <v>40826</v>
      </c>
      <c r="G489" t="s">
        <v>1137</v>
      </c>
      <c r="H489" t="s">
        <v>320</v>
      </c>
      <c r="I489" t="s">
        <v>1006</v>
      </c>
      <c r="J489" t="s">
        <v>1007</v>
      </c>
      <c r="K489" t="s">
        <v>36</v>
      </c>
      <c r="L489" t="s">
        <v>70</v>
      </c>
      <c r="M489" t="s">
        <v>98</v>
      </c>
      <c r="N489" t="s">
        <v>28</v>
      </c>
      <c r="O489" t="s">
        <v>227</v>
      </c>
      <c r="P489" t="s">
        <v>1138</v>
      </c>
      <c r="Q489">
        <v>0</v>
      </c>
      <c r="R489">
        <v>70</v>
      </c>
      <c r="S489">
        <v>11</v>
      </c>
      <c r="T489">
        <v>8</v>
      </c>
      <c r="U489" t="b">
        <v>1</v>
      </c>
    </row>
    <row r="490" spans="1:21" x14ac:dyDescent="0.25">
      <c r="A490" t="s">
        <v>1139</v>
      </c>
      <c r="B490" s="1">
        <v>40827</v>
      </c>
      <c r="C490">
        <v>11</v>
      </c>
      <c r="D490">
        <v>10</v>
      </c>
      <c r="E490">
        <v>2011</v>
      </c>
      <c r="F490" s="1">
        <v>40827</v>
      </c>
      <c r="G490" t="s">
        <v>1140</v>
      </c>
      <c r="H490" t="s">
        <v>33</v>
      </c>
      <c r="I490" t="s">
        <v>34</v>
      </c>
      <c r="J490" t="s">
        <v>52</v>
      </c>
      <c r="K490" t="s">
        <v>36</v>
      </c>
      <c r="L490" t="s">
        <v>37</v>
      </c>
      <c r="M490" t="s">
        <v>27</v>
      </c>
      <c r="N490" t="s">
        <v>28</v>
      </c>
      <c r="O490" t="s">
        <v>39</v>
      </c>
      <c r="P490" t="s">
        <v>298</v>
      </c>
      <c r="Q490">
        <v>0</v>
      </c>
      <c r="R490">
        <v>199</v>
      </c>
      <c r="S490">
        <v>56</v>
      </c>
      <c r="T490">
        <v>4</v>
      </c>
      <c r="U490" t="b">
        <v>1</v>
      </c>
    </row>
    <row r="491" spans="1:21" x14ac:dyDescent="0.25">
      <c r="A491" t="s">
        <v>1139</v>
      </c>
      <c r="B491" s="1">
        <v>40827</v>
      </c>
      <c r="C491">
        <v>11</v>
      </c>
      <c r="D491">
        <v>10</v>
      </c>
      <c r="E491">
        <v>2011</v>
      </c>
      <c r="F491" s="1">
        <v>40827</v>
      </c>
      <c r="G491" t="s">
        <v>1140</v>
      </c>
      <c r="H491" t="s">
        <v>33</v>
      </c>
      <c r="I491" t="s">
        <v>34</v>
      </c>
      <c r="J491" t="s">
        <v>52</v>
      </c>
      <c r="K491" t="s">
        <v>36</v>
      </c>
      <c r="L491" t="s">
        <v>37</v>
      </c>
      <c r="M491" t="s">
        <v>27</v>
      </c>
      <c r="N491" t="s">
        <v>28</v>
      </c>
      <c r="O491" t="s">
        <v>29</v>
      </c>
      <c r="P491" t="s">
        <v>1141</v>
      </c>
      <c r="Q491">
        <v>0</v>
      </c>
      <c r="R491">
        <v>68</v>
      </c>
      <c r="S491">
        <v>29</v>
      </c>
      <c r="T491">
        <v>2</v>
      </c>
      <c r="U491" t="b">
        <v>1</v>
      </c>
    </row>
    <row r="492" spans="1:21" x14ac:dyDescent="0.25">
      <c r="A492" t="s">
        <v>1142</v>
      </c>
      <c r="B492" s="1">
        <v>40827</v>
      </c>
      <c r="C492">
        <v>11</v>
      </c>
      <c r="D492">
        <v>10</v>
      </c>
      <c r="E492">
        <v>2011</v>
      </c>
      <c r="F492" s="1">
        <v>40827</v>
      </c>
      <c r="G492" t="s">
        <v>506</v>
      </c>
      <c r="H492" t="s">
        <v>61</v>
      </c>
      <c r="I492" t="s">
        <v>108</v>
      </c>
      <c r="J492" t="s">
        <v>226</v>
      </c>
      <c r="K492" t="s">
        <v>36</v>
      </c>
      <c r="L492" t="s">
        <v>37</v>
      </c>
      <c r="M492" t="s">
        <v>38</v>
      </c>
      <c r="N492" t="s">
        <v>28</v>
      </c>
      <c r="O492" t="s">
        <v>111</v>
      </c>
      <c r="P492" t="s">
        <v>336</v>
      </c>
      <c r="Q492">
        <v>0</v>
      </c>
      <c r="R492">
        <v>44</v>
      </c>
      <c r="S492">
        <v>20</v>
      </c>
      <c r="T492">
        <v>2</v>
      </c>
      <c r="U492" t="b">
        <v>0</v>
      </c>
    </row>
    <row r="493" spans="1:21" x14ac:dyDescent="0.25">
      <c r="A493" t="s">
        <v>1143</v>
      </c>
      <c r="B493" s="1">
        <v>40827</v>
      </c>
      <c r="C493">
        <v>11</v>
      </c>
      <c r="D493">
        <v>10</v>
      </c>
      <c r="E493">
        <v>2011</v>
      </c>
      <c r="F493" s="1">
        <v>40827</v>
      </c>
      <c r="G493" t="s">
        <v>1144</v>
      </c>
      <c r="H493" t="s">
        <v>120</v>
      </c>
      <c r="I493" t="s">
        <v>121</v>
      </c>
      <c r="J493" t="s">
        <v>1145</v>
      </c>
      <c r="K493" t="s">
        <v>47</v>
      </c>
      <c r="L493" t="s">
        <v>37</v>
      </c>
      <c r="M493" t="s">
        <v>98</v>
      </c>
      <c r="N493" t="s">
        <v>28</v>
      </c>
      <c r="O493" t="s">
        <v>90</v>
      </c>
      <c r="P493" t="s">
        <v>1146</v>
      </c>
      <c r="Q493">
        <v>0</v>
      </c>
      <c r="R493">
        <v>465</v>
      </c>
      <c r="S493">
        <v>19</v>
      </c>
      <c r="T493">
        <v>6</v>
      </c>
      <c r="U493" t="b">
        <v>1</v>
      </c>
    </row>
    <row r="494" spans="1:21" x14ac:dyDescent="0.25">
      <c r="A494" t="s">
        <v>1143</v>
      </c>
      <c r="B494" s="1">
        <v>40827</v>
      </c>
      <c r="C494">
        <v>11</v>
      </c>
      <c r="D494">
        <v>10</v>
      </c>
      <c r="E494">
        <v>2011</v>
      </c>
      <c r="F494" s="1">
        <v>40827</v>
      </c>
      <c r="G494" t="s">
        <v>1144</v>
      </c>
      <c r="H494" t="s">
        <v>120</v>
      </c>
      <c r="I494" t="s">
        <v>121</v>
      </c>
      <c r="J494" t="s">
        <v>1145</v>
      </c>
      <c r="K494" t="s">
        <v>47</v>
      </c>
      <c r="L494" t="s">
        <v>37</v>
      </c>
      <c r="M494" t="s">
        <v>98</v>
      </c>
      <c r="N494" t="s">
        <v>28</v>
      </c>
      <c r="O494" t="s">
        <v>29</v>
      </c>
      <c r="P494" t="s">
        <v>1147</v>
      </c>
      <c r="Q494">
        <v>0</v>
      </c>
      <c r="R494">
        <v>18</v>
      </c>
      <c r="S494">
        <v>5</v>
      </c>
      <c r="T494">
        <v>1</v>
      </c>
      <c r="U494" t="b">
        <v>1</v>
      </c>
    </row>
    <row r="495" spans="1:21" x14ac:dyDescent="0.25">
      <c r="A495" t="s">
        <v>1143</v>
      </c>
      <c r="B495" s="1">
        <v>40827</v>
      </c>
      <c r="C495">
        <v>11</v>
      </c>
      <c r="D495">
        <v>10</v>
      </c>
      <c r="E495">
        <v>2011</v>
      </c>
      <c r="F495" s="1">
        <v>40827</v>
      </c>
      <c r="G495" t="s">
        <v>1144</v>
      </c>
      <c r="H495" t="s">
        <v>120</v>
      </c>
      <c r="I495" t="s">
        <v>121</v>
      </c>
      <c r="J495" t="s">
        <v>1145</v>
      </c>
      <c r="K495" t="s">
        <v>47</v>
      </c>
      <c r="L495" t="s">
        <v>37</v>
      </c>
      <c r="M495" t="s">
        <v>98</v>
      </c>
      <c r="N495" t="s">
        <v>28</v>
      </c>
      <c r="O495" t="s">
        <v>29</v>
      </c>
      <c r="P495" t="s">
        <v>1148</v>
      </c>
      <c r="Q495">
        <v>0</v>
      </c>
      <c r="R495">
        <v>30</v>
      </c>
      <c r="S495">
        <v>3</v>
      </c>
      <c r="T495">
        <v>1</v>
      </c>
      <c r="U495" t="b">
        <v>1</v>
      </c>
    </row>
    <row r="496" spans="1:21" x14ac:dyDescent="0.25">
      <c r="A496" t="s">
        <v>1149</v>
      </c>
      <c r="B496" s="1">
        <v>40827</v>
      </c>
      <c r="C496">
        <v>11</v>
      </c>
      <c r="D496">
        <v>10</v>
      </c>
      <c r="E496">
        <v>2011</v>
      </c>
      <c r="F496" s="1">
        <v>40827</v>
      </c>
      <c r="G496" t="s">
        <v>1150</v>
      </c>
      <c r="H496" t="s">
        <v>33</v>
      </c>
      <c r="I496" t="s">
        <v>347</v>
      </c>
      <c r="J496" t="s">
        <v>347</v>
      </c>
      <c r="K496" t="s">
        <v>36</v>
      </c>
      <c r="L496" t="s">
        <v>70</v>
      </c>
      <c r="M496" t="s">
        <v>98</v>
      </c>
      <c r="N496" t="s">
        <v>28</v>
      </c>
      <c r="O496" t="s">
        <v>39</v>
      </c>
      <c r="P496" t="s">
        <v>1151</v>
      </c>
      <c r="Q496">
        <v>0</v>
      </c>
      <c r="R496">
        <v>26</v>
      </c>
      <c r="S496">
        <v>10</v>
      </c>
      <c r="T496">
        <v>4</v>
      </c>
      <c r="U496" t="b">
        <v>0</v>
      </c>
    </row>
    <row r="497" spans="1:21" x14ac:dyDescent="0.25">
      <c r="A497" t="s">
        <v>1152</v>
      </c>
      <c r="B497" s="1">
        <v>40827</v>
      </c>
      <c r="C497">
        <v>11</v>
      </c>
      <c r="D497">
        <v>10</v>
      </c>
      <c r="E497">
        <v>2011</v>
      </c>
      <c r="F497" s="1">
        <v>40827</v>
      </c>
      <c r="G497" t="s">
        <v>1153</v>
      </c>
      <c r="H497" t="s">
        <v>120</v>
      </c>
      <c r="I497" t="s">
        <v>1154</v>
      </c>
      <c r="J497" t="s">
        <v>1155</v>
      </c>
      <c r="K497" t="s">
        <v>47</v>
      </c>
      <c r="L497" t="s">
        <v>37</v>
      </c>
      <c r="M497" t="s">
        <v>38</v>
      </c>
      <c r="N497" t="s">
        <v>71</v>
      </c>
      <c r="O497" t="s">
        <v>74</v>
      </c>
      <c r="P497" t="s">
        <v>400</v>
      </c>
      <c r="Q497">
        <v>0</v>
      </c>
      <c r="R497">
        <v>206</v>
      </c>
      <c r="S497">
        <v>-21</v>
      </c>
      <c r="T497">
        <v>2</v>
      </c>
      <c r="U497" t="b">
        <v>1</v>
      </c>
    </row>
    <row r="498" spans="1:21" x14ac:dyDescent="0.25">
      <c r="A498" t="s">
        <v>1152</v>
      </c>
      <c r="B498" s="1">
        <v>40827</v>
      </c>
      <c r="C498">
        <v>11</v>
      </c>
      <c r="D498">
        <v>10</v>
      </c>
      <c r="E498">
        <v>2011</v>
      </c>
      <c r="F498" s="1">
        <v>40827</v>
      </c>
      <c r="G498" t="s">
        <v>1153</v>
      </c>
      <c r="H498" t="s">
        <v>120</v>
      </c>
      <c r="I498" t="s">
        <v>1154</v>
      </c>
      <c r="J498" t="s">
        <v>1155</v>
      </c>
      <c r="K498" t="s">
        <v>47</v>
      </c>
      <c r="L498" t="s">
        <v>37</v>
      </c>
      <c r="M498" t="s">
        <v>38</v>
      </c>
      <c r="N498" t="s">
        <v>28</v>
      </c>
      <c r="O498" t="s">
        <v>48</v>
      </c>
      <c r="P498" t="s">
        <v>1156</v>
      </c>
      <c r="Q498">
        <v>0</v>
      </c>
      <c r="R498">
        <v>22</v>
      </c>
      <c r="S498">
        <v>5</v>
      </c>
      <c r="T498">
        <v>2</v>
      </c>
      <c r="U498" t="b">
        <v>0</v>
      </c>
    </row>
    <row r="499" spans="1:21" x14ac:dyDescent="0.25">
      <c r="A499" t="s">
        <v>1152</v>
      </c>
      <c r="B499" s="1">
        <v>40827</v>
      </c>
      <c r="C499">
        <v>11</v>
      </c>
      <c r="D499">
        <v>10</v>
      </c>
      <c r="E499">
        <v>2011</v>
      </c>
      <c r="F499" s="1">
        <v>40827</v>
      </c>
      <c r="G499" t="s">
        <v>1153</v>
      </c>
      <c r="H499" t="s">
        <v>120</v>
      </c>
      <c r="I499" t="s">
        <v>1154</v>
      </c>
      <c r="J499" t="s">
        <v>1155</v>
      </c>
      <c r="K499" t="s">
        <v>47</v>
      </c>
      <c r="L499" t="s">
        <v>37</v>
      </c>
      <c r="M499" t="s">
        <v>38</v>
      </c>
      <c r="N499" t="s">
        <v>28</v>
      </c>
      <c r="O499" t="s">
        <v>39</v>
      </c>
      <c r="P499" t="s">
        <v>1157</v>
      </c>
      <c r="Q499">
        <v>0</v>
      </c>
      <c r="R499">
        <v>19</v>
      </c>
      <c r="S499">
        <v>8</v>
      </c>
      <c r="T499">
        <v>4</v>
      </c>
      <c r="U499" t="b">
        <v>1</v>
      </c>
    </row>
    <row r="500" spans="1:21" x14ac:dyDescent="0.25">
      <c r="A500" t="s">
        <v>1152</v>
      </c>
      <c r="B500" s="1">
        <v>40827</v>
      </c>
      <c r="C500">
        <v>11</v>
      </c>
      <c r="D500">
        <v>10</v>
      </c>
      <c r="E500">
        <v>2011</v>
      </c>
      <c r="F500" s="1">
        <v>40827</v>
      </c>
      <c r="G500" t="s">
        <v>1153</v>
      </c>
      <c r="H500" t="s">
        <v>120</v>
      </c>
      <c r="I500" t="s">
        <v>1154</v>
      </c>
      <c r="J500" t="s">
        <v>1155</v>
      </c>
      <c r="K500" t="s">
        <v>47</v>
      </c>
      <c r="L500" t="s">
        <v>37</v>
      </c>
      <c r="M500" t="s">
        <v>38</v>
      </c>
      <c r="N500" t="s">
        <v>56</v>
      </c>
      <c r="O500" t="s">
        <v>104</v>
      </c>
      <c r="P500" t="s">
        <v>1158</v>
      </c>
      <c r="Q500">
        <v>0</v>
      </c>
      <c r="R500">
        <v>137</v>
      </c>
      <c r="S500">
        <v>-6</v>
      </c>
      <c r="T500">
        <v>1</v>
      </c>
      <c r="U500" t="b">
        <v>0</v>
      </c>
    </row>
    <row r="501" spans="1:21" x14ac:dyDescent="0.25">
      <c r="A501" t="s">
        <v>1159</v>
      </c>
      <c r="B501" s="1">
        <v>40827</v>
      </c>
      <c r="C501">
        <v>11</v>
      </c>
      <c r="D501">
        <v>10</v>
      </c>
      <c r="E501">
        <v>2011</v>
      </c>
      <c r="F501" s="1">
        <v>40827</v>
      </c>
      <c r="G501" t="s">
        <v>1160</v>
      </c>
      <c r="H501" t="s">
        <v>33</v>
      </c>
      <c r="I501" t="s">
        <v>34</v>
      </c>
      <c r="J501" t="s">
        <v>1161</v>
      </c>
      <c r="K501" t="s">
        <v>36</v>
      </c>
      <c r="L501" t="s">
        <v>26</v>
      </c>
      <c r="M501" t="s">
        <v>38</v>
      </c>
      <c r="N501" t="s">
        <v>28</v>
      </c>
      <c r="O501" t="s">
        <v>39</v>
      </c>
      <c r="P501" t="s">
        <v>615</v>
      </c>
      <c r="Q501">
        <v>0</v>
      </c>
      <c r="R501">
        <v>50</v>
      </c>
      <c r="S501">
        <v>14</v>
      </c>
      <c r="T501">
        <v>3</v>
      </c>
      <c r="U501" t="b">
        <v>0</v>
      </c>
    </row>
    <row r="502" spans="1:21" x14ac:dyDescent="0.25">
      <c r="A502" t="s">
        <v>1159</v>
      </c>
      <c r="B502" s="1">
        <v>40827</v>
      </c>
      <c r="C502">
        <v>11</v>
      </c>
      <c r="D502">
        <v>10</v>
      </c>
      <c r="E502">
        <v>2011</v>
      </c>
      <c r="F502" s="1">
        <v>40827</v>
      </c>
      <c r="G502" t="s">
        <v>1160</v>
      </c>
      <c r="H502" t="s">
        <v>33</v>
      </c>
      <c r="I502" t="s">
        <v>34</v>
      </c>
      <c r="J502" t="s">
        <v>1161</v>
      </c>
      <c r="K502" t="s">
        <v>36</v>
      </c>
      <c r="L502" t="s">
        <v>26</v>
      </c>
      <c r="M502" t="s">
        <v>38</v>
      </c>
      <c r="N502" t="s">
        <v>28</v>
      </c>
      <c r="O502" t="s">
        <v>54</v>
      </c>
      <c r="P502" t="s">
        <v>673</v>
      </c>
      <c r="Q502">
        <v>0</v>
      </c>
      <c r="R502">
        <v>604</v>
      </c>
      <c r="S502">
        <v>-7</v>
      </c>
      <c r="T502">
        <v>5</v>
      </c>
      <c r="U502" t="b">
        <v>0</v>
      </c>
    </row>
    <row r="503" spans="1:21" x14ac:dyDescent="0.25">
      <c r="A503" t="s">
        <v>1159</v>
      </c>
      <c r="B503" s="1">
        <v>40827</v>
      </c>
      <c r="C503">
        <v>11</v>
      </c>
      <c r="D503">
        <v>10</v>
      </c>
      <c r="E503">
        <v>2011</v>
      </c>
      <c r="F503" s="1">
        <v>40827</v>
      </c>
      <c r="G503" t="s">
        <v>1160</v>
      </c>
      <c r="H503" t="s">
        <v>33</v>
      </c>
      <c r="I503" t="s">
        <v>34</v>
      </c>
      <c r="J503" t="s">
        <v>1161</v>
      </c>
      <c r="K503" t="s">
        <v>36</v>
      </c>
      <c r="L503" t="s">
        <v>26</v>
      </c>
      <c r="M503" t="s">
        <v>38</v>
      </c>
      <c r="N503" t="s">
        <v>56</v>
      </c>
      <c r="O503" t="s">
        <v>57</v>
      </c>
      <c r="P503" t="s">
        <v>1097</v>
      </c>
      <c r="Q503">
        <v>0</v>
      </c>
      <c r="R503">
        <v>432</v>
      </c>
      <c r="S503">
        <v>181</v>
      </c>
      <c r="T503">
        <v>5</v>
      </c>
      <c r="U503" t="b">
        <v>1</v>
      </c>
    </row>
    <row r="504" spans="1:21" x14ac:dyDescent="0.25">
      <c r="A504" t="s">
        <v>1162</v>
      </c>
      <c r="B504" s="1">
        <v>40828</v>
      </c>
      <c r="C504">
        <v>12</v>
      </c>
      <c r="D504">
        <v>10</v>
      </c>
      <c r="E504">
        <v>2011</v>
      </c>
      <c r="F504" s="1">
        <v>40828</v>
      </c>
      <c r="G504" t="s">
        <v>1163</v>
      </c>
      <c r="H504" t="s">
        <v>67</v>
      </c>
      <c r="I504" t="s">
        <v>68</v>
      </c>
      <c r="J504" t="s">
        <v>255</v>
      </c>
      <c r="K504" t="s">
        <v>25</v>
      </c>
      <c r="L504" t="s">
        <v>70</v>
      </c>
      <c r="M504" t="s">
        <v>98</v>
      </c>
      <c r="N504" t="s">
        <v>71</v>
      </c>
      <c r="O504" t="s">
        <v>72</v>
      </c>
      <c r="P504" t="s">
        <v>1164</v>
      </c>
      <c r="Q504">
        <v>0</v>
      </c>
      <c r="R504">
        <v>305</v>
      </c>
      <c r="S504">
        <v>105</v>
      </c>
      <c r="T504">
        <v>2</v>
      </c>
      <c r="U504" t="b">
        <v>1</v>
      </c>
    </row>
    <row r="505" spans="1:21" x14ac:dyDescent="0.25">
      <c r="A505" t="s">
        <v>1162</v>
      </c>
      <c r="B505" s="1">
        <v>40828</v>
      </c>
      <c r="C505">
        <v>12</v>
      </c>
      <c r="D505">
        <v>10</v>
      </c>
      <c r="E505">
        <v>2011</v>
      </c>
      <c r="F505" s="1">
        <v>40828</v>
      </c>
      <c r="G505" t="s">
        <v>1163</v>
      </c>
      <c r="H505" t="s">
        <v>67</v>
      </c>
      <c r="I505" t="s">
        <v>68</v>
      </c>
      <c r="J505" t="s">
        <v>255</v>
      </c>
      <c r="K505" t="s">
        <v>25</v>
      </c>
      <c r="L505" t="s">
        <v>70</v>
      </c>
      <c r="M505" t="s">
        <v>98</v>
      </c>
      <c r="N505" t="s">
        <v>28</v>
      </c>
      <c r="O505" t="s">
        <v>90</v>
      </c>
      <c r="P505" t="s">
        <v>1165</v>
      </c>
      <c r="Q505">
        <v>0</v>
      </c>
      <c r="R505">
        <v>555</v>
      </c>
      <c r="S505">
        <v>0</v>
      </c>
      <c r="T505">
        <v>2</v>
      </c>
      <c r="U505" t="b">
        <v>0</v>
      </c>
    </row>
    <row r="506" spans="1:21" x14ac:dyDescent="0.25">
      <c r="A506" t="s">
        <v>1162</v>
      </c>
      <c r="B506" s="1">
        <v>40828</v>
      </c>
      <c r="C506">
        <v>12</v>
      </c>
      <c r="D506">
        <v>10</v>
      </c>
      <c r="E506">
        <v>2011</v>
      </c>
      <c r="F506" s="1">
        <v>40828</v>
      </c>
      <c r="G506" t="s">
        <v>1163</v>
      </c>
      <c r="H506" t="s">
        <v>67</v>
      </c>
      <c r="I506" t="s">
        <v>68</v>
      </c>
      <c r="J506" t="s">
        <v>255</v>
      </c>
      <c r="K506" t="s">
        <v>25</v>
      </c>
      <c r="L506" t="s">
        <v>70</v>
      </c>
      <c r="M506" t="s">
        <v>98</v>
      </c>
      <c r="N506" t="s">
        <v>28</v>
      </c>
      <c r="O506" t="s">
        <v>48</v>
      </c>
      <c r="P506" t="s">
        <v>1166</v>
      </c>
      <c r="Q506">
        <v>0</v>
      </c>
      <c r="R506">
        <v>52</v>
      </c>
      <c r="S506">
        <v>7</v>
      </c>
      <c r="T506">
        <v>3</v>
      </c>
      <c r="U506" t="b">
        <v>1</v>
      </c>
    </row>
    <row r="507" spans="1:21" x14ac:dyDescent="0.25">
      <c r="A507" t="s">
        <v>1162</v>
      </c>
      <c r="B507" s="1">
        <v>40828</v>
      </c>
      <c r="C507">
        <v>12</v>
      </c>
      <c r="D507">
        <v>10</v>
      </c>
      <c r="E507">
        <v>2011</v>
      </c>
      <c r="F507" s="1">
        <v>40828</v>
      </c>
      <c r="G507" t="s">
        <v>1163</v>
      </c>
      <c r="H507" t="s">
        <v>67</v>
      </c>
      <c r="I507" t="s">
        <v>68</v>
      </c>
      <c r="J507" t="s">
        <v>255</v>
      </c>
      <c r="K507" t="s">
        <v>25</v>
      </c>
      <c r="L507" t="s">
        <v>70</v>
      </c>
      <c r="M507" t="s">
        <v>98</v>
      </c>
      <c r="N507" t="s">
        <v>28</v>
      </c>
      <c r="O507" t="s">
        <v>39</v>
      </c>
      <c r="P507" t="s">
        <v>756</v>
      </c>
      <c r="Q507">
        <v>0</v>
      </c>
      <c r="R507">
        <v>34</v>
      </c>
      <c r="S507">
        <v>1</v>
      </c>
      <c r="T507">
        <v>3</v>
      </c>
      <c r="U507" t="b">
        <v>0</v>
      </c>
    </row>
    <row r="508" spans="1:21" x14ac:dyDescent="0.25">
      <c r="A508" t="s">
        <v>1162</v>
      </c>
      <c r="B508" s="1">
        <v>40828</v>
      </c>
      <c r="C508">
        <v>12</v>
      </c>
      <c r="D508">
        <v>10</v>
      </c>
      <c r="E508">
        <v>2011</v>
      </c>
      <c r="F508" s="1">
        <v>40828</v>
      </c>
      <c r="G508" t="s">
        <v>1163</v>
      </c>
      <c r="H508" t="s">
        <v>67</v>
      </c>
      <c r="I508" t="s">
        <v>68</v>
      </c>
      <c r="J508" t="s">
        <v>255</v>
      </c>
      <c r="K508" t="s">
        <v>25</v>
      </c>
      <c r="L508" t="s">
        <v>70</v>
      </c>
      <c r="M508" t="s">
        <v>98</v>
      </c>
      <c r="N508" t="s">
        <v>28</v>
      </c>
      <c r="O508" t="s">
        <v>151</v>
      </c>
      <c r="P508" t="s">
        <v>1167</v>
      </c>
      <c r="Q508">
        <v>0</v>
      </c>
      <c r="R508">
        <v>34</v>
      </c>
      <c r="S508">
        <v>8</v>
      </c>
      <c r="T508">
        <v>3</v>
      </c>
      <c r="U508" t="b">
        <v>0</v>
      </c>
    </row>
    <row r="509" spans="1:21" x14ac:dyDescent="0.25">
      <c r="A509" t="s">
        <v>1162</v>
      </c>
      <c r="B509" s="1">
        <v>40828</v>
      </c>
      <c r="C509">
        <v>12</v>
      </c>
      <c r="D509">
        <v>10</v>
      </c>
      <c r="E509">
        <v>2011</v>
      </c>
      <c r="F509" s="1">
        <v>40828</v>
      </c>
      <c r="G509" t="s">
        <v>1163</v>
      </c>
      <c r="H509" t="s">
        <v>67</v>
      </c>
      <c r="I509" t="s">
        <v>68</v>
      </c>
      <c r="J509" t="s">
        <v>255</v>
      </c>
      <c r="K509" t="s">
        <v>25</v>
      </c>
      <c r="L509" t="s">
        <v>70</v>
      </c>
      <c r="M509" t="s">
        <v>98</v>
      </c>
      <c r="N509" t="s">
        <v>28</v>
      </c>
      <c r="O509" t="s">
        <v>29</v>
      </c>
      <c r="P509" t="s">
        <v>1168</v>
      </c>
      <c r="Q509">
        <v>0</v>
      </c>
      <c r="R509">
        <v>67</v>
      </c>
      <c r="S509">
        <v>25</v>
      </c>
      <c r="T509">
        <v>3</v>
      </c>
      <c r="U509" t="b">
        <v>1</v>
      </c>
    </row>
    <row r="510" spans="1:21" x14ac:dyDescent="0.25">
      <c r="A510" t="s">
        <v>1169</v>
      </c>
      <c r="B510" s="1">
        <v>40828</v>
      </c>
      <c r="C510">
        <v>12</v>
      </c>
      <c r="D510">
        <v>10</v>
      </c>
      <c r="E510">
        <v>2011</v>
      </c>
      <c r="F510" s="1">
        <v>40828</v>
      </c>
      <c r="G510" t="s">
        <v>361</v>
      </c>
      <c r="H510" t="s">
        <v>33</v>
      </c>
      <c r="I510" t="s">
        <v>1170</v>
      </c>
      <c r="J510" t="s">
        <v>1171</v>
      </c>
      <c r="K510" t="s">
        <v>36</v>
      </c>
      <c r="L510" t="s">
        <v>37</v>
      </c>
      <c r="M510" t="s">
        <v>38</v>
      </c>
      <c r="N510" t="s">
        <v>28</v>
      </c>
      <c r="O510" t="s">
        <v>48</v>
      </c>
      <c r="P510" t="s">
        <v>807</v>
      </c>
      <c r="Q510">
        <v>0</v>
      </c>
      <c r="R510">
        <v>117</v>
      </c>
      <c r="S510">
        <v>6</v>
      </c>
      <c r="T510">
        <v>4</v>
      </c>
      <c r="U510" t="b">
        <v>1</v>
      </c>
    </row>
    <row r="511" spans="1:21" x14ac:dyDescent="0.25">
      <c r="A511" t="s">
        <v>1172</v>
      </c>
      <c r="B511" s="1">
        <v>40828</v>
      </c>
      <c r="C511">
        <v>12</v>
      </c>
      <c r="D511">
        <v>10</v>
      </c>
      <c r="E511">
        <v>2011</v>
      </c>
      <c r="F511" s="1">
        <v>40828</v>
      </c>
      <c r="G511" t="s">
        <v>1173</v>
      </c>
      <c r="H511" t="s">
        <v>33</v>
      </c>
      <c r="I511" t="s">
        <v>34</v>
      </c>
      <c r="J511" t="s">
        <v>515</v>
      </c>
      <c r="K511" t="s">
        <v>36</v>
      </c>
      <c r="L511" t="s">
        <v>37</v>
      </c>
      <c r="M511" t="s">
        <v>38</v>
      </c>
      <c r="N511" t="s">
        <v>71</v>
      </c>
      <c r="O511" t="s">
        <v>72</v>
      </c>
      <c r="P511" t="s">
        <v>1174</v>
      </c>
      <c r="Q511">
        <v>0</v>
      </c>
      <c r="R511">
        <v>398</v>
      </c>
      <c r="S511">
        <v>-13</v>
      </c>
      <c r="T511">
        <v>3</v>
      </c>
      <c r="U511" t="b">
        <v>0</v>
      </c>
    </row>
    <row r="512" spans="1:21" x14ac:dyDescent="0.25">
      <c r="A512" t="s">
        <v>1175</v>
      </c>
      <c r="B512" s="1">
        <v>40828</v>
      </c>
      <c r="C512">
        <v>12</v>
      </c>
      <c r="D512">
        <v>10</v>
      </c>
      <c r="E512">
        <v>2011</v>
      </c>
      <c r="F512" s="1">
        <v>40828</v>
      </c>
      <c r="G512" t="s">
        <v>1176</v>
      </c>
      <c r="H512" t="s">
        <v>61</v>
      </c>
      <c r="I512" t="s">
        <v>722</v>
      </c>
      <c r="J512" t="s">
        <v>723</v>
      </c>
      <c r="K512" t="s">
        <v>36</v>
      </c>
      <c r="L512" t="s">
        <v>26</v>
      </c>
      <c r="M512" t="s">
        <v>38</v>
      </c>
      <c r="N512" t="s">
        <v>56</v>
      </c>
      <c r="O512" t="s">
        <v>104</v>
      </c>
      <c r="P512" t="s">
        <v>517</v>
      </c>
      <c r="Q512">
        <v>0</v>
      </c>
      <c r="R512">
        <v>443</v>
      </c>
      <c r="S512">
        <v>-58</v>
      </c>
      <c r="T512">
        <v>8</v>
      </c>
      <c r="U512" t="b">
        <v>1</v>
      </c>
    </row>
    <row r="513" spans="1:21" x14ac:dyDescent="0.25">
      <c r="A513" t="s">
        <v>1177</v>
      </c>
      <c r="B513" s="1">
        <v>40848</v>
      </c>
      <c r="C513">
        <v>1</v>
      </c>
      <c r="D513">
        <v>11</v>
      </c>
      <c r="E513">
        <v>2011</v>
      </c>
      <c r="F513" s="1">
        <v>40848</v>
      </c>
      <c r="G513" t="s">
        <v>427</v>
      </c>
      <c r="H513" t="s">
        <v>44</v>
      </c>
      <c r="I513" t="s">
        <v>1178</v>
      </c>
      <c r="J513" t="s">
        <v>1179</v>
      </c>
      <c r="K513" t="s">
        <v>47</v>
      </c>
      <c r="L513" t="s">
        <v>37</v>
      </c>
      <c r="M513" t="s">
        <v>38</v>
      </c>
      <c r="N513" t="s">
        <v>28</v>
      </c>
      <c r="O513" t="s">
        <v>39</v>
      </c>
      <c r="P513" t="s">
        <v>1180</v>
      </c>
      <c r="Q513">
        <v>0</v>
      </c>
      <c r="R513">
        <v>22</v>
      </c>
      <c r="S513">
        <v>7</v>
      </c>
      <c r="T513">
        <v>3</v>
      </c>
      <c r="U513" t="b">
        <v>1</v>
      </c>
    </row>
    <row r="514" spans="1:21" x14ac:dyDescent="0.25">
      <c r="A514" t="s">
        <v>1181</v>
      </c>
      <c r="B514" s="1">
        <v>40848</v>
      </c>
      <c r="C514">
        <v>1</v>
      </c>
      <c r="D514">
        <v>11</v>
      </c>
      <c r="E514">
        <v>2011</v>
      </c>
      <c r="F514" s="1">
        <v>40848</v>
      </c>
      <c r="G514" t="s">
        <v>1182</v>
      </c>
      <c r="H514" t="s">
        <v>320</v>
      </c>
      <c r="I514" t="s">
        <v>321</v>
      </c>
      <c r="J514" t="s">
        <v>321</v>
      </c>
      <c r="K514" t="s">
        <v>36</v>
      </c>
      <c r="L514" t="s">
        <v>37</v>
      </c>
      <c r="M514" t="s">
        <v>38</v>
      </c>
      <c r="N514" t="s">
        <v>28</v>
      </c>
      <c r="O514" t="s">
        <v>48</v>
      </c>
      <c r="P514" t="s">
        <v>533</v>
      </c>
      <c r="Q514">
        <v>0</v>
      </c>
      <c r="R514">
        <v>55</v>
      </c>
      <c r="S514">
        <v>10</v>
      </c>
      <c r="T514">
        <v>1</v>
      </c>
      <c r="U514" t="b">
        <v>1</v>
      </c>
    </row>
    <row r="515" spans="1:21" x14ac:dyDescent="0.25">
      <c r="A515" t="s">
        <v>1181</v>
      </c>
      <c r="B515" s="1">
        <v>40848</v>
      </c>
      <c r="C515">
        <v>1</v>
      </c>
      <c r="D515">
        <v>11</v>
      </c>
      <c r="E515">
        <v>2011</v>
      </c>
      <c r="F515" s="1">
        <v>40848</v>
      </c>
      <c r="G515" t="s">
        <v>1182</v>
      </c>
      <c r="H515" t="s">
        <v>320</v>
      </c>
      <c r="I515" t="s">
        <v>321</v>
      </c>
      <c r="J515" t="s">
        <v>321</v>
      </c>
      <c r="K515" t="s">
        <v>36</v>
      </c>
      <c r="L515" t="s">
        <v>37</v>
      </c>
      <c r="M515" t="s">
        <v>38</v>
      </c>
      <c r="N515" t="s">
        <v>28</v>
      </c>
      <c r="O515" t="s">
        <v>54</v>
      </c>
      <c r="P515" t="s">
        <v>1183</v>
      </c>
      <c r="Q515">
        <v>0</v>
      </c>
      <c r="R515">
        <v>97</v>
      </c>
      <c r="S515">
        <v>31</v>
      </c>
      <c r="T515">
        <v>2</v>
      </c>
      <c r="U515" t="b">
        <v>0</v>
      </c>
    </row>
    <row r="516" spans="1:21" x14ac:dyDescent="0.25">
      <c r="A516" t="s">
        <v>1184</v>
      </c>
      <c r="B516" s="1">
        <v>40848</v>
      </c>
      <c r="C516">
        <v>1</v>
      </c>
      <c r="D516">
        <v>11</v>
      </c>
      <c r="E516">
        <v>2011</v>
      </c>
      <c r="F516" s="1">
        <v>40848</v>
      </c>
      <c r="G516" t="s">
        <v>376</v>
      </c>
      <c r="H516" t="s">
        <v>120</v>
      </c>
      <c r="I516" t="s">
        <v>446</v>
      </c>
      <c r="J516" t="s">
        <v>446</v>
      </c>
      <c r="K516" t="s">
        <v>47</v>
      </c>
      <c r="L516" t="s">
        <v>37</v>
      </c>
      <c r="M516" t="s">
        <v>38</v>
      </c>
      <c r="N516" t="s">
        <v>71</v>
      </c>
      <c r="O516" t="s">
        <v>665</v>
      </c>
      <c r="P516" t="s">
        <v>1185</v>
      </c>
      <c r="Q516">
        <v>1</v>
      </c>
      <c r="R516">
        <v>268</v>
      </c>
      <c r="S516">
        <v>-342</v>
      </c>
      <c r="T516">
        <v>2</v>
      </c>
      <c r="U516" t="b">
        <v>1</v>
      </c>
    </row>
    <row r="517" spans="1:21" x14ac:dyDescent="0.25">
      <c r="A517" t="s">
        <v>1184</v>
      </c>
      <c r="B517" s="1">
        <v>40848</v>
      </c>
      <c r="C517">
        <v>1</v>
      </c>
      <c r="D517">
        <v>11</v>
      </c>
      <c r="E517">
        <v>2011</v>
      </c>
      <c r="F517" s="1">
        <v>40848</v>
      </c>
      <c r="G517" t="s">
        <v>376</v>
      </c>
      <c r="H517" t="s">
        <v>120</v>
      </c>
      <c r="I517" t="s">
        <v>446</v>
      </c>
      <c r="J517" t="s">
        <v>446</v>
      </c>
      <c r="K517" t="s">
        <v>47</v>
      </c>
      <c r="L517" t="s">
        <v>37</v>
      </c>
      <c r="M517" t="s">
        <v>38</v>
      </c>
      <c r="N517" t="s">
        <v>28</v>
      </c>
      <c r="O517" t="s">
        <v>227</v>
      </c>
      <c r="P517" t="s">
        <v>1186</v>
      </c>
      <c r="Q517">
        <v>0</v>
      </c>
      <c r="R517">
        <v>40</v>
      </c>
      <c r="S517">
        <v>6</v>
      </c>
      <c r="T517">
        <v>5</v>
      </c>
      <c r="U517" t="b">
        <v>1</v>
      </c>
    </row>
    <row r="518" spans="1:21" x14ac:dyDescent="0.25">
      <c r="A518" t="s">
        <v>1187</v>
      </c>
      <c r="B518" s="1">
        <v>40848</v>
      </c>
      <c r="C518">
        <v>1</v>
      </c>
      <c r="D518">
        <v>11</v>
      </c>
      <c r="E518">
        <v>2011</v>
      </c>
      <c r="F518" s="1">
        <v>40848</v>
      </c>
      <c r="G518" t="s">
        <v>1188</v>
      </c>
      <c r="H518" t="s">
        <v>67</v>
      </c>
      <c r="I518" t="s">
        <v>68</v>
      </c>
      <c r="J518" t="s">
        <v>1189</v>
      </c>
      <c r="K518" t="s">
        <v>25</v>
      </c>
      <c r="L518" t="s">
        <v>37</v>
      </c>
      <c r="M518" t="s">
        <v>268</v>
      </c>
      <c r="N518" t="s">
        <v>71</v>
      </c>
      <c r="O518" t="s">
        <v>74</v>
      </c>
      <c r="P518" t="s">
        <v>1190</v>
      </c>
      <c r="Q518">
        <v>0</v>
      </c>
      <c r="R518">
        <v>1384</v>
      </c>
      <c r="S518">
        <v>14</v>
      </c>
      <c r="T518">
        <v>3</v>
      </c>
      <c r="U518" t="b">
        <v>1</v>
      </c>
    </row>
    <row r="519" spans="1:21" x14ac:dyDescent="0.25">
      <c r="A519" t="s">
        <v>1187</v>
      </c>
      <c r="B519" s="1">
        <v>40848</v>
      </c>
      <c r="C519">
        <v>1</v>
      </c>
      <c r="D519">
        <v>11</v>
      </c>
      <c r="E519">
        <v>2011</v>
      </c>
      <c r="F519" s="1">
        <v>40848</v>
      </c>
      <c r="G519" t="s">
        <v>1188</v>
      </c>
      <c r="H519" t="s">
        <v>67</v>
      </c>
      <c r="I519" t="s">
        <v>68</v>
      </c>
      <c r="J519" t="s">
        <v>1189</v>
      </c>
      <c r="K519" t="s">
        <v>25</v>
      </c>
      <c r="L519" t="s">
        <v>37</v>
      </c>
      <c r="M519" t="s">
        <v>268</v>
      </c>
      <c r="N519" t="s">
        <v>28</v>
      </c>
      <c r="O519" t="s">
        <v>48</v>
      </c>
      <c r="P519" t="s">
        <v>430</v>
      </c>
      <c r="Q519">
        <v>0</v>
      </c>
      <c r="R519">
        <v>103</v>
      </c>
      <c r="S519">
        <v>20</v>
      </c>
      <c r="T519">
        <v>2</v>
      </c>
      <c r="U519" t="b">
        <v>0</v>
      </c>
    </row>
    <row r="520" spans="1:21" x14ac:dyDescent="0.25">
      <c r="A520" t="s">
        <v>1191</v>
      </c>
      <c r="B520" s="1">
        <v>40850</v>
      </c>
      <c r="C520">
        <v>3</v>
      </c>
      <c r="D520">
        <v>11</v>
      </c>
      <c r="E520">
        <v>2011</v>
      </c>
      <c r="F520" s="1">
        <v>40850</v>
      </c>
      <c r="G520" t="s">
        <v>1192</v>
      </c>
      <c r="H520" t="s">
        <v>33</v>
      </c>
      <c r="I520" t="s">
        <v>80</v>
      </c>
      <c r="J520" t="s">
        <v>80</v>
      </c>
      <c r="K520" t="s">
        <v>36</v>
      </c>
      <c r="L520" t="s">
        <v>70</v>
      </c>
      <c r="M520" t="s">
        <v>98</v>
      </c>
      <c r="N520" t="s">
        <v>28</v>
      </c>
      <c r="O520" t="s">
        <v>39</v>
      </c>
      <c r="P520" t="s">
        <v>956</v>
      </c>
      <c r="Q520">
        <v>0</v>
      </c>
      <c r="R520">
        <v>229</v>
      </c>
      <c r="S520">
        <v>28</v>
      </c>
      <c r="T520">
        <v>9</v>
      </c>
      <c r="U520" t="b">
        <v>1</v>
      </c>
    </row>
    <row r="521" spans="1:21" x14ac:dyDescent="0.25">
      <c r="A521" t="s">
        <v>1193</v>
      </c>
      <c r="B521" s="1">
        <v>40850</v>
      </c>
      <c r="C521">
        <v>3</v>
      </c>
      <c r="D521">
        <v>11</v>
      </c>
      <c r="E521">
        <v>2011</v>
      </c>
      <c r="F521" s="1">
        <v>40850</v>
      </c>
      <c r="G521" t="s">
        <v>622</v>
      </c>
      <c r="H521" t="s">
        <v>61</v>
      </c>
      <c r="I521" t="s">
        <v>308</v>
      </c>
      <c r="J521" t="s">
        <v>1194</v>
      </c>
      <c r="K521" t="s">
        <v>36</v>
      </c>
      <c r="L521" t="s">
        <v>37</v>
      </c>
      <c r="M521" t="s">
        <v>38</v>
      </c>
      <c r="N521" t="s">
        <v>28</v>
      </c>
      <c r="O521" t="s">
        <v>48</v>
      </c>
      <c r="P521" t="s">
        <v>1195</v>
      </c>
      <c r="Q521">
        <v>0</v>
      </c>
      <c r="R521">
        <v>72</v>
      </c>
      <c r="S521">
        <v>14</v>
      </c>
      <c r="T521">
        <v>3</v>
      </c>
      <c r="U521" t="b">
        <v>0</v>
      </c>
    </row>
    <row r="522" spans="1:21" x14ac:dyDescent="0.25">
      <c r="A522" t="s">
        <v>1196</v>
      </c>
      <c r="B522" s="1">
        <v>40851</v>
      </c>
      <c r="C522">
        <v>4</v>
      </c>
      <c r="D522">
        <v>11</v>
      </c>
      <c r="E522">
        <v>2011</v>
      </c>
      <c r="F522" s="1">
        <v>40851</v>
      </c>
      <c r="G522" t="s">
        <v>1197</v>
      </c>
      <c r="H522" t="s">
        <v>33</v>
      </c>
      <c r="I522" t="s">
        <v>34</v>
      </c>
      <c r="J522" t="s">
        <v>1198</v>
      </c>
      <c r="K522" t="s">
        <v>36</v>
      </c>
      <c r="L522" t="s">
        <v>37</v>
      </c>
      <c r="M522" t="s">
        <v>27</v>
      </c>
      <c r="N522" t="s">
        <v>71</v>
      </c>
      <c r="O522" t="s">
        <v>295</v>
      </c>
      <c r="P522" t="s">
        <v>1008</v>
      </c>
      <c r="Q522">
        <v>0</v>
      </c>
      <c r="R522">
        <v>257</v>
      </c>
      <c r="S522">
        <v>74</v>
      </c>
      <c r="T522">
        <v>5</v>
      </c>
      <c r="U522" t="b">
        <v>0</v>
      </c>
    </row>
    <row r="523" spans="1:21" x14ac:dyDescent="0.25">
      <c r="A523" t="s">
        <v>1196</v>
      </c>
      <c r="B523" s="1">
        <v>40851</v>
      </c>
      <c r="C523">
        <v>4</v>
      </c>
      <c r="D523">
        <v>11</v>
      </c>
      <c r="E523">
        <v>2011</v>
      </c>
      <c r="F523" s="1">
        <v>40851</v>
      </c>
      <c r="G523" t="s">
        <v>1197</v>
      </c>
      <c r="H523" t="s">
        <v>33</v>
      </c>
      <c r="I523" t="s">
        <v>34</v>
      </c>
      <c r="J523" t="s">
        <v>1198</v>
      </c>
      <c r="K523" t="s">
        <v>36</v>
      </c>
      <c r="L523" t="s">
        <v>37</v>
      </c>
      <c r="M523" t="s">
        <v>27</v>
      </c>
      <c r="N523" t="s">
        <v>28</v>
      </c>
      <c r="O523" t="s">
        <v>48</v>
      </c>
      <c r="P523" t="s">
        <v>1014</v>
      </c>
      <c r="Q523">
        <v>0</v>
      </c>
      <c r="R523">
        <v>44</v>
      </c>
      <c r="S523">
        <v>8</v>
      </c>
      <c r="T523">
        <v>2</v>
      </c>
      <c r="U523" t="b">
        <v>0</v>
      </c>
    </row>
    <row r="524" spans="1:21" x14ac:dyDescent="0.25">
      <c r="A524" t="s">
        <v>1196</v>
      </c>
      <c r="B524" s="1">
        <v>40851</v>
      </c>
      <c r="C524">
        <v>4</v>
      </c>
      <c r="D524">
        <v>11</v>
      </c>
      <c r="E524">
        <v>2011</v>
      </c>
      <c r="F524" s="1">
        <v>40851</v>
      </c>
      <c r="G524" t="s">
        <v>1197</v>
      </c>
      <c r="H524" t="s">
        <v>33</v>
      </c>
      <c r="I524" t="s">
        <v>34</v>
      </c>
      <c r="J524" t="s">
        <v>1198</v>
      </c>
      <c r="K524" t="s">
        <v>36</v>
      </c>
      <c r="L524" t="s">
        <v>37</v>
      </c>
      <c r="M524" t="s">
        <v>27</v>
      </c>
      <c r="N524" t="s">
        <v>28</v>
      </c>
      <c r="O524" t="s">
        <v>227</v>
      </c>
      <c r="P524" t="s">
        <v>1199</v>
      </c>
      <c r="Q524">
        <v>0</v>
      </c>
      <c r="R524">
        <v>64</v>
      </c>
      <c r="S524">
        <v>25</v>
      </c>
      <c r="T524">
        <v>9</v>
      </c>
      <c r="U524" t="b">
        <v>0</v>
      </c>
    </row>
    <row r="525" spans="1:21" x14ac:dyDescent="0.25">
      <c r="A525" t="s">
        <v>1196</v>
      </c>
      <c r="B525" s="1">
        <v>40851</v>
      </c>
      <c r="C525">
        <v>4</v>
      </c>
      <c r="D525">
        <v>11</v>
      </c>
      <c r="E525">
        <v>2011</v>
      </c>
      <c r="F525" s="1">
        <v>40851</v>
      </c>
      <c r="G525" t="s">
        <v>1197</v>
      </c>
      <c r="H525" t="s">
        <v>33</v>
      </c>
      <c r="I525" t="s">
        <v>34</v>
      </c>
      <c r="J525" t="s">
        <v>1198</v>
      </c>
      <c r="K525" t="s">
        <v>36</v>
      </c>
      <c r="L525" t="s">
        <v>37</v>
      </c>
      <c r="M525" t="s">
        <v>27</v>
      </c>
      <c r="N525" t="s">
        <v>56</v>
      </c>
      <c r="O525" t="s">
        <v>185</v>
      </c>
      <c r="P525" t="s">
        <v>1002</v>
      </c>
      <c r="Q525">
        <v>0</v>
      </c>
      <c r="R525">
        <v>785</v>
      </c>
      <c r="S525">
        <v>86</v>
      </c>
      <c r="T525">
        <v>3</v>
      </c>
      <c r="U525" t="b">
        <v>0</v>
      </c>
    </row>
    <row r="526" spans="1:21" x14ac:dyDescent="0.25">
      <c r="A526" t="s">
        <v>1196</v>
      </c>
      <c r="B526" s="1">
        <v>40851</v>
      </c>
      <c r="C526">
        <v>4</v>
      </c>
      <c r="D526">
        <v>11</v>
      </c>
      <c r="E526">
        <v>2011</v>
      </c>
      <c r="F526" s="1">
        <v>40851</v>
      </c>
      <c r="G526" t="s">
        <v>1197</v>
      </c>
      <c r="H526" t="s">
        <v>33</v>
      </c>
      <c r="I526" t="s">
        <v>34</v>
      </c>
      <c r="J526" t="s">
        <v>1198</v>
      </c>
      <c r="K526" t="s">
        <v>36</v>
      </c>
      <c r="L526" t="s">
        <v>37</v>
      </c>
      <c r="M526" t="s">
        <v>27</v>
      </c>
      <c r="N526" t="s">
        <v>56</v>
      </c>
      <c r="O526" t="s">
        <v>104</v>
      </c>
      <c r="P526" t="s">
        <v>1200</v>
      </c>
      <c r="Q526">
        <v>0</v>
      </c>
      <c r="R526">
        <v>306</v>
      </c>
      <c r="S526">
        <v>9</v>
      </c>
      <c r="T526">
        <v>2</v>
      </c>
      <c r="U526" t="b">
        <v>1</v>
      </c>
    </row>
    <row r="527" spans="1:21" x14ac:dyDescent="0.25">
      <c r="A527" t="s">
        <v>1201</v>
      </c>
      <c r="B527" s="1">
        <v>40851</v>
      </c>
      <c r="C527">
        <v>4</v>
      </c>
      <c r="D527">
        <v>11</v>
      </c>
      <c r="E527">
        <v>2011</v>
      </c>
      <c r="F527" s="1">
        <v>40851</v>
      </c>
      <c r="G527" t="s">
        <v>1202</v>
      </c>
      <c r="H527" t="s">
        <v>61</v>
      </c>
      <c r="I527" t="s">
        <v>450</v>
      </c>
      <c r="J527" t="s">
        <v>661</v>
      </c>
      <c r="K527" t="s">
        <v>36</v>
      </c>
      <c r="L527" t="s">
        <v>37</v>
      </c>
      <c r="M527" t="s">
        <v>38</v>
      </c>
      <c r="N527" t="s">
        <v>56</v>
      </c>
      <c r="O527" t="s">
        <v>81</v>
      </c>
      <c r="P527" t="s">
        <v>1203</v>
      </c>
      <c r="Q527">
        <v>0</v>
      </c>
      <c r="R527">
        <v>294</v>
      </c>
      <c r="S527">
        <v>109</v>
      </c>
      <c r="T527">
        <v>7</v>
      </c>
      <c r="U527" t="b">
        <v>1</v>
      </c>
    </row>
    <row r="528" spans="1:21" x14ac:dyDescent="0.25">
      <c r="A528" t="s">
        <v>1204</v>
      </c>
      <c r="B528" s="1">
        <v>40852</v>
      </c>
      <c r="C528">
        <v>5</v>
      </c>
      <c r="D528">
        <v>11</v>
      </c>
      <c r="E528">
        <v>2011</v>
      </c>
      <c r="F528" s="1">
        <v>40852</v>
      </c>
      <c r="G528" t="s">
        <v>1205</v>
      </c>
      <c r="H528" t="s">
        <v>293</v>
      </c>
      <c r="I528" t="s">
        <v>1206</v>
      </c>
      <c r="J528" t="s">
        <v>1207</v>
      </c>
      <c r="K528" t="s">
        <v>36</v>
      </c>
      <c r="L528" t="s">
        <v>37</v>
      </c>
      <c r="M528" t="s">
        <v>27</v>
      </c>
      <c r="N528" t="s">
        <v>71</v>
      </c>
      <c r="O528" t="s">
        <v>72</v>
      </c>
      <c r="P528" t="s">
        <v>1208</v>
      </c>
      <c r="Q528">
        <v>1</v>
      </c>
      <c r="R528">
        <v>197</v>
      </c>
      <c r="S528">
        <v>-24</v>
      </c>
      <c r="T528">
        <v>2</v>
      </c>
      <c r="U528" t="b">
        <v>1</v>
      </c>
    </row>
    <row r="529" spans="1:21" x14ac:dyDescent="0.25">
      <c r="A529" t="s">
        <v>1204</v>
      </c>
      <c r="B529" s="1">
        <v>40852</v>
      </c>
      <c r="C529">
        <v>5</v>
      </c>
      <c r="D529">
        <v>11</v>
      </c>
      <c r="E529">
        <v>2011</v>
      </c>
      <c r="F529" s="1">
        <v>40852</v>
      </c>
      <c r="G529" t="s">
        <v>1205</v>
      </c>
      <c r="H529" t="s">
        <v>293</v>
      </c>
      <c r="I529" t="s">
        <v>1206</v>
      </c>
      <c r="J529" t="s">
        <v>1207</v>
      </c>
      <c r="K529" t="s">
        <v>36</v>
      </c>
      <c r="L529" t="s">
        <v>37</v>
      </c>
      <c r="M529" t="s">
        <v>27</v>
      </c>
      <c r="N529" t="s">
        <v>28</v>
      </c>
      <c r="O529" t="s">
        <v>90</v>
      </c>
      <c r="P529" t="s">
        <v>1209</v>
      </c>
      <c r="Q529">
        <v>1</v>
      </c>
      <c r="R529">
        <v>56</v>
      </c>
      <c r="S529">
        <v>-8</v>
      </c>
      <c r="T529">
        <v>2</v>
      </c>
      <c r="U529" t="b">
        <v>1</v>
      </c>
    </row>
    <row r="530" spans="1:21" x14ac:dyDescent="0.25">
      <c r="A530" t="s">
        <v>1204</v>
      </c>
      <c r="B530" s="1">
        <v>40852</v>
      </c>
      <c r="C530">
        <v>5</v>
      </c>
      <c r="D530">
        <v>11</v>
      </c>
      <c r="E530">
        <v>2011</v>
      </c>
      <c r="F530" s="1">
        <v>40852</v>
      </c>
      <c r="G530" t="s">
        <v>1205</v>
      </c>
      <c r="H530" t="s">
        <v>293</v>
      </c>
      <c r="I530" t="s">
        <v>1206</v>
      </c>
      <c r="J530" t="s">
        <v>1207</v>
      </c>
      <c r="K530" t="s">
        <v>36</v>
      </c>
      <c r="L530" t="s">
        <v>37</v>
      </c>
      <c r="M530" t="s">
        <v>27</v>
      </c>
      <c r="N530" t="s">
        <v>28</v>
      </c>
      <c r="O530" t="s">
        <v>151</v>
      </c>
      <c r="P530" t="s">
        <v>1210</v>
      </c>
      <c r="Q530">
        <v>1</v>
      </c>
      <c r="R530">
        <v>41</v>
      </c>
      <c r="S530">
        <v>-2</v>
      </c>
      <c r="T530">
        <v>5</v>
      </c>
      <c r="U530" t="b">
        <v>1</v>
      </c>
    </row>
    <row r="531" spans="1:21" x14ac:dyDescent="0.25">
      <c r="A531" t="s">
        <v>1204</v>
      </c>
      <c r="B531" s="1">
        <v>40852</v>
      </c>
      <c r="C531">
        <v>5</v>
      </c>
      <c r="D531">
        <v>11</v>
      </c>
      <c r="E531">
        <v>2011</v>
      </c>
      <c r="F531" s="1">
        <v>40852</v>
      </c>
      <c r="G531" t="s">
        <v>1205</v>
      </c>
      <c r="H531" t="s">
        <v>293</v>
      </c>
      <c r="I531" t="s">
        <v>1206</v>
      </c>
      <c r="J531" t="s">
        <v>1207</v>
      </c>
      <c r="K531" t="s">
        <v>36</v>
      </c>
      <c r="L531" t="s">
        <v>37</v>
      </c>
      <c r="M531" t="s">
        <v>27</v>
      </c>
      <c r="N531" t="s">
        <v>28</v>
      </c>
      <c r="O531" t="s">
        <v>54</v>
      </c>
      <c r="P531" t="s">
        <v>443</v>
      </c>
      <c r="Q531">
        <v>1</v>
      </c>
      <c r="R531">
        <v>19</v>
      </c>
      <c r="S531">
        <v>-7</v>
      </c>
      <c r="T531">
        <v>4</v>
      </c>
      <c r="U531" t="b">
        <v>1</v>
      </c>
    </row>
    <row r="532" spans="1:21" x14ac:dyDescent="0.25">
      <c r="A532" t="s">
        <v>1204</v>
      </c>
      <c r="B532" s="1">
        <v>40852</v>
      </c>
      <c r="C532">
        <v>5</v>
      </c>
      <c r="D532">
        <v>11</v>
      </c>
      <c r="E532">
        <v>2011</v>
      </c>
      <c r="F532" s="1">
        <v>40852</v>
      </c>
      <c r="G532" t="s">
        <v>1205</v>
      </c>
      <c r="H532" t="s">
        <v>293</v>
      </c>
      <c r="I532" t="s">
        <v>1206</v>
      </c>
      <c r="J532" t="s">
        <v>1207</v>
      </c>
      <c r="K532" t="s">
        <v>36</v>
      </c>
      <c r="L532" t="s">
        <v>37</v>
      </c>
      <c r="M532" t="s">
        <v>27</v>
      </c>
      <c r="N532" t="s">
        <v>28</v>
      </c>
      <c r="O532" t="s">
        <v>54</v>
      </c>
      <c r="P532" t="s">
        <v>1211</v>
      </c>
      <c r="Q532">
        <v>1</v>
      </c>
      <c r="R532">
        <v>40</v>
      </c>
      <c r="S532">
        <v>-36</v>
      </c>
      <c r="T532">
        <v>4</v>
      </c>
      <c r="U532" t="b">
        <v>1</v>
      </c>
    </row>
    <row r="533" spans="1:21" x14ac:dyDescent="0.25">
      <c r="A533" t="s">
        <v>1204</v>
      </c>
      <c r="B533" s="1">
        <v>40852</v>
      </c>
      <c r="C533">
        <v>5</v>
      </c>
      <c r="D533">
        <v>11</v>
      </c>
      <c r="E533">
        <v>2011</v>
      </c>
      <c r="F533" s="1">
        <v>40852</v>
      </c>
      <c r="G533" t="s">
        <v>1205</v>
      </c>
      <c r="H533" t="s">
        <v>293</v>
      </c>
      <c r="I533" t="s">
        <v>1206</v>
      </c>
      <c r="J533" t="s">
        <v>1207</v>
      </c>
      <c r="K533" t="s">
        <v>36</v>
      </c>
      <c r="L533" t="s">
        <v>37</v>
      </c>
      <c r="M533" t="s">
        <v>27</v>
      </c>
      <c r="N533" t="s">
        <v>28</v>
      </c>
      <c r="O533" t="s">
        <v>54</v>
      </c>
      <c r="P533" t="s">
        <v>706</v>
      </c>
      <c r="Q533">
        <v>1</v>
      </c>
      <c r="R533">
        <v>212</v>
      </c>
      <c r="S533">
        <v>-140</v>
      </c>
      <c r="T533">
        <v>3</v>
      </c>
      <c r="U533" t="b">
        <v>1</v>
      </c>
    </row>
    <row r="534" spans="1:21" x14ac:dyDescent="0.25">
      <c r="A534" t="s">
        <v>1204</v>
      </c>
      <c r="B534" s="1">
        <v>40852</v>
      </c>
      <c r="C534">
        <v>5</v>
      </c>
      <c r="D534">
        <v>11</v>
      </c>
      <c r="E534">
        <v>2011</v>
      </c>
      <c r="F534" s="1">
        <v>40852</v>
      </c>
      <c r="G534" t="s">
        <v>1205</v>
      </c>
      <c r="H534" t="s">
        <v>293</v>
      </c>
      <c r="I534" t="s">
        <v>1206</v>
      </c>
      <c r="J534" t="s">
        <v>1207</v>
      </c>
      <c r="K534" t="s">
        <v>36</v>
      </c>
      <c r="L534" t="s">
        <v>37</v>
      </c>
      <c r="M534" t="s">
        <v>27</v>
      </c>
      <c r="N534" t="s">
        <v>28</v>
      </c>
      <c r="O534" t="s">
        <v>183</v>
      </c>
      <c r="P534" t="s">
        <v>1212</v>
      </c>
      <c r="Q534">
        <v>1</v>
      </c>
      <c r="R534">
        <v>35</v>
      </c>
      <c r="S534">
        <v>-19</v>
      </c>
      <c r="T534">
        <v>2</v>
      </c>
      <c r="U534" t="b">
        <v>1</v>
      </c>
    </row>
    <row r="535" spans="1:21" x14ac:dyDescent="0.25">
      <c r="A535" t="s">
        <v>1213</v>
      </c>
      <c r="B535" s="1">
        <v>40853</v>
      </c>
      <c r="C535">
        <v>6</v>
      </c>
      <c r="D535">
        <v>11</v>
      </c>
      <c r="E535">
        <v>2011</v>
      </c>
      <c r="F535" s="1">
        <v>40853</v>
      </c>
      <c r="G535" t="s">
        <v>1214</v>
      </c>
      <c r="H535" t="s">
        <v>320</v>
      </c>
      <c r="I535" t="s">
        <v>321</v>
      </c>
      <c r="J535" t="s">
        <v>321</v>
      </c>
      <c r="K535" t="s">
        <v>36</v>
      </c>
      <c r="L535" t="s">
        <v>37</v>
      </c>
      <c r="M535" t="s">
        <v>98</v>
      </c>
      <c r="N535" t="s">
        <v>71</v>
      </c>
      <c r="O535" t="s">
        <v>72</v>
      </c>
      <c r="P535" t="s">
        <v>845</v>
      </c>
      <c r="Q535">
        <v>0</v>
      </c>
      <c r="R535">
        <v>2056</v>
      </c>
      <c r="S535">
        <v>391</v>
      </c>
      <c r="T535">
        <v>5</v>
      </c>
      <c r="U535" t="b">
        <v>1</v>
      </c>
    </row>
    <row r="536" spans="1:21" x14ac:dyDescent="0.25">
      <c r="A536" t="s">
        <v>1215</v>
      </c>
      <c r="B536" s="1">
        <v>40853</v>
      </c>
      <c r="C536">
        <v>6</v>
      </c>
      <c r="D536">
        <v>11</v>
      </c>
      <c r="E536">
        <v>2011</v>
      </c>
      <c r="F536" s="1">
        <v>40853</v>
      </c>
      <c r="G536" t="s">
        <v>1216</v>
      </c>
      <c r="H536" t="s">
        <v>44</v>
      </c>
      <c r="I536" t="s">
        <v>280</v>
      </c>
      <c r="J536" t="s">
        <v>281</v>
      </c>
      <c r="K536" t="s">
        <v>47</v>
      </c>
      <c r="L536" t="s">
        <v>70</v>
      </c>
      <c r="M536" t="s">
        <v>268</v>
      </c>
      <c r="N536" t="s">
        <v>28</v>
      </c>
      <c r="O536" t="s">
        <v>39</v>
      </c>
      <c r="P536" t="s">
        <v>41</v>
      </c>
      <c r="Q536">
        <v>0</v>
      </c>
      <c r="R536">
        <v>18</v>
      </c>
      <c r="S536">
        <v>6</v>
      </c>
      <c r="T536">
        <v>3</v>
      </c>
      <c r="U536" t="b">
        <v>0</v>
      </c>
    </row>
    <row r="537" spans="1:21" x14ac:dyDescent="0.25">
      <c r="A537" t="s">
        <v>1217</v>
      </c>
      <c r="B537" s="1">
        <v>40854</v>
      </c>
      <c r="C537">
        <v>7</v>
      </c>
      <c r="D537">
        <v>11</v>
      </c>
      <c r="E537">
        <v>2011</v>
      </c>
      <c r="F537" s="1">
        <v>40854</v>
      </c>
      <c r="G537" t="s">
        <v>1218</v>
      </c>
      <c r="H537" t="s">
        <v>33</v>
      </c>
      <c r="I537" t="s">
        <v>528</v>
      </c>
      <c r="J537" t="s">
        <v>1219</v>
      </c>
      <c r="K537" t="s">
        <v>36</v>
      </c>
      <c r="L537" t="s">
        <v>70</v>
      </c>
      <c r="M537" t="s">
        <v>38</v>
      </c>
      <c r="N537" t="s">
        <v>28</v>
      </c>
      <c r="O537" t="s">
        <v>54</v>
      </c>
      <c r="P537" t="s">
        <v>175</v>
      </c>
      <c r="Q537">
        <v>0</v>
      </c>
      <c r="R537">
        <v>140</v>
      </c>
      <c r="S537">
        <v>6</v>
      </c>
      <c r="T537">
        <v>5</v>
      </c>
      <c r="U537" t="b">
        <v>1</v>
      </c>
    </row>
    <row r="538" spans="1:21" x14ac:dyDescent="0.25">
      <c r="A538" t="s">
        <v>1220</v>
      </c>
      <c r="B538" s="1">
        <v>40855</v>
      </c>
      <c r="C538">
        <v>8</v>
      </c>
      <c r="D538">
        <v>11</v>
      </c>
      <c r="E538">
        <v>2011</v>
      </c>
      <c r="F538" s="1">
        <v>40855</v>
      </c>
      <c r="G538" t="s">
        <v>1221</v>
      </c>
      <c r="H538" t="s">
        <v>44</v>
      </c>
      <c r="I538" t="s">
        <v>45</v>
      </c>
      <c r="J538" t="s">
        <v>46</v>
      </c>
      <c r="K538" t="s">
        <v>47</v>
      </c>
      <c r="L538" t="s">
        <v>37</v>
      </c>
      <c r="M538" t="s">
        <v>38</v>
      </c>
      <c r="N538" t="s">
        <v>28</v>
      </c>
      <c r="O538" t="s">
        <v>90</v>
      </c>
      <c r="P538" t="s">
        <v>91</v>
      </c>
      <c r="Q538">
        <v>0</v>
      </c>
      <c r="R538">
        <v>114</v>
      </c>
      <c r="S538">
        <v>34</v>
      </c>
      <c r="T538">
        <v>2</v>
      </c>
      <c r="U538" t="b">
        <v>0</v>
      </c>
    </row>
    <row r="539" spans="1:21" x14ac:dyDescent="0.25">
      <c r="A539" t="s">
        <v>1220</v>
      </c>
      <c r="B539" s="1">
        <v>40855</v>
      </c>
      <c r="C539">
        <v>8</v>
      </c>
      <c r="D539">
        <v>11</v>
      </c>
      <c r="E539">
        <v>2011</v>
      </c>
      <c r="F539" s="1">
        <v>40855</v>
      </c>
      <c r="G539" t="s">
        <v>1221</v>
      </c>
      <c r="H539" t="s">
        <v>44</v>
      </c>
      <c r="I539" t="s">
        <v>45</v>
      </c>
      <c r="J539" t="s">
        <v>46</v>
      </c>
      <c r="K539" t="s">
        <v>47</v>
      </c>
      <c r="L539" t="s">
        <v>37</v>
      </c>
      <c r="M539" t="s">
        <v>38</v>
      </c>
      <c r="N539" t="s">
        <v>28</v>
      </c>
      <c r="O539" t="s">
        <v>48</v>
      </c>
      <c r="P539" t="s">
        <v>1222</v>
      </c>
      <c r="Q539">
        <v>0</v>
      </c>
      <c r="R539">
        <v>118</v>
      </c>
      <c r="S539">
        <v>0</v>
      </c>
      <c r="T539">
        <v>4</v>
      </c>
      <c r="U539" t="b">
        <v>1</v>
      </c>
    </row>
    <row r="540" spans="1:21" x14ac:dyDescent="0.25">
      <c r="A540" t="s">
        <v>1220</v>
      </c>
      <c r="B540" s="1">
        <v>40855</v>
      </c>
      <c r="C540">
        <v>8</v>
      </c>
      <c r="D540">
        <v>11</v>
      </c>
      <c r="E540">
        <v>2011</v>
      </c>
      <c r="F540" s="1">
        <v>40855</v>
      </c>
      <c r="G540" t="s">
        <v>1221</v>
      </c>
      <c r="H540" t="s">
        <v>44</v>
      </c>
      <c r="I540" t="s">
        <v>45</v>
      </c>
      <c r="J540" t="s">
        <v>46</v>
      </c>
      <c r="K540" t="s">
        <v>47</v>
      </c>
      <c r="L540" t="s">
        <v>37</v>
      </c>
      <c r="M540" t="s">
        <v>38</v>
      </c>
      <c r="N540" t="s">
        <v>28</v>
      </c>
      <c r="O540" t="s">
        <v>227</v>
      </c>
      <c r="P540" t="s">
        <v>1186</v>
      </c>
      <c r="Q540">
        <v>0</v>
      </c>
      <c r="R540">
        <v>32</v>
      </c>
      <c r="S540">
        <v>4</v>
      </c>
      <c r="T540">
        <v>4</v>
      </c>
      <c r="U540" t="b">
        <v>1</v>
      </c>
    </row>
    <row r="541" spans="1:21" x14ac:dyDescent="0.25">
      <c r="A541" t="s">
        <v>1220</v>
      </c>
      <c r="B541" s="1">
        <v>40855</v>
      </c>
      <c r="C541">
        <v>8</v>
      </c>
      <c r="D541">
        <v>11</v>
      </c>
      <c r="E541">
        <v>2011</v>
      </c>
      <c r="F541" s="1">
        <v>40855</v>
      </c>
      <c r="G541" t="s">
        <v>1221</v>
      </c>
      <c r="H541" t="s">
        <v>44</v>
      </c>
      <c r="I541" t="s">
        <v>45</v>
      </c>
      <c r="J541" t="s">
        <v>46</v>
      </c>
      <c r="K541" t="s">
        <v>47</v>
      </c>
      <c r="L541" t="s">
        <v>37</v>
      </c>
      <c r="M541" t="s">
        <v>38</v>
      </c>
      <c r="N541" t="s">
        <v>28</v>
      </c>
      <c r="O541" t="s">
        <v>54</v>
      </c>
      <c r="P541" t="s">
        <v>1223</v>
      </c>
      <c r="Q541">
        <v>0</v>
      </c>
      <c r="R541">
        <v>111</v>
      </c>
      <c r="S541">
        <v>-61</v>
      </c>
      <c r="T541">
        <v>3</v>
      </c>
      <c r="U541" t="b">
        <v>1</v>
      </c>
    </row>
    <row r="542" spans="1:21" x14ac:dyDescent="0.25">
      <c r="A542" t="s">
        <v>1220</v>
      </c>
      <c r="B542" s="1">
        <v>40855</v>
      </c>
      <c r="C542">
        <v>8</v>
      </c>
      <c r="D542">
        <v>11</v>
      </c>
      <c r="E542">
        <v>2011</v>
      </c>
      <c r="F542" s="1">
        <v>40855</v>
      </c>
      <c r="G542" t="s">
        <v>1221</v>
      </c>
      <c r="H542" t="s">
        <v>44</v>
      </c>
      <c r="I542" t="s">
        <v>45</v>
      </c>
      <c r="J542" t="s">
        <v>46</v>
      </c>
      <c r="K542" t="s">
        <v>47</v>
      </c>
      <c r="L542" t="s">
        <v>37</v>
      </c>
      <c r="M542" t="s">
        <v>38</v>
      </c>
      <c r="N542" t="s">
        <v>56</v>
      </c>
      <c r="O542" t="s">
        <v>57</v>
      </c>
      <c r="P542" t="s">
        <v>1224</v>
      </c>
      <c r="Q542">
        <v>0</v>
      </c>
      <c r="R542">
        <v>48</v>
      </c>
      <c r="S542">
        <v>-20</v>
      </c>
      <c r="T542">
        <v>2</v>
      </c>
      <c r="U542" t="b">
        <v>0</v>
      </c>
    </row>
    <row r="543" spans="1:21" x14ac:dyDescent="0.25">
      <c r="A543" t="s">
        <v>1225</v>
      </c>
      <c r="B543" s="1">
        <v>40855</v>
      </c>
      <c r="C543">
        <v>8</v>
      </c>
      <c r="D543">
        <v>11</v>
      </c>
      <c r="E543">
        <v>2011</v>
      </c>
      <c r="F543" s="1">
        <v>40855</v>
      </c>
      <c r="G543" t="s">
        <v>1226</v>
      </c>
      <c r="H543" t="s">
        <v>33</v>
      </c>
      <c r="I543" t="s">
        <v>372</v>
      </c>
      <c r="J543" t="s">
        <v>1227</v>
      </c>
      <c r="K543" t="s">
        <v>36</v>
      </c>
      <c r="L543" t="s">
        <v>37</v>
      </c>
      <c r="M543" t="s">
        <v>98</v>
      </c>
      <c r="N543" t="s">
        <v>28</v>
      </c>
      <c r="O543" t="s">
        <v>48</v>
      </c>
      <c r="P543" t="s">
        <v>1228</v>
      </c>
      <c r="Q543">
        <v>0</v>
      </c>
      <c r="R543">
        <v>64</v>
      </c>
      <c r="S543">
        <v>3</v>
      </c>
      <c r="T543">
        <v>4</v>
      </c>
      <c r="U543" t="b">
        <v>0</v>
      </c>
    </row>
    <row r="544" spans="1:21" x14ac:dyDescent="0.25">
      <c r="A544" t="s">
        <v>1229</v>
      </c>
      <c r="B544" s="1">
        <v>40855</v>
      </c>
      <c r="C544">
        <v>8</v>
      </c>
      <c r="D544">
        <v>11</v>
      </c>
      <c r="E544">
        <v>2011</v>
      </c>
      <c r="F544" s="1">
        <v>40855</v>
      </c>
      <c r="G544" t="s">
        <v>1230</v>
      </c>
      <c r="H544" t="s">
        <v>33</v>
      </c>
      <c r="I544" t="s">
        <v>189</v>
      </c>
      <c r="J544" t="s">
        <v>35</v>
      </c>
      <c r="K544" t="s">
        <v>36</v>
      </c>
      <c r="L544" t="s">
        <v>26</v>
      </c>
      <c r="M544" t="s">
        <v>27</v>
      </c>
      <c r="N544" t="s">
        <v>28</v>
      </c>
      <c r="O544" t="s">
        <v>54</v>
      </c>
      <c r="P544" t="s">
        <v>206</v>
      </c>
      <c r="Q544">
        <v>0</v>
      </c>
      <c r="R544">
        <v>44</v>
      </c>
      <c r="S544">
        <v>1</v>
      </c>
      <c r="T544">
        <v>1</v>
      </c>
      <c r="U544" t="b">
        <v>1</v>
      </c>
    </row>
    <row r="545" spans="1:21" x14ac:dyDescent="0.25">
      <c r="A545" t="s">
        <v>1231</v>
      </c>
      <c r="B545" s="1">
        <v>40855</v>
      </c>
      <c r="C545">
        <v>8</v>
      </c>
      <c r="D545">
        <v>11</v>
      </c>
      <c r="E545">
        <v>2011</v>
      </c>
      <c r="F545" s="1">
        <v>40855</v>
      </c>
      <c r="G545" t="s">
        <v>464</v>
      </c>
      <c r="H545" t="s">
        <v>44</v>
      </c>
      <c r="I545" t="s">
        <v>45</v>
      </c>
      <c r="J545" t="s">
        <v>1232</v>
      </c>
      <c r="K545" t="s">
        <v>47</v>
      </c>
      <c r="L545" t="s">
        <v>37</v>
      </c>
      <c r="M545" t="s">
        <v>98</v>
      </c>
      <c r="N545" t="s">
        <v>28</v>
      </c>
      <c r="O545" t="s">
        <v>48</v>
      </c>
      <c r="P545" t="s">
        <v>1233</v>
      </c>
      <c r="Q545">
        <v>0</v>
      </c>
      <c r="R545">
        <v>185</v>
      </c>
      <c r="S545">
        <v>17</v>
      </c>
      <c r="T545">
        <v>7</v>
      </c>
      <c r="U545" t="b">
        <v>0</v>
      </c>
    </row>
    <row r="546" spans="1:21" x14ac:dyDescent="0.25">
      <c r="A546" t="s">
        <v>1231</v>
      </c>
      <c r="B546" s="1">
        <v>40855</v>
      </c>
      <c r="C546">
        <v>8</v>
      </c>
      <c r="D546">
        <v>11</v>
      </c>
      <c r="E546">
        <v>2011</v>
      </c>
      <c r="F546" s="1">
        <v>40855</v>
      </c>
      <c r="G546" t="s">
        <v>464</v>
      </c>
      <c r="H546" t="s">
        <v>44</v>
      </c>
      <c r="I546" t="s">
        <v>45</v>
      </c>
      <c r="J546" t="s">
        <v>1232</v>
      </c>
      <c r="K546" t="s">
        <v>47</v>
      </c>
      <c r="L546" t="s">
        <v>37</v>
      </c>
      <c r="M546" t="s">
        <v>98</v>
      </c>
      <c r="N546" t="s">
        <v>28</v>
      </c>
      <c r="O546" t="s">
        <v>39</v>
      </c>
      <c r="P546" t="s">
        <v>1234</v>
      </c>
      <c r="Q546">
        <v>0</v>
      </c>
      <c r="R546">
        <v>155</v>
      </c>
      <c r="S546">
        <v>28</v>
      </c>
      <c r="T546">
        <v>3</v>
      </c>
      <c r="U546" t="b">
        <v>0</v>
      </c>
    </row>
    <row r="547" spans="1:21" x14ac:dyDescent="0.25">
      <c r="A547" t="s">
        <v>1235</v>
      </c>
      <c r="B547" s="1">
        <v>40857</v>
      </c>
      <c r="C547">
        <v>10</v>
      </c>
      <c r="D547">
        <v>11</v>
      </c>
      <c r="E547">
        <v>2011</v>
      </c>
      <c r="F547" s="1">
        <v>40857</v>
      </c>
      <c r="G547" t="s">
        <v>1236</v>
      </c>
      <c r="H547" t="s">
        <v>67</v>
      </c>
      <c r="I547" t="s">
        <v>68</v>
      </c>
      <c r="J547" t="s">
        <v>1237</v>
      </c>
      <c r="K547" t="s">
        <v>25</v>
      </c>
      <c r="L547" t="s">
        <v>26</v>
      </c>
      <c r="M547" t="s">
        <v>38</v>
      </c>
      <c r="N547" t="s">
        <v>28</v>
      </c>
      <c r="O547" t="s">
        <v>39</v>
      </c>
      <c r="P547" t="s">
        <v>1238</v>
      </c>
      <c r="Q547">
        <v>0</v>
      </c>
      <c r="R547">
        <v>31</v>
      </c>
      <c r="S547">
        <v>9</v>
      </c>
      <c r="T547">
        <v>2</v>
      </c>
      <c r="U547" t="b">
        <v>1</v>
      </c>
    </row>
    <row r="548" spans="1:21" x14ac:dyDescent="0.25">
      <c r="A548" t="s">
        <v>1239</v>
      </c>
      <c r="B548" s="1">
        <v>40857</v>
      </c>
      <c r="C548">
        <v>10</v>
      </c>
      <c r="D548">
        <v>11</v>
      </c>
      <c r="E548">
        <v>2011</v>
      </c>
      <c r="F548" s="1">
        <v>40857</v>
      </c>
      <c r="G548" t="s">
        <v>407</v>
      </c>
      <c r="H548" t="s">
        <v>61</v>
      </c>
      <c r="I548" t="s">
        <v>173</v>
      </c>
      <c r="J548" t="s">
        <v>1240</v>
      </c>
      <c r="K548" t="s">
        <v>36</v>
      </c>
      <c r="L548" t="s">
        <v>37</v>
      </c>
      <c r="M548" t="s">
        <v>268</v>
      </c>
      <c r="N548" t="s">
        <v>28</v>
      </c>
      <c r="O548" t="s">
        <v>227</v>
      </c>
      <c r="P548" t="s">
        <v>1241</v>
      </c>
      <c r="Q548">
        <v>0</v>
      </c>
      <c r="R548">
        <v>52</v>
      </c>
      <c r="S548">
        <v>16</v>
      </c>
      <c r="T548">
        <v>5</v>
      </c>
      <c r="U548" t="b">
        <v>0</v>
      </c>
    </row>
    <row r="549" spans="1:21" x14ac:dyDescent="0.25">
      <c r="A549" t="s">
        <v>1242</v>
      </c>
      <c r="B549" s="1">
        <v>40857</v>
      </c>
      <c r="C549">
        <v>10</v>
      </c>
      <c r="D549">
        <v>11</v>
      </c>
      <c r="E549">
        <v>2011</v>
      </c>
      <c r="F549" s="1">
        <v>40857</v>
      </c>
      <c r="G549" t="s">
        <v>895</v>
      </c>
      <c r="H549" t="s">
        <v>33</v>
      </c>
      <c r="I549" t="s">
        <v>528</v>
      </c>
      <c r="J549" t="s">
        <v>529</v>
      </c>
      <c r="K549" t="s">
        <v>36</v>
      </c>
      <c r="L549" t="s">
        <v>37</v>
      </c>
      <c r="M549" t="s">
        <v>98</v>
      </c>
      <c r="N549" t="s">
        <v>28</v>
      </c>
      <c r="O549" t="s">
        <v>48</v>
      </c>
      <c r="P549" t="s">
        <v>755</v>
      </c>
      <c r="Q549">
        <v>1</v>
      </c>
      <c r="R549">
        <v>126</v>
      </c>
      <c r="S549">
        <v>-116</v>
      </c>
      <c r="T549">
        <v>9</v>
      </c>
      <c r="U549" t="b">
        <v>0</v>
      </c>
    </row>
    <row r="550" spans="1:21" x14ac:dyDescent="0.25">
      <c r="A550" t="s">
        <v>1243</v>
      </c>
      <c r="B550" s="1">
        <v>40858</v>
      </c>
      <c r="C550">
        <v>11</v>
      </c>
      <c r="D550">
        <v>11</v>
      </c>
      <c r="E550">
        <v>2011</v>
      </c>
      <c r="F550" s="1">
        <v>40858</v>
      </c>
      <c r="G550" t="s">
        <v>1244</v>
      </c>
      <c r="H550" t="s">
        <v>61</v>
      </c>
      <c r="I550" t="s">
        <v>450</v>
      </c>
      <c r="J550" t="s">
        <v>1245</v>
      </c>
      <c r="K550" t="s">
        <v>36</v>
      </c>
      <c r="L550" t="s">
        <v>37</v>
      </c>
      <c r="M550" t="s">
        <v>38</v>
      </c>
      <c r="N550" t="s">
        <v>28</v>
      </c>
      <c r="O550" t="s">
        <v>48</v>
      </c>
      <c r="P550" t="s">
        <v>755</v>
      </c>
      <c r="Q550">
        <v>0</v>
      </c>
      <c r="R550">
        <v>50</v>
      </c>
      <c r="S550">
        <v>3</v>
      </c>
      <c r="T550">
        <v>2</v>
      </c>
      <c r="U550" t="b">
        <v>1</v>
      </c>
    </row>
    <row r="551" spans="1:21" x14ac:dyDescent="0.25">
      <c r="A551" t="s">
        <v>1243</v>
      </c>
      <c r="B551" s="1">
        <v>40858</v>
      </c>
      <c r="C551">
        <v>11</v>
      </c>
      <c r="D551">
        <v>11</v>
      </c>
      <c r="E551">
        <v>2011</v>
      </c>
      <c r="F551" s="1">
        <v>40858</v>
      </c>
      <c r="G551" t="s">
        <v>1244</v>
      </c>
      <c r="H551" t="s">
        <v>61</v>
      </c>
      <c r="I551" t="s">
        <v>450</v>
      </c>
      <c r="J551" t="s">
        <v>1245</v>
      </c>
      <c r="K551" t="s">
        <v>36</v>
      </c>
      <c r="L551" t="s">
        <v>37</v>
      </c>
      <c r="M551" t="s">
        <v>38</v>
      </c>
      <c r="N551" t="s">
        <v>28</v>
      </c>
      <c r="O551" t="s">
        <v>111</v>
      </c>
      <c r="P551" t="s">
        <v>1246</v>
      </c>
      <c r="Q551">
        <v>0</v>
      </c>
      <c r="R551">
        <v>23</v>
      </c>
      <c r="S551">
        <v>9</v>
      </c>
      <c r="T551">
        <v>1</v>
      </c>
      <c r="U551" t="b">
        <v>1</v>
      </c>
    </row>
    <row r="552" spans="1:21" x14ac:dyDescent="0.25">
      <c r="A552" t="s">
        <v>1243</v>
      </c>
      <c r="B552" s="1">
        <v>40858</v>
      </c>
      <c r="C552">
        <v>11</v>
      </c>
      <c r="D552">
        <v>11</v>
      </c>
      <c r="E552">
        <v>2011</v>
      </c>
      <c r="F552" s="1">
        <v>40858</v>
      </c>
      <c r="G552" t="s">
        <v>1244</v>
      </c>
      <c r="H552" t="s">
        <v>61</v>
      </c>
      <c r="I552" t="s">
        <v>450</v>
      </c>
      <c r="J552" t="s">
        <v>1245</v>
      </c>
      <c r="K552" t="s">
        <v>36</v>
      </c>
      <c r="L552" t="s">
        <v>37</v>
      </c>
      <c r="M552" t="s">
        <v>38</v>
      </c>
      <c r="N552" t="s">
        <v>28</v>
      </c>
      <c r="O552" t="s">
        <v>54</v>
      </c>
      <c r="P552" t="s">
        <v>1247</v>
      </c>
      <c r="Q552">
        <v>0</v>
      </c>
      <c r="R552">
        <v>952</v>
      </c>
      <c r="S552">
        <v>-32</v>
      </c>
      <c r="T552">
        <v>5</v>
      </c>
      <c r="U552" t="b">
        <v>0</v>
      </c>
    </row>
    <row r="553" spans="1:21" x14ac:dyDescent="0.25">
      <c r="A553" t="s">
        <v>1248</v>
      </c>
      <c r="B553" s="1">
        <v>40878</v>
      </c>
      <c r="C553">
        <v>1</v>
      </c>
      <c r="D553">
        <v>12</v>
      </c>
      <c r="E553">
        <v>2011</v>
      </c>
      <c r="F553" s="1">
        <v>40878</v>
      </c>
      <c r="G553" t="s">
        <v>1249</v>
      </c>
      <c r="H553" t="s">
        <v>33</v>
      </c>
      <c r="I553" t="s">
        <v>528</v>
      </c>
      <c r="J553" t="s">
        <v>1250</v>
      </c>
      <c r="K553" t="s">
        <v>36</v>
      </c>
      <c r="L553" t="s">
        <v>70</v>
      </c>
      <c r="M553" t="s">
        <v>38</v>
      </c>
      <c r="N553" t="s">
        <v>71</v>
      </c>
      <c r="O553" t="s">
        <v>72</v>
      </c>
      <c r="P553" t="s">
        <v>1251</v>
      </c>
      <c r="Q553">
        <v>0</v>
      </c>
      <c r="R553">
        <v>552</v>
      </c>
      <c r="S553">
        <v>165</v>
      </c>
      <c r="T553">
        <v>5</v>
      </c>
      <c r="U553" t="b">
        <v>1</v>
      </c>
    </row>
    <row r="554" spans="1:21" x14ac:dyDescent="0.25">
      <c r="A554" t="s">
        <v>1248</v>
      </c>
      <c r="B554" s="1">
        <v>40878</v>
      </c>
      <c r="C554">
        <v>1</v>
      </c>
      <c r="D554">
        <v>12</v>
      </c>
      <c r="E554">
        <v>2011</v>
      </c>
      <c r="F554" s="1">
        <v>40878</v>
      </c>
      <c r="G554" t="s">
        <v>1249</v>
      </c>
      <c r="H554" t="s">
        <v>33</v>
      </c>
      <c r="I554" t="s">
        <v>528</v>
      </c>
      <c r="J554" t="s">
        <v>1250</v>
      </c>
      <c r="K554" t="s">
        <v>36</v>
      </c>
      <c r="L554" t="s">
        <v>70</v>
      </c>
      <c r="M554" t="s">
        <v>38</v>
      </c>
      <c r="N554" t="s">
        <v>28</v>
      </c>
      <c r="O554" t="s">
        <v>48</v>
      </c>
      <c r="P554" t="s">
        <v>430</v>
      </c>
      <c r="Q554">
        <v>0</v>
      </c>
      <c r="R554">
        <v>257</v>
      </c>
      <c r="S554">
        <v>49</v>
      </c>
      <c r="T554">
        <v>5</v>
      </c>
      <c r="U554" t="b">
        <v>0</v>
      </c>
    </row>
    <row r="555" spans="1:21" x14ac:dyDescent="0.25">
      <c r="A555" t="s">
        <v>1248</v>
      </c>
      <c r="B555" s="1">
        <v>40878</v>
      </c>
      <c r="C555">
        <v>1</v>
      </c>
      <c r="D555">
        <v>12</v>
      </c>
      <c r="E555">
        <v>2011</v>
      </c>
      <c r="F555" s="1">
        <v>40878</v>
      </c>
      <c r="G555" t="s">
        <v>1249</v>
      </c>
      <c r="H555" t="s">
        <v>33</v>
      </c>
      <c r="I555" t="s">
        <v>528</v>
      </c>
      <c r="J555" t="s">
        <v>1250</v>
      </c>
      <c r="K555" t="s">
        <v>36</v>
      </c>
      <c r="L555" t="s">
        <v>70</v>
      </c>
      <c r="M555" t="s">
        <v>38</v>
      </c>
      <c r="N555" t="s">
        <v>28</v>
      </c>
      <c r="O555" t="s">
        <v>39</v>
      </c>
      <c r="P555" t="s">
        <v>87</v>
      </c>
      <c r="Q555">
        <v>0</v>
      </c>
      <c r="R555">
        <v>17</v>
      </c>
      <c r="S555">
        <v>6</v>
      </c>
      <c r="T555">
        <v>2</v>
      </c>
      <c r="U555" t="b">
        <v>0</v>
      </c>
    </row>
    <row r="556" spans="1:21" x14ac:dyDescent="0.25">
      <c r="A556" t="s">
        <v>1248</v>
      </c>
      <c r="B556" s="1">
        <v>40878</v>
      </c>
      <c r="C556">
        <v>1</v>
      </c>
      <c r="D556">
        <v>12</v>
      </c>
      <c r="E556">
        <v>2011</v>
      </c>
      <c r="F556" s="1">
        <v>40878</v>
      </c>
      <c r="G556" t="s">
        <v>1249</v>
      </c>
      <c r="H556" t="s">
        <v>33</v>
      </c>
      <c r="I556" t="s">
        <v>528</v>
      </c>
      <c r="J556" t="s">
        <v>1250</v>
      </c>
      <c r="K556" t="s">
        <v>36</v>
      </c>
      <c r="L556" t="s">
        <v>70</v>
      </c>
      <c r="M556" t="s">
        <v>38</v>
      </c>
      <c r="N556" t="s">
        <v>56</v>
      </c>
      <c r="O556" t="s">
        <v>57</v>
      </c>
      <c r="P556" t="s">
        <v>1102</v>
      </c>
      <c r="Q556">
        <v>0</v>
      </c>
      <c r="R556">
        <v>522</v>
      </c>
      <c r="S556">
        <v>21</v>
      </c>
      <c r="T556">
        <v>2</v>
      </c>
      <c r="U556" t="b">
        <v>1</v>
      </c>
    </row>
    <row r="557" spans="1:21" x14ac:dyDescent="0.25">
      <c r="A557" t="s">
        <v>1252</v>
      </c>
      <c r="B557" s="1">
        <v>40878</v>
      </c>
      <c r="C557">
        <v>1</v>
      </c>
      <c r="D557">
        <v>12</v>
      </c>
      <c r="E557">
        <v>2011</v>
      </c>
      <c r="F557" s="1">
        <v>40878</v>
      </c>
      <c r="G557" t="s">
        <v>1253</v>
      </c>
      <c r="H557" t="s">
        <v>67</v>
      </c>
      <c r="I557" t="s">
        <v>68</v>
      </c>
      <c r="J557" t="s">
        <v>1254</v>
      </c>
      <c r="K557" t="s">
        <v>25</v>
      </c>
      <c r="L557" t="s">
        <v>26</v>
      </c>
      <c r="M557" t="s">
        <v>38</v>
      </c>
      <c r="N557" t="s">
        <v>71</v>
      </c>
      <c r="O557" t="s">
        <v>74</v>
      </c>
      <c r="P557" t="s">
        <v>1255</v>
      </c>
      <c r="Q557">
        <v>0</v>
      </c>
      <c r="R557">
        <v>290</v>
      </c>
      <c r="S557">
        <v>70</v>
      </c>
      <c r="T557">
        <v>5</v>
      </c>
      <c r="U557" t="b">
        <v>0</v>
      </c>
    </row>
    <row r="558" spans="1:21" x14ac:dyDescent="0.25">
      <c r="A558" t="s">
        <v>1256</v>
      </c>
      <c r="B558" s="1">
        <v>40878</v>
      </c>
      <c r="C558">
        <v>1</v>
      </c>
      <c r="D558">
        <v>12</v>
      </c>
      <c r="E558">
        <v>2011</v>
      </c>
      <c r="F558" s="1">
        <v>40878</v>
      </c>
      <c r="G558" t="s">
        <v>1205</v>
      </c>
      <c r="H558" t="s">
        <v>67</v>
      </c>
      <c r="I558" t="s">
        <v>68</v>
      </c>
      <c r="J558" t="s">
        <v>1089</v>
      </c>
      <c r="K558" t="s">
        <v>25</v>
      </c>
      <c r="L558" t="s">
        <v>37</v>
      </c>
      <c r="M558" t="s">
        <v>98</v>
      </c>
      <c r="N558" t="s">
        <v>28</v>
      </c>
      <c r="O558" t="s">
        <v>29</v>
      </c>
      <c r="P558" t="s">
        <v>1257</v>
      </c>
      <c r="Q558">
        <v>1</v>
      </c>
      <c r="R558">
        <v>34</v>
      </c>
      <c r="S558">
        <v>-6</v>
      </c>
      <c r="T558">
        <v>2</v>
      </c>
      <c r="U558" t="b">
        <v>1</v>
      </c>
    </row>
    <row r="559" spans="1:21" x14ac:dyDescent="0.25">
      <c r="A559" t="s">
        <v>1258</v>
      </c>
      <c r="B559" s="1">
        <v>40880</v>
      </c>
      <c r="C559">
        <v>3</v>
      </c>
      <c r="D559">
        <v>12</v>
      </c>
      <c r="E559">
        <v>2011</v>
      </c>
      <c r="F559" s="1">
        <v>40880</v>
      </c>
      <c r="G559" t="s">
        <v>1259</v>
      </c>
      <c r="H559" t="s">
        <v>1260</v>
      </c>
      <c r="I559" t="s">
        <v>1261</v>
      </c>
      <c r="J559" t="s">
        <v>1262</v>
      </c>
      <c r="K559" t="s">
        <v>25</v>
      </c>
      <c r="L559" t="s">
        <v>37</v>
      </c>
      <c r="M559" t="s">
        <v>38</v>
      </c>
      <c r="N559" t="s">
        <v>28</v>
      </c>
      <c r="O559" t="s">
        <v>48</v>
      </c>
      <c r="P559" t="s">
        <v>1263</v>
      </c>
      <c r="Q559">
        <v>0</v>
      </c>
      <c r="R559">
        <v>195</v>
      </c>
      <c r="S559">
        <v>91</v>
      </c>
      <c r="T559">
        <v>4</v>
      </c>
      <c r="U559" t="b">
        <v>0</v>
      </c>
    </row>
    <row r="560" spans="1:21" x14ac:dyDescent="0.25">
      <c r="A560" t="s">
        <v>1264</v>
      </c>
      <c r="B560" s="1">
        <v>40880</v>
      </c>
      <c r="C560">
        <v>3</v>
      </c>
      <c r="D560">
        <v>12</v>
      </c>
      <c r="E560">
        <v>2011</v>
      </c>
      <c r="F560" s="1">
        <v>40880</v>
      </c>
      <c r="G560" t="s">
        <v>1265</v>
      </c>
      <c r="H560" t="s">
        <v>598</v>
      </c>
      <c r="I560" t="s">
        <v>599</v>
      </c>
      <c r="J560" t="s">
        <v>600</v>
      </c>
      <c r="K560" t="s">
        <v>36</v>
      </c>
      <c r="L560" t="s">
        <v>70</v>
      </c>
      <c r="M560" t="s">
        <v>38</v>
      </c>
      <c r="N560" t="s">
        <v>28</v>
      </c>
      <c r="O560" t="s">
        <v>111</v>
      </c>
      <c r="P560" t="s">
        <v>1266</v>
      </c>
      <c r="Q560">
        <v>0</v>
      </c>
      <c r="R560">
        <v>167</v>
      </c>
      <c r="S560">
        <v>7</v>
      </c>
      <c r="T560">
        <v>4</v>
      </c>
      <c r="U560" t="b">
        <v>1</v>
      </c>
    </row>
    <row r="561" spans="1:21" x14ac:dyDescent="0.25">
      <c r="A561" t="s">
        <v>1264</v>
      </c>
      <c r="B561" s="1">
        <v>40880</v>
      </c>
      <c r="C561">
        <v>3</v>
      </c>
      <c r="D561">
        <v>12</v>
      </c>
      <c r="E561">
        <v>2011</v>
      </c>
      <c r="F561" s="1">
        <v>40880</v>
      </c>
      <c r="G561" t="s">
        <v>1265</v>
      </c>
      <c r="H561" t="s">
        <v>598</v>
      </c>
      <c r="I561" t="s">
        <v>599</v>
      </c>
      <c r="J561" t="s">
        <v>600</v>
      </c>
      <c r="K561" t="s">
        <v>36</v>
      </c>
      <c r="L561" t="s">
        <v>70</v>
      </c>
      <c r="M561" t="s">
        <v>38</v>
      </c>
      <c r="N561" t="s">
        <v>28</v>
      </c>
      <c r="O561" t="s">
        <v>54</v>
      </c>
      <c r="P561" t="s">
        <v>1267</v>
      </c>
      <c r="Q561">
        <v>0</v>
      </c>
      <c r="R561">
        <v>273</v>
      </c>
      <c r="S561">
        <v>57</v>
      </c>
      <c r="T561">
        <v>2</v>
      </c>
      <c r="U561" t="b">
        <v>0</v>
      </c>
    </row>
    <row r="562" spans="1:21" x14ac:dyDescent="0.25">
      <c r="A562" t="s">
        <v>1268</v>
      </c>
      <c r="B562" s="1">
        <v>40881</v>
      </c>
      <c r="C562">
        <v>4</v>
      </c>
      <c r="D562">
        <v>12</v>
      </c>
      <c r="E562">
        <v>2011</v>
      </c>
      <c r="F562" s="1">
        <v>40881</v>
      </c>
      <c r="G562" t="s">
        <v>1269</v>
      </c>
      <c r="H562" t="s">
        <v>120</v>
      </c>
      <c r="I562" t="s">
        <v>221</v>
      </c>
      <c r="J562" t="s">
        <v>1270</v>
      </c>
      <c r="K562" t="s">
        <v>47</v>
      </c>
      <c r="L562" t="s">
        <v>26</v>
      </c>
      <c r="M562" t="s">
        <v>27</v>
      </c>
      <c r="N562" t="s">
        <v>71</v>
      </c>
      <c r="O562" t="s">
        <v>74</v>
      </c>
      <c r="P562" t="s">
        <v>724</v>
      </c>
      <c r="Q562">
        <v>0</v>
      </c>
      <c r="R562">
        <v>66</v>
      </c>
      <c r="S562">
        <v>19</v>
      </c>
      <c r="T562">
        <v>1</v>
      </c>
      <c r="U562" t="b">
        <v>0</v>
      </c>
    </row>
    <row r="563" spans="1:21" x14ac:dyDescent="0.25">
      <c r="A563" t="s">
        <v>1268</v>
      </c>
      <c r="B563" s="1">
        <v>40881</v>
      </c>
      <c r="C563">
        <v>4</v>
      </c>
      <c r="D563">
        <v>12</v>
      </c>
      <c r="E563">
        <v>2011</v>
      </c>
      <c r="F563" s="1">
        <v>40881</v>
      </c>
      <c r="G563" t="s">
        <v>1269</v>
      </c>
      <c r="H563" t="s">
        <v>120</v>
      </c>
      <c r="I563" t="s">
        <v>221</v>
      </c>
      <c r="J563" t="s">
        <v>1270</v>
      </c>
      <c r="K563" t="s">
        <v>47</v>
      </c>
      <c r="L563" t="s">
        <v>26</v>
      </c>
      <c r="M563" t="s">
        <v>27</v>
      </c>
      <c r="N563" t="s">
        <v>28</v>
      </c>
      <c r="O563" t="s">
        <v>48</v>
      </c>
      <c r="P563" t="s">
        <v>601</v>
      </c>
      <c r="Q563">
        <v>0</v>
      </c>
      <c r="R563">
        <v>54</v>
      </c>
      <c r="S563">
        <v>4</v>
      </c>
      <c r="T563">
        <v>3</v>
      </c>
      <c r="U563" t="b">
        <v>1</v>
      </c>
    </row>
    <row r="564" spans="1:21" x14ac:dyDescent="0.25">
      <c r="A564" t="s">
        <v>1268</v>
      </c>
      <c r="B564" s="1">
        <v>40881</v>
      </c>
      <c r="C564">
        <v>4</v>
      </c>
      <c r="D564">
        <v>12</v>
      </c>
      <c r="E564">
        <v>2011</v>
      </c>
      <c r="F564" s="1">
        <v>40881</v>
      </c>
      <c r="G564" t="s">
        <v>1269</v>
      </c>
      <c r="H564" t="s">
        <v>120</v>
      </c>
      <c r="I564" t="s">
        <v>221</v>
      </c>
      <c r="J564" t="s">
        <v>1270</v>
      </c>
      <c r="K564" t="s">
        <v>47</v>
      </c>
      <c r="L564" t="s">
        <v>26</v>
      </c>
      <c r="M564" t="s">
        <v>27</v>
      </c>
      <c r="N564" t="s">
        <v>28</v>
      </c>
      <c r="O564" t="s">
        <v>48</v>
      </c>
      <c r="P564" t="s">
        <v>702</v>
      </c>
      <c r="Q564">
        <v>0</v>
      </c>
      <c r="R564">
        <v>97</v>
      </c>
      <c r="S564">
        <v>39</v>
      </c>
      <c r="T564">
        <v>4</v>
      </c>
      <c r="U564" t="b">
        <v>1</v>
      </c>
    </row>
    <row r="565" spans="1:21" x14ac:dyDescent="0.25">
      <c r="A565" t="s">
        <v>1268</v>
      </c>
      <c r="B565" s="1">
        <v>40881</v>
      </c>
      <c r="C565">
        <v>4</v>
      </c>
      <c r="D565">
        <v>12</v>
      </c>
      <c r="E565">
        <v>2011</v>
      </c>
      <c r="F565" s="1">
        <v>40881</v>
      </c>
      <c r="G565" t="s">
        <v>1269</v>
      </c>
      <c r="H565" t="s">
        <v>120</v>
      </c>
      <c r="I565" t="s">
        <v>221</v>
      </c>
      <c r="J565" t="s">
        <v>1270</v>
      </c>
      <c r="K565" t="s">
        <v>47</v>
      </c>
      <c r="L565" t="s">
        <v>26</v>
      </c>
      <c r="M565" t="s">
        <v>27</v>
      </c>
      <c r="N565" t="s">
        <v>28</v>
      </c>
      <c r="O565" t="s">
        <v>39</v>
      </c>
      <c r="P565" t="s">
        <v>1063</v>
      </c>
      <c r="Q565">
        <v>0</v>
      </c>
      <c r="R565">
        <v>21</v>
      </c>
      <c r="S565">
        <v>5</v>
      </c>
      <c r="T565">
        <v>2</v>
      </c>
      <c r="U565" t="b">
        <v>1</v>
      </c>
    </row>
    <row r="566" spans="1:21" x14ac:dyDescent="0.25">
      <c r="A566" t="s">
        <v>1268</v>
      </c>
      <c r="B566" s="1">
        <v>40881</v>
      </c>
      <c r="C566">
        <v>4</v>
      </c>
      <c r="D566">
        <v>12</v>
      </c>
      <c r="E566">
        <v>2011</v>
      </c>
      <c r="F566" s="1">
        <v>40881</v>
      </c>
      <c r="G566" t="s">
        <v>1269</v>
      </c>
      <c r="H566" t="s">
        <v>120</v>
      </c>
      <c r="I566" t="s">
        <v>221</v>
      </c>
      <c r="J566" t="s">
        <v>1270</v>
      </c>
      <c r="K566" t="s">
        <v>47</v>
      </c>
      <c r="L566" t="s">
        <v>26</v>
      </c>
      <c r="M566" t="s">
        <v>27</v>
      </c>
      <c r="N566" t="s">
        <v>28</v>
      </c>
      <c r="O566" t="s">
        <v>39</v>
      </c>
      <c r="P566" t="s">
        <v>1113</v>
      </c>
      <c r="Q566">
        <v>0</v>
      </c>
      <c r="R566">
        <v>24</v>
      </c>
      <c r="S566">
        <v>1</v>
      </c>
      <c r="T566">
        <v>2</v>
      </c>
      <c r="U566" t="b">
        <v>0</v>
      </c>
    </row>
    <row r="567" spans="1:21" x14ac:dyDescent="0.25">
      <c r="A567" t="s">
        <v>1271</v>
      </c>
      <c r="B567" s="1">
        <v>40881</v>
      </c>
      <c r="C567">
        <v>4</v>
      </c>
      <c r="D567">
        <v>12</v>
      </c>
      <c r="E567">
        <v>2011</v>
      </c>
      <c r="F567" s="1">
        <v>40881</v>
      </c>
      <c r="G567" t="s">
        <v>1272</v>
      </c>
      <c r="H567" t="s">
        <v>23</v>
      </c>
      <c r="I567" t="s">
        <v>24</v>
      </c>
      <c r="J567" t="s">
        <v>1273</v>
      </c>
      <c r="K567" t="s">
        <v>25</v>
      </c>
      <c r="L567" t="s">
        <v>70</v>
      </c>
      <c r="M567" t="s">
        <v>98</v>
      </c>
      <c r="N567" t="s">
        <v>56</v>
      </c>
      <c r="O567" t="s">
        <v>104</v>
      </c>
      <c r="P567" t="s">
        <v>1274</v>
      </c>
      <c r="Q567">
        <v>1</v>
      </c>
      <c r="R567">
        <v>73</v>
      </c>
      <c r="S567">
        <v>-12</v>
      </c>
      <c r="T567">
        <v>2</v>
      </c>
      <c r="U567" t="b">
        <v>1</v>
      </c>
    </row>
    <row r="568" spans="1:21" x14ac:dyDescent="0.25">
      <c r="A568" t="s">
        <v>1275</v>
      </c>
      <c r="B568" s="1">
        <v>40882</v>
      </c>
      <c r="C568">
        <v>5</v>
      </c>
      <c r="D568">
        <v>12</v>
      </c>
      <c r="E568">
        <v>2011</v>
      </c>
      <c r="F568" s="1">
        <v>40882</v>
      </c>
      <c r="G568" t="s">
        <v>1137</v>
      </c>
      <c r="H568" t="s">
        <v>293</v>
      </c>
      <c r="I568" t="s">
        <v>1276</v>
      </c>
      <c r="J568" t="s">
        <v>1276</v>
      </c>
      <c r="K568" t="s">
        <v>36</v>
      </c>
      <c r="L568" t="s">
        <v>70</v>
      </c>
      <c r="M568" t="s">
        <v>38</v>
      </c>
      <c r="N568" t="s">
        <v>28</v>
      </c>
      <c r="O568" t="s">
        <v>29</v>
      </c>
      <c r="P568" t="s">
        <v>1277</v>
      </c>
      <c r="Q568">
        <v>1</v>
      </c>
      <c r="R568">
        <v>53</v>
      </c>
      <c r="S568">
        <v>-18</v>
      </c>
      <c r="T568">
        <v>4</v>
      </c>
      <c r="U568" t="b">
        <v>1</v>
      </c>
    </row>
    <row r="569" spans="1:21" x14ac:dyDescent="0.25">
      <c r="A569" t="s">
        <v>1278</v>
      </c>
      <c r="B569" s="1">
        <v>40882</v>
      </c>
      <c r="C569">
        <v>5</v>
      </c>
      <c r="D569">
        <v>12</v>
      </c>
      <c r="E569">
        <v>2011</v>
      </c>
      <c r="F569" s="1">
        <v>40882</v>
      </c>
      <c r="G569" t="s">
        <v>1279</v>
      </c>
      <c r="H569" t="s">
        <v>61</v>
      </c>
      <c r="I569" t="s">
        <v>308</v>
      </c>
      <c r="J569" t="s">
        <v>892</v>
      </c>
      <c r="K569" t="s">
        <v>36</v>
      </c>
      <c r="L569" t="s">
        <v>26</v>
      </c>
      <c r="M569" t="s">
        <v>98</v>
      </c>
      <c r="N569" t="s">
        <v>71</v>
      </c>
      <c r="O569" t="s">
        <v>665</v>
      </c>
      <c r="P569" t="s">
        <v>1280</v>
      </c>
      <c r="Q569">
        <v>0</v>
      </c>
      <c r="R569">
        <v>627</v>
      </c>
      <c r="S569">
        <v>-135</v>
      </c>
      <c r="T569">
        <v>2</v>
      </c>
      <c r="U569" t="b">
        <v>0</v>
      </c>
    </row>
    <row r="570" spans="1:21" x14ac:dyDescent="0.25">
      <c r="A570" t="s">
        <v>1281</v>
      </c>
      <c r="B570" s="1">
        <v>40884</v>
      </c>
      <c r="C570">
        <v>7</v>
      </c>
      <c r="D570">
        <v>12</v>
      </c>
      <c r="E570">
        <v>2011</v>
      </c>
      <c r="F570" s="1">
        <v>40884</v>
      </c>
      <c r="G570" t="s">
        <v>871</v>
      </c>
      <c r="H570" t="s">
        <v>33</v>
      </c>
      <c r="I570" t="s">
        <v>34</v>
      </c>
      <c r="J570" t="s">
        <v>991</v>
      </c>
      <c r="K570" t="s">
        <v>36</v>
      </c>
      <c r="L570" t="s">
        <v>37</v>
      </c>
      <c r="M570" t="s">
        <v>27</v>
      </c>
      <c r="N570" t="s">
        <v>71</v>
      </c>
      <c r="O570" t="s">
        <v>295</v>
      </c>
      <c r="P570" t="s">
        <v>1282</v>
      </c>
      <c r="Q570">
        <v>0</v>
      </c>
      <c r="R570">
        <v>63</v>
      </c>
      <c r="S570">
        <v>8</v>
      </c>
      <c r="T570">
        <v>2</v>
      </c>
      <c r="U570" t="b">
        <v>0</v>
      </c>
    </row>
    <row r="571" spans="1:21" x14ac:dyDescent="0.25">
      <c r="A571" t="s">
        <v>1281</v>
      </c>
      <c r="B571" s="1">
        <v>40884</v>
      </c>
      <c r="C571">
        <v>7</v>
      </c>
      <c r="D571">
        <v>12</v>
      </c>
      <c r="E571">
        <v>2011</v>
      </c>
      <c r="F571" s="1">
        <v>40884</v>
      </c>
      <c r="G571" t="s">
        <v>871</v>
      </c>
      <c r="H571" t="s">
        <v>33</v>
      </c>
      <c r="I571" t="s">
        <v>34</v>
      </c>
      <c r="J571" t="s">
        <v>991</v>
      </c>
      <c r="K571" t="s">
        <v>36</v>
      </c>
      <c r="L571" t="s">
        <v>37</v>
      </c>
      <c r="M571" t="s">
        <v>27</v>
      </c>
      <c r="N571" t="s">
        <v>56</v>
      </c>
      <c r="O571" t="s">
        <v>81</v>
      </c>
      <c r="P571" t="s">
        <v>717</v>
      </c>
      <c r="Q571">
        <v>0</v>
      </c>
      <c r="R571">
        <v>415</v>
      </c>
      <c r="S571">
        <v>66</v>
      </c>
      <c r="T571">
        <v>5</v>
      </c>
      <c r="U571" t="b">
        <v>1</v>
      </c>
    </row>
    <row r="572" spans="1:21" x14ac:dyDescent="0.25">
      <c r="A572" t="s">
        <v>1283</v>
      </c>
      <c r="B572" s="1">
        <v>40884</v>
      </c>
      <c r="C572">
        <v>7</v>
      </c>
      <c r="D572">
        <v>12</v>
      </c>
      <c r="E572">
        <v>2011</v>
      </c>
      <c r="F572" s="1">
        <v>40884</v>
      </c>
      <c r="G572" t="s">
        <v>79</v>
      </c>
      <c r="H572" t="s">
        <v>33</v>
      </c>
      <c r="I572" t="s">
        <v>1284</v>
      </c>
      <c r="J572" t="s">
        <v>1285</v>
      </c>
      <c r="K572" t="s">
        <v>36</v>
      </c>
      <c r="L572" t="s">
        <v>70</v>
      </c>
      <c r="M572" t="s">
        <v>38</v>
      </c>
      <c r="N572" t="s">
        <v>28</v>
      </c>
      <c r="O572" t="s">
        <v>39</v>
      </c>
      <c r="P572" t="s">
        <v>956</v>
      </c>
      <c r="Q572">
        <v>0</v>
      </c>
      <c r="R572">
        <v>57</v>
      </c>
      <c r="S572">
        <v>12</v>
      </c>
      <c r="T572">
        <v>2</v>
      </c>
      <c r="U572" t="b">
        <v>1</v>
      </c>
    </row>
    <row r="573" spans="1:21" x14ac:dyDescent="0.25">
      <c r="A573" t="s">
        <v>1286</v>
      </c>
      <c r="B573" s="1">
        <v>40884</v>
      </c>
      <c r="C573">
        <v>7</v>
      </c>
      <c r="D573">
        <v>12</v>
      </c>
      <c r="E573">
        <v>2011</v>
      </c>
      <c r="F573" s="1">
        <v>40884</v>
      </c>
      <c r="G573" t="s">
        <v>1287</v>
      </c>
      <c r="H573" t="s">
        <v>44</v>
      </c>
      <c r="I573" t="s">
        <v>178</v>
      </c>
      <c r="J573" t="s">
        <v>1288</v>
      </c>
      <c r="K573" t="s">
        <v>47</v>
      </c>
      <c r="L573" t="s">
        <v>37</v>
      </c>
      <c r="M573" t="s">
        <v>38</v>
      </c>
      <c r="N573" t="s">
        <v>28</v>
      </c>
      <c r="O573" t="s">
        <v>39</v>
      </c>
      <c r="P573" t="s">
        <v>1289</v>
      </c>
      <c r="Q573">
        <v>0</v>
      </c>
      <c r="R573">
        <v>191</v>
      </c>
      <c r="S573">
        <v>25</v>
      </c>
      <c r="T573">
        <v>7</v>
      </c>
      <c r="U573" t="b">
        <v>1</v>
      </c>
    </row>
    <row r="574" spans="1:21" x14ac:dyDescent="0.25">
      <c r="A574" t="s">
        <v>1286</v>
      </c>
      <c r="B574" s="1">
        <v>40884</v>
      </c>
      <c r="C574">
        <v>7</v>
      </c>
      <c r="D574">
        <v>12</v>
      </c>
      <c r="E574">
        <v>2011</v>
      </c>
      <c r="F574" s="1">
        <v>40884</v>
      </c>
      <c r="G574" t="s">
        <v>1287</v>
      </c>
      <c r="H574" t="s">
        <v>44</v>
      </c>
      <c r="I574" t="s">
        <v>178</v>
      </c>
      <c r="J574" t="s">
        <v>1288</v>
      </c>
      <c r="K574" t="s">
        <v>47</v>
      </c>
      <c r="L574" t="s">
        <v>37</v>
      </c>
      <c r="M574" t="s">
        <v>38</v>
      </c>
      <c r="N574" t="s">
        <v>56</v>
      </c>
      <c r="O574" t="s">
        <v>81</v>
      </c>
      <c r="P574" t="s">
        <v>1290</v>
      </c>
      <c r="Q574">
        <v>0</v>
      </c>
      <c r="R574">
        <v>81</v>
      </c>
      <c r="S574">
        <v>10</v>
      </c>
      <c r="T574">
        <v>2</v>
      </c>
      <c r="U574" t="b">
        <v>1</v>
      </c>
    </row>
    <row r="575" spans="1:21" x14ac:dyDescent="0.25">
      <c r="A575" t="s">
        <v>1291</v>
      </c>
      <c r="B575" s="1">
        <v>40884</v>
      </c>
      <c r="C575">
        <v>7</v>
      </c>
      <c r="D575">
        <v>12</v>
      </c>
      <c r="E575">
        <v>2011</v>
      </c>
      <c r="F575" s="1">
        <v>40884</v>
      </c>
      <c r="G575" t="s">
        <v>927</v>
      </c>
      <c r="H575" t="s">
        <v>67</v>
      </c>
      <c r="I575" t="s">
        <v>68</v>
      </c>
      <c r="J575" t="s">
        <v>486</v>
      </c>
      <c r="K575" t="s">
        <v>25</v>
      </c>
      <c r="L575" t="s">
        <v>26</v>
      </c>
      <c r="M575" t="s">
        <v>38</v>
      </c>
      <c r="N575" t="s">
        <v>28</v>
      </c>
      <c r="O575" t="s">
        <v>48</v>
      </c>
      <c r="P575" t="s">
        <v>1292</v>
      </c>
      <c r="Q575">
        <v>1</v>
      </c>
      <c r="R575">
        <v>24</v>
      </c>
      <c r="S575">
        <v>-4</v>
      </c>
      <c r="T575">
        <v>4</v>
      </c>
      <c r="U575" t="b">
        <v>1</v>
      </c>
    </row>
    <row r="576" spans="1:21" x14ac:dyDescent="0.25">
      <c r="A576" t="s">
        <v>1291</v>
      </c>
      <c r="B576" s="1">
        <v>40884</v>
      </c>
      <c r="C576">
        <v>7</v>
      </c>
      <c r="D576">
        <v>12</v>
      </c>
      <c r="E576">
        <v>2011</v>
      </c>
      <c r="F576" s="1">
        <v>40884</v>
      </c>
      <c r="G576" t="s">
        <v>927</v>
      </c>
      <c r="H576" t="s">
        <v>67</v>
      </c>
      <c r="I576" t="s">
        <v>68</v>
      </c>
      <c r="J576" t="s">
        <v>486</v>
      </c>
      <c r="K576" t="s">
        <v>25</v>
      </c>
      <c r="L576" t="s">
        <v>26</v>
      </c>
      <c r="M576" t="s">
        <v>38</v>
      </c>
      <c r="N576" t="s">
        <v>28</v>
      </c>
      <c r="O576" t="s">
        <v>54</v>
      </c>
      <c r="P576" t="s">
        <v>1293</v>
      </c>
      <c r="Q576">
        <v>1</v>
      </c>
      <c r="R576">
        <v>61</v>
      </c>
      <c r="S576">
        <v>-47</v>
      </c>
      <c r="T576">
        <v>7</v>
      </c>
      <c r="U576" t="b">
        <v>0</v>
      </c>
    </row>
    <row r="577" spans="1:21" x14ac:dyDescent="0.25">
      <c r="A577" t="s">
        <v>1294</v>
      </c>
      <c r="B577" s="1">
        <v>40885</v>
      </c>
      <c r="C577">
        <v>8</v>
      </c>
      <c r="D577">
        <v>12</v>
      </c>
      <c r="E577">
        <v>2011</v>
      </c>
      <c r="F577" s="1">
        <v>40885</v>
      </c>
      <c r="G577" t="s">
        <v>1295</v>
      </c>
      <c r="H577" t="s">
        <v>320</v>
      </c>
      <c r="I577" t="s">
        <v>321</v>
      </c>
      <c r="J577" t="s">
        <v>321</v>
      </c>
      <c r="K577" t="s">
        <v>36</v>
      </c>
      <c r="L577" t="s">
        <v>70</v>
      </c>
      <c r="M577" t="s">
        <v>38</v>
      </c>
      <c r="N577" t="s">
        <v>28</v>
      </c>
      <c r="O577" t="s">
        <v>48</v>
      </c>
      <c r="P577" t="s">
        <v>1296</v>
      </c>
      <c r="Q577">
        <v>0</v>
      </c>
      <c r="R577">
        <v>50</v>
      </c>
      <c r="S577">
        <v>25</v>
      </c>
      <c r="T577">
        <v>5</v>
      </c>
      <c r="U577" t="b">
        <v>1</v>
      </c>
    </row>
    <row r="578" spans="1:21" x14ac:dyDescent="0.25">
      <c r="A578" t="s">
        <v>1297</v>
      </c>
      <c r="B578" s="1">
        <v>40885</v>
      </c>
      <c r="C578">
        <v>8</v>
      </c>
      <c r="D578">
        <v>12</v>
      </c>
      <c r="E578">
        <v>2011</v>
      </c>
      <c r="F578" s="1">
        <v>40885</v>
      </c>
      <c r="G578" t="s">
        <v>1287</v>
      </c>
      <c r="H578" t="s">
        <v>67</v>
      </c>
      <c r="I578" t="s">
        <v>68</v>
      </c>
      <c r="J578" t="s">
        <v>1298</v>
      </c>
      <c r="K578" t="s">
        <v>25</v>
      </c>
      <c r="L578" t="s">
        <v>37</v>
      </c>
      <c r="M578" t="s">
        <v>38</v>
      </c>
      <c r="N578" t="s">
        <v>71</v>
      </c>
      <c r="O578" t="s">
        <v>72</v>
      </c>
      <c r="P578" t="s">
        <v>1299</v>
      </c>
      <c r="Q578">
        <v>0</v>
      </c>
      <c r="R578">
        <v>143</v>
      </c>
      <c r="S578">
        <v>32</v>
      </c>
      <c r="T578">
        <v>1</v>
      </c>
      <c r="U578" t="b">
        <v>0</v>
      </c>
    </row>
    <row r="579" spans="1:21" x14ac:dyDescent="0.25">
      <c r="A579" t="s">
        <v>1297</v>
      </c>
      <c r="B579" s="1">
        <v>40885</v>
      </c>
      <c r="C579">
        <v>8</v>
      </c>
      <c r="D579">
        <v>12</v>
      </c>
      <c r="E579">
        <v>2011</v>
      </c>
      <c r="F579" s="1">
        <v>40885</v>
      </c>
      <c r="G579" t="s">
        <v>1287</v>
      </c>
      <c r="H579" t="s">
        <v>67</v>
      </c>
      <c r="I579" t="s">
        <v>68</v>
      </c>
      <c r="J579" t="s">
        <v>1298</v>
      </c>
      <c r="K579" t="s">
        <v>25</v>
      </c>
      <c r="L579" t="s">
        <v>37</v>
      </c>
      <c r="M579" t="s">
        <v>38</v>
      </c>
      <c r="N579" t="s">
        <v>28</v>
      </c>
      <c r="O579" t="s">
        <v>111</v>
      </c>
      <c r="P579" t="s">
        <v>1300</v>
      </c>
      <c r="Q579">
        <v>0</v>
      </c>
      <c r="R579">
        <v>190</v>
      </c>
      <c r="S579">
        <v>68</v>
      </c>
      <c r="T579">
        <v>4</v>
      </c>
      <c r="U579" t="b">
        <v>1</v>
      </c>
    </row>
    <row r="580" spans="1:21" x14ac:dyDescent="0.25">
      <c r="A580" t="s">
        <v>1297</v>
      </c>
      <c r="B580" s="1">
        <v>40885</v>
      </c>
      <c r="C580">
        <v>8</v>
      </c>
      <c r="D580">
        <v>12</v>
      </c>
      <c r="E580">
        <v>2011</v>
      </c>
      <c r="F580" s="1">
        <v>40885</v>
      </c>
      <c r="G580" t="s">
        <v>1287</v>
      </c>
      <c r="H580" t="s">
        <v>67</v>
      </c>
      <c r="I580" t="s">
        <v>68</v>
      </c>
      <c r="J580" t="s">
        <v>1298</v>
      </c>
      <c r="K580" t="s">
        <v>25</v>
      </c>
      <c r="L580" t="s">
        <v>37</v>
      </c>
      <c r="M580" t="s">
        <v>38</v>
      </c>
      <c r="N580" t="s">
        <v>56</v>
      </c>
      <c r="O580" t="s">
        <v>57</v>
      </c>
      <c r="P580" t="s">
        <v>1301</v>
      </c>
      <c r="Q580">
        <v>0</v>
      </c>
      <c r="R580">
        <v>597</v>
      </c>
      <c r="S580">
        <v>185</v>
      </c>
      <c r="T580">
        <v>5</v>
      </c>
      <c r="U580" t="b">
        <v>0</v>
      </c>
    </row>
    <row r="581" spans="1:21" x14ac:dyDescent="0.25">
      <c r="A581" t="s">
        <v>1297</v>
      </c>
      <c r="B581" s="1">
        <v>40885</v>
      </c>
      <c r="C581">
        <v>8</v>
      </c>
      <c r="D581">
        <v>12</v>
      </c>
      <c r="E581">
        <v>2011</v>
      </c>
      <c r="F581" s="1">
        <v>40885</v>
      </c>
      <c r="G581" t="s">
        <v>1287</v>
      </c>
      <c r="H581" t="s">
        <v>67</v>
      </c>
      <c r="I581" t="s">
        <v>68</v>
      </c>
      <c r="J581" t="s">
        <v>1298</v>
      </c>
      <c r="K581" t="s">
        <v>25</v>
      </c>
      <c r="L581" t="s">
        <v>37</v>
      </c>
      <c r="M581" t="s">
        <v>38</v>
      </c>
      <c r="N581" t="s">
        <v>56</v>
      </c>
      <c r="O581" t="s">
        <v>104</v>
      </c>
      <c r="P581" t="s">
        <v>238</v>
      </c>
      <c r="Q581">
        <v>0</v>
      </c>
      <c r="R581">
        <v>584</v>
      </c>
      <c r="S581">
        <v>263</v>
      </c>
      <c r="T581">
        <v>4</v>
      </c>
      <c r="U581" t="b">
        <v>1</v>
      </c>
    </row>
    <row r="582" spans="1:21" x14ac:dyDescent="0.25">
      <c r="A582" t="s">
        <v>1302</v>
      </c>
      <c r="B582" s="1">
        <v>40885</v>
      </c>
      <c r="C582">
        <v>8</v>
      </c>
      <c r="D582">
        <v>12</v>
      </c>
      <c r="E582">
        <v>2011</v>
      </c>
      <c r="F582" s="1">
        <v>40885</v>
      </c>
      <c r="G582" t="s">
        <v>149</v>
      </c>
      <c r="H582" t="s">
        <v>120</v>
      </c>
      <c r="I582" t="s">
        <v>121</v>
      </c>
      <c r="J582" t="s">
        <v>560</v>
      </c>
      <c r="K582" t="s">
        <v>47</v>
      </c>
      <c r="L582" t="s">
        <v>26</v>
      </c>
      <c r="M582" t="s">
        <v>98</v>
      </c>
      <c r="N582" t="s">
        <v>28</v>
      </c>
      <c r="O582" t="s">
        <v>48</v>
      </c>
      <c r="P582" t="s">
        <v>1303</v>
      </c>
      <c r="Q582">
        <v>0</v>
      </c>
      <c r="R582">
        <v>100</v>
      </c>
      <c r="S582">
        <v>33</v>
      </c>
      <c r="T582">
        <v>2</v>
      </c>
      <c r="U582" t="b">
        <v>0</v>
      </c>
    </row>
    <row r="583" spans="1:21" x14ac:dyDescent="0.25">
      <c r="A583" t="s">
        <v>1304</v>
      </c>
      <c r="B583" s="1">
        <v>40885</v>
      </c>
      <c r="C583">
        <v>8</v>
      </c>
      <c r="D583">
        <v>12</v>
      </c>
      <c r="E583">
        <v>2011</v>
      </c>
      <c r="F583" s="1">
        <v>40885</v>
      </c>
      <c r="G583" t="s">
        <v>1305</v>
      </c>
      <c r="H583" t="s">
        <v>67</v>
      </c>
      <c r="I583" t="s">
        <v>68</v>
      </c>
      <c r="J583" t="s">
        <v>255</v>
      </c>
      <c r="K583" t="s">
        <v>25</v>
      </c>
      <c r="L583" t="s">
        <v>37</v>
      </c>
      <c r="M583" t="s">
        <v>98</v>
      </c>
      <c r="N583" t="s">
        <v>28</v>
      </c>
      <c r="O583" t="s">
        <v>48</v>
      </c>
      <c r="P583" t="s">
        <v>1306</v>
      </c>
      <c r="Q583">
        <v>0</v>
      </c>
      <c r="R583">
        <v>42</v>
      </c>
      <c r="S583">
        <v>11</v>
      </c>
      <c r="T583">
        <v>3</v>
      </c>
      <c r="U583" t="b">
        <v>0</v>
      </c>
    </row>
    <row r="584" spans="1:21" x14ac:dyDescent="0.25">
      <c r="A584" t="s">
        <v>1307</v>
      </c>
      <c r="B584" s="1">
        <v>40885</v>
      </c>
      <c r="C584">
        <v>8</v>
      </c>
      <c r="D584">
        <v>12</v>
      </c>
      <c r="E584">
        <v>2011</v>
      </c>
      <c r="F584" s="1">
        <v>40885</v>
      </c>
      <c r="G584" t="s">
        <v>1308</v>
      </c>
      <c r="H584" t="s">
        <v>44</v>
      </c>
      <c r="I584" t="s">
        <v>280</v>
      </c>
      <c r="J584" t="s">
        <v>1309</v>
      </c>
      <c r="K584" t="s">
        <v>47</v>
      </c>
      <c r="L584" t="s">
        <v>26</v>
      </c>
      <c r="M584" t="s">
        <v>38</v>
      </c>
      <c r="N584" t="s">
        <v>28</v>
      </c>
      <c r="O584" t="s">
        <v>54</v>
      </c>
      <c r="P584" t="s">
        <v>1310</v>
      </c>
      <c r="Q584">
        <v>0</v>
      </c>
      <c r="R584">
        <v>61</v>
      </c>
      <c r="S584">
        <v>-14</v>
      </c>
      <c r="T584">
        <v>4</v>
      </c>
      <c r="U584" t="b">
        <v>1</v>
      </c>
    </row>
    <row r="585" spans="1:21" x14ac:dyDescent="0.25">
      <c r="A585" t="s">
        <v>1311</v>
      </c>
      <c r="B585" s="1">
        <v>40886</v>
      </c>
      <c r="C585">
        <v>9</v>
      </c>
      <c r="D585">
        <v>12</v>
      </c>
      <c r="E585">
        <v>2011</v>
      </c>
      <c r="F585" s="1">
        <v>40886</v>
      </c>
      <c r="G585" t="s">
        <v>449</v>
      </c>
      <c r="H585" t="s">
        <v>120</v>
      </c>
      <c r="I585" t="s">
        <v>209</v>
      </c>
      <c r="J585" t="s">
        <v>1312</v>
      </c>
      <c r="K585" t="s">
        <v>47</v>
      </c>
      <c r="L585" t="s">
        <v>70</v>
      </c>
      <c r="M585" t="s">
        <v>38</v>
      </c>
      <c r="N585" t="s">
        <v>56</v>
      </c>
      <c r="O585" t="s">
        <v>104</v>
      </c>
      <c r="P585" t="s">
        <v>1313</v>
      </c>
      <c r="Q585">
        <v>0</v>
      </c>
      <c r="R585">
        <v>777</v>
      </c>
      <c r="S585">
        <v>129</v>
      </c>
      <c r="T585">
        <v>7</v>
      </c>
      <c r="U585" t="b">
        <v>0</v>
      </c>
    </row>
    <row r="586" spans="1:21" x14ac:dyDescent="0.25">
      <c r="A586" t="s">
        <v>1314</v>
      </c>
      <c r="B586" s="1">
        <v>40886</v>
      </c>
      <c r="C586">
        <v>9</v>
      </c>
      <c r="D586">
        <v>12</v>
      </c>
      <c r="E586">
        <v>2011</v>
      </c>
      <c r="F586" s="1">
        <v>40886</v>
      </c>
      <c r="G586" t="s">
        <v>1315</v>
      </c>
      <c r="H586" t="s">
        <v>126</v>
      </c>
      <c r="I586" t="s">
        <v>304</v>
      </c>
      <c r="J586" t="s">
        <v>304</v>
      </c>
      <c r="K586" t="s">
        <v>25</v>
      </c>
      <c r="L586" t="s">
        <v>70</v>
      </c>
      <c r="M586" t="s">
        <v>27</v>
      </c>
      <c r="N586" t="s">
        <v>28</v>
      </c>
      <c r="O586" t="s">
        <v>183</v>
      </c>
      <c r="P586" t="s">
        <v>1316</v>
      </c>
      <c r="Q586">
        <v>1</v>
      </c>
      <c r="R586">
        <v>60</v>
      </c>
      <c r="S586">
        <v>-37</v>
      </c>
      <c r="T586">
        <v>4</v>
      </c>
      <c r="U586" t="b">
        <v>0</v>
      </c>
    </row>
    <row r="587" spans="1:21" x14ac:dyDescent="0.25">
      <c r="A587" t="s">
        <v>1317</v>
      </c>
      <c r="B587" s="1">
        <v>40886</v>
      </c>
      <c r="C587">
        <v>9</v>
      </c>
      <c r="D587">
        <v>12</v>
      </c>
      <c r="E587">
        <v>2011</v>
      </c>
      <c r="F587" s="1">
        <v>40886</v>
      </c>
      <c r="G587" t="s">
        <v>1318</v>
      </c>
      <c r="H587" t="s">
        <v>293</v>
      </c>
      <c r="I587" t="s">
        <v>1319</v>
      </c>
      <c r="J587" t="s">
        <v>1320</v>
      </c>
      <c r="K587" t="s">
        <v>36</v>
      </c>
      <c r="L587" t="s">
        <v>70</v>
      </c>
      <c r="M587" t="s">
        <v>98</v>
      </c>
      <c r="N587" t="s">
        <v>28</v>
      </c>
      <c r="O587" t="s">
        <v>39</v>
      </c>
      <c r="P587" t="s">
        <v>565</v>
      </c>
      <c r="Q587">
        <v>1</v>
      </c>
      <c r="R587">
        <v>13</v>
      </c>
      <c r="S587">
        <v>-2</v>
      </c>
      <c r="T587">
        <v>2</v>
      </c>
      <c r="U587" t="b">
        <v>1</v>
      </c>
    </row>
    <row r="588" spans="1:21" x14ac:dyDescent="0.25">
      <c r="A588" t="s">
        <v>1321</v>
      </c>
      <c r="B588" s="1">
        <v>40887</v>
      </c>
      <c r="C588">
        <v>10</v>
      </c>
      <c r="D588">
        <v>12</v>
      </c>
      <c r="E588">
        <v>2011</v>
      </c>
      <c r="F588" s="1">
        <v>40887</v>
      </c>
      <c r="G588" t="s">
        <v>1322</v>
      </c>
      <c r="H588" t="s">
        <v>120</v>
      </c>
      <c r="I588" t="s">
        <v>778</v>
      </c>
      <c r="J588" t="s">
        <v>778</v>
      </c>
      <c r="K588" t="s">
        <v>47</v>
      </c>
      <c r="L588" t="s">
        <v>26</v>
      </c>
      <c r="M588" t="s">
        <v>268</v>
      </c>
      <c r="N588" t="s">
        <v>28</v>
      </c>
      <c r="O588" t="s">
        <v>39</v>
      </c>
      <c r="P588" t="s">
        <v>298</v>
      </c>
      <c r="Q588">
        <v>0</v>
      </c>
      <c r="R588">
        <v>100</v>
      </c>
      <c r="S588">
        <v>28</v>
      </c>
      <c r="T588">
        <v>2</v>
      </c>
      <c r="U588" t="b">
        <v>0</v>
      </c>
    </row>
    <row r="589" spans="1:21" x14ac:dyDescent="0.25">
      <c r="A589" t="s">
        <v>1321</v>
      </c>
      <c r="B589" s="1">
        <v>40887</v>
      </c>
      <c r="C589">
        <v>10</v>
      </c>
      <c r="D589">
        <v>12</v>
      </c>
      <c r="E589">
        <v>2011</v>
      </c>
      <c r="F589" s="1">
        <v>40887</v>
      </c>
      <c r="G589" t="s">
        <v>1322</v>
      </c>
      <c r="H589" t="s">
        <v>120</v>
      </c>
      <c r="I589" t="s">
        <v>778</v>
      </c>
      <c r="J589" t="s">
        <v>778</v>
      </c>
      <c r="K589" t="s">
        <v>47</v>
      </c>
      <c r="L589" t="s">
        <v>26</v>
      </c>
      <c r="M589" t="s">
        <v>268</v>
      </c>
      <c r="N589" t="s">
        <v>28</v>
      </c>
      <c r="O589" t="s">
        <v>227</v>
      </c>
      <c r="P589" t="s">
        <v>516</v>
      </c>
      <c r="Q589">
        <v>0</v>
      </c>
      <c r="R589">
        <v>44</v>
      </c>
      <c r="S589">
        <v>14</v>
      </c>
      <c r="T589">
        <v>5</v>
      </c>
      <c r="U589" t="b">
        <v>0</v>
      </c>
    </row>
    <row r="590" spans="1:21" x14ac:dyDescent="0.25">
      <c r="A590" t="s">
        <v>1321</v>
      </c>
      <c r="B590" s="1">
        <v>40887</v>
      </c>
      <c r="C590">
        <v>10</v>
      </c>
      <c r="D590">
        <v>12</v>
      </c>
      <c r="E590">
        <v>2011</v>
      </c>
      <c r="F590" s="1">
        <v>40887</v>
      </c>
      <c r="G590" t="s">
        <v>1322</v>
      </c>
      <c r="H590" t="s">
        <v>120</v>
      </c>
      <c r="I590" t="s">
        <v>778</v>
      </c>
      <c r="J590" t="s">
        <v>778</v>
      </c>
      <c r="K590" t="s">
        <v>47</v>
      </c>
      <c r="L590" t="s">
        <v>26</v>
      </c>
      <c r="M590" t="s">
        <v>268</v>
      </c>
      <c r="N590" t="s">
        <v>28</v>
      </c>
      <c r="O590" t="s">
        <v>54</v>
      </c>
      <c r="P590" t="s">
        <v>1323</v>
      </c>
      <c r="Q590">
        <v>0</v>
      </c>
      <c r="R590">
        <v>220</v>
      </c>
      <c r="S590">
        <v>56</v>
      </c>
      <c r="T590">
        <v>5</v>
      </c>
      <c r="U590" t="b">
        <v>0</v>
      </c>
    </row>
    <row r="591" spans="1:21" x14ac:dyDescent="0.25">
      <c r="A591" t="s">
        <v>1324</v>
      </c>
      <c r="B591" s="1">
        <v>40887</v>
      </c>
      <c r="C591">
        <v>10</v>
      </c>
      <c r="D591">
        <v>12</v>
      </c>
      <c r="E591">
        <v>2011</v>
      </c>
      <c r="F591" s="1">
        <v>40887</v>
      </c>
      <c r="G591" t="s">
        <v>1325</v>
      </c>
      <c r="H591" t="s">
        <v>33</v>
      </c>
      <c r="I591" t="s">
        <v>1170</v>
      </c>
      <c r="J591" t="s">
        <v>1326</v>
      </c>
      <c r="K591" t="s">
        <v>36</v>
      </c>
      <c r="L591" t="s">
        <v>37</v>
      </c>
      <c r="M591" t="s">
        <v>38</v>
      </c>
      <c r="N591" t="s">
        <v>28</v>
      </c>
      <c r="O591" t="s">
        <v>48</v>
      </c>
      <c r="P591" t="s">
        <v>1026</v>
      </c>
      <c r="Q591">
        <v>0</v>
      </c>
      <c r="R591">
        <v>243</v>
      </c>
      <c r="S591">
        <v>104</v>
      </c>
      <c r="T591">
        <v>5</v>
      </c>
      <c r="U591" t="b">
        <v>1</v>
      </c>
    </row>
    <row r="592" spans="1:21" x14ac:dyDescent="0.25">
      <c r="A592" t="s">
        <v>1324</v>
      </c>
      <c r="B592" s="1">
        <v>40887</v>
      </c>
      <c r="C592">
        <v>10</v>
      </c>
      <c r="D592">
        <v>12</v>
      </c>
      <c r="E592">
        <v>2011</v>
      </c>
      <c r="F592" s="1">
        <v>40887</v>
      </c>
      <c r="G592" t="s">
        <v>1325</v>
      </c>
      <c r="H592" t="s">
        <v>33</v>
      </c>
      <c r="I592" t="s">
        <v>1170</v>
      </c>
      <c r="J592" t="s">
        <v>1326</v>
      </c>
      <c r="K592" t="s">
        <v>36</v>
      </c>
      <c r="L592" t="s">
        <v>37</v>
      </c>
      <c r="M592" t="s">
        <v>38</v>
      </c>
      <c r="N592" t="s">
        <v>28</v>
      </c>
      <c r="O592" t="s">
        <v>54</v>
      </c>
      <c r="P592" t="s">
        <v>1211</v>
      </c>
      <c r="Q592">
        <v>0</v>
      </c>
      <c r="R592">
        <v>91</v>
      </c>
      <c r="S592">
        <v>-5</v>
      </c>
      <c r="T592">
        <v>5</v>
      </c>
      <c r="U592" t="b">
        <v>1</v>
      </c>
    </row>
    <row r="593" spans="1:21" x14ac:dyDescent="0.25">
      <c r="A593" t="s">
        <v>1324</v>
      </c>
      <c r="B593" s="1">
        <v>40887</v>
      </c>
      <c r="C593">
        <v>10</v>
      </c>
      <c r="D593">
        <v>12</v>
      </c>
      <c r="E593">
        <v>2011</v>
      </c>
      <c r="F593" s="1">
        <v>40887</v>
      </c>
      <c r="G593" t="s">
        <v>1325</v>
      </c>
      <c r="H593" t="s">
        <v>33</v>
      </c>
      <c r="I593" t="s">
        <v>1170</v>
      </c>
      <c r="J593" t="s">
        <v>1326</v>
      </c>
      <c r="K593" t="s">
        <v>36</v>
      </c>
      <c r="L593" t="s">
        <v>37</v>
      </c>
      <c r="M593" t="s">
        <v>38</v>
      </c>
      <c r="N593" t="s">
        <v>56</v>
      </c>
      <c r="O593" t="s">
        <v>104</v>
      </c>
      <c r="P593" t="s">
        <v>742</v>
      </c>
      <c r="Q593">
        <v>0</v>
      </c>
      <c r="R593">
        <v>1093</v>
      </c>
      <c r="S593">
        <v>306</v>
      </c>
      <c r="T593">
        <v>8</v>
      </c>
      <c r="U593" t="b">
        <v>1</v>
      </c>
    </row>
    <row r="594" spans="1:21" x14ac:dyDescent="0.25">
      <c r="A594" t="s">
        <v>1327</v>
      </c>
      <c r="B594" s="1">
        <v>40889</v>
      </c>
      <c r="C594">
        <v>12</v>
      </c>
      <c r="D594">
        <v>12</v>
      </c>
      <c r="E594">
        <v>2011</v>
      </c>
      <c r="F594" s="1">
        <v>40889</v>
      </c>
      <c r="G594" t="s">
        <v>1328</v>
      </c>
      <c r="H594" t="s">
        <v>67</v>
      </c>
      <c r="I594" t="s">
        <v>68</v>
      </c>
      <c r="J594" t="s">
        <v>1329</v>
      </c>
      <c r="K594" t="s">
        <v>25</v>
      </c>
      <c r="L594" t="s">
        <v>37</v>
      </c>
      <c r="M594" t="s">
        <v>38</v>
      </c>
      <c r="N594" t="s">
        <v>28</v>
      </c>
      <c r="O594" t="s">
        <v>48</v>
      </c>
      <c r="P594" t="s">
        <v>703</v>
      </c>
      <c r="Q594">
        <v>0</v>
      </c>
      <c r="R594">
        <v>28</v>
      </c>
      <c r="S594">
        <v>4</v>
      </c>
      <c r="T594">
        <v>1</v>
      </c>
      <c r="U594" t="b">
        <v>1</v>
      </c>
    </row>
    <row r="595" spans="1:21" x14ac:dyDescent="0.25">
      <c r="A595" t="s">
        <v>1330</v>
      </c>
      <c r="B595" s="1">
        <v>40889</v>
      </c>
      <c r="C595">
        <v>12</v>
      </c>
      <c r="D595">
        <v>12</v>
      </c>
      <c r="E595">
        <v>2011</v>
      </c>
      <c r="F595" s="1">
        <v>40889</v>
      </c>
      <c r="G595" t="s">
        <v>500</v>
      </c>
      <c r="H595" t="s">
        <v>44</v>
      </c>
      <c r="I595" t="s">
        <v>45</v>
      </c>
      <c r="J595" t="s">
        <v>1331</v>
      </c>
      <c r="K595" t="s">
        <v>47</v>
      </c>
      <c r="L595" t="s">
        <v>70</v>
      </c>
      <c r="M595" t="s">
        <v>38</v>
      </c>
      <c r="N595" t="s">
        <v>28</v>
      </c>
      <c r="O595" t="s">
        <v>39</v>
      </c>
      <c r="P595" t="s">
        <v>374</v>
      </c>
      <c r="Q595">
        <v>0</v>
      </c>
      <c r="R595">
        <v>27</v>
      </c>
      <c r="S595">
        <v>6</v>
      </c>
      <c r="T595">
        <v>3</v>
      </c>
      <c r="U595" t="b">
        <v>1</v>
      </c>
    </row>
    <row r="596" spans="1:21" x14ac:dyDescent="0.25">
      <c r="A596" t="s">
        <v>1330</v>
      </c>
      <c r="B596" s="1">
        <v>40889</v>
      </c>
      <c r="C596">
        <v>12</v>
      </c>
      <c r="D596">
        <v>12</v>
      </c>
      <c r="E596">
        <v>2011</v>
      </c>
      <c r="F596" s="1">
        <v>40889</v>
      </c>
      <c r="G596" t="s">
        <v>500</v>
      </c>
      <c r="H596" t="s">
        <v>44</v>
      </c>
      <c r="I596" t="s">
        <v>45</v>
      </c>
      <c r="J596" t="s">
        <v>1331</v>
      </c>
      <c r="K596" t="s">
        <v>47</v>
      </c>
      <c r="L596" t="s">
        <v>70</v>
      </c>
      <c r="M596" t="s">
        <v>38</v>
      </c>
      <c r="N596" t="s">
        <v>28</v>
      </c>
      <c r="O596" t="s">
        <v>39</v>
      </c>
      <c r="P596" t="s">
        <v>1332</v>
      </c>
      <c r="Q596">
        <v>0</v>
      </c>
      <c r="R596">
        <v>142</v>
      </c>
      <c r="S596">
        <v>42</v>
      </c>
      <c r="T596">
        <v>5</v>
      </c>
      <c r="U596" t="b">
        <v>0</v>
      </c>
    </row>
    <row r="597" spans="1:21" x14ac:dyDescent="0.25">
      <c r="A597" t="s">
        <v>1333</v>
      </c>
      <c r="B597" s="1">
        <v>40889</v>
      </c>
      <c r="C597">
        <v>12</v>
      </c>
      <c r="D597">
        <v>12</v>
      </c>
      <c r="E597">
        <v>2011</v>
      </c>
      <c r="F597" s="1">
        <v>40889</v>
      </c>
      <c r="G597" t="s">
        <v>1334</v>
      </c>
      <c r="H597" t="s">
        <v>61</v>
      </c>
      <c r="I597" t="s">
        <v>450</v>
      </c>
      <c r="J597" t="s">
        <v>1335</v>
      </c>
      <c r="K597" t="s">
        <v>36</v>
      </c>
      <c r="L597" t="s">
        <v>26</v>
      </c>
      <c r="M597" t="s">
        <v>38</v>
      </c>
      <c r="N597" t="s">
        <v>56</v>
      </c>
      <c r="O597" t="s">
        <v>104</v>
      </c>
      <c r="P597" t="s">
        <v>821</v>
      </c>
      <c r="Q597">
        <v>0</v>
      </c>
      <c r="R597">
        <v>349</v>
      </c>
      <c r="S597">
        <v>-21</v>
      </c>
      <c r="T597">
        <v>3</v>
      </c>
      <c r="U597" t="b">
        <v>0</v>
      </c>
    </row>
    <row r="598" spans="1:21" x14ac:dyDescent="0.25">
      <c r="A598" t="s">
        <v>1336</v>
      </c>
      <c r="B598" s="1">
        <v>40910</v>
      </c>
      <c r="C598">
        <v>2</v>
      </c>
      <c r="D598">
        <v>1</v>
      </c>
      <c r="E598">
        <v>2012</v>
      </c>
      <c r="F598" s="1">
        <v>40910</v>
      </c>
      <c r="G598" t="s">
        <v>1337</v>
      </c>
      <c r="H598" t="s">
        <v>44</v>
      </c>
      <c r="I598" t="s">
        <v>85</v>
      </c>
      <c r="J598" t="s">
        <v>1338</v>
      </c>
      <c r="K598" t="s">
        <v>47</v>
      </c>
      <c r="L598" t="s">
        <v>37</v>
      </c>
      <c r="M598" t="s">
        <v>38</v>
      </c>
      <c r="N598" t="s">
        <v>56</v>
      </c>
      <c r="O598" t="s">
        <v>81</v>
      </c>
      <c r="P598" t="s">
        <v>1339</v>
      </c>
      <c r="Q598">
        <v>0</v>
      </c>
      <c r="R598">
        <v>140</v>
      </c>
      <c r="S598">
        <v>60</v>
      </c>
      <c r="T598">
        <v>3</v>
      </c>
      <c r="U598" t="b">
        <v>0</v>
      </c>
    </row>
    <row r="599" spans="1:21" x14ac:dyDescent="0.25">
      <c r="A599" t="s">
        <v>1340</v>
      </c>
      <c r="B599" s="1">
        <v>40911</v>
      </c>
      <c r="C599">
        <v>3</v>
      </c>
      <c r="D599">
        <v>1</v>
      </c>
      <c r="E599">
        <v>2012</v>
      </c>
      <c r="F599" s="1">
        <v>40911</v>
      </c>
      <c r="G599" t="s">
        <v>1341</v>
      </c>
      <c r="H599" t="s">
        <v>33</v>
      </c>
      <c r="I599" t="s">
        <v>389</v>
      </c>
      <c r="J599" t="s">
        <v>389</v>
      </c>
      <c r="K599" t="s">
        <v>36</v>
      </c>
      <c r="L599" t="s">
        <v>37</v>
      </c>
      <c r="M599" t="s">
        <v>38</v>
      </c>
      <c r="N599" t="s">
        <v>28</v>
      </c>
      <c r="O599" t="s">
        <v>48</v>
      </c>
      <c r="P599" t="s">
        <v>1342</v>
      </c>
      <c r="Q599">
        <v>0</v>
      </c>
      <c r="R599">
        <v>190</v>
      </c>
      <c r="S599">
        <v>95</v>
      </c>
      <c r="T599">
        <v>7</v>
      </c>
      <c r="U599" t="b">
        <v>0</v>
      </c>
    </row>
    <row r="600" spans="1:21" x14ac:dyDescent="0.25">
      <c r="A600" t="s">
        <v>1340</v>
      </c>
      <c r="B600" s="1">
        <v>40911</v>
      </c>
      <c r="C600">
        <v>3</v>
      </c>
      <c r="D600">
        <v>1</v>
      </c>
      <c r="E600">
        <v>2012</v>
      </c>
      <c r="F600" s="1">
        <v>40911</v>
      </c>
      <c r="G600" t="s">
        <v>1341</v>
      </c>
      <c r="H600" t="s">
        <v>33</v>
      </c>
      <c r="I600" t="s">
        <v>389</v>
      </c>
      <c r="J600" t="s">
        <v>389</v>
      </c>
      <c r="K600" t="s">
        <v>36</v>
      </c>
      <c r="L600" t="s">
        <v>37</v>
      </c>
      <c r="M600" t="s">
        <v>38</v>
      </c>
      <c r="N600" t="s">
        <v>56</v>
      </c>
      <c r="O600" t="s">
        <v>57</v>
      </c>
      <c r="P600" t="s">
        <v>1343</v>
      </c>
      <c r="Q600">
        <v>0</v>
      </c>
      <c r="R600">
        <v>597</v>
      </c>
      <c r="S600">
        <v>6</v>
      </c>
      <c r="T600">
        <v>7</v>
      </c>
      <c r="U600" t="b">
        <v>0</v>
      </c>
    </row>
    <row r="601" spans="1:21" x14ac:dyDescent="0.25">
      <c r="A601" t="s">
        <v>1344</v>
      </c>
      <c r="B601" s="1">
        <v>40913</v>
      </c>
      <c r="C601">
        <v>5</v>
      </c>
      <c r="D601">
        <v>1</v>
      </c>
      <c r="E601">
        <v>2012</v>
      </c>
      <c r="F601" s="1">
        <v>40913</v>
      </c>
      <c r="G601" t="s">
        <v>1345</v>
      </c>
      <c r="H601" t="s">
        <v>33</v>
      </c>
      <c r="I601" t="s">
        <v>313</v>
      </c>
      <c r="J601" t="s">
        <v>947</v>
      </c>
      <c r="K601" t="s">
        <v>36</v>
      </c>
      <c r="L601" t="s">
        <v>26</v>
      </c>
      <c r="M601" t="s">
        <v>27</v>
      </c>
      <c r="N601" t="s">
        <v>28</v>
      </c>
      <c r="O601" t="s">
        <v>39</v>
      </c>
      <c r="P601" t="s">
        <v>298</v>
      </c>
      <c r="Q601">
        <v>0</v>
      </c>
      <c r="R601">
        <v>100</v>
      </c>
      <c r="S601">
        <v>28</v>
      </c>
      <c r="T601">
        <v>2</v>
      </c>
      <c r="U601" t="b">
        <v>0</v>
      </c>
    </row>
    <row r="602" spans="1:21" x14ac:dyDescent="0.25">
      <c r="A602" t="s">
        <v>1346</v>
      </c>
      <c r="B602" s="1">
        <v>40913</v>
      </c>
      <c r="C602">
        <v>5</v>
      </c>
      <c r="D602">
        <v>1</v>
      </c>
      <c r="E602">
        <v>2012</v>
      </c>
      <c r="F602" s="1">
        <v>40913</v>
      </c>
      <c r="G602" t="s">
        <v>1347</v>
      </c>
      <c r="H602" t="s">
        <v>33</v>
      </c>
      <c r="I602" t="s">
        <v>167</v>
      </c>
      <c r="J602" t="s">
        <v>1348</v>
      </c>
      <c r="K602" t="s">
        <v>36</v>
      </c>
      <c r="L602" t="s">
        <v>37</v>
      </c>
      <c r="M602" t="s">
        <v>38</v>
      </c>
      <c r="N602" t="s">
        <v>71</v>
      </c>
      <c r="O602" t="s">
        <v>295</v>
      </c>
      <c r="P602" t="s">
        <v>547</v>
      </c>
      <c r="Q602">
        <v>0</v>
      </c>
      <c r="R602">
        <v>49</v>
      </c>
      <c r="S602">
        <v>24</v>
      </c>
      <c r="T602">
        <v>1</v>
      </c>
      <c r="U602" t="b">
        <v>1</v>
      </c>
    </row>
    <row r="603" spans="1:21" x14ac:dyDescent="0.25">
      <c r="A603" t="s">
        <v>1346</v>
      </c>
      <c r="B603" s="1">
        <v>40913</v>
      </c>
      <c r="C603">
        <v>5</v>
      </c>
      <c r="D603">
        <v>1</v>
      </c>
      <c r="E603">
        <v>2012</v>
      </c>
      <c r="F603" s="1">
        <v>40913</v>
      </c>
      <c r="G603" t="s">
        <v>1347</v>
      </c>
      <c r="H603" t="s">
        <v>33</v>
      </c>
      <c r="I603" t="s">
        <v>167</v>
      </c>
      <c r="J603" t="s">
        <v>1348</v>
      </c>
      <c r="K603" t="s">
        <v>36</v>
      </c>
      <c r="L603" t="s">
        <v>37</v>
      </c>
      <c r="M603" t="s">
        <v>38</v>
      </c>
      <c r="N603" t="s">
        <v>28</v>
      </c>
      <c r="O603" t="s">
        <v>54</v>
      </c>
      <c r="P603" t="s">
        <v>673</v>
      </c>
      <c r="Q603">
        <v>0</v>
      </c>
      <c r="R603">
        <v>363</v>
      </c>
      <c r="S603">
        <v>149</v>
      </c>
      <c r="T603">
        <v>3</v>
      </c>
      <c r="U603" t="b">
        <v>1</v>
      </c>
    </row>
    <row r="604" spans="1:21" x14ac:dyDescent="0.25">
      <c r="A604" t="s">
        <v>1349</v>
      </c>
      <c r="B604" s="1">
        <v>40913</v>
      </c>
      <c r="C604">
        <v>5</v>
      </c>
      <c r="D604">
        <v>1</v>
      </c>
      <c r="E604">
        <v>2012</v>
      </c>
      <c r="F604" s="1">
        <v>40913</v>
      </c>
      <c r="G604" t="s">
        <v>1137</v>
      </c>
      <c r="H604" t="s">
        <v>67</v>
      </c>
      <c r="I604" t="s">
        <v>68</v>
      </c>
      <c r="J604" t="s">
        <v>486</v>
      </c>
      <c r="K604" t="s">
        <v>25</v>
      </c>
      <c r="L604" t="s">
        <v>70</v>
      </c>
      <c r="M604" t="s">
        <v>98</v>
      </c>
      <c r="N604" t="s">
        <v>28</v>
      </c>
      <c r="O604" t="s">
        <v>48</v>
      </c>
      <c r="P604" t="s">
        <v>731</v>
      </c>
      <c r="Q604">
        <v>1</v>
      </c>
      <c r="R604">
        <v>15</v>
      </c>
      <c r="S604">
        <v>-10</v>
      </c>
      <c r="T604">
        <v>2</v>
      </c>
      <c r="U604" t="b">
        <v>0</v>
      </c>
    </row>
    <row r="605" spans="1:21" x14ac:dyDescent="0.25">
      <c r="A605" t="s">
        <v>1350</v>
      </c>
      <c r="B605" s="1">
        <v>40914</v>
      </c>
      <c r="C605">
        <v>6</v>
      </c>
      <c r="D605">
        <v>1</v>
      </c>
      <c r="E605">
        <v>2012</v>
      </c>
      <c r="F605" s="1">
        <v>40914</v>
      </c>
      <c r="G605" t="s">
        <v>1351</v>
      </c>
      <c r="H605" t="s">
        <v>61</v>
      </c>
      <c r="I605" t="s">
        <v>450</v>
      </c>
      <c r="J605" t="s">
        <v>1352</v>
      </c>
      <c r="K605" t="s">
        <v>36</v>
      </c>
      <c r="L605" t="s">
        <v>70</v>
      </c>
      <c r="M605" t="s">
        <v>38</v>
      </c>
      <c r="N605" t="s">
        <v>28</v>
      </c>
      <c r="O605" t="s">
        <v>183</v>
      </c>
      <c r="P605" t="s">
        <v>1353</v>
      </c>
      <c r="Q605">
        <v>0</v>
      </c>
      <c r="R605">
        <v>79</v>
      </c>
      <c r="S605">
        <v>36</v>
      </c>
      <c r="T605">
        <v>4</v>
      </c>
      <c r="U605" t="b">
        <v>0</v>
      </c>
    </row>
    <row r="606" spans="1:21" x14ac:dyDescent="0.25">
      <c r="A606" t="s">
        <v>1350</v>
      </c>
      <c r="B606" s="1">
        <v>40914</v>
      </c>
      <c r="C606">
        <v>6</v>
      </c>
      <c r="D606">
        <v>1</v>
      </c>
      <c r="E606">
        <v>2012</v>
      </c>
      <c r="F606" s="1">
        <v>40914</v>
      </c>
      <c r="G606" t="s">
        <v>1351</v>
      </c>
      <c r="H606" t="s">
        <v>61</v>
      </c>
      <c r="I606" t="s">
        <v>450</v>
      </c>
      <c r="J606" t="s">
        <v>1352</v>
      </c>
      <c r="K606" t="s">
        <v>36</v>
      </c>
      <c r="L606" t="s">
        <v>70</v>
      </c>
      <c r="M606" t="s">
        <v>38</v>
      </c>
      <c r="N606" t="s">
        <v>56</v>
      </c>
      <c r="O606" t="s">
        <v>57</v>
      </c>
      <c r="P606" t="s">
        <v>1354</v>
      </c>
      <c r="Q606">
        <v>0</v>
      </c>
      <c r="R606">
        <v>312</v>
      </c>
      <c r="S606">
        <v>51</v>
      </c>
      <c r="T606">
        <v>3</v>
      </c>
      <c r="U606" t="b">
        <v>1</v>
      </c>
    </row>
    <row r="607" spans="1:21" x14ac:dyDescent="0.25">
      <c r="A607" t="s">
        <v>1355</v>
      </c>
      <c r="B607" s="1">
        <v>40914</v>
      </c>
      <c r="C607">
        <v>6</v>
      </c>
      <c r="D607">
        <v>1</v>
      </c>
      <c r="E607">
        <v>2012</v>
      </c>
      <c r="F607" s="1">
        <v>40914</v>
      </c>
      <c r="G607" t="s">
        <v>1356</v>
      </c>
      <c r="H607" t="s">
        <v>61</v>
      </c>
      <c r="I607" t="s">
        <v>1357</v>
      </c>
      <c r="J607" t="s">
        <v>1358</v>
      </c>
      <c r="K607" t="s">
        <v>36</v>
      </c>
      <c r="L607" t="s">
        <v>70</v>
      </c>
      <c r="M607" t="s">
        <v>38</v>
      </c>
      <c r="N607" t="s">
        <v>28</v>
      </c>
      <c r="O607" t="s">
        <v>48</v>
      </c>
      <c r="P607" t="s">
        <v>1359</v>
      </c>
      <c r="Q607">
        <v>0</v>
      </c>
      <c r="R607">
        <v>102</v>
      </c>
      <c r="S607">
        <v>13</v>
      </c>
      <c r="T607">
        <v>2</v>
      </c>
      <c r="U607" t="b">
        <v>1</v>
      </c>
    </row>
    <row r="608" spans="1:21" x14ac:dyDescent="0.25">
      <c r="A608" t="s">
        <v>1360</v>
      </c>
      <c r="B608" s="1">
        <v>40914</v>
      </c>
      <c r="C608">
        <v>6</v>
      </c>
      <c r="D608">
        <v>1</v>
      </c>
      <c r="E608">
        <v>2012</v>
      </c>
      <c r="F608" s="1">
        <v>40914</v>
      </c>
      <c r="G608" t="s">
        <v>1361</v>
      </c>
      <c r="H608" t="s">
        <v>33</v>
      </c>
      <c r="I608" t="s">
        <v>234</v>
      </c>
      <c r="J608" t="s">
        <v>235</v>
      </c>
      <c r="K608" t="s">
        <v>36</v>
      </c>
      <c r="L608" t="s">
        <v>37</v>
      </c>
      <c r="M608" t="s">
        <v>27</v>
      </c>
      <c r="N608" t="s">
        <v>28</v>
      </c>
      <c r="O608" t="s">
        <v>39</v>
      </c>
      <c r="P608" t="s">
        <v>939</v>
      </c>
      <c r="Q608">
        <v>1</v>
      </c>
      <c r="R608">
        <v>10</v>
      </c>
      <c r="S608">
        <v>-1</v>
      </c>
      <c r="T608">
        <v>2</v>
      </c>
      <c r="U608" t="b">
        <v>0</v>
      </c>
    </row>
    <row r="609" spans="1:21" x14ac:dyDescent="0.25">
      <c r="A609" t="s">
        <v>1362</v>
      </c>
      <c r="B609" s="1">
        <v>40914</v>
      </c>
      <c r="C609">
        <v>6</v>
      </c>
      <c r="D609">
        <v>1</v>
      </c>
      <c r="E609">
        <v>2012</v>
      </c>
      <c r="F609" s="1">
        <v>40914</v>
      </c>
      <c r="G609" t="s">
        <v>1363</v>
      </c>
      <c r="H609" t="s">
        <v>33</v>
      </c>
      <c r="I609" t="s">
        <v>347</v>
      </c>
      <c r="J609" t="s">
        <v>347</v>
      </c>
      <c r="K609" t="s">
        <v>36</v>
      </c>
      <c r="L609" t="s">
        <v>37</v>
      </c>
      <c r="M609" t="s">
        <v>27</v>
      </c>
      <c r="N609" t="s">
        <v>71</v>
      </c>
      <c r="O609" t="s">
        <v>72</v>
      </c>
      <c r="P609" t="s">
        <v>250</v>
      </c>
      <c r="Q609">
        <v>0</v>
      </c>
      <c r="R609">
        <v>1970</v>
      </c>
      <c r="S609">
        <v>503</v>
      </c>
      <c r="T609">
        <v>6</v>
      </c>
      <c r="U609" t="b">
        <v>0</v>
      </c>
    </row>
    <row r="610" spans="1:21" x14ac:dyDescent="0.25">
      <c r="A610" t="s">
        <v>1362</v>
      </c>
      <c r="B610" s="1">
        <v>40914</v>
      </c>
      <c r="C610">
        <v>6</v>
      </c>
      <c r="D610">
        <v>1</v>
      </c>
      <c r="E610">
        <v>2012</v>
      </c>
      <c r="F610" s="1">
        <v>40914</v>
      </c>
      <c r="G610" t="s">
        <v>1363</v>
      </c>
      <c r="H610" t="s">
        <v>33</v>
      </c>
      <c r="I610" t="s">
        <v>347</v>
      </c>
      <c r="J610" t="s">
        <v>347</v>
      </c>
      <c r="K610" t="s">
        <v>36</v>
      </c>
      <c r="L610" t="s">
        <v>37</v>
      </c>
      <c r="M610" t="s">
        <v>27</v>
      </c>
      <c r="N610" t="s">
        <v>28</v>
      </c>
      <c r="O610" t="s">
        <v>48</v>
      </c>
      <c r="P610" t="s">
        <v>1364</v>
      </c>
      <c r="Q610">
        <v>0</v>
      </c>
      <c r="R610">
        <v>34</v>
      </c>
      <c r="S610">
        <v>3</v>
      </c>
      <c r="T610">
        <v>3</v>
      </c>
      <c r="U610" t="b">
        <v>1</v>
      </c>
    </row>
    <row r="611" spans="1:21" x14ac:dyDescent="0.25">
      <c r="A611" t="s">
        <v>1365</v>
      </c>
      <c r="B611" s="1">
        <v>40914</v>
      </c>
      <c r="C611">
        <v>6</v>
      </c>
      <c r="D611">
        <v>1</v>
      </c>
      <c r="E611">
        <v>2012</v>
      </c>
      <c r="F611" s="1">
        <v>40914</v>
      </c>
      <c r="G611" t="s">
        <v>1366</v>
      </c>
      <c r="H611" t="s">
        <v>67</v>
      </c>
      <c r="I611" t="s">
        <v>68</v>
      </c>
      <c r="J611" t="s">
        <v>1367</v>
      </c>
      <c r="K611" t="s">
        <v>25</v>
      </c>
      <c r="L611" t="s">
        <v>70</v>
      </c>
      <c r="M611" t="s">
        <v>38</v>
      </c>
      <c r="N611" t="s">
        <v>56</v>
      </c>
      <c r="O611" t="s">
        <v>185</v>
      </c>
      <c r="P611" t="s">
        <v>1368</v>
      </c>
      <c r="Q611">
        <v>0</v>
      </c>
      <c r="R611">
        <v>377</v>
      </c>
      <c r="S611">
        <v>98</v>
      </c>
      <c r="T611">
        <v>1</v>
      </c>
      <c r="U611" t="b">
        <v>1</v>
      </c>
    </row>
    <row r="612" spans="1:21" x14ac:dyDescent="0.25">
      <c r="A612" t="s">
        <v>1369</v>
      </c>
      <c r="B612" s="1">
        <v>40914</v>
      </c>
      <c r="C612">
        <v>6</v>
      </c>
      <c r="D612">
        <v>1</v>
      </c>
      <c r="E612">
        <v>2012</v>
      </c>
      <c r="F612" s="1">
        <v>40914</v>
      </c>
      <c r="G612" t="s">
        <v>1356</v>
      </c>
      <c r="H612" t="s">
        <v>598</v>
      </c>
      <c r="I612" t="s">
        <v>599</v>
      </c>
      <c r="J612" t="s">
        <v>600</v>
      </c>
      <c r="K612" t="s">
        <v>36</v>
      </c>
      <c r="L612" t="s">
        <v>70</v>
      </c>
      <c r="M612" t="s">
        <v>27</v>
      </c>
      <c r="N612" t="s">
        <v>28</v>
      </c>
      <c r="O612" t="s">
        <v>48</v>
      </c>
      <c r="P612" t="s">
        <v>881</v>
      </c>
      <c r="Q612">
        <v>0</v>
      </c>
      <c r="R612">
        <v>45</v>
      </c>
      <c r="S612">
        <v>16</v>
      </c>
      <c r="T612">
        <v>3</v>
      </c>
      <c r="U612" t="b">
        <v>0</v>
      </c>
    </row>
    <row r="613" spans="1:21" x14ac:dyDescent="0.25">
      <c r="A613" t="s">
        <v>1370</v>
      </c>
      <c r="B613" s="1">
        <v>40915</v>
      </c>
      <c r="C613">
        <v>7</v>
      </c>
      <c r="D613">
        <v>1</v>
      </c>
      <c r="E613">
        <v>2012</v>
      </c>
      <c r="F613" s="1">
        <v>40915</v>
      </c>
      <c r="G613" t="s">
        <v>1371</v>
      </c>
      <c r="H613" t="s">
        <v>67</v>
      </c>
      <c r="I613" t="s">
        <v>496</v>
      </c>
      <c r="J613" t="s">
        <v>497</v>
      </c>
      <c r="K613" t="s">
        <v>25</v>
      </c>
      <c r="L613" t="s">
        <v>70</v>
      </c>
      <c r="M613" t="s">
        <v>38</v>
      </c>
      <c r="N613" t="s">
        <v>71</v>
      </c>
      <c r="O613" t="s">
        <v>72</v>
      </c>
      <c r="P613" t="s">
        <v>932</v>
      </c>
      <c r="Q613">
        <v>0</v>
      </c>
      <c r="R613">
        <v>712</v>
      </c>
      <c r="S613">
        <v>320</v>
      </c>
      <c r="T613">
        <v>5</v>
      </c>
      <c r="U613" t="b">
        <v>0</v>
      </c>
    </row>
    <row r="614" spans="1:21" x14ac:dyDescent="0.25">
      <c r="A614" t="s">
        <v>1370</v>
      </c>
      <c r="B614" s="1">
        <v>40915</v>
      </c>
      <c r="C614">
        <v>7</v>
      </c>
      <c r="D614">
        <v>1</v>
      </c>
      <c r="E614">
        <v>2012</v>
      </c>
      <c r="F614" s="1">
        <v>40915</v>
      </c>
      <c r="G614" t="s">
        <v>1371</v>
      </c>
      <c r="H614" t="s">
        <v>67</v>
      </c>
      <c r="I614" t="s">
        <v>496</v>
      </c>
      <c r="J614" t="s">
        <v>497</v>
      </c>
      <c r="K614" t="s">
        <v>25</v>
      </c>
      <c r="L614" t="s">
        <v>70</v>
      </c>
      <c r="M614" t="s">
        <v>38</v>
      </c>
      <c r="N614" t="s">
        <v>71</v>
      </c>
      <c r="O614" t="s">
        <v>665</v>
      </c>
      <c r="P614" t="s">
        <v>1372</v>
      </c>
      <c r="Q614">
        <v>0</v>
      </c>
      <c r="R614">
        <v>1062</v>
      </c>
      <c r="S614">
        <v>181</v>
      </c>
      <c r="T614">
        <v>2</v>
      </c>
      <c r="U614" t="b">
        <v>0</v>
      </c>
    </row>
    <row r="615" spans="1:21" x14ac:dyDescent="0.25">
      <c r="A615" t="s">
        <v>1370</v>
      </c>
      <c r="B615" s="1">
        <v>40915</v>
      </c>
      <c r="C615">
        <v>7</v>
      </c>
      <c r="D615">
        <v>1</v>
      </c>
      <c r="E615">
        <v>2012</v>
      </c>
      <c r="F615" s="1">
        <v>40915</v>
      </c>
      <c r="G615" t="s">
        <v>1371</v>
      </c>
      <c r="H615" t="s">
        <v>67</v>
      </c>
      <c r="I615" t="s">
        <v>496</v>
      </c>
      <c r="J615" t="s">
        <v>497</v>
      </c>
      <c r="K615" t="s">
        <v>25</v>
      </c>
      <c r="L615" t="s">
        <v>70</v>
      </c>
      <c r="M615" t="s">
        <v>38</v>
      </c>
      <c r="N615" t="s">
        <v>28</v>
      </c>
      <c r="O615" t="s">
        <v>48</v>
      </c>
      <c r="P615" t="s">
        <v>934</v>
      </c>
      <c r="Q615">
        <v>0</v>
      </c>
      <c r="R615">
        <v>158</v>
      </c>
      <c r="S615">
        <v>30</v>
      </c>
      <c r="T615">
        <v>3</v>
      </c>
      <c r="U615" t="b">
        <v>1</v>
      </c>
    </row>
    <row r="616" spans="1:21" x14ac:dyDescent="0.25">
      <c r="A616" t="s">
        <v>1370</v>
      </c>
      <c r="B616" s="1">
        <v>40915</v>
      </c>
      <c r="C616">
        <v>7</v>
      </c>
      <c r="D616">
        <v>1</v>
      </c>
      <c r="E616">
        <v>2012</v>
      </c>
      <c r="F616" s="1">
        <v>40915</v>
      </c>
      <c r="G616" t="s">
        <v>1371</v>
      </c>
      <c r="H616" t="s">
        <v>67</v>
      </c>
      <c r="I616" t="s">
        <v>496</v>
      </c>
      <c r="J616" t="s">
        <v>497</v>
      </c>
      <c r="K616" t="s">
        <v>25</v>
      </c>
      <c r="L616" t="s">
        <v>70</v>
      </c>
      <c r="M616" t="s">
        <v>38</v>
      </c>
      <c r="N616" t="s">
        <v>56</v>
      </c>
      <c r="O616" t="s">
        <v>81</v>
      </c>
      <c r="P616" t="s">
        <v>1373</v>
      </c>
      <c r="Q616">
        <v>0</v>
      </c>
      <c r="R616">
        <v>230</v>
      </c>
      <c r="S616">
        <v>25</v>
      </c>
      <c r="T616">
        <v>6</v>
      </c>
      <c r="U616" t="b">
        <v>1</v>
      </c>
    </row>
    <row r="617" spans="1:21" x14ac:dyDescent="0.25">
      <c r="A617" t="s">
        <v>1370</v>
      </c>
      <c r="B617" s="1">
        <v>40915</v>
      </c>
      <c r="C617">
        <v>7</v>
      </c>
      <c r="D617">
        <v>1</v>
      </c>
      <c r="E617">
        <v>2012</v>
      </c>
      <c r="F617" s="1">
        <v>40915</v>
      </c>
      <c r="G617" t="s">
        <v>1371</v>
      </c>
      <c r="H617" t="s">
        <v>67</v>
      </c>
      <c r="I617" t="s">
        <v>496</v>
      </c>
      <c r="J617" t="s">
        <v>497</v>
      </c>
      <c r="K617" t="s">
        <v>25</v>
      </c>
      <c r="L617" t="s">
        <v>70</v>
      </c>
      <c r="M617" t="s">
        <v>38</v>
      </c>
      <c r="N617" t="s">
        <v>56</v>
      </c>
      <c r="O617" t="s">
        <v>104</v>
      </c>
      <c r="P617" t="s">
        <v>1374</v>
      </c>
      <c r="Q617">
        <v>0</v>
      </c>
      <c r="R617">
        <v>380</v>
      </c>
      <c r="S617">
        <v>84</v>
      </c>
      <c r="T617">
        <v>5</v>
      </c>
      <c r="U617" t="b">
        <v>0</v>
      </c>
    </row>
    <row r="618" spans="1:21" x14ac:dyDescent="0.25">
      <c r="A618" t="s">
        <v>1375</v>
      </c>
      <c r="B618" s="1">
        <v>40916</v>
      </c>
      <c r="C618">
        <v>8</v>
      </c>
      <c r="D618">
        <v>1</v>
      </c>
      <c r="E618">
        <v>2012</v>
      </c>
      <c r="F618" s="1">
        <v>40916</v>
      </c>
      <c r="G618" t="s">
        <v>1376</v>
      </c>
      <c r="H618" t="s">
        <v>33</v>
      </c>
      <c r="I618" t="s">
        <v>1284</v>
      </c>
      <c r="J618" t="s">
        <v>1285</v>
      </c>
      <c r="K618" t="s">
        <v>36</v>
      </c>
      <c r="L618" t="s">
        <v>37</v>
      </c>
      <c r="M618" t="s">
        <v>38</v>
      </c>
      <c r="N618" t="s">
        <v>28</v>
      </c>
      <c r="O618" t="s">
        <v>54</v>
      </c>
      <c r="P618" t="s">
        <v>92</v>
      </c>
      <c r="Q618">
        <v>0</v>
      </c>
      <c r="R618">
        <v>48</v>
      </c>
      <c r="S618">
        <v>21</v>
      </c>
      <c r="T618">
        <v>2</v>
      </c>
      <c r="U618" t="b">
        <v>0</v>
      </c>
    </row>
    <row r="619" spans="1:21" x14ac:dyDescent="0.25">
      <c r="A619" t="s">
        <v>1375</v>
      </c>
      <c r="B619" s="1">
        <v>40916</v>
      </c>
      <c r="C619">
        <v>8</v>
      </c>
      <c r="D619">
        <v>1</v>
      </c>
      <c r="E619">
        <v>2012</v>
      </c>
      <c r="F619" s="1">
        <v>40916</v>
      </c>
      <c r="G619" t="s">
        <v>1376</v>
      </c>
      <c r="H619" t="s">
        <v>33</v>
      </c>
      <c r="I619" t="s">
        <v>1284</v>
      </c>
      <c r="J619" t="s">
        <v>1285</v>
      </c>
      <c r="K619" t="s">
        <v>36</v>
      </c>
      <c r="L619" t="s">
        <v>37</v>
      </c>
      <c r="M619" t="s">
        <v>38</v>
      </c>
      <c r="N619" t="s">
        <v>28</v>
      </c>
      <c r="O619" t="s">
        <v>54</v>
      </c>
      <c r="P619" t="s">
        <v>1377</v>
      </c>
      <c r="Q619">
        <v>0</v>
      </c>
      <c r="R619">
        <v>208</v>
      </c>
      <c r="S619">
        <v>32</v>
      </c>
      <c r="T619">
        <v>4</v>
      </c>
      <c r="U619" t="b">
        <v>0</v>
      </c>
    </row>
    <row r="620" spans="1:21" x14ac:dyDescent="0.25">
      <c r="A620" t="s">
        <v>1378</v>
      </c>
      <c r="B620" s="1">
        <v>40916</v>
      </c>
      <c r="C620">
        <v>8</v>
      </c>
      <c r="D620">
        <v>1</v>
      </c>
      <c r="E620">
        <v>2012</v>
      </c>
      <c r="F620" s="1">
        <v>40916</v>
      </c>
      <c r="G620" t="s">
        <v>1379</v>
      </c>
      <c r="H620" t="s">
        <v>44</v>
      </c>
      <c r="I620" t="s">
        <v>280</v>
      </c>
      <c r="J620" t="s">
        <v>281</v>
      </c>
      <c r="K620" t="s">
        <v>47</v>
      </c>
      <c r="L620" t="s">
        <v>37</v>
      </c>
      <c r="M620" t="s">
        <v>38</v>
      </c>
      <c r="N620" t="s">
        <v>71</v>
      </c>
      <c r="O620" t="s">
        <v>295</v>
      </c>
      <c r="P620" t="s">
        <v>1380</v>
      </c>
      <c r="Q620">
        <v>0</v>
      </c>
      <c r="R620">
        <v>132</v>
      </c>
      <c r="S620">
        <v>36</v>
      </c>
      <c r="T620">
        <v>5</v>
      </c>
      <c r="U620" t="b">
        <v>1</v>
      </c>
    </row>
    <row r="621" spans="1:21" x14ac:dyDescent="0.25">
      <c r="A621" t="s">
        <v>1378</v>
      </c>
      <c r="B621" s="1">
        <v>40916</v>
      </c>
      <c r="C621">
        <v>8</v>
      </c>
      <c r="D621">
        <v>1</v>
      </c>
      <c r="E621">
        <v>2012</v>
      </c>
      <c r="F621" s="1">
        <v>40916</v>
      </c>
      <c r="G621" t="s">
        <v>1379</v>
      </c>
      <c r="H621" t="s">
        <v>44</v>
      </c>
      <c r="I621" t="s">
        <v>280</v>
      </c>
      <c r="J621" t="s">
        <v>281</v>
      </c>
      <c r="K621" t="s">
        <v>47</v>
      </c>
      <c r="L621" t="s">
        <v>37</v>
      </c>
      <c r="M621" t="s">
        <v>38</v>
      </c>
      <c r="N621" t="s">
        <v>28</v>
      </c>
      <c r="O621" t="s">
        <v>39</v>
      </c>
      <c r="P621" t="s">
        <v>1381</v>
      </c>
      <c r="Q621">
        <v>0</v>
      </c>
      <c r="R621">
        <v>34</v>
      </c>
      <c r="S621">
        <v>1</v>
      </c>
      <c r="T621">
        <v>2</v>
      </c>
      <c r="U621" t="b">
        <v>1</v>
      </c>
    </row>
    <row r="622" spans="1:21" x14ac:dyDescent="0.25">
      <c r="A622" t="s">
        <v>1378</v>
      </c>
      <c r="B622" s="1">
        <v>40916</v>
      </c>
      <c r="C622">
        <v>8</v>
      </c>
      <c r="D622">
        <v>1</v>
      </c>
      <c r="E622">
        <v>2012</v>
      </c>
      <c r="F622" s="1">
        <v>40916</v>
      </c>
      <c r="G622" t="s">
        <v>1379</v>
      </c>
      <c r="H622" t="s">
        <v>44</v>
      </c>
      <c r="I622" t="s">
        <v>280</v>
      </c>
      <c r="J622" t="s">
        <v>281</v>
      </c>
      <c r="K622" t="s">
        <v>47</v>
      </c>
      <c r="L622" t="s">
        <v>37</v>
      </c>
      <c r="M622" t="s">
        <v>38</v>
      </c>
      <c r="N622" t="s">
        <v>56</v>
      </c>
      <c r="O622" t="s">
        <v>81</v>
      </c>
      <c r="P622" t="s">
        <v>1382</v>
      </c>
      <c r="Q622">
        <v>0</v>
      </c>
      <c r="R622">
        <v>144</v>
      </c>
      <c r="S622">
        <v>29</v>
      </c>
      <c r="T622">
        <v>4</v>
      </c>
      <c r="U622" t="b">
        <v>1</v>
      </c>
    </row>
    <row r="623" spans="1:21" x14ac:dyDescent="0.25">
      <c r="A623" t="s">
        <v>1383</v>
      </c>
      <c r="B623" s="1">
        <v>40916</v>
      </c>
      <c r="C623">
        <v>8</v>
      </c>
      <c r="D623">
        <v>1</v>
      </c>
      <c r="E623">
        <v>2012</v>
      </c>
      <c r="F623" s="1">
        <v>40916</v>
      </c>
      <c r="G623" t="s">
        <v>1384</v>
      </c>
      <c r="H623" t="s">
        <v>61</v>
      </c>
      <c r="I623" t="s">
        <v>173</v>
      </c>
      <c r="J623" t="s">
        <v>1385</v>
      </c>
      <c r="K623" t="s">
        <v>36</v>
      </c>
      <c r="L623" t="s">
        <v>37</v>
      </c>
      <c r="M623" t="s">
        <v>98</v>
      </c>
      <c r="N623" t="s">
        <v>28</v>
      </c>
      <c r="O623" t="s">
        <v>39</v>
      </c>
      <c r="P623" t="s">
        <v>123</v>
      </c>
      <c r="Q623">
        <v>0</v>
      </c>
      <c r="R623">
        <v>154</v>
      </c>
      <c r="S623">
        <v>54</v>
      </c>
      <c r="T623">
        <v>3</v>
      </c>
      <c r="U623" t="b">
        <v>0</v>
      </c>
    </row>
    <row r="624" spans="1:21" x14ac:dyDescent="0.25">
      <c r="A624" t="s">
        <v>1383</v>
      </c>
      <c r="B624" s="1">
        <v>40916</v>
      </c>
      <c r="C624">
        <v>8</v>
      </c>
      <c r="D624">
        <v>1</v>
      </c>
      <c r="E624">
        <v>2012</v>
      </c>
      <c r="F624" s="1">
        <v>40916</v>
      </c>
      <c r="G624" t="s">
        <v>1384</v>
      </c>
      <c r="H624" t="s">
        <v>61</v>
      </c>
      <c r="I624" t="s">
        <v>173</v>
      </c>
      <c r="J624" t="s">
        <v>1385</v>
      </c>
      <c r="K624" t="s">
        <v>36</v>
      </c>
      <c r="L624" t="s">
        <v>37</v>
      </c>
      <c r="M624" t="s">
        <v>98</v>
      </c>
      <c r="N624" t="s">
        <v>56</v>
      </c>
      <c r="O624" t="s">
        <v>81</v>
      </c>
      <c r="P624" t="s">
        <v>1386</v>
      </c>
      <c r="Q624">
        <v>0</v>
      </c>
      <c r="R624">
        <v>108</v>
      </c>
      <c r="S624">
        <v>25</v>
      </c>
      <c r="T624">
        <v>4</v>
      </c>
      <c r="U624" t="b">
        <v>0</v>
      </c>
    </row>
    <row r="625" spans="1:21" x14ac:dyDescent="0.25">
      <c r="A625" t="s">
        <v>1383</v>
      </c>
      <c r="B625" s="1">
        <v>40916</v>
      </c>
      <c r="C625">
        <v>8</v>
      </c>
      <c r="D625">
        <v>1</v>
      </c>
      <c r="E625">
        <v>2012</v>
      </c>
      <c r="F625" s="1">
        <v>40916</v>
      </c>
      <c r="G625" t="s">
        <v>1384</v>
      </c>
      <c r="H625" t="s">
        <v>61</v>
      </c>
      <c r="I625" t="s">
        <v>173</v>
      </c>
      <c r="J625" t="s">
        <v>1385</v>
      </c>
      <c r="K625" t="s">
        <v>36</v>
      </c>
      <c r="L625" t="s">
        <v>37</v>
      </c>
      <c r="M625" t="s">
        <v>98</v>
      </c>
      <c r="N625" t="s">
        <v>56</v>
      </c>
      <c r="O625" t="s">
        <v>104</v>
      </c>
      <c r="P625" t="s">
        <v>1387</v>
      </c>
      <c r="Q625">
        <v>0</v>
      </c>
      <c r="R625">
        <v>1639</v>
      </c>
      <c r="S625">
        <v>-154</v>
      </c>
      <c r="T625">
        <v>3</v>
      </c>
      <c r="U625" t="b">
        <v>0</v>
      </c>
    </row>
    <row r="626" spans="1:21" x14ac:dyDescent="0.25">
      <c r="A626" t="s">
        <v>1388</v>
      </c>
      <c r="B626" s="1">
        <v>40916</v>
      </c>
      <c r="C626">
        <v>8</v>
      </c>
      <c r="D626">
        <v>1</v>
      </c>
      <c r="E626">
        <v>2012</v>
      </c>
      <c r="F626" s="1">
        <v>40916</v>
      </c>
      <c r="G626" t="s">
        <v>1389</v>
      </c>
      <c r="H626" t="s">
        <v>33</v>
      </c>
      <c r="I626" t="s">
        <v>34</v>
      </c>
      <c r="J626" t="s">
        <v>1390</v>
      </c>
      <c r="K626" t="s">
        <v>36</v>
      </c>
      <c r="L626" t="s">
        <v>37</v>
      </c>
      <c r="M626" t="s">
        <v>38</v>
      </c>
      <c r="N626" t="s">
        <v>71</v>
      </c>
      <c r="O626" t="s">
        <v>295</v>
      </c>
      <c r="P626" t="s">
        <v>815</v>
      </c>
      <c r="Q626">
        <v>0</v>
      </c>
      <c r="R626">
        <v>257</v>
      </c>
      <c r="S626">
        <v>31</v>
      </c>
      <c r="T626">
        <v>5</v>
      </c>
      <c r="U626" t="b">
        <v>1</v>
      </c>
    </row>
    <row r="627" spans="1:21" x14ac:dyDescent="0.25">
      <c r="A627" t="s">
        <v>1388</v>
      </c>
      <c r="B627" s="1">
        <v>40916</v>
      </c>
      <c r="C627">
        <v>8</v>
      </c>
      <c r="D627">
        <v>1</v>
      </c>
      <c r="E627">
        <v>2012</v>
      </c>
      <c r="F627" s="1">
        <v>40916</v>
      </c>
      <c r="G627" t="s">
        <v>1389</v>
      </c>
      <c r="H627" t="s">
        <v>33</v>
      </c>
      <c r="I627" t="s">
        <v>34</v>
      </c>
      <c r="J627" t="s">
        <v>1390</v>
      </c>
      <c r="K627" t="s">
        <v>36</v>
      </c>
      <c r="L627" t="s">
        <v>37</v>
      </c>
      <c r="M627" t="s">
        <v>38</v>
      </c>
      <c r="N627" t="s">
        <v>28</v>
      </c>
      <c r="O627" t="s">
        <v>90</v>
      </c>
      <c r="P627" t="s">
        <v>1391</v>
      </c>
      <c r="Q627">
        <v>0</v>
      </c>
      <c r="R627">
        <v>104</v>
      </c>
      <c r="S627">
        <v>39</v>
      </c>
      <c r="T627">
        <v>3</v>
      </c>
      <c r="U627" t="b">
        <v>0</v>
      </c>
    </row>
    <row r="628" spans="1:21" x14ac:dyDescent="0.25">
      <c r="A628" t="s">
        <v>1388</v>
      </c>
      <c r="B628" s="1">
        <v>40916</v>
      </c>
      <c r="C628">
        <v>8</v>
      </c>
      <c r="D628">
        <v>1</v>
      </c>
      <c r="E628">
        <v>2012</v>
      </c>
      <c r="F628" s="1">
        <v>40916</v>
      </c>
      <c r="G628" t="s">
        <v>1389</v>
      </c>
      <c r="H628" t="s">
        <v>33</v>
      </c>
      <c r="I628" t="s">
        <v>34</v>
      </c>
      <c r="J628" t="s">
        <v>1390</v>
      </c>
      <c r="K628" t="s">
        <v>36</v>
      </c>
      <c r="L628" t="s">
        <v>37</v>
      </c>
      <c r="M628" t="s">
        <v>38</v>
      </c>
      <c r="N628" t="s">
        <v>28</v>
      </c>
      <c r="O628" t="s">
        <v>48</v>
      </c>
      <c r="P628" t="s">
        <v>417</v>
      </c>
      <c r="Q628">
        <v>0</v>
      </c>
      <c r="R628">
        <v>53</v>
      </c>
      <c r="S628">
        <v>5</v>
      </c>
      <c r="T628">
        <v>2</v>
      </c>
      <c r="U628" t="b">
        <v>1</v>
      </c>
    </row>
    <row r="629" spans="1:21" x14ac:dyDescent="0.25">
      <c r="A629" t="s">
        <v>1388</v>
      </c>
      <c r="B629" s="1">
        <v>40916</v>
      </c>
      <c r="C629">
        <v>8</v>
      </c>
      <c r="D629">
        <v>1</v>
      </c>
      <c r="E629">
        <v>2012</v>
      </c>
      <c r="F629" s="1">
        <v>40916</v>
      </c>
      <c r="G629" t="s">
        <v>1389</v>
      </c>
      <c r="H629" t="s">
        <v>33</v>
      </c>
      <c r="I629" t="s">
        <v>34</v>
      </c>
      <c r="J629" t="s">
        <v>1390</v>
      </c>
      <c r="K629" t="s">
        <v>36</v>
      </c>
      <c r="L629" t="s">
        <v>37</v>
      </c>
      <c r="M629" t="s">
        <v>38</v>
      </c>
      <c r="N629" t="s">
        <v>28</v>
      </c>
      <c r="O629" t="s">
        <v>48</v>
      </c>
      <c r="P629" t="s">
        <v>1392</v>
      </c>
      <c r="Q629">
        <v>0</v>
      </c>
      <c r="R629">
        <v>32</v>
      </c>
      <c r="S629">
        <v>12</v>
      </c>
      <c r="T629">
        <v>2</v>
      </c>
      <c r="U629" t="b">
        <v>0</v>
      </c>
    </row>
    <row r="630" spans="1:21" x14ac:dyDescent="0.25">
      <c r="A630" t="s">
        <v>1388</v>
      </c>
      <c r="B630" s="1">
        <v>40916</v>
      </c>
      <c r="C630">
        <v>8</v>
      </c>
      <c r="D630">
        <v>1</v>
      </c>
      <c r="E630">
        <v>2012</v>
      </c>
      <c r="F630" s="1">
        <v>40916</v>
      </c>
      <c r="G630" t="s">
        <v>1389</v>
      </c>
      <c r="H630" t="s">
        <v>33</v>
      </c>
      <c r="I630" t="s">
        <v>34</v>
      </c>
      <c r="J630" t="s">
        <v>1390</v>
      </c>
      <c r="K630" t="s">
        <v>36</v>
      </c>
      <c r="L630" t="s">
        <v>37</v>
      </c>
      <c r="M630" t="s">
        <v>38</v>
      </c>
      <c r="N630" t="s">
        <v>28</v>
      </c>
      <c r="O630" t="s">
        <v>39</v>
      </c>
      <c r="P630" t="s">
        <v>1393</v>
      </c>
      <c r="Q630">
        <v>0</v>
      </c>
      <c r="R630">
        <v>18</v>
      </c>
      <c r="S630">
        <v>9</v>
      </c>
      <c r="T630">
        <v>4</v>
      </c>
      <c r="U630" t="b">
        <v>0</v>
      </c>
    </row>
    <row r="631" spans="1:21" x14ac:dyDescent="0.25">
      <c r="A631" t="s">
        <v>1388</v>
      </c>
      <c r="B631" s="1">
        <v>40916</v>
      </c>
      <c r="C631">
        <v>8</v>
      </c>
      <c r="D631">
        <v>1</v>
      </c>
      <c r="E631">
        <v>2012</v>
      </c>
      <c r="F631" s="1">
        <v>40916</v>
      </c>
      <c r="G631" t="s">
        <v>1389</v>
      </c>
      <c r="H631" t="s">
        <v>33</v>
      </c>
      <c r="I631" t="s">
        <v>34</v>
      </c>
      <c r="J631" t="s">
        <v>1390</v>
      </c>
      <c r="K631" t="s">
        <v>36</v>
      </c>
      <c r="L631" t="s">
        <v>37</v>
      </c>
      <c r="M631" t="s">
        <v>38</v>
      </c>
      <c r="N631" t="s">
        <v>28</v>
      </c>
      <c r="O631" t="s">
        <v>111</v>
      </c>
      <c r="P631" t="s">
        <v>1394</v>
      </c>
      <c r="Q631">
        <v>0</v>
      </c>
      <c r="R631">
        <v>119</v>
      </c>
      <c r="S631">
        <v>45</v>
      </c>
      <c r="T631">
        <v>3</v>
      </c>
      <c r="U631" t="b">
        <v>1</v>
      </c>
    </row>
    <row r="632" spans="1:21" x14ac:dyDescent="0.25">
      <c r="A632" t="s">
        <v>1388</v>
      </c>
      <c r="B632" s="1">
        <v>40916</v>
      </c>
      <c r="C632">
        <v>8</v>
      </c>
      <c r="D632">
        <v>1</v>
      </c>
      <c r="E632">
        <v>2012</v>
      </c>
      <c r="F632" s="1">
        <v>40916</v>
      </c>
      <c r="G632" t="s">
        <v>1389</v>
      </c>
      <c r="H632" t="s">
        <v>33</v>
      </c>
      <c r="I632" t="s">
        <v>34</v>
      </c>
      <c r="J632" t="s">
        <v>1390</v>
      </c>
      <c r="K632" t="s">
        <v>36</v>
      </c>
      <c r="L632" t="s">
        <v>37</v>
      </c>
      <c r="M632" t="s">
        <v>38</v>
      </c>
      <c r="N632" t="s">
        <v>28</v>
      </c>
      <c r="O632" t="s">
        <v>227</v>
      </c>
      <c r="P632" t="s">
        <v>1395</v>
      </c>
      <c r="Q632">
        <v>0</v>
      </c>
      <c r="R632">
        <v>46</v>
      </c>
      <c r="S632">
        <v>3</v>
      </c>
      <c r="T632">
        <v>4</v>
      </c>
      <c r="U632" t="b">
        <v>1</v>
      </c>
    </row>
    <row r="633" spans="1:21" x14ac:dyDescent="0.25">
      <c r="A633" t="s">
        <v>1388</v>
      </c>
      <c r="B633" s="1">
        <v>40916</v>
      </c>
      <c r="C633">
        <v>8</v>
      </c>
      <c r="D633">
        <v>1</v>
      </c>
      <c r="E633">
        <v>2012</v>
      </c>
      <c r="F633" s="1">
        <v>40916</v>
      </c>
      <c r="G633" t="s">
        <v>1389</v>
      </c>
      <c r="H633" t="s">
        <v>33</v>
      </c>
      <c r="I633" t="s">
        <v>34</v>
      </c>
      <c r="J633" t="s">
        <v>1390</v>
      </c>
      <c r="K633" t="s">
        <v>36</v>
      </c>
      <c r="L633" t="s">
        <v>37</v>
      </c>
      <c r="M633" t="s">
        <v>38</v>
      </c>
      <c r="N633" t="s">
        <v>28</v>
      </c>
      <c r="O633" t="s">
        <v>54</v>
      </c>
      <c r="P633" t="s">
        <v>1396</v>
      </c>
      <c r="Q633">
        <v>0</v>
      </c>
      <c r="R633">
        <v>179</v>
      </c>
      <c r="S633">
        <v>69</v>
      </c>
      <c r="T633">
        <v>1</v>
      </c>
      <c r="U633" t="b">
        <v>0</v>
      </c>
    </row>
    <row r="634" spans="1:21" x14ac:dyDescent="0.25">
      <c r="A634" t="s">
        <v>1388</v>
      </c>
      <c r="B634" s="1">
        <v>40916</v>
      </c>
      <c r="C634">
        <v>8</v>
      </c>
      <c r="D634">
        <v>1</v>
      </c>
      <c r="E634">
        <v>2012</v>
      </c>
      <c r="F634" s="1">
        <v>40916</v>
      </c>
      <c r="G634" t="s">
        <v>1389</v>
      </c>
      <c r="H634" t="s">
        <v>33</v>
      </c>
      <c r="I634" t="s">
        <v>34</v>
      </c>
      <c r="J634" t="s">
        <v>1390</v>
      </c>
      <c r="K634" t="s">
        <v>36</v>
      </c>
      <c r="L634" t="s">
        <v>37</v>
      </c>
      <c r="M634" t="s">
        <v>38</v>
      </c>
      <c r="N634" t="s">
        <v>56</v>
      </c>
      <c r="O634" t="s">
        <v>104</v>
      </c>
      <c r="P634" t="s">
        <v>1397</v>
      </c>
      <c r="Q634">
        <v>0</v>
      </c>
      <c r="R634">
        <v>223</v>
      </c>
      <c r="S634">
        <v>27</v>
      </c>
      <c r="T634">
        <v>3</v>
      </c>
      <c r="U634" t="b">
        <v>1</v>
      </c>
    </row>
    <row r="635" spans="1:21" x14ac:dyDescent="0.25">
      <c r="A635" t="s">
        <v>1398</v>
      </c>
      <c r="B635" s="1">
        <v>40916</v>
      </c>
      <c r="C635">
        <v>8</v>
      </c>
      <c r="D635">
        <v>1</v>
      </c>
      <c r="E635">
        <v>2012</v>
      </c>
      <c r="F635" s="1">
        <v>40916</v>
      </c>
      <c r="G635" t="s">
        <v>265</v>
      </c>
      <c r="H635" t="s">
        <v>67</v>
      </c>
      <c r="I635" t="s">
        <v>68</v>
      </c>
      <c r="J635" t="s">
        <v>1399</v>
      </c>
      <c r="K635" t="s">
        <v>25</v>
      </c>
      <c r="L635" t="s">
        <v>70</v>
      </c>
      <c r="M635" t="s">
        <v>27</v>
      </c>
      <c r="N635" t="s">
        <v>28</v>
      </c>
      <c r="O635" t="s">
        <v>90</v>
      </c>
      <c r="P635" t="s">
        <v>992</v>
      </c>
      <c r="Q635">
        <v>0</v>
      </c>
      <c r="R635">
        <v>3979</v>
      </c>
      <c r="S635">
        <v>1990</v>
      </c>
      <c r="T635">
        <v>7</v>
      </c>
      <c r="U635" t="b">
        <v>1</v>
      </c>
    </row>
    <row r="636" spans="1:21" x14ac:dyDescent="0.25">
      <c r="A636" t="s">
        <v>1398</v>
      </c>
      <c r="B636" s="1">
        <v>40916</v>
      </c>
      <c r="C636">
        <v>8</v>
      </c>
      <c r="D636">
        <v>1</v>
      </c>
      <c r="E636">
        <v>2012</v>
      </c>
      <c r="F636" s="1">
        <v>40916</v>
      </c>
      <c r="G636" t="s">
        <v>265</v>
      </c>
      <c r="H636" t="s">
        <v>67</v>
      </c>
      <c r="I636" t="s">
        <v>68</v>
      </c>
      <c r="J636" t="s">
        <v>1399</v>
      </c>
      <c r="K636" t="s">
        <v>25</v>
      </c>
      <c r="L636" t="s">
        <v>70</v>
      </c>
      <c r="M636" t="s">
        <v>27</v>
      </c>
      <c r="N636" t="s">
        <v>28</v>
      </c>
      <c r="O636" t="s">
        <v>151</v>
      </c>
      <c r="P636" t="s">
        <v>1400</v>
      </c>
      <c r="Q636">
        <v>0</v>
      </c>
      <c r="R636">
        <v>44</v>
      </c>
      <c r="S636">
        <v>13</v>
      </c>
      <c r="T636">
        <v>3</v>
      </c>
      <c r="U636" t="b">
        <v>1</v>
      </c>
    </row>
    <row r="637" spans="1:21" x14ac:dyDescent="0.25">
      <c r="A637" t="s">
        <v>1398</v>
      </c>
      <c r="B637" s="1">
        <v>40916</v>
      </c>
      <c r="C637">
        <v>8</v>
      </c>
      <c r="D637">
        <v>1</v>
      </c>
      <c r="E637">
        <v>2012</v>
      </c>
      <c r="F637" s="1">
        <v>40916</v>
      </c>
      <c r="G637" t="s">
        <v>265</v>
      </c>
      <c r="H637" t="s">
        <v>67</v>
      </c>
      <c r="I637" t="s">
        <v>68</v>
      </c>
      <c r="J637" t="s">
        <v>1399</v>
      </c>
      <c r="K637" t="s">
        <v>25</v>
      </c>
      <c r="L637" t="s">
        <v>70</v>
      </c>
      <c r="M637" t="s">
        <v>27</v>
      </c>
      <c r="N637" t="s">
        <v>56</v>
      </c>
      <c r="O637" t="s">
        <v>185</v>
      </c>
      <c r="P637" t="s">
        <v>1401</v>
      </c>
      <c r="Q637">
        <v>0</v>
      </c>
      <c r="R637">
        <v>428</v>
      </c>
      <c r="S637">
        <v>193</v>
      </c>
      <c r="T637">
        <v>3</v>
      </c>
      <c r="U637" t="b">
        <v>1</v>
      </c>
    </row>
    <row r="638" spans="1:21" x14ac:dyDescent="0.25">
      <c r="A638" t="s">
        <v>1402</v>
      </c>
      <c r="B638" s="1">
        <v>40917</v>
      </c>
      <c r="C638">
        <v>9</v>
      </c>
      <c r="D638">
        <v>1</v>
      </c>
      <c r="E638">
        <v>2012</v>
      </c>
      <c r="F638" s="1">
        <v>40917</v>
      </c>
      <c r="G638" t="s">
        <v>1403</v>
      </c>
      <c r="H638" t="s">
        <v>44</v>
      </c>
      <c r="I638" t="s">
        <v>1404</v>
      </c>
      <c r="J638" t="s">
        <v>1405</v>
      </c>
      <c r="K638" t="s">
        <v>47</v>
      </c>
      <c r="L638" t="s">
        <v>37</v>
      </c>
      <c r="M638" t="s">
        <v>38</v>
      </c>
      <c r="N638" t="s">
        <v>28</v>
      </c>
      <c r="O638" t="s">
        <v>90</v>
      </c>
      <c r="P638" t="s">
        <v>1406</v>
      </c>
      <c r="Q638">
        <v>0</v>
      </c>
      <c r="R638">
        <v>188</v>
      </c>
      <c r="S638">
        <v>75</v>
      </c>
      <c r="T638">
        <v>3</v>
      </c>
      <c r="U638" t="b">
        <v>1</v>
      </c>
    </row>
    <row r="639" spans="1:21" x14ac:dyDescent="0.25">
      <c r="A639" t="s">
        <v>1407</v>
      </c>
      <c r="B639" s="1">
        <v>40917</v>
      </c>
      <c r="C639">
        <v>9</v>
      </c>
      <c r="D639">
        <v>1</v>
      </c>
      <c r="E639">
        <v>2012</v>
      </c>
      <c r="F639" s="1">
        <v>40917</v>
      </c>
      <c r="G639" t="s">
        <v>89</v>
      </c>
      <c r="H639" t="s">
        <v>67</v>
      </c>
      <c r="I639" t="s">
        <v>68</v>
      </c>
      <c r="J639" t="s">
        <v>1408</v>
      </c>
      <c r="K639" t="s">
        <v>25</v>
      </c>
      <c r="L639" t="s">
        <v>37</v>
      </c>
      <c r="M639" t="s">
        <v>38</v>
      </c>
      <c r="N639" t="s">
        <v>71</v>
      </c>
      <c r="O639" t="s">
        <v>74</v>
      </c>
      <c r="P639" t="s">
        <v>1409</v>
      </c>
      <c r="Q639">
        <v>0</v>
      </c>
      <c r="R639">
        <v>135</v>
      </c>
      <c r="S639">
        <v>45</v>
      </c>
      <c r="T639">
        <v>3</v>
      </c>
      <c r="U639" t="b">
        <v>1</v>
      </c>
    </row>
    <row r="640" spans="1:21" x14ac:dyDescent="0.25">
      <c r="A640" t="s">
        <v>1407</v>
      </c>
      <c r="B640" s="1">
        <v>40917</v>
      </c>
      <c r="C640">
        <v>9</v>
      </c>
      <c r="D640">
        <v>1</v>
      </c>
      <c r="E640">
        <v>2012</v>
      </c>
      <c r="F640" s="1">
        <v>40917</v>
      </c>
      <c r="G640" t="s">
        <v>89</v>
      </c>
      <c r="H640" t="s">
        <v>67</v>
      </c>
      <c r="I640" t="s">
        <v>68</v>
      </c>
      <c r="J640" t="s">
        <v>1408</v>
      </c>
      <c r="K640" t="s">
        <v>25</v>
      </c>
      <c r="L640" t="s">
        <v>37</v>
      </c>
      <c r="M640" t="s">
        <v>38</v>
      </c>
      <c r="N640" t="s">
        <v>28</v>
      </c>
      <c r="O640" t="s">
        <v>48</v>
      </c>
      <c r="P640" t="s">
        <v>1410</v>
      </c>
      <c r="Q640">
        <v>0</v>
      </c>
      <c r="R640">
        <v>298</v>
      </c>
      <c r="S640">
        <v>71</v>
      </c>
      <c r="T640">
        <v>6</v>
      </c>
      <c r="U640" t="b">
        <v>1</v>
      </c>
    </row>
    <row r="641" spans="1:21" x14ac:dyDescent="0.25">
      <c r="A641" t="s">
        <v>1407</v>
      </c>
      <c r="B641" s="1">
        <v>40917</v>
      </c>
      <c r="C641">
        <v>9</v>
      </c>
      <c r="D641">
        <v>1</v>
      </c>
      <c r="E641">
        <v>2012</v>
      </c>
      <c r="F641" s="1">
        <v>40917</v>
      </c>
      <c r="G641" t="s">
        <v>89</v>
      </c>
      <c r="H641" t="s">
        <v>67</v>
      </c>
      <c r="I641" t="s">
        <v>68</v>
      </c>
      <c r="J641" t="s">
        <v>1408</v>
      </c>
      <c r="K641" t="s">
        <v>25</v>
      </c>
      <c r="L641" t="s">
        <v>37</v>
      </c>
      <c r="M641" t="s">
        <v>38</v>
      </c>
      <c r="N641" t="s">
        <v>28</v>
      </c>
      <c r="O641" t="s">
        <v>54</v>
      </c>
      <c r="P641" t="s">
        <v>1411</v>
      </c>
      <c r="Q641">
        <v>0</v>
      </c>
      <c r="R641">
        <v>80</v>
      </c>
      <c r="S641">
        <v>8</v>
      </c>
      <c r="T641">
        <v>5</v>
      </c>
      <c r="U641" t="b">
        <v>1</v>
      </c>
    </row>
    <row r="642" spans="1:21" x14ac:dyDescent="0.25">
      <c r="A642" t="s">
        <v>1407</v>
      </c>
      <c r="B642" s="1">
        <v>40917</v>
      </c>
      <c r="C642">
        <v>9</v>
      </c>
      <c r="D642">
        <v>1</v>
      </c>
      <c r="E642">
        <v>2012</v>
      </c>
      <c r="F642" s="1">
        <v>40917</v>
      </c>
      <c r="G642" t="s">
        <v>89</v>
      </c>
      <c r="H642" t="s">
        <v>67</v>
      </c>
      <c r="I642" t="s">
        <v>68</v>
      </c>
      <c r="J642" t="s">
        <v>1408</v>
      </c>
      <c r="K642" t="s">
        <v>25</v>
      </c>
      <c r="L642" t="s">
        <v>37</v>
      </c>
      <c r="M642" t="s">
        <v>38</v>
      </c>
      <c r="N642" t="s">
        <v>56</v>
      </c>
      <c r="O642" t="s">
        <v>104</v>
      </c>
      <c r="P642" t="s">
        <v>1412</v>
      </c>
      <c r="Q642">
        <v>0</v>
      </c>
      <c r="R642">
        <v>136</v>
      </c>
      <c r="S642">
        <v>68</v>
      </c>
      <c r="T642">
        <v>2</v>
      </c>
      <c r="U642" t="b">
        <v>0</v>
      </c>
    </row>
    <row r="643" spans="1:21" x14ac:dyDescent="0.25">
      <c r="A643" t="s">
        <v>1413</v>
      </c>
      <c r="B643" s="1">
        <v>40917</v>
      </c>
      <c r="C643">
        <v>9</v>
      </c>
      <c r="D643">
        <v>1</v>
      </c>
      <c r="E643">
        <v>2012</v>
      </c>
      <c r="F643" s="1">
        <v>40917</v>
      </c>
      <c r="G643" t="s">
        <v>1414</v>
      </c>
      <c r="H643" t="s">
        <v>61</v>
      </c>
      <c r="I643" t="s">
        <v>108</v>
      </c>
      <c r="J643" t="s">
        <v>226</v>
      </c>
      <c r="K643" t="s">
        <v>36</v>
      </c>
      <c r="L643" t="s">
        <v>26</v>
      </c>
      <c r="M643" t="s">
        <v>27</v>
      </c>
      <c r="N643" t="s">
        <v>71</v>
      </c>
      <c r="O643" t="s">
        <v>72</v>
      </c>
      <c r="P643" t="s">
        <v>1415</v>
      </c>
      <c r="Q643">
        <v>0</v>
      </c>
      <c r="R643">
        <v>766</v>
      </c>
      <c r="S643">
        <v>315</v>
      </c>
      <c r="T643">
        <v>7</v>
      </c>
      <c r="U643" t="b">
        <v>0</v>
      </c>
    </row>
    <row r="644" spans="1:21" x14ac:dyDescent="0.25">
      <c r="A644" t="s">
        <v>1413</v>
      </c>
      <c r="B644" s="1">
        <v>40917</v>
      </c>
      <c r="C644">
        <v>9</v>
      </c>
      <c r="D644">
        <v>1</v>
      </c>
      <c r="E644">
        <v>2012</v>
      </c>
      <c r="F644" s="1">
        <v>40917</v>
      </c>
      <c r="G644" t="s">
        <v>1414</v>
      </c>
      <c r="H644" t="s">
        <v>61</v>
      </c>
      <c r="I644" t="s">
        <v>108</v>
      </c>
      <c r="J644" t="s">
        <v>226</v>
      </c>
      <c r="K644" t="s">
        <v>36</v>
      </c>
      <c r="L644" t="s">
        <v>26</v>
      </c>
      <c r="M644" t="s">
        <v>27</v>
      </c>
      <c r="N644" t="s">
        <v>28</v>
      </c>
      <c r="O644" t="s">
        <v>111</v>
      </c>
      <c r="P644" t="s">
        <v>1416</v>
      </c>
      <c r="Q644">
        <v>0</v>
      </c>
      <c r="R644">
        <v>61</v>
      </c>
      <c r="S644">
        <v>30</v>
      </c>
      <c r="T644">
        <v>2</v>
      </c>
      <c r="U644" t="b">
        <v>1</v>
      </c>
    </row>
    <row r="645" spans="1:21" x14ac:dyDescent="0.25">
      <c r="A645" t="s">
        <v>1413</v>
      </c>
      <c r="B645" s="1">
        <v>40917</v>
      </c>
      <c r="C645">
        <v>9</v>
      </c>
      <c r="D645">
        <v>1</v>
      </c>
      <c r="E645">
        <v>2012</v>
      </c>
      <c r="F645" s="1">
        <v>40917</v>
      </c>
      <c r="G645" t="s">
        <v>1414</v>
      </c>
      <c r="H645" t="s">
        <v>61</v>
      </c>
      <c r="I645" t="s">
        <v>108</v>
      </c>
      <c r="J645" t="s">
        <v>226</v>
      </c>
      <c r="K645" t="s">
        <v>36</v>
      </c>
      <c r="L645" t="s">
        <v>26</v>
      </c>
      <c r="M645" t="s">
        <v>27</v>
      </c>
      <c r="N645" t="s">
        <v>56</v>
      </c>
      <c r="O645" t="s">
        <v>57</v>
      </c>
      <c r="P645" t="s">
        <v>1417</v>
      </c>
      <c r="Q645">
        <v>0</v>
      </c>
      <c r="R645">
        <v>454</v>
      </c>
      <c r="S645">
        <v>-75</v>
      </c>
      <c r="T645">
        <v>2</v>
      </c>
      <c r="U645" t="b">
        <v>0</v>
      </c>
    </row>
    <row r="646" spans="1:21" x14ac:dyDescent="0.25">
      <c r="A646" t="s">
        <v>1418</v>
      </c>
      <c r="B646" s="1">
        <v>40918</v>
      </c>
      <c r="C646">
        <v>10</v>
      </c>
      <c r="D646">
        <v>1</v>
      </c>
      <c r="E646">
        <v>2012</v>
      </c>
      <c r="F646" s="1">
        <v>40918</v>
      </c>
      <c r="G646" t="s">
        <v>141</v>
      </c>
      <c r="H646" t="s">
        <v>120</v>
      </c>
      <c r="I646" t="s">
        <v>209</v>
      </c>
      <c r="J646" t="s">
        <v>1419</v>
      </c>
      <c r="K646" t="s">
        <v>47</v>
      </c>
      <c r="L646" t="s">
        <v>37</v>
      </c>
      <c r="M646" t="s">
        <v>38</v>
      </c>
      <c r="N646" t="s">
        <v>71</v>
      </c>
      <c r="O646" t="s">
        <v>74</v>
      </c>
      <c r="P646" t="s">
        <v>1420</v>
      </c>
      <c r="Q646">
        <v>0</v>
      </c>
      <c r="R646">
        <v>149</v>
      </c>
      <c r="S646">
        <v>33</v>
      </c>
      <c r="T646">
        <v>3</v>
      </c>
      <c r="U646" t="b">
        <v>0</v>
      </c>
    </row>
    <row r="647" spans="1:21" x14ac:dyDescent="0.25">
      <c r="A647" t="s">
        <v>1418</v>
      </c>
      <c r="B647" s="1">
        <v>40918</v>
      </c>
      <c r="C647">
        <v>10</v>
      </c>
      <c r="D647">
        <v>1</v>
      </c>
      <c r="E647">
        <v>2012</v>
      </c>
      <c r="F647" s="1">
        <v>40918</v>
      </c>
      <c r="G647" t="s">
        <v>141</v>
      </c>
      <c r="H647" t="s">
        <v>120</v>
      </c>
      <c r="I647" t="s">
        <v>209</v>
      </c>
      <c r="J647" t="s">
        <v>1419</v>
      </c>
      <c r="K647" t="s">
        <v>47</v>
      </c>
      <c r="L647" t="s">
        <v>37</v>
      </c>
      <c r="M647" t="s">
        <v>38</v>
      </c>
      <c r="N647" t="s">
        <v>56</v>
      </c>
      <c r="O647" t="s">
        <v>185</v>
      </c>
      <c r="P647" t="s">
        <v>1421</v>
      </c>
      <c r="Q647">
        <v>0</v>
      </c>
      <c r="R647">
        <v>1200</v>
      </c>
      <c r="S647">
        <v>480</v>
      </c>
      <c r="T647">
        <v>4</v>
      </c>
      <c r="U647" t="b">
        <v>1</v>
      </c>
    </row>
    <row r="648" spans="1:21" x14ac:dyDescent="0.25">
      <c r="A648" t="s">
        <v>1422</v>
      </c>
      <c r="B648" s="1">
        <v>40918</v>
      </c>
      <c r="C648">
        <v>10</v>
      </c>
      <c r="D648">
        <v>1</v>
      </c>
      <c r="E648">
        <v>2012</v>
      </c>
      <c r="F648" s="1">
        <v>40918</v>
      </c>
      <c r="G648" t="s">
        <v>519</v>
      </c>
      <c r="H648" t="s">
        <v>61</v>
      </c>
      <c r="I648" t="s">
        <v>308</v>
      </c>
      <c r="J648" t="s">
        <v>892</v>
      </c>
      <c r="K648" t="s">
        <v>36</v>
      </c>
      <c r="L648" t="s">
        <v>70</v>
      </c>
      <c r="M648" t="s">
        <v>38</v>
      </c>
      <c r="N648" t="s">
        <v>71</v>
      </c>
      <c r="O648" t="s">
        <v>72</v>
      </c>
      <c r="P648" t="s">
        <v>128</v>
      </c>
      <c r="Q648">
        <v>0</v>
      </c>
      <c r="R648">
        <v>1853</v>
      </c>
      <c r="S648">
        <v>576</v>
      </c>
      <c r="T648">
        <v>5</v>
      </c>
      <c r="U648" t="b">
        <v>1</v>
      </c>
    </row>
    <row r="649" spans="1:21" x14ac:dyDescent="0.25">
      <c r="A649" t="s">
        <v>1423</v>
      </c>
      <c r="B649" s="1">
        <v>40918</v>
      </c>
      <c r="C649">
        <v>10</v>
      </c>
      <c r="D649">
        <v>1</v>
      </c>
      <c r="E649">
        <v>2012</v>
      </c>
      <c r="F649" s="1">
        <v>40918</v>
      </c>
      <c r="G649" t="s">
        <v>1424</v>
      </c>
      <c r="H649" t="s">
        <v>126</v>
      </c>
      <c r="I649" t="s">
        <v>304</v>
      </c>
      <c r="J649" t="s">
        <v>304</v>
      </c>
      <c r="K649" t="s">
        <v>25</v>
      </c>
      <c r="L649" t="s">
        <v>37</v>
      </c>
      <c r="M649" t="s">
        <v>98</v>
      </c>
      <c r="N649" t="s">
        <v>28</v>
      </c>
      <c r="O649" t="s">
        <v>111</v>
      </c>
      <c r="P649" t="s">
        <v>1425</v>
      </c>
      <c r="Q649">
        <v>1</v>
      </c>
      <c r="R649">
        <v>100</v>
      </c>
      <c r="S649">
        <v>-90</v>
      </c>
      <c r="T649">
        <v>5</v>
      </c>
      <c r="U649" t="b">
        <v>1</v>
      </c>
    </row>
    <row r="650" spans="1:21" x14ac:dyDescent="0.25">
      <c r="A650" t="s">
        <v>1423</v>
      </c>
      <c r="B650" s="1">
        <v>40918</v>
      </c>
      <c r="C650">
        <v>10</v>
      </c>
      <c r="D650">
        <v>1</v>
      </c>
      <c r="E650">
        <v>2012</v>
      </c>
      <c r="F650" s="1">
        <v>40918</v>
      </c>
      <c r="G650" t="s">
        <v>1424</v>
      </c>
      <c r="H650" t="s">
        <v>126</v>
      </c>
      <c r="I650" t="s">
        <v>304</v>
      </c>
      <c r="J650" t="s">
        <v>304</v>
      </c>
      <c r="K650" t="s">
        <v>25</v>
      </c>
      <c r="L650" t="s">
        <v>37</v>
      </c>
      <c r="M650" t="s">
        <v>98</v>
      </c>
      <c r="N650" t="s">
        <v>28</v>
      </c>
      <c r="O650" t="s">
        <v>151</v>
      </c>
      <c r="P650" t="s">
        <v>1426</v>
      </c>
      <c r="Q650">
        <v>1</v>
      </c>
      <c r="R650">
        <v>34</v>
      </c>
      <c r="S650">
        <v>-9</v>
      </c>
      <c r="T650">
        <v>7</v>
      </c>
      <c r="U650" t="b">
        <v>1</v>
      </c>
    </row>
    <row r="651" spans="1:21" x14ac:dyDescent="0.25">
      <c r="A651" t="s">
        <v>1427</v>
      </c>
      <c r="B651" s="1">
        <v>40918</v>
      </c>
      <c r="C651">
        <v>10</v>
      </c>
      <c r="D651">
        <v>1</v>
      </c>
      <c r="E651">
        <v>2012</v>
      </c>
      <c r="F651" s="1">
        <v>40918</v>
      </c>
      <c r="G651" t="s">
        <v>1428</v>
      </c>
      <c r="H651" t="s">
        <v>44</v>
      </c>
      <c r="I651" t="s">
        <v>1404</v>
      </c>
      <c r="J651" t="s">
        <v>1405</v>
      </c>
      <c r="K651" t="s">
        <v>47</v>
      </c>
      <c r="L651" t="s">
        <v>70</v>
      </c>
      <c r="M651" t="s">
        <v>38</v>
      </c>
      <c r="N651" t="s">
        <v>28</v>
      </c>
      <c r="O651" t="s">
        <v>48</v>
      </c>
      <c r="P651" t="s">
        <v>1429</v>
      </c>
      <c r="Q651">
        <v>0</v>
      </c>
      <c r="R651">
        <v>81</v>
      </c>
      <c r="S651">
        <v>27</v>
      </c>
      <c r="T651">
        <v>4</v>
      </c>
      <c r="U651" t="b">
        <v>0</v>
      </c>
    </row>
    <row r="652" spans="1:21" x14ac:dyDescent="0.25">
      <c r="A652" t="s">
        <v>1427</v>
      </c>
      <c r="B652" s="1">
        <v>40918</v>
      </c>
      <c r="C652">
        <v>10</v>
      </c>
      <c r="D652">
        <v>1</v>
      </c>
      <c r="E652">
        <v>2012</v>
      </c>
      <c r="F652" s="1">
        <v>40918</v>
      </c>
      <c r="G652" t="s">
        <v>1428</v>
      </c>
      <c r="H652" t="s">
        <v>44</v>
      </c>
      <c r="I652" t="s">
        <v>1404</v>
      </c>
      <c r="J652" t="s">
        <v>1405</v>
      </c>
      <c r="K652" t="s">
        <v>47</v>
      </c>
      <c r="L652" t="s">
        <v>70</v>
      </c>
      <c r="M652" t="s">
        <v>38</v>
      </c>
      <c r="N652" t="s">
        <v>28</v>
      </c>
      <c r="O652" t="s">
        <v>48</v>
      </c>
      <c r="P652" t="s">
        <v>731</v>
      </c>
      <c r="Q652">
        <v>0</v>
      </c>
      <c r="R652">
        <v>108</v>
      </c>
      <c r="S652">
        <v>18</v>
      </c>
      <c r="T652">
        <v>7</v>
      </c>
      <c r="U652" t="b">
        <v>0</v>
      </c>
    </row>
    <row r="653" spans="1:21" x14ac:dyDescent="0.25">
      <c r="A653" t="s">
        <v>1427</v>
      </c>
      <c r="B653" s="1">
        <v>40918</v>
      </c>
      <c r="C653">
        <v>10</v>
      </c>
      <c r="D653">
        <v>1</v>
      </c>
      <c r="E653">
        <v>2012</v>
      </c>
      <c r="F653" s="1">
        <v>40918</v>
      </c>
      <c r="G653" t="s">
        <v>1428</v>
      </c>
      <c r="H653" t="s">
        <v>44</v>
      </c>
      <c r="I653" t="s">
        <v>1404</v>
      </c>
      <c r="J653" t="s">
        <v>1405</v>
      </c>
      <c r="K653" t="s">
        <v>47</v>
      </c>
      <c r="L653" t="s">
        <v>70</v>
      </c>
      <c r="M653" t="s">
        <v>38</v>
      </c>
      <c r="N653" t="s">
        <v>28</v>
      </c>
      <c r="O653" t="s">
        <v>39</v>
      </c>
      <c r="P653" t="s">
        <v>565</v>
      </c>
      <c r="Q653">
        <v>0</v>
      </c>
      <c r="R653">
        <v>67</v>
      </c>
      <c r="S653">
        <v>27</v>
      </c>
      <c r="T653">
        <v>5</v>
      </c>
      <c r="U653" t="b">
        <v>0</v>
      </c>
    </row>
    <row r="654" spans="1:21" x14ac:dyDescent="0.25">
      <c r="A654" t="s">
        <v>1427</v>
      </c>
      <c r="B654" s="1">
        <v>40918</v>
      </c>
      <c r="C654">
        <v>10</v>
      </c>
      <c r="D654">
        <v>1</v>
      </c>
      <c r="E654">
        <v>2012</v>
      </c>
      <c r="F654" s="1">
        <v>40918</v>
      </c>
      <c r="G654" t="s">
        <v>1428</v>
      </c>
      <c r="H654" t="s">
        <v>44</v>
      </c>
      <c r="I654" t="s">
        <v>1404</v>
      </c>
      <c r="J654" t="s">
        <v>1405</v>
      </c>
      <c r="K654" t="s">
        <v>47</v>
      </c>
      <c r="L654" t="s">
        <v>70</v>
      </c>
      <c r="M654" t="s">
        <v>38</v>
      </c>
      <c r="N654" t="s">
        <v>28</v>
      </c>
      <c r="O654" t="s">
        <v>151</v>
      </c>
      <c r="P654" t="s">
        <v>462</v>
      </c>
      <c r="Q654">
        <v>0</v>
      </c>
      <c r="R654">
        <v>62</v>
      </c>
      <c r="S654">
        <v>19</v>
      </c>
      <c r="T654">
        <v>4</v>
      </c>
      <c r="U654" t="b">
        <v>1</v>
      </c>
    </row>
    <row r="655" spans="1:21" x14ac:dyDescent="0.25">
      <c r="A655" t="s">
        <v>1427</v>
      </c>
      <c r="B655" s="1">
        <v>40918</v>
      </c>
      <c r="C655">
        <v>10</v>
      </c>
      <c r="D655">
        <v>1</v>
      </c>
      <c r="E655">
        <v>2012</v>
      </c>
      <c r="F655" s="1">
        <v>40918</v>
      </c>
      <c r="G655" t="s">
        <v>1428</v>
      </c>
      <c r="H655" t="s">
        <v>44</v>
      </c>
      <c r="I655" t="s">
        <v>1404</v>
      </c>
      <c r="J655" t="s">
        <v>1405</v>
      </c>
      <c r="K655" t="s">
        <v>47</v>
      </c>
      <c r="L655" t="s">
        <v>70</v>
      </c>
      <c r="M655" t="s">
        <v>38</v>
      </c>
      <c r="N655" t="s">
        <v>28</v>
      </c>
      <c r="O655" t="s">
        <v>227</v>
      </c>
      <c r="P655" t="s">
        <v>935</v>
      </c>
      <c r="Q655">
        <v>0</v>
      </c>
      <c r="R655">
        <v>57</v>
      </c>
      <c r="S655">
        <v>14</v>
      </c>
      <c r="T655">
        <v>5</v>
      </c>
      <c r="U655" t="b">
        <v>1</v>
      </c>
    </row>
    <row r="656" spans="1:21" x14ac:dyDescent="0.25">
      <c r="A656" t="s">
        <v>1427</v>
      </c>
      <c r="B656" s="1">
        <v>40918</v>
      </c>
      <c r="C656">
        <v>10</v>
      </c>
      <c r="D656">
        <v>1</v>
      </c>
      <c r="E656">
        <v>2012</v>
      </c>
      <c r="F656" s="1">
        <v>40918</v>
      </c>
      <c r="G656" t="s">
        <v>1428</v>
      </c>
      <c r="H656" t="s">
        <v>44</v>
      </c>
      <c r="I656" t="s">
        <v>1404</v>
      </c>
      <c r="J656" t="s">
        <v>1405</v>
      </c>
      <c r="K656" t="s">
        <v>47</v>
      </c>
      <c r="L656" t="s">
        <v>70</v>
      </c>
      <c r="M656" t="s">
        <v>38</v>
      </c>
      <c r="N656" t="s">
        <v>56</v>
      </c>
      <c r="O656" t="s">
        <v>57</v>
      </c>
      <c r="P656" t="s">
        <v>1430</v>
      </c>
      <c r="Q656">
        <v>0</v>
      </c>
      <c r="R656">
        <v>918</v>
      </c>
      <c r="S656">
        <v>-398</v>
      </c>
      <c r="T656">
        <v>9</v>
      </c>
      <c r="U656" t="b">
        <v>1</v>
      </c>
    </row>
    <row r="657" spans="1:21" x14ac:dyDescent="0.25">
      <c r="A657" t="s">
        <v>1427</v>
      </c>
      <c r="B657" s="1">
        <v>40918</v>
      </c>
      <c r="C657">
        <v>10</v>
      </c>
      <c r="D657">
        <v>1</v>
      </c>
      <c r="E657">
        <v>2012</v>
      </c>
      <c r="F657" s="1">
        <v>40918</v>
      </c>
      <c r="G657" t="s">
        <v>1428</v>
      </c>
      <c r="H657" t="s">
        <v>44</v>
      </c>
      <c r="I657" t="s">
        <v>1404</v>
      </c>
      <c r="J657" t="s">
        <v>1405</v>
      </c>
      <c r="K657" t="s">
        <v>47</v>
      </c>
      <c r="L657" t="s">
        <v>70</v>
      </c>
      <c r="M657" t="s">
        <v>38</v>
      </c>
      <c r="N657" t="s">
        <v>56</v>
      </c>
      <c r="O657" t="s">
        <v>104</v>
      </c>
      <c r="P657" t="s">
        <v>1431</v>
      </c>
      <c r="Q657">
        <v>0</v>
      </c>
      <c r="R657">
        <v>97</v>
      </c>
      <c r="S657">
        <v>-29</v>
      </c>
      <c r="T657">
        <v>2</v>
      </c>
      <c r="U657" t="b">
        <v>0</v>
      </c>
    </row>
    <row r="658" spans="1:21" x14ac:dyDescent="0.25">
      <c r="A658" t="s">
        <v>1432</v>
      </c>
      <c r="B658" s="1">
        <v>40919</v>
      </c>
      <c r="C658">
        <v>11</v>
      </c>
      <c r="D658">
        <v>1</v>
      </c>
      <c r="E658">
        <v>2012</v>
      </c>
      <c r="F658" s="1">
        <v>40919</v>
      </c>
      <c r="G658" t="s">
        <v>1363</v>
      </c>
      <c r="H658" t="s">
        <v>33</v>
      </c>
      <c r="I658" t="s">
        <v>34</v>
      </c>
      <c r="J658" t="s">
        <v>1134</v>
      </c>
      <c r="K658" t="s">
        <v>36</v>
      </c>
      <c r="L658" t="s">
        <v>37</v>
      </c>
      <c r="M658" t="s">
        <v>38</v>
      </c>
      <c r="N658" t="s">
        <v>28</v>
      </c>
      <c r="O658" t="s">
        <v>39</v>
      </c>
      <c r="P658" t="s">
        <v>1433</v>
      </c>
      <c r="Q658">
        <v>0</v>
      </c>
      <c r="R658">
        <v>30</v>
      </c>
      <c r="S658">
        <v>14</v>
      </c>
      <c r="T658">
        <v>4</v>
      </c>
      <c r="U658" t="b">
        <v>0</v>
      </c>
    </row>
    <row r="659" spans="1:21" x14ac:dyDescent="0.25">
      <c r="A659" t="s">
        <v>1434</v>
      </c>
      <c r="B659" s="1">
        <v>40919</v>
      </c>
      <c r="C659">
        <v>11</v>
      </c>
      <c r="D659">
        <v>1</v>
      </c>
      <c r="E659">
        <v>2012</v>
      </c>
      <c r="F659" s="1">
        <v>40919</v>
      </c>
      <c r="G659" t="s">
        <v>1435</v>
      </c>
      <c r="H659" t="s">
        <v>33</v>
      </c>
      <c r="I659" t="s">
        <v>313</v>
      </c>
      <c r="J659" t="s">
        <v>1436</v>
      </c>
      <c r="K659" t="s">
        <v>36</v>
      </c>
      <c r="L659" t="s">
        <v>70</v>
      </c>
      <c r="M659" t="s">
        <v>38</v>
      </c>
      <c r="N659" t="s">
        <v>28</v>
      </c>
      <c r="O659" t="s">
        <v>48</v>
      </c>
      <c r="P659" t="s">
        <v>1437</v>
      </c>
      <c r="Q659">
        <v>0</v>
      </c>
      <c r="R659">
        <v>164</v>
      </c>
      <c r="S659">
        <v>78</v>
      </c>
      <c r="T659">
        <v>3</v>
      </c>
      <c r="U659" t="b">
        <v>0</v>
      </c>
    </row>
    <row r="660" spans="1:21" x14ac:dyDescent="0.25">
      <c r="A660" t="s">
        <v>1434</v>
      </c>
      <c r="B660" s="1">
        <v>40919</v>
      </c>
      <c r="C660">
        <v>11</v>
      </c>
      <c r="D660">
        <v>1</v>
      </c>
      <c r="E660">
        <v>2012</v>
      </c>
      <c r="F660" s="1">
        <v>40919</v>
      </c>
      <c r="G660" t="s">
        <v>1435</v>
      </c>
      <c r="H660" t="s">
        <v>33</v>
      </c>
      <c r="I660" t="s">
        <v>313</v>
      </c>
      <c r="J660" t="s">
        <v>1436</v>
      </c>
      <c r="K660" t="s">
        <v>36</v>
      </c>
      <c r="L660" t="s">
        <v>70</v>
      </c>
      <c r="M660" t="s">
        <v>38</v>
      </c>
      <c r="N660" t="s">
        <v>28</v>
      </c>
      <c r="O660" t="s">
        <v>48</v>
      </c>
      <c r="P660" t="s">
        <v>1195</v>
      </c>
      <c r="Q660">
        <v>0</v>
      </c>
      <c r="R660">
        <v>72</v>
      </c>
      <c r="S660">
        <v>14</v>
      </c>
      <c r="T660">
        <v>3</v>
      </c>
      <c r="U660" t="b">
        <v>0</v>
      </c>
    </row>
    <row r="661" spans="1:21" x14ac:dyDescent="0.25">
      <c r="A661" t="s">
        <v>1434</v>
      </c>
      <c r="B661" s="1">
        <v>40919</v>
      </c>
      <c r="C661">
        <v>11</v>
      </c>
      <c r="D661">
        <v>1</v>
      </c>
      <c r="E661">
        <v>2012</v>
      </c>
      <c r="F661" s="1">
        <v>40919</v>
      </c>
      <c r="G661" t="s">
        <v>1435</v>
      </c>
      <c r="H661" t="s">
        <v>33</v>
      </c>
      <c r="I661" t="s">
        <v>313</v>
      </c>
      <c r="J661" t="s">
        <v>1436</v>
      </c>
      <c r="K661" t="s">
        <v>36</v>
      </c>
      <c r="L661" t="s">
        <v>70</v>
      </c>
      <c r="M661" t="s">
        <v>38</v>
      </c>
      <c r="N661" t="s">
        <v>28</v>
      </c>
      <c r="O661" t="s">
        <v>111</v>
      </c>
      <c r="P661" t="s">
        <v>1438</v>
      </c>
      <c r="Q661">
        <v>0</v>
      </c>
      <c r="R661">
        <v>120</v>
      </c>
      <c r="S661">
        <v>30</v>
      </c>
      <c r="T661">
        <v>6</v>
      </c>
      <c r="U661" t="b">
        <v>1</v>
      </c>
    </row>
    <row r="662" spans="1:21" x14ac:dyDescent="0.25">
      <c r="A662" t="s">
        <v>1439</v>
      </c>
      <c r="B662" s="1">
        <v>40919</v>
      </c>
      <c r="C662">
        <v>11</v>
      </c>
      <c r="D662">
        <v>1</v>
      </c>
      <c r="E662">
        <v>2012</v>
      </c>
      <c r="F662" s="1">
        <v>40919</v>
      </c>
      <c r="G662" t="s">
        <v>1440</v>
      </c>
      <c r="H662" t="s">
        <v>61</v>
      </c>
      <c r="I662" t="s">
        <v>62</v>
      </c>
      <c r="J662" t="s">
        <v>259</v>
      </c>
      <c r="K662" t="s">
        <v>36</v>
      </c>
      <c r="L662" t="s">
        <v>70</v>
      </c>
      <c r="M662" t="s">
        <v>38</v>
      </c>
      <c r="N662" t="s">
        <v>28</v>
      </c>
      <c r="O662" t="s">
        <v>151</v>
      </c>
      <c r="P662" t="s">
        <v>1441</v>
      </c>
      <c r="Q662">
        <v>1</v>
      </c>
      <c r="R662">
        <v>49</v>
      </c>
      <c r="S662">
        <v>0</v>
      </c>
      <c r="T662">
        <v>6</v>
      </c>
      <c r="U662" t="b">
        <v>0</v>
      </c>
    </row>
    <row r="663" spans="1:21" x14ac:dyDescent="0.25">
      <c r="A663" t="s">
        <v>1442</v>
      </c>
      <c r="B663" s="1">
        <v>40919</v>
      </c>
      <c r="C663">
        <v>11</v>
      </c>
      <c r="D663">
        <v>1</v>
      </c>
      <c r="E663">
        <v>2012</v>
      </c>
      <c r="F663" s="1">
        <v>40919</v>
      </c>
      <c r="G663" t="s">
        <v>1443</v>
      </c>
      <c r="H663" t="s">
        <v>61</v>
      </c>
      <c r="I663" t="s">
        <v>326</v>
      </c>
      <c r="J663" t="s">
        <v>1444</v>
      </c>
      <c r="K663" t="s">
        <v>36</v>
      </c>
      <c r="L663" t="s">
        <v>37</v>
      </c>
      <c r="M663" t="s">
        <v>98</v>
      </c>
      <c r="N663" t="s">
        <v>28</v>
      </c>
      <c r="O663" t="s">
        <v>111</v>
      </c>
      <c r="P663" t="s">
        <v>773</v>
      </c>
      <c r="Q663">
        <v>0</v>
      </c>
      <c r="R663">
        <v>119</v>
      </c>
      <c r="S663">
        <v>14</v>
      </c>
      <c r="T663">
        <v>5</v>
      </c>
      <c r="U663" t="b">
        <v>0</v>
      </c>
    </row>
    <row r="664" spans="1:21" x14ac:dyDescent="0.25">
      <c r="A664" t="s">
        <v>1445</v>
      </c>
      <c r="B664" s="1">
        <v>40919</v>
      </c>
      <c r="C664">
        <v>11</v>
      </c>
      <c r="D664">
        <v>1</v>
      </c>
      <c r="E664">
        <v>2012</v>
      </c>
      <c r="F664" s="1">
        <v>40919</v>
      </c>
      <c r="G664" t="s">
        <v>166</v>
      </c>
      <c r="H664" t="s">
        <v>293</v>
      </c>
      <c r="I664" t="s">
        <v>714</v>
      </c>
      <c r="J664" t="s">
        <v>1446</v>
      </c>
      <c r="K664" t="s">
        <v>36</v>
      </c>
      <c r="L664" t="s">
        <v>26</v>
      </c>
      <c r="M664" t="s">
        <v>38</v>
      </c>
      <c r="N664" t="s">
        <v>28</v>
      </c>
      <c r="O664" t="s">
        <v>54</v>
      </c>
      <c r="P664" t="s">
        <v>681</v>
      </c>
      <c r="Q664">
        <v>1</v>
      </c>
      <c r="R664">
        <v>85</v>
      </c>
      <c r="S664">
        <v>-5</v>
      </c>
      <c r="T664">
        <v>10</v>
      </c>
      <c r="U664" t="b">
        <v>0</v>
      </c>
    </row>
    <row r="665" spans="1:21" x14ac:dyDescent="0.25">
      <c r="A665" t="s">
        <v>1447</v>
      </c>
      <c r="B665" s="1">
        <v>40920</v>
      </c>
      <c r="C665">
        <v>12</v>
      </c>
      <c r="D665">
        <v>1</v>
      </c>
      <c r="E665">
        <v>2012</v>
      </c>
      <c r="F665" s="1">
        <v>40920</v>
      </c>
      <c r="G665" t="s">
        <v>1403</v>
      </c>
      <c r="H665" t="s">
        <v>61</v>
      </c>
      <c r="I665" t="s">
        <v>1357</v>
      </c>
      <c r="J665" t="s">
        <v>1448</v>
      </c>
      <c r="K665" t="s">
        <v>36</v>
      </c>
      <c r="L665" t="s">
        <v>37</v>
      </c>
      <c r="M665" t="s">
        <v>38</v>
      </c>
      <c r="N665" t="s">
        <v>71</v>
      </c>
      <c r="O665" t="s">
        <v>74</v>
      </c>
      <c r="P665" t="s">
        <v>1449</v>
      </c>
      <c r="Q665">
        <v>0</v>
      </c>
      <c r="R665">
        <v>651</v>
      </c>
      <c r="S665">
        <v>145</v>
      </c>
      <c r="T665">
        <v>5</v>
      </c>
      <c r="U665" t="b">
        <v>1</v>
      </c>
    </row>
    <row r="666" spans="1:21" x14ac:dyDescent="0.25">
      <c r="A666" t="s">
        <v>1447</v>
      </c>
      <c r="B666" s="1">
        <v>40920</v>
      </c>
      <c r="C666">
        <v>12</v>
      </c>
      <c r="D666">
        <v>1</v>
      </c>
      <c r="E666">
        <v>2012</v>
      </c>
      <c r="F666" s="1">
        <v>40920</v>
      </c>
      <c r="G666" t="s">
        <v>1403</v>
      </c>
      <c r="H666" t="s">
        <v>61</v>
      </c>
      <c r="I666" t="s">
        <v>1357</v>
      </c>
      <c r="J666" t="s">
        <v>1448</v>
      </c>
      <c r="K666" t="s">
        <v>36</v>
      </c>
      <c r="L666" t="s">
        <v>37</v>
      </c>
      <c r="M666" t="s">
        <v>38</v>
      </c>
      <c r="N666" t="s">
        <v>28</v>
      </c>
      <c r="O666" t="s">
        <v>48</v>
      </c>
      <c r="P666" t="s">
        <v>1166</v>
      </c>
      <c r="Q666">
        <v>0</v>
      </c>
      <c r="R666">
        <v>38</v>
      </c>
      <c r="S666">
        <v>9</v>
      </c>
      <c r="T666">
        <v>2</v>
      </c>
      <c r="U666" t="b">
        <v>1</v>
      </c>
    </row>
    <row r="667" spans="1:21" x14ac:dyDescent="0.25">
      <c r="A667" t="s">
        <v>1447</v>
      </c>
      <c r="B667" s="1">
        <v>40920</v>
      </c>
      <c r="C667">
        <v>12</v>
      </c>
      <c r="D667">
        <v>1</v>
      </c>
      <c r="E667">
        <v>2012</v>
      </c>
      <c r="F667" s="1">
        <v>40920</v>
      </c>
      <c r="G667" t="s">
        <v>1403</v>
      </c>
      <c r="H667" t="s">
        <v>61</v>
      </c>
      <c r="I667" t="s">
        <v>1357</v>
      </c>
      <c r="J667" t="s">
        <v>1448</v>
      </c>
      <c r="K667" t="s">
        <v>36</v>
      </c>
      <c r="L667" t="s">
        <v>37</v>
      </c>
      <c r="M667" t="s">
        <v>38</v>
      </c>
      <c r="N667" t="s">
        <v>28</v>
      </c>
      <c r="O667" t="s">
        <v>39</v>
      </c>
      <c r="P667" t="s">
        <v>1450</v>
      </c>
      <c r="Q667">
        <v>0</v>
      </c>
      <c r="R667">
        <v>13</v>
      </c>
      <c r="S667">
        <v>5</v>
      </c>
      <c r="T667">
        <v>1</v>
      </c>
      <c r="U667" t="b">
        <v>1</v>
      </c>
    </row>
    <row r="668" spans="1:21" x14ac:dyDescent="0.25">
      <c r="A668" t="s">
        <v>1447</v>
      </c>
      <c r="B668" s="1">
        <v>40920</v>
      </c>
      <c r="C668">
        <v>12</v>
      </c>
      <c r="D668">
        <v>1</v>
      </c>
      <c r="E668">
        <v>2012</v>
      </c>
      <c r="F668" s="1">
        <v>40920</v>
      </c>
      <c r="G668" t="s">
        <v>1403</v>
      </c>
      <c r="H668" t="s">
        <v>61</v>
      </c>
      <c r="I668" t="s">
        <v>1357</v>
      </c>
      <c r="J668" t="s">
        <v>1448</v>
      </c>
      <c r="K668" t="s">
        <v>36</v>
      </c>
      <c r="L668" t="s">
        <v>37</v>
      </c>
      <c r="M668" t="s">
        <v>38</v>
      </c>
      <c r="N668" t="s">
        <v>28</v>
      </c>
      <c r="O668" t="s">
        <v>39</v>
      </c>
      <c r="P668" t="s">
        <v>1451</v>
      </c>
      <c r="Q668">
        <v>0</v>
      </c>
      <c r="R668">
        <v>43</v>
      </c>
      <c r="S668">
        <v>9</v>
      </c>
      <c r="T668">
        <v>3</v>
      </c>
      <c r="U668" t="b">
        <v>1</v>
      </c>
    </row>
    <row r="669" spans="1:21" x14ac:dyDescent="0.25">
      <c r="A669" t="s">
        <v>1447</v>
      </c>
      <c r="B669" s="1">
        <v>40920</v>
      </c>
      <c r="C669">
        <v>12</v>
      </c>
      <c r="D669">
        <v>1</v>
      </c>
      <c r="E669">
        <v>2012</v>
      </c>
      <c r="F669" s="1">
        <v>40920</v>
      </c>
      <c r="G669" t="s">
        <v>1403</v>
      </c>
      <c r="H669" t="s">
        <v>61</v>
      </c>
      <c r="I669" t="s">
        <v>1357</v>
      </c>
      <c r="J669" t="s">
        <v>1448</v>
      </c>
      <c r="K669" t="s">
        <v>36</v>
      </c>
      <c r="L669" t="s">
        <v>37</v>
      </c>
      <c r="M669" t="s">
        <v>38</v>
      </c>
      <c r="N669" t="s">
        <v>28</v>
      </c>
      <c r="O669" t="s">
        <v>54</v>
      </c>
      <c r="P669" t="s">
        <v>181</v>
      </c>
      <c r="Q669">
        <v>0</v>
      </c>
      <c r="R669">
        <v>693</v>
      </c>
      <c r="S669">
        <v>254</v>
      </c>
      <c r="T669">
        <v>6</v>
      </c>
      <c r="U669" t="b">
        <v>1</v>
      </c>
    </row>
    <row r="670" spans="1:21" x14ac:dyDescent="0.25">
      <c r="A670" t="s">
        <v>1452</v>
      </c>
      <c r="B670" s="1">
        <v>40920</v>
      </c>
      <c r="C670">
        <v>12</v>
      </c>
      <c r="D670">
        <v>1</v>
      </c>
      <c r="E670">
        <v>2012</v>
      </c>
      <c r="F670" s="1">
        <v>40920</v>
      </c>
      <c r="G670" t="s">
        <v>1403</v>
      </c>
      <c r="H670" t="s">
        <v>61</v>
      </c>
      <c r="I670" t="s">
        <v>450</v>
      </c>
      <c r="J670" t="s">
        <v>1453</v>
      </c>
      <c r="K670" t="s">
        <v>36</v>
      </c>
      <c r="L670" t="s">
        <v>37</v>
      </c>
      <c r="M670" t="s">
        <v>38</v>
      </c>
      <c r="N670" t="s">
        <v>28</v>
      </c>
      <c r="O670" t="s">
        <v>39</v>
      </c>
      <c r="P670" t="s">
        <v>756</v>
      </c>
      <c r="Q670">
        <v>0</v>
      </c>
      <c r="R670">
        <v>50</v>
      </c>
      <c r="S670">
        <v>6</v>
      </c>
      <c r="T670">
        <v>4</v>
      </c>
      <c r="U670" t="b">
        <v>1</v>
      </c>
    </row>
    <row r="671" spans="1:21" x14ac:dyDescent="0.25">
      <c r="A671" t="s">
        <v>1452</v>
      </c>
      <c r="B671" s="1">
        <v>40920</v>
      </c>
      <c r="C671">
        <v>12</v>
      </c>
      <c r="D671">
        <v>1</v>
      </c>
      <c r="E671">
        <v>2012</v>
      </c>
      <c r="F671" s="1">
        <v>40920</v>
      </c>
      <c r="G671" t="s">
        <v>1403</v>
      </c>
      <c r="H671" t="s">
        <v>61</v>
      </c>
      <c r="I671" t="s">
        <v>450</v>
      </c>
      <c r="J671" t="s">
        <v>1453</v>
      </c>
      <c r="K671" t="s">
        <v>36</v>
      </c>
      <c r="L671" t="s">
        <v>37</v>
      </c>
      <c r="M671" t="s">
        <v>38</v>
      </c>
      <c r="N671" t="s">
        <v>28</v>
      </c>
      <c r="O671" t="s">
        <v>227</v>
      </c>
      <c r="P671" t="s">
        <v>437</v>
      </c>
      <c r="Q671">
        <v>0</v>
      </c>
      <c r="R671">
        <v>6</v>
      </c>
      <c r="S671">
        <v>0</v>
      </c>
      <c r="T671">
        <v>1</v>
      </c>
      <c r="U671" t="b">
        <v>0</v>
      </c>
    </row>
    <row r="672" spans="1:21" x14ac:dyDescent="0.25">
      <c r="A672" t="s">
        <v>1452</v>
      </c>
      <c r="B672" s="1">
        <v>40920</v>
      </c>
      <c r="C672">
        <v>12</v>
      </c>
      <c r="D672">
        <v>1</v>
      </c>
      <c r="E672">
        <v>2012</v>
      </c>
      <c r="F672" s="1">
        <v>40920</v>
      </c>
      <c r="G672" t="s">
        <v>1403</v>
      </c>
      <c r="H672" t="s">
        <v>61</v>
      </c>
      <c r="I672" t="s">
        <v>450</v>
      </c>
      <c r="J672" t="s">
        <v>1453</v>
      </c>
      <c r="K672" t="s">
        <v>36</v>
      </c>
      <c r="L672" t="s">
        <v>37</v>
      </c>
      <c r="M672" t="s">
        <v>38</v>
      </c>
      <c r="N672" t="s">
        <v>56</v>
      </c>
      <c r="O672" t="s">
        <v>185</v>
      </c>
      <c r="P672" t="s">
        <v>1454</v>
      </c>
      <c r="Q672">
        <v>0</v>
      </c>
      <c r="R672">
        <v>903</v>
      </c>
      <c r="S672">
        <v>-43</v>
      </c>
      <c r="T672">
        <v>3</v>
      </c>
      <c r="U672" t="b">
        <v>0</v>
      </c>
    </row>
    <row r="673" spans="1:21" x14ac:dyDescent="0.25">
      <c r="A673" t="s">
        <v>1455</v>
      </c>
      <c r="B673" s="1">
        <v>40920</v>
      </c>
      <c r="C673">
        <v>12</v>
      </c>
      <c r="D673">
        <v>1</v>
      </c>
      <c r="E673">
        <v>2012</v>
      </c>
      <c r="F673" s="1">
        <v>40920</v>
      </c>
      <c r="G673" t="s">
        <v>1456</v>
      </c>
      <c r="H673" t="s">
        <v>67</v>
      </c>
      <c r="I673" t="s">
        <v>496</v>
      </c>
      <c r="J673" t="s">
        <v>497</v>
      </c>
      <c r="K673" t="s">
        <v>25</v>
      </c>
      <c r="L673" t="s">
        <v>37</v>
      </c>
      <c r="M673" t="s">
        <v>38</v>
      </c>
      <c r="N673" t="s">
        <v>28</v>
      </c>
      <c r="O673" t="s">
        <v>48</v>
      </c>
      <c r="P673" t="s">
        <v>846</v>
      </c>
      <c r="Q673">
        <v>0</v>
      </c>
      <c r="R673">
        <v>232</v>
      </c>
      <c r="S673">
        <v>60</v>
      </c>
      <c r="T673">
        <v>5</v>
      </c>
      <c r="U673" t="b">
        <v>0</v>
      </c>
    </row>
    <row r="674" spans="1:21" x14ac:dyDescent="0.25">
      <c r="A674" t="s">
        <v>1457</v>
      </c>
      <c r="B674" s="1">
        <v>40940</v>
      </c>
      <c r="C674">
        <v>1</v>
      </c>
      <c r="D674">
        <v>2</v>
      </c>
      <c r="E674">
        <v>2012</v>
      </c>
      <c r="F674" s="1">
        <v>40940</v>
      </c>
      <c r="G674" t="s">
        <v>1073</v>
      </c>
      <c r="H674" t="s">
        <v>61</v>
      </c>
      <c r="I674" t="s">
        <v>115</v>
      </c>
      <c r="J674" t="s">
        <v>1458</v>
      </c>
      <c r="K674" t="s">
        <v>36</v>
      </c>
      <c r="L674" t="s">
        <v>70</v>
      </c>
      <c r="M674" t="s">
        <v>38</v>
      </c>
      <c r="N674" t="s">
        <v>28</v>
      </c>
      <c r="O674" t="s">
        <v>151</v>
      </c>
      <c r="P674" t="s">
        <v>1459</v>
      </c>
      <c r="Q674">
        <v>0</v>
      </c>
      <c r="R674">
        <v>26</v>
      </c>
      <c r="S674">
        <v>10</v>
      </c>
      <c r="T674">
        <v>3</v>
      </c>
      <c r="U674" t="b">
        <v>1</v>
      </c>
    </row>
    <row r="675" spans="1:21" x14ac:dyDescent="0.25">
      <c r="A675" t="s">
        <v>1460</v>
      </c>
      <c r="B675" s="1">
        <v>40940</v>
      </c>
      <c r="C675">
        <v>1</v>
      </c>
      <c r="D675">
        <v>2</v>
      </c>
      <c r="E675">
        <v>2012</v>
      </c>
      <c r="F675" s="1">
        <v>40940</v>
      </c>
      <c r="G675" t="s">
        <v>1461</v>
      </c>
      <c r="H675" t="s">
        <v>120</v>
      </c>
      <c r="I675" t="s">
        <v>778</v>
      </c>
      <c r="J675" t="s">
        <v>778</v>
      </c>
      <c r="K675" t="s">
        <v>47</v>
      </c>
      <c r="L675" t="s">
        <v>70</v>
      </c>
      <c r="M675" t="s">
        <v>38</v>
      </c>
      <c r="N675" t="s">
        <v>28</v>
      </c>
      <c r="O675" t="s">
        <v>227</v>
      </c>
      <c r="P675" t="s">
        <v>1138</v>
      </c>
      <c r="Q675">
        <v>0</v>
      </c>
      <c r="R675">
        <v>61</v>
      </c>
      <c r="S675">
        <v>10</v>
      </c>
      <c r="T675">
        <v>7</v>
      </c>
      <c r="U675" t="b">
        <v>1</v>
      </c>
    </row>
    <row r="676" spans="1:21" x14ac:dyDescent="0.25">
      <c r="A676" t="s">
        <v>1462</v>
      </c>
      <c r="B676" s="1">
        <v>40941</v>
      </c>
      <c r="C676">
        <v>2</v>
      </c>
      <c r="D676">
        <v>2</v>
      </c>
      <c r="E676">
        <v>2012</v>
      </c>
      <c r="F676" s="1">
        <v>40941</v>
      </c>
      <c r="G676" t="s">
        <v>1463</v>
      </c>
      <c r="H676" t="s">
        <v>33</v>
      </c>
      <c r="I676" t="s">
        <v>266</v>
      </c>
      <c r="J676" t="s">
        <v>510</v>
      </c>
      <c r="K676" t="s">
        <v>36</v>
      </c>
      <c r="L676" t="s">
        <v>37</v>
      </c>
      <c r="M676" t="s">
        <v>38</v>
      </c>
      <c r="N676" t="s">
        <v>56</v>
      </c>
      <c r="O676" t="s">
        <v>81</v>
      </c>
      <c r="P676" t="s">
        <v>1464</v>
      </c>
      <c r="Q676">
        <v>0</v>
      </c>
      <c r="R676">
        <v>1779</v>
      </c>
      <c r="S676">
        <v>711</v>
      </c>
      <c r="T676">
        <v>7</v>
      </c>
      <c r="U676" t="b">
        <v>0</v>
      </c>
    </row>
    <row r="677" spans="1:21" x14ac:dyDescent="0.25">
      <c r="A677" t="s">
        <v>1465</v>
      </c>
      <c r="B677" s="1">
        <v>40941</v>
      </c>
      <c r="C677">
        <v>2</v>
      </c>
      <c r="D677">
        <v>2</v>
      </c>
      <c r="E677">
        <v>2012</v>
      </c>
      <c r="F677" s="1">
        <v>40941</v>
      </c>
      <c r="G677" t="s">
        <v>1466</v>
      </c>
      <c r="H677" t="s">
        <v>61</v>
      </c>
      <c r="I677" t="s">
        <v>115</v>
      </c>
      <c r="J677" t="s">
        <v>501</v>
      </c>
      <c r="K677" t="s">
        <v>36</v>
      </c>
      <c r="L677" t="s">
        <v>37</v>
      </c>
      <c r="M677" t="s">
        <v>38</v>
      </c>
      <c r="N677" t="s">
        <v>71</v>
      </c>
      <c r="O677" t="s">
        <v>72</v>
      </c>
      <c r="P677" t="s">
        <v>932</v>
      </c>
      <c r="Q677">
        <v>0</v>
      </c>
      <c r="R677">
        <v>256</v>
      </c>
      <c r="S677">
        <v>100</v>
      </c>
      <c r="T677">
        <v>2</v>
      </c>
      <c r="U677" t="b">
        <v>1</v>
      </c>
    </row>
    <row r="678" spans="1:21" x14ac:dyDescent="0.25">
      <c r="A678" t="s">
        <v>1465</v>
      </c>
      <c r="B678" s="1">
        <v>40941</v>
      </c>
      <c r="C678">
        <v>2</v>
      </c>
      <c r="D678">
        <v>2</v>
      </c>
      <c r="E678">
        <v>2012</v>
      </c>
      <c r="F678" s="1">
        <v>40941</v>
      </c>
      <c r="G678" t="s">
        <v>1466</v>
      </c>
      <c r="H678" t="s">
        <v>61</v>
      </c>
      <c r="I678" t="s">
        <v>115</v>
      </c>
      <c r="J678" t="s">
        <v>501</v>
      </c>
      <c r="K678" t="s">
        <v>36</v>
      </c>
      <c r="L678" t="s">
        <v>37</v>
      </c>
      <c r="M678" t="s">
        <v>38</v>
      </c>
      <c r="N678" t="s">
        <v>28</v>
      </c>
      <c r="O678" t="s">
        <v>48</v>
      </c>
      <c r="P678" t="s">
        <v>1410</v>
      </c>
      <c r="Q678">
        <v>0</v>
      </c>
      <c r="R678">
        <v>298</v>
      </c>
      <c r="S678">
        <v>71</v>
      </c>
      <c r="T678">
        <v>6</v>
      </c>
      <c r="U678" t="b">
        <v>1</v>
      </c>
    </row>
    <row r="679" spans="1:21" x14ac:dyDescent="0.25">
      <c r="A679" t="s">
        <v>1465</v>
      </c>
      <c r="B679" s="1">
        <v>40941</v>
      </c>
      <c r="C679">
        <v>2</v>
      </c>
      <c r="D679">
        <v>2</v>
      </c>
      <c r="E679">
        <v>2012</v>
      </c>
      <c r="F679" s="1">
        <v>40941</v>
      </c>
      <c r="G679" t="s">
        <v>1466</v>
      </c>
      <c r="H679" t="s">
        <v>61</v>
      </c>
      <c r="I679" t="s">
        <v>115</v>
      </c>
      <c r="J679" t="s">
        <v>501</v>
      </c>
      <c r="K679" t="s">
        <v>36</v>
      </c>
      <c r="L679" t="s">
        <v>37</v>
      </c>
      <c r="M679" t="s">
        <v>38</v>
      </c>
      <c r="N679" t="s">
        <v>28</v>
      </c>
      <c r="O679" t="s">
        <v>39</v>
      </c>
      <c r="P679" t="s">
        <v>1113</v>
      </c>
      <c r="Q679">
        <v>0</v>
      </c>
      <c r="R679">
        <v>108</v>
      </c>
      <c r="S679">
        <v>4</v>
      </c>
      <c r="T679">
        <v>9</v>
      </c>
      <c r="U679" t="b">
        <v>0</v>
      </c>
    </row>
    <row r="680" spans="1:21" x14ac:dyDescent="0.25">
      <c r="A680" t="s">
        <v>1467</v>
      </c>
      <c r="B680" s="1">
        <v>40942</v>
      </c>
      <c r="C680">
        <v>3</v>
      </c>
      <c r="D680">
        <v>2</v>
      </c>
      <c r="E680">
        <v>2012</v>
      </c>
      <c r="F680" s="1">
        <v>40942</v>
      </c>
      <c r="G680" t="s">
        <v>1468</v>
      </c>
      <c r="H680" t="s">
        <v>120</v>
      </c>
      <c r="I680" t="s">
        <v>1469</v>
      </c>
      <c r="J680" t="s">
        <v>1470</v>
      </c>
      <c r="K680" t="s">
        <v>47</v>
      </c>
      <c r="L680" t="s">
        <v>37</v>
      </c>
      <c r="M680" t="s">
        <v>98</v>
      </c>
      <c r="N680" t="s">
        <v>56</v>
      </c>
      <c r="O680" t="s">
        <v>185</v>
      </c>
      <c r="P680" t="s">
        <v>1471</v>
      </c>
      <c r="Q680">
        <v>0</v>
      </c>
      <c r="R680">
        <v>2105</v>
      </c>
      <c r="S680">
        <v>989</v>
      </c>
      <c r="T680">
        <v>11</v>
      </c>
      <c r="U680" t="b">
        <v>0</v>
      </c>
    </row>
    <row r="681" spans="1:21" x14ac:dyDescent="0.25">
      <c r="A681" t="s">
        <v>1467</v>
      </c>
      <c r="B681" s="1">
        <v>40942</v>
      </c>
      <c r="C681">
        <v>3</v>
      </c>
      <c r="D681">
        <v>2</v>
      </c>
      <c r="E681">
        <v>2012</v>
      </c>
      <c r="F681" s="1">
        <v>40942</v>
      </c>
      <c r="G681" t="s">
        <v>1468</v>
      </c>
      <c r="H681" t="s">
        <v>120</v>
      </c>
      <c r="I681" t="s">
        <v>1469</v>
      </c>
      <c r="J681" t="s">
        <v>1470</v>
      </c>
      <c r="K681" t="s">
        <v>47</v>
      </c>
      <c r="L681" t="s">
        <v>37</v>
      </c>
      <c r="M681" t="s">
        <v>98</v>
      </c>
      <c r="N681" t="s">
        <v>56</v>
      </c>
      <c r="O681" t="s">
        <v>57</v>
      </c>
      <c r="P681" t="s">
        <v>1472</v>
      </c>
      <c r="Q681">
        <v>0</v>
      </c>
      <c r="R681">
        <v>815</v>
      </c>
      <c r="S681">
        <v>-91</v>
      </c>
      <c r="T681">
        <v>3</v>
      </c>
      <c r="U681" t="b">
        <v>0</v>
      </c>
    </row>
    <row r="682" spans="1:21" x14ac:dyDescent="0.25">
      <c r="A682" t="s">
        <v>1473</v>
      </c>
      <c r="B682" s="1">
        <v>40942</v>
      </c>
      <c r="C682">
        <v>3</v>
      </c>
      <c r="D682">
        <v>2</v>
      </c>
      <c r="E682">
        <v>2012</v>
      </c>
      <c r="F682" s="1">
        <v>40942</v>
      </c>
      <c r="G682" t="s">
        <v>744</v>
      </c>
      <c r="H682" t="s">
        <v>67</v>
      </c>
      <c r="I682" t="s">
        <v>68</v>
      </c>
      <c r="J682" t="s">
        <v>486</v>
      </c>
      <c r="K682" t="s">
        <v>25</v>
      </c>
      <c r="L682" t="s">
        <v>37</v>
      </c>
      <c r="M682" t="s">
        <v>38</v>
      </c>
      <c r="N682" t="s">
        <v>71</v>
      </c>
      <c r="O682" t="s">
        <v>72</v>
      </c>
      <c r="P682" t="s">
        <v>1474</v>
      </c>
      <c r="Q682">
        <v>1</v>
      </c>
      <c r="R682">
        <v>583</v>
      </c>
      <c r="S682">
        <v>-490</v>
      </c>
      <c r="T682">
        <v>3</v>
      </c>
      <c r="U682" t="b">
        <v>0</v>
      </c>
    </row>
    <row r="683" spans="1:21" x14ac:dyDescent="0.25">
      <c r="A683" t="s">
        <v>1473</v>
      </c>
      <c r="B683" s="1">
        <v>40942</v>
      </c>
      <c r="C683">
        <v>3</v>
      </c>
      <c r="D683">
        <v>2</v>
      </c>
      <c r="E683">
        <v>2012</v>
      </c>
      <c r="F683" s="1">
        <v>40942</v>
      </c>
      <c r="G683" t="s">
        <v>744</v>
      </c>
      <c r="H683" t="s">
        <v>67</v>
      </c>
      <c r="I683" t="s">
        <v>68</v>
      </c>
      <c r="J683" t="s">
        <v>486</v>
      </c>
      <c r="K683" t="s">
        <v>25</v>
      </c>
      <c r="L683" t="s">
        <v>37</v>
      </c>
      <c r="M683" t="s">
        <v>38</v>
      </c>
      <c r="N683" t="s">
        <v>28</v>
      </c>
      <c r="O683" t="s">
        <v>39</v>
      </c>
      <c r="P683" t="s">
        <v>457</v>
      </c>
      <c r="Q683">
        <v>1</v>
      </c>
      <c r="R683">
        <v>98</v>
      </c>
      <c r="S683">
        <v>-27</v>
      </c>
      <c r="T683">
        <v>4</v>
      </c>
      <c r="U683" t="b">
        <v>1</v>
      </c>
    </row>
    <row r="684" spans="1:21" x14ac:dyDescent="0.25">
      <c r="A684" t="s">
        <v>1473</v>
      </c>
      <c r="B684" s="1">
        <v>40942</v>
      </c>
      <c r="C684">
        <v>3</v>
      </c>
      <c r="D684">
        <v>2</v>
      </c>
      <c r="E684">
        <v>2012</v>
      </c>
      <c r="F684" s="1">
        <v>40942</v>
      </c>
      <c r="G684" t="s">
        <v>744</v>
      </c>
      <c r="H684" t="s">
        <v>67</v>
      </c>
      <c r="I684" t="s">
        <v>68</v>
      </c>
      <c r="J684" t="s">
        <v>486</v>
      </c>
      <c r="K684" t="s">
        <v>25</v>
      </c>
      <c r="L684" t="s">
        <v>37</v>
      </c>
      <c r="M684" t="s">
        <v>38</v>
      </c>
      <c r="N684" t="s">
        <v>28</v>
      </c>
      <c r="O684" t="s">
        <v>54</v>
      </c>
      <c r="P684" t="s">
        <v>650</v>
      </c>
      <c r="Q684">
        <v>1</v>
      </c>
      <c r="R684">
        <v>11</v>
      </c>
      <c r="S684">
        <v>-3</v>
      </c>
      <c r="T684">
        <v>2</v>
      </c>
      <c r="U684" t="b">
        <v>1</v>
      </c>
    </row>
    <row r="685" spans="1:21" x14ac:dyDescent="0.25">
      <c r="A685" t="s">
        <v>1473</v>
      </c>
      <c r="B685" s="1">
        <v>40942</v>
      </c>
      <c r="C685">
        <v>3</v>
      </c>
      <c r="D685">
        <v>2</v>
      </c>
      <c r="E685">
        <v>2012</v>
      </c>
      <c r="F685" s="1">
        <v>40942</v>
      </c>
      <c r="G685" t="s">
        <v>744</v>
      </c>
      <c r="H685" t="s">
        <v>67</v>
      </c>
      <c r="I685" t="s">
        <v>68</v>
      </c>
      <c r="J685" t="s">
        <v>486</v>
      </c>
      <c r="K685" t="s">
        <v>25</v>
      </c>
      <c r="L685" t="s">
        <v>37</v>
      </c>
      <c r="M685" t="s">
        <v>38</v>
      </c>
      <c r="N685" t="s">
        <v>28</v>
      </c>
      <c r="O685" t="s">
        <v>54</v>
      </c>
      <c r="P685" t="s">
        <v>181</v>
      </c>
      <c r="Q685">
        <v>1</v>
      </c>
      <c r="R685">
        <v>448</v>
      </c>
      <c r="S685">
        <v>-287</v>
      </c>
      <c r="T685">
        <v>7</v>
      </c>
      <c r="U685" t="b">
        <v>1</v>
      </c>
    </row>
    <row r="686" spans="1:21" x14ac:dyDescent="0.25">
      <c r="A686" t="s">
        <v>1473</v>
      </c>
      <c r="B686" s="1">
        <v>40942</v>
      </c>
      <c r="C686">
        <v>3</v>
      </c>
      <c r="D686">
        <v>2</v>
      </c>
      <c r="E686">
        <v>2012</v>
      </c>
      <c r="F686" s="1">
        <v>40942</v>
      </c>
      <c r="G686" t="s">
        <v>744</v>
      </c>
      <c r="H686" t="s">
        <v>67</v>
      </c>
      <c r="I686" t="s">
        <v>68</v>
      </c>
      <c r="J686" t="s">
        <v>486</v>
      </c>
      <c r="K686" t="s">
        <v>25</v>
      </c>
      <c r="L686" t="s">
        <v>37</v>
      </c>
      <c r="M686" t="s">
        <v>38</v>
      </c>
      <c r="N686" t="s">
        <v>28</v>
      </c>
      <c r="O686" t="s">
        <v>183</v>
      </c>
      <c r="P686" t="s">
        <v>1475</v>
      </c>
      <c r="Q686">
        <v>1</v>
      </c>
      <c r="R686">
        <v>126</v>
      </c>
      <c r="S686">
        <v>-41</v>
      </c>
      <c r="T686">
        <v>6</v>
      </c>
      <c r="U686" t="b">
        <v>0</v>
      </c>
    </row>
    <row r="687" spans="1:21" x14ac:dyDescent="0.25">
      <c r="A687" t="s">
        <v>1476</v>
      </c>
      <c r="B687" s="1">
        <v>40942</v>
      </c>
      <c r="C687">
        <v>3</v>
      </c>
      <c r="D687">
        <v>2</v>
      </c>
      <c r="E687">
        <v>2012</v>
      </c>
      <c r="F687" s="1">
        <v>40942</v>
      </c>
      <c r="G687" t="s">
        <v>1477</v>
      </c>
      <c r="H687" t="s">
        <v>33</v>
      </c>
      <c r="I687" t="s">
        <v>313</v>
      </c>
      <c r="J687" t="s">
        <v>947</v>
      </c>
      <c r="K687" t="s">
        <v>36</v>
      </c>
      <c r="L687" t="s">
        <v>70</v>
      </c>
      <c r="M687" t="s">
        <v>27</v>
      </c>
      <c r="N687" t="s">
        <v>56</v>
      </c>
      <c r="O687" t="s">
        <v>104</v>
      </c>
      <c r="P687" t="s">
        <v>1478</v>
      </c>
      <c r="Q687">
        <v>0</v>
      </c>
      <c r="R687">
        <v>304</v>
      </c>
      <c r="S687">
        <v>76</v>
      </c>
      <c r="T687">
        <v>2</v>
      </c>
      <c r="U687" t="b">
        <v>1</v>
      </c>
    </row>
    <row r="688" spans="1:21" x14ac:dyDescent="0.25">
      <c r="A688" t="s">
        <v>1479</v>
      </c>
      <c r="B688" s="1">
        <v>40942</v>
      </c>
      <c r="C688">
        <v>3</v>
      </c>
      <c r="D688">
        <v>2</v>
      </c>
      <c r="E688">
        <v>2012</v>
      </c>
      <c r="F688" s="1">
        <v>40942</v>
      </c>
      <c r="G688" t="s">
        <v>1480</v>
      </c>
      <c r="H688" t="s">
        <v>61</v>
      </c>
      <c r="I688" t="s">
        <v>450</v>
      </c>
      <c r="J688" t="s">
        <v>489</v>
      </c>
      <c r="K688" t="s">
        <v>36</v>
      </c>
      <c r="L688" t="s">
        <v>70</v>
      </c>
      <c r="M688" t="s">
        <v>27</v>
      </c>
      <c r="N688" t="s">
        <v>71</v>
      </c>
      <c r="O688" t="s">
        <v>72</v>
      </c>
      <c r="P688" t="s">
        <v>1481</v>
      </c>
      <c r="Q688">
        <v>0</v>
      </c>
      <c r="R688">
        <v>131</v>
      </c>
      <c r="S688">
        <v>7</v>
      </c>
      <c r="T688">
        <v>1</v>
      </c>
      <c r="U688" t="b">
        <v>1</v>
      </c>
    </row>
    <row r="689" spans="1:21" x14ac:dyDescent="0.25">
      <c r="A689" t="s">
        <v>1479</v>
      </c>
      <c r="B689" s="1">
        <v>40942</v>
      </c>
      <c r="C689">
        <v>3</v>
      </c>
      <c r="D689">
        <v>2</v>
      </c>
      <c r="E689">
        <v>2012</v>
      </c>
      <c r="F689" s="1">
        <v>40942</v>
      </c>
      <c r="G689" t="s">
        <v>1480</v>
      </c>
      <c r="H689" t="s">
        <v>61</v>
      </c>
      <c r="I689" t="s">
        <v>450</v>
      </c>
      <c r="J689" t="s">
        <v>489</v>
      </c>
      <c r="K689" t="s">
        <v>36</v>
      </c>
      <c r="L689" t="s">
        <v>70</v>
      </c>
      <c r="M689" t="s">
        <v>27</v>
      </c>
      <c r="N689" t="s">
        <v>71</v>
      </c>
      <c r="O689" t="s">
        <v>72</v>
      </c>
      <c r="P689" t="s">
        <v>1482</v>
      </c>
      <c r="Q689">
        <v>0</v>
      </c>
      <c r="R689">
        <v>259</v>
      </c>
      <c r="S689">
        <v>-9</v>
      </c>
      <c r="T689">
        <v>2</v>
      </c>
      <c r="U689" t="b">
        <v>0</v>
      </c>
    </row>
    <row r="690" spans="1:21" x14ac:dyDescent="0.25">
      <c r="A690" t="s">
        <v>1479</v>
      </c>
      <c r="B690" s="1">
        <v>40942</v>
      </c>
      <c r="C690">
        <v>3</v>
      </c>
      <c r="D690">
        <v>2</v>
      </c>
      <c r="E690">
        <v>2012</v>
      </c>
      <c r="F690" s="1">
        <v>40942</v>
      </c>
      <c r="G690" t="s">
        <v>1480</v>
      </c>
      <c r="H690" t="s">
        <v>61</v>
      </c>
      <c r="I690" t="s">
        <v>450</v>
      </c>
      <c r="J690" t="s">
        <v>489</v>
      </c>
      <c r="K690" t="s">
        <v>36</v>
      </c>
      <c r="L690" t="s">
        <v>70</v>
      </c>
      <c r="M690" t="s">
        <v>27</v>
      </c>
      <c r="N690" t="s">
        <v>71</v>
      </c>
      <c r="O690" t="s">
        <v>72</v>
      </c>
      <c r="P690" t="s">
        <v>1208</v>
      </c>
      <c r="Q690">
        <v>0</v>
      </c>
      <c r="R690">
        <v>1239</v>
      </c>
      <c r="S690">
        <v>468</v>
      </c>
      <c r="T690">
        <v>7</v>
      </c>
      <c r="U690" t="b">
        <v>0</v>
      </c>
    </row>
    <row r="691" spans="1:21" x14ac:dyDescent="0.25">
      <c r="A691" t="s">
        <v>1479</v>
      </c>
      <c r="B691" s="1">
        <v>40942</v>
      </c>
      <c r="C691">
        <v>3</v>
      </c>
      <c r="D691">
        <v>2</v>
      </c>
      <c r="E691">
        <v>2012</v>
      </c>
      <c r="F691" s="1">
        <v>40942</v>
      </c>
      <c r="G691" t="s">
        <v>1480</v>
      </c>
      <c r="H691" t="s">
        <v>61</v>
      </c>
      <c r="I691" t="s">
        <v>450</v>
      </c>
      <c r="J691" t="s">
        <v>489</v>
      </c>
      <c r="K691" t="s">
        <v>36</v>
      </c>
      <c r="L691" t="s">
        <v>70</v>
      </c>
      <c r="M691" t="s">
        <v>27</v>
      </c>
      <c r="N691" t="s">
        <v>28</v>
      </c>
      <c r="O691" t="s">
        <v>48</v>
      </c>
      <c r="P691" t="s">
        <v>960</v>
      </c>
      <c r="Q691">
        <v>0</v>
      </c>
      <c r="R691">
        <v>27</v>
      </c>
      <c r="S691">
        <v>1</v>
      </c>
      <c r="T691">
        <v>1</v>
      </c>
      <c r="U691" t="b">
        <v>1</v>
      </c>
    </row>
    <row r="692" spans="1:21" x14ac:dyDescent="0.25">
      <c r="A692" t="s">
        <v>1479</v>
      </c>
      <c r="B692" s="1">
        <v>40942</v>
      </c>
      <c r="C692">
        <v>3</v>
      </c>
      <c r="D692">
        <v>2</v>
      </c>
      <c r="E692">
        <v>2012</v>
      </c>
      <c r="F692" s="1">
        <v>40942</v>
      </c>
      <c r="G692" t="s">
        <v>1480</v>
      </c>
      <c r="H692" t="s">
        <v>61</v>
      </c>
      <c r="I692" t="s">
        <v>450</v>
      </c>
      <c r="J692" t="s">
        <v>489</v>
      </c>
      <c r="K692" t="s">
        <v>36</v>
      </c>
      <c r="L692" t="s">
        <v>70</v>
      </c>
      <c r="M692" t="s">
        <v>27</v>
      </c>
      <c r="N692" t="s">
        <v>28</v>
      </c>
      <c r="O692" t="s">
        <v>39</v>
      </c>
      <c r="P692" t="s">
        <v>1483</v>
      </c>
      <c r="Q692">
        <v>0</v>
      </c>
      <c r="R692">
        <v>152</v>
      </c>
      <c r="S692">
        <v>70</v>
      </c>
      <c r="T692">
        <v>5</v>
      </c>
      <c r="U692" t="b">
        <v>0</v>
      </c>
    </row>
    <row r="693" spans="1:21" x14ac:dyDescent="0.25">
      <c r="A693" t="s">
        <v>1479</v>
      </c>
      <c r="B693" s="1">
        <v>40942</v>
      </c>
      <c r="C693">
        <v>3</v>
      </c>
      <c r="D693">
        <v>2</v>
      </c>
      <c r="E693">
        <v>2012</v>
      </c>
      <c r="F693" s="1">
        <v>40942</v>
      </c>
      <c r="G693" t="s">
        <v>1480</v>
      </c>
      <c r="H693" t="s">
        <v>61</v>
      </c>
      <c r="I693" t="s">
        <v>450</v>
      </c>
      <c r="J693" t="s">
        <v>489</v>
      </c>
      <c r="K693" t="s">
        <v>36</v>
      </c>
      <c r="L693" t="s">
        <v>70</v>
      </c>
      <c r="M693" t="s">
        <v>27</v>
      </c>
      <c r="N693" t="s">
        <v>28</v>
      </c>
      <c r="O693" t="s">
        <v>39</v>
      </c>
      <c r="P693" t="s">
        <v>689</v>
      </c>
      <c r="Q693">
        <v>0</v>
      </c>
      <c r="R693">
        <v>90</v>
      </c>
      <c r="S693">
        <v>36</v>
      </c>
      <c r="T693">
        <v>3</v>
      </c>
      <c r="U693" t="b">
        <v>1</v>
      </c>
    </row>
    <row r="694" spans="1:21" x14ac:dyDescent="0.25">
      <c r="A694" t="s">
        <v>1484</v>
      </c>
      <c r="B694" s="1">
        <v>40943</v>
      </c>
      <c r="C694">
        <v>4</v>
      </c>
      <c r="D694">
        <v>2</v>
      </c>
      <c r="E694">
        <v>2012</v>
      </c>
      <c r="F694" s="1">
        <v>40943</v>
      </c>
      <c r="G694" t="s">
        <v>149</v>
      </c>
      <c r="H694" t="s">
        <v>33</v>
      </c>
      <c r="I694" t="s">
        <v>266</v>
      </c>
      <c r="J694" t="s">
        <v>510</v>
      </c>
      <c r="K694" t="s">
        <v>36</v>
      </c>
      <c r="L694" t="s">
        <v>26</v>
      </c>
      <c r="M694" t="s">
        <v>98</v>
      </c>
      <c r="N694" t="s">
        <v>28</v>
      </c>
      <c r="O694" t="s">
        <v>39</v>
      </c>
      <c r="P694" t="s">
        <v>939</v>
      </c>
      <c r="Q694">
        <v>0</v>
      </c>
      <c r="R694">
        <v>50</v>
      </c>
      <c r="S694">
        <v>23</v>
      </c>
      <c r="T694">
        <v>5</v>
      </c>
      <c r="U694" t="b">
        <v>0</v>
      </c>
    </row>
    <row r="695" spans="1:21" x14ac:dyDescent="0.25">
      <c r="A695" t="s">
        <v>1485</v>
      </c>
      <c r="B695" s="1">
        <v>40943</v>
      </c>
      <c r="C695">
        <v>4</v>
      </c>
      <c r="D695">
        <v>2</v>
      </c>
      <c r="E695">
        <v>2012</v>
      </c>
      <c r="F695" s="1">
        <v>40943</v>
      </c>
      <c r="G695" t="s">
        <v>1486</v>
      </c>
      <c r="H695" t="s">
        <v>67</v>
      </c>
      <c r="I695" t="s">
        <v>68</v>
      </c>
      <c r="J695" t="s">
        <v>342</v>
      </c>
      <c r="K695" t="s">
        <v>25</v>
      </c>
      <c r="L695" t="s">
        <v>70</v>
      </c>
      <c r="M695" t="s">
        <v>38</v>
      </c>
      <c r="N695" t="s">
        <v>28</v>
      </c>
      <c r="O695" t="s">
        <v>54</v>
      </c>
      <c r="P695" t="s">
        <v>1487</v>
      </c>
      <c r="Q695">
        <v>0</v>
      </c>
      <c r="R695">
        <v>144</v>
      </c>
      <c r="S695">
        <v>26</v>
      </c>
      <c r="T695">
        <v>3</v>
      </c>
      <c r="U695" t="b">
        <v>1</v>
      </c>
    </row>
    <row r="696" spans="1:21" x14ac:dyDescent="0.25">
      <c r="A696" t="s">
        <v>1488</v>
      </c>
      <c r="B696" s="1">
        <v>40945</v>
      </c>
      <c r="C696">
        <v>6</v>
      </c>
      <c r="D696">
        <v>2</v>
      </c>
      <c r="E696">
        <v>2012</v>
      </c>
      <c r="F696" s="1">
        <v>40945</v>
      </c>
      <c r="G696" t="s">
        <v>32</v>
      </c>
      <c r="H696" t="s">
        <v>61</v>
      </c>
      <c r="I696" t="s">
        <v>722</v>
      </c>
      <c r="J696" t="s">
        <v>1489</v>
      </c>
      <c r="K696" t="s">
        <v>36</v>
      </c>
      <c r="L696" t="s">
        <v>37</v>
      </c>
      <c r="M696" t="s">
        <v>38</v>
      </c>
      <c r="N696" t="s">
        <v>28</v>
      </c>
      <c r="O696" t="s">
        <v>54</v>
      </c>
      <c r="P696" t="s">
        <v>908</v>
      </c>
      <c r="Q696">
        <v>0</v>
      </c>
      <c r="R696">
        <v>34</v>
      </c>
      <c r="S696">
        <v>13</v>
      </c>
      <c r="T696">
        <v>2</v>
      </c>
      <c r="U696" t="b">
        <v>1</v>
      </c>
    </row>
    <row r="697" spans="1:21" x14ac:dyDescent="0.25">
      <c r="A697" t="s">
        <v>1490</v>
      </c>
      <c r="B697" s="1">
        <v>40945</v>
      </c>
      <c r="C697">
        <v>6</v>
      </c>
      <c r="D697">
        <v>2</v>
      </c>
      <c r="E697">
        <v>2012</v>
      </c>
      <c r="F697" s="1">
        <v>40945</v>
      </c>
      <c r="G697" t="s">
        <v>285</v>
      </c>
      <c r="H697" t="s">
        <v>61</v>
      </c>
      <c r="I697" t="s">
        <v>108</v>
      </c>
      <c r="J697" t="s">
        <v>1491</v>
      </c>
      <c r="K697" t="s">
        <v>36</v>
      </c>
      <c r="L697" t="s">
        <v>70</v>
      </c>
      <c r="M697" t="s">
        <v>38</v>
      </c>
      <c r="N697" t="s">
        <v>71</v>
      </c>
      <c r="O697" t="s">
        <v>74</v>
      </c>
      <c r="P697" t="s">
        <v>1492</v>
      </c>
      <c r="Q697">
        <v>0</v>
      </c>
      <c r="R697">
        <v>134</v>
      </c>
      <c r="S697">
        <v>4</v>
      </c>
      <c r="T697">
        <v>2</v>
      </c>
      <c r="U697" t="b">
        <v>0</v>
      </c>
    </row>
    <row r="698" spans="1:21" x14ac:dyDescent="0.25">
      <c r="A698" t="s">
        <v>1490</v>
      </c>
      <c r="B698" s="1">
        <v>40945</v>
      </c>
      <c r="C698">
        <v>6</v>
      </c>
      <c r="D698">
        <v>2</v>
      </c>
      <c r="E698">
        <v>2012</v>
      </c>
      <c r="F698" s="1">
        <v>40945</v>
      </c>
      <c r="G698" t="s">
        <v>285</v>
      </c>
      <c r="H698" t="s">
        <v>61</v>
      </c>
      <c r="I698" t="s">
        <v>108</v>
      </c>
      <c r="J698" t="s">
        <v>1491</v>
      </c>
      <c r="K698" t="s">
        <v>36</v>
      </c>
      <c r="L698" t="s">
        <v>70</v>
      </c>
      <c r="M698" t="s">
        <v>38</v>
      </c>
      <c r="N698" t="s">
        <v>28</v>
      </c>
      <c r="O698" t="s">
        <v>48</v>
      </c>
      <c r="P698" t="s">
        <v>1493</v>
      </c>
      <c r="Q698">
        <v>0</v>
      </c>
      <c r="R698">
        <v>43</v>
      </c>
      <c r="S698">
        <v>20</v>
      </c>
      <c r="T698">
        <v>3</v>
      </c>
      <c r="U698" t="b">
        <v>0</v>
      </c>
    </row>
    <row r="699" spans="1:21" x14ac:dyDescent="0.25">
      <c r="A699" t="s">
        <v>1494</v>
      </c>
      <c r="B699" s="1">
        <v>40945</v>
      </c>
      <c r="C699">
        <v>6</v>
      </c>
      <c r="D699">
        <v>2</v>
      </c>
      <c r="E699">
        <v>2012</v>
      </c>
      <c r="F699" s="1">
        <v>40945</v>
      </c>
      <c r="G699" t="s">
        <v>1495</v>
      </c>
      <c r="H699" t="s">
        <v>33</v>
      </c>
      <c r="I699" t="s">
        <v>528</v>
      </c>
      <c r="J699" t="s">
        <v>1496</v>
      </c>
      <c r="K699" t="s">
        <v>36</v>
      </c>
      <c r="L699" t="s">
        <v>70</v>
      </c>
      <c r="M699" t="s">
        <v>38</v>
      </c>
      <c r="N699" t="s">
        <v>28</v>
      </c>
      <c r="O699" t="s">
        <v>151</v>
      </c>
      <c r="P699" t="s">
        <v>1497</v>
      </c>
      <c r="Q699">
        <v>0</v>
      </c>
      <c r="R699">
        <v>54</v>
      </c>
      <c r="S699">
        <v>13</v>
      </c>
      <c r="T699">
        <v>4</v>
      </c>
      <c r="U699" t="b">
        <v>1</v>
      </c>
    </row>
    <row r="700" spans="1:21" x14ac:dyDescent="0.25">
      <c r="A700" t="s">
        <v>1494</v>
      </c>
      <c r="B700" s="1">
        <v>40945</v>
      </c>
      <c r="C700">
        <v>6</v>
      </c>
      <c r="D700">
        <v>2</v>
      </c>
      <c r="E700">
        <v>2012</v>
      </c>
      <c r="F700" s="1">
        <v>40945</v>
      </c>
      <c r="G700" t="s">
        <v>1495</v>
      </c>
      <c r="H700" t="s">
        <v>33</v>
      </c>
      <c r="I700" t="s">
        <v>528</v>
      </c>
      <c r="J700" t="s">
        <v>1496</v>
      </c>
      <c r="K700" t="s">
        <v>36</v>
      </c>
      <c r="L700" t="s">
        <v>70</v>
      </c>
      <c r="M700" t="s">
        <v>38</v>
      </c>
      <c r="N700" t="s">
        <v>28</v>
      </c>
      <c r="O700" t="s">
        <v>54</v>
      </c>
      <c r="P700" t="s">
        <v>1498</v>
      </c>
      <c r="Q700">
        <v>0</v>
      </c>
      <c r="R700">
        <v>24</v>
      </c>
      <c r="S700">
        <v>3</v>
      </c>
      <c r="T700">
        <v>1</v>
      </c>
      <c r="U700" t="b">
        <v>1</v>
      </c>
    </row>
    <row r="701" spans="1:21" x14ac:dyDescent="0.25">
      <c r="A701" t="s">
        <v>1499</v>
      </c>
      <c r="B701" s="1">
        <v>40946</v>
      </c>
      <c r="C701">
        <v>7</v>
      </c>
      <c r="D701">
        <v>2</v>
      </c>
      <c r="E701">
        <v>2012</v>
      </c>
      <c r="F701" s="1">
        <v>40946</v>
      </c>
      <c r="G701" t="s">
        <v>1500</v>
      </c>
      <c r="H701" t="s">
        <v>33</v>
      </c>
      <c r="I701" t="s">
        <v>372</v>
      </c>
      <c r="J701" t="s">
        <v>373</v>
      </c>
      <c r="K701" t="s">
        <v>36</v>
      </c>
      <c r="L701" t="s">
        <v>37</v>
      </c>
      <c r="M701" t="s">
        <v>38</v>
      </c>
      <c r="N701" t="s">
        <v>28</v>
      </c>
      <c r="O701" t="s">
        <v>48</v>
      </c>
      <c r="P701" t="s">
        <v>582</v>
      </c>
      <c r="Q701">
        <v>0</v>
      </c>
      <c r="R701">
        <v>269</v>
      </c>
      <c r="S701">
        <v>62</v>
      </c>
      <c r="T701">
        <v>9</v>
      </c>
      <c r="U701" t="b">
        <v>1</v>
      </c>
    </row>
    <row r="702" spans="1:21" x14ac:dyDescent="0.25">
      <c r="A702" t="s">
        <v>1501</v>
      </c>
      <c r="B702" s="1">
        <v>40947</v>
      </c>
      <c r="C702">
        <v>8</v>
      </c>
      <c r="D702">
        <v>2</v>
      </c>
      <c r="E702">
        <v>2012</v>
      </c>
      <c r="F702" s="1">
        <v>40947</v>
      </c>
      <c r="G702" t="s">
        <v>1502</v>
      </c>
      <c r="H702" t="s">
        <v>61</v>
      </c>
      <c r="I702" t="s">
        <v>115</v>
      </c>
      <c r="J702" t="s">
        <v>1503</v>
      </c>
      <c r="K702" t="s">
        <v>36</v>
      </c>
      <c r="L702" t="s">
        <v>37</v>
      </c>
      <c r="M702" t="s">
        <v>38</v>
      </c>
      <c r="N702" t="s">
        <v>71</v>
      </c>
      <c r="O702" t="s">
        <v>295</v>
      </c>
      <c r="P702" t="s">
        <v>1504</v>
      </c>
      <c r="Q702">
        <v>0</v>
      </c>
      <c r="R702">
        <v>80</v>
      </c>
      <c r="S702">
        <v>9</v>
      </c>
      <c r="T702">
        <v>5</v>
      </c>
      <c r="U702" t="b">
        <v>0</v>
      </c>
    </row>
    <row r="703" spans="1:21" x14ac:dyDescent="0.25">
      <c r="A703" t="s">
        <v>1505</v>
      </c>
      <c r="B703" s="1">
        <v>40947</v>
      </c>
      <c r="C703">
        <v>8</v>
      </c>
      <c r="D703">
        <v>2</v>
      </c>
      <c r="E703">
        <v>2012</v>
      </c>
      <c r="F703" s="1">
        <v>40947</v>
      </c>
      <c r="G703" t="s">
        <v>983</v>
      </c>
      <c r="H703" t="s">
        <v>23</v>
      </c>
      <c r="I703" t="s">
        <v>1506</v>
      </c>
      <c r="J703" t="s">
        <v>1507</v>
      </c>
      <c r="K703" t="s">
        <v>25</v>
      </c>
      <c r="L703" t="s">
        <v>70</v>
      </c>
      <c r="M703" t="s">
        <v>38</v>
      </c>
      <c r="N703" t="s">
        <v>28</v>
      </c>
      <c r="O703" t="s">
        <v>48</v>
      </c>
      <c r="P703" t="s">
        <v>583</v>
      </c>
      <c r="Q703">
        <v>1</v>
      </c>
      <c r="R703">
        <v>78</v>
      </c>
      <c r="S703">
        <v>-20</v>
      </c>
      <c r="T703">
        <v>3</v>
      </c>
      <c r="U703" t="b">
        <v>1</v>
      </c>
    </row>
    <row r="704" spans="1:21" x14ac:dyDescent="0.25">
      <c r="A704" t="s">
        <v>1505</v>
      </c>
      <c r="B704" s="1">
        <v>40947</v>
      </c>
      <c r="C704">
        <v>8</v>
      </c>
      <c r="D704">
        <v>2</v>
      </c>
      <c r="E704">
        <v>2012</v>
      </c>
      <c r="F704" s="1">
        <v>40947</v>
      </c>
      <c r="G704" t="s">
        <v>983</v>
      </c>
      <c r="H704" t="s">
        <v>23</v>
      </c>
      <c r="I704" t="s">
        <v>1506</v>
      </c>
      <c r="J704" t="s">
        <v>1507</v>
      </c>
      <c r="K704" t="s">
        <v>25</v>
      </c>
      <c r="L704" t="s">
        <v>70</v>
      </c>
      <c r="M704" t="s">
        <v>38</v>
      </c>
      <c r="N704" t="s">
        <v>28</v>
      </c>
      <c r="O704" t="s">
        <v>183</v>
      </c>
      <c r="P704" t="s">
        <v>1508</v>
      </c>
      <c r="Q704">
        <v>1</v>
      </c>
      <c r="R704">
        <v>116</v>
      </c>
      <c r="S704">
        <v>-7</v>
      </c>
      <c r="T704">
        <v>5</v>
      </c>
      <c r="U704" t="b">
        <v>0</v>
      </c>
    </row>
    <row r="705" spans="1:21" x14ac:dyDescent="0.25">
      <c r="A705" t="s">
        <v>1509</v>
      </c>
      <c r="B705" s="1">
        <v>40947</v>
      </c>
      <c r="C705">
        <v>8</v>
      </c>
      <c r="D705">
        <v>2</v>
      </c>
      <c r="E705">
        <v>2012</v>
      </c>
      <c r="F705" s="1">
        <v>40947</v>
      </c>
      <c r="G705" t="s">
        <v>1510</v>
      </c>
      <c r="H705" t="s">
        <v>61</v>
      </c>
      <c r="I705" t="s">
        <v>1357</v>
      </c>
      <c r="J705" t="s">
        <v>1511</v>
      </c>
      <c r="K705" t="s">
        <v>36</v>
      </c>
      <c r="L705" t="s">
        <v>26</v>
      </c>
      <c r="M705" t="s">
        <v>38</v>
      </c>
      <c r="N705" t="s">
        <v>71</v>
      </c>
      <c r="O705" t="s">
        <v>295</v>
      </c>
      <c r="P705" t="s">
        <v>1512</v>
      </c>
      <c r="Q705">
        <v>0</v>
      </c>
      <c r="R705">
        <v>193</v>
      </c>
      <c r="S705">
        <v>10</v>
      </c>
      <c r="T705">
        <v>11</v>
      </c>
      <c r="U705" t="b">
        <v>1</v>
      </c>
    </row>
    <row r="706" spans="1:21" x14ac:dyDescent="0.25">
      <c r="A706" t="s">
        <v>1509</v>
      </c>
      <c r="B706" s="1">
        <v>40947</v>
      </c>
      <c r="C706">
        <v>8</v>
      </c>
      <c r="D706">
        <v>2</v>
      </c>
      <c r="E706">
        <v>2012</v>
      </c>
      <c r="F706" s="1">
        <v>40947</v>
      </c>
      <c r="G706" t="s">
        <v>1510</v>
      </c>
      <c r="H706" t="s">
        <v>61</v>
      </c>
      <c r="I706" t="s">
        <v>1357</v>
      </c>
      <c r="J706" t="s">
        <v>1511</v>
      </c>
      <c r="K706" t="s">
        <v>36</v>
      </c>
      <c r="L706" t="s">
        <v>26</v>
      </c>
      <c r="M706" t="s">
        <v>38</v>
      </c>
      <c r="N706" t="s">
        <v>28</v>
      </c>
      <c r="O706" t="s">
        <v>54</v>
      </c>
      <c r="P706" t="s">
        <v>1513</v>
      </c>
      <c r="Q706">
        <v>0</v>
      </c>
      <c r="R706">
        <v>561</v>
      </c>
      <c r="S706">
        <v>212</v>
      </c>
      <c r="T706">
        <v>3</v>
      </c>
      <c r="U706" t="b">
        <v>0</v>
      </c>
    </row>
    <row r="707" spans="1:21" x14ac:dyDescent="0.25">
      <c r="A707" t="s">
        <v>1509</v>
      </c>
      <c r="B707" s="1">
        <v>40947</v>
      </c>
      <c r="C707">
        <v>8</v>
      </c>
      <c r="D707">
        <v>2</v>
      </c>
      <c r="E707">
        <v>2012</v>
      </c>
      <c r="F707" s="1">
        <v>40947</v>
      </c>
      <c r="G707" t="s">
        <v>1510</v>
      </c>
      <c r="H707" t="s">
        <v>61</v>
      </c>
      <c r="I707" t="s">
        <v>1357</v>
      </c>
      <c r="J707" t="s">
        <v>1511</v>
      </c>
      <c r="K707" t="s">
        <v>36</v>
      </c>
      <c r="L707" t="s">
        <v>26</v>
      </c>
      <c r="M707" t="s">
        <v>38</v>
      </c>
      <c r="N707" t="s">
        <v>56</v>
      </c>
      <c r="O707" t="s">
        <v>104</v>
      </c>
      <c r="P707" t="s">
        <v>1514</v>
      </c>
      <c r="Q707">
        <v>0</v>
      </c>
      <c r="R707">
        <v>1622</v>
      </c>
      <c r="S707">
        <v>534</v>
      </c>
      <c r="T707">
        <v>3</v>
      </c>
      <c r="U707" t="b">
        <v>1</v>
      </c>
    </row>
    <row r="708" spans="1:21" x14ac:dyDescent="0.25">
      <c r="A708" t="s">
        <v>1515</v>
      </c>
      <c r="B708" s="1">
        <v>40948</v>
      </c>
      <c r="C708">
        <v>9</v>
      </c>
      <c r="D708">
        <v>2</v>
      </c>
      <c r="E708">
        <v>2012</v>
      </c>
      <c r="F708" s="1">
        <v>40948</v>
      </c>
      <c r="G708" t="s">
        <v>1516</v>
      </c>
      <c r="H708" t="s">
        <v>44</v>
      </c>
      <c r="I708" t="s">
        <v>280</v>
      </c>
      <c r="J708" t="s">
        <v>1517</v>
      </c>
      <c r="K708" t="s">
        <v>47</v>
      </c>
      <c r="L708" t="s">
        <v>37</v>
      </c>
      <c r="M708" t="s">
        <v>38</v>
      </c>
      <c r="N708" t="s">
        <v>28</v>
      </c>
      <c r="O708" t="s">
        <v>39</v>
      </c>
      <c r="P708" t="s">
        <v>1518</v>
      </c>
      <c r="Q708">
        <v>0</v>
      </c>
      <c r="R708">
        <v>204</v>
      </c>
      <c r="S708">
        <v>59</v>
      </c>
      <c r="T708">
        <v>4</v>
      </c>
      <c r="U708" t="b">
        <v>1</v>
      </c>
    </row>
    <row r="709" spans="1:21" x14ac:dyDescent="0.25">
      <c r="A709" t="s">
        <v>1515</v>
      </c>
      <c r="B709" s="1">
        <v>40948</v>
      </c>
      <c r="C709">
        <v>9</v>
      </c>
      <c r="D709">
        <v>2</v>
      </c>
      <c r="E709">
        <v>2012</v>
      </c>
      <c r="F709" s="1">
        <v>40948</v>
      </c>
      <c r="G709" t="s">
        <v>1516</v>
      </c>
      <c r="H709" t="s">
        <v>44</v>
      </c>
      <c r="I709" t="s">
        <v>280</v>
      </c>
      <c r="J709" t="s">
        <v>1517</v>
      </c>
      <c r="K709" t="s">
        <v>47</v>
      </c>
      <c r="L709" t="s">
        <v>37</v>
      </c>
      <c r="M709" t="s">
        <v>38</v>
      </c>
      <c r="N709" t="s">
        <v>28</v>
      </c>
      <c r="O709" t="s">
        <v>54</v>
      </c>
      <c r="P709" t="s">
        <v>1519</v>
      </c>
      <c r="Q709">
        <v>0</v>
      </c>
      <c r="R709">
        <v>357</v>
      </c>
      <c r="S709">
        <v>54</v>
      </c>
      <c r="T709">
        <v>3</v>
      </c>
      <c r="U709" t="b">
        <v>1</v>
      </c>
    </row>
    <row r="710" spans="1:21" x14ac:dyDescent="0.25">
      <c r="A710" t="s">
        <v>1520</v>
      </c>
      <c r="B710" s="1">
        <v>40948</v>
      </c>
      <c r="C710">
        <v>9</v>
      </c>
      <c r="D710">
        <v>2</v>
      </c>
      <c r="E710">
        <v>2012</v>
      </c>
      <c r="F710" s="1">
        <v>40948</v>
      </c>
      <c r="G710" t="s">
        <v>1265</v>
      </c>
      <c r="H710" t="s">
        <v>44</v>
      </c>
      <c r="I710" t="s">
        <v>849</v>
      </c>
      <c r="J710" t="s">
        <v>1521</v>
      </c>
      <c r="K710" t="s">
        <v>47</v>
      </c>
      <c r="L710" t="s">
        <v>70</v>
      </c>
      <c r="M710" t="s">
        <v>98</v>
      </c>
      <c r="N710" t="s">
        <v>71</v>
      </c>
      <c r="O710" t="s">
        <v>72</v>
      </c>
      <c r="P710" t="s">
        <v>1522</v>
      </c>
      <c r="Q710">
        <v>0</v>
      </c>
      <c r="R710">
        <v>251</v>
      </c>
      <c r="S710">
        <v>120</v>
      </c>
      <c r="T710">
        <v>2</v>
      </c>
      <c r="U710" t="b">
        <v>1</v>
      </c>
    </row>
    <row r="711" spans="1:21" x14ac:dyDescent="0.25">
      <c r="A711" t="s">
        <v>1520</v>
      </c>
      <c r="B711" s="1">
        <v>40948</v>
      </c>
      <c r="C711">
        <v>9</v>
      </c>
      <c r="D711">
        <v>2</v>
      </c>
      <c r="E711">
        <v>2012</v>
      </c>
      <c r="F711" s="1">
        <v>40948</v>
      </c>
      <c r="G711" t="s">
        <v>1265</v>
      </c>
      <c r="H711" t="s">
        <v>44</v>
      </c>
      <c r="I711" t="s">
        <v>849</v>
      </c>
      <c r="J711" t="s">
        <v>1521</v>
      </c>
      <c r="K711" t="s">
        <v>47</v>
      </c>
      <c r="L711" t="s">
        <v>70</v>
      </c>
      <c r="M711" t="s">
        <v>98</v>
      </c>
      <c r="N711" t="s">
        <v>28</v>
      </c>
      <c r="O711" t="s">
        <v>111</v>
      </c>
      <c r="P711" t="s">
        <v>1438</v>
      </c>
      <c r="Q711">
        <v>0</v>
      </c>
      <c r="R711">
        <v>40</v>
      </c>
      <c r="S711">
        <v>10</v>
      </c>
      <c r="T711">
        <v>2</v>
      </c>
      <c r="U711" t="b">
        <v>1</v>
      </c>
    </row>
    <row r="712" spans="1:21" x14ac:dyDescent="0.25">
      <c r="A712" t="s">
        <v>1520</v>
      </c>
      <c r="B712" s="1">
        <v>40948</v>
      </c>
      <c r="C712">
        <v>9</v>
      </c>
      <c r="D712">
        <v>2</v>
      </c>
      <c r="E712">
        <v>2012</v>
      </c>
      <c r="F712" s="1">
        <v>40948</v>
      </c>
      <c r="G712" t="s">
        <v>1265</v>
      </c>
      <c r="H712" t="s">
        <v>44</v>
      </c>
      <c r="I712" t="s">
        <v>849</v>
      </c>
      <c r="J712" t="s">
        <v>1521</v>
      </c>
      <c r="K712" t="s">
        <v>47</v>
      </c>
      <c r="L712" t="s">
        <v>70</v>
      </c>
      <c r="M712" t="s">
        <v>98</v>
      </c>
      <c r="N712" t="s">
        <v>56</v>
      </c>
      <c r="O712" t="s">
        <v>81</v>
      </c>
      <c r="P712" t="s">
        <v>1523</v>
      </c>
      <c r="Q712">
        <v>0</v>
      </c>
      <c r="R712">
        <v>79</v>
      </c>
      <c r="S712">
        <v>10</v>
      </c>
      <c r="T712">
        <v>1</v>
      </c>
      <c r="U712" t="b">
        <v>0</v>
      </c>
    </row>
    <row r="713" spans="1:21" x14ac:dyDescent="0.25">
      <c r="A713" t="s">
        <v>1524</v>
      </c>
      <c r="B713" s="1">
        <v>40949</v>
      </c>
      <c r="C713">
        <v>10</v>
      </c>
      <c r="D713">
        <v>2</v>
      </c>
      <c r="E713">
        <v>2012</v>
      </c>
      <c r="F713" s="1">
        <v>40949</v>
      </c>
      <c r="G713" t="s">
        <v>208</v>
      </c>
      <c r="H713" t="s">
        <v>61</v>
      </c>
      <c r="I713" t="s">
        <v>108</v>
      </c>
      <c r="J713" t="s">
        <v>1525</v>
      </c>
      <c r="K713" t="s">
        <v>36</v>
      </c>
      <c r="L713" t="s">
        <v>26</v>
      </c>
      <c r="M713" t="s">
        <v>38</v>
      </c>
      <c r="N713" t="s">
        <v>56</v>
      </c>
      <c r="O713" t="s">
        <v>81</v>
      </c>
      <c r="P713" t="s">
        <v>1526</v>
      </c>
      <c r="Q713">
        <v>0</v>
      </c>
      <c r="R713">
        <v>88</v>
      </c>
      <c r="S713">
        <v>18</v>
      </c>
      <c r="T713">
        <v>3</v>
      </c>
      <c r="U713" t="b">
        <v>0</v>
      </c>
    </row>
    <row r="714" spans="1:21" x14ac:dyDescent="0.25">
      <c r="A714" t="s">
        <v>1527</v>
      </c>
      <c r="B714" s="1">
        <v>40950</v>
      </c>
      <c r="C714">
        <v>11</v>
      </c>
      <c r="D714">
        <v>2</v>
      </c>
      <c r="E714">
        <v>2012</v>
      </c>
      <c r="F714" s="1">
        <v>40950</v>
      </c>
      <c r="G714" t="s">
        <v>1528</v>
      </c>
      <c r="H714" t="s">
        <v>61</v>
      </c>
      <c r="I714" t="s">
        <v>450</v>
      </c>
      <c r="J714" t="s">
        <v>661</v>
      </c>
      <c r="K714" t="s">
        <v>36</v>
      </c>
      <c r="L714" t="s">
        <v>37</v>
      </c>
      <c r="M714" t="s">
        <v>27</v>
      </c>
      <c r="N714" t="s">
        <v>28</v>
      </c>
      <c r="O714" t="s">
        <v>151</v>
      </c>
      <c r="P714" t="s">
        <v>1497</v>
      </c>
      <c r="Q714">
        <v>0</v>
      </c>
      <c r="R714">
        <v>80</v>
      </c>
      <c r="S714">
        <v>19</v>
      </c>
      <c r="T714">
        <v>6</v>
      </c>
      <c r="U714" t="b">
        <v>0</v>
      </c>
    </row>
    <row r="715" spans="1:21" x14ac:dyDescent="0.25">
      <c r="A715" t="s">
        <v>1529</v>
      </c>
      <c r="B715" s="1">
        <v>40950</v>
      </c>
      <c r="C715">
        <v>11</v>
      </c>
      <c r="D715">
        <v>2</v>
      </c>
      <c r="E715">
        <v>2012</v>
      </c>
      <c r="F715" s="1">
        <v>40950</v>
      </c>
      <c r="G715" t="s">
        <v>1530</v>
      </c>
      <c r="H715" t="s">
        <v>33</v>
      </c>
      <c r="I715" t="s">
        <v>347</v>
      </c>
      <c r="J715" t="s">
        <v>347</v>
      </c>
      <c r="K715" t="s">
        <v>36</v>
      </c>
      <c r="L715" t="s">
        <v>37</v>
      </c>
      <c r="M715" t="s">
        <v>38</v>
      </c>
      <c r="N715" t="s">
        <v>28</v>
      </c>
      <c r="O715" t="s">
        <v>39</v>
      </c>
      <c r="P715" t="s">
        <v>1113</v>
      </c>
      <c r="Q715">
        <v>0</v>
      </c>
      <c r="R715">
        <v>24</v>
      </c>
      <c r="S715">
        <v>1</v>
      </c>
      <c r="T715">
        <v>2</v>
      </c>
      <c r="U715" t="b">
        <v>0</v>
      </c>
    </row>
    <row r="716" spans="1:21" x14ac:dyDescent="0.25">
      <c r="A716" t="s">
        <v>1529</v>
      </c>
      <c r="B716" s="1">
        <v>40950</v>
      </c>
      <c r="C716">
        <v>11</v>
      </c>
      <c r="D716">
        <v>2</v>
      </c>
      <c r="E716">
        <v>2012</v>
      </c>
      <c r="F716" s="1">
        <v>40950</v>
      </c>
      <c r="G716" t="s">
        <v>1530</v>
      </c>
      <c r="H716" t="s">
        <v>33</v>
      </c>
      <c r="I716" t="s">
        <v>347</v>
      </c>
      <c r="J716" t="s">
        <v>347</v>
      </c>
      <c r="K716" t="s">
        <v>36</v>
      </c>
      <c r="L716" t="s">
        <v>37</v>
      </c>
      <c r="M716" t="s">
        <v>38</v>
      </c>
      <c r="N716" t="s">
        <v>28</v>
      </c>
      <c r="O716" t="s">
        <v>111</v>
      </c>
      <c r="P716" t="s">
        <v>1531</v>
      </c>
      <c r="Q716">
        <v>0</v>
      </c>
      <c r="R716">
        <v>61</v>
      </c>
      <c r="S716">
        <v>25</v>
      </c>
      <c r="T716">
        <v>3</v>
      </c>
      <c r="U716" t="b">
        <v>0</v>
      </c>
    </row>
    <row r="717" spans="1:21" x14ac:dyDescent="0.25">
      <c r="A717" t="s">
        <v>1529</v>
      </c>
      <c r="B717" s="1">
        <v>40950</v>
      </c>
      <c r="C717">
        <v>11</v>
      </c>
      <c r="D717">
        <v>2</v>
      </c>
      <c r="E717">
        <v>2012</v>
      </c>
      <c r="F717" s="1">
        <v>40950</v>
      </c>
      <c r="G717" t="s">
        <v>1530</v>
      </c>
      <c r="H717" t="s">
        <v>33</v>
      </c>
      <c r="I717" t="s">
        <v>347</v>
      </c>
      <c r="J717" t="s">
        <v>347</v>
      </c>
      <c r="K717" t="s">
        <v>36</v>
      </c>
      <c r="L717" t="s">
        <v>37</v>
      </c>
      <c r="M717" t="s">
        <v>38</v>
      </c>
      <c r="N717" t="s">
        <v>56</v>
      </c>
      <c r="O717" t="s">
        <v>81</v>
      </c>
      <c r="P717" t="s">
        <v>707</v>
      </c>
      <c r="Q717">
        <v>0</v>
      </c>
      <c r="R717">
        <v>148</v>
      </c>
      <c r="S717">
        <v>15</v>
      </c>
      <c r="T717">
        <v>2</v>
      </c>
      <c r="U717" t="b">
        <v>1</v>
      </c>
    </row>
    <row r="718" spans="1:21" x14ac:dyDescent="0.25">
      <c r="A718" t="s">
        <v>1529</v>
      </c>
      <c r="B718" s="1">
        <v>40950</v>
      </c>
      <c r="C718">
        <v>11</v>
      </c>
      <c r="D718">
        <v>2</v>
      </c>
      <c r="E718">
        <v>2012</v>
      </c>
      <c r="F718" s="1">
        <v>40950</v>
      </c>
      <c r="G718" t="s">
        <v>1530</v>
      </c>
      <c r="H718" t="s">
        <v>33</v>
      </c>
      <c r="I718" t="s">
        <v>347</v>
      </c>
      <c r="J718" t="s">
        <v>347</v>
      </c>
      <c r="K718" t="s">
        <v>36</v>
      </c>
      <c r="L718" t="s">
        <v>37</v>
      </c>
      <c r="M718" t="s">
        <v>38</v>
      </c>
      <c r="N718" t="s">
        <v>56</v>
      </c>
      <c r="O718" t="s">
        <v>81</v>
      </c>
      <c r="P718" t="s">
        <v>1339</v>
      </c>
      <c r="Q718">
        <v>0</v>
      </c>
      <c r="R718">
        <v>140</v>
      </c>
      <c r="S718">
        <v>60</v>
      </c>
      <c r="T718">
        <v>3</v>
      </c>
      <c r="U718" t="b">
        <v>1</v>
      </c>
    </row>
    <row r="719" spans="1:21" x14ac:dyDescent="0.25">
      <c r="A719" t="s">
        <v>1532</v>
      </c>
      <c r="B719" s="1">
        <v>40950</v>
      </c>
      <c r="C719">
        <v>11</v>
      </c>
      <c r="D719">
        <v>2</v>
      </c>
      <c r="E719">
        <v>2012</v>
      </c>
      <c r="F719" s="1">
        <v>40950</v>
      </c>
      <c r="G719" t="s">
        <v>679</v>
      </c>
      <c r="H719" t="s">
        <v>120</v>
      </c>
      <c r="I719" t="s">
        <v>901</v>
      </c>
      <c r="J719" t="s">
        <v>1533</v>
      </c>
      <c r="K719" t="s">
        <v>47</v>
      </c>
      <c r="L719" t="s">
        <v>26</v>
      </c>
      <c r="M719" t="s">
        <v>38</v>
      </c>
      <c r="N719" t="s">
        <v>28</v>
      </c>
      <c r="O719" t="s">
        <v>39</v>
      </c>
      <c r="P719" t="s">
        <v>1534</v>
      </c>
      <c r="Q719">
        <v>0</v>
      </c>
      <c r="R719">
        <v>27</v>
      </c>
      <c r="S719">
        <v>12</v>
      </c>
      <c r="T719">
        <v>2</v>
      </c>
      <c r="U719" t="b">
        <v>0</v>
      </c>
    </row>
    <row r="720" spans="1:21" x14ac:dyDescent="0.25">
      <c r="A720" t="s">
        <v>1532</v>
      </c>
      <c r="B720" s="1">
        <v>40950</v>
      </c>
      <c r="C720">
        <v>11</v>
      </c>
      <c r="D720">
        <v>2</v>
      </c>
      <c r="E720">
        <v>2012</v>
      </c>
      <c r="F720" s="1">
        <v>40950</v>
      </c>
      <c r="G720" t="s">
        <v>679</v>
      </c>
      <c r="H720" t="s">
        <v>120</v>
      </c>
      <c r="I720" t="s">
        <v>901</v>
      </c>
      <c r="J720" t="s">
        <v>1533</v>
      </c>
      <c r="K720" t="s">
        <v>47</v>
      </c>
      <c r="L720" t="s">
        <v>26</v>
      </c>
      <c r="M720" t="s">
        <v>38</v>
      </c>
      <c r="N720" t="s">
        <v>28</v>
      </c>
      <c r="O720" t="s">
        <v>183</v>
      </c>
      <c r="P720" t="s">
        <v>184</v>
      </c>
      <c r="Q720">
        <v>0</v>
      </c>
      <c r="R720">
        <v>96</v>
      </c>
      <c r="S720">
        <v>9</v>
      </c>
      <c r="T720">
        <v>2</v>
      </c>
      <c r="U720" t="b">
        <v>0</v>
      </c>
    </row>
    <row r="721" spans="1:21" x14ac:dyDescent="0.25">
      <c r="A721" t="s">
        <v>1535</v>
      </c>
      <c r="B721" s="1">
        <v>40950</v>
      </c>
      <c r="C721">
        <v>11</v>
      </c>
      <c r="D721">
        <v>2</v>
      </c>
      <c r="E721">
        <v>2012</v>
      </c>
      <c r="F721" s="1">
        <v>40950</v>
      </c>
      <c r="G721" t="s">
        <v>843</v>
      </c>
      <c r="H721" t="s">
        <v>67</v>
      </c>
      <c r="I721" t="s">
        <v>68</v>
      </c>
      <c r="J721" t="s">
        <v>1536</v>
      </c>
      <c r="K721" t="s">
        <v>25</v>
      </c>
      <c r="L721" t="s">
        <v>37</v>
      </c>
      <c r="M721" t="s">
        <v>27</v>
      </c>
      <c r="N721" t="s">
        <v>28</v>
      </c>
      <c r="O721" t="s">
        <v>48</v>
      </c>
      <c r="P721" t="s">
        <v>158</v>
      </c>
      <c r="Q721">
        <v>0</v>
      </c>
      <c r="R721">
        <v>61</v>
      </c>
      <c r="S721">
        <v>21</v>
      </c>
      <c r="T721">
        <v>2</v>
      </c>
      <c r="U721" t="b">
        <v>1</v>
      </c>
    </row>
    <row r="722" spans="1:21" x14ac:dyDescent="0.25">
      <c r="A722" t="s">
        <v>1537</v>
      </c>
      <c r="B722" s="1">
        <v>40950</v>
      </c>
      <c r="C722">
        <v>11</v>
      </c>
      <c r="D722">
        <v>2</v>
      </c>
      <c r="E722">
        <v>2012</v>
      </c>
      <c r="F722" s="1">
        <v>40950</v>
      </c>
      <c r="G722" t="s">
        <v>1538</v>
      </c>
      <c r="H722" t="s">
        <v>61</v>
      </c>
      <c r="I722" t="s">
        <v>108</v>
      </c>
      <c r="J722" t="s">
        <v>1539</v>
      </c>
      <c r="K722" t="s">
        <v>36</v>
      </c>
      <c r="L722" t="s">
        <v>70</v>
      </c>
      <c r="M722" t="s">
        <v>27</v>
      </c>
      <c r="N722" t="s">
        <v>28</v>
      </c>
      <c r="O722" t="s">
        <v>54</v>
      </c>
      <c r="P722" t="s">
        <v>540</v>
      </c>
      <c r="Q722">
        <v>0</v>
      </c>
      <c r="R722">
        <v>148</v>
      </c>
      <c r="S722">
        <v>0</v>
      </c>
      <c r="T722">
        <v>3</v>
      </c>
      <c r="U722" t="b">
        <v>1</v>
      </c>
    </row>
    <row r="723" spans="1:21" x14ac:dyDescent="0.25">
      <c r="A723" t="s">
        <v>1540</v>
      </c>
      <c r="B723" s="1">
        <v>40950</v>
      </c>
      <c r="C723">
        <v>11</v>
      </c>
      <c r="D723">
        <v>2</v>
      </c>
      <c r="E723">
        <v>2012</v>
      </c>
      <c r="F723" s="1">
        <v>40950</v>
      </c>
      <c r="G723" t="s">
        <v>1541</v>
      </c>
      <c r="H723" t="s">
        <v>293</v>
      </c>
      <c r="I723" t="s">
        <v>294</v>
      </c>
      <c r="J723" t="s">
        <v>294</v>
      </c>
      <c r="K723" t="s">
        <v>36</v>
      </c>
      <c r="L723" t="s">
        <v>37</v>
      </c>
      <c r="M723" t="s">
        <v>38</v>
      </c>
      <c r="N723" t="s">
        <v>71</v>
      </c>
      <c r="O723" t="s">
        <v>74</v>
      </c>
      <c r="P723" t="s">
        <v>1542</v>
      </c>
      <c r="Q723">
        <v>1</v>
      </c>
      <c r="R723">
        <v>2071</v>
      </c>
      <c r="S723">
        <v>-621</v>
      </c>
      <c r="T723">
        <v>9</v>
      </c>
      <c r="U723" t="b">
        <v>0</v>
      </c>
    </row>
    <row r="724" spans="1:21" x14ac:dyDescent="0.25">
      <c r="A724" t="s">
        <v>1540</v>
      </c>
      <c r="B724" s="1">
        <v>40950</v>
      </c>
      <c r="C724">
        <v>11</v>
      </c>
      <c r="D724">
        <v>2</v>
      </c>
      <c r="E724">
        <v>2012</v>
      </c>
      <c r="F724" s="1">
        <v>40950</v>
      </c>
      <c r="G724" t="s">
        <v>1541</v>
      </c>
      <c r="H724" t="s">
        <v>293</v>
      </c>
      <c r="I724" t="s">
        <v>294</v>
      </c>
      <c r="J724" t="s">
        <v>294</v>
      </c>
      <c r="K724" t="s">
        <v>36</v>
      </c>
      <c r="L724" t="s">
        <v>37</v>
      </c>
      <c r="M724" t="s">
        <v>38</v>
      </c>
      <c r="N724" t="s">
        <v>28</v>
      </c>
      <c r="O724" t="s">
        <v>151</v>
      </c>
      <c r="P724" t="s">
        <v>1543</v>
      </c>
      <c r="Q724">
        <v>1</v>
      </c>
      <c r="R724">
        <v>39</v>
      </c>
      <c r="S724">
        <v>-27</v>
      </c>
      <c r="T724">
        <v>7</v>
      </c>
      <c r="U724" t="b">
        <v>1</v>
      </c>
    </row>
    <row r="725" spans="1:21" x14ac:dyDescent="0.25">
      <c r="A725" t="s">
        <v>1540</v>
      </c>
      <c r="B725" s="1">
        <v>40950</v>
      </c>
      <c r="C725">
        <v>11</v>
      </c>
      <c r="D725">
        <v>2</v>
      </c>
      <c r="E725">
        <v>2012</v>
      </c>
      <c r="F725" s="1">
        <v>40950</v>
      </c>
      <c r="G725" t="s">
        <v>1541</v>
      </c>
      <c r="H725" t="s">
        <v>293</v>
      </c>
      <c r="I725" t="s">
        <v>294</v>
      </c>
      <c r="J725" t="s">
        <v>294</v>
      </c>
      <c r="K725" t="s">
        <v>36</v>
      </c>
      <c r="L725" t="s">
        <v>37</v>
      </c>
      <c r="M725" t="s">
        <v>38</v>
      </c>
      <c r="N725" t="s">
        <v>28</v>
      </c>
      <c r="O725" t="s">
        <v>227</v>
      </c>
      <c r="P725" t="s">
        <v>1544</v>
      </c>
      <c r="Q725">
        <v>1</v>
      </c>
      <c r="R725">
        <v>11</v>
      </c>
      <c r="S725">
        <v>-7</v>
      </c>
      <c r="T725">
        <v>2</v>
      </c>
      <c r="U725" t="b">
        <v>0</v>
      </c>
    </row>
    <row r="726" spans="1:21" x14ac:dyDescent="0.25">
      <c r="A726" t="s">
        <v>1540</v>
      </c>
      <c r="B726" s="1">
        <v>40950</v>
      </c>
      <c r="C726">
        <v>11</v>
      </c>
      <c r="D726">
        <v>2</v>
      </c>
      <c r="E726">
        <v>2012</v>
      </c>
      <c r="F726" s="1">
        <v>40950</v>
      </c>
      <c r="G726" t="s">
        <v>1541</v>
      </c>
      <c r="H726" t="s">
        <v>293</v>
      </c>
      <c r="I726" t="s">
        <v>294</v>
      </c>
      <c r="J726" t="s">
        <v>294</v>
      </c>
      <c r="K726" t="s">
        <v>36</v>
      </c>
      <c r="L726" t="s">
        <v>37</v>
      </c>
      <c r="M726" t="s">
        <v>38</v>
      </c>
      <c r="N726" t="s">
        <v>28</v>
      </c>
      <c r="O726" t="s">
        <v>54</v>
      </c>
      <c r="P726" t="s">
        <v>1545</v>
      </c>
      <c r="Q726">
        <v>1</v>
      </c>
      <c r="R726">
        <v>316</v>
      </c>
      <c r="S726">
        <v>-158</v>
      </c>
      <c r="T726">
        <v>3</v>
      </c>
      <c r="U726" t="b">
        <v>1</v>
      </c>
    </row>
    <row r="727" spans="1:21" x14ac:dyDescent="0.25">
      <c r="A727" t="s">
        <v>1540</v>
      </c>
      <c r="B727" s="1">
        <v>40950</v>
      </c>
      <c r="C727">
        <v>11</v>
      </c>
      <c r="D727">
        <v>2</v>
      </c>
      <c r="E727">
        <v>2012</v>
      </c>
      <c r="F727" s="1">
        <v>40950</v>
      </c>
      <c r="G727" t="s">
        <v>1541</v>
      </c>
      <c r="H727" t="s">
        <v>293</v>
      </c>
      <c r="I727" t="s">
        <v>294</v>
      </c>
      <c r="J727" t="s">
        <v>294</v>
      </c>
      <c r="K727" t="s">
        <v>36</v>
      </c>
      <c r="L727" t="s">
        <v>37</v>
      </c>
      <c r="M727" t="s">
        <v>38</v>
      </c>
      <c r="N727" t="s">
        <v>56</v>
      </c>
      <c r="O727" t="s">
        <v>185</v>
      </c>
      <c r="P727" t="s">
        <v>1546</v>
      </c>
      <c r="Q727">
        <v>1</v>
      </c>
      <c r="R727">
        <v>366</v>
      </c>
      <c r="S727">
        <v>-241</v>
      </c>
      <c r="T727">
        <v>3</v>
      </c>
      <c r="U727" t="b">
        <v>0</v>
      </c>
    </row>
    <row r="728" spans="1:21" x14ac:dyDescent="0.25">
      <c r="A728" t="s">
        <v>1540</v>
      </c>
      <c r="B728" s="1">
        <v>40950</v>
      </c>
      <c r="C728">
        <v>11</v>
      </c>
      <c r="D728">
        <v>2</v>
      </c>
      <c r="E728">
        <v>2012</v>
      </c>
      <c r="F728" s="1">
        <v>40950</v>
      </c>
      <c r="G728" t="s">
        <v>1541</v>
      </c>
      <c r="H728" t="s">
        <v>293</v>
      </c>
      <c r="I728" t="s">
        <v>294</v>
      </c>
      <c r="J728" t="s">
        <v>294</v>
      </c>
      <c r="K728" t="s">
        <v>36</v>
      </c>
      <c r="L728" t="s">
        <v>37</v>
      </c>
      <c r="M728" t="s">
        <v>38</v>
      </c>
      <c r="N728" t="s">
        <v>56</v>
      </c>
      <c r="O728" t="s">
        <v>104</v>
      </c>
      <c r="P728" t="s">
        <v>1431</v>
      </c>
      <c r="Q728">
        <v>1</v>
      </c>
      <c r="R728">
        <v>81</v>
      </c>
      <c r="S728">
        <v>-45</v>
      </c>
      <c r="T728">
        <v>2</v>
      </c>
      <c r="U728" t="b">
        <v>0</v>
      </c>
    </row>
    <row r="729" spans="1:21" x14ac:dyDescent="0.25">
      <c r="A729" t="s">
        <v>1547</v>
      </c>
      <c r="B729" s="1">
        <v>40969</v>
      </c>
      <c r="C729">
        <v>1</v>
      </c>
      <c r="D729">
        <v>3</v>
      </c>
      <c r="E729">
        <v>2012</v>
      </c>
      <c r="F729" s="1">
        <v>40969</v>
      </c>
      <c r="G729" t="s">
        <v>1548</v>
      </c>
      <c r="H729" t="s">
        <v>120</v>
      </c>
      <c r="I729" t="s">
        <v>221</v>
      </c>
      <c r="J729" t="s">
        <v>1270</v>
      </c>
      <c r="K729" t="s">
        <v>47</v>
      </c>
      <c r="L729" t="s">
        <v>37</v>
      </c>
      <c r="M729" t="s">
        <v>98</v>
      </c>
      <c r="N729" t="s">
        <v>28</v>
      </c>
      <c r="O729" t="s">
        <v>29</v>
      </c>
      <c r="P729" t="s">
        <v>1549</v>
      </c>
      <c r="Q729">
        <v>0</v>
      </c>
      <c r="R729">
        <v>94</v>
      </c>
      <c r="S729">
        <v>21</v>
      </c>
      <c r="T729">
        <v>3</v>
      </c>
      <c r="U729" t="b">
        <v>1</v>
      </c>
    </row>
    <row r="730" spans="1:21" x14ac:dyDescent="0.25">
      <c r="A730" t="s">
        <v>1547</v>
      </c>
      <c r="B730" s="1">
        <v>40969</v>
      </c>
      <c r="C730">
        <v>1</v>
      </c>
      <c r="D730">
        <v>3</v>
      </c>
      <c r="E730">
        <v>2012</v>
      </c>
      <c r="F730" s="1">
        <v>40969</v>
      </c>
      <c r="G730" t="s">
        <v>1548</v>
      </c>
      <c r="H730" t="s">
        <v>120</v>
      </c>
      <c r="I730" t="s">
        <v>221</v>
      </c>
      <c r="J730" t="s">
        <v>1270</v>
      </c>
      <c r="K730" t="s">
        <v>47</v>
      </c>
      <c r="L730" t="s">
        <v>37</v>
      </c>
      <c r="M730" t="s">
        <v>98</v>
      </c>
      <c r="N730" t="s">
        <v>28</v>
      </c>
      <c r="O730" t="s">
        <v>54</v>
      </c>
      <c r="P730" t="s">
        <v>751</v>
      </c>
      <c r="Q730">
        <v>0</v>
      </c>
      <c r="R730">
        <v>358</v>
      </c>
      <c r="S730">
        <v>72</v>
      </c>
      <c r="T730">
        <v>2</v>
      </c>
      <c r="U730" t="b">
        <v>0</v>
      </c>
    </row>
    <row r="731" spans="1:21" x14ac:dyDescent="0.25">
      <c r="A731" t="s">
        <v>1550</v>
      </c>
      <c r="B731" s="1">
        <v>40969</v>
      </c>
      <c r="C731">
        <v>1</v>
      </c>
      <c r="D731">
        <v>3</v>
      </c>
      <c r="E731">
        <v>2012</v>
      </c>
      <c r="F731" s="1">
        <v>40969</v>
      </c>
      <c r="G731" t="s">
        <v>265</v>
      </c>
      <c r="H731" t="s">
        <v>61</v>
      </c>
      <c r="I731" t="s">
        <v>173</v>
      </c>
      <c r="J731" t="s">
        <v>1551</v>
      </c>
      <c r="K731" t="s">
        <v>36</v>
      </c>
      <c r="L731" t="s">
        <v>70</v>
      </c>
      <c r="M731" t="s">
        <v>38</v>
      </c>
      <c r="N731" t="s">
        <v>71</v>
      </c>
      <c r="O731" t="s">
        <v>295</v>
      </c>
      <c r="P731" t="s">
        <v>1552</v>
      </c>
      <c r="Q731">
        <v>0</v>
      </c>
      <c r="R731">
        <v>50</v>
      </c>
      <c r="S731">
        <v>13</v>
      </c>
      <c r="T731">
        <v>1</v>
      </c>
      <c r="U731" t="b">
        <v>0</v>
      </c>
    </row>
    <row r="732" spans="1:21" x14ac:dyDescent="0.25">
      <c r="A732" t="s">
        <v>1553</v>
      </c>
      <c r="B732" s="1">
        <v>40970</v>
      </c>
      <c r="C732">
        <v>2</v>
      </c>
      <c r="D732">
        <v>3</v>
      </c>
      <c r="E732">
        <v>2012</v>
      </c>
      <c r="F732" s="1">
        <v>40970</v>
      </c>
      <c r="G732" t="s">
        <v>1554</v>
      </c>
      <c r="H732" t="s">
        <v>33</v>
      </c>
      <c r="I732" t="s">
        <v>234</v>
      </c>
      <c r="J732" t="s">
        <v>354</v>
      </c>
      <c r="K732" t="s">
        <v>36</v>
      </c>
      <c r="L732" t="s">
        <v>37</v>
      </c>
      <c r="M732" t="s">
        <v>38</v>
      </c>
      <c r="N732" t="s">
        <v>28</v>
      </c>
      <c r="O732" t="s">
        <v>227</v>
      </c>
      <c r="P732" t="s">
        <v>1138</v>
      </c>
      <c r="Q732">
        <v>0</v>
      </c>
      <c r="R732">
        <v>61</v>
      </c>
      <c r="S732">
        <v>10</v>
      </c>
      <c r="T732">
        <v>7</v>
      </c>
      <c r="U732" t="b">
        <v>0</v>
      </c>
    </row>
    <row r="733" spans="1:21" x14ac:dyDescent="0.25">
      <c r="A733" t="s">
        <v>1555</v>
      </c>
      <c r="B733" s="1">
        <v>40970</v>
      </c>
      <c r="C733">
        <v>2</v>
      </c>
      <c r="D733">
        <v>3</v>
      </c>
      <c r="E733">
        <v>2012</v>
      </c>
      <c r="F733" s="1">
        <v>40970</v>
      </c>
      <c r="G733" t="s">
        <v>1556</v>
      </c>
      <c r="H733" t="s">
        <v>61</v>
      </c>
      <c r="I733" t="s">
        <v>308</v>
      </c>
      <c r="J733" t="s">
        <v>1557</v>
      </c>
      <c r="K733" t="s">
        <v>36</v>
      </c>
      <c r="L733" t="s">
        <v>70</v>
      </c>
      <c r="M733" t="s">
        <v>38</v>
      </c>
      <c r="N733" t="s">
        <v>28</v>
      </c>
      <c r="O733" t="s">
        <v>151</v>
      </c>
      <c r="P733" t="s">
        <v>1068</v>
      </c>
      <c r="Q733">
        <v>0</v>
      </c>
      <c r="R733">
        <v>56</v>
      </c>
      <c r="S733">
        <v>9</v>
      </c>
      <c r="T733">
        <v>3</v>
      </c>
      <c r="U733" t="b">
        <v>1</v>
      </c>
    </row>
    <row r="734" spans="1:21" x14ac:dyDescent="0.25">
      <c r="A734" t="s">
        <v>1558</v>
      </c>
      <c r="B734" s="1">
        <v>40971</v>
      </c>
      <c r="C734">
        <v>3</v>
      </c>
      <c r="D734">
        <v>3</v>
      </c>
      <c r="E734">
        <v>2012</v>
      </c>
      <c r="F734" s="1">
        <v>40971</v>
      </c>
      <c r="G734" t="s">
        <v>1101</v>
      </c>
      <c r="H734" t="s">
        <v>161</v>
      </c>
      <c r="I734" t="s">
        <v>422</v>
      </c>
      <c r="J734" t="s">
        <v>422</v>
      </c>
      <c r="K734" t="s">
        <v>25</v>
      </c>
      <c r="L734" t="s">
        <v>70</v>
      </c>
      <c r="M734" t="s">
        <v>38</v>
      </c>
      <c r="N734" t="s">
        <v>28</v>
      </c>
      <c r="O734" t="s">
        <v>54</v>
      </c>
      <c r="P734" t="s">
        <v>1377</v>
      </c>
      <c r="Q734">
        <v>0</v>
      </c>
      <c r="R734">
        <v>116</v>
      </c>
      <c r="S734">
        <v>28</v>
      </c>
      <c r="T734">
        <v>2</v>
      </c>
      <c r="U734" t="b">
        <v>0</v>
      </c>
    </row>
    <row r="735" spans="1:21" x14ac:dyDescent="0.25">
      <c r="A735" t="s">
        <v>1558</v>
      </c>
      <c r="B735" s="1">
        <v>40971</v>
      </c>
      <c r="C735">
        <v>3</v>
      </c>
      <c r="D735">
        <v>3</v>
      </c>
      <c r="E735">
        <v>2012</v>
      </c>
      <c r="F735" s="1">
        <v>40971</v>
      </c>
      <c r="G735" t="s">
        <v>1101</v>
      </c>
      <c r="H735" t="s">
        <v>161</v>
      </c>
      <c r="I735" t="s">
        <v>422</v>
      </c>
      <c r="J735" t="s">
        <v>422</v>
      </c>
      <c r="K735" t="s">
        <v>25</v>
      </c>
      <c r="L735" t="s">
        <v>70</v>
      </c>
      <c r="M735" t="s">
        <v>38</v>
      </c>
      <c r="N735" t="s">
        <v>28</v>
      </c>
      <c r="O735" t="s">
        <v>54</v>
      </c>
      <c r="P735" t="s">
        <v>1377</v>
      </c>
      <c r="Q735">
        <v>0</v>
      </c>
      <c r="R735">
        <v>174</v>
      </c>
      <c r="S735">
        <v>42</v>
      </c>
      <c r="T735">
        <v>3</v>
      </c>
      <c r="U735" t="b">
        <v>1</v>
      </c>
    </row>
    <row r="736" spans="1:21" x14ac:dyDescent="0.25">
      <c r="A736" t="s">
        <v>1559</v>
      </c>
      <c r="B736" s="1">
        <v>40972</v>
      </c>
      <c r="C736">
        <v>4</v>
      </c>
      <c r="D736">
        <v>3</v>
      </c>
      <c r="E736">
        <v>2012</v>
      </c>
      <c r="F736" s="1">
        <v>40972</v>
      </c>
      <c r="G736" t="s">
        <v>1560</v>
      </c>
      <c r="H736" t="s">
        <v>215</v>
      </c>
      <c r="I736" t="s">
        <v>858</v>
      </c>
      <c r="J736" t="s">
        <v>859</v>
      </c>
      <c r="K736" t="s">
        <v>36</v>
      </c>
      <c r="L736" t="s">
        <v>37</v>
      </c>
      <c r="M736" t="s">
        <v>38</v>
      </c>
      <c r="N736" t="s">
        <v>28</v>
      </c>
      <c r="O736" t="s">
        <v>151</v>
      </c>
      <c r="P736" t="s">
        <v>1561</v>
      </c>
      <c r="Q736">
        <v>0</v>
      </c>
      <c r="R736">
        <v>27</v>
      </c>
      <c r="S736">
        <v>11</v>
      </c>
      <c r="T736">
        <v>2</v>
      </c>
      <c r="U736" t="b">
        <v>0</v>
      </c>
    </row>
    <row r="737" spans="1:21" x14ac:dyDescent="0.25">
      <c r="A737" t="s">
        <v>1562</v>
      </c>
      <c r="B737" s="1">
        <v>40972</v>
      </c>
      <c r="C737">
        <v>4</v>
      </c>
      <c r="D737">
        <v>3</v>
      </c>
      <c r="E737">
        <v>2012</v>
      </c>
      <c r="F737" s="1">
        <v>40972</v>
      </c>
      <c r="G737" t="s">
        <v>980</v>
      </c>
      <c r="H737" t="s">
        <v>44</v>
      </c>
      <c r="I737" t="s">
        <v>45</v>
      </c>
      <c r="J737" t="s">
        <v>1563</v>
      </c>
      <c r="K737" t="s">
        <v>47</v>
      </c>
      <c r="L737" t="s">
        <v>37</v>
      </c>
      <c r="M737" t="s">
        <v>38</v>
      </c>
      <c r="N737" t="s">
        <v>28</v>
      </c>
      <c r="O737" t="s">
        <v>54</v>
      </c>
      <c r="P737" t="s">
        <v>1564</v>
      </c>
      <c r="Q737">
        <v>0</v>
      </c>
      <c r="R737">
        <v>80</v>
      </c>
      <c r="S737">
        <v>11</v>
      </c>
      <c r="T737">
        <v>6</v>
      </c>
      <c r="U737" t="b">
        <v>0</v>
      </c>
    </row>
    <row r="738" spans="1:21" x14ac:dyDescent="0.25">
      <c r="A738" t="s">
        <v>1565</v>
      </c>
      <c r="B738" s="1">
        <v>40972</v>
      </c>
      <c r="C738">
        <v>4</v>
      </c>
      <c r="D738">
        <v>3</v>
      </c>
      <c r="E738">
        <v>2012</v>
      </c>
      <c r="F738" s="1">
        <v>40972</v>
      </c>
      <c r="G738" t="s">
        <v>1566</v>
      </c>
      <c r="H738" t="s">
        <v>320</v>
      </c>
      <c r="I738" t="s">
        <v>321</v>
      </c>
      <c r="J738" t="s">
        <v>321</v>
      </c>
      <c r="K738" t="s">
        <v>36</v>
      </c>
      <c r="L738" t="s">
        <v>37</v>
      </c>
      <c r="M738" t="s">
        <v>98</v>
      </c>
      <c r="N738" t="s">
        <v>28</v>
      </c>
      <c r="O738" t="s">
        <v>39</v>
      </c>
      <c r="P738" t="s">
        <v>704</v>
      </c>
      <c r="Q738">
        <v>0</v>
      </c>
      <c r="R738">
        <v>10</v>
      </c>
      <c r="S738">
        <v>2</v>
      </c>
      <c r="T738">
        <v>2</v>
      </c>
      <c r="U738" t="b">
        <v>1</v>
      </c>
    </row>
    <row r="739" spans="1:21" x14ac:dyDescent="0.25">
      <c r="A739" t="s">
        <v>1567</v>
      </c>
      <c r="B739" s="1">
        <v>40973</v>
      </c>
      <c r="C739">
        <v>5</v>
      </c>
      <c r="D739">
        <v>3</v>
      </c>
      <c r="E739">
        <v>2012</v>
      </c>
      <c r="F739" s="1">
        <v>40973</v>
      </c>
      <c r="G739" t="s">
        <v>1568</v>
      </c>
      <c r="H739" t="s">
        <v>23</v>
      </c>
      <c r="I739" t="s">
        <v>24</v>
      </c>
      <c r="J739" t="s">
        <v>1569</v>
      </c>
      <c r="K739" t="s">
        <v>25</v>
      </c>
      <c r="L739" t="s">
        <v>70</v>
      </c>
      <c r="M739" t="s">
        <v>27</v>
      </c>
      <c r="N739" t="s">
        <v>71</v>
      </c>
      <c r="O739" t="s">
        <v>74</v>
      </c>
      <c r="P739" t="s">
        <v>1570</v>
      </c>
      <c r="Q739">
        <v>1</v>
      </c>
      <c r="R739">
        <v>352</v>
      </c>
      <c r="S739">
        <v>-49</v>
      </c>
      <c r="T739">
        <v>8</v>
      </c>
      <c r="U739" t="b">
        <v>1</v>
      </c>
    </row>
    <row r="740" spans="1:21" x14ac:dyDescent="0.25">
      <c r="A740" t="s">
        <v>1571</v>
      </c>
      <c r="B740" s="1">
        <v>40975</v>
      </c>
      <c r="C740">
        <v>7</v>
      </c>
      <c r="D740">
        <v>3</v>
      </c>
      <c r="E740">
        <v>2012</v>
      </c>
      <c r="F740" s="1">
        <v>40975</v>
      </c>
      <c r="G740" t="s">
        <v>937</v>
      </c>
      <c r="H740" t="s">
        <v>120</v>
      </c>
      <c r="I740" t="s">
        <v>209</v>
      </c>
      <c r="J740" t="s">
        <v>246</v>
      </c>
      <c r="K740" t="s">
        <v>47</v>
      </c>
      <c r="L740" t="s">
        <v>70</v>
      </c>
      <c r="M740" t="s">
        <v>38</v>
      </c>
      <c r="N740" t="s">
        <v>28</v>
      </c>
      <c r="O740" t="s">
        <v>39</v>
      </c>
      <c r="P740" t="s">
        <v>1572</v>
      </c>
      <c r="Q740">
        <v>0</v>
      </c>
      <c r="R740">
        <v>30</v>
      </c>
      <c r="S740">
        <v>4</v>
      </c>
      <c r="T740">
        <v>2</v>
      </c>
      <c r="U740" t="b">
        <v>0</v>
      </c>
    </row>
    <row r="741" spans="1:21" x14ac:dyDescent="0.25">
      <c r="A741" t="s">
        <v>1573</v>
      </c>
      <c r="B741" s="1">
        <v>40975</v>
      </c>
      <c r="C741">
        <v>7</v>
      </c>
      <c r="D741">
        <v>3</v>
      </c>
      <c r="E741">
        <v>2012</v>
      </c>
      <c r="F741" s="1">
        <v>40975</v>
      </c>
      <c r="G741" t="s">
        <v>1574</v>
      </c>
      <c r="H741" t="s">
        <v>61</v>
      </c>
      <c r="I741" t="s">
        <v>173</v>
      </c>
      <c r="J741" t="s">
        <v>1551</v>
      </c>
      <c r="K741" t="s">
        <v>36</v>
      </c>
      <c r="L741" t="s">
        <v>70</v>
      </c>
      <c r="M741" t="s">
        <v>38</v>
      </c>
      <c r="N741" t="s">
        <v>56</v>
      </c>
      <c r="O741" t="s">
        <v>57</v>
      </c>
      <c r="P741" t="s">
        <v>1575</v>
      </c>
      <c r="Q741">
        <v>0</v>
      </c>
      <c r="R741">
        <v>2123</v>
      </c>
      <c r="S741">
        <v>125</v>
      </c>
      <c r="T741">
        <v>8</v>
      </c>
      <c r="U741" t="b">
        <v>1</v>
      </c>
    </row>
    <row r="742" spans="1:21" x14ac:dyDescent="0.25">
      <c r="A742" t="s">
        <v>1576</v>
      </c>
      <c r="B742" s="1">
        <v>40975</v>
      </c>
      <c r="C742">
        <v>7</v>
      </c>
      <c r="D742">
        <v>3</v>
      </c>
      <c r="E742">
        <v>2012</v>
      </c>
      <c r="F742" s="1">
        <v>40975</v>
      </c>
      <c r="G742" t="s">
        <v>1424</v>
      </c>
      <c r="H742" t="s">
        <v>61</v>
      </c>
      <c r="I742" t="s">
        <v>326</v>
      </c>
      <c r="J742" t="s">
        <v>1577</v>
      </c>
      <c r="K742" t="s">
        <v>36</v>
      </c>
      <c r="L742" t="s">
        <v>37</v>
      </c>
      <c r="M742" t="s">
        <v>98</v>
      </c>
      <c r="N742" t="s">
        <v>71</v>
      </c>
      <c r="O742" t="s">
        <v>72</v>
      </c>
      <c r="P742" t="s">
        <v>1482</v>
      </c>
      <c r="Q742">
        <v>0</v>
      </c>
      <c r="R742">
        <v>907</v>
      </c>
      <c r="S742">
        <v>-30</v>
      </c>
      <c r="T742">
        <v>7</v>
      </c>
      <c r="U742" t="b">
        <v>1</v>
      </c>
    </row>
    <row r="743" spans="1:21" x14ac:dyDescent="0.25">
      <c r="A743" t="s">
        <v>1578</v>
      </c>
      <c r="B743" s="1">
        <v>40976</v>
      </c>
      <c r="C743">
        <v>8</v>
      </c>
      <c r="D743">
        <v>3</v>
      </c>
      <c r="E743">
        <v>2012</v>
      </c>
      <c r="F743" s="1">
        <v>40976</v>
      </c>
      <c r="G743" t="s">
        <v>1579</v>
      </c>
      <c r="H743" t="s">
        <v>33</v>
      </c>
      <c r="I743" t="s">
        <v>313</v>
      </c>
      <c r="J743" t="s">
        <v>947</v>
      </c>
      <c r="K743" t="s">
        <v>36</v>
      </c>
      <c r="L743" t="s">
        <v>26</v>
      </c>
      <c r="M743" t="s">
        <v>38</v>
      </c>
      <c r="N743" t="s">
        <v>28</v>
      </c>
      <c r="O743" t="s">
        <v>48</v>
      </c>
      <c r="P743" t="s">
        <v>772</v>
      </c>
      <c r="Q743">
        <v>0</v>
      </c>
      <c r="R743">
        <v>66</v>
      </c>
      <c r="S743">
        <v>21</v>
      </c>
      <c r="T743">
        <v>5</v>
      </c>
      <c r="U743" t="b">
        <v>0</v>
      </c>
    </row>
    <row r="744" spans="1:21" x14ac:dyDescent="0.25">
      <c r="A744" t="s">
        <v>1580</v>
      </c>
      <c r="B744" s="1">
        <v>40976</v>
      </c>
      <c r="C744">
        <v>8</v>
      </c>
      <c r="D744">
        <v>3</v>
      </c>
      <c r="E744">
        <v>2012</v>
      </c>
      <c r="F744" s="1">
        <v>40976</v>
      </c>
      <c r="G744" t="s">
        <v>1581</v>
      </c>
      <c r="H744" t="s">
        <v>120</v>
      </c>
      <c r="I744" t="s">
        <v>1582</v>
      </c>
      <c r="J744" t="s">
        <v>1583</v>
      </c>
      <c r="K744" t="s">
        <v>47</v>
      </c>
      <c r="L744" t="s">
        <v>26</v>
      </c>
      <c r="M744" t="s">
        <v>38</v>
      </c>
      <c r="N744" t="s">
        <v>71</v>
      </c>
      <c r="O744" t="s">
        <v>295</v>
      </c>
      <c r="P744" t="s">
        <v>592</v>
      </c>
      <c r="Q744">
        <v>0</v>
      </c>
      <c r="R744">
        <v>415</v>
      </c>
      <c r="S744">
        <v>116</v>
      </c>
      <c r="T744">
        <v>8</v>
      </c>
      <c r="U744" t="b">
        <v>0</v>
      </c>
    </row>
    <row r="745" spans="1:21" x14ac:dyDescent="0.25">
      <c r="A745" t="s">
        <v>1580</v>
      </c>
      <c r="B745" s="1">
        <v>40976</v>
      </c>
      <c r="C745">
        <v>8</v>
      </c>
      <c r="D745">
        <v>3</v>
      </c>
      <c r="E745">
        <v>2012</v>
      </c>
      <c r="F745" s="1">
        <v>40976</v>
      </c>
      <c r="G745" t="s">
        <v>1581</v>
      </c>
      <c r="H745" t="s">
        <v>120</v>
      </c>
      <c r="I745" t="s">
        <v>1582</v>
      </c>
      <c r="J745" t="s">
        <v>1583</v>
      </c>
      <c r="K745" t="s">
        <v>47</v>
      </c>
      <c r="L745" t="s">
        <v>26</v>
      </c>
      <c r="M745" t="s">
        <v>38</v>
      </c>
      <c r="N745" t="s">
        <v>28</v>
      </c>
      <c r="O745" t="s">
        <v>90</v>
      </c>
      <c r="P745" t="s">
        <v>655</v>
      </c>
      <c r="Q745">
        <v>0</v>
      </c>
      <c r="R745">
        <v>720</v>
      </c>
      <c r="S745">
        <v>22</v>
      </c>
      <c r="T745">
        <v>12</v>
      </c>
      <c r="U745" t="b">
        <v>0</v>
      </c>
    </row>
    <row r="746" spans="1:21" x14ac:dyDescent="0.25">
      <c r="A746" t="s">
        <v>1580</v>
      </c>
      <c r="B746" s="1">
        <v>40976</v>
      </c>
      <c r="C746">
        <v>8</v>
      </c>
      <c r="D746">
        <v>3</v>
      </c>
      <c r="E746">
        <v>2012</v>
      </c>
      <c r="F746" s="1">
        <v>40976</v>
      </c>
      <c r="G746" t="s">
        <v>1581</v>
      </c>
      <c r="H746" t="s">
        <v>120</v>
      </c>
      <c r="I746" t="s">
        <v>1582</v>
      </c>
      <c r="J746" t="s">
        <v>1583</v>
      </c>
      <c r="K746" t="s">
        <v>47</v>
      </c>
      <c r="L746" t="s">
        <v>26</v>
      </c>
      <c r="M746" t="s">
        <v>38</v>
      </c>
      <c r="N746" t="s">
        <v>28</v>
      </c>
      <c r="O746" t="s">
        <v>39</v>
      </c>
      <c r="P746" t="s">
        <v>1381</v>
      </c>
      <c r="Q746">
        <v>0</v>
      </c>
      <c r="R746">
        <v>153</v>
      </c>
      <c r="S746">
        <v>4</v>
      </c>
      <c r="T746">
        <v>9</v>
      </c>
      <c r="U746" t="b">
        <v>1</v>
      </c>
    </row>
    <row r="747" spans="1:21" x14ac:dyDescent="0.25">
      <c r="A747" t="s">
        <v>1580</v>
      </c>
      <c r="B747" s="1">
        <v>40976</v>
      </c>
      <c r="C747">
        <v>8</v>
      </c>
      <c r="D747">
        <v>3</v>
      </c>
      <c r="E747">
        <v>2012</v>
      </c>
      <c r="F747" s="1">
        <v>40976</v>
      </c>
      <c r="G747" t="s">
        <v>1581</v>
      </c>
      <c r="H747" t="s">
        <v>120</v>
      </c>
      <c r="I747" t="s">
        <v>1582</v>
      </c>
      <c r="J747" t="s">
        <v>1583</v>
      </c>
      <c r="K747" t="s">
        <v>47</v>
      </c>
      <c r="L747" t="s">
        <v>26</v>
      </c>
      <c r="M747" t="s">
        <v>38</v>
      </c>
      <c r="N747" t="s">
        <v>28</v>
      </c>
      <c r="O747" t="s">
        <v>39</v>
      </c>
      <c r="P747" t="s">
        <v>1584</v>
      </c>
      <c r="Q747">
        <v>0</v>
      </c>
      <c r="R747">
        <v>151</v>
      </c>
      <c r="S747">
        <v>3</v>
      </c>
      <c r="T747">
        <v>3</v>
      </c>
      <c r="U747" t="b">
        <v>1</v>
      </c>
    </row>
    <row r="748" spans="1:21" x14ac:dyDescent="0.25">
      <c r="A748" t="s">
        <v>1580</v>
      </c>
      <c r="B748" s="1">
        <v>40976</v>
      </c>
      <c r="C748">
        <v>8</v>
      </c>
      <c r="D748">
        <v>3</v>
      </c>
      <c r="E748">
        <v>2012</v>
      </c>
      <c r="F748" s="1">
        <v>40976</v>
      </c>
      <c r="G748" t="s">
        <v>1581</v>
      </c>
      <c r="H748" t="s">
        <v>120</v>
      </c>
      <c r="I748" t="s">
        <v>1582</v>
      </c>
      <c r="J748" t="s">
        <v>1583</v>
      </c>
      <c r="K748" t="s">
        <v>47</v>
      </c>
      <c r="L748" t="s">
        <v>26</v>
      </c>
      <c r="M748" t="s">
        <v>38</v>
      </c>
      <c r="N748" t="s">
        <v>28</v>
      </c>
      <c r="O748" t="s">
        <v>151</v>
      </c>
      <c r="P748" t="s">
        <v>1585</v>
      </c>
      <c r="Q748">
        <v>0</v>
      </c>
      <c r="R748">
        <v>40</v>
      </c>
      <c r="S748">
        <v>20</v>
      </c>
      <c r="T748">
        <v>2</v>
      </c>
      <c r="U748" t="b">
        <v>1</v>
      </c>
    </row>
    <row r="749" spans="1:21" x14ac:dyDescent="0.25">
      <c r="A749" t="s">
        <v>1586</v>
      </c>
      <c r="B749" s="1">
        <v>40976</v>
      </c>
      <c r="C749">
        <v>8</v>
      </c>
      <c r="D749">
        <v>3</v>
      </c>
      <c r="E749">
        <v>2012</v>
      </c>
      <c r="F749" s="1">
        <v>40976</v>
      </c>
      <c r="G749" t="s">
        <v>125</v>
      </c>
      <c r="H749" t="s">
        <v>61</v>
      </c>
      <c r="I749" t="s">
        <v>108</v>
      </c>
      <c r="J749" t="s">
        <v>1587</v>
      </c>
      <c r="K749" t="s">
        <v>36</v>
      </c>
      <c r="L749" t="s">
        <v>70</v>
      </c>
      <c r="M749" t="s">
        <v>38</v>
      </c>
      <c r="N749" t="s">
        <v>71</v>
      </c>
      <c r="O749" t="s">
        <v>295</v>
      </c>
      <c r="P749" t="s">
        <v>1588</v>
      </c>
      <c r="Q749">
        <v>0</v>
      </c>
      <c r="R749">
        <v>140</v>
      </c>
      <c r="S749">
        <v>67</v>
      </c>
      <c r="T749">
        <v>8</v>
      </c>
      <c r="U749" t="b">
        <v>0</v>
      </c>
    </row>
    <row r="750" spans="1:21" x14ac:dyDescent="0.25">
      <c r="A750" t="s">
        <v>1586</v>
      </c>
      <c r="B750" s="1">
        <v>40976</v>
      </c>
      <c r="C750">
        <v>8</v>
      </c>
      <c r="D750">
        <v>3</v>
      </c>
      <c r="E750">
        <v>2012</v>
      </c>
      <c r="F750" s="1">
        <v>40976</v>
      </c>
      <c r="G750" t="s">
        <v>125</v>
      </c>
      <c r="H750" t="s">
        <v>61</v>
      </c>
      <c r="I750" t="s">
        <v>108</v>
      </c>
      <c r="J750" t="s">
        <v>1587</v>
      </c>
      <c r="K750" t="s">
        <v>36</v>
      </c>
      <c r="L750" t="s">
        <v>70</v>
      </c>
      <c r="M750" t="s">
        <v>38</v>
      </c>
      <c r="N750" t="s">
        <v>28</v>
      </c>
      <c r="O750" t="s">
        <v>39</v>
      </c>
      <c r="P750" t="s">
        <v>921</v>
      </c>
      <c r="Q750">
        <v>0</v>
      </c>
      <c r="R750">
        <v>28</v>
      </c>
      <c r="S750">
        <v>10</v>
      </c>
      <c r="T750">
        <v>2</v>
      </c>
      <c r="U750" t="b">
        <v>1</v>
      </c>
    </row>
    <row r="751" spans="1:21" x14ac:dyDescent="0.25">
      <c r="A751" t="s">
        <v>1586</v>
      </c>
      <c r="B751" s="1">
        <v>40976</v>
      </c>
      <c r="C751">
        <v>8</v>
      </c>
      <c r="D751">
        <v>3</v>
      </c>
      <c r="E751">
        <v>2012</v>
      </c>
      <c r="F751" s="1">
        <v>40976</v>
      </c>
      <c r="G751" t="s">
        <v>125</v>
      </c>
      <c r="H751" t="s">
        <v>61</v>
      </c>
      <c r="I751" t="s">
        <v>108</v>
      </c>
      <c r="J751" t="s">
        <v>1587</v>
      </c>
      <c r="K751" t="s">
        <v>36</v>
      </c>
      <c r="L751" t="s">
        <v>70</v>
      </c>
      <c r="M751" t="s">
        <v>38</v>
      </c>
      <c r="N751" t="s">
        <v>28</v>
      </c>
      <c r="O751" t="s">
        <v>54</v>
      </c>
      <c r="P751" t="s">
        <v>1589</v>
      </c>
      <c r="Q751">
        <v>0</v>
      </c>
      <c r="R751">
        <v>104</v>
      </c>
      <c r="S751">
        <v>17</v>
      </c>
      <c r="T751">
        <v>7</v>
      </c>
      <c r="U751" t="b">
        <v>1</v>
      </c>
    </row>
    <row r="752" spans="1:21" x14ac:dyDescent="0.25">
      <c r="A752" t="s">
        <v>1586</v>
      </c>
      <c r="B752" s="1">
        <v>40976</v>
      </c>
      <c r="C752">
        <v>8</v>
      </c>
      <c r="D752">
        <v>3</v>
      </c>
      <c r="E752">
        <v>2012</v>
      </c>
      <c r="F752" s="1">
        <v>40976</v>
      </c>
      <c r="G752" t="s">
        <v>125</v>
      </c>
      <c r="H752" t="s">
        <v>61</v>
      </c>
      <c r="I752" t="s">
        <v>108</v>
      </c>
      <c r="J752" t="s">
        <v>1587</v>
      </c>
      <c r="K752" t="s">
        <v>36</v>
      </c>
      <c r="L752" t="s">
        <v>70</v>
      </c>
      <c r="M752" t="s">
        <v>38</v>
      </c>
      <c r="N752" t="s">
        <v>56</v>
      </c>
      <c r="O752" t="s">
        <v>185</v>
      </c>
      <c r="P752" t="s">
        <v>1590</v>
      </c>
      <c r="Q752">
        <v>0</v>
      </c>
      <c r="R752">
        <v>423</v>
      </c>
      <c r="S752">
        <v>94</v>
      </c>
      <c r="T752">
        <v>4</v>
      </c>
      <c r="U752" t="b">
        <v>0</v>
      </c>
    </row>
    <row r="753" spans="1:21" x14ac:dyDescent="0.25">
      <c r="A753" t="s">
        <v>1586</v>
      </c>
      <c r="B753" s="1">
        <v>40976</v>
      </c>
      <c r="C753">
        <v>8</v>
      </c>
      <c r="D753">
        <v>3</v>
      </c>
      <c r="E753">
        <v>2012</v>
      </c>
      <c r="F753" s="1">
        <v>40976</v>
      </c>
      <c r="G753" t="s">
        <v>125</v>
      </c>
      <c r="H753" t="s">
        <v>61</v>
      </c>
      <c r="I753" t="s">
        <v>108</v>
      </c>
      <c r="J753" t="s">
        <v>1587</v>
      </c>
      <c r="K753" t="s">
        <v>36</v>
      </c>
      <c r="L753" t="s">
        <v>70</v>
      </c>
      <c r="M753" t="s">
        <v>38</v>
      </c>
      <c r="N753" t="s">
        <v>56</v>
      </c>
      <c r="O753" t="s">
        <v>104</v>
      </c>
      <c r="P753" t="s">
        <v>1591</v>
      </c>
      <c r="Q753">
        <v>0</v>
      </c>
      <c r="R753">
        <v>469</v>
      </c>
      <c r="S753">
        <v>182</v>
      </c>
      <c r="T753">
        <v>4</v>
      </c>
      <c r="U753" t="b">
        <v>0</v>
      </c>
    </row>
    <row r="754" spans="1:21" x14ac:dyDescent="0.25">
      <c r="A754" t="s">
        <v>1592</v>
      </c>
      <c r="B754" s="1">
        <v>40976</v>
      </c>
      <c r="C754">
        <v>8</v>
      </c>
      <c r="D754">
        <v>3</v>
      </c>
      <c r="E754">
        <v>2012</v>
      </c>
      <c r="F754" s="1">
        <v>40976</v>
      </c>
      <c r="G754" t="s">
        <v>1081</v>
      </c>
      <c r="H754" t="s">
        <v>44</v>
      </c>
      <c r="I754" t="s">
        <v>96</v>
      </c>
      <c r="J754" t="s">
        <v>1593</v>
      </c>
      <c r="K754" t="s">
        <v>47</v>
      </c>
      <c r="L754" t="s">
        <v>37</v>
      </c>
      <c r="M754" t="s">
        <v>38</v>
      </c>
      <c r="N754" t="s">
        <v>71</v>
      </c>
      <c r="O754" t="s">
        <v>72</v>
      </c>
      <c r="P754" t="s">
        <v>1594</v>
      </c>
      <c r="Q754">
        <v>0</v>
      </c>
      <c r="R754">
        <v>372</v>
      </c>
      <c r="S754">
        <v>186</v>
      </c>
      <c r="T754">
        <v>3</v>
      </c>
      <c r="U754" t="b">
        <v>1</v>
      </c>
    </row>
    <row r="755" spans="1:21" x14ac:dyDescent="0.25">
      <c r="A755" t="s">
        <v>1592</v>
      </c>
      <c r="B755" s="1">
        <v>40976</v>
      </c>
      <c r="C755">
        <v>8</v>
      </c>
      <c r="D755">
        <v>3</v>
      </c>
      <c r="E755">
        <v>2012</v>
      </c>
      <c r="F755" s="1">
        <v>40976</v>
      </c>
      <c r="G755" t="s">
        <v>1081</v>
      </c>
      <c r="H755" t="s">
        <v>44</v>
      </c>
      <c r="I755" t="s">
        <v>96</v>
      </c>
      <c r="J755" t="s">
        <v>1593</v>
      </c>
      <c r="K755" t="s">
        <v>47</v>
      </c>
      <c r="L755" t="s">
        <v>37</v>
      </c>
      <c r="M755" t="s">
        <v>38</v>
      </c>
      <c r="N755" t="s">
        <v>71</v>
      </c>
      <c r="O755" t="s">
        <v>295</v>
      </c>
      <c r="P755" t="s">
        <v>1595</v>
      </c>
      <c r="Q755">
        <v>0</v>
      </c>
      <c r="R755">
        <v>259</v>
      </c>
      <c r="S755">
        <v>93</v>
      </c>
      <c r="T755">
        <v>5</v>
      </c>
      <c r="U755" t="b">
        <v>0</v>
      </c>
    </row>
    <row r="756" spans="1:21" x14ac:dyDescent="0.25">
      <c r="A756" t="s">
        <v>1592</v>
      </c>
      <c r="B756" s="1">
        <v>40976</v>
      </c>
      <c r="C756">
        <v>8</v>
      </c>
      <c r="D756">
        <v>3</v>
      </c>
      <c r="E756">
        <v>2012</v>
      </c>
      <c r="F756" s="1">
        <v>40976</v>
      </c>
      <c r="G756" t="s">
        <v>1081</v>
      </c>
      <c r="H756" t="s">
        <v>44</v>
      </c>
      <c r="I756" t="s">
        <v>96</v>
      </c>
      <c r="J756" t="s">
        <v>1593</v>
      </c>
      <c r="K756" t="s">
        <v>47</v>
      </c>
      <c r="L756" t="s">
        <v>37</v>
      </c>
      <c r="M756" t="s">
        <v>38</v>
      </c>
      <c r="N756" t="s">
        <v>28</v>
      </c>
      <c r="O756" t="s">
        <v>90</v>
      </c>
      <c r="P756" t="s">
        <v>641</v>
      </c>
      <c r="Q756">
        <v>0</v>
      </c>
      <c r="R756">
        <v>668</v>
      </c>
      <c r="S756">
        <v>267</v>
      </c>
      <c r="T756">
        <v>8</v>
      </c>
      <c r="U756" t="b">
        <v>1</v>
      </c>
    </row>
    <row r="757" spans="1:21" x14ac:dyDescent="0.25">
      <c r="A757" t="s">
        <v>1592</v>
      </c>
      <c r="B757" s="1">
        <v>40976</v>
      </c>
      <c r="C757">
        <v>8</v>
      </c>
      <c r="D757">
        <v>3</v>
      </c>
      <c r="E757">
        <v>2012</v>
      </c>
      <c r="F757" s="1">
        <v>40976</v>
      </c>
      <c r="G757" t="s">
        <v>1081</v>
      </c>
      <c r="H757" t="s">
        <v>44</v>
      </c>
      <c r="I757" t="s">
        <v>96</v>
      </c>
      <c r="J757" t="s">
        <v>1593</v>
      </c>
      <c r="K757" t="s">
        <v>47</v>
      </c>
      <c r="L757" t="s">
        <v>37</v>
      </c>
      <c r="M757" t="s">
        <v>38</v>
      </c>
      <c r="N757" t="s">
        <v>56</v>
      </c>
      <c r="O757" t="s">
        <v>185</v>
      </c>
      <c r="P757" t="s">
        <v>1596</v>
      </c>
      <c r="Q757">
        <v>0</v>
      </c>
      <c r="R757">
        <v>1716</v>
      </c>
      <c r="S757">
        <v>583</v>
      </c>
      <c r="T757">
        <v>7</v>
      </c>
      <c r="U757" t="b">
        <v>1</v>
      </c>
    </row>
    <row r="758" spans="1:21" x14ac:dyDescent="0.25">
      <c r="A758" t="s">
        <v>1597</v>
      </c>
      <c r="B758" s="1">
        <v>40976</v>
      </c>
      <c r="C758">
        <v>8</v>
      </c>
      <c r="D758">
        <v>3</v>
      </c>
      <c r="E758">
        <v>2012</v>
      </c>
      <c r="F758" s="1">
        <v>40976</v>
      </c>
      <c r="G758" t="s">
        <v>1598</v>
      </c>
      <c r="H758" t="s">
        <v>44</v>
      </c>
      <c r="I758" t="s">
        <v>178</v>
      </c>
      <c r="J758" t="s">
        <v>335</v>
      </c>
      <c r="K758" t="s">
        <v>47</v>
      </c>
      <c r="L758" t="s">
        <v>26</v>
      </c>
      <c r="M758" t="s">
        <v>38</v>
      </c>
      <c r="N758" t="s">
        <v>28</v>
      </c>
      <c r="O758" t="s">
        <v>48</v>
      </c>
      <c r="P758" t="s">
        <v>1075</v>
      </c>
      <c r="Q758">
        <v>0</v>
      </c>
      <c r="R758">
        <v>38</v>
      </c>
      <c r="S758">
        <v>15</v>
      </c>
      <c r="T758">
        <v>2</v>
      </c>
      <c r="U758" t="b">
        <v>1</v>
      </c>
    </row>
    <row r="759" spans="1:21" x14ac:dyDescent="0.25">
      <c r="A759" t="s">
        <v>1597</v>
      </c>
      <c r="B759" s="1">
        <v>40976</v>
      </c>
      <c r="C759">
        <v>8</v>
      </c>
      <c r="D759">
        <v>3</v>
      </c>
      <c r="E759">
        <v>2012</v>
      </c>
      <c r="F759" s="1">
        <v>40976</v>
      </c>
      <c r="G759" t="s">
        <v>1598</v>
      </c>
      <c r="H759" t="s">
        <v>44</v>
      </c>
      <c r="I759" t="s">
        <v>178</v>
      </c>
      <c r="J759" t="s">
        <v>335</v>
      </c>
      <c r="K759" t="s">
        <v>47</v>
      </c>
      <c r="L759" t="s">
        <v>26</v>
      </c>
      <c r="M759" t="s">
        <v>38</v>
      </c>
      <c r="N759" t="s">
        <v>28</v>
      </c>
      <c r="O759" t="s">
        <v>48</v>
      </c>
      <c r="P759" t="s">
        <v>53</v>
      </c>
      <c r="Q759">
        <v>0</v>
      </c>
      <c r="R759">
        <v>85</v>
      </c>
      <c r="S759">
        <v>0</v>
      </c>
      <c r="T759">
        <v>7</v>
      </c>
      <c r="U759" t="b">
        <v>1</v>
      </c>
    </row>
    <row r="760" spans="1:21" x14ac:dyDescent="0.25">
      <c r="A760" t="s">
        <v>1597</v>
      </c>
      <c r="B760" s="1">
        <v>40976</v>
      </c>
      <c r="C760">
        <v>8</v>
      </c>
      <c r="D760">
        <v>3</v>
      </c>
      <c r="E760">
        <v>2012</v>
      </c>
      <c r="F760" s="1">
        <v>40976</v>
      </c>
      <c r="G760" t="s">
        <v>1598</v>
      </c>
      <c r="H760" t="s">
        <v>44</v>
      </c>
      <c r="I760" t="s">
        <v>178</v>
      </c>
      <c r="J760" t="s">
        <v>335</v>
      </c>
      <c r="K760" t="s">
        <v>47</v>
      </c>
      <c r="L760" t="s">
        <v>26</v>
      </c>
      <c r="M760" t="s">
        <v>38</v>
      </c>
      <c r="N760" t="s">
        <v>28</v>
      </c>
      <c r="O760" t="s">
        <v>48</v>
      </c>
      <c r="P760" t="s">
        <v>1128</v>
      </c>
      <c r="Q760">
        <v>0</v>
      </c>
      <c r="R760">
        <v>170</v>
      </c>
      <c r="S760">
        <v>26</v>
      </c>
      <c r="T760">
        <v>3</v>
      </c>
      <c r="U760" t="b">
        <v>0</v>
      </c>
    </row>
    <row r="761" spans="1:21" x14ac:dyDescent="0.25">
      <c r="A761" t="s">
        <v>1597</v>
      </c>
      <c r="B761" s="1">
        <v>40976</v>
      </c>
      <c r="C761">
        <v>8</v>
      </c>
      <c r="D761">
        <v>3</v>
      </c>
      <c r="E761">
        <v>2012</v>
      </c>
      <c r="F761" s="1">
        <v>40976</v>
      </c>
      <c r="G761" t="s">
        <v>1598</v>
      </c>
      <c r="H761" t="s">
        <v>44</v>
      </c>
      <c r="I761" t="s">
        <v>178</v>
      </c>
      <c r="J761" t="s">
        <v>335</v>
      </c>
      <c r="K761" t="s">
        <v>47</v>
      </c>
      <c r="L761" t="s">
        <v>26</v>
      </c>
      <c r="M761" t="s">
        <v>38</v>
      </c>
      <c r="N761" t="s">
        <v>28</v>
      </c>
      <c r="O761" t="s">
        <v>48</v>
      </c>
      <c r="P761" t="s">
        <v>1599</v>
      </c>
      <c r="Q761">
        <v>0</v>
      </c>
      <c r="R761">
        <v>43</v>
      </c>
      <c r="S761">
        <v>1</v>
      </c>
      <c r="T761">
        <v>3</v>
      </c>
      <c r="U761" t="b">
        <v>1</v>
      </c>
    </row>
    <row r="762" spans="1:21" x14ac:dyDescent="0.25">
      <c r="A762" t="s">
        <v>1600</v>
      </c>
      <c r="B762" s="1">
        <v>40976</v>
      </c>
      <c r="C762">
        <v>8</v>
      </c>
      <c r="D762">
        <v>3</v>
      </c>
      <c r="E762">
        <v>2012</v>
      </c>
      <c r="F762" s="1">
        <v>40976</v>
      </c>
      <c r="G762" t="s">
        <v>1601</v>
      </c>
      <c r="H762" t="s">
        <v>44</v>
      </c>
      <c r="I762" t="s">
        <v>96</v>
      </c>
      <c r="J762" t="s">
        <v>1602</v>
      </c>
      <c r="K762" t="s">
        <v>47</v>
      </c>
      <c r="L762" t="s">
        <v>26</v>
      </c>
      <c r="M762" t="s">
        <v>27</v>
      </c>
      <c r="N762" t="s">
        <v>28</v>
      </c>
      <c r="O762" t="s">
        <v>39</v>
      </c>
      <c r="P762" t="s">
        <v>1603</v>
      </c>
      <c r="Q762">
        <v>0</v>
      </c>
      <c r="R762">
        <v>26</v>
      </c>
      <c r="S762">
        <v>8</v>
      </c>
      <c r="T762">
        <v>2</v>
      </c>
      <c r="U762" t="b">
        <v>0</v>
      </c>
    </row>
    <row r="763" spans="1:21" x14ac:dyDescent="0.25">
      <c r="A763" t="s">
        <v>1600</v>
      </c>
      <c r="B763" s="1">
        <v>40976</v>
      </c>
      <c r="C763">
        <v>8</v>
      </c>
      <c r="D763">
        <v>3</v>
      </c>
      <c r="E763">
        <v>2012</v>
      </c>
      <c r="F763" s="1">
        <v>40976</v>
      </c>
      <c r="G763" t="s">
        <v>1601</v>
      </c>
      <c r="H763" t="s">
        <v>44</v>
      </c>
      <c r="I763" t="s">
        <v>96</v>
      </c>
      <c r="J763" t="s">
        <v>1602</v>
      </c>
      <c r="K763" t="s">
        <v>47</v>
      </c>
      <c r="L763" t="s">
        <v>26</v>
      </c>
      <c r="M763" t="s">
        <v>27</v>
      </c>
      <c r="N763" t="s">
        <v>28</v>
      </c>
      <c r="O763" t="s">
        <v>227</v>
      </c>
      <c r="P763" t="s">
        <v>1544</v>
      </c>
      <c r="Q763">
        <v>0</v>
      </c>
      <c r="R763">
        <v>68</v>
      </c>
      <c r="S763">
        <v>12</v>
      </c>
      <c r="T763">
        <v>6</v>
      </c>
      <c r="U763" t="b">
        <v>1</v>
      </c>
    </row>
    <row r="764" spans="1:21" x14ac:dyDescent="0.25">
      <c r="A764" t="s">
        <v>1600</v>
      </c>
      <c r="B764" s="1">
        <v>40976</v>
      </c>
      <c r="C764">
        <v>8</v>
      </c>
      <c r="D764">
        <v>3</v>
      </c>
      <c r="E764">
        <v>2012</v>
      </c>
      <c r="F764" s="1">
        <v>40976</v>
      </c>
      <c r="G764" t="s">
        <v>1601</v>
      </c>
      <c r="H764" t="s">
        <v>44</v>
      </c>
      <c r="I764" t="s">
        <v>96</v>
      </c>
      <c r="J764" t="s">
        <v>1602</v>
      </c>
      <c r="K764" t="s">
        <v>47</v>
      </c>
      <c r="L764" t="s">
        <v>26</v>
      </c>
      <c r="M764" t="s">
        <v>27</v>
      </c>
      <c r="N764" t="s">
        <v>56</v>
      </c>
      <c r="O764" t="s">
        <v>81</v>
      </c>
      <c r="P764" t="s">
        <v>1604</v>
      </c>
      <c r="Q764">
        <v>0</v>
      </c>
      <c r="R764">
        <v>215</v>
      </c>
      <c r="S764">
        <v>77</v>
      </c>
      <c r="T764">
        <v>5</v>
      </c>
      <c r="U764" t="b">
        <v>0</v>
      </c>
    </row>
    <row r="765" spans="1:21" x14ac:dyDescent="0.25">
      <c r="A765" t="s">
        <v>1605</v>
      </c>
      <c r="B765" s="1">
        <v>40976</v>
      </c>
      <c r="C765">
        <v>8</v>
      </c>
      <c r="D765">
        <v>3</v>
      </c>
      <c r="E765">
        <v>2012</v>
      </c>
      <c r="F765" s="1">
        <v>40976</v>
      </c>
      <c r="G765" t="s">
        <v>1606</v>
      </c>
      <c r="H765" t="s">
        <v>126</v>
      </c>
      <c r="I765" t="s">
        <v>127</v>
      </c>
      <c r="J765" t="s">
        <v>127</v>
      </c>
      <c r="K765" t="s">
        <v>25</v>
      </c>
      <c r="L765" t="s">
        <v>37</v>
      </c>
      <c r="M765" t="s">
        <v>38</v>
      </c>
      <c r="N765" t="s">
        <v>28</v>
      </c>
      <c r="O765" t="s">
        <v>54</v>
      </c>
      <c r="P765" t="s">
        <v>1607</v>
      </c>
      <c r="Q765">
        <v>1</v>
      </c>
      <c r="R765">
        <v>321</v>
      </c>
      <c r="S765">
        <v>-141</v>
      </c>
      <c r="T765">
        <v>5</v>
      </c>
      <c r="U765" t="b">
        <v>0</v>
      </c>
    </row>
    <row r="766" spans="1:21" x14ac:dyDescent="0.25">
      <c r="A766" t="s">
        <v>1605</v>
      </c>
      <c r="B766" s="1">
        <v>40976</v>
      </c>
      <c r="C766">
        <v>8</v>
      </c>
      <c r="D766">
        <v>3</v>
      </c>
      <c r="E766">
        <v>2012</v>
      </c>
      <c r="F766" s="1">
        <v>40976</v>
      </c>
      <c r="G766" t="s">
        <v>1606</v>
      </c>
      <c r="H766" t="s">
        <v>126</v>
      </c>
      <c r="I766" t="s">
        <v>127</v>
      </c>
      <c r="J766" t="s">
        <v>127</v>
      </c>
      <c r="K766" t="s">
        <v>25</v>
      </c>
      <c r="L766" t="s">
        <v>37</v>
      </c>
      <c r="M766" t="s">
        <v>38</v>
      </c>
      <c r="N766" t="s">
        <v>56</v>
      </c>
      <c r="O766" t="s">
        <v>81</v>
      </c>
      <c r="P766" t="s">
        <v>364</v>
      </c>
      <c r="Q766">
        <v>1</v>
      </c>
      <c r="R766">
        <v>168</v>
      </c>
      <c r="S766">
        <v>-24</v>
      </c>
      <c r="T766">
        <v>11</v>
      </c>
      <c r="U766" t="b">
        <v>1</v>
      </c>
    </row>
    <row r="767" spans="1:21" x14ac:dyDescent="0.25">
      <c r="A767" t="s">
        <v>1608</v>
      </c>
      <c r="B767" s="1">
        <v>40976</v>
      </c>
      <c r="C767">
        <v>8</v>
      </c>
      <c r="D767">
        <v>3</v>
      </c>
      <c r="E767">
        <v>2012</v>
      </c>
      <c r="F767" s="1">
        <v>40976</v>
      </c>
      <c r="G767" t="s">
        <v>1609</v>
      </c>
      <c r="H767" t="s">
        <v>23</v>
      </c>
      <c r="I767" t="s">
        <v>24</v>
      </c>
      <c r="J767" t="s">
        <v>24</v>
      </c>
      <c r="K767" t="s">
        <v>25</v>
      </c>
      <c r="L767" t="s">
        <v>26</v>
      </c>
      <c r="M767" t="s">
        <v>27</v>
      </c>
      <c r="N767" t="s">
        <v>28</v>
      </c>
      <c r="O767" t="s">
        <v>39</v>
      </c>
      <c r="P767" t="s">
        <v>1610</v>
      </c>
      <c r="Q767">
        <v>1</v>
      </c>
      <c r="R767">
        <v>16</v>
      </c>
      <c r="S767">
        <v>-8</v>
      </c>
      <c r="T767">
        <v>3</v>
      </c>
      <c r="U767" t="b">
        <v>1</v>
      </c>
    </row>
    <row r="768" spans="1:21" x14ac:dyDescent="0.25">
      <c r="A768" t="s">
        <v>1608</v>
      </c>
      <c r="B768" s="1">
        <v>40976</v>
      </c>
      <c r="C768">
        <v>8</v>
      </c>
      <c r="D768">
        <v>3</v>
      </c>
      <c r="E768">
        <v>2012</v>
      </c>
      <c r="F768" s="1">
        <v>40976</v>
      </c>
      <c r="G768" t="s">
        <v>1609</v>
      </c>
      <c r="H768" t="s">
        <v>23</v>
      </c>
      <c r="I768" t="s">
        <v>24</v>
      </c>
      <c r="J768" t="s">
        <v>24</v>
      </c>
      <c r="K768" t="s">
        <v>25</v>
      </c>
      <c r="L768" t="s">
        <v>26</v>
      </c>
      <c r="M768" t="s">
        <v>27</v>
      </c>
      <c r="N768" t="s">
        <v>56</v>
      </c>
      <c r="O768" t="s">
        <v>104</v>
      </c>
      <c r="P768" t="s">
        <v>610</v>
      </c>
      <c r="Q768">
        <v>1</v>
      </c>
      <c r="R768">
        <v>73</v>
      </c>
      <c r="S768">
        <v>-51</v>
      </c>
      <c r="T768">
        <v>2</v>
      </c>
      <c r="U768" t="b">
        <v>1</v>
      </c>
    </row>
    <row r="769" spans="1:21" x14ac:dyDescent="0.25">
      <c r="A769" t="s">
        <v>1611</v>
      </c>
      <c r="B769" s="1">
        <v>40977</v>
      </c>
      <c r="C769">
        <v>9</v>
      </c>
      <c r="D769">
        <v>3</v>
      </c>
      <c r="E769">
        <v>2012</v>
      </c>
      <c r="F769" s="1">
        <v>40977</v>
      </c>
      <c r="G769" t="s">
        <v>519</v>
      </c>
      <c r="H769" t="s">
        <v>33</v>
      </c>
      <c r="I769" t="s">
        <v>313</v>
      </c>
      <c r="J769" t="s">
        <v>1436</v>
      </c>
      <c r="K769" t="s">
        <v>36</v>
      </c>
      <c r="L769" t="s">
        <v>70</v>
      </c>
      <c r="M769" t="s">
        <v>98</v>
      </c>
      <c r="N769" t="s">
        <v>28</v>
      </c>
      <c r="O769" t="s">
        <v>54</v>
      </c>
      <c r="P769" t="s">
        <v>1612</v>
      </c>
      <c r="Q769">
        <v>0</v>
      </c>
      <c r="R769">
        <v>42</v>
      </c>
      <c r="S769">
        <v>17</v>
      </c>
      <c r="T769">
        <v>3</v>
      </c>
      <c r="U769" t="b">
        <v>0</v>
      </c>
    </row>
    <row r="770" spans="1:21" x14ac:dyDescent="0.25">
      <c r="A770" t="s">
        <v>1611</v>
      </c>
      <c r="B770" s="1">
        <v>40977</v>
      </c>
      <c r="C770">
        <v>9</v>
      </c>
      <c r="D770">
        <v>3</v>
      </c>
      <c r="E770">
        <v>2012</v>
      </c>
      <c r="F770" s="1">
        <v>40977</v>
      </c>
      <c r="G770" t="s">
        <v>519</v>
      </c>
      <c r="H770" t="s">
        <v>33</v>
      </c>
      <c r="I770" t="s">
        <v>313</v>
      </c>
      <c r="J770" t="s">
        <v>1436</v>
      </c>
      <c r="K770" t="s">
        <v>36</v>
      </c>
      <c r="L770" t="s">
        <v>70</v>
      </c>
      <c r="M770" t="s">
        <v>98</v>
      </c>
      <c r="N770" t="s">
        <v>28</v>
      </c>
      <c r="O770" t="s">
        <v>183</v>
      </c>
      <c r="P770" t="s">
        <v>1613</v>
      </c>
      <c r="Q770">
        <v>0</v>
      </c>
      <c r="R770">
        <v>83</v>
      </c>
      <c r="S770">
        <v>4</v>
      </c>
      <c r="T770">
        <v>2</v>
      </c>
      <c r="U770" t="b">
        <v>0</v>
      </c>
    </row>
    <row r="771" spans="1:21" x14ac:dyDescent="0.25">
      <c r="A771" t="s">
        <v>1614</v>
      </c>
      <c r="B771" s="1">
        <v>40977</v>
      </c>
      <c r="C771">
        <v>9</v>
      </c>
      <c r="D771">
        <v>3</v>
      </c>
      <c r="E771">
        <v>2012</v>
      </c>
      <c r="F771" s="1">
        <v>40977</v>
      </c>
      <c r="G771" t="s">
        <v>1456</v>
      </c>
      <c r="H771" t="s">
        <v>120</v>
      </c>
      <c r="I771" t="s">
        <v>901</v>
      </c>
      <c r="J771" t="s">
        <v>1533</v>
      </c>
      <c r="K771" t="s">
        <v>47</v>
      </c>
      <c r="L771" t="s">
        <v>37</v>
      </c>
      <c r="M771" t="s">
        <v>27</v>
      </c>
      <c r="N771" t="s">
        <v>28</v>
      </c>
      <c r="O771" t="s">
        <v>48</v>
      </c>
      <c r="P771" t="s">
        <v>1026</v>
      </c>
      <c r="Q771">
        <v>0</v>
      </c>
      <c r="R771">
        <v>146</v>
      </c>
      <c r="S771">
        <v>63</v>
      </c>
      <c r="T771">
        <v>3</v>
      </c>
      <c r="U771" t="b">
        <v>0</v>
      </c>
    </row>
    <row r="772" spans="1:21" x14ac:dyDescent="0.25">
      <c r="A772" t="s">
        <v>1615</v>
      </c>
      <c r="B772" s="1">
        <v>40977</v>
      </c>
      <c r="C772">
        <v>9</v>
      </c>
      <c r="D772">
        <v>3</v>
      </c>
      <c r="E772">
        <v>2012</v>
      </c>
      <c r="F772" s="1">
        <v>40977</v>
      </c>
      <c r="G772" t="s">
        <v>1616</v>
      </c>
      <c r="H772" t="s">
        <v>33</v>
      </c>
      <c r="I772" t="s">
        <v>234</v>
      </c>
      <c r="J772" t="s">
        <v>354</v>
      </c>
      <c r="K772" t="s">
        <v>36</v>
      </c>
      <c r="L772" t="s">
        <v>37</v>
      </c>
      <c r="M772" t="s">
        <v>38</v>
      </c>
      <c r="N772" t="s">
        <v>28</v>
      </c>
      <c r="O772" t="s">
        <v>227</v>
      </c>
      <c r="P772" t="s">
        <v>1617</v>
      </c>
      <c r="Q772">
        <v>0</v>
      </c>
      <c r="R772">
        <v>37</v>
      </c>
      <c r="S772">
        <v>12</v>
      </c>
      <c r="T772">
        <v>3</v>
      </c>
      <c r="U772" t="b">
        <v>1</v>
      </c>
    </row>
    <row r="773" spans="1:21" x14ac:dyDescent="0.25">
      <c r="A773" t="s">
        <v>1618</v>
      </c>
      <c r="B773" s="1">
        <v>40977</v>
      </c>
      <c r="C773">
        <v>9</v>
      </c>
      <c r="D773">
        <v>3</v>
      </c>
      <c r="E773">
        <v>2012</v>
      </c>
      <c r="F773" s="1">
        <v>40977</v>
      </c>
      <c r="G773" t="s">
        <v>1619</v>
      </c>
      <c r="H773" t="s">
        <v>215</v>
      </c>
      <c r="I773" t="s">
        <v>858</v>
      </c>
      <c r="J773" t="s">
        <v>859</v>
      </c>
      <c r="K773" t="s">
        <v>36</v>
      </c>
      <c r="L773" t="s">
        <v>70</v>
      </c>
      <c r="M773" t="s">
        <v>98</v>
      </c>
      <c r="N773" t="s">
        <v>56</v>
      </c>
      <c r="O773" t="s">
        <v>104</v>
      </c>
      <c r="P773" t="s">
        <v>1620</v>
      </c>
      <c r="Q773">
        <v>0</v>
      </c>
      <c r="R773">
        <v>183</v>
      </c>
      <c r="S773">
        <v>16</v>
      </c>
      <c r="T773">
        <v>2</v>
      </c>
      <c r="U773" t="b">
        <v>1</v>
      </c>
    </row>
    <row r="774" spans="1:21" x14ac:dyDescent="0.25">
      <c r="A774" t="s">
        <v>1621</v>
      </c>
      <c r="B774" s="1">
        <v>40977</v>
      </c>
      <c r="C774">
        <v>9</v>
      </c>
      <c r="D774">
        <v>3</v>
      </c>
      <c r="E774">
        <v>2012</v>
      </c>
      <c r="F774" s="1">
        <v>40977</v>
      </c>
      <c r="G774" t="s">
        <v>954</v>
      </c>
      <c r="H774" t="s">
        <v>67</v>
      </c>
      <c r="I774" t="s">
        <v>68</v>
      </c>
      <c r="J774" t="s">
        <v>255</v>
      </c>
      <c r="K774" t="s">
        <v>25</v>
      </c>
      <c r="L774" t="s">
        <v>26</v>
      </c>
      <c r="M774" t="s">
        <v>98</v>
      </c>
      <c r="N774" t="s">
        <v>28</v>
      </c>
      <c r="O774" t="s">
        <v>183</v>
      </c>
      <c r="P774" t="s">
        <v>1622</v>
      </c>
      <c r="Q774">
        <v>0</v>
      </c>
      <c r="R774">
        <v>27</v>
      </c>
      <c r="S774">
        <v>-2</v>
      </c>
      <c r="T774">
        <v>2</v>
      </c>
      <c r="U774" t="b">
        <v>0</v>
      </c>
    </row>
    <row r="775" spans="1:21" x14ac:dyDescent="0.25">
      <c r="A775" t="s">
        <v>1623</v>
      </c>
      <c r="B775" s="1">
        <v>40977</v>
      </c>
      <c r="C775">
        <v>9</v>
      </c>
      <c r="D775">
        <v>3</v>
      </c>
      <c r="E775">
        <v>2012</v>
      </c>
      <c r="F775" s="1">
        <v>40977</v>
      </c>
      <c r="G775" t="s">
        <v>1376</v>
      </c>
      <c r="H775" t="s">
        <v>293</v>
      </c>
      <c r="I775" t="s">
        <v>714</v>
      </c>
      <c r="J775" t="s">
        <v>715</v>
      </c>
      <c r="K775" t="s">
        <v>36</v>
      </c>
      <c r="L775" t="s">
        <v>37</v>
      </c>
      <c r="M775" t="s">
        <v>38</v>
      </c>
      <c r="N775" t="s">
        <v>28</v>
      </c>
      <c r="O775" t="s">
        <v>48</v>
      </c>
      <c r="P775" t="s">
        <v>430</v>
      </c>
      <c r="Q775">
        <v>1</v>
      </c>
      <c r="R775">
        <v>103</v>
      </c>
      <c r="S775">
        <v>-64</v>
      </c>
      <c r="T775">
        <v>4</v>
      </c>
      <c r="U775" t="b">
        <v>0</v>
      </c>
    </row>
    <row r="776" spans="1:21" x14ac:dyDescent="0.25">
      <c r="A776" t="s">
        <v>1624</v>
      </c>
      <c r="B776" s="1">
        <v>40978</v>
      </c>
      <c r="C776">
        <v>10</v>
      </c>
      <c r="D776">
        <v>3</v>
      </c>
      <c r="E776">
        <v>2012</v>
      </c>
      <c r="F776" s="1">
        <v>40978</v>
      </c>
      <c r="G776" t="s">
        <v>1351</v>
      </c>
      <c r="H776" t="s">
        <v>33</v>
      </c>
      <c r="I776" t="s">
        <v>1170</v>
      </c>
      <c r="J776" t="s">
        <v>1326</v>
      </c>
      <c r="K776" t="s">
        <v>36</v>
      </c>
      <c r="L776" t="s">
        <v>70</v>
      </c>
      <c r="M776" t="s">
        <v>38</v>
      </c>
      <c r="N776" t="s">
        <v>71</v>
      </c>
      <c r="O776" t="s">
        <v>295</v>
      </c>
      <c r="P776" t="s">
        <v>1625</v>
      </c>
      <c r="Q776">
        <v>0</v>
      </c>
      <c r="R776">
        <v>40</v>
      </c>
      <c r="S776">
        <v>19</v>
      </c>
      <c r="T776">
        <v>2</v>
      </c>
      <c r="U776" t="b">
        <v>1</v>
      </c>
    </row>
    <row r="777" spans="1:21" x14ac:dyDescent="0.25">
      <c r="A777" t="s">
        <v>1624</v>
      </c>
      <c r="B777" s="1">
        <v>40978</v>
      </c>
      <c r="C777">
        <v>10</v>
      </c>
      <c r="D777">
        <v>3</v>
      </c>
      <c r="E777">
        <v>2012</v>
      </c>
      <c r="F777" s="1">
        <v>40978</v>
      </c>
      <c r="G777" t="s">
        <v>1351</v>
      </c>
      <c r="H777" t="s">
        <v>33</v>
      </c>
      <c r="I777" t="s">
        <v>1170</v>
      </c>
      <c r="J777" t="s">
        <v>1326</v>
      </c>
      <c r="K777" t="s">
        <v>36</v>
      </c>
      <c r="L777" t="s">
        <v>70</v>
      </c>
      <c r="M777" t="s">
        <v>38</v>
      </c>
      <c r="N777" t="s">
        <v>28</v>
      </c>
      <c r="O777" t="s">
        <v>48</v>
      </c>
      <c r="P777" t="s">
        <v>1626</v>
      </c>
      <c r="Q777">
        <v>0</v>
      </c>
      <c r="R777">
        <v>79</v>
      </c>
      <c r="S777">
        <v>2</v>
      </c>
      <c r="T777">
        <v>3</v>
      </c>
      <c r="U777" t="b">
        <v>1</v>
      </c>
    </row>
    <row r="778" spans="1:21" x14ac:dyDescent="0.25">
      <c r="A778" t="s">
        <v>1627</v>
      </c>
      <c r="B778" s="1">
        <v>40979</v>
      </c>
      <c r="C778">
        <v>11</v>
      </c>
      <c r="D778">
        <v>3</v>
      </c>
      <c r="E778">
        <v>2012</v>
      </c>
      <c r="F778" s="1">
        <v>40979</v>
      </c>
      <c r="G778" t="s">
        <v>679</v>
      </c>
      <c r="H778" t="s">
        <v>67</v>
      </c>
      <c r="I778" t="s">
        <v>68</v>
      </c>
      <c r="J778" t="s">
        <v>1628</v>
      </c>
      <c r="K778" t="s">
        <v>25</v>
      </c>
      <c r="L778" t="s">
        <v>26</v>
      </c>
      <c r="M778" t="s">
        <v>38</v>
      </c>
      <c r="N778" t="s">
        <v>28</v>
      </c>
      <c r="O778" t="s">
        <v>183</v>
      </c>
      <c r="P778" t="s">
        <v>1629</v>
      </c>
      <c r="Q778">
        <v>0</v>
      </c>
      <c r="R778">
        <v>45</v>
      </c>
      <c r="S778">
        <v>13</v>
      </c>
      <c r="T778">
        <v>1</v>
      </c>
      <c r="U778" t="b">
        <v>0</v>
      </c>
    </row>
    <row r="779" spans="1:21" x14ac:dyDescent="0.25">
      <c r="A779" t="s">
        <v>1630</v>
      </c>
      <c r="B779" s="1">
        <v>40979</v>
      </c>
      <c r="C779">
        <v>11</v>
      </c>
      <c r="D779">
        <v>3</v>
      </c>
      <c r="E779">
        <v>2012</v>
      </c>
      <c r="F779" s="1">
        <v>40979</v>
      </c>
      <c r="G779" t="s">
        <v>357</v>
      </c>
      <c r="H779" t="s">
        <v>61</v>
      </c>
      <c r="I779" t="s">
        <v>115</v>
      </c>
      <c r="J779" t="s">
        <v>1631</v>
      </c>
      <c r="K779" t="s">
        <v>36</v>
      </c>
      <c r="L779" t="s">
        <v>26</v>
      </c>
      <c r="M779" t="s">
        <v>38</v>
      </c>
      <c r="N779" t="s">
        <v>56</v>
      </c>
      <c r="O779" t="s">
        <v>185</v>
      </c>
      <c r="P779" t="s">
        <v>1632</v>
      </c>
      <c r="Q779">
        <v>0</v>
      </c>
      <c r="R779">
        <v>612</v>
      </c>
      <c r="S779">
        <v>-65</v>
      </c>
      <c r="T779">
        <v>2</v>
      </c>
      <c r="U779" t="b">
        <v>0</v>
      </c>
    </row>
    <row r="780" spans="1:21" x14ac:dyDescent="0.25">
      <c r="A780" t="s">
        <v>1633</v>
      </c>
      <c r="B780" s="1">
        <v>40980</v>
      </c>
      <c r="C780">
        <v>12</v>
      </c>
      <c r="D780">
        <v>3</v>
      </c>
      <c r="E780">
        <v>2012</v>
      </c>
      <c r="F780" s="1">
        <v>40980</v>
      </c>
      <c r="G780" t="s">
        <v>1634</v>
      </c>
      <c r="H780" t="s">
        <v>44</v>
      </c>
      <c r="I780" t="s">
        <v>85</v>
      </c>
      <c r="J780" t="s">
        <v>1635</v>
      </c>
      <c r="K780" t="s">
        <v>47</v>
      </c>
      <c r="L780" t="s">
        <v>37</v>
      </c>
      <c r="M780" t="s">
        <v>38</v>
      </c>
      <c r="N780" t="s">
        <v>28</v>
      </c>
      <c r="O780" t="s">
        <v>48</v>
      </c>
      <c r="P780" t="s">
        <v>441</v>
      </c>
      <c r="Q780">
        <v>0</v>
      </c>
      <c r="R780">
        <v>116</v>
      </c>
      <c r="S780">
        <v>25</v>
      </c>
      <c r="T780">
        <v>8</v>
      </c>
      <c r="U780" t="b">
        <v>1</v>
      </c>
    </row>
    <row r="781" spans="1:21" x14ac:dyDescent="0.25">
      <c r="A781" t="s">
        <v>1633</v>
      </c>
      <c r="B781" s="1">
        <v>40980</v>
      </c>
      <c r="C781">
        <v>12</v>
      </c>
      <c r="D781">
        <v>3</v>
      </c>
      <c r="E781">
        <v>2012</v>
      </c>
      <c r="F781" s="1">
        <v>40980</v>
      </c>
      <c r="G781" t="s">
        <v>1634</v>
      </c>
      <c r="H781" t="s">
        <v>44</v>
      </c>
      <c r="I781" t="s">
        <v>85</v>
      </c>
      <c r="J781" t="s">
        <v>1635</v>
      </c>
      <c r="K781" t="s">
        <v>47</v>
      </c>
      <c r="L781" t="s">
        <v>37</v>
      </c>
      <c r="M781" t="s">
        <v>38</v>
      </c>
      <c r="N781" t="s">
        <v>28</v>
      </c>
      <c r="O781" t="s">
        <v>183</v>
      </c>
      <c r="P781" t="s">
        <v>1636</v>
      </c>
      <c r="Q781">
        <v>0</v>
      </c>
      <c r="R781">
        <v>118</v>
      </c>
      <c r="S781">
        <v>58</v>
      </c>
      <c r="T781">
        <v>3</v>
      </c>
      <c r="U781" t="b">
        <v>0</v>
      </c>
    </row>
    <row r="782" spans="1:21" x14ac:dyDescent="0.25">
      <c r="A782" t="s">
        <v>1637</v>
      </c>
      <c r="B782" s="1">
        <v>40980</v>
      </c>
      <c r="C782">
        <v>12</v>
      </c>
      <c r="D782">
        <v>3</v>
      </c>
      <c r="E782">
        <v>2012</v>
      </c>
      <c r="F782" s="1">
        <v>40980</v>
      </c>
      <c r="G782" t="s">
        <v>371</v>
      </c>
      <c r="H782" t="s">
        <v>320</v>
      </c>
      <c r="I782" t="s">
        <v>321</v>
      </c>
      <c r="J782" t="s">
        <v>321</v>
      </c>
      <c r="K782" t="s">
        <v>36</v>
      </c>
      <c r="L782" t="s">
        <v>26</v>
      </c>
      <c r="M782" t="s">
        <v>38</v>
      </c>
      <c r="N782" t="s">
        <v>56</v>
      </c>
      <c r="O782" t="s">
        <v>81</v>
      </c>
      <c r="P782" t="s">
        <v>1638</v>
      </c>
      <c r="Q782">
        <v>0</v>
      </c>
      <c r="R782">
        <v>1237</v>
      </c>
      <c r="S782">
        <v>99</v>
      </c>
      <c r="T782">
        <v>5</v>
      </c>
      <c r="U782" t="b">
        <v>0</v>
      </c>
    </row>
    <row r="783" spans="1:21" x14ac:dyDescent="0.25">
      <c r="A783" t="s">
        <v>1639</v>
      </c>
      <c r="B783" s="1">
        <v>40980</v>
      </c>
      <c r="C783">
        <v>12</v>
      </c>
      <c r="D783">
        <v>3</v>
      </c>
      <c r="E783">
        <v>2012</v>
      </c>
      <c r="F783" s="1">
        <v>40980</v>
      </c>
      <c r="G783" t="s">
        <v>1640</v>
      </c>
      <c r="H783" t="s">
        <v>61</v>
      </c>
      <c r="I783" t="s">
        <v>108</v>
      </c>
      <c r="J783" t="s">
        <v>1641</v>
      </c>
      <c r="K783" t="s">
        <v>36</v>
      </c>
      <c r="L783" t="s">
        <v>37</v>
      </c>
      <c r="M783" t="s">
        <v>98</v>
      </c>
      <c r="N783" t="s">
        <v>28</v>
      </c>
      <c r="O783" t="s">
        <v>48</v>
      </c>
      <c r="P783" t="s">
        <v>1166</v>
      </c>
      <c r="Q783">
        <v>0</v>
      </c>
      <c r="R783">
        <v>96</v>
      </c>
      <c r="S783">
        <v>22</v>
      </c>
      <c r="T783">
        <v>5</v>
      </c>
      <c r="U783" t="b">
        <v>0</v>
      </c>
    </row>
    <row r="784" spans="1:21" x14ac:dyDescent="0.25">
      <c r="A784" t="s">
        <v>1639</v>
      </c>
      <c r="B784" s="1">
        <v>40980</v>
      </c>
      <c r="C784">
        <v>12</v>
      </c>
      <c r="D784">
        <v>3</v>
      </c>
      <c r="E784">
        <v>2012</v>
      </c>
      <c r="F784" s="1">
        <v>40980</v>
      </c>
      <c r="G784" t="s">
        <v>1640</v>
      </c>
      <c r="H784" t="s">
        <v>61</v>
      </c>
      <c r="I784" t="s">
        <v>108</v>
      </c>
      <c r="J784" t="s">
        <v>1641</v>
      </c>
      <c r="K784" t="s">
        <v>36</v>
      </c>
      <c r="L784" t="s">
        <v>37</v>
      </c>
      <c r="M784" t="s">
        <v>98</v>
      </c>
      <c r="N784" t="s">
        <v>28</v>
      </c>
      <c r="O784" t="s">
        <v>111</v>
      </c>
      <c r="P784" t="s">
        <v>1642</v>
      </c>
      <c r="Q784">
        <v>0</v>
      </c>
      <c r="R784">
        <v>150</v>
      </c>
      <c r="S784">
        <v>25</v>
      </c>
      <c r="T784">
        <v>8</v>
      </c>
      <c r="U784" t="b">
        <v>1</v>
      </c>
    </row>
    <row r="785" spans="1:21" x14ac:dyDescent="0.25">
      <c r="A785" t="s">
        <v>1643</v>
      </c>
      <c r="B785" s="1">
        <v>40980</v>
      </c>
      <c r="C785">
        <v>12</v>
      </c>
      <c r="D785">
        <v>3</v>
      </c>
      <c r="E785">
        <v>2012</v>
      </c>
      <c r="F785" s="1">
        <v>40980</v>
      </c>
      <c r="G785" t="s">
        <v>1644</v>
      </c>
      <c r="H785" t="s">
        <v>33</v>
      </c>
      <c r="I785" t="s">
        <v>80</v>
      </c>
      <c r="J785" t="s">
        <v>80</v>
      </c>
      <c r="K785" t="s">
        <v>36</v>
      </c>
      <c r="L785" t="s">
        <v>70</v>
      </c>
      <c r="M785" t="s">
        <v>38</v>
      </c>
      <c r="N785" t="s">
        <v>28</v>
      </c>
      <c r="O785" t="s">
        <v>48</v>
      </c>
      <c r="P785" t="s">
        <v>925</v>
      </c>
      <c r="Q785">
        <v>0</v>
      </c>
      <c r="R785">
        <v>75</v>
      </c>
      <c r="S785">
        <v>1</v>
      </c>
      <c r="T785">
        <v>3</v>
      </c>
      <c r="U785" t="b">
        <v>1</v>
      </c>
    </row>
    <row r="786" spans="1:21" x14ac:dyDescent="0.25">
      <c r="A786" t="s">
        <v>1643</v>
      </c>
      <c r="B786" s="1">
        <v>40980</v>
      </c>
      <c r="C786">
        <v>12</v>
      </c>
      <c r="D786">
        <v>3</v>
      </c>
      <c r="E786">
        <v>2012</v>
      </c>
      <c r="F786" s="1">
        <v>40980</v>
      </c>
      <c r="G786" t="s">
        <v>1644</v>
      </c>
      <c r="H786" t="s">
        <v>33</v>
      </c>
      <c r="I786" t="s">
        <v>80</v>
      </c>
      <c r="J786" t="s">
        <v>80</v>
      </c>
      <c r="K786" t="s">
        <v>36</v>
      </c>
      <c r="L786" t="s">
        <v>70</v>
      </c>
      <c r="M786" t="s">
        <v>38</v>
      </c>
      <c r="N786" t="s">
        <v>28</v>
      </c>
      <c r="O786" t="s">
        <v>39</v>
      </c>
      <c r="P786" t="s">
        <v>362</v>
      </c>
      <c r="Q786">
        <v>0</v>
      </c>
      <c r="R786">
        <v>87</v>
      </c>
      <c r="S786">
        <v>2</v>
      </c>
      <c r="T786">
        <v>2</v>
      </c>
      <c r="U786" t="b">
        <v>1</v>
      </c>
    </row>
    <row r="787" spans="1:21" x14ac:dyDescent="0.25">
      <c r="A787" t="s">
        <v>1645</v>
      </c>
      <c r="B787" s="1">
        <v>40980</v>
      </c>
      <c r="C787">
        <v>12</v>
      </c>
      <c r="D787">
        <v>3</v>
      </c>
      <c r="E787">
        <v>2012</v>
      </c>
      <c r="F787" s="1">
        <v>40980</v>
      </c>
      <c r="G787" t="s">
        <v>843</v>
      </c>
      <c r="H787" t="s">
        <v>44</v>
      </c>
      <c r="I787" t="s">
        <v>460</v>
      </c>
      <c r="J787" t="s">
        <v>1646</v>
      </c>
      <c r="K787" t="s">
        <v>47</v>
      </c>
      <c r="L787" t="s">
        <v>37</v>
      </c>
      <c r="M787" t="s">
        <v>27</v>
      </c>
      <c r="N787" t="s">
        <v>71</v>
      </c>
      <c r="O787" t="s">
        <v>295</v>
      </c>
      <c r="P787" t="s">
        <v>339</v>
      </c>
      <c r="Q787">
        <v>0</v>
      </c>
      <c r="R787">
        <v>76</v>
      </c>
      <c r="S787">
        <v>30</v>
      </c>
      <c r="T787">
        <v>3</v>
      </c>
      <c r="U787" t="b">
        <v>1</v>
      </c>
    </row>
    <row r="788" spans="1:21" x14ac:dyDescent="0.25">
      <c r="A788" t="s">
        <v>1645</v>
      </c>
      <c r="B788" s="1">
        <v>40980</v>
      </c>
      <c r="C788">
        <v>12</v>
      </c>
      <c r="D788">
        <v>3</v>
      </c>
      <c r="E788">
        <v>2012</v>
      </c>
      <c r="F788" s="1">
        <v>40980</v>
      </c>
      <c r="G788" t="s">
        <v>843</v>
      </c>
      <c r="H788" t="s">
        <v>44</v>
      </c>
      <c r="I788" t="s">
        <v>460</v>
      </c>
      <c r="J788" t="s">
        <v>1646</v>
      </c>
      <c r="K788" t="s">
        <v>47</v>
      </c>
      <c r="L788" t="s">
        <v>37</v>
      </c>
      <c r="M788" t="s">
        <v>27</v>
      </c>
      <c r="N788" t="s">
        <v>71</v>
      </c>
      <c r="O788" t="s">
        <v>665</v>
      </c>
      <c r="P788" t="s">
        <v>1647</v>
      </c>
      <c r="Q788">
        <v>1</v>
      </c>
      <c r="R788">
        <v>859</v>
      </c>
      <c r="S788">
        <v>-790</v>
      </c>
      <c r="T788">
        <v>2</v>
      </c>
      <c r="U788" t="b">
        <v>0</v>
      </c>
    </row>
    <row r="789" spans="1:21" x14ac:dyDescent="0.25">
      <c r="A789" t="s">
        <v>1645</v>
      </c>
      <c r="B789" s="1">
        <v>40980</v>
      </c>
      <c r="C789">
        <v>12</v>
      </c>
      <c r="D789">
        <v>3</v>
      </c>
      <c r="E789">
        <v>2012</v>
      </c>
      <c r="F789" s="1">
        <v>40980</v>
      </c>
      <c r="G789" t="s">
        <v>843</v>
      </c>
      <c r="H789" t="s">
        <v>44</v>
      </c>
      <c r="I789" t="s">
        <v>460</v>
      </c>
      <c r="J789" t="s">
        <v>1646</v>
      </c>
      <c r="K789" t="s">
        <v>47</v>
      </c>
      <c r="L789" t="s">
        <v>37</v>
      </c>
      <c r="M789" t="s">
        <v>27</v>
      </c>
      <c r="N789" t="s">
        <v>28</v>
      </c>
      <c r="O789" t="s">
        <v>54</v>
      </c>
      <c r="P789" t="s">
        <v>908</v>
      </c>
      <c r="Q789">
        <v>0</v>
      </c>
      <c r="R789">
        <v>34</v>
      </c>
      <c r="S789">
        <v>3</v>
      </c>
      <c r="T789">
        <v>3</v>
      </c>
      <c r="U789" t="b">
        <v>1</v>
      </c>
    </row>
    <row r="790" spans="1:21" x14ac:dyDescent="0.25">
      <c r="A790" t="s">
        <v>1645</v>
      </c>
      <c r="B790" s="1">
        <v>40980</v>
      </c>
      <c r="C790">
        <v>12</v>
      </c>
      <c r="D790">
        <v>3</v>
      </c>
      <c r="E790">
        <v>2012</v>
      </c>
      <c r="F790" s="1">
        <v>40980</v>
      </c>
      <c r="G790" t="s">
        <v>843</v>
      </c>
      <c r="H790" t="s">
        <v>44</v>
      </c>
      <c r="I790" t="s">
        <v>460</v>
      </c>
      <c r="J790" t="s">
        <v>1646</v>
      </c>
      <c r="K790" t="s">
        <v>47</v>
      </c>
      <c r="L790" t="s">
        <v>37</v>
      </c>
      <c r="M790" t="s">
        <v>27</v>
      </c>
      <c r="N790" t="s">
        <v>28</v>
      </c>
      <c r="O790" t="s">
        <v>54</v>
      </c>
      <c r="P790" t="s">
        <v>1498</v>
      </c>
      <c r="Q790">
        <v>0</v>
      </c>
      <c r="R790">
        <v>113</v>
      </c>
      <c r="S790">
        <v>-32</v>
      </c>
      <c r="T790">
        <v>7</v>
      </c>
      <c r="U790" t="b">
        <v>1</v>
      </c>
    </row>
    <row r="791" spans="1:21" x14ac:dyDescent="0.25">
      <c r="A791" t="s">
        <v>1645</v>
      </c>
      <c r="B791" s="1">
        <v>40980</v>
      </c>
      <c r="C791">
        <v>12</v>
      </c>
      <c r="D791">
        <v>3</v>
      </c>
      <c r="E791">
        <v>2012</v>
      </c>
      <c r="F791" s="1">
        <v>40980</v>
      </c>
      <c r="G791" t="s">
        <v>843</v>
      </c>
      <c r="H791" t="s">
        <v>44</v>
      </c>
      <c r="I791" t="s">
        <v>460</v>
      </c>
      <c r="J791" t="s">
        <v>1646</v>
      </c>
      <c r="K791" t="s">
        <v>47</v>
      </c>
      <c r="L791" t="s">
        <v>37</v>
      </c>
      <c r="M791" t="s">
        <v>27</v>
      </c>
      <c r="N791" t="s">
        <v>28</v>
      </c>
      <c r="O791" t="s">
        <v>54</v>
      </c>
      <c r="P791" t="s">
        <v>1648</v>
      </c>
      <c r="Q791">
        <v>0</v>
      </c>
      <c r="R791">
        <v>35</v>
      </c>
      <c r="S791">
        <v>2</v>
      </c>
      <c r="T791">
        <v>1</v>
      </c>
      <c r="U791" t="b">
        <v>0</v>
      </c>
    </row>
    <row r="792" spans="1:21" x14ac:dyDescent="0.25">
      <c r="A792" t="s">
        <v>1649</v>
      </c>
      <c r="B792" s="1">
        <v>40980</v>
      </c>
      <c r="C792">
        <v>12</v>
      </c>
      <c r="D792">
        <v>3</v>
      </c>
      <c r="E792">
        <v>2012</v>
      </c>
      <c r="F792" s="1">
        <v>40980</v>
      </c>
      <c r="G792" t="s">
        <v>334</v>
      </c>
      <c r="H792" t="s">
        <v>44</v>
      </c>
      <c r="I792" t="s">
        <v>1650</v>
      </c>
      <c r="J792" t="s">
        <v>1651</v>
      </c>
      <c r="K792" t="s">
        <v>47</v>
      </c>
      <c r="L792" t="s">
        <v>37</v>
      </c>
      <c r="M792" t="s">
        <v>98</v>
      </c>
      <c r="N792" t="s">
        <v>28</v>
      </c>
      <c r="O792" t="s">
        <v>54</v>
      </c>
      <c r="P792" t="s">
        <v>1115</v>
      </c>
      <c r="Q792">
        <v>0</v>
      </c>
      <c r="R792">
        <v>122</v>
      </c>
      <c r="S792">
        <v>-29</v>
      </c>
      <c r="T792">
        <v>1</v>
      </c>
      <c r="U792" t="b">
        <v>1</v>
      </c>
    </row>
    <row r="793" spans="1:21" x14ac:dyDescent="0.25">
      <c r="A793" t="s">
        <v>1652</v>
      </c>
      <c r="B793" s="1">
        <v>40980</v>
      </c>
      <c r="C793">
        <v>12</v>
      </c>
      <c r="D793">
        <v>3</v>
      </c>
      <c r="E793">
        <v>2012</v>
      </c>
      <c r="F793" s="1">
        <v>40980</v>
      </c>
      <c r="G793" t="s">
        <v>1653</v>
      </c>
      <c r="H793" t="s">
        <v>61</v>
      </c>
      <c r="I793" t="s">
        <v>173</v>
      </c>
      <c r="J793" t="s">
        <v>844</v>
      </c>
      <c r="K793" t="s">
        <v>36</v>
      </c>
      <c r="L793" t="s">
        <v>70</v>
      </c>
      <c r="M793" t="s">
        <v>38</v>
      </c>
      <c r="N793" t="s">
        <v>71</v>
      </c>
      <c r="O793" t="s">
        <v>72</v>
      </c>
      <c r="P793" t="s">
        <v>1079</v>
      </c>
      <c r="Q793">
        <v>1</v>
      </c>
      <c r="R793">
        <v>986</v>
      </c>
      <c r="S793">
        <v>-419</v>
      </c>
      <c r="T793">
        <v>6</v>
      </c>
      <c r="U793" t="b">
        <v>0</v>
      </c>
    </row>
    <row r="794" spans="1:21" x14ac:dyDescent="0.25">
      <c r="A794" t="s">
        <v>1652</v>
      </c>
      <c r="B794" s="1">
        <v>40980</v>
      </c>
      <c r="C794">
        <v>12</v>
      </c>
      <c r="D794">
        <v>3</v>
      </c>
      <c r="E794">
        <v>2012</v>
      </c>
      <c r="F794" s="1">
        <v>40980</v>
      </c>
      <c r="G794" t="s">
        <v>1653</v>
      </c>
      <c r="H794" t="s">
        <v>61</v>
      </c>
      <c r="I794" t="s">
        <v>173</v>
      </c>
      <c r="J794" t="s">
        <v>844</v>
      </c>
      <c r="K794" t="s">
        <v>36</v>
      </c>
      <c r="L794" t="s">
        <v>70</v>
      </c>
      <c r="M794" t="s">
        <v>38</v>
      </c>
      <c r="N794" t="s">
        <v>71</v>
      </c>
      <c r="O794" t="s">
        <v>72</v>
      </c>
      <c r="P794" t="s">
        <v>1654</v>
      </c>
      <c r="Q794">
        <v>1</v>
      </c>
      <c r="R794">
        <v>207</v>
      </c>
      <c r="S794">
        <v>-285</v>
      </c>
      <c r="T794">
        <v>3</v>
      </c>
      <c r="U794" t="b">
        <v>0</v>
      </c>
    </row>
    <row r="795" spans="1:21" x14ac:dyDescent="0.25">
      <c r="A795" t="s">
        <v>1652</v>
      </c>
      <c r="B795" s="1">
        <v>40980</v>
      </c>
      <c r="C795">
        <v>12</v>
      </c>
      <c r="D795">
        <v>3</v>
      </c>
      <c r="E795">
        <v>2012</v>
      </c>
      <c r="F795" s="1">
        <v>40980</v>
      </c>
      <c r="G795" t="s">
        <v>1653</v>
      </c>
      <c r="H795" t="s">
        <v>61</v>
      </c>
      <c r="I795" t="s">
        <v>173</v>
      </c>
      <c r="J795" t="s">
        <v>844</v>
      </c>
      <c r="K795" t="s">
        <v>36</v>
      </c>
      <c r="L795" t="s">
        <v>70</v>
      </c>
      <c r="M795" t="s">
        <v>38</v>
      </c>
      <c r="N795" t="s">
        <v>28</v>
      </c>
      <c r="O795" t="s">
        <v>39</v>
      </c>
      <c r="P795" t="s">
        <v>1655</v>
      </c>
      <c r="Q795">
        <v>1</v>
      </c>
      <c r="R795">
        <v>30</v>
      </c>
      <c r="S795">
        <v>-3</v>
      </c>
      <c r="T795">
        <v>4</v>
      </c>
      <c r="U795" t="b">
        <v>1</v>
      </c>
    </row>
    <row r="796" spans="1:21" x14ac:dyDescent="0.25">
      <c r="A796" t="s">
        <v>1656</v>
      </c>
      <c r="B796" s="1">
        <v>40980</v>
      </c>
      <c r="C796">
        <v>12</v>
      </c>
      <c r="D796">
        <v>3</v>
      </c>
      <c r="E796">
        <v>2012</v>
      </c>
      <c r="F796" s="1">
        <v>40980</v>
      </c>
      <c r="G796" t="s">
        <v>1657</v>
      </c>
      <c r="H796" t="s">
        <v>598</v>
      </c>
      <c r="I796" t="s">
        <v>1658</v>
      </c>
      <c r="J796" t="s">
        <v>1659</v>
      </c>
      <c r="K796" t="s">
        <v>36</v>
      </c>
      <c r="L796" t="s">
        <v>37</v>
      </c>
      <c r="M796" t="s">
        <v>268</v>
      </c>
      <c r="N796" t="s">
        <v>28</v>
      </c>
      <c r="O796" t="s">
        <v>39</v>
      </c>
      <c r="P796" t="s">
        <v>1113</v>
      </c>
      <c r="Q796">
        <v>0</v>
      </c>
      <c r="R796">
        <v>84</v>
      </c>
      <c r="S796">
        <v>3</v>
      </c>
      <c r="T796">
        <v>7</v>
      </c>
      <c r="U796" t="b">
        <v>0</v>
      </c>
    </row>
    <row r="797" spans="1:21" x14ac:dyDescent="0.25">
      <c r="A797" t="s">
        <v>1656</v>
      </c>
      <c r="B797" s="1">
        <v>40980</v>
      </c>
      <c r="C797">
        <v>12</v>
      </c>
      <c r="D797">
        <v>3</v>
      </c>
      <c r="E797">
        <v>2012</v>
      </c>
      <c r="F797" s="1">
        <v>40980</v>
      </c>
      <c r="G797" t="s">
        <v>1657</v>
      </c>
      <c r="H797" t="s">
        <v>598</v>
      </c>
      <c r="I797" t="s">
        <v>1658</v>
      </c>
      <c r="J797" t="s">
        <v>1659</v>
      </c>
      <c r="K797" t="s">
        <v>36</v>
      </c>
      <c r="L797" t="s">
        <v>37</v>
      </c>
      <c r="M797" t="s">
        <v>268</v>
      </c>
      <c r="N797" t="s">
        <v>28</v>
      </c>
      <c r="O797" t="s">
        <v>151</v>
      </c>
      <c r="P797" t="s">
        <v>152</v>
      </c>
      <c r="Q797">
        <v>0</v>
      </c>
      <c r="R797">
        <v>57</v>
      </c>
      <c r="S797">
        <v>0</v>
      </c>
      <c r="T797">
        <v>5</v>
      </c>
      <c r="U797" t="b">
        <v>0</v>
      </c>
    </row>
    <row r="798" spans="1:21" x14ac:dyDescent="0.25">
      <c r="A798" t="s">
        <v>1656</v>
      </c>
      <c r="B798" s="1">
        <v>40980</v>
      </c>
      <c r="C798">
        <v>12</v>
      </c>
      <c r="D798">
        <v>3</v>
      </c>
      <c r="E798">
        <v>2012</v>
      </c>
      <c r="F798" s="1">
        <v>40980</v>
      </c>
      <c r="G798" t="s">
        <v>1657</v>
      </c>
      <c r="H798" t="s">
        <v>598</v>
      </c>
      <c r="I798" t="s">
        <v>1658</v>
      </c>
      <c r="J798" t="s">
        <v>1659</v>
      </c>
      <c r="K798" t="s">
        <v>36</v>
      </c>
      <c r="L798" t="s">
        <v>37</v>
      </c>
      <c r="M798" t="s">
        <v>268</v>
      </c>
      <c r="N798" t="s">
        <v>28</v>
      </c>
      <c r="O798" t="s">
        <v>54</v>
      </c>
      <c r="P798" t="s">
        <v>1323</v>
      </c>
      <c r="Q798">
        <v>0</v>
      </c>
      <c r="R798">
        <v>49</v>
      </c>
      <c r="S798">
        <v>16</v>
      </c>
      <c r="T798">
        <v>1</v>
      </c>
      <c r="U798" t="b">
        <v>0</v>
      </c>
    </row>
    <row r="799" spans="1:21" x14ac:dyDescent="0.25">
      <c r="A799" t="s">
        <v>1660</v>
      </c>
      <c r="B799" s="1">
        <v>41000</v>
      </c>
      <c r="C799">
        <v>1</v>
      </c>
      <c r="D799">
        <v>4</v>
      </c>
      <c r="E799">
        <v>2012</v>
      </c>
      <c r="F799" s="1">
        <v>41000</v>
      </c>
      <c r="G799" t="s">
        <v>1661</v>
      </c>
      <c r="H799" t="s">
        <v>67</v>
      </c>
      <c r="I799" t="s">
        <v>68</v>
      </c>
      <c r="J799" t="s">
        <v>1662</v>
      </c>
      <c r="K799" t="s">
        <v>25</v>
      </c>
      <c r="L799" t="s">
        <v>37</v>
      </c>
      <c r="M799" t="s">
        <v>38</v>
      </c>
      <c r="N799" t="s">
        <v>28</v>
      </c>
      <c r="O799" t="s">
        <v>54</v>
      </c>
      <c r="P799" t="s">
        <v>1663</v>
      </c>
      <c r="Q799">
        <v>0</v>
      </c>
      <c r="R799">
        <v>184</v>
      </c>
      <c r="S799">
        <v>57</v>
      </c>
      <c r="T799">
        <v>3</v>
      </c>
      <c r="U799" t="b">
        <v>1</v>
      </c>
    </row>
    <row r="800" spans="1:21" x14ac:dyDescent="0.25">
      <c r="A800" t="s">
        <v>1660</v>
      </c>
      <c r="B800" s="1">
        <v>41000</v>
      </c>
      <c r="C800">
        <v>1</v>
      </c>
      <c r="D800">
        <v>4</v>
      </c>
      <c r="E800">
        <v>2012</v>
      </c>
      <c r="F800" s="1">
        <v>41000</v>
      </c>
      <c r="G800" t="s">
        <v>1661</v>
      </c>
      <c r="H800" t="s">
        <v>67</v>
      </c>
      <c r="I800" t="s">
        <v>68</v>
      </c>
      <c r="J800" t="s">
        <v>1662</v>
      </c>
      <c r="K800" t="s">
        <v>25</v>
      </c>
      <c r="L800" t="s">
        <v>37</v>
      </c>
      <c r="M800" t="s">
        <v>38</v>
      </c>
      <c r="N800" t="s">
        <v>28</v>
      </c>
      <c r="O800" t="s">
        <v>54</v>
      </c>
      <c r="P800" t="s">
        <v>673</v>
      </c>
      <c r="Q800">
        <v>0</v>
      </c>
      <c r="R800">
        <v>673</v>
      </c>
      <c r="S800">
        <v>316</v>
      </c>
      <c r="T800">
        <v>5</v>
      </c>
      <c r="U800" t="b">
        <v>1</v>
      </c>
    </row>
    <row r="801" spans="1:21" x14ac:dyDescent="0.25">
      <c r="A801" t="s">
        <v>1664</v>
      </c>
      <c r="B801" s="1">
        <v>41001</v>
      </c>
      <c r="C801">
        <v>2</v>
      </c>
      <c r="D801">
        <v>4</v>
      </c>
      <c r="E801">
        <v>2012</v>
      </c>
      <c r="F801" s="1">
        <v>41001</v>
      </c>
      <c r="G801" t="s">
        <v>1665</v>
      </c>
      <c r="H801" t="s">
        <v>44</v>
      </c>
      <c r="I801" t="s">
        <v>460</v>
      </c>
      <c r="J801" t="s">
        <v>1646</v>
      </c>
      <c r="K801" t="s">
        <v>47</v>
      </c>
      <c r="L801" t="s">
        <v>37</v>
      </c>
      <c r="M801" t="s">
        <v>27</v>
      </c>
      <c r="N801" t="s">
        <v>56</v>
      </c>
      <c r="O801" t="s">
        <v>57</v>
      </c>
      <c r="P801" t="s">
        <v>887</v>
      </c>
      <c r="Q801">
        <v>0</v>
      </c>
      <c r="R801">
        <v>59</v>
      </c>
      <c r="S801">
        <v>-1</v>
      </c>
      <c r="T801">
        <v>2</v>
      </c>
      <c r="U801" t="b">
        <v>0</v>
      </c>
    </row>
    <row r="802" spans="1:21" x14ac:dyDescent="0.25">
      <c r="A802" t="s">
        <v>1664</v>
      </c>
      <c r="B802" s="1">
        <v>41001</v>
      </c>
      <c r="C802">
        <v>2</v>
      </c>
      <c r="D802">
        <v>4</v>
      </c>
      <c r="E802">
        <v>2012</v>
      </c>
      <c r="F802" s="1">
        <v>41001</v>
      </c>
      <c r="G802" t="s">
        <v>1665</v>
      </c>
      <c r="H802" t="s">
        <v>44</v>
      </c>
      <c r="I802" t="s">
        <v>460</v>
      </c>
      <c r="J802" t="s">
        <v>1646</v>
      </c>
      <c r="K802" t="s">
        <v>47</v>
      </c>
      <c r="L802" t="s">
        <v>37</v>
      </c>
      <c r="M802" t="s">
        <v>27</v>
      </c>
      <c r="N802" t="s">
        <v>56</v>
      </c>
      <c r="O802" t="s">
        <v>104</v>
      </c>
      <c r="P802" t="s">
        <v>256</v>
      </c>
      <c r="Q802">
        <v>0</v>
      </c>
      <c r="R802">
        <v>54</v>
      </c>
      <c r="S802">
        <v>-5</v>
      </c>
      <c r="T802">
        <v>1</v>
      </c>
      <c r="U802" t="b">
        <v>1</v>
      </c>
    </row>
    <row r="803" spans="1:21" x14ac:dyDescent="0.25">
      <c r="A803" t="s">
        <v>1666</v>
      </c>
      <c r="B803" s="1">
        <v>41003</v>
      </c>
      <c r="C803">
        <v>4</v>
      </c>
      <c r="D803">
        <v>4</v>
      </c>
      <c r="E803">
        <v>2012</v>
      </c>
      <c r="F803" s="1">
        <v>41003</v>
      </c>
      <c r="G803" t="s">
        <v>1667</v>
      </c>
      <c r="H803" t="s">
        <v>44</v>
      </c>
      <c r="I803" t="s">
        <v>96</v>
      </c>
      <c r="J803" t="s">
        <v>1602</v>
      </c>
      <c r="K803" t="s">
        <v>47</v>
      </c>
      <c r="L803" t="s">
        <v>37</v>
      </c>
      <c r="M803" t="s">
        <v>38</v>
      </c>
      <c r="N803" t="s">
        <v>28</v>
      </c>
      <c r="O803" t="s">
        <v>48</v>
      </c>
      <c r="P803" t="s">
        <v>1668</v>
      </c>
      <c r="Q803">
        <v>0</v>
      </c>
      <c r="R803">
        <v>95</v>
      </c>
      <c r="S803">
        <v>5</v>
      </c>
      <c r="T803">
        <v>2</v>
      </c>
      <c r="U803" t="b">
        <v>0</v>
      </c>
    </row>
    <row r="804" spans="1:21" x14ac:dyDescent="0.25">
      <c r="A804" t="s">
        <v>1666</v>
      </c>
      <c r="B804" s="1">
        <v>41003</v>
      </c>
      <c r="C804">
        <v>4</v>
      </c>
      <c r="D804">
        <v>4</v>
      </c>
      <c r="E804">
        <v>2012</v>
      </c>
      <c r="F804" s="1">
        <v>41003</v>
      </c>
      <c r="G804" t="s">
        <v>1667</v>
      </c>
      <c r="H804" t="s">
        <v>44</v>
      </c>
      <c r="I804" t="s">
        <v>96</v>
      </c>
      <c r="J804" t="s">
        <v>1602</v>
      </c>
      <c r="K804" t="s">
        <v>47</v>
      </c>
      <c r="L804" t="s">
        <v>37</v>
      </c>
      <c r="M804" t="s">
        <v>38</v>
      </c>
      <c r="N804" t="s">
        <v>28</v>
      </c>
      <c r="O804" t="s">
        <v>48</v>
      </c>
      <c r="P804" t="s">
        <v>1669</v>
      </c>
      <c r="Q804">
        <v>0</v>
      </c>
      <c r="R804">
        <v>57</v>
      </c>
      <c r="S804">
        <v>14</v>
      </c>
      <c r="T804">
        <v>3</v>
      </c>
      <c r="U804" t="b">
        <v>0</v>
      </c>
    </row>
    <row r="805" spans="1:21" x14ac:dyDescent="0.25">
      <c r="A805" t="s">
        <v>1670</v>
      </c>
      <c r="B805" s="1">
        <v>41003</v>
      </c>
      <c r="C805">
        <v>4</v>
      </c>
      <c r="D805">
        <v>4</v>
      </c>
      <c r="E805">
        <v>2012</v>
      </c>
      <c r="F805" s="1">
        <v>41003</v>
      </c>
      <c r="G805" t="s">
        <v>1516</v>
      </c>
      <c r="H805" t="s">
        <v>44</v>
      </c>
      <c r="I805" t="s">
        <v>460</v>
      </c>
      <c r="J805" t="s">
        <v>1671</v>
      </c>
      <c r="K805" t="s">
        <v>47</v>
      </c>
      <c r="L805" t="s">
        <v>37</v>
      </c>
      <c r="M805" t="s">
        <v>268</v>
      </c>
      <c r="N805" t="s">
        <v>28</v>
      </c>
      <c r="O805" t="s">
        <v>29</v>
      </c>
      <c r="P805" t="s">
        <v>1672</v>
      </c>
      <c r="Q805">
        <v>0</v>
      </c>
      <c r="R805">
        <v>123</v>
      </c>
      <c r="S805">
        <v>56</v>
      </c>
      <c r="T805">
        <v>4</v>
      </c>
      <c r="U805" t="b">
        <v>0</v>
      </c>
    </row>
    <row r="806" spans="1:21" x14ac:dyDescent="0.25">
      <c r="A806" t="s">
        <v>1673</v>
      </c>
      <c r="B806" s="1">
        <v>41005</v>
      </c>
      <c r="C806">
        <v>6</v>
      </c>
      <c r="D806">
        <v>4</v>
      </c>
      <c r="E806">
        <v>2012</v>
      </c>
      <c r="F806" s="1">
        <v>41005</v>
      </c>
      <c r="G806" t="s">
        <v>1674</v>
      </c>
      <c r="H806" t="s">
        <v>61</v>
      </c>
      <c r="I806" t="s">
        <v>108</v>
      </c>
      <c r="J806" t="s">
        <v>1675</v>
      </c>
      <c r="K806" t="s">
        <v>36</v>
      </c>
      <c r="L806" t="s">
        <v>70</v>
      </c>
      <c r="M806" t="s">
        <v>38</v>
      </c>
      <c r="N806" t="s">
        <v>28</v>
      </c>
      <c r="O806" t="s">
        <v>111</v>
      </c>
      <c r="P806" t="s">
        <v>1676</v>
      </c>
      <c r="Q806">
        <v>0</v>
      </c>
      <c r="R806">
        <v>230</v>
      </c>
      <c r="S806">
        <v>21</v>
      </c>
      <c r="T806">
        <v>6</v>
      </c>
      <c r="U806" t="b">
        <v>1</v>
      </c>
    </row>
    <row r="807" spans="1:21" x14ac:dyDescent="0.25">
      <c r="A807" t="s">
        <v>1677</v>
      </c>
      <c r="B807" s="1">
        <v>41005</v>
      </c>
      <c r="C807">
        <v>6</v>
      </c>
      <c r="D807">
        <v>4</v>
      </c>
      <c r="E807">
        <v>2012</v>
      </c>
      <c r="F807" s="1">
        <v>41005</v>
      </c>
      <c r="G807" t="s">
        <v>1678</v>
      </c>
      <c r="H807" t="s">
        <v>61</v>
      </c>
      <c r="I807" t="s">
        <v>693</v>
      </c>
      <c r="J807" t="s">
        <v>1679</v>
      </c>
      <c r="K807" t="s">
        <v>36</v>
      </c>
      <c r="L807" t="s">
        <v>37</v>
      </c>
      <c r="M807" t="s">
        <v>38</v>
      </c>
      <c r="N807" t="s">
        <v>71</v>
      </c>
      <c r="O807" t="s">
        <v>74</v>
      </c>
      <c r="P807" t="s">
        <v>1680</v>
      </c>
      <c r="Q807">
        <v>0</v>
      </c>
      <c r="R807">
        <v>265</v>
      </c>
      <c r="S807">
        <v>82</v>
      </c>
      <c r="T807">
        <v>5</v>
      </c>
      <c r="U807" t="b">
        <v>0</v>
      </c>
    </row>
    <row r="808" spans="1:21" x14ac:dyDescent="0.25">
      <c r="A808" t="s">
        <v>1677</v>
      </c>
      <c r="B808" s="1">
        <v>41005</v>
      </c>
      <c r="C808">
        <v>6</v>
      </c>
      <c r="D808">
        <v>4</v>
      </c>
      <c r="E808">
        <v>2012</v>
      </c>
      <c r="F808" s="1">
        <v>41005</v>
      </c>
      <c r="G808" t="s">
        <v>1678</v>
      </c>
      <c r="H808" t="s">
        <v>61</v>
      </c>
      <c r="I808" t="s">
        <v>693</v>
      </c>
      <c r="J808" t="s">
        <v>1679</v>
      </c>
      <c r="K808" t="s">
        <v>36</v>
      </c>
      <c r="L808" t="s">
        <v>37</v>
      </c>
      <c r="M808" t="s">
        <v>38</v>
      </c>
      <c r="N808" t="s">
        <v>28</v>
      </c>
      <c r="O808" t="s">
        <v>29</v>
      </c>
      <c r="P808" t="s">
        <v>1681</v>
      </c>
      <c r="Q808">
        <v>0</v>
      </c>
      <c r="R808">
        <v>31</v>
      </c>
      <c r="S808">
        <v>1</v>
      </c>
      <c r="T808">
        <v>2</v>
      </c>
      <c r="U808" t="b">
        <v>0</v>
      </c>
    </row>
    <row r="809" spans="1:21" x14ac:dyDescent="0.25">
      <c r="A809" t="s">
        <v>1682</v>
      </c>
      <c r="B809" s="1">
        <v>41005</v>
      </c>
      <c r="C809">
        <v>6</v>
      </c>
      <c r="D809">
        <v>4</v>
      </c>
      <c r="E809">
        <v>2012</v>
      </c>
      <c r="F809" s="1">
        <v>41005</v>
      </c>
      <c r="G809" t="s">
        <v>1683</v>
      </c>
      <c r="H809" t="s">
        <v>67</v>
      </c>
      <c r="I809" t="s">
        <v>68</v>
      </c>
      <c r="J809" t="s">
        <v>1684</v>
      </c>
      <c r="K809" t="s">
        <v>25</v>
      </c>
      <c r="L809" t="s">
        <v>37</v>
      </c>
      <c r="M809" t="s">
        <v>38</v>
      </c>
      <c r="N809" t="s">
        <v>28</v>
      </c>
      <c r="O809" t="s">
        <v>39</v>
      </c>
      <c r="P809" t="s">
        <v>1685</v>
      </c>
      <c r="Q809">
        <v>0</v>
      </c>
      <c r="R809">
        <v>98</v>
      </c>
      <c r="S809">
        <v>42</v>
      </c>
      <c r="T809">
        <v>2</v>
      </c>
      <c r="U809" t="b">
        <v>0</v>
      </c>
    </row>
    <row r="810" spans="1:21" x14ac:dyDescent="0.25">
      <c r="A810" t="s">
        <v>1686</v>
      </c>
      <c r="B810" s="1">
        <v>41006</v>
      </c>
      <c r="C810">
        <v>7</v>
      </c>
      <c r="D810">
        <v>4</v>
      </c>
      <c r="E810">
        <v>2012</v>
      </c>
      <c r="F810" s="1">
        <v>41006</v>
      </c>
      <c r="G810" t="s">
        <v>519</v>
      </c>
      <c r="H810" t="s">
        <v>33</v>
      </c>
      <c r="I810" t="s">
        <v>80</v>
      </c>
      <c r="J810" t="s">
        <v>80</v>
      </c>
      <c r="K810" t="s">
        <v>36</v>
      </c>
      <c r="L810" t="s">
        <v>70</v>
      </c>
      <c r="M810" t="s">
        <v>27</v>
      </c>
      <c r="N810" t="s">
        <v>28</v>
      </c>
      <c r="O810" t="s">
        <v>111</v>
      </c>
      <c r="P810" t="s">
        <v>1687</v>
      </c>
      <c r="Q810">
        <v>0</v>
      </c>
      <c r="R810">
        <v>57</v>
      </c>
      <c r="S810">
        <v>13</v>
      </c>
      <c r="T810">
        <v>3</v>
      </c>
      <c r="U810" t="b">
        <v>0</v>
      </c>
    </row>
    <row r="811" spans="1:21" x14ac:dyDescent="0.25">
      <c r="A811" t="s">
        <v>1686</v>
      </c>
      <c r="B811" s="1">
        <v>41006</v>
      </c>
      <c r="C811">
        <v>7</v>
      </c>
      <c r="D811">
        <v>4</v>
      </c>
      <c r="E811">
        <v>2012</v>
      </c>
      <c r="F811" s="1">
        <v>41006</v>
      </c>
      <c r="G811" t="s">
        <v>519</v>
      </c>
      <c r="H811" t="s">
        <v>33</v>
      </c>
      <c r="I811" t="s">
        <v>80</v>
      </c>
      <c r="J811" t="s">
        <v>80</v>
      </c>
      <c r="K811" t="s">
        <v>36</v>
      </c>
      <c r="L811" t="s">
        <v>70</v>
      </c>
      <c r="M811" t="s">
        <v>27</v>
      </c>
      <c r="N811" t="s">
        <v>28</v>
      </c>
      <c r="O811" t="s">
        <v>151</v>
      </c>
      <c r="P811" t="s">
        <v>1688</v>
      </c>
      <c r="Q811">
        <v>0</v>
      </c>
      <c r="R811">
        <v>29</v>
      </c>
      <c r="S811">
        <v>8</v>
      </c>
      <c r="T811">
        <v>2</v>
      </c>
      <c r="U811" t="b">
        <v>0</v>
      </c>
    </row>
    <row r="812" spans="1:21" x14ac:dyDescent="0.25">
      <c r="A812" t="s">
        <v>1689</v>
      </c>
      <c r="B812" s="1">
        <v>41006</v>
      </c>
      <c r="C812">
        <v>7</v>
      </c>
      <c r="D812">
        <v>4</v>
      </c>
      <c r="E812">
        <v>2012</v>
      </c>
      <c r="F812" s="1">
        <v>41006</v>
      </c>
      <c r="G812" t="s">
        <v>709</v>
      </c>
      <c r="H812" t="s">
        <v>215</v>
      </c>
      <c r="I812" t="s">
        <v>858</v>
      </c>
      <c r="J812" t="s">
        <v>859</v>
      </c>
      <c r="K812" t="s">
        <v>36</v>
      </c>
      <c r="L812" t="s">
        <v>37</v>
      </c>
      <c r="M812" t="s">
        <v>27</v>
      </c>
      <c r="N812" t="s">
        <v>28</v>
      </c>
      <c r="O812" t="s">
        <v>151</v>
      </c>
      <c r="P812" t="s">
        <v>1690</v>
      </c>
      <c r="Q812">
        <v>0</v>
      </c>
      <c r="R812">
        <v>66</v>
      </c>
      <c r="S812">
        <v>22</v>
      </c>
      <c r="T812">
        <v>4</v>
      </c>
      <c r="U812" t="b">
        <v>0</v>
      </c>
    </row>
    <row r="813" spans="1:21" x14ac:dyDescent="0.25">
      <c r="A813" t="s">
        <v>1689</v>
      </c>
      <c r="B813" s="1">
        <v>41006</v>
      </c>
      <c r="C813">
        <v>7</v>
      </c>
      <c r="D813">
        <v>4</v>
      </c>
      <c r="E813">
        <v>2012</v>
      </c>
      <c r="F813" s="1">
        <v>41006</v>
      </c>
      <c r="G813" t="s">
        <v>709</v>
      </c>
      <c r="H813" t="s">
        <v>215</v>
      </c>
      <c r="I813" t="s">
        <v>858</v>
      </c>
      <c r="J813" t="s">
        <v>859</v>
      </c>
      <c r="K813" t="s">
        <v>36</v>
      </c>
      <c r="L813" t="s">
        <v>37</v>
      </c>
      <c r="M813" t="s">
        <v>27</v>
      </c>
      <c r="N813" t="s">
        <v>28</v>
      </c>
      <c r="O813" t="s">
        <v>54</v>
      </c>
      <c r="P813" t="s">
        <v>1691</v>
      </c>
      <c r="Q813">
        <v>0</v>
      </c>
      <c r="R813">
        <v>147</v>
      </c>
      <c r="S813">
        <v>44</v>
      </c>
      <c r="T813">
        <v>3</v>
      </c>
      <c r="U813" t="b">
        <v>0</v>
      </c>
    </row>
    <row r="814" spans="1:21" x14ac:dyDescent="0.25">
      <c r="A814" t="s">
        <v>1692</v>
      </c>
      <c r="B814" s="1">
        <v>41006</v>
      </c>
      <c r="C814">
        <v>7</v>
      </c>
      <c r="D814">
        <v>4</v>
      </c>
      <c r="E814">
        <v>2012</v>
      </c>
      <c r="F814" s="1">
        <v>41006</v>
      </c>
      <c r="G814" t="s">
        <v>1693</v>
      </c>
      <c r="H814" t="s">
        <v>67</v>
      </c>
      <c r="I814" t="s">
        <v>68</v>
      </c>
      <c r="J814" t="s">
        <v>1536</v>
      </c>
      <c r="K814" t="s">
        <v>25</v>
      </c>
      <c r="L814" t="s">
        <v>37</v>
      </c>
      <c r="M814" t="s">
        <v>38</v>
      </c>
      <c r="N814" t="s">
        <v>28</v>
      </c>
      <c r="O814" t="s">
        <v>90</v>
      </c>
      <c r="P814" t="s">
        <v>1694</v>
      </c>
      <c r="Q814">
        <v>0</v>
      </c>
      <c r="R814">
        <v>1488</v>
      </c>
      <c r="S814">
        <v>372</v>
      </c>
      <c r="T814">
        <v>3</v>
      </c>
      <c r="U814" t="b">
        <v>1</v>
      </c>
    </row>
    <row r="815" spans="1:21" x14ac:dyDescent="0.25">
      <c r="A815" t="s">
        <v>1692</v>
      </c>
      <c r="B815" s="1">
        <v>41006</v>
      </c>
      <c r="C815">
        <v>7</v>
      </c>
      <c r="D815">
        <v>4</v>
      </c>
      <c r="E815">
        <v>2012</v>
      </c>
      <c r="F815" s="1">
        <v>41006</v>
      </c>
      <c r="G815" t="s">
        <v>1693</v>
      </c>
      <c r="H815" t="s">
        <v>67</v>
      </c>
      <c r="I815" t="s">
        <v>68</v>
      </c>
      <c r="J815" t="s">
        <v>1536</v>
      </c>
      <c r="K815" t="s">
        <v>25</v>
      </c>
      <c r="L815" t="s">
        <v>37</v>
      </c>
      <c r="M815" t="s">
        <v>38</v>
      </c>
      <c r="N815" t="s">
        <v>28</v>
      </c>
      <c r="O815" t="s">
        <v>111</v>
      </c>
      <c r="P815" t="s">
        <v>1695</v>
      </c>
      <c r="Q815">
        <v>0</v>
      </c>
      <c r="R815">
        <v>24</v>
      </c>
      <c r="S815">
        <v>6</v>
      </c>
      <c r="T815">
        <v>2</v>
      </c>
      <c r="U815" t="b">
        <v>1</v>
      </c>
    </row>
    <row r="816" spans="1:21" x14ac:dyDescent="0.25">
      <c r="A816" t="s">
        <v>1692</v>
      </c>
      <c r="B816" s="1">
        <v>41006</v>
      </c>
      <c r="C816">
        <v>7</v>
      </c>
      <c r="D816">
        <v>4</v>
      </c>
      <c r="E816">
        <v>2012</v>
      </c>
      <c r="F816" s="1">
        <v>41006</v>
      </c>
      <c r="G816" t="s">
        <v>1693</v>
      </c>
      <c r="H816" t="s">
        <v>67</v>
      </c>
      <c r="I816" t="s">
        <v>68</v>
      </c>
      <c r="J816" t="s">
        <v>1536</v>
      </c>
      <c r="K816" t="s">
        <v>25</v>
      </c>
      <c r="L816" t="s">
        <v>37</v>
      </c>
      <c r="M816" t="s">
        <v>38</v>
      </c>
      <c r="N816" t="s">
        <v>28</v>
      </c>
      <c r="O816" t="s">
        <v>54</v>
      </c>
      <c r="P816" t="s">
        <v>1589</v>
      </c>
      <c r="Q816">
        <v>0</v>
      </c>
      <c r="R816">
        <v>99</v>
      </c>
      <c r="S816">
        <v>25</v>
      </c>
      <c r="T816">
        <v>6</v>
      </c>
      <c r="U816" t="b">
        <v>0</v>
      </c>
    </row>
    <row r="817" spans="1:21" x14ac:dyDescent="0.25">
      <c r="A817" t="s">
        <v>1696</v>
      </c>
      <c r="B817" s="1">
        <v>41006</v>
      </c>
      <c r="C817">
        <v>7</v>
      </c>
      <c r="D817">
        <v>4</v>
      </c>
      <c r="E817">
        <v>2012</v>
      </c>
      <c r="F817" s="1">
        <v>41006</v>
      </c>
      <c r="G817" t="s">
        <v>580</v>
      </c>
      <c r="H817" t="s">
        <v>67</v>
      </c>
      <c r="I817" t="s">
        <v>68</v>
      </c>
      <c r="J817" t="s">
        <v>255</v>
      </c>
      <c r="K817" t="s">
        <v>25</v>
      </c>
      <c r="L817" t="s">
        <v>26</v>
      </c>
      <c r="M817" t="s">
        <v>38</v>
      </c>
      <c r="N817" t="s">
        <v>28</v>
      </c>
      <c r="O817" t="s">
        <v>48</v>
      </c>
      <c r="P817" t="s">
        <v>158</v>
      </c>
      <c r="Q817">
        <v>0</v>
      </c>
      <c r="R817">
        <v>27</v>
      </c>
      <c r="S817">
        <v>7</v>
      </c>
      <c r="T817">
        <v>1</v>
      </c>
      <c r="U817" t="b">
        <v>0</v>
      </c>
    </row>
    <row r="818" spans="1:21" x14ac:dyDescent="0.25">
      <c r="A818" t="s">
        <v>1696</v>
      </c>
      <c r="B818" s="1">
        <v>41006</v>
      </c>
      <c r="C818">
        <v>7</v>
      </c>
      <c r="D818">
        <v>4</v>
      </c>
      <c r="E818">
        <v>2012</v>
      </c>
      <c r="F818" s="1">
        <v>41006</v>
      </c>
      <c r="G818" t="s">
        <v>580</v>
      </c>
      <c r="H818" t="s">
        <v>67</v>
      </c>
      <c r="I818" t="s">
        <v>68</v>
      </c>
      <c r="J818" t="s">
        <v>255</v>
      </c>
      <c r="K818" t="s">
        <v>25</v>
      </c>
      <c r="L818" t="s">
        <v>26</v>
      </c>
      <c r="M818" t="s">
        <v>38</v>
      </c>
      <c r="N818" t="s">
        <v>28</v>
      </c>
      <c r="O818" t="s">
        <v>111</v>
      </c>
      <c r="P818" t="s">
        <v>1697</v>
      </c>
      <c r="Q818">
        <v>0</v>
      </c>
      <c r="R818">
        <v>45</v>
      </c>
      <c r="S818">
        <v>-3</v>
      </c>
      <c r="T818">
        <v>2</v>
      </c>
      <c r="U818" t="b">
        <v>1</v>
      </c>
    </row>
    <row r="819" spans="1:21" x14ac:dyDescent="0.25">
      <c r="A819" t="s">
        <v>1696</v>
      </c>
      <c r="B819" s="1">
        <v>41006</v>
      </c>
      <c r="C819">
        <v>7</v>
      </c>
      <c r="D819">
        <v>4</v>
      </c>
      <c r="E819">
        <v>2012</v>
      </c>
      <c r="F819" s="1">
        <v>41006</v>
      </c>
      <c r="G819" t="s">
        <v>580</v>
      </c>
      <c r="H819" t="s">
        <v>67</v>
      </c>
      <c r="I819" t="s">
        <v>68</v>
      </c>
      <c r="J819" t="s">
        <v>255</v>
      </c>
      <c r="K819" t="s">
        <v>25</v>
      </c>
      <c r="L819" t="s">
        <v>26</v>
      </c>
      <c r="M819" t="s">
        <v>38</v>
      </c>
      <c r="N819" t="s">
        <v>28</v>
      </c>
      <c r="O819" t="s">
        <v>29</v>
      </c>
      <c r="P819" t="s">
        <v>1698</v>
      </c>
      <c r="Q819">
        <v>0</v>
      </c>
      <c r="R819">
        <v>55</v>
      </c>
      <c r="S819">
        <v>22</v>
      </c>
      <c r="T819">
        <v>3</v>
      </c>
      <c r="U819" t="b">
        <v>0</v>
      </c>
    </row>
    <row r="820" spans="1:21" x14ac:dyDescent="0.25">
      <c r="A820" t="s">
        <v>1699</v>
      </c>
      <c r="B820" s="1">
        <v>41007</v>
      </c>
      <c r="C820">
        <v>8</v>
      </c>
      <c r="D820">
        <v>4</v>
      </c>
      <c r="E820">
        <v>2012</v>
      </c>
      <c r="F820" s="1">
        <v>41007</v>
      </c>
      <c r="G820" t="s">
        <v>1700</v>
      </c>
      <c r="H820" t="s">
        <v>44</v>
      </c>
      <c r="I820" t="s">
        <v>434</v>
      </c>
      <c r="J820" t="s">
        <v>1701</v>
      </c>
      <c r="K820" t="s">
        <v>47</v>
      </c>
      <c r="L820" t="s">
        <v>26</v>
      </c>
      <c r="M820" t="s">
        <v>98</v>
      </c>
      <c r="N820" t="s">
        <v>28</v>
      </c>
      <c r="O820" t="s">
        <v>48</v>
      </c>
      <c r="P820" t="s">
        <v>1702</v>
      </c>
      <c r="Q820">
        <v>0</v>
      </c>
      <c r="R820">
        <v>53</v>
      </c>
      <c r="S820">
        <v>22</v>
      </c>
      <c r="T820">
        <v>2</v>
      </c>
      <c r="U820" t="b">
        <v>1</v>
      </c>
    </row>
    <row r="821" spans="1:21" x14ac:dyDescent="0.25">
      <c r="A821" t="s">
        <v>1703</v>
      </c>
      <c r="B821" s="1">
        <v>41007</v>
      </c>
      <c r="C821">
        <v>8</v>
      </c>
      <c r="D821">
        <v>4</v>
      </c>
      <c r="E821">
        <v>2012</v>
      </c>
      <c r="F821" s="1">
        <v>41007</v>
      </c>
      <c r="G821" t="s">
        <v>1060</v>
      </c>
      <c r="H821" t="s">
        <v>61</v>
      </c>
      <c r="I821" t="s">
        <v>491</v>
      </c>
      <c r="J821" t="s">
        <v>1704</v>
      </c>
      <c r="K821" t="s">
        <v>36</v>
      </c>
      <c r="L821" t="s">
        <v>70</v>
      </c>
      <c r="M821" t="s">
        <v>98</v>
      </c>
      <c r="N821" t="s">
        <v>28</v>
      </c>
      <c r="O821" t="s">
        <v>54</v>
      </c>
      <c r="P821" t="s">
        <v>1115</v>
      </c>
      <c r="Q821">
        <v>0</v>
      </c>
      <c r="R821">
        <v>184</v>
      </c>
      <c r="S821">
        <v>33</v>
      </c>
      <c r="T821">
        <v>1</v>
      </c>
      <c r="U821" t="b">
        <v>1</v>
      </c>
    </row>
    <row r="822" spans="1:21" x14ac:dyDescent="0.25">
      <c r="A822" t="s">
        <v>1705</v>
      </c>
      <c r="B822" s="1">
        <v>41007</v>
      </c>
      <c r="C822">
        <v>8</v>
      </c>
      <c r="D822">
        <v>4</v>
      </c>
      <c r="E822">
        <v>2012</v>
      </c>
      <c r="F822" s="1">
        <v>41007</v>
      </c>
      <c r="G822" t="s">
        <v>683</v>
      </c>
      <c r="H822" t="s">
        <v>67</v>
      </c>
      <c r="I822" t="s">
        <v>68</v>
      </c>
      <c r="J822" t="s">
        <v>1706</v>
      </c>
      <c r="K822" t="s">
        <v>25</v>
      </c>
      <c r="L822" t="s">
        <v>37</v>
      </c>
      <c r="M822" t="s">
        <v>38</v>
      </c>
      <c r="N822" t="s">
        <v>28</v>
      </c>
      <c r="O822" t="s">
        <v>39</v>
      </c>
      <c r="P822" t="s">
        <v>316</v>
      </c>
      <c r="Q822">
        <v>0</v>
      </c>
      <c r="R822">
        <v>15</v>
      </c>
      <c r="S822">
        <v>5</v>
      </c>
      <c r="T822">
        <v>1</v>
      </c>
      <c r="U822" t="b">
        <v>0</v>
      </c>
    </row>
    <row r="823" spans="1:21" x14ac:dyDescent="0.25">
      <c r="A823" t="s">
        <v>1705</v>
      </c>
      <c r="B823" s="1">
        <v>41007</v>
      </c>
      <c r="C823">
        <v>8</v>
      </c>
      <c r="D823">
        <v>4</v>
      </c>
      <c r="E823">
        <v>2012</v>
      </c>
      <c r="F823" s="1">
        <v>41007</v>
      </c>
      <c r="G823" t="s">
        <v>683</v>
      </c>
      <c r="H823" t="s">
        <v>67</v>
      </c>
      <c r="I823" t="s">
        <v>68</v>
      </c>
      <c r="J823" t="s">
        <v>1706</v>
      </c>
      <c r="K823" t="s">
        <v>25</v>
      </c>
      <c r="L823" t="s">
        <v>37</v>
      </c>
      <c r="M823" t="s">
        <v>38</v>
      </c>
      <c r="N823" t="s">
        <v>28</v>
      </c>
      <c r="O823" t="s">
        <v>39</v>
      </c>
      <c r="P823" t="s">
        <v>1707</v>
      </c>
      <c r="Q823">
        <v>0</v>
      </c>
      <c r="R823">
        <v>45</v>
      </c>
      <c r="S823">
        <v>12</v>
      </c>
      <c r="T823">
        <v>4</v>
      </c>
      <c r="U823" t="b">
        <v>0</v>
      </c>
    </row>
    <row r="824" spans="1:21" x14ac:dyDescent="0.25">
      <c r="A824" t="s">
        <v>1708</v>
      </c>
      <c r="B824" s="1">
        <v>41007</v>
      </c>
      <c r="C824">
        <v>8</v>
      </c>
      <c r="D824">
        <v>4</v>
      </c>
      <c r="E824">
        <v>2012</v>
      </c>
      <c r="F824" s="1">
        <v>41007</v>
      </c>
      <c r="G824" t="s">
        <v>983</v>
      </c>
      <c r="H824" t="s">
        <v>61</v>
      </c>
      <c r="I824" t="s">
        <v>108</v>
      </c>
      <c r="J824" t="s">
        <v>1709</v>
      </c>
      <c r="K824" t="s">
        <v>36</v>
      </c>
      <c r="L824" t="s">
        <v>70</v>
      </c>
      <c r="M824" t="s">
        <v>38</v>
      </c>
      <c r="N824" t="s">
        <v>71</v>
      </c>
      <c r="O824" t="s">
        <v>74</v>
      </c>
      <c r="P824" t="s">
        <v>1710</v>
      </c>
      <c r="Q824">
        <v>0</v>
      </c>
      <c r="R824">
        <v>150</v>
      </c>
      <c r="S824">
        <v>-3</v>
      </c>
      <c r="T824">
        <v>1</v>
      </c>
      <c r="U824" t="b">
        <v>0</v>
      </c>
    </row>
    <row r="825" spans="1:21" x14ac:dyDescent="0.25">
      <c r="A825" t="s">
        <v>1708</v>
      </c>
      <c r="B825" s="1">
        <v>41007</v>
      </c>
      <c r="C825">
        <v>8</v>
      </c>
      <c r="D825">
        <v>4</v>
      </c>
      <c r="E825">
        <v>2012</v>
      </c>
      <c r="F825" s="1">
        <v>41007</v>
      </c>
      <c r="G825" t="s">
        <v>983</v>
      </c>
      <c r="H825" t="s">
        <v>61</v>
      </c>
      <c r="I825" t="s">
        <v>108</v>
      </c>
      <c r="J825" t="s">
        <v>1709</v>
      </c>
      <c r="K825" t="s">
        <v>36</v>
      </c>
      <c r="L825" t="s">
        <v>70</v>
      </c>
      <c r="M825" t="s">
        <v>38</v>
      </c>
      <c r="N825" t="s">
        <v>28</v>
      </c>
      <c r="O825" t="s">
        <v>39</v>
      </c>
      <c r="P825" t="s">
        <v>1711</v>
      </c>
      <c r="Q825">
        <v>0</v>
      </c>
      <c r="R825">
        <v>79</v>
      </c>
      <c r="S825">
        <v>6</v>
      </c>
      <c r="T825">
        <v>5</v>
      </c>
      <c r="U825" t="b">
        <v>1</v>
      </c>
    </row>
    <row r="826" spans="1:21" x14ac:dyDescent="0.25">
      <c r="A826" t="s">
        <v>1708</v>
      </c>
      <c r="B826" s="1">
        <v>41007</v>
      </c>
      <c r="C826">
        <v>8</v>
      </c>
      <c r="D826">
        <v>4</v>
      </c>
      <c r="E826">
        <v>2012</v>
      </c>
      <c r="F826" s="1">
        <v>41007</v>
      </c>
      <c r="G826" t="s">
        <v>983</v>
      </c>
      <c r="H826" t="s">
        <v>61</v>
      </c>
      <c r="I826" t="s">
        <v>108</v>
      </c>
      <c r="J826" t="s">
        <v>1709</v>
      </c>
      <c r="K826" t="s">
        <v>36</v>
      </c>
      <c r="L826" t="s">
        <v>70</v>
      </c>
      <c r="M826" t="s">
        <v>38</v>
      </c>
      <c r="N826" t="s">
        <v>28</v>
      </c>
      <c r="O826" t="s">
        <v>227</v>
      </c>
      <c r="P826" t="s">
        <v>1712</v>
      </c>
      <c r="Q826">
        <v>0</v>
      </c>
      <c r="R826">
        <v>17</v>
      </c>
      <c r="S826">
        <v>2</v>
      </c>
      <c r="T826">
        <v>2</v>
      </c>
      <c r="U826" t="b">
        <v>0</v>
      </c>
    </row>
    <row r="827" spans="1:21" x14ac:dyDescent="0.25">
      <c r="A827" t="s">
        <v>1708</v>
      </c>
      <c r="B827" s="1">
        <v>41007</v>
      </c>
      <c r="C827">
        <v>8</v>
      </c>
      <c r="D827">
        <v>4</v>
      </c>
      <c r="E827">
        <v>2012</v>
      </c>
      <c r="F827" s="1">
        <v>41007</v>
      </c>
      <c r="G827" t="s">
        <v>983</v>
      </c>
      <c r="H827" t="s">
        <v>61</v>
      </c>
      <c r="I827" t="s">
        <v>108</v>
      </c>
      <c r="J827" t="s">
        <v>1709</v>
      </c>
      <c r="K827" t="s">
        <v>36</v>
      </c>
      <c r="L827" t="s">
        <v>70</v>
      </c>
      <c r="M827" t="s">
        <v>38</v>
      </c>
      <c r="N827" t="s">
        <v>28</v>
      </c>
      <c r="O827" t="s">
        <v>54</v>
      </c>
      <c r="P827" t="s">
        <v>1713</v>
      </c>
      <c r="Q827">
        <v>0</v>
      </c>
      <c r="R827">
        <v>9</v>
      </c>
      <c r="S827">
        <v>1</v>
      </c>
      <c r="T827">
        <v>1</v>
      </c>
      <c r="U827" t="b">
        <v>0</v>
      </c>
    </row>
    <row r="828" spans="1:21" x14ac:dyDescent="0.25">
      <c r="A828" t="s">
        <v>1708</v>
      </c>
      <c r="B828" s="1">
        <v>41007</v>
      </c>
      <c r="C828">
        <v>8</v>
      </c>
      <c r="D828">
        <v>4</v>
      </c>
      <c r="E828">
        <v>2012</v>
      </c>
      <c r="F828" s="1">
        <v>41007</v>
      </c>
      <c r="G828" t="s">
        <v>983</v>
      </c>
      <c r="H828" t="s">
        <v>61</v>
      </c>
      <c r="I828" t="s">
        <v>108</v>
      </c>
      <c r="J828" t="s">
        <v>1709</v>
      </c>
      <c r="K828" t="s">
        <v>36</v>
      </c>
      <c r="L828" t="s">
        <v>70</v>
      </c>
      <c r="M828" t="s">
        <v>38</v>
      </c>
      <c r="N828" t="s">
        <v>28</v>
      </c>
      <c r="O828" t="s">
        <v>54</v>
      </c>
      <c r="P828" t="s">
        <v>1714</v>
      </c>
      <c r="Q828">
        <v>0</v>
      </c>
      <c r="R828">
        <v>462</v>
      </c>
      <c r="S828">
        <v>-46</v>
      </c>
      <c r="T828">
        <v>4</v>
      </c>
      <c r="U828" t="b">
        <v>1</v>
      </c>
    </row>
    <row r="829" spans="1:21" x14ac:dyDescent="0.25">
      <c r="A829" t="s">
        <v>1708</v>
      </c>
      <c r="B829" s="1">
        <v>41007</v>
      </c>
      <c r="C829">
        <v>8</v>
      </c>
      <c r="D829">
        <v>4</v>
      </c>
      <c r="E829">
        <v>2012</v>
      </c>
      <c r="F829" s="1">
        <v>41007</v>
      </c>
      <c r="G829" t="s">
        <v>983</v>
      </c>
      <c r="H829" t="s">
        <v>61</v>
      </c>
      <c r="I829" t="s">
        <v>108</v>
      </c>
      <c r="J829" t="s">
        <v>1709</v>
      </c>
      <c r="K829" t="s">
        <v>36</v>
      </c>
      <c r="L829" t="s">
        <v>70</v>
      </c>
      <c r="M829" t="s">
        <v>38</v>
      </c>
      <c r="N829" t="s">
        <v>28</v>
      </c>
      <c r="O829" t="s">
        <v>183</v>
      </c>
      <c r="P829" t="s">
        <v>243</v>
      </c>
      <c r="Q829">
        <v>0</v>
      </c>
      <c r="R829">
        <v>227</v>
      </c>
      <c r="S829">
        <v>109</v>
      </c>
      <c r="T829">
        <v>6</v>
      </c>
      <c r="U829" t="b">
        <v>1</v>
      </c>
    </row>
    <row r="830" spans="1:21" x14ac:dyDescent="0.25">
      <c r="A830" t="s">
        <v>1715</v>
      </c>
      <c r="B830" s="1">
        <v>41008</v>
      </c>
      <c r="C830">
        <v>9</v>
      </c>
      <c r="D830">
        <v>4</v>
      </c>
      <c r="E830">
        <v>2012</v>
      </c>
      <c r="F830" s="1">
        <v>41008</v>
      </c>
      <c r="G830" t="s">
        <v>1466</v>
      </c>
      <c r="H830" t="s">
        <v>120</v>
      </c>
      <c r="I830" t="s">
        <v>241</v>
      </c>
      <c r="J830" t="s">
        <v>1716</v>
      </c>
      <c r="K830" t="s">
        <v>47</v>
      </c>
      <c r="L830" t="s">
        <v>37</v>
      </c>
      <c r="M830" t="s">
        <v>27</v>
      </c>
      <c r="N830" t="s">
        <v>28</v>
      </c>
      <c r="O830" t="s">
        <v>39</v>
      </c>
      <c r="P830" t="s">
        <v>1717</v>
      </c>
      <c r="Q830">
        <v>0</v>
      </c>
      <c r="R830">
        <v>76</v>
      </c>
      <c r="S830">
        <v>35</v>
      </c>
      <c r="T830">
        <v>6</v>
      </c>
      <c r="U830" t="b">
        <v>0</v>
      </c>
    </row>
    <row r="831" spans="1:21" x14ac:dyDescent="0.25">
      <c r="A831" t="s">
        <v>1715</v>
      </c>
      <c r="B831" s="1">
        <v>41008</v>
      </c>
      <c r="C831">
        <v>9</v>
      </c>
      <c r="D831">
        <v>4</v>
      </c>
      <c r="E831">
        <v>2012</v>
      </c>
      <c r="F831" s="1">
        <v>41008</v>
      </c>
      <c r="G831" t="s">
        <v>1466</v>
      </c>
      <c r="H831" t="s">
        <v>120</v>
      </c>
      <c r="I831" t="s">
        <v>241</v>
      </c>
      <c r="J831" t="s">
        <v>1716</v>
      </c>
      <c r="K831" t="s">
        <v>47</v>
      </c>
      <c r="L831" t="s">
        <v>37</v>
      </c>
      <c r="M831" t="s">
        <v>27</v>
      </c>
      <c r="N831" t="s">
        <v>28</v>
      </c>
      <c r="O831" t="s">
        <v>111</v>
      </c>
      <c r="P831" t="s">
        <v>1718</v>
      </c>
      <c r="Q831">
        <v>0</v>
      </c>
      <c r="R831">
        <v>570</v>
      </c>
      <c r="S831">
        <v>279</v>
      </c>
      <c r="T831">
        <v>12</v>
      </c>
      <c r="U831" t="b">
        <v>1</v>
      </c>
    </row>
    <row r="832" spans="1:21" x14ac:dyDescent="0.25">
      <c r="A832" t="s">
        <v>1715</v>
      </c>
      <c r="B832" s="1">
        <v>41008</v>
      </c>
      <c r="C832">
        <v>9</v>
      </c>
      <c r="D832">
        <v>4</v>
      </c>
      <c r="E832">
        <v>2012</v>
      </c>
      <c r="F832" s="1">
        <v>41008</v>
      </c>
      <c r="G832" t="s">
        <v>1466</v>
      </c>
      <c r="H832" t="s">
        <v>120</v>
      </c>
      <c r="I832" t="s">
        <v>241</v>
      </c>
      <c r="J832" t="s">
        <v>1716</v>
      </c>
      <c r="K832" t="s">
        <v>47</v>
      </c>
      <c r="L832" t="s">
        <v>37</v>
      </c>
      <c r="M832" t="s">
        <v>27</v>
      </c>
      <c r="N832" t="s">
        <v>28</v>
      </c>
      <c r="O832" t="s">
        <v>111</v>
      </c>
      <c r="P832" t="s">
        <v>1719</v>
      </c>
      <c r="Q832">
        <v>0</v>
      </c>
      <c r="R832">
        <v>23</v>
      </c>
      <c r="S832">
        <v>5</v>
      </c>
      <c r="T832">
        <v>2</v>
      </c>
      <c r="U832" t="b">
        <v>0</v>
      </c>
    </row>
    <row r="833" spans="1:21" x14ac:dyDescent="0.25">
      <c r="A833" t="s">
        <v>1720</v>
      </c>
      <c r="B833" s="1">
        <v>41008</v>
      </c>
      <c r="C833">
        <v>9</v>
      </c>
      <c r="D833">
        <v>4</v>
      </c>
      <c r="E833">
        <v>2012</v>
      </c>
      <c r="F833" s="1">
        <v>41008</v>
      </c>
      <c r="G833" t="s">
        <v>1721</v>
      </c>
      <c r="H833" t="s">
        <v>67</v>
      </c>
      <c r="I833" t="s">
        <v>68</v>
      </c>
      <c r="J833" t="s">
        <v>1722</v>
      </c>
      <c r="K833" t="s">
        <v>25</v>
      </c>
      <c r="L833" t="s">
        <v>37</v>
      </c>
      <c r="M833" t="s">
        <v>27</v>
      </c>
      <c r="N833" t="s">
        <v>28</v>
      </c>
      <c r="O833" t="s">
        <v>39</v>
      </c>
      <c r="P833" t="s">
        <v>1723</v>
      </c>
      <c r="Q833">
        <v>0</v>
      </c>
      <c r="R833">
        <v>12</v>
      </c>
      <c r="S833">
        <v>1</v>
      </c>
      <c r="T833">
        <v>3</v>
      </c>
      <c r="U833" t="b">
        <v>0</v>
      </c>
    </row>
    <row r="834" spans="1:21" x14ac:dyDescent="0.25">
      <c r="A834" t="s">
        <v>1724</v>
      </c>
      <c r="B834" s="1">
        <v>41008</v>
      </c>
      <c r="C834">
        <v>9</v>
      </c>
      <c r="D834">
        <v>4</v>
      </c>
      <c r="E834">
        <v>2012</v>
      </c>
      <c r="F834" s="1">
        <v>41008</v>
      </c>
      <c r="G834" t="s">
        <v>1144</v>
      </c>
      <c r="H834" t="s">
        <v>44</v>
      </c>
      <c r="I834" t="s">
        <v>1178</v>
      </c>
      <c r="J834" t="s">
        <v>1179</v>
      </c>
      <c r="K834" t="s">
        <v>47</v>
      </c>
      <c r="L834" t="s">
        <v>37</v>
      </c>
      <c r="M834" t="s">
        <v>38</v>
      </c>
      <c r="N834" t="s">
        <v>56</v>
      </c>
      <c r="O834" t="s">
        <v>185</v>
      </c>
      <c r="P834" t="s">
        <v>1725</v>
      </c>
      <c r="Q834">
        <v>0</v>
      </c>
      <c r="R834">
        <v>956</v>
      </c>
      <c r="S834">
        <v>124</v>
      </c>
      <c r="T834">
        <v>4</v>
      </c>
      <c r="U834" t="b">
        <v>1</v>
      </c>
    </row>
    <row r="835" spans="1:21" x14ac:dyDescent="0.25">
      <c r="A835" t="s">
        <v>1726</v>
      </c>
      <c r="B835" s="1">
        <v>41008</v>
      </c>
      <c r="C835">
        <v>9</v>
      </c>
      <c r="D835">
        <v>4</v>
      </c>
      <c r="E835">
        <v>2012</v>
      </c>
      <c r="F835" s="1">
        <v>41008</v>
      </c>
      <c r="G835" t="s">
        <v>1727</v>
      </c>
      <c r="H835" t="s">
        <v>44</v>
      </c>
      <c r="I835" t="s">
        <v>1178</v>
      </c>
      <c r="J835" t="s">
        <v>1179</v>
      </c>
      <c r="K835" t="s">
        <v>47</v>
      </c>
      <c r="L835" t="s">
        <v>70</v>
      </c>
      <c r="M835" t="s">
        <v>27</v>
      </c>
      <c r="N835" t="s">
        <v>71</v>
      </c>
      <c r="O835" t="s">
        <v>72</v>
      </c>
      <c r="P835" t="s">
        <v>1728</v>
      </c>
      <c r="Q835">
        <v>0</v>
      </c>
      <c r="R835">
        <v>1024</v>
      </c>
      <c r="S835">
        <v>92</v>
      </c>
      <c r="T835">
        <v>6</v>
      </c>
      <c r="U835" t="b">
        <v>1</v>
      </c>
    </row>
    <row r="836" spans="1:21" x14ac:dyDescent="0.25">
      <c r="A836" t="s">
        <v>1729</v>
      </c>
      <c r="B836" s="1">
        <v>41008</v>
      </c>
      <c r="C836">
        <v>9</v>
      </c>
      <c r="D836">
        <v>4</v>
      </c>
      <c r="E836">
        <v>2012</v>
      </c>
      <c r="F836" s="1">
        <v>41008</v>
      </c>
      <c r="G836" t="s">
        <v>1730</v>
      </c>
      <c r="H836" t="s">
        <v>320</v>
      </c>
      <c r="I836" t="s">
        <v>321</v>
      </c>
      <c r="J836" t="s">
        <v>321</v>
      </c>
      <c r="K836" t="s">
        <v>36</v>
      </c>
      <c r="L836" t="s">
        <v>37</v>
      </c>
      <c r="M836" t="s">
        <v>268</v>
      </c>
      <c r="N836" t="s">
        <v>71</v>
      </c>
      <c r="O836" t="s">
        <v>295</v>
      </c>
      <c r="P836" t="s">
        <v>1731</v>
      </c>
      <c r="Q836">
        <v>0</v>
      </c>
      <c r="R836">
        <v>206</v>
      </c>
      <c r="S836">
        <v>99</v>
      </c>
      <c r="T836">
        <v>4</v>
      </c>
      <c r="U836" t="b">
        <v>1</v>
      </c>
    </row>
    <row r="837" spans="1:21" x14ac:dyDescent="0.25">
      <c r="A837" t="s">
        <v>1729</v>
      </c>
      <c r="B837" s="1">
        <v>41008</v>
      </c>
      <c r="C837">
        <v>9</v>
      </c>
      <c r="D837">
        <v>4</v>
      </c>
      <c r="E837">
        <v>2012</v>
      </c>
      <c r="F837" s="1">
        <v>41008</v>
      </c>
      <c r="G837" t="s">
        <v>1730</v>
      </c>
      <c r="H837" t="s">
        <v>320</v>
      </c>
      <c r="I837" t="s">
        <v>321</v>
      </c>
      <c r="J837" t="s">
        <v>321</v>
      </c>
      <c r="K837" t="s">
        <v>36</v>
      </c>
      <c r="L837" t="s">
        <v>37</v>
      </c>
      <c r="M837" t="s">
        <v>268</v>
      </c>
      <c r="N837" t="s">
        <v>28</v>
      </c>
      <c r="O837" t="s">
        <v>111</v>
      </c>
      <c r="P837" t="s">
        <v>967</v>
      </c>
      <c r="Q837">
        <v>0</v>
      </c>
      <c r="R837">
        <v>27</v>
      </c>
      <c r="S837">
        <v>9</v>
      </c>
      <c r="T837">
        <v>1</v>
      </c>
      <c r="U837" t="b">
        <v>1</v>
      </c>
    </row>
    <row r="838" spans="1:21" x14ac:dyDescent="0.25">
      <c r="A838" t="s">
        <v>1729</v>
      </c>
      <c r="B838" s="1">
        <v>41008</v>
      </c>
      <c r="C838">
        <v>9</v>
      </c>
      <c r="D838">
        <v>4</v>
      </c>
      <c r="E838">
        <v>2012</v>
      </c>
      <c r="F838" s="1">
        <v>41008</v>
      </c>
      <c r="G838" t="s">
        <v>1730</v>
      </c>
      <c r="H838" t="s">
        <v>320</v>
      </c>
      <c r="I838" t="s">
        <v>321</v>
      </c>
      <c r="J838" t="s">
        <v>321</v>
      </c>
      <c r="K838" t="s">
        <v>36</v>
      </c>
      <c r="L838" t="s">
        <v>37</v>
      </c>
      <c r="M838" t="s">
        <v>268</v>
      </c>
      <c r="N838" t="s">
        <v>28</v>
      </c>
      <c r="O838" t="s">
        <v>227</v>
      </c>
      <c r="P838" t="s">
        <v>1732</v>
      </c>
      <c r="Q838">
        <v>0</v>
      </c>
      <c r="R838">
        <v>9</v>
      </c>
      <c r="S838">
        <v>3</v>
      </c>
      <c r="T838">
        <v>2</v>
      </c>
      <c r="U838" t="b">
        <v>1</v>
      </c>
    </row>
    <row r="839" spans="1:21" x14ac:dyDescent="0.25">
      <c r="A839" t="s">
        <v>1733</v>
      </c>
      <c r="B839" s="1">
        <v>41008</v>
      </c>
      <c r="C839">
        <v>9</v>
      </c>
      <c r="D839">
        <v>4</v>
      </c>
      <c r="E839">
        <v>2012</v>
      </c>
      <c r="F839" s="1">
        <v>41008</v>
      </c>
      <c r="G839" t="s">
        <v>292</v>
      </c>
      <c r="H839" t="s">
        <v>33</v>
      </c>
      <c r="I839" t="s">
        <v>167</v>
      </c>
      <c r="J839" t="s">
        <v>469</v>
      </c>
      <c r="K839" t="s">
        <v>36</v>
      </c>
      <c r="L839" t="s">
        <v>70</v>
      </c>
      <c r="M839" t="s">
        <v>38</v>
      </c>
      <c r="N839" t="s">
        <v>56</v>
      </c>
      <c r="O839" t="s">
        <v>81</v>
      </c>
      <c r="P839" t="s">
        <v>1734</v>
      </c>
      <c r="Q839">
        <v>0</v>
      </c>
      <c r="R839">
        <v>229</v>
      </c>
      <c r="S839">
        <v>16</v>
      </c>
      <c r="T839">
        <v>6</v>
      </c>
      <c r="U839" t="b">
        <v>0</v>
      </c>
    </row>
    <row r="840" spans="1:21" x14ac:dyDescent="0.25">
      <c r="A840" t="s">
        <v>1735</v>
      </c>
      <c r="B840" s="1">
        <v>41009</v>
      </c>
      <c r="C840">
        <v>10</v>
      </c>
      <c r="D840">
        <v>4</v>
      </c>
      <c r="E840">
        <v>2012</v>
      </c>
      <c r="F840" s="1">
        <v>41009</v>
      </c>
      <c r="G840" t="s">
        <v>1736</v>
      </c>
      <c r="H840" t="s">
        <v>61</v>
      </c>
      <c r="I840" t="s">
        <v>450</v>
      </c>
      <c r="J840" t="s">
        <v>661</v>
      </c>
      <c r="K840" t="s">
        <v>36</v>
      </c>
      <c r="L840" t="s">
        <v>37</v>
      </c>
      <c r="M840" t="s">
        <v>38</v>
      </c>
      <c r="N840" t="s">
        <v>71</v>
      </c>
      <c r="O840" t="s">
        <v>665</v>
      </c>
      <c r="P840" t="s">
        <v>1737</v>
      </c>
      <c r="Q840">
        <v>0</v>
      </c>
      <c r="R840">
        <v>915</v>
      </c>
      <c r="S840">
        <v>-99</v>
      </c>
      <c r="T840">
        <v>3</v>
      </c>
      <c r="U840" t="b">
        <v>1</v>
      </c>
    </row>
    <row r="841" spans="1:21" x14ac:dyDescent="0.25">
      <c r="A841" t="s">
        <v>1735</v>
      </c>
      <c r="B841" s="1">
        <v>41009</v>
      </c>
      <c r="C841">
        <v>10</v>
      </c>
      <c r="D841">
        <v>4</v>
      </c>
      <c r="E841">
        <v>2012</v>
      </c>
      <c r="F841" s="1">
        <v>41009</v>
      </c>
      <c r="G841" t="s">
        <v>1736</v>
      </c>
      <c r="H841" t="s">
        <v>61</v>
      </c>
      <c r="I841" t="s">
        <v>450</v>
      </c>
      <c r="J841" t="s">
        <v>661</v>
      </c>
      <c r="K841" t="s">
        <v>36</v>
      </c>
      <c r="L841" t="s">
        <v>37</v>
      </c>
      <c r="M841" t="s">
        <v>38</v>
      </c>
      <c r="N841" t="s">
        <v>28</v>
      </c>
      <c r="O841" t="s">
        <v>111</v>
      </c>
      <c r="P841" t="s">
        <v>1738</v>
      </c>
      <c r="Q841">
        <v>0</v>
      </c>
      <c r="R841">
        <v>76</v>
      </c>
      <c r="S841">
        <v>23</v>
      </c>
      <c r="T841">
        <v>5</v>
      </c>
      <c r="U841" t="b">
        <v>1</v>
      </c>
    </row>
    <row r="842" spans="1:21" x14ac:dyDescent="0.25">
      <c r="A842" t="s">
        <v>1739</v>
      </c>
      <c r="B842" s="1">
        <v>41009</v>
      </c>
      <c r="C842">
        <v>10</v>
      </c>
      <c r="D842">
        <v>4</v>
      </c>
      <c r="E842">
        <v>2012</v>
      </c>
      <c r="F842" s="1">
        <v>41009</v>
      </c>
      <c r="G842" t="s">
        <v>1740</v>
      </c>
      <c r="H842" t="s">
        <v>61</v>
      </c>
      <c r="I842" t="s">
        <v>108</v>
      </c>
      <c r="J842" t="s">
        <v>1741</v>
      </c>
      <c r="K842" t="s">
        <v>36</v>
      </c>
      <c r="L842" t="s">
        <v>26</v>
      </c>
      <c r="M842" t="s">
        <v>27</v>
      </c>
      <c r="N842" t="s">
        <v>28</v>
      </c>
      <c r="O842" t="s">
        <v>48</v>
      </c>
      <c r="P842" t="s">
        <v>583</v>
      </c>
      <c r="Q842">
        <v>0</v>
      </c>
      <c r="R842">
        <v>207</v>
      </c>
      <c r="S842">
        <v>77</v>
      </c>
      <c r="T842">
        <v>4</v>
      </c>
      <c r="U842" t="b">
        <v>1</v>
      </c>
    </row>
    <row r="843" spans="1:21" x14ac:dyDescent="0.25">
      <c r="A843" t="s">
        <v>1742</v>
      </c>
      <c r="B843" s="1">
        <v>41009</v>
      </c>
      <c r="C843">
        <v>10</v>
      </c>
      <c r="D843">
        <v>4</v>
      </c>
      <c r="E843">
        <v>2012</v>
      </c>
      <c r="F843" s="1">
        <v>41009</v>
      </c>
      <c r="G843" t="s">
        <v>1743</v>
      </c>
      <c r="H843" t="s">
        <v>61</v>
      </c>
      <c r="I843" t="s">
        <v>108</v>
      </c>
      <c r="J843" t="s">
        <v>226</v>
      </c>
      <c r="K843" t="s">
        <v>36</v>
      </c>
      <c r="L843" t="s">
        <v>37</v>
      </c>
      <c r="M843" t="s">
        <v>38</v>
      </c>
      <c r="N843" t="s">
        <v>71</v>
      </c>
      <c r="O843" t="s">
        <v>74</v>
      </c>
      <c r="P843" t="s">
        <v>1744</v>
      </c>
      <c r="Q843">
        <v>0</v>
      </c>
      <c r="R843">
        <v>837</v>
      </c>
      <c r="S843">
        <v>288</v>
      </c>
      <c r="T843">
        <v>2</v>
      </c>
      <c r="U843" t="b">
        <v>0</v>
      </c>
    </row>
    <row r="844" spans="1:21" x14ac:dyDescent="0.25">
      <c r="A844" t="s">
        <v>1745</v>
      </c>
      <c r="B844" s="1">
        <v>41009</v>
      </c>
      <c r="C844">
        <v>10</v>
      </c>
      <c r="D844">
        <v>4</v>
      </c>
      <c r="E844">
        <v>2012</v>
      </c>
      <c r="F844" s="1">
        <v>41009</v>
      </c>
      <c r="G844" t="s">
        <v>1683</v>
      </c>
      <c r="H844" t="s">
        <v>120</v>
      </c>
      <c r="I844" t="s">
        <v>1746</v>
      </c>
      <c r="J844" t="s">
        <v>1747</v>
      </c>
      <c r="K844" t="s">
        <v>47</v>
      </c>
      <c r="L844" t="s">
        <v>37</v>
      </c>
      <c r="M844" t="s">
        <v>268</v>
      </c>
      <c r="N844" t="s">
        <v>56</v>
      </c>
      <c r="O844" t="s">
        <v>81</v>
      </c>
      <c r="P844" t="s">
        <v>1748</v>
      </c>
      <c r="Q844">
        <v>0</v>
      </c>
      <c r="R844">
        <v>136</v>
      </c>
      <c r="S844">
        <v>52</v>
      </c>
      <c r="T844">
        <v>3</v>
      </c>
      <c r="U844" t="b">
        <v>0</v>
      </c>
    </row>
    <row r="845" spans="1:21" x14ac:dyDescent="0.25">
      <c r="A845" t="s">
        <v>1745</v>
      </c>
      <c r="B845" s="1">
        <v>41009</v>
      </c>
      <c r="C845">
        <v>10</v>
      </c>
      <c r="D845">
        <v>4</v>
      </c>
      <c r="E845">
        <v>2012</v>
      </c>
      <c r="F845" s="1">
        <v>41009</v>
      </c>
      <c r="G845" t="s">
        <v>1683</v>
      </c>
      <c r="H845" t="s">
        <v>120</v>
      </c>
      <c r="I845" t="s">
        <v>1746</v>
      </c>
      <c r="J845" t="s">
        <v>1747</v>
      </c>
      <c r="K845" t="s">
        <v>47</v>
      </c>
      <c r="L845" t="s">
        <v>37</v>
      </c>
      <c r="M845" t="s">
        <v>268</v>
      </c>
      <c r="N845" t="s">
        <v>56</v>
      </c>
      <c r="O845" t="s">
        <v>57</v>
      </c>
      <c r="P845" t="s">
        <v>1749</v>
      </c>
      <c r="Q845">
        <v>0</v>
      </c>
      <c r="R845">
        <v>332</v>
      </c>
      <c r="S845">
        <v>-22</v>
      </c>
      <c r="T845">
        <v>3</v>
      </c>
      <c r="U845" t="b">
        <v>0</v>
      </c>
    </row>
    <row r="846" spans="1:21" x14ac:dyDescent="0.25">
      <c r="A846" t="s">
        <v>1750</v>
      </c>
      <c r="B846" s="1">
        <v>41011</v>
      </c>
      <c r="C846">
        <v>12</v>
      </c>
      <c r="D846">
        <v>4</v>
      </c>
      <c r="E846">
        <v>2012</v>
      </c>
      <c r="F846" s="1">
        <v>41011</v>
      </c>
      <c r="G846" t="s">
        <v>1480</v>
      </c>
      <c r="H846" t="s">
        <v>67</v>
      </c>
      <c r="I846" t="s">
        <v>68</v>
      </c>
      <c r="J846" t="s">
        <v>644</v>
      </c>
      <c r="K846" t="s">
        <v>25</v>
      </c>
      <c r="L846" t="s">
        <v>70</v>
      </c>
      <c r="M846" t="s">
        <v>27</v>
      </c>
      <c r="N846" t="s">
        <v>28</v>
      </c>
      <c r="O846" t="s">
        <v>48</v>
      </c>
      <c r="P846" t="s">
        <v>987</v>
      </c>
      <c r="Q846">
        <v>0</v>
      </c>
      <c r="R846">
        <v>57</v>
      </c>
      <c r="S846">
        <v>13</v>
      </c>
      <c r="T846">
        <v>3</v>
      </c>
      <c r="U846" t="b">
        <v>1</v>
      </c>
    </row>
    <row r="847" spans="1:21" x14ac:dyDescent="0.25">
      <c r="A847" t="s">
        <v>1750</v>
      </c>
      <c r="B847" s="1">
        <v>41011</v>
      </c>
      <c r="C847">
        <v>12</v>
      </c>
      <c r="D847">
        <v>4</v>
      </c>
      <c r="E847">
        <v>2012</v>
      </c>
      <c r="F847" s="1">
        <v>41011</v>
      </c>
      <c r="G847" t="s">
        <v>1480</v>
      </c>
      <c r="H847" t="s">
        <v>67</v>
      </c>
      <c r="I847" t="s">
        <v>68</v>
      </c>
      <c r="J847" t="s">
        <v>644</v>
      </c>
      <c r="K847" t="s">
        <v>25</v>
      </c>
      <c r="L847" t="s">
        <v>70</v>
      </c>
      <c r="M847" t="s">
        <v>27</v>
      </c>
      <c r="N847" t="s">
        <v>56</v>
      </c>
      <c r="O847" t="s">
        <v>81</v>
      </c>
      <c r="P847" t="s">
        <v>1751</v>
      </c>
      <c r="Q847">
        <v>0</v>
      </c>
      <c r="R847">
        <v>244</v>
      </c>
      <c r="S847">
        <v>122</v>
      </c>
      <c r="T847">
        <v>3</v>
      </c>
      <c r="U847" t="b">
        <v>0</v>
      </c>
    </row>
    <row r="848" spans="1:21" x14ac:dyDescent="0.25">
      <c r="A848" t="s">
        <v>1752</v>
      </c>
      <c r="B848" s="1">
        <v>41011</v>
      </c>
      <c r="C848">
        <v>12</v>
      </c>
      <c r="D848">
        <v>4</v>
      </c>
      <c r="E848">
        <v>2012</v>
      </c>
      <c r="F848" s="1">
        <v>41011</v>
      </c>
      <c r="G848" t="s">
        <v>1753</v>
      </c>
      <c r="H848" t="s">
        <v>61</v>
      </c>
      <c r="I848" t="s">
        <v>722</v>
      </c>
      <c r="J848" t="s">
        <v>1754</v>
      </c>
      <c r="K848" t="s">
        <v>36</v>
      </c>
      <c r="L848" t="s">
        <v>37</v>
      </c>
      <c r="M848" t="s">
        <v>38</v>
      </c>
      <c r="N848" t="s">
        <v>28</v>
      </c>
      <c r="O848" t="s">
        <v>54</v>
      </c>
      <c r="P848" t="s">
        <v>282</v>
      </c>
      <c r="Q848">
        <v>0</v>
      </c>
      <c r="R848">
        <v>296</v>
      </c>
      <c r="S848">
        <v>95</v>
      </c>
      <c r="T848">
        <v>7</v>
      </c>
      <c r="U848" t="b">
        <v>0</v>
      </c>
    </row>
    <row r="849" spans="1:21" x14ac:dyDescent="0.25">
      <c r="A849" t="s">
        <v>1755</v>
      </c>
      <c r="B849" s="1">
        <v>41011</v>
      </c>
      <c r="C849">
        <v>12</v>
      </c>
      <c r="D849">
        <v>4</v>
      </c>
      <c r="E849">
        <v>2012</v>
      </c>
      <c r="F849" s="1">
        <v>41011</v>
      </c>
      <c r="G849" t="s">
        <v>889</v>
      </c>
      <c r="H849" t="s">
        <v>120</v>
      </c>
      <c r="I849" t="s">
        <v>121</v>
      </c>
      <c r="J849" t="s">
        <v>122</v>
      </c>
      <c r="K849" t="s">
        <v>47</v>
      </c>
      <c r="L849" t="s">
        <v>26</v>
      </c>
      <c r="M849" t="s">
        <v>38</v>
      </c>
      <c r="N849" t="s">
        <v>71</v>
      </c>
      <c r="O849" t="s">
        <v>295</v>
      </c>
      <c r="P849" t="s">
        <v>1756</v>
      </c>
      <c r="Q849">
        <v>0</v>
      </c>
      <c r="R849">
        <v>201</v>
      </c>
      <c r="S849">
        <v>98</v>
      </c>
      <c r="T849">
        <v>4</v>
      </c>
      <c r="U849" t="b">
        <v>1</v>
      </c>
    </row>
    <row r="850" spans="1:21" x14ac:dyDescent="0.25">
      <c r="A850" t="s">
        <v>1755</v>
      </c>
      <c r="B850" s="1">
        <v>41011</v>
      </c>
      <c r="C850">
        <v>12</v>
      </c>
      <c r="D850">
        <v>4</v>
      </c>
      <c r="E850">
        <v>2012</v>
      </c>
      <c r="F850" s="1">
        <v>41011</v>
      </c>
      <c r="G850" t="s">
        <v>889</v>
      </c>
      <c r="H850" t="s">
        <v>120</v>
      </c>
      <c r="I850" t="s">
        <v>121</v>
      </c>
      <c r="J850" t="s">
        <v>122</v>
      </c>
      <c r="K850" t="s">
        <v>47</v>
      </c>
      <c r="L850" t="s">
        <v>26</v>
      </c>
      <c r="M850" t="s">
        <v>38</v>
      </c>
      <c r="N850" t="s">
        <v>28</v>
      </c>
      <c r="O850" t="s">
        <v>48</v>
      </c>
      <c r="P850" t="s">
        <v>1757</v>
      </c>
      <c r="Q850">
        <v>0</v>
      </c>
      <c r="R850">
        <v>274</v>
      </c>
      <c r="S850">
        <v>44</v>
      </c>
      <c r="T850">
        <v>6</v>
      </c>
      <c r="U850" t="b">
        <v>0</v>
      </c>
    </row>
    <row r="851" spans="1:21" x14ac:dyDescent="0.25">
      <c r="A851" t="s">
        <v>1758</v>
      </c>
      <c r="B851" s="1">
        <v>41030</v>
      </c>
      <c r="C851">
        <v>1</v>
      </c>
      <c r="D851">
        <v>5</v>
      </c>
      <c r="E851">
        <v>2012</v>
      </c>
      <c r="F851" s="1">
        <v>41030</v>
      </c>
      <c r="G851" t="s">
        <v>1759</v>
      </c>
      <c r="H851" t="s">
        <v>293</v>
      </c>
      <c r="I851" t="s">
        <v>1319</v>
      </c>
      <c r="J851" t="s">
        <v>1320</v>
      </c>
      <c r="K851" t="s">
        <v>36</v>
      </c>
      <c r="L851" t="s">
        <v>37</v>
      </c>
      <c r="M851" t="s">
        <v>38</v>
      </c>
      <c r="N851" t="s">
        <v>71</v>
      </c>
      <c r="O851" t="s">
        <v>295</v>
      </c>
      <c r="P851" t="s">
        <v>1760</v>
      </c>
      <c r="Q851">
        <v>0</v>
      </c>
      <c r="R851">
        <v>136</v>
      </c>
      <c r="S851">
        <v>24</v>
      </c>
      <c r="T851">
        <v>3</v>
      </c>
      <c r="U851" t="b">
        <v>1</v>
      </c>
    </row>
    <row r="852" spans="1:21" x14ac:dyDescent="0.25">
      <c r="A852" t="s">
        <v>1761</v>
      </c>
      <c r="B852" s="1">
        <v>41030</v>
      </c>
      <c r="C852">
        <v>1</v>
      </c>
      <c r="D852">
        <v>5</v>
      </c>
      <c r="E852">
        <v>2012</v>
      </c>
      <c r="F852" s="1">
        <v>41030</v>
      </c>
      <c r="G852" t="s">
        <v>1468</v>
      </c>
      <c r="H852" t="s">
        <v>120</v>
      </c>
      <c r="I852" t="s">
        <v>209</v>
      </c>
      <c r="J852" t="s">
        <v>210</v>
      </c>
      <c r="K852" t="s">
        <v>47</v>
      </c>
      <c r="L852" t="s">
        <v>37</v>
      </c>
      <c r="M852" t="s">
        <v>38</v>
      </c>
      <c r="N852" t="s">
        <v>56</v>
      </c>
      <c r="O852" t="s">
        <v>185</v>
      </c>
      <c r="P852" t="s">
        <v>1762</v>
      </c>
      <c r="Q852">
        <v>0</v>
      </c>
      <c r="R852">
        <v>761</v>
      </c>
      <c r="S852">
        <v>160</v>
      </c>
      <c r="T852">
        <v>2</v>
      </c>
      <c r="U852" t="b">
        <v>0</v>
      </c>
    </row>
    <row r="853" spans="1:21" x14ac:dyDescent="0.25">
      <c r="A853" t="s">
        <v>1763</v>
      </c>
      <c r="B853" s="1">
        <v>41030</v>
      </c>
      <c r="C853">
        <v>1</v>
      </c>
      <c r="D853">
        <v>5</v>
      </c>
      <c r="E853">
        <v>2012</v>
      </c>
      <c r="F853" s="1">
        <v>41030</v>
      </c>
      <c r="G853" t="s">
        <v>1764</v>
      </c>
      <c r="H853" t="s">
        <v>61</v>
      </c>
      <c r="I853" t="s">
        <v>108</v>
      </c>
      <c r="J853" t="s">
        <v>226</v>
      </c>
      <c r="K853" t="s">
        <v>36</v>
      </c>
      <c r="L853" t="s">
        <v>26</v>
      </c>
      <c r="M853" t="s">
        <v>38</v>
      </c>
      <c r="N853" t="s">
        <v>28</v>
      </c>
      <c r="O853" t="s">
        <v>54</v>
      </c>
      <c r="P853" t="s">
        <v>1396</v>
      </c>
      <c r="Q853">
        <v>0</v>
      </c>
      <c r="R853">
        <v>893</v>
      </c>
      <c r="S853">
        <v>347</v>
      </c>
      <c r="T853">
        <v>5</v>
      </c>
      <c r="U853" t="b">
        <v>0</v>
      </c>
    </row>
    <row r="854" spans="1:21" x14ac:dyDescent="0.25">
      <c r="A854" t="s">
        <v>1765</v>
      </c>
      <c r="B854" s="1">
        <v>41030</v>
      </c>
      <c r="C854">
        <v>1</v>
      </c>
      <c r="D854">
        <v>5</v>
      </c>
      <c r="E854">
        <v>2012</v>
      </c>
      <c r="F854" s="1">
        <v>41030</v>
      </c>
      <c r="G854" t="s">
        <v>1766</v>
      </c>
      <c r="H854" t="s">
        <v>61</v>
      </c>
      <c r="I854" t="s">
        <v>491</v>
      </c>
      <c r="J854" t="s">
        <v>1767</v>
      </c>
      <c r="K854" t="s">
        <v>36</v>
      </c>
      <c r="L854" t="s">
        <v>26</v>
      </c>
      <c r="M854" t="s">
        <v>268</v>
      </c>
      <c r="N854" t="s">
        <v>71</v>
      </c>
      <c r="O854" t="s">
        <v>295</v>
      </c>
      <c r="P854" t="s">
        <v>1768</v>
      </c>
      <c r="Q854">
        <v>0</v>
      </c>
      <c r="R854">
        <v>434</v>
      </c>
      <c r="S854">
        <v>143</v>
      </c>
      <c r="T854">
        <v>4</v>
      </c>
      <c r="U854" t="b">
        <v>1</v>
      </c>
    </row>
    <row r="855" spans="1:21" x14ac:dyDescent="0.25">
      <c r="A855" t="s">
        <v>1765</v>
      </c>
      <c r="B855" s="1">
        <v>41030</v>
      </c>
      <c r="C855">
        <v>1</v>
      </c>
      <c r="D855">
        <v>5</v>
      </c>
      <c r="E855">
        <v>2012</v>
      </c>
      <c r="F855" s="1">
        <v>41030</v>
      </c>
      <c r="G855" t="s">
        <v>1766</v>
      </c>
      <c r="H855" t="s">
        <v>61</v>
      </c>
      <c r="I855" t="s">
        <v>491</v>
      </c>
      <c r="J855" t="s">
        <v>1767</v>
      </c>
      <c r="K855" t="s">
        <v>36</v>
      </c>
      <c r="L855" t="s">
        <v>26</v>
      </c>
      <c r="M855" t="s">
        <v>268</v>
      </c>
      <c r="N855" t="s">
        <v>28</v>
      </c>
      <c r="O855" t="s">
        <v>227</v>
      </c>
      <c r="P855" t="s">
        <v>1769</v>
      </c>
      <c r="Q855">
        <v>0</v>
      </c>
      <c r="R855">
        <v>43</v>
      </c>
      <c r="S855">
        <v>9</v>
      </c>
      <c r="T855">
        <v>4</v>
      </c>
      <c r="U855" t="b">
        <v>0</v>
      </c>
    </row>
    <row r="856" spans="1:21" x14ac:dyDescent="0.25">
      <c r="A856" t="s">
        <v>1765</v>
      </c>
      <c r="B856" s="1">
        <v>41030</v>
      </c>
      <c r="C856">
        <v>1</v>
      </c>
      <c r="D856">
        <v>5</v>
      </c>
      <c r="E856">
        <v>2012</v>
      </c>
      <c r="F856" s="1">
        <v>41030</v>
      </c>
      <c r="G856" t="s">
        <v>1766</v>
      </c>
      <c r="H856" t="s">
        <v>61</v>
      </c>
      <c r="I856" t="s">
        <v>491</v>
      </c>
      <c r="J856" t="s">
        <v>1767</v>
      </c>
      <c r="K856" t="s">
        <v>36</v>
      </c>
      <c r="L856" t="s">
        <v>26</v>
      </c>
      <c r="M856" t="s">
        <v>268</v>
      </c>
      <c r="N856" t="s">
        <v>56</v>
      </c>
      <c r="O856" t="s">
        <v>81</v>
      </c>
      <c r="P856" t="s">
        <v>1770</v>
      </c>
      <c r="Q856">
        <v>0</v>
      </c>
      <c r="R856">
        <v>425</v>
      </c>
      <c r="S856">
        <v>136</v>
      </c>
      <c r="T856">
        <v>8</v>
      </c>
      <c r="U856" t="b">
        <v>0</v>
      </c>
    </row>
    <row r="857" spans="1:21" x14ac:dyDescent="0.25">
      <c r="A857" t="s">
        <v>1771</v>
      </c>
      <c r="B857" s="1">
        <v>41030</v>
      </c>
      <c r="C857">
        <v>1</v>
      </c>
      <c r="D857">
        <v>5</v>
      </c>
      <c r="E857">
        <v>2012</v>
      </c>
      <c r="F857" s="1">
        <v>41030</v>
      </c>
      <c r="G857" t="s">
        <v>1772</v>
      </c>
      <c r="H857" t="s">
        <v>23</v>
      </c>
      <c r="I857" t="s">
        <v>24</v>
      </c>
      <c r="J857" t="s">
        <v>24</v>
      </c>
      <c r="K857" t="s">
        <v>25</v>
      </c>
      <c r="L857" t="s">
        <v>37</v>
      </c>
      <c r="M857" t="s">
        <v>38</v>
      </c>
      <c r="N857" t="s">
        <v>56</v>
      </c>
      <c r="O857" t="s">
        <v>57</v>
      </c>
      <c r="P857" t="s">
        <v>1773</v>
      </c>
      <c r="Q857">
        <v>1</v>
      </c>
      <c r="R857">
        <v>308</v>
      </c>
      <c r="S857">
        <v>-240</v>
      </c>
      <c r="T857">
        <v>2</v>
      </c>
      <c r="U857" t="b">
        <v>1</v>
      </c>
    </row>
    <row r="858" spans="1:21" x14ac:dyDescent="0.25">
      <c r="A858" t="s">
        <v>1774</v>
      </c>
      <c r="B858" s="1">
        <v>41032</v>
      </c>
      <c r="C858">
        <v>3</v>
      </c>
      <c r="D858">
        <v>5</v>
      </c>
      <c r="E858">
        <v>2012</v>
      </c>
      <c r="F858" s="1">
        <v>41032</v>
      </c>
      <c r="G858" t="s">
        <v>1269</v>
      </c>
      <c r="H858" t="s">
        <v>67</v>
      </c>
      <c r="I858" t="s">
        <v>68</v>
      </c>
      <c r="J858" t="s">
        <v>1775</v>
      </c>
      <c r="K858" t="s">
        <v>25</v>
      </c>
      <c r="L858" t="s">
        <v>26</v>
      </c>
      <c r="M858" t="s">
        <v>38</v>
      </c>
      <c r="N858" t="s">
        <v>28</v>
      </c>
      <c r="O858" t="s">
        <v>48</v>
      </c>
      <c r="P858" t="s">
        <v>1776</v>
      </c>
      <c r="Q858">
        <v>0</v>
      </c>
      <c r="R858">
        <v>51</v>
      </c>
      <c r="S858">
        <v>15</v>
      </c>
      <c r="T858">
        <v>1</v>
      </c>
      <c r="U858" t="b">
        <v>0</v>
      </c>
    </row>
    <row r="859" spans="1:21" x14ac:dyDescent="0.25">
      <c r="A859" t="s">
        <v>1774</v>
      </c>
      <c r="B859" s="1">
        <v>41032</v>
      </c>
      <c r="C859">
        <v>3</v>
      </c>
      <c r="D859">
        <v>5</v>
      </c>
      <c r="E859">
        <v>2012</v>
      </c>
      <c r="F859" s="1">
        <v>41032</v>
      </c>
      <c r="G859" t="s">
        <v>1269</v>
      </c>
      <c r="H859" t="s">
        <v>67</v>
      </c>
      <c r="I859" t="s">
        <v>68</v>
      </c>
      <c r="J859" t="s">
        <v>1775</v>
      </c>
      <c r="K859" t="s">
        <v>25</v>
      </c>
      <c r="L859" t="s">
        <v>26</v>
      </c>
      <c r="M859" t="s">
        <v>38</v>
      </c>
      <c r="N859" t="s">
        <v>28</v>
      </c>
      <c r="O859" t="s">
        <v>39</v>
      </c>
      <c r="P859" t="s">
        <v>203</v>
      </c>
      <c r="Q859">
        <v>0</v>
      </c>
      <c r="R859">
        <v>58</v>
      </c>
      <c r="S859">
        <v>17</v>
      </c>
      <c r="T859">
        <v>2</v>
      </c>
      <c r="U859" t="b">
        <v>0</v>
      </c>
    </row>
    <row r="860" spans="1:21" x14ac:dyDescent="0.25">
      <c r="A860" t="s">
        <v>1777</v>
      </c>
      <c r="B860" s="1">
        <v>41032</v>
      </c>
      <c r="C860">
        <v>3</v>
      </c>
      <c r="D860">
        <v>5</v>
      </c>
      <c r="E860">
        <v>2012</v>
      </c>
      <c r="F860" s="1">
        <v>41032</v>
      </c>
      <c r="G860" t="s">
        <v>1463</v>
      </c>
      <c r="H860" t="s">
        <v>61</v>
      </c>
      <c r="I860" t="s">
        <v>108</v>
      </c>
      <c r="J860" t="s">
        <v>1778</v>
      </c>
      <c r="K860" t="s">
        <v>36</v>
      </c>
      <c r="L860" t="s">
        <v>37</v>
      </c>
      <c r="M860" t="s">
        <v>27</v>
      </c>
      <c r="N860" t="s">
        <v>71</v>
      </c>
      <c r="O860" t="s">
        <v>74</v>
      </c>
      <c r="P860" t="s">
        <v>1779</v>
      </c>
      <c r="Q860">
        <v>0</v>
      </c>
      <c r="R860">
        <v>852</v>
      </c>
      <c r="S860">
        <v>180</v>
      </c>
      <c r="T860">
        <v>2</v>
      </c>
      <c r="U860" t="b">
        <v>1</v>
      </c>
    </row>
    <row r="861" spans="1:21" x14ac:dyDescent="0.25">
      <c r="A861" t="s">
        <v>1777</v>
      </c>
      <c r="B861" s="1">
        <v>41032</v>
      </c>
      <c r="C861">
        <v>3</v>
      </c>
      <c r="D861">
        <v>5</v>
      </c>
      <c r="E861">
        <v>2012</v>
      </c>
      <c r="F861" s="1">
        <v>41032</v>
      </c>
      <c r="G861" t="s">
        <v>1463</v>
      </c>
      <c r="H861" t="s">
        <v>61</v>
      </c>
      <c r="I861" t="s">
        <v>108</v>
      </c>
      <c r="J861" t="s">
        <v>1778</v>
      </c>
      <c r="K861" t="s">
        <v>36</v>
      </c>
      <c r="L861" t="s">
        <v>37</v>
      </c>
      <c r="M861" t="s">
        <v>27</v>
      </c>
      <c r="N861" t="s">
        <v>28</v>
      </c>
      <c r="O861" t="s">
        <v>29</v>
      </c>
      <c r="P861" t="s">
        <v>236</v>
      </c>
      <c r="Q861">
        <v>0</v>
      </c>
      <c r="R861">
        <v>132</v>
      </c>
      <c r="S861">
        <v>26</v>
      </c>
      <c r="T861">
        <v>5</v>
      </c>
      <c r="U861" t="b">
        <v>1</v>
      </c>
    </row>
    <row r="862" spans="1:21" x14ac:dyDescent="0.25">
      <c r="A862" t="s">
        <v>1780</v>
      </c>
      <c r="B862" s="1">
        <v>41032</v>
      </c>
      <c r="C862">
        <v>3</v>
      </c>
      <c r="D862">
        <v>5</v>
      </c>
      <c r="E862">
        <v>2012</v>
      </c>
      <c r="F862" s="1">
        <v>41032</v>
      </c>
      <c r="G862" t="s">
        <v>1781</v>
      </c>
      <c r="H862" t="s">
        <v>67</v>
      </c>
      <c r="I862" t="s">
        <v>496</v>
      </c>
      <c r="J862" t="s">
        <v>1782</v>
      </c>
      <c r="K862" t="s">
        <v>25</v>
      </c>
      <c r="L862" t="s">
        <v>37</v>
      </c>
      <c r="M862" t="s">
        <v>38</v>
      </c>
      <c r="N862" t="s">
        <v>71</v>
      </c>
      <c r="O862" t="s">
        <v>295</v>
      </c>
      <c r="P862" t="s">
        <v>1760</v>
      </c>
      <c r="Q862">
        <v>0</v>
      </c>
      <c r="R862">
        <v>119</v>
      </c>
      <c r="S862">
        <v>7</v>
      </c>
      <c r="T862">
        <v>3</v>
      </c>
      <c r="U862" t="b">
        <v>0</v>
      </c>
    </row>
    <row r="863" spans="1:21" x14ac:dyDescent="0.25">
      <c r="A863" t="s">
        <v>1780</v>
      </c>
      <c r="B863" s="1">
        <v>41032</v>
      </c>
      <c r="C863">
        <v>3</v>
      </c>
      <c r="D863">
        <v>5</v>
      </c>
      <c r="E863">
        <v>2012</v>
      </c>
      <c r="F863" s="1">
        <v>41032</v>
      </c>
      <c r="G863" t="s">
        <v>1781</v>
      </c>
      <c r="H863" t="s">
        <v>67</v>
      </c>
      <c r="I863" t="s">
        <v>496</v>
      </c>
      <c r="J863" t="s">
        <v>1782</v>
      </c>
      <c r="K863" t="s">
        <v>25</v>
      </c>
      <c r="L863" t="s">
        <v>37</v>
      </c>
      <c r="M863" t="s">
        <v>38</v>
      </c>
      <c r="N863" t="s">
        <v>28</v>
      </c>
      <c r="O863" t="s">
        <v>54</v>
      </c>
      <c r="P863" t="s">
        <v>363</v>
      </c>
      <c r="Q863">
        <v>0</v>
      </c>
      <c r="R863">
        <v>137</v>
      </c>
      <c r="S863">
        <v>0</v>
      </c>
      <c r="T863">
        <v>1</v>
      </c>
      <c r="U863" t="b">
        <v>0</v>
      </c>
    </row>
    <row r="864" spans="1:21" x14ac:dyDescent="0.25">
      <c r="A864" t="s">
        <v>1783</v>
      </c>
      <c r="B864" s="1">
        <v>41033</v>
      </c>
      <c r="C864">
        <v>4</v>
      </c>
      <c r="D864">
        <v>5</v>
      </c>
      <c r="E864">
        <v>2012</v>
      </c>
      <c r="F864" s="1">
        <v>41033</v>
      </c>
      <c r="G864" t="s">
        <v>1784</v>
      </c>
      <c r="H864" t="s">
        <v>33</v>
      </c>
      <c r="I864" t="s">
        <v>528</v>
      </c>
      <c r="J864" t="s">
        <v>529</v>
      </c>
      <c r="K864" t="s">
        <v>36</v>
      </c>
      <c r="L864" t="s">
        <v>70</v>
      </c>
      <c r="M864" t="s">
        <v>268</v>
      </c>
      <c r="N864" t="s">
        <v>28</v>
      </c>
      <c r="O864" t="s">
        <v>48</v>
      </c>
      <c r="P864" t="s">
        <v>49</v>
      </c>
      <c r="Q864">
        <v>1</v>
      </c>
      <c r="R864">
        <v>26</v>
      </c>
      <c r="S864">
        <v>-13</v>
      </c>
      <c r="T864">
        <v>2</v>
      </c>
      <c r="U864" t="b">
        <v>0</v>
      </c>
    </row>
    <row r="865" spans="1:21" x14ac:dyDescent="0.25">
      <c r="A865" t="s">
        <v>1783</v>
      </c>
      <c r="B865" s="1">
        <v>41033</v>
      </c>
      <c r="C865">
        <v>4</v>
      </c>
      <c r="D865">
        <v>5</v>
      </c>
      <c r="E865">
        <v>2012</v>
      </c>
      <c r="F865" s="1">
        <v>41033</v>
      </c>
      <c r="G865" t="s">
        <v>1784</v>
      </c>
      <c r="H865" t="s">
        <v>33</v>
      </c>
      <c r="I865" t="s">
        <v>528</v>
      </c>
      <c r="J865" t="s">
        <v>529</v>
      </c>
      <c r="K865" t="s">
        <v>36</v>
      </c>
      <c r="L865" t="s">
        <v>70</v>
      </c>
      <c r="M865" t="s">
        <v>268</v>
      </c>
      <c r="N865" t="s">
        <v>28</v>
      </c>
      <c r="O865" t="s">
        <v>48</v>
      </c>
      <c r="P865" t="s">
        <v>1785</v>
      </c>
      <c r="Q865">
        <v>1</v>
      </c>
      <c r="R865">
        <v>117</v>
      </c>
      <c r="S865">
        <v>-7</v>
      </c>
      <c r="T865">
        <v>5</v>
      </c>
      <c r="U865" t="b">
        <v>1</v>
      </c>
    </row>
    <row r="866" spans="1:21" x14ac:dyDescent="0.25">
      <c r="A866" t="s">
        <v>1783</v>
      </c>
      <c r="B866" s="1">
        <v>41033</v>
      </c>
      <c r="C866">
        <v>4</v>
      </c>
      <c r="D866">
        <v>5</v>
      </c>
      <c r="E866">
        <v>2012</v>
      </c>
      <c r="F866" s="1">
        <v>41033</v>
      </c>
      <c r="G866" t="s">
        <v>1784</v>
      </c>
      <c r="H866" t="s">
        <v>33</v>
      </c>
      <c r="I866" t="s">
        <v>528</v>
      </c>
      <c r="J866" t="s">
        <v>529</v>
      </c>
      <c r="K866" t="s">
        <v>36</v>
      </c>
      <c r="L866" t="s">
        <v>70</v>
      </c>
      <c r="M866" t="s">
        <v>268</v>
      </c>
      <c r="N866" t="s">
        <v>56</v>
      </c>
      <c r="O866" t="s">
        <v>104</v>
      </c>
      <c r="P866" t="s">
        <v>1786</v>
      </c>
      <c r="Q866">
        <v>1</v>
      </c>
      <c r="R866">
        <v>2876</v>
      </c>
      <c r="S866">
        <v>-1783</v>
      </c>
      <c r="T866">
        <v>9</v>
      </c>
      <c r="U866" t="b">
        <v>1</v>
      </c>
    </row>
    <row r="867" spans="1:21" x14ac:dyDescent="0.25">
      <c r="A867" t="s">
        <v>1787</v>
      </c>
      <c r="B867" s="1">
        <v>41035</v>
      </c>
      <c r="C867">
        <v>6</v>
      </c>
      <c r="D867">
        <v>5</v>
      </c>
      <c r="E867">
        <v>2012</v>
      </c>
      <c r="F867" s="1">
        <v>41035</v>
      </c>
      <c r="G867" t="s">
        <v>1788</v>
      </c>
      <c r="H867" t="s">
        <v>61</v>
      </c>
      <c r="I867" t="s">
        <v>62</v>
      </c>
      <c r="J867" t="s">
        <v>1789</v>
      </c>
      <c r="K867" t="s">
        <v>36</v>
      </c>
      <c r="L867" t="s">
        <v>70</v>
      </c>
      <c r="M867" t="s">
        <v>38</v>
      </c>
      <c r="N867" t="s">
        <v>28</v>
      </c>
      <c r="O867" t="s">
        <v>111</v>
      </c>
      <c r="P867" t="s">
        <v>1695</v>
      </c>
      <c r="Q867">
        <v>0</v>
      </c>
      <c r="R867">
        <v>36</v>
      </c>
      <c r="S867">
        <v>9</v>
      </c>
      <c r="T867">
        <v>3</v>
      </c>
      <c r="U867" t="b">
        <v>1</v>
      </c>
    </row>
    <row r="868" spans="1:21" x14ac:dyDescent="0.25">
      <c r="A868" t="s">
        <v>1790</v>
      </c>
      <c r="B868" s="1">
        <v>41036</v>
      </c>
      <c r="C868">
        <v>7</v>
      </c>
      <c r="D868">
        <v>5</v>
      </c>
      <c r="E868">
        <v>2012</v>
      </c>
      <c r="F868" s="1">
        <v>41036</v>
      </c>
      <c r="G868" t="s">
        <v>1791</v>
      </c>
      <c r="H868" t="s">
        <v>33</v>
      </c>
      <c r="I868" t="s">
        <v>34</v>
      </c>
      <c r="J868" t="s">
        <v>1792</v>
      </c>
      <c r="K868" t="s">
        <v>36</v>
      </c>
      <c r="L868" t="s">
        <v>37</v>
      </c>
      <c r="M868" t="s">
        <v>98</v>
      </c>
      <c r="N868" t="s">
        <v>28</v>
      </c>
      <c r="O868" t="s">
        <v>48</v>
      </c>
      <c r="P868" t="s">
        <v>359</v>
      </c>
      <c r="Q868">
        <v>0</v>
      </c>
      <c r="R868">
        <v>165</v>
      </c>
      <c r="S868">
        <v>3</v>
      </c>
      <c r="T868">
        <v>7</v>
      </c>
      <c r="U868" t="b">
        <v>1</v>
      </c>
    </row>
    <row r="869" spans="1:21" x14ac:dyDescent="0.25">
      <c r="A869" t="s">
        <v>1790</v>
      </c>
      <c r="B869" s="1">
        <v>41036</v>
      </c>
      <c r="C869">
        <v>7</v>
      </c>
      <c r="D869">
        <v>5</v>
      </c>
      <c r="E869">
        <v>2012</v>
      </c>
      <c r="F869" s="1">
        <v>41036</v>
      </c>
      <c r="G869" t="s">
        <v>1791</v>
      </c>
      <c r="H869" t="s">
        <v>33</v>
      </c>
      <c r="I869" t="s">
        <v>34</v>
      </c>
      <c r="J869" t="s">
        <v>1792</v>
      </c>
      <c r="K869" t="s">
        <v>36</v>
      </c>
      <c r="L869" t="s">
        <v>37</v>
      </c>
      <c r="M869" t="s">
        <v>98</v>
      </c>
      <c r="N869" t="s">
        <v>28</v>
      </c>
      <c r="O869" t="s">
        <v>48</v>
      </c>
      <c r="P869" t="s">
        <v>1757</v>
      </c>
      <c r="Q869">
        <v>0</v>
      </c>
      <c r="R869">
        <v>46</v>
      </c>
      <c r="S869">
        <v>7</v>
      </c>
      <c r="T869">
        <v>1</v>
      </c>
      <c r="U869" t="b">
        <v>0</v>
      </c>
    </row>
    <row r="870" spans="1:21" x14ac:dyDescent="0.25">
      <c r="A870" t="s">
        <v>1790</v>
      </c>
      <c r="B870" s="1">
        <v>41036</v>
      </c>
      <c r="C870">
        <v>7</v>
      </c>
      <c r="D870">
        <v>5</v>
      </c>
      <c r="E870">
        <v>2012</v>
      </c>
      <c r="F870" s="1">
        <v>41036</v>
      </c>
      <c r="G870" t="s">
        <v>1791</v>
      </c>
      <c r="H870" t="s">
        <v>33</v>
      </c>
      <c r="I870" t="s">
        <v>34</v>
      </c>
      <c r="J870" t="s">
        <v>1792</v>
      </c>
      <c r="K870" t="s">
        <v>36</v>
      </c>
      <c r="L870" t="s">
        <v>37</v>
      </c>
      <c r="M870" t="s">
        <v>98</v>
      </c>
      <c r="N870" t="s">
        <v>56</v>
      </c>
      <c r="O870" t="s">
        <v>81</v>
      </c>
      <c r="P870" t="s">
        <v>1793</v>
      </c>
      <c r="Q870">
        <v>0</v>
      </c>
      <c r="R870">
        <v>519</v>
      </c>
      <c r="S870">
        <v>73</v>
      </c>
      <c r="T870">
        <v>5</v>
      </c>
      <c r="U870" t="b">
        <v>0</v>
      </c>
    </row>
    <row r="871" spans="1:21" x14ac:dyDescent="0.25">
      <c r="A871" t="s">
        <v>1794</v>
      </c>
      <c r="B871" s="1">
        <v>41036</v>
      </c>
      <c r="C871">
        <v>7</v>
      </c>
      <c r="D871">
        <v>5</v>
      </c>
      <c r="E871">
        <v>2012</v>
      </c>
      <c r="F871" s="1">
        <v>41036</v>
      </c>
      <c r="G871" t="s">
        <v>509</v>
      </c>
      <c r="H871" t="s">
        <v>33</v>
      </c>
      <c r="I871" t="s">
        <v>34</v>
      </c>
      <c r="J871" t="s">
        <v>770</v>
      </c>
      <c r="K871" t="s">
        <v>36</v>
      </c>
      <c r="L871" t="s">
        <v>37</v>
      </c>
      <c r="M871" t="s">
        <v>38</v>
      </c>
      <c r="N871" t="s">
        <v>28</v>
      </c>
      <c r="O871" t="s">
        <v>54</v>
      </c>
      <c r="P871" t="s">
        <v>685</v>
      </c>
      <c r="Q871">
        <v>0</v>
      </c>
      <c r="R871">
        <v>98</v>
      </c>
      <c r="S871">
        <v>30</v>
      </c>
      <c r="T871">
        <v>2</v>
      </c>
      <c r="U871" t="b">
        <v>1</v>
      </c>
    </row>
    <row r="872" spans="1:21" x14ac:dyDescent="0.25">
      <c r="A872" t="s">
        <v>1795</v>
      </c>
      <c r="B872" s="1">
        <v>41037</v>
      </c>
      <c r="C872">
        <v>8</v>
      </c>
      <c r="D872">
        <v>5</v>
      </c>
      <c r="E872">
        <v>2012</v>
      </c>
      <c r="F872" s="1">
        <v>41037</v>
      </c>
      <c r="G872" t="s">
        <v>1796</v>
      </c>
      <c r="H872" t="s">
        <v>33</v>
      </c>
      <c r="I872" t="s">
        <v>528</v>
      </c>
      <c r="J872" t="s">
        <v>1797</v>
      </c>
      <c r="K872" t="s">
        <v>36</v>
      </c>
      <c r="L872" t="s">
        <v>26</v>
      </c>
      <c r="M872" t="s">
        <v>38</v>
      </c>
      <c r="N872" t="s">
        <v>71</v>
      </c>
      <c r="O872" t="s">
        <v>74</v>
      </c>
      <c r="P872" t="s">
        <v>1067</v>
      </c>
      <c r="Q872">
        <v>0</v>
      </c>
      <c r="R872">
        <v>1285</v>
      </c>
      <c r="S872">
        <v>414</v>
      </c>
      <c r="T872">
        <v>3</v>
      </c>
      <c r="U872" t="b">
        <v>0</v>
      </c>
    </row>
    <row r="873" spans="1:21" x14ac:dyDescent="0.25">
      <c r="A873" t="s">
        <v>1795</v>
      </c>
      <c r="B873" s="1">
        <v>41037</v>
      </c>
      <c r="C873">
        <v>8</v>
      </c>
      <c r="D873">
        <v>5</v>
      </c>
      <c r="E873">
        <v>2012</v>
      </c>
      <c r="F873" s="1">
        <v>41037</v>
      </c>
      <c r="G873" t="s">
        <v>1796</v>
      </c>
      <c r="H873" t="s">
        <v>33</v>
      </c>
      <c r="I873" t="s">
        <v>528</v>
      </c>
      <c r="J873" t="s">
        <v>1797</v>
      </c>
      <c r="K873" t="s">
        <v>36</v>
      </c>
      <c r="L873" t="s">
        <v>26</v>
      </c>
      <c r="M873" t="s">
        <v>38</v>
      </c>
      <c r="N873" t="s">
        <v>28</v>
      </c>
      <c r="O873" t="s">
        <v>227</v>
      </c>
      <c r="P873" t="s">
        <v>1798</v>
      </c>
      <c r="Q873">
        <v>0</v>
      </c>
      <c r="R873">
        <v>66</v>
      </c>
      <c r="S873">
        <v>12</v>
      </c>
      <c r="T873">
        <v>5</v>
      </c>
      <c r="U873" t="b">
        <v>0</v>
      </c>
    </row>
    <row r="874" spans="1:21" x14ac:dyDescent="0.25">
      <c r="A874" t="s">
        <v>1795</v>
      </c>
      <c r="B874" s="1">
        <v>41037</v>
      </c>
      <c r="C874">
        <v>8</v>
      </c>
      <c r="D874">
        <v>5</v>
      </c>
      <c r="E874">
        <v>2012</v>
      </c>
      <c r="F874" s="1">
        <v>41037</v>
      </c>
      <c r="G874" t="s">
        <v>1796</v>
      </c>
      <c r="H874" t="s">
        <v>33</v>
      </c>
      <c r="I874" t="s">
        <v>528</v>
      </c>
      <c r="J874" t="s">
        <v>1797</v>
      </c>
      <c r="K874" t="s">
        <v>36</v>
      </c>
      <c r="L874" t="s">
        <v>26</v>
      </c>
      <c r="M874" t="s">
        <v>38</v>
      </c>
      <c r="N874" t="s">
        <v>28</v>
      </c>
      <c r="O874" t="s">
        <v>54</v>
      </c>
      <c r="P874" t="s">
        <v>1799</v>
      </c>
      <c r="Q874">
        <v>0</v>
      </c>
      <c r="R874">
        <v>571</v>
      </c>
      <c r="S874">
        <v>216</v>
      </c>
      <c r="T874">
        <v>3</v>
      </c>
      <c r="U874" t="b">
        <v>0</v>
      </c>
    </row>
    <row r="875" spans="1:21" x14ac:dyDescent="0.25">
      <c r="A875" t="s">
        <v>1795</v>
      </c>
      <c r="B875" s="1">
        <v>41037</v>
      </c>
      <c r="C875">
        <v>8</v>
      </c>
      <c r="D875">
        <v>5</v>
      </c>
      <c r="E875">
        <v>2012</v>
      </c>
      <c r="F875" s="1">
        <v>41037</v>
      </c>
      <c r="G875" t="s">
        <v>1796</v>
      </c>
      <c r="H875" t="s">
        <v>33</v>
      </c>
      <c r="I875" t="s">
        <v>528</v>
      </c>
      <c r="J875" t="s">
        <v>1797</v>
      </c>
      <c r="K875" t="s">
        <v>36</v>
      </c>
      <c r="L875" t="s">
        <v>26</v>
      </c>
      <c r="M875" t="s">
        <v>38</v>
      </c>
      <c r="N875" t="s">
        <v>28</v>
      </c>
      <c r="O875" t="s">
        <v>54</v>
      </c>
      <c r="P875" t="s">
        <v>972</v>
      </c>
      <c r="Q875">
        <v>0</v>
      </c>
      <c r="R875">
        <v>84</v>
      </c>
      <c r="S875">
        <v>21</v>
      </c>
      <c r="T875">
        <v>4</v>
      </c>
      <c r="U875" t="b">
        <v>0</v>
      </c>
    </row>
    <row r="876" spans="1:21" x14ac:dyDescent="0.25">
      <c r="A876" t="s">
        <v>1800</v>
      </c>
      <c r="B876" s="1">
        <v>41038</v>
      </c>
      <c r="C876">
        <v>9</v>
      </c>
      <c r="D876">
        <v>5</v>
      </c>
      <c r="E876">
        <v>2012</v>
      </c>
      <c r="F876" s="1">
        <v>41038</v>
      </c>
      <c r="G876" t="s">
        <v>1801</v>
      </c>
      <c r="H876" t="s">
        <v>67</v>
      </c>
      <c r="I876" t="s">
        <v>68</v>
      </c>
      <c r="J876" t="s">
        <v>255</v>
      </c>
      <c r="K876" t="s">
        <v>25</v>
      </c>
      <c r="L876" t="s">
        <v>70</v>
      </c>
      <c r="M876" t="s">
        <v>98</v>
      </c>
      <c r="N876" t="s">
        <v>71</v>
      </c>
      <c r="O876" t="s">
        <v>72</v>
      </c>
      <c r="P876" t="s">
        <v>1802</v>
      </c>
      <c r="Q876">
        <v>0</v>
      </c>
      <c r="R876">
        <v>750</v>
      </c>
      <c r="S876">
        <v>92</v>
      </c>
      <c r="T876">
        <v>5</v>
      </c>
      <c r="U876" t="b">
        <v>1</v>
      </c>
    </row>
    <row r="877" spans="1:21" x14ac:dyDescent="0.25">
      <c r="A877" t="s">
        <v>1800</v>
      </c>
      <c r="B877" s="1">
        <v>41038</v>
      </c>
      <c r="C877">
        <v>9</v>
      </c>
      <c r="D877">
        <v>5</v>
      </c>
      <c r="E877">
        <v>2012</v>
      </c>
      <c r="F877" s="1">
        <v>41038</v>
      </c>
      <c r="G877" t="s">
        <v>1801</v>
      </c>
      <c r="H877" t="s">
        <v>67</v>
      </c>
      <c r="I877" t="s">
        <v>68</v>
      </c>
      <c r="J877" t="s">
        <v>255</v>
      </c>
      <c r="K877" t="s">
        <v>25</v>
      </c>
      <c r="L877" t="s">
        <v>70</v>
      </c>
      <c r="M877" t="s">
        <v>98</v>
      </c>
      <c r="N877" t="s">
        <v>28</v>
      </c>
      <c r="O877" t="s">
        <v>48</v>
      </c>
      <c r="P877" t="s">
        <v>987</v>
      </c>
      <c r="Q877">
        <v>0</v>
      </c>
      <c r="R877">
        <v>17</v>
      </c>
      <c r="S877">
        <v>2</v>
      </c>
      <c r="T877">
        <v>1</v>
      </c>
      <c r="U877" t="b">
        <v>1</v>
      </c>
    </row>
    <row r="878" spans="1:21" x14ac:dyDescent="0.25">
      <c r="A878" t="s">
        <v>1800</v>
      </c>
      <c r="B878" s="1">
        <v>41038</v>
      </c>
      <c r="C878">
        <v>9</v>
      </c>
      <c r="D878">
        <v>5</v>
      </c>
      <c r="E878">
        <v>2012</v>
      </c>
      <c r="F878" s="1">
        <v>41038</v>
      </c>
      <c r="G878" t="s">
        <v>1801</v>
      </c>
      <c r="H878" t="s">
        <v>67</v>
      </c>
      <c r="I878" t="s">
        <v>68</v>
      </c>
      <c r="J878" t="s">
        <v>255</v>
      </c>
      <c r="K878" t="s">
        <v>25</v>
      </c>
      <c r="L878" t="s">
        <v>70</v>
      </c>
      <c r="M878" t="s">
        <v>98</v>
      </c>
      <c r="N878" t="s">
        <v>28</v>
      </c>
      <c r="O878" t="s">
        <v>48</v>
      </c>
      <c r="P878" t="s">
        <v>305</v>
      </c>
      <c r="Q878">
        <v>0</v>
      </c>
      <c r="R878">
        <v>63</v>
      </c>
      <c r="S878">
        <v>6</v>
      </c>
      <c r="T878">
        <v>3</v>
      </c>
      <c r="U878" t="b">
        <v>1</v>
      </c>
    </row>
    <row r="879" spans="1:21" x14ac:dyDescent="0.25">
      <c r="A879" t="s">
        <v>1803</v>
      </c>
      <c r="B879" s="1">
        <v>41038</v>
      </c>
      <c r="C879">
        <v>9</v>
      </c>
      <c r="D879">
        <v>5</v>
      </c>
      <c r="E879">
        <v>2012</v>
      </c>
      <c r="F879" s="1">
        <v>41038</v>
      </c>
      <c r="G879" t="s">
        <v>1804</v>
      </c>
      <c r="H879" t="s">
        <v>61</v>
      </c>
      <c r="I879" t="s">
        <v>308</v>
      </c>
      <c r="J879" t="s">
        <v>892</v>
      </c>
      <c r="K879" t="s">
        <v>36</v>
      </c>
      <c r="L879" t="s">
        <v>37</v>
      </c>
      <c r="M879" t="s">
        <v>27</v>
      </c>
      <c r="N879" t="s">
        <v>71</v>
      </c>
      <c r="O879" t="s">
        <v>72</v>
      </c>
      <c r="P879" t="s">
        <v>1805</v>
      </c>
      <c r="Q879">
        <v>0</v>
      </c>
      <c r="R879">
        <v>221</v>
      </c>
      <c r="S879">
        <v>37</v>
      </c>
      <c r="T879">
        <v>2</v>
      </c>
      <c r="U879" t="b">
        <v>0</v>
      </c>
    </row>
    <row r="880" spans="1:21" x14ac:dyDescent="0.25">
      <c r="A880" t="s">
        <v>1803</v>
      </c>
      <c r="B880" s="1">
        <v>41038</v>
      </c>
      <c r="C880">
        <v>9</v>
      </c>
      <c r="D880">
        <v>5</v>
      </c>
      <c r="E880">
        <v>2012</v>
      </c>
      <c r="F880" s="1">
        <v>41038</v>
      </c>
      <c r="G880" t="s">
        <v>1804</v>
      </c>
      <c r="H880" t="s">
        <v>61</v>
      </c>
      <c r="I880" t="s">
        <v>308</v>
      </c>
      <c r="J880" t="s">
        <v>892</v>
      </c>
      <c r="K880" t="s">
        <v>36</v>
      </c>
      <c r="L880" t="s">
        <v>37</v>
      </c>
      <c r="M880" t="s">
        <v>27</v>
      </c>
      <c r="N880" t="s">
        <v>56</v>
      </c>
      <c r="O880" t="s">
        <v>57</v>
      </c>
      <c r="P880" t="s">
        <v>1224</v>
      </c>
      <c r="Q880">
        <v>0</v>
      </c>
      <c r="R880">
        <v>170</v>
      </c>
      <c r="S880">
        <v>0</v>
      </c>
      <c r="T880">
        <v>5</v>
      </c>
      <c r="U880" t="b">
        <v>1</v>
      </c>
    </row>
    <row r="881" spans="1:21" x14ac:dyDescent="0.25">
      <c r="A881" t="s">
        <v>1806</v>
      </c>
      <c r="B881" s="1">
        <v>41038</v>
      </c>
      <c r="C881">
        <v>9</v>
      </c>
      <c r="D881">
        <v>5</v>
      </c>
      <c r="E881">
        <v>2012</v>
      </c>
      <c r="F881" s="1">
        <v>41038</v>
      </c>
      <c r="G881" t="s">
        <v>1807</v>
      </c>
      <c r="H881" t="s">
        <v>61</v>
      </c>
      <c r="I881" t="s">
        <v>108</v>
      </c>
      <c r="J881" t="s">
        <v>1808</v>
      </c>
      <c r="K881" t="s">
        <v>36</v>
      </c>
      <c r="L881" t="s">
        <v>70</v>
      </c>
      <c r="M881" t="s">
        <v>38</v>
      </c>
      <c r="N881" t="s">
        <v>28</v>
      </c>
      <c r="O881" t="s">
        <v>48</v>
      </c>
      <c r="P881" t="s">
        <v>349</v>
      </c>
      <c r="Q881">
        <v>0</v>
      </c>
      <c r="R881">
        <v>101</v>
      </c>
      <c r="S881">
        <v>33</v>
      </c>
      <c r="T881">
        <v>7</v>
      </c>
      <c r="U881" t="b">
        <v>1</v>
      </c>
    </row>
    <row r="882" spans="1:21" x14ac:dyDescent="0.25">
      <c r="A882" t="s">
        <v>1809</v>
      </c>
      <c r="B882" s="1">
        <v>41038</v>
      </c>
      <c r="C882">
        <v>9</v>
      </c>
      <c r="D882">
        <v>5</v>
      </c>
      <c r="E882">
        <v>2012</v>
      </c>
      <c r="F882" s="1">
        <v>41038</v>
      </c>
      <c r="G882" t="s">
        <v>1810</v>
      </c>
      <c r="H882" t="s">
        <v>33</v>
      </c>
      <c r="I882" t="s">
        <v>201</v>
      </c>
      <c r="J882" t="s">
        <v>544</v>
      </c>
      <c r="K882" t="s">
        <v>36</v>
      </c>
      <c r="L882" t="s">
        <v>26</v>
      </c>
      <c r="M882" t="s">
        <v>38</v>
      </c>
      <c r="N882" t="s">
        <v>28</v>
      </c>
      <c r="O882" t="s">
        <v>29</v>
      </c>
      <c r="P882" t="s">
        <v>1681</v>
      </c>
      <c r="Q882">
        <v>0</v>
      </c>
      <c r="R882">
        <v>16</v>
      </c>
      <c r="S882">
        <v>0</v>
      </c>
      <c r="T882">
        <v>1</v>
      </c>
      <c r="U882" t="b">
        <v>1</v>
      </c>
    </row>
    <row r="883" spans="1:21" x14ac:dyDescent="0.25">
      <c r="A883" t="s">
        <v>1811</v>
      </c>
      <c r="B883" s="1">
        <v>41038</v>
      </c>
      <c r="C883">
        <v>9</v>
      </c>
      <c r="D883">
        <v>5</v>
      </c>
      <c r="E883">
        <v>2012</v>
      </c>
      <c r="F883" s="1">
        <v>41038</v>
      </c>
      <c r="G883" t="s">
        <v>1092</v>
      </c>
      <c r="H883" t="s">
        <v>598</v>
      </c>
      <c r="I883" t="s">
        <v>1812</v>
      </c>
      <c r="J883" t="s">
        <v>1813</v>
      </c>
      <c r="K883" t="s">
        <v>36</v>
      </c>
      <c r="L883" t="s">
        <v>70</v>
      </c>
      <c r="M883" t="s">
        <v>38</v>
      </c>
      <c r="N883" t="s">
        <v>28</v>
      </c>
      <c r="O883" t="s">
        <v>54</v>
      </c>
      <c r="P883" t="s">
        <v>1814</v>
      </c>
      <c r="Q883">
        <v>0</v>
      </c>
      <c r="R883">
        <v>147</v>
      </c>
      <c r="S883">
        <v>4</v>
      </c>
      <c r="T883">
        <v>3</v>
      </c>
      <c r="U883" t="b">
        <v>0</v>
      </c>
    </row>
    <row r="884" spans="1:21" x14ac:dyDescent="0.25">
      <c r="A884" t="s">
        <v>1815</v>
      </c>
      <c r="B884" s="1">
        <v>41039</v>
      </c>
      <c r="C884">
        <v>10</v>
      </c>
      <c r="D884">
        <v>5</v>
      </c>
      <c r="E884">
        <v>2012</v>
      </c>
      <c r="F884" s="1">
        <v>41039</v>
      </c>
      <c r="G884" t="s">
        <v>1816</v>
      </c>
      <c r="H884" t="s">
        <v>33</v>
      </c>
      <c r="I884" t="s">
        <v>266</v>
      </c>
      <c r="J884" t="s">
        <v>510</v>
      </c>
      <c r="K884" t="s">
        <v>36</v>
      </c>
      <c r="L884" t="s">
        <v>37</v>
      </c>
      <c r="M884" t="s">
        <v>38</v>
      </c>
      <c r="N884" t="s">
        <v>56</v>
      </c>
      <c r="O884" t="s">
        <v>57</v>
      </c>
      <c r="P884" t="s">
        <v>820</v>
      </c>
      <c r="Q884">
        <v>0</v>
      </c>
      <c r="R884">
        <v>172</v>
      </c>
      <c r="S884">
        <v>34</v>
      </c>
      <c r="T884">
        <v>2</v>
      </c>
      <c r="U884" t="b">
        <v>1</v>
      </c>
    </row>
    <row r="885" spans="1:21" x14ac:dyDescent="0.25">
      <c r="A885" t="s">
        <v>1817</v>
      </c>
      <c r="B885" s="1">
        <v>41039</v>
      </c>
      <c r="C885">
        <v>10</v>
      </c>
      <c r="D885">
        <v>5</v>
      </c>
      <c r="E885">
        <v>2012</v>
      </c>
      <c r="F885" s="1">
        <v>41039</v>
      </c>
      <c r="G885" t="s">
        <v>1818</v>
      </c>
      <c r="H885" t="s">
        <v>598</v>
      </c>
      <c r="I885" t="s">
        <v>1812</v>
      </c>
      <c r="J885" t="s">
        <v>1813</v>
      </c>
      <c r="K885" t="s">
        <v>36</v>
      </c>
      <c r="L885" t="s">
        <v>70</v>
      </c>
      <c r="M885" t="s">
        <v>38</v>
      </c>
      <c r="N885" t="s">
        <v>71</v>
      </c>
      <c r="O885" t="s">
        <v>72</v>
      </c>
      <c r="P885" t="s">
        <v>1819</v>
      </c>
      <c r="Q885">
        <v>0</v>
      </c>
      <c r="R885">
        <v>591</v>
      </c>
      <c r="S885">
        <v>219</v>
      </c>
      <c r="T885">
        <v>3</v>
      </c>
      <c r="U885" t="b">
        <v>0</v>
      </c>
    </row>
    <row r="886" spans="1:21" x14ac:dyDescent="0.25">
      <c r="A886" t="s">
        <v>1817</v>
      </c>
      <c r="B886" s="1">
        <v>41039</v>
      </c>
      <c r="C886">
        <v>10</v>
      </c>
      <c r="D886">
        <v>5</v>
      </c>
      <c r="E886">
        <v>2012</v>
      </c>
      <c r="F886" s="1">
        <v>41039</v>
      </c>
      <c r="G886" t="s">
        <v>1818</v>
      </c>
      <c r="H886" t="s">
        <v>598</v>
      </c>
      <c r="I886" t="s">
        <v>1812</v>
      </c>
      <c r="J886" t="s">
        <v>1813</v>
      </c>
      <c r="K886" t="s">
        <v>36</v>
      </c>
      <c r="L886" t="s">
        <v>70</v>
      </c>
      <c r="M886" t="s">
        <v>38</v>
      </c>
      <c r="N886" t="s">
        <v>28</v>
      </c>
      <c r="O886" t="s">
        <v>48</v>
      </c>
      <c r="P886" t="s">
        <v>583</v>
      </c>
      <c r="Q886">
        <v>0</v>
      </c>
      <c r="R886">
        <v>414</v>
      </c>
      <c r="S886">
        <v>153</v>
      </c>
      <c r="T886">
        <v>8</v>
      </c>
      <c r="U886" t="b">
        <v>0</v>
      </c>
    </row>
    <row r="887" spans="1:21" x14ac:dyDescent="0.25">
      <c r="A887" t="s">
        <v>1817</v>
      </c>
      <c r="B887" s="1">
        <v>41039</v>
      </c>
      <c r="C887">
        <v>10</v>
      </c>
      <c r="D887">
        <v>5</v>
      </c>
      <c r="E887">
        <v>2012</v>
      </c>
      <c r="F887" s="1">
        <v>41039</v>
      </c>
      <c r="G887" t="s">
        <v>1818</v>
      </c>
      <c r="H887" t="s">
        <v>598</v>
      </c>
      <c r="I887" t="s">
        <v>1812</v>
      </c>
      <c r="J887" t="s">
        <v>1813</v>
      </c>
      <c r="K887" t="s">
        <v>36</v>
      </c>
      <c r="L887" t="s">
        <v>70</v>
      </c>
      <c r="M887" t="s">
        <v>38</v>
      </c>
      <c r="N887" t="s">
        <v>28</v>
      </c>
      <c r="O887" t="s">
        <v>54</v>
      </c>
      <c r="P887" t="s">
        <v>1211</v>
      </c>
      <c r="Q887">
        <v>0</v>
      </c>
      <c r="R887">
        <v>60</v>
      </c>
      <c r="S887">
        <v>3</v>
      </c>
      <c r="T887">
        <v>3</v>
      </c>
      <c r="U887" t="b">
        <v>1</v>
      </c>
    </row>
    <row r="888" spans="1:21" x14ac:dyDescent="0.25">
      <c r="A888" t="s">
        <v>1817</v>
      </c>
      <c r="B888" s="1">
        <v>41039</v>
      </c>
      <c r="C888">
        <v>10</v>
      </c>
      <c r="D888">
        <v>5</v>
      </c>
      <c r="E888">
        <v>2012</v>
      </c>
      <c r="F888" s="1">
        <v>41039</v>
      </c>
      <c r="G888" t="s">
        <v>1818</v>
      </c>
      <c r="H888" t="s">
        <v>598</v>
      </c>
      <c r="I888" t="s">
        <v>1812</v>
      </c>
      <c r="J888" t="s">
        <v>1813</v>
      </c>
      <c r="K888" t="s">
        <v>36</v>
      </c>
      <c r="L888" t="s">
        <v>70</v>
      </c>
      <c r="M888" t="s">
        <v>38</v>
      </c>
      <c r="N888" t="s">
        <v>56</v>
      </c>
      <c r="O888" t="s">
        <v>81</v>
      </c>
      <c r="P888" t="s">
        <v>1734</v>
      </c>
      <c r="Q888">
        <v>0</v>
      </c>
      <c r="R888">
        <v>76</v>
      </c>
      <c r="S888">
        <v>5</v>
      </c>
      <c r="T888">
        <v>2</v>
      </c>
      <c r="U888" t="b">
        <v>0</v>
      </c>
    </row>
    <row r="889" spans="1:21" x14ac:dyDescent="0.25">
      <c r="A889" t="s">
        <v>1820</v>
      </c>
      <c r="B889" s="1">
        <v>41040</v>
      </c>
      <c r="C889">
        <v>11</v>
      </c>
      <c r="D889">
        <v>5</v>
      </c>
      <c r="E889">
        <v>2012</v>
      </c>
      <c r="F889" s="1">
        <v>41040</v>
      </c>
      <c r="G889" t="s">
        <v>1192</v>
      </c>
      <c r="H889" t="s">
        <v>61</v>
      </c>
      <c r="I889" t="s">
        <v>115</v>
      </c>
      <c r="J889" t="s">
        <v>501</v>
      </c>
      <c r="K889" t="s">
        <v>36</v>
      </c>
      <c r="L889" t="s">
        <v>70</v>
      </c>
      <c r="M889" t="s">
        <v>98</v>
      </c>
      <c r="N889" t="s">
        <v>71</v>
      </c>
      <c r="O889" t="s">
        <v>74</v>
      </c>
      <c r="P889" t="s">
        <v>1821</v>
      </c>
      <c r="Q889">
        <v>0</v>
      </c>
      <c r="R889">
        <v>151</v>
      </c>
      <c r="S889">
        <v>13</v>
      </c>
      <c r="T889">
        <v>2</v>
      </c>
      <c r="U889" t="b">
        <v>0</v>
      </c>
    </row>
    <row r="890" spans="1:21" x14ac:dyDescent="0.25">
      <c r="A890" t="s">
        <v>1822</v>
      </c>
      <c r="B890" s="1">
        <v>41040</v>
      </c>
      <c r="C890">
        <v>11</v>
      </c>
      <c r="D890">
        <v>5</v>
      </c>
      <c r="E890">
        <v>2012</v>
      </c>
      <c r="F890" s="1">
        <v>41040</v>
      </c>
      <c r="G890" t="s">
        <v>700</v>
      </c>
      <c r="H890" t="s">
        <v>33</v>
      </c>
      <c r="I890" t="s">
        <v>34</v>
      </c>
      <c r="J890" t="s">
        <v>928</v>
      </c>
      <c r="K890" t="s">
        <v>36</v>
      </c>
      <c r="L890" t="s">
        <v>26</v>
      </c>
      <c r="M890" t="s">
        <v>38</v>
      </c>
      <c r="N890" t="s">
        <v>71</v>
      </c>
      <c r="O890" t="s">
        <v>72</v>
      </c>
      <c r="P890" t="s">
        <v>1823</v>
      </c>
      <c r="Q890">
        <v>0</v>
      </c>
      <c r="R890">
        <v>656</v>
      </c>
      <c r="S890">
        <v>-36</v>
      </c>
      <c r="T890">
        <v>2</v>
      </c>
      <c r="U890" t="b">
        <v>0</v>
      </c>
    </row>
    <row r="891" spans="1:21" x14ac:dyDescent="0.25">
      <c r="A891" t="s">
        <v>1822</v>
      </c>
      <c r="B891" s="1">
        <v>41040</v>
      </c>
      <c r="C891">
        <v>11</v>
      </c>
      <c r="D891">
        <v>5</v>
      </c>
      <c r="E891">
        <v>2012</v>
      </c>
      <c r="F891" s="1">
        <v>41040</v>
      </c>
      <c r="G891" t="s">
        <v>700</v>
      </c>
      <c r="H891" t="s">
        <v>33</v>
      </c>
      <c r="I891" t="s">
        <v>34</v>
      </c>
      <c r="J891" t="s">
        <v>928</v>
      </c>
      <c r="K891" t="s">
        <v>36</v>
      </c>
      <c r="L891" t="s">
        <v>26</v>
      </c>
      <c r="M891" t="s">
        <v>38</v>
      </c>
      <c r="N891" t="s">
        <v>71</v>
      </c>
      <c r="O891" t="s">
        <v>295</v>
      </c>
      <c r="P891" t="s">
        <v>1824</v>
      </c>
      <c r="Q891">
        <v>0</v>
      </c>
      <c r="R891">
        <v>159</v>
      </c>
      <c r="S891">
        <v>60</v>
      </c>
      <c r="T891">
        <v>3</v>
      </c>
      <c r="U891" t="b">
        <v>0</v>
      </c>
    </row>
    <row r="892" spans="1:21" x14ac:dyDescent="0.25">
      <c r="A892" t="s">
        <v>1822</v>
      </c>
      <c r="B892" s="1">
        <v>41040</v>
      </c>
      <c r="C892">
        <v>11</v>
      </c>
      <c r="D892">
        <v>5</v>
      </c>
      <c r="E892">
        <v>2012</v>
      </c>
      <c r="F892" s="1">
        <v>41040</v>
      </c>
      <c r="G892" t="s">
        <v>700</v>
      </c>
      <c r="H892" t="s">
        <v>33</v>
      </c>
      <c r="I892" t="s">
        <v>34</v>
      </c>
      <c r="J892" t="s">
        <v>928</v>
      </c>
      <c r="K892" t="s">
        <v>36</v>
      </c>
      <c r="L892" t="s">
        <v>26</v>
      </c>
      <c r="M892" t="s">
        <v>38</v>
      </c>
      <c r="N892" t="s">
        <v>28</v>
      </c>
      <c r="O892" t="s">
        <v>39</v>
      </c>
      <c r="P892" t="s">
        <v>1603</v>
      </c>
      <c r="Q892">
        <v>0</v>
      </c>
      <c r="R892">
        <v>78</v>
      </c>
      <c r="S892">
        <v>24</v>
      </c>
      <c r="T892">
        <v>6</v>
      </c>
      <c r="U892" t="b">
        <v>1</v>
      </c>
    </row>
    <row r="893" spans="1:21" x14ac:dyDescent="0.25">
      <c r="A893" t="s">
        <v>1822</v>
      </c>
      <c r="B893" s="1">
        <v>41040</v>
      </c>
      <c r="C893">
        <v>11</v>
      </c>
      <c r="D893">
        <v>5</v>
      </c>
      <c r="E893">
        <v>2012</v>
      </c>
      <c r="F893" s="1">
        <v>41040</v>
      </c>
      <c r="G893" t="s">
        <v>700</v>
      </c>
      <c r="H893" t="s">
        <v>33</v>
      </c>
      <c r="I893" t="s">
        <v>34</v>
      </c>
      <c r="J893" t="s">
        <v>928</v>
      </c>
      <c r="K893" t="s">
        <v>36</v>
      </c>
      <c r="L893" t="s">
        <v>26</v>
      </c>
      <c r="M893" t="s">
        <v>38</v>
      </c>
      <c r="N893" t="s">
        <v>56</v>
      </c>
      <c r="O893" t="s">
        <v>57</v>
      </c>
      <c r="P893" t="s">
        <v>1825</v>
      </c>
      <c r="Q893">
        <v>0</v>
      </c>
      <c r="R893">
        <v>305</v>
      </c>
      <c r="S893">
        <v>110</v>
      </c>
      <c r="T893">
        <v>7</v>
      </c>
      <c r="U893" t="b">
        <v>0</v>
      </c>
    </row>
    <row r="894" spans="1:21" x14ac:dyDescent="0.25">
      <c r="A894" t="s">
        <v>1826</v>
      </c>
      <c r="B894" s="1">
        <v>41040</v>
      </c>
      <c r="C894">
        <v>11</v>
      </c>
      <c r="D894">
        <v>5</v>
      </c>
      <c r="E894">
        <v>2012</v>
      </c>
      <c r="F894" s="1">
        <v>41040</v>
      </c>
      <c r="G894" t="s">
        <v>1827</v>
      </c>
      <c r="H894" t="s">
        <v>120</v>
      </c>
      <c r="I894" t="s">
        <v>121</v>
      </c>
      <c r="J894" t="s">
        <v>122</v>
      </c>
      <c r="K894" t="s">
        <v>47</v>
      </c>
      <c r="L894" t="s">
        <v>70</v>
      </c>
      <c r="M894" t="s">
        <v>38</v>
      </c>
      <c r="N894" t="s">
        <v>28</v>
      </c>
      <c r="O894" t="s">
        <v>90</v>
      </c>
      <c r="P894" t="s">
        <v>1146</v>
      </c>
      <c r="Q894">
        <v>0</v>
      </c>
      <c r="R894">
        <v>310</v>
      </c>
      <c r="S894">
        <v>12</v>
      </c>
      <c r="T894">
        <v>4</v>
      </c>
      <c r="U894" t="b">
        <v>0</v>
      </c>
    </row>
    <row r="895" spans="1:21" x14ac:dyDescent="0.25">
      <c r="A895" t="s">
        <v>1828</v>
      </c>
      <c r="B895" s="1">
        <v>41040</v>
      </c>
      <c r="C895">
        <v>11</v>
      </c>
      <c r="D895">
        <v>5</v>
      </c>
      <c r="E895">
        <v>2012</v>
      </c>
      <c r="F895" s="1">
        <v>41040</v>
      </c>
      <c r="G895" t="s">
        <v>657</v>
      </c>
      <c r="H895" t="s">
        <v>33</v>
      </c>
      <c r="I895" t="s">
        <v>34</v>
      </c>
      <c r="J895" t="s">
        <v>770</v>
      </c>
      <c r="K895" t="s">
        <v>36</v>
      </c>
      <c r="L895" t="s">
        <v>37</v>
      </c>
      <c r="M895" t="s">
        <v>38</v>
      </c>
      <c r="N895" t="s">
        <v>28</v>
      </c>
      <c r="O895" t="s">
        <v>39</v>
      </c>
      <c r="P895" t="s">
        <v>827</v>
      </c>
      <c r="Q895">
        <v>0</v>
      </c>
      <c r="R895">
        <v>42</v>
      </c>
      <c r="S895">
        <v>15</v>
      </c>
      <c r="T895">
        <v>3</v>
      </c>
      <c r="U895" t="b">
        <v>1</v>
      </c>
    </row>
    <row r="896" spans="1:21" x14ac:dyDescent="0.25">
      <c r="A896" t="s">
        <v>1829</v>
      </c>
      <c r="B896" s="1">
        <v>41040</v>
      </c>
      <c r="C896">
        <v>11</v>
      </c>
      <c r="D896">
        <v>5</v>
      </c>
      <c r="E896">
        <v>2012</v>
      </c>
      <c r="F896" s="1">
        <v>41040</v>
      </c>
      <c r="G896" t="s">
        <v>871</v>
      </c>
      <c r="H896" t="s">
        <v>61</v>
      </c>
      <c r="I896" t="s">
        <v>450</v>
      </c>
      <c r="J896" t="s">
        <v>661</v>
      </c>
      <c r="K896" t="s">
        <v>36</v>
      </c>
      <c r="L896" t="s">
        <v>37</v>
      </c>
      <c r="M896" t="s">
        <v>38</v>
      </c>
      <c r="N896" t="s">
        <v>71</v>
      </c>
      <c r="O896" t="s">
        <v>295</v>
      </c>
      <c r="P896" t="s">
        <v>1830</v>
      </c>
      <c r="Q896">
        <v>0</v>
      </c>
      <c r="R896">
        <v>180</v>
      </c>
      <c r="S896">
        <v>38</v>
      </c>
      <c r="T896">
        <v>4</v>
      </c>
      <c r="U896" t="b">
        <v>1</v>
      </c>
    </row>
    <row r="897" spans="1:21" x14ac:dyDescent="0.25">
      <c r="A897" t="s">
        <v>1831</v>
      </c>
      <c r="B897" s="1">
        <v>41040</v>
      </c>
      <c r="C897">
        <v>11</v>
      </c>
      <c r="D897">
        <v>5</v>
      </c>
      <c r="E897">
        <v>2012</v>
      </c>
      <c r="F897" s="1">
        <v>41040</v>
      </c>
      <c r="G897" t="s">
        <v>1832</v>
      </c>
      <c r="H897" t="s">
        <v>61</v>
      </c>
      <c r="I897" t="s">
        <v>115</v>
      </c>
      <c r="J897" t="s">
        <v>1833</v>
      </c>
      <c r="K897" t="s">
        <v>36</v>
      </c>
      <c r="L897" t="s">
        <v>26</v>
      </c>
      <c r="M897" t="s">
        <v>38</v>
      </c>
      <c r="N897" t="s">
        <v>56</v>
      </c>
      <c r="O897" t="s">
        <v>57</v>
      </c>
      <c r="P897" t="s">
        <v>1834</v>
      </c>
      <c r="Q897">
        <v>0</v>
      </c>
      <c r="R897">
        <v>598</v>
      </c>
      <c r="S897">
        <v>-49</v>
      </c>
      <c r="T897">
        <v>4</v>
      </c>
      <c r="U897" t="b">
        <v>1</v>
      </c>
    </row>
    <row r="898" spans="1:21" x14ac:dyDescent="0.25">
      <c r="A898" t="s">
        <v>1835</v>
      </c>
      <c r="B898" s="1">
        <v>41040</v>
      </c>
      <c r="C898">
        <v>11</v>
      </c>
      <c r="D898">
        <v>5</v>
      </c>
      <c r="E898">
        <v>2012</v>
      </c>
      <c r="F898" s="1">
        <v>41040</v>
      </c>
      <c r="G898" t="s">
        <v>415</v>
      </c>
      <c r="H898" t="s">
        <v>44</v>
      </c>
      <c r="I898" t="s">
        <v>1836</v>
      </c>
      <c r="J898" t="s">
        <v>1837</v>
      </c>
      <c r="K898" t="s">
        <v>47</v>
      </c>
      <c r="L898" t="s">
        <v>37</v>
      </c>
      <c r="M898" t="s">
        <v>98</v>
      </c>
      <c r="N898" t="s">
        <v>71</v>
      </c>
      <c r="O898" t="s">
        <v>74</v>
      </c>
      <c r="P898" t="s">
        <v>1838</v>
      </c>
      <c r="Q898">
        <v>1</v>
      </c>
      <c r="R898">
        <v>86</v>
      </c>
      <c r="S898">
        <v>-82</v>
      </c>
      <c r="T898">
        <v>4</v>
      </c>
      <c r="U898" t="b">
        <v>0</v>
      </c>
    </row>
    <row r="899" spans="1:21" x14ac:dyDescent="0.25">
      <c r="A899" t="s">
        <v>1839</v>
      </c>
      <c r="B899" s="1">
        <v>41040</v>
      </c>
      <c r="C899">
        <v>11</v>
      </c>
      <c r="D899">
        <v>5</v>
      </c>
      <c r="E899">
        <v>2012</v>
      </c>
      <c r="F899" s="1">
        <v>41040</v>
      </c>
      <c r="G899" t="s">
        <v>835</v>
      </c>
      <c r="H899" t="s">
        <v>976</v>
      </c>
      <c r="I899" t="s">
        <v>1840</v>
      </c>
      <c r="J899" t="s">
        <v>1841</v>
      </c>
      <c r="K899" t="s">
        <v>47</v>
      </c>
      <c r="L899" t="s">
        <v>37</v>
      </c>
      <c r="M899" t="s">
        <v>38</v>
      </c>
      <c r="N899" t="s">
        <v>71</v>
      </c>
      <c r="O899" t="s">
        <v>295</v>
      </c>
      <c r="P899" t="s">
        <v>1842</v>
      </c>
      <c r="Q899">
        <v>1</v>
      </c>
      <c r="R899">
        <v>38</v>
      </c>
      <c r="S899">
        <v>-9</v>
      </c>
      <c r="T899">
        <v>3</v>
      </c>
      <c r="U899" t="b">
        <v>0</v>
      </c>
    </row>
    <row r="900" spans="1:21" x14ac:dyDescent="0.25">
      <c r="A900" t="s">
        <v>1843</v>
      </c>
      <c r="B900" s="1">
        <v>41041</v>
      </c>
      <c r="C900">
        <v>12</v>
      </c>
      <c r="D900">
        <v>5</v>
      </c>
      <c r="E900">
        <v>2012</v>
      </c>
      <c r="F900" s="1">
        <v>41041</v>
      </c>
      <c r="G900" t="s">
        <v>1844</v>
      </c>
      <c r="H900" t="s">
        <v>44</v>
      </c>
      <c r="I900" t="s">
        <v>280</v>
      </c>
      <c r="J900" t="s">
        <v>281</v>
      </c>
      <c r="K900" t="s">
        <v>47</v>
      </c>
      <c r="L900" t="s">
        <v>70</v>
      </c>
      <c r="M900" t="s">
        <v>38</v>
      </c>
      <c r="N900" t="s">
        <v>71</v>
      </c>
      <c r="O900" t="s">
        <v>295</v>
      </c>
      <c r="P900" t="s">
        <v>1845</v>
      </c>
      <c r="Q900">
        <v>0</v>
      </c>
      <c r="R900">
        <v>264</v>
      </c>
      <c r="S900">
        <v>119</v>
      </c>
      <c r="T900">
        <v>6</v>
      </c>
      <c r="U900" t="b">
        <v>1</v>
      </c>
    </row>
    <row r="901" spans="1:21" x14ac:dyDescent="0.25">
      <c r="A901" t="s">
        <v>1843</v>
      </c>
      <c r="B901" s="1">
        <v>41041</v>
      </c>
      <c r="C901">
        <v>12</v>
      </c>
      <c r="D901">
        <v>5</v>
      </c>
      <c r="E901">
        <v>2012</v>
      </c>
      <c r="F901" s="1">
        <v>41041</v>
      </c>
      <c r="G901" t="s">
        <v>1844</v>
      </c>
      <c r="H901" t="s">
        <v>44</v>
      </c>
      <c r="I901" t="s">
        <v>280</v>
      </c>
      <c r="J901" t="s">
        <v>281</v>
      </c>
      <c r="K901" t="s">
        <v>47</v>
      </c>
      <c r="L901" t="s">
        <v>70</v>
      </c>
      <c r="M901" t="s">
        <v>38</v>
      </c>
      <c r="N901" t="s">
        <v>28</v>
      </c>
      <c r="O901" t="s">
        <v>48</v>
      </c>
      <c r="P901" t="s">
        <v>1222</v>
      </c>
      <c r="Q901">
        <v>0</v>
      </c>
      <c r="R901">
        <v>89</v>
      </c>
      <c r="S901">
        <v>0</v>
      </c>
      <c r="T901">
        <v>3</v>
      </c>
      <c r="U901" t="b">
        <v>1</v>
      </c>
    </row>
    <row r="902" spans="1:21" x14ac:dyDescent="0.25">
      <c r="A902" t="s">
        <v>1843</v>
      </c>
      <c r="B902" s="1">
        <v>41041</v>
      </c>
      <c r="C902">
        <v>12</v>
      </c>
      <c r="D902">
        <v>5</v>
      </c>
      <c r="E902">
        <v>2012</v>
      </c>
      <c r="F902" s="1">
        <v>41041</v>
      </c>
      <c r="G902" t="s">
        <v>1844</v>
      </c>
      <c r="H902" t="s">
        <v>44</v>
      </c>
      <c r="I902" t="s">
        <v>280</v>
      </c>
      <c r="J902" t="s">
        <v>281</v>
      </c>
      <c r="K902" t="s">
        <v>47</v>
      </c>
      <c r="L902" t="s">
        <v>70</v>
      </c>
      <c r="M902" t="s">
        <v>38</v>
      </c>
      <c r="N902" t="s">
        <v>28</v>
      </c>
      <c r="O902" t="s">
        <v>54</v>
      </c>
      <c r="P902" t="s">
        <v>1846</v>
      </c>
      <c r="Q902">
        <v>0</v>
      </c>
      <c r="R902">
        <v>48</v>
      </c>
      <c r="S902">
        <v>1</v>
      </c>
      <c r="T902">
        <v>3</v>
      </c>
      <c r="U902" t="b">
        <v>1</v>
      </c>
    </row>
    <row r="903" spans="1:21" x14ac:dyDescent="0.25">
      <c r="A903" t="s">
        <v>1843</v>
      </c>
      <c r="B903" s="1">
        <v>41041</v>
      </c>
      <c r="C903">
        <v>12</v>
      </c>
      <c r="D903">
        <v>5</v>
      </c>
      <c r="E903">
        <v>2012</v>
      </c>
      <c r="F903" s="1">
        <v>41041</v>
      </c>
      <c r="G903" t="s">
        <v>1844</v>
      </c>
      <c r="H903" t="s">
        <v>44</v>
      </c>
      <c r="I903" t="s">
        <v>280</v>
      </c>
      <c r="J903" t="s">
        <v>281</v>
      </c>
      <c r="K903" t="s">
        <v>47</v>
      </c>
      <c r="L903" t="s">
        <v>70</v>
      </c>
      <c r="M903" t="s">
        <v>38</v>
      </c>
      <c r="N903" t="s">
        <v>56</v>
      </c>
      <c r="O903" t="s">
        <v>185</v>
      </c>
      <c r="P903" t="s">
        <v>1847</v>
      </c>
      <c r="Q903">
        <v>0</v>
      </c>
      <c r="R903">
        <v>527</v>
      </c>
      <c r="S903">
        <v>132</v>
      </c>
      <c r="T903">
        <v>2</v>
      </c>
      <c r="U903" t="b">
        <v>1</v>
      </c>
    </row>
    <row r="904" spans="1:21" x14ac:dyDescent="0.25">
      <c r="A904" t="s">
        <v>1848</v>
      </c>
      <c r="B904" s="1">
        <v>41041</v>
      </c>
      <c r="C904">
        <v>12</v>
      </c>
      <c r="D904">
        <v>5</v>
      </c>
      <c r="E904">
        <v>2012</v>
      </c>
      <c r="F904" s="1">
        <v>41041</v>
      </c>
      <c r="G904" t="s">
        <v>785</v>
      </c>
      <c r="H904" t="s">
        <v>33</v>
      </c>
      <c r="I904" t="s">
        <v>347</v>
      </c>
      <c r="J904" t="s">
        <v>347</v>
      </c>
      <c r="K904" t="s">
        <v>36</v>
      </c>
      <c r="L904" t="s">
        <v>26</v>
      </c>
      <c r="M904" t="s">
        <v>27</v>
      </c>
      <c r="N904" t="s">
        <v>28</v>
      </c>
      <c r="O904" t="s">
        <v>39</v>
      </c>
      <c r="P904" t="s">
        <v>1849</v>
      </c>
      <c r="Q904">
        <v>0</v>
      </c>
      <c r="R904">
        <v>147</v>
      </c>
      <c r="S904">
        <v>31</v>
      </c>
      <c r="T904">
        <v>5</v>
      </c>
      <c r="U904" t="b">
        <v>1</v>
      </c>
    </row>
    <row r="905" spans="1:21" x14ac:dyDescent="0.25">
      <c r="A905" t="s">
        <v>1850</v>
      </c>
      <c r="B905" s="1">
        <v>41061</v>
      </c>
      <c r="C905">
        <v>1</v>
      </c>
      <c r="D905">
        <v>6</v>
      </c>
      <c r="E905">
        <v>2012</v>
      </c>
      <c r="F905" s="1">
        <v>41061</v>
      </c>
      <c r="G905" t="s">
        <v>805</v>
      </c>
      <c r="H905" t="s">
        <v>120</v>
      </c>
      <c r="I905" t="s">
        <v>241</v>
      </c>
      <c r="J905" t="s">
        <v>1851</v>
      </c>
      <c r="K905" t="s">
        <v>47</v>
      </c>
      <c r="L905" t="s">
        <v>26</v>
      </c>
      <c r="M905" t="s">
        <v>38</v>
      </c>
      <c r="N905" t="s">
        <v>28</v>
      </c>
      <c r="O905" t="s">
        <v>151</v>
      </c>
      <c r="P905" t="s">
        <v>855</v>
      </c>
      <c r="Q905">
        <v>0</v>
      </c>
      <c r="R905">
        <v>100</v>
      </c>
      <c r="S905">
        <v>13</v>
      </c>
      <c r="T905">
        <v>6</v>
      </c>
      <c r="U905" t="b">
        <v>0</v>
      </c>
    </row>
    <row r="906" spans="1:21" x14ac:dyDescent="0.25">
      <c r="A906" t="s">
        <v>1852</v>
      </c>
      <c r="B906" s="1">
        <v>41062</v>
      </c>
      <c r="C906">
        <v>2</v>
      </c>
      <c r="D906">
        <v>6</v>
      </c>
      <c r="E906">
        <v>2012</v>
      </c>
      <c r="F906" s="1">
        <v>41062</v>
      </c>
      <c r="G906" t="s">
        <v>857</v>
      </c>
      <c r="H906" t="s">
        <v>44</v>
      </c>
      <c r="I906" t="s">
        <v>45</v>
      </c>
      <c r="J906" t="s">
        <v>1853</v>
      </c>
      <c r="K906" t="s">
        <v>47</v>
      </c>
      <c r="L906" t="s">
        <v>37</v>
      </c>
      <c r="M906" t="s">
        <v>38</v>
      </c>
      <c r="N906" t="s">
        <v>28</v>
      </c>
      <c r="O906" t="s">
        <v>183</v>
      </c>
      <c r="P906" t="s">
        <v>1854</v>
      </c>
      <c r="Q906">
        <v>0</v>
      </c>
      <c r="R906">
        <v>246</v>
      </c>
      <c r="S906">
        <v>25</v>
      </c>
      <c r="T906">
        <v>5</v>
      </c>
      <c r="U906" t="b">
        <v>1</v>
      </c>
    </row>
    <row r="907" spans="1:21" x14ac:dyDescent="0.25">
      <c r="A907" t="s">
        <v>1855</v>
      </c>
      <c r="B907" s="1">
        <v>41062</v>
      </c>
      <c r="C907">
        <v>2</v>
      </c>
      <c r="D907">
        <v>6</v>
      </c>
      <c r="E907">
        <v>2012</v>
      </c>
      <c r="F907" s="1">
        <v>41062</v>
      </c>
      <c r="G907" t="s">
        <v>1856</v>
      </c>
      <c r="H907" t="s">
        <v>120</v>
      </c>
      <c r="I907" t="s">
        <v>901</v>
      </c>
      <c r="J907" t="s">
        <v>1533</v>
      </c>
      <c r="K907" t="s">
        <v>47</v>
      </c>
      <c r="L907" t="s">
        <v>37</v>
      </c>
      <c r="M907" t="s">
        <v>27</v>
      </c>
      <c r="N907" t="s">
        <v>71</v>
      </c>
      <c r="O907" t="s">
        <v>295</v>
      </c>
      <c r="P907" t="s">
        <v>1857</v>
      </c>
      <c r="Q907">
        <v>0</v>
      </c>
      <c r="R907">
        <v>44</v>
      </c>
      <c r="S907">
        <v>0</v>
      </c>
      <c r="T907">
        <v>2</v>
      </c>
      <c r="U907" t="b">
        <v>1</v>
      </c>
    </row>
    <row r="908" spans="1:21" x14ac:dyDescent="0.25">
      <c r="A908" t="s">
        <v>1855</v>
      </c>
      <c r="B908" s="1">
        <v>41062</v>
      </c>
      <c r="C908">
        <v>2</v>
      </c>
      <c r="D908">
        <v>6</v>
      </c>
      <c r="E908">
        <v>2012</v>
      </c>
      <c r="F908" s="1">
        <v>41062</v>
      </c>
      <c r="G908" t="s">
        <v>1856</v>
      </c>
      <c r="H908" t="s">
        <v>120</v>
      </c>
      <c r="I908" t="s">
        <v>901</v>
      </c>
      <c r="J908" t="s">
        <v>1533</v>
      </c>
      <c r="K908" t="s">
        <v>47</v>
      </c>
      <c r="L908" t="s">
        <v>37</v>
      </c>
      <c r="M908" t="s">
        <v>27</v>
      </c>
      <c r="N908" t="s">
        <v>28</v>
      </c>
      <c r="O908" t="s">
        <v>29</v>
      </c>
      <c r="P908" t="s">
        <v>1858</v>
      </c>
      <c r="Q908">
        <v>0</v>
      </c>
      <c r="R908">
        <v>112</v>
      </c>
      <c r="S908">
        <v>17</v>
      </c>
      <c r="T908">
        <v>4</v>
      </c>
      <c r="U908" t="b">
        <v>1</v>
      </c>
    </row>
    <row r="909" spans="1:21" x14ac:dyDescent="0.25">
      <c r="A909" t="s">
        <v>1859</v>
      </c>
      <c r="B909" s="1">
        <v>41063</v>
      </c>
      <c r="C909">
        <v>3</v>
      </c>
      <c r="D909">
        <v>6</v>
      </c>
      <c r="E909">
        <v>2012</v>
      </c>
      <c r="F909" s="1">
        <v>41063</v>
      </c>
      <c r="G909" t="s">
        <v>1860</v>
      </c>
      <c r="H909" t="s">
        <v>67</v>
      </c>
      <c r="I909" t="s">
        <v>68</v>
      </c>
      <c r="J909" t="s">
        <v>1089</v>
      </c>
      <c r="K909" t="s">
        <v>25</v>
      </c>
      <c r="L909" t="s">
        <v>37</v>
      </c>
      <c r="M909" t="s">
        <v>27</v>
      </c>
      <c r="N909" t="s">
        <v>71</v>
      </c>
      <c r="O909" t="s">
        <v>665</v>
      </c>
      <c r="P909" t="s">
        <v>1861</v>
      </c>
      <c r="Q909">
        <v>1</v>
      </c>
      <c r="R909">
        <v>994</v>
      </c>
      <c r="S909">
        <v>-398</v>
      </c>
      <c r="T909">
        <v>7</v>
      </c>
      <c r="U909" t="b">
        <v>0</v>
      </c>
    </row>
    <row r="910" spans="1:21" x14ac:dyDescent="0.25">
      <c r="A910" t="s">
        <v>1859</v>
      </c>
      <c r="B910" s="1">
        <v>41063</v>
      </c>
      <c r="C910">
        <v>3</v>
      </c>
      <c r="D910">
        <v>6</v>
      </c>
      <c r="E910">
        <v>2012</v>
      </c>
      <c r="F910" s="1">
        <v>41063</v>
      </c>
      <c r="G910" t="s">
        <v>1860</v>
      </c>
      <c r="H910" t="s">
        <v>67</v>
      </c>
      <c r="I910" t="s">
        <v>68</v>
      </c>
      <c r="J910" t="s">
        <v>1089</v>
      </c>
      <c r="K910" t="s">
        <v>25</v>
      </c>
      <c r="L910" t="s">
        <v>37</v>
      </c>
      <c r="M910" t="s">
        <v>27</v>
      </c>
      <c r="N910" t="s">
        <v>28</v>
      </c>
      <c r="O910" t="s">
        <v>54</v>
      </c>
      <c r="P910" t="s">
        <v>1267</v>
      </c>
      <c r="Q910">
        <v>1</v>
      </c>
      <c r="R910">
        <v>136</v>
      </c>
      <c r="S910">
        <v>-79</v>
      </c>
      <c r="T910">
        <v>2</v>
      </c>
      <c r="U910" t="b">
        <v>0</v>
      </c>
    </row>
    <row r="911" spans="1:21" x14ac:dyDescent="0.25">
      <c r="A911" t="s">
        <v>1862</v>
      </c>
      <c r="B911" s="1">
        <v>41063</v>
      </c>
      <c r="C911">
        <v>3</v>
      </c>
      <c r="D911">
        <v>6</v>
      </c>
      <c r="E911">
        <v>2012</v>
      </c>
      <c r="F911" s="1">
        <v>41063</v>
      </c>
      <c r="G911" t="s">
        <v>1863</v>
      </c>
      <c r="H911" t="s">
        <v>976</v>
      </c>
      <c r="I911" t="s">
        <v>1840</v>
      </c>
      <c r="J911" t="s">
        <v>1864</v>
      </c>
      <c r="K911" t="s">
        <v>47</v>
      </c>
      <c r="L911" t="s">
        <v>70</v>
      </c>
      <c r="M911" t="s">
        <v>27</v>
      </c>
      <c r="N911" t="s">
        <v>28</v>
      </c>
      <c r="O911" t="s">
        <v>48</v>
      </c>
      <c r="P911" t="s">
        <v>191</v>
      </c>
      <c r="Q911">
        <v>1</v>
      </c>
      <c r="R911">
        <v>29</v>
      </c>
      <c r="S911">
        <v>-22</v>
      </c>
      <c r="T911">
        <v>2</v>
      </c>
      <c r="U911" t="b">
        <v>1</v>
      </c>
    </row>
    <row r="912" spans="1:21" x14ac:dyDescent="0.25">
      <c r="A912" t="s">
        <v>1865</v>
      </c>
      <c r="B912" s="1">
        <v>41063</v>
      </c>
      <c r="C912">
        <v>3</v>
      </c>
      <c r="D912">
        <v>6</v>
      </c>
      <c r="E912">
        <v>2012</v>
      </c>
      <c r="F912" s="1">
        <v>41063</v>
      </c>
      <c r="G912" t="s">
        <v>1866</v>
      </c>
      <c r="H912" t="s">
        <v>293</v>
      </c>
      <c r="I912" t="s">
        <v>613</v>
      </c>
      <c r="J912" t="s">
        <v>1867</v>
      </c>
      <c r="K912" t="s">
        <v>36</v>
      </c>
      <c r="L912" t="s">
        <v>37</v>
      </c>
      <c r="M912" t="s">
        <v>98</v>
      </c>
      <c r="N912" t="s">
        <v>28</v>
      </c>
      <c r="O912" t="s">
        <v>48</v>
      </c>
      <c r="P912" t="s">
        <v>1868</v>
      </c>
      <c r="Q912">
        <v>1</v>
      </c>
      <c r="R912">
        <v>48</v>
      </c>
      <c r="S912">
        <v>-30</v>
      </c>
      <c r="T912">
        <v>2</v>
      </c>
      <c r="U912" t="b">
        <v>0</v>
      </c>
    </row>
    <row r="913" spans="1:21" x14ac:dyDescent="0.25">
      <c r="A913" t="s">
        <v>1865</v>
      </c>
      <c r="B913" s="1">
        <v>41063</v>
      </c>
      <c r="C913">
        <v>3</v>
      </c>
      <c r="D913">
        <v>6</v>
      </c>
      <c r="E913">
        <v>2012</v>
      </c>
      <c r="F913" s="1">
        <v>41063</v>
      </c>
      <c r="G913" t="s">
        <v>1866</v>
      </c>
      <c r="H913" t="s">
        <v>293</v>
      </c>
      <c r="I913" t="s">
        <v>613</v>
      </c>
      <c r="J913" t="s">
        <v>1867</v>
      </c>
      <c r="K913" t="s">
        <v>36</v>
      </c>
      <c r="L913" t="s">
        <v>37</v>
      </c>
      <c r="M913" t="s">
        <v>98</v>
      </c>
      <c r="N913" t="s">
        <v>28</v>
      </c>
      <c r="O913" t="s">
        <v>39</v>
      </c>
      <c r="P913" t="s">
        <v>1238</v>
      </c>
      <c r="Q913">
        <v>1</v>
      </c>
      <c r="R913">
        <v>15</v>
      </c>
      <c r="S913">
        <v>-7</v>
      </c>
      <c r="T913">
        <v>2</v>
      </c>
      <c r="U913" t="b">
        <v>1</v>
      </c>
    </row>
    <row r="914" spans="1:21" x14ac:dyDescent="0.25">
      <c r="A914" t="s">
        <v>1869</v>
      </c>
      <c r="B914" s="1">
        <v>41064</v>
      </c>
      <c r="C914">
        <v>4</v>
      </c>
      <c r="D914">
        <v>6</v>
      </c>
      <c r="E914">
        <v>2012</v>
      </c>
      <c r="F914" s="1">
        <v>41064</v>
      </c>
      <c r="G914" t="s">
        <v>639</v>
      </c>
      <c r="H914" t="s">
        <v>61</v>
      </c>
      <c r="I914" t="s">
        <v>108</v>
      </c>
      <c r="J914" t="s">
        <v>1870</v>
      </c>
      <c r="K914" t="s">
        <v>36</v>
      </c>
      <c r="L914" t="s">
        <v>37</v>
      </c>
      <c r="M914" t="s">
        <v>38</v>
      </c>
      <c r="N914" t="s">
        <v>28</v>
      </c>
      <c r="O914" t="s">
        <v>151</v>
      </c>
      <c r="P914" t="s">
        <v>1871</v>
      </c>
      <c r="Q914">
        <v>0</v>
      </c>
      <c r="R914">
        <v>11</v>
      </c>
      <c r="S914">
        <v>2</v>
      </c>
      <c r="T914">
        <v>1</v>
      </c>
      <c r="U914" t="b">
        <v>0</v>
      </c>
    </row>
    <row r="915" spans="1:21" x14ac:dyDescent="0.25">
      <c r="A915" t="s">
        <v>1872</v>
      </c>
      <c r="B915" s="1">
        <v>41064</v>
      </c>
      <c r="C915">
        <v>4</v>
      </c>
      <c r="D915">
        <v>6</v>
      </c>
      <c r="E915">
        <v>2012</v>
      </c>
      <c r="F915" s="1">
        <v>41064</v>
      </c>
      <c r="G915" t="s">
        <v>622</v>
      </c>
      <c r="H915" t="s">
        <v>33</v>
      </c>
      <c r="I915" t="s">
        <v>266</v>
      </c>
      <c r="J915" t="s">
        <v>510</v>
      </c>
      <c r="K915" t="s">
        <v>36</v>
      </c>
      <c r="L915" t="s">
        <v>37</v>
      </c>
      <c r="M915" t="s">
        <v>38</v>
      </c>
      <c r="N915" t="s">
        <v>28</v>
      </c>
      <c r="O915" t="s">
        <v>54</v>
      </c>
      <c r="P915" t="s">
        <v>1487</v>
      </c>
      <c r="Q915">
        <v>0</v>
      </c>
      <c r="R915">
        <v>43</v>
      </c>
      <c r="S915">
        <v>4</v>
      </c>
      <c r="T915">
        <v>1</v>
      </c>
      <c r="U915" t="b">
        <v>1</v>
      </c>
    </row>
    <row r="916" spans="1:21" x14ac:dyDescent="0.25">
      <c r="A916" t="s">
        <v>1873</v>
      </c>
      <c r="B916" s="1">
        <v>41064</v>
      </c>
      <c r="C916">
        <v>4</v>
      </c>
      <c r="D916">
        <v>6</v>
      </c>
      <c r="E916">
        <v>2012</v>
      </c>
      <c r="F916" s="1">
        <v>41064</v>
      </c>
      <c r="G916" t="s">
        <v>543</v>
      </c>
      <c r="H916" t="s">
        <v>67</v>
      </c>
      <c r="I916" t="s">
        <v>496</v>
      </c>
      <c r="J916" t="s">
        <v>1782</v>
      </c>
      <c r="K916" t="s">
        <v>25</v>
      </c>
      <c r="L916" t="s">
        <v>37</v>
      </c>
      <c r="M916" t="s">
        <v>38</v>
      </c>
      <c r="N916" t="s">
        <v>28</v>
      </c>
      <c r="O916" t="s">
        <v>39</v>
      </c>
      <c r="P916" t="s">
        <v>1063</v>
      </c>
      <c r="Q916">
        <v>0</v>
      </c>
      <c r="R916">
        <v>32</v>
      </c>
      <c r="S916">
        <v>7</v>
      </c>
      <c r="T916">
        <v>3</v>
      </c>
      <c r="U916" t="b">
        <v>0</v>
      </c>
    </row>
    <row r="917" spans="1:21" x14ac:dyDescent="0.25">
      <c r="A917" t="s">
        <v>1874</v>
      </c>
      <c r="B917" s="1">
        <v>41066</v>
      </c>
      <c r="C917">
        <v>6</v>
      </c>
      <c r="D917">
        <v>6</v>
      </c>
      <c r="E917">
        <v>2012</v>
      </c>
      <c r="F917" s="1">
        <v>41066</v>
      </c>
      <c r="G917" t="s">
        <v>1318</v>
      </c>
      <c r="H917" t="s">
        <v>44</v>
      </c>
      <c r="I917" t="s">
        <v>45</v>
      </c>
      <c r="J917" t="s">
        <v>1232</v>
      </c>
      <c r="K917" t="s">
        <v>47</v>
      </c>
      <c r="L917" t="s">
        <v>70</v>
      </c>
      <c r="M917" t="s">
        <v>38</v>
      </c>
      <c r="N917" t="s">
        <v>71</v>
      </c>
      <c r="O917" t="s">
        <v>295</v>
      </c>
      <c r="P917" t="s">
        <v>1625</v>
      </c>
      <c r="Q917">
        <v>0</v>
      </c>
      <c r="R917">
        <v>40</v>
      </c>
      <c r="S917">
        <v>19</v>
      </c>
      <c r="T917">
        <v>2</v>
      </c>
      <c r="U917" t="b">
        <v>0</v>
      </c>
    </row>
    <row r="918" spans="1:21" x14ac:dyDescent="0.25">
      <c r="A918" t="s">
        <v>1875</v>
      </c>
      <c r="B918" s="1">
        <v>41066</v>
      </c>
      <c r="C918">
        <v>6</v>
      </c>
      <c r="D918">
        <v>6</v>
      </c>
      <c r="E918">
        <v>2012</v>
      </c>
      <c r="F918" s="1">
        <v>41066</v>
      </c>
      <c r="G918" t="s">
        <v>1606</v>
      </c>
      <c r="H918" t="s">
        <v>61</v>
      </c>
      <c r="I918" t="s">
        <v>108</v>
      </c>
      <c r="J918" t="s">
        <v>1876</v>
      </c>
      <c r="K918" t="s">
        <v>36</v>
      </c>
      <c r="L918" t="s">
        <v>37</v>
      </c>
      <c r="M918" t="s">
        <v>38</v>
      </c>
      <c r="N918" t="s">
        <v>71</v>
      </c>
      <c r="O918" t="s">
        <v>295</v>
      </c>
      <c r="P918" t="s">
        <v>1877</v>
      </c>
      <c r="Q918">
        <v>0</v>
      </c>
      <c r="R918">
        <v>973</v>
      </c>
      <c r="S918">
        <v>107</v>
      </c>
      <c r="T918">
        <v>9</v>
      </c>
      <c r="U918" t="b">
        <v>0</v>
      </c>
    </row>
    <row r="919" spans="1:21" x14ac:dyDescent="0.25">
      <c r="A919" t="s">
        <v>1875</v>
      </c>
      <c r="B919" s="1">
        <v>41066</v>
      </c>
      <c r="C919">
        <v>6</v>
      </c>
      <c r="D919">
        <v>6</v>
      </c>
      <c r="E919">
        <v>2012</v>
      </c>
      <c r="F919" s="1">
        <v>41066</v>
      </c>
      <c r="G919" t="s">
        <v>1606</v>
      </c>
      <c r="H919" t="s">
        <v>61</v>
      </c>
      <c r="I919" t="s">
        <v>108</v>
      </c>
      <c r="J919" t="s">
        <v>1876</v>
      </c>
      <c r="K919" t="s">
        <v>36</v>
      </c>
      <c r="L919" t="s">
        <v>37</v>
      </c>
      <c r="M919" t="s">
        <v>38</v>
      </c>
      <c r="N919" t="s">
        <v>28</v>
      </c>
      <c r="O919" t="s">
        <v>39</v>
      </c>
      <c r="P919" t="s">
        <v>1878</v>
      </c>
      <c r="Q919">
        <v>0</v>
      </c>
      <c r="R919">
        <v>16</v>
      </c>
      <c r="S919">
        <v>7</v>
      </c>
      <c r="T919">
        <v>2</v>
      </c>
      <c r="U919" t="b">
        <v>1</v>
      </c>
    </row>
    <row r="920" spans="1:21" x14ac:dyDescent="0.25">
      <c r="A920" t="s">
        <v>1875</v>
      </c>
      <c r="B920" s="1">
        <v>41066</v>
      </c>
      <c r="C920">
        <v>6</v>
      </c>
      <c r="D920">
        <v>6</v>
      </c>
      <c r="E920">
        <v>2012</v>
      </c>
      <c r="F920" s="1">
        <v>41066</v>
      </c>
      <c r="G920" t="s">
        <v>1606</v>
      </c>
      <c r="H920" t="s">
        <v>61</v>
      </c>
      <c r="I920" t="s">
        <v>108</v>
      </c>
      <c r="J920" t="s">
        <v>1876</v>
      </c>
      <c r="K920" t="s">
        <v>36</v>
      </c>
      <c r="L920" t="s">
        <v>37</v>
      </c>
      <c r="M920" t="s">
        <v>38</v>
      </c>
      <c r="N920" t="s">
        <v>28</v>
      </c>
      <c r="O920" t="s">
        <v>111</v>
      </c>
      <c r="P920" t="s">
        <v>869</v>
      </c>
      <c r="Q920">
        <v>0</v>
      </c>
      <c r="R920">
        <v>77</v>
      </c>
      <c r="S920">
        <v>8</v>
      </c>
      <c r="T920">
        <v>4</v>
      </c>
      <c r="U920" t="b">
        <v>0</v>
      </c>
    </row>
    <row r="921" spans="1:21" x14ac:dyDescent="0.25">
      <c r="A921" t="s">
        <v>1879</v>
      </c>
      <c r="B921" s="1">
        <v>41066</v>
      </c>
      <c r="C921">
        <v>6</v>
      </c>
      <c r="D921">
        <v>6</v>
      </c>
      <c r="E921">
        <v>2012</v>
      </c>
      <c r="F921" s="1">
        <v>41066</v>
      </c>
      <c r="G921" t="s">
        <v>330</v>
      </c>
      <c r="H921" t="s">
        <v>33</v>
      </c>
      <c r="I921" t="s">
        <v>313</v>
      </c>
      <c r="J921" t="s">
        <v>1880</v>
      </c>
      <c r="K921" t="s">
        <v>36</v>
      </c>
      <c r="L921" t="s">
        <v>37</v>
      </c>
      <c r="M921" t="s">
        <v>38</v>
      </c>
      <c r="N921" t="s">
        <v>28</v>
      </c>
      <c r="O921" t="s">
        <v>48</v>
      </c>
      <c r="P921" t="s">
        <v>1776</v>
      </c>
      <c r="Q921">
        <v>0</v>
      </c>
      <c r="R921">
        <v>152</v>
      </c>
      <c r="S921">
        <v>44</v>
      </c>
      <c r="T921">
        <v>3</v>
      </c>
      <c r="U921" t="b">
        <v>1</v>
      </c>
    </row>
    <row r="922" spans="1:21" x14ac:dyDescent="0.25">
      <c r="A922" t="s">
        <v>1881</v>
      </c>
      <c r="B922" s="1">
        <v>41066</v>
      </c>
      <c r="C922">
        <v>6</v>
      </c>
      <c r="D922">
        <v>6</v>
      </c>
      <c r="E922">
        <v>2012</v>
      </c>
      <c r="F922" s="1">
        <v>41066</v>
      </c>
      <c r="G922" t="s">
        <v>500</v>
      </c>
      <c r="H922" t="s">
        <v>61</v>
      </c>
      <c r="I922" t="s">
        <v>108</v>
      </c>
      <c r="J922" t="s">
        <v>1882</v>
      </c>
      <c r="K922" t="s">
        <v>36</v>
      </c>
      <c r="L922" t="s">
        <v>70</v>
      </c>
      <c r="M922" t="s">
        <v>27</v>
      </c>
      <c r="N922" t="s">
        <v>28</v>
      </c>
      <c r="O922" t="s">
        <v>151</v>
      </c>
      <c r="P922" t="s">
        <v>1057</v>
      </c>
      <c r="Q922">
        <v>0</v>
      </c>
      <c r="R922">
        <v>58</v>
      </c>
      <c r="S922">
        <v>25</v>
      </c>
      <c r="T922">
        <v>7</v>
      </c>
      <c r="U922" t="b">
        <v>0</v>
      </c>
    </row>
    <row r="923" spans="1:21" x14ac:dyDescent="0.25">
      <c r="A923" t="s">
        <v>1881</v>
      </c>
      <c r="B923" s="1">
        <v>41066</v>
      </c>
      <c r="C923">
        <v>6</v>
      </c>
      <c r="D923">
        <v>6</v>
      </c>
      <c r="E923">
        <v>2012</v>
      </c>
      <c r="F923" s="1">
        <v>41066</v>
      </c>
      <c r="G923" t="s">
        <v>500</v>
      </c>
      <c r="H923" t="s">
        <v>61</v>
      </c>
      <c r="I923" t="s">
        <v>108</v>
      </c>
      <c r="J923" t="s">
        <v>1882</v>
      </c>
      <c r="K923" t="s">
        <v>36</v>
      </c>
      <c r="L923" t="s">
        <v>70</v>
      </c>
      <c r="M923" t="s">
        <v>27</v>
      </c>
      <c r="N923" t="s">
        <v>28</v>
      </c>
      <c r="O923" t="s">
        <v>227</v>
      </c>
      <c r="P923" t="s">
        <v>539</v>
      </c>
      <c r="Q923">
        <v>0</v>
      </c>
      <c r="R923">
        <v>21</v>
      </c>
      <c r="S923">
        <v>7</v>
      </c>
      <c r="T923">
        <v>2</v>
      </c>
      <c r="U923" t="b">
        <v>0</v>
      </c>
    </row>
    <row r="924" spans="1:21" x14ac:dyDescent="0.25">
      <c r="A924" t="s">
        <v>1883</v>
      </c>
      <c r="B924" s="1">
        <v>41066</v>
      </c>
      <c r="C924">
        <v>6</v>
      </c>
      <c r="D924">
        <v>6</v>
      </c>
      <c r="E924">
        <v>2012</v>
      </c>
      <c r="F924" s="1">
        <v>41066</v>
      </c>
      <c r="G924" t="s">
        <v>1884</v>
      </c>
      <c r="H924" t="s">
        <v>33</v>
      </c>
      <c r="I924" t="s">
        <v>80</v>
      </c>
      <c r="J924" t="s">
        <v>80</v>
      </c>
      <c r="K924" t="s">
        <v>36</v>
      </c>
      <c r="L924" t="s">
        <v>70</v>
      </c>
      <c r="M924" t="s">
        <v>27</v>
      </c>
      <c r="N924" t="s">
        <v>28</v>
      </c>
      <c r="O924" t="s">
        <v>227</v>
      </c>
      <c r="P924" t="s">
        <v>538</v>
      </c>
      <c r="Q924">
        <v>0</v>
      </c>
      <c r="R924">
        <v>37</v>
      </c>
      <c r="S924">
        <v>2</v>
      </c>
      <c r="T924">
        <v>5</v>
      </c>
      <c r="U924" t="b">
        <v>1</v>
      </c>
    </row>
    <row r="925" spans="1:21" x14ac:dyDescent="0.25">
      <c r="A925" t="s">
        <v>1885</v>
      </c>
      <c r="B925" s="1">
        <v>41067</v>
      </c>
      <c r="C925">
        <v>7</v>
      </c>
      <c r="D925">
        <v>6</v>
      </c>
      <c r="E925">
        <v>2012</v>
      </c>
      <c r="F925" s="1">
        <v>41067</v>
      </c>
      <c r="G925" t="s">
        <v>1272</v>
      </c>
      <c r="H925" t="s">
        <v>61</v>
      </c>
      <c r="I925" t="s">
        <v>326</v>
      </c>
      <c r="J925" t="s">
        <v>1886</v>
      </c>
      <c r="K925" t="s">
        <v>36</v>
      </c>
      <c r="L925" t="s">
        <v>70</v>
      </c>
      <c r="M925" t="s">
        <v>38</v>
      </c>
      <c r="N925" t="s">
        <v>28</v>
      </c>
      <c r="O925" t="s">
        <v>90</v>
      </c>
      <c r="P925" t="s">
        <v>1887</v>
      </c>
      <c r="Q925">
        <v>0</v>
      </c>
      <c r="R925">
        <v>1952</v>
      </c>
      <c r="S925">
        <v>759</v>
      </c>
      <c r="T925">
        <v>4</v>
      </c>
      <c r="U925" t="b">
        <v>1</v>
      </c>
    </row>
    <row r="926" spans="1:21" x14ac:dyDescent="0.25">
      <c r="A926" t="s">
        <v>1888</v>
      </c>
      <c r="B926" s="1">
        <v>41067</v>
      </c>
      <c r="C926">
        <v>7</v>
      </c>
      <c r="D926">
        <v>6</v>
      </c>
      <c r="E926">
        <v>2012</v>
      </c>
      <c r="F926" s="1">
        <v>41067</v>
      </c>
      <c r="G926" t="s">
        <v>285</v>
      </c>
      <c r="H926" t="s">
        <v>67</v>
      </c>
      <c r="I926" t="s">
        <v>68</v>
      </c>
      <c r="J926" t="s">
        <v>1298</v>
      </c>
      <c r="K926" t="s">
        <v>25</v>
      </c>
      <c r="L926" t="s">
        <v>70</v>
      </c>
      <c r="M926" t="s">
        <v>38</v>
      </c>
      <c r="N926" t="s">
        <v>28</v>
      </c>
      <c r="O926" t="s">
        <v>39</v>
      </c>
      <c r="P926" t="s">
        <v>615</v>
      </c>
      <c r="Q926">
        <v>0</v>
      </c>
      <c r="R926">
        <v>33</v>
      </c>
      <c r="S926">
        <v>9</v>
      </c>
      <c r="T926">
        <v>2</v>
      </c>
      <c r="U926" t="b">
        <v>0</v>
      </c>
    </row>
    <row r="927" spans="1:21" x14ac:dyDescent="0.25">
      <c r="A927" t="s">
        <v>1889</v>
      </c>
      <c r="B927" s="1">
        <v>41067</v>
      </c>
      <c r="C927">
        <v>7</v>
      </c>
      <c r="D927">
        <v>6</v>
      </c>
      <c r="E927">
        <v>2012</v>
      </c>
      <c r="F927" s="1">
        <v>41067</v>
      </c>
      <c r="G927" t="s">
        <v>292</v>
      </c>
      <c r="H927" t="s">
        <v>61</v>
      </c>
      <c r="I927" t="s">
        <v>450</v>
      </c>
      <c r="J927" t="s">
        <v>532</v>
      </c>
      <c r="K927" t="s">
        <v>36</v>
      </c>
      <c r="L927" t="s">
        <v>70</v>
      </c>
      <c r="M927" t="s">
        <v>38</v>
      </c>
      <c r="N927" t="s">
        <v>71</v>
      </c>
      <c r="O927" t="s">
        <v>74</v>
      </c>
      <c r="P927" t="s">
        <v>1890</v>
      </c>
      <c r="Q927">
        <v>0</v>
      </c>
      <c r="R927">
        <v>352</v>
      </c>
      <c r="S927">
        <v>67</v>
      </c>
      <c r="T927">
        <v>4</v>
      </c>
      <c r="U927" t="b">
        <v>0</v>
      </c>
    </row>
    <row r="928" spans="1:21" x14ac:dyDescent="0.25">
      <c r="A928" t="s">
        <v>1889</v>
      </c>
      <c r="B928" s="1">
        <v>41067</v>
      </c>
      <c r="C928">
        <v>7</v>
      </c>
      <c r="D928">
        <v>6</v>
      </c>
      <c r="E928">
        <v>2012</v>
      </c>
      <c r="F928" s="1">
        <v>41067</v>
      </c>
      <c r="G928" t="s">
        <v>292</v>
      </c>
      <c r="H928" t="s">
        <v>61</v>
      </c>
      <c r="I928" t="s">
        <v>450</v>
      </c>
      <c r="J928" t="s">
        <v>532</v>
      </c>
      <c r="K928" t="s">
        <v>36</v>
      </c>
      <c r="L928" t="s">
        <v>70</v>
      </c>
      <c r="M928" t="s">
        <v>38</v>
      </c>
      <c r="N928" t="s">
        <v>28</v>
      </c>
      <c r="O928" t="s">
        <v>39</v>
      </c>
      <c r="P928" t="s">
        <v>648</v>
      </c>
      <c r="Q928">
        <v>0</v>
      </c>
      <c r="R928">
        <v>35</v>
      </c>
      <c r="S928">
        <v>8</v>
      </c>
      <c r="T928">
        <v>3</v>
      </c>
      <c r="U928" t="b">
        <v>0</v>
      </c>
    </row>
    <row r="929" spans="1:21" x14ac:dyDescent="0.25">
      <c r="A929" t="s">
        <v>1889</v>
      </c>
      <c r="B929" s="1">
        <v>41067</v>
      </c>
      <c r="C929">
        <v>7</v>
      </c>
      <c r="D929">
        <v>6</v>
      </c>
      <c r="E929">
        <v>2012</v>
      </c>
      <c r="F929" s="1">
        <v>41067</v>
      </c>
      <c r="G929" t="s">
        <v>292</v>
      </c>
      <c r="H929" t="s">
        <v>61</v>
      </c>
      <c r="I929" t="s">
        <v>450</v>
      </c>
      <c r="J929" t="s">
        <v>532</v>
      </c>
      <c r="K929" t="s">
        <v>36</v>
      </c>
      <c r="L929" t="s">
        <v>70</v>
      </c>
      <c r="M929" t="s">
        <v>38</v>
      </c>
      <c r="N929" t="s">
        <v>28</v>
      </c>
      <c r="O929" t="s">
        <v>151</v>
      </c>
      <c r="P929" t="s">
        <v>1891</v>
      </c>
      <c r="Q929">
        <v>0</v>
      </c>
      <c r="R929">
        <v>15</v>
      </c>
      <c r="S929">
        <v>3</v>
      </c>
      <c r="T929">
        <v>1</v>
      </c>
      <c r="U929" t="b">
        <v>0</v>
      </c>
    </row>
    <row r="930" spans="1:21" x14ac:dyDescent="0.25">
      <c r="A930" t="s">
        <v>1889</v>
      </c>
      <c r="B930" s="1">
        <v>41067</v>
      </c>
      <c r="C930">
        <v>7</v>
      </c>
      <c r="D930">
        <v>6</v>
      </c>
      <c r="E930">
        <v>2012</v>
      </c>
      <c r="F930" s="1">
        <v>41067</v>
      </c>
      <c r="G930" t="s">
        <v>292</v>
      </c>
      <c r="H930" t="s">
        <v>61</v>
      </c>
      <c r="I930" t="s">
        <v>450</v>
      </c>
      <c r="J930" t="s">
        <v>532</v>
      </c>
      <c r="K930" t="s">
        <v>36</v>
      </c>
      <c r="L930" t="s">
        <v>70</v>
      </c>
      <c r="M930" t="s">
        <v>38</v>
      </c>
      <c r="N930" t="s">
        <v>28</v>
      </c>
      <c r="O930" t="s">
        <v>227</v>
      </c>
      <c r="P930" t="s">
        <v>1892</v>
      </c>
      <c r="Q930">
        <v>0</v>
      </c>
      <c r="R930">
        <v>23</v>
      </c>
      <c r="S930">
        <v>3</v>
      </c>
      <c r="T930">
        <v>2</v>
      </c>
      <c r="U930" t="b">
        <v>0</v>
      </c>
    </row>
    <row r="931" spans="1:21" x14ac:dyDescent="0.25">
      <c r="A931" t="s">
        <v>1893</v>
      </c>
      <c r="B931" s="1">
        <v>41067</v>
      </c>
      <c r="C931">
        <v>7</v>
      </c>
      <c r="D931">
        <v>6</v>
      </c>
      <c r="E931">
        <v>2012</v>
      </c>
      <c r="F931" s="1">
        <v>41067</v>
      </c>
      <c r="G931" t="s">
        <v>1894</v>
      </c>
      <c r="H931" t="s">
        <v>61</v>
      </c>
      <c r="I931" t="s">
        <v>173</v>
      </c>
      <c r="J931" t="s">
        <v>1240</v>
      </c>
      <c r="K931" t="s">
        <v>36</v>
      </c>
      <c r="L931" t="s">
        <v>26</v>
      </c>
      <c r="M931" t="s">
        <v>38</v>
      </c>
      <c r="N931" t="s">
        <v>71</v>
      </c>
      <c r="O931" t="s">
        <v>74</v>
      </c>
      <c r="P931" t="s">
        <v>1895</v>
      </c>
      <c r="Q931">
        <v>0</v>
      </c>
      <c r="R931">
        <v>258</v>
      </c>
      <c r="S931">
        <v>75</v>
      </c>
      <c r="T931">
        <v>2</v>
      </c>
      <c r="U931" t="b">
        <v>0</v>
      </c>
    </row>
    <row r="932" spans="1:21" x14ac:dyDescent="0.25">
      <c r="A932" t="s">
        <v>1893</v>
      </c>
      <c r="B932" s="1">
        <v>41067</v>
      </c>
      <c r="C932">
        <v>7</v>
      </c>
      <c r="D932">
        <v>6</v>
      </c>
      <c r="E932">
        <v>2012</v>
      </c>
      <c r="F932" s="1">
        <v>41067</v>
      </c>
      <c r="G932" t="s">
        <v>1894</v>
      </c>
      <c r="H932" t="s">
        <v>61</v>
      </c>
      <c r="I932" t="s">
        <v>173</v>
      </c>
      <c r="J932" t="s">
        <v>1240</v>
      </c>
      <c r="K932" t="s">
        <v>36</v>
      </c>
      <c r="L932" t="s">
        <v>26</v>
      </c>
      <c r="M932" t="s">
        <v>38</v>
      </c>
      <c r="N932" t="s">
        <v>71</v>
      </c>
      <c r="O932" t="s">
        <v>295</v>
      </c>
      <c r="P932" t="s">
        <v>1896</v>
      </c>
      <c r="Q932">
        <v>0</v>
      </c>
      <c r="R932">
        <v>226</v>
      </c>
      <c r="S932">
        <v>99</v>
      </c>
      <c r="T932">
        <v>4</v>
      </c>
      <c r="U932" t="b">
        <v>0</v>
      </c>
    </row>
    <row r="933" spans="1:21" x14ac:dyDescent="0.25">
      <c r="A933" t="s">
        <v>1893</v>
      </c>
      <c r="B933" s="1">
        <v>41067</v>
      </c>
      <c r="C933">
        <v>7</v>
      </c>
      <c r="D933">
        <v>6</v>
      </c>
      <c r="E933">
        <v>2012</v>
      </c>
      <c r="F933" s="1">
        <v>41067</v>
      </c>
      <c r="G933" t="s">
        <v>1894</v>
      </c>
      <c r="H933" t="s">
        <v>61</v>
      </c>
      <c r="I933" t="s">
        <v>173</v>
      </c>
      <c r="J933" t="s">
        <v>1240</v>
      </c>
      <c r="K933" t="s">
        <v>36</v>
      </c>
      <c r="L933" t="s">
        <v>26</v>
      </c>
      <c r="M933" t="s">
        <v>38</v>
      </c>
      <c r="N933" t="s">
        <v>28</v>
      </c>
      <c r="O933" t="s">
        <v>183</v>
      </c>
      <c r="P933" t="s">
        <v>1897</v>
      </c>
      <c r="Q933">
        <v>0</v>
      </c>
      <c r="R933">
        <v>75</v>
      </c>
      <c r="S933">
        <v>9</v>
      </c>
      <c r="T933">
        <v>3</v>
      </c>
      <c r="U933" t="b">
        <v>0</v>
      </c>
    </row>
    <row r="934" spans="1:21" x14ac:dyDescent="0.25">
      <c r="A934" t="s">
        <v>1898</v>
      </c>
      <c r="B934" s="1">
        <v>41067</v>
      </c>
      <c r="C934">
        <v>7</v>
      </c>
      <c r="D934">
        <v>6</v>
      </c>
      <c r="E934">
        <v>2012</v>
      </c>
      <c r="F934" s="1">
        <v>41067</v>
      </c>
      <c r="G934" t="s">
        <v>1899</v>
      </c>
      <c r="H934" t="s">
        <v>61</v>
      </c>
      <c r="I934" t="s">
        <v>108</v>
      </c>
      <c r="J934" t="s">
        <v>226</v>
      </c>
      <c r="K934" t="s">
        <v>36</v>
      </c>
      <c r="L934" t="s">
        <v>26</v>
      </c>
      <c r="M934" t="s">
        <v>38</v>
      </c>
      <c r="N934" t="s">
        <v>71</v>
      </c>
      <c r="O934" t="s">
        <v>74</v>
      </c>
      <c r="P934" t="s">
        <v>1900</v>
      </c>
      <c r="Q934">
        <v>0</v>
      </c>
      <c r="R934">
        <v>518</v>
      </c>
      <c r="S934">
        <v>63</v>
      </c>
      <c r="T934">
        <v>8</v>
      </c>
      <c r="U934" t="b">
        <v>1</v>
      </c>
    </row>
    <row r="935" spans="1:21" x14ac:dyDescent="0.25">
      <c r="A935" t="s">
        <v>1901</v>
      </c>
      <c r="B935" s="1">
        <v>41067</v>
      </c>
      <c r="C935">
        <v>7</v>
      </c>
      <c r="D935">
        <v>6</v>
      </c>
      <c r="E935">
        <v>2012</v>
      </c>
      <c r="F935" s="1">
        <v>41067</v>
      </c>
      <c r="G935" t="s">
        <v>1902</v>
      </c>
      <c r="H935" t="s">
        <v>161</v>
      </c>
      <c r="I935" t="s">
        <v>422</v>
      </c>
      <c r="J935" t="s">
        <v>422</v>
      </c>
      <c r="K935" t="s">
        <v>25</v>
      </c>
      <c r="L935" t="s">
        <v>70</v>
      </c>
      <c r="M935" t="s">
        <v>27</v>
      </c>
      <c r="N935" t="s">
        <v>71</v>
      </c>
      <c r="O935" t="s">
        <v>295</v>
      </c>
      <c r="P935" t="s">
        <v>1903</v>
      </c>
      <c r="Q935">
        <v>0</v>
      </c>
      <c r="R935">
        <v>353</v>
      </c>
      <c r="S935">
        <v>7</v>
      </c>
      <c r="T935">
        <v>7</v>
      </c>
      <c r="U935" t="b">
        <v>0</v>
      </c>
    </row>
    <row r="936" spans="1:21" x14ac:dyDescent="0.25">
      <c r="A936" t="s">
        <v>1901</v>
      </c>
      <c r="B936" s="1">
        <v>41067</v>
      </c>
      <c r="C936">
        <v>7</v>
      </c>
      <c r="D936">
        <v>6</v>
      </c>
      <c r="E936">
        <v>2012</v>
      </c>
      <c r="F936" s="1">
        <v>41067</v>
      </c>
      <c r="G936" t="s">
        <v>1902</v>
      </c>
      <c r="H936" t="s">
        <v>161</v>
      </c>
      <c r="I936" t="s">
        <v>422</v>
      </c>
      <c r="J936" t="s">
        <v>422</v>
      </c>
      <c r="K936" t="s">
        <v>25</v>
      </c>
      <c r="L936" t="s">
        <v>70</v>
      </c>
      <c r="M936" t="s">
        <v>27</v>
      </c>
      <c r="N936" t="s">
        <v>28</v>
      </c>
      <c r="O936" t="s">
        <v>48</v>
      </c>
      <c r="P936" t="s">
        <v>1904</v>
      </c>
      <c r="Q936">
        <v>0</v>
      </c>
      <c r="R936">
        <v>343</v>
      </c>
      <c r="S936">
        <v>171</v>
      </c>
      <c r="T936">
        <v>7</v>
      </c>
      <c r="U936" t="b">
        <v>0</v>
      </c>
    </row>
    <row r="937" spans="1:21" x14ac:dyDescent="0.25">
      <c r="A937" t="s">
        <v>1905</v>
      </c>
      <c r="B937" s="1">
        <v>41068</v>
      </c>
      <c r="C937">
        <v>8</v>
      </c>
      <c r="D937">
        <v>6</v>
      </c>
      <c r="E937">
        <v>2012</v>
      </c>
      <c r="F937" s="1">
        <v>41068</v>
      </c>
      <c r="G937" t="s">
        <v>1906</v>
      </c>
      <c r="H937" t="s">
        <v>44</v>
      </c>
      <c r="I937" t="s">
        <v>738</v>
      </c>
      <c r="J937" t="s">
        <v>1907</v>
      </c>
      <c r="K937" t="s">
        <v>47</v>
      </c>
      <c r="L937" t="s">
        <v>37</v>
      </c>
      <c r="M937" t="s">
        <v>27</v>
      </c>
      <c r="N937" t="s">
        <v>28</v>
      </c>
      <c r="O937" t="s">
        <v>48</v>
      </c>
      <c r="P937" t="s">
        <v>1599</v>
      </c>
      <c r="Q937">
        <v>0</v>
      </c>
      <c r="R937">
        <v>71</v>
      </c>
      <c r="S937">
        <v>1</v>
      </c>
      <c r="T937">
        <v>5</v>
      </c>
      <c r="U937" t="b">
        <v>0</v>
      </c>
    </row>
    <row r="938" spans="1:21" x14ac:dyDescent="0.25">
      <c r="A938" t="s">
        <v>1905</v>
      </c>
      <c r="B938" s="1">
        <v>41068</v>
      </c>
      <c r="C938">
        <v>8</v>
      </c>
      <c r="D938">
        <v>6</v>
      </c>
      <c r="E938">
        <v>2012</v>
      </c>
      <c r="F938" s="1">
        <v>41068</v>
      </c>
      <c r="G938" t="s">
        <v>1906</v>
      </c>
      <c r="H938" t="s">
        <v>44</v>
      </c>
      <c r="I938" t="s">
        <v>738</v>
      </c>
      <c r="J938" t="s">
        <v>1907</v>
      </c>
      <c r="K938" t="s">
        <v>47</v>
      </c>
      <c r="L938" t="s">
        <v>37</v>
      </c>
      <c r="M938" t="s">
        <v>27</v>
      </c>
      <c r="N938" t="s">
        <v>28</v>
      </c>
      <c r="O938" t="s">
        <v>54</v>
      </c>
      <c r="P938" t="s">
        <v>1908</v>
      </c>
      <c r="Q938">
        <v>0</v>
      </c>
      <c r="R938">
        <v>195</v>
      </c>
      <c r="S938">
        <v>-62</v>
      </c>
      <c r="T938">
        <v>6</v>
      </c>
      <c r="U938" t="b">
        <v>0</v>
      </c>
    </row>
    <row r="939" spans="1:21" x14ac:dyDescent="0.25">
      <c r="A939" t="s">
        <v>1909</v>
      </c>
      <c r="B939" s="1">
        <v>41068</v>
      </c>
      <c r="C939">
        <v>8</v>
      </c>
      <c r="D939">
        <v>6</v>
      </c>
      <c r="E939">
        <v>2012</v>
      </c>
      <c r="F939" s="1">
        <v>41068</v>
      </c>
      <c r="G939" t="s">
        <v>1428</v>
      </c>
      <c r="H939" t="s">
        <v>61</v>
      </c>
      <c r="I939" t="s">
        <v>173</v>
      </c>
      <c r="J939" t="s">
        <v>1910</v>
      </c>
      <c r="K939" t="s">
        <v>36</v>
      </c>
      <c r="L939" t="s">
        <v>70</v>
      </c>
      <c r="M939" t="s">
        <v>38</v>
      </c>
      <c r="N939" t="s">
        <v>28</v>
      </c>
      <c r="O939" t="s">
        <v>48</v>
      </c>
      <c r="P939" t="s">
        <v>987</v>
      </c>
      <c r="Q939">
        <v>0</v>
      </c>
      <c r="R939">
        <v>57</v>
      </c>
      <c r="S939">
        <v>13</v>
      </c>
      <c r="T939">
        <v>3</v>
      </c>
      <c r="U939" t="b">
        <v>0</v>
      </c>
    </row>
    <row r="940" spans="1:21" x14ac:dyDescent="0.25">
      <c r="A940" t="s">
        <v>1909</v>
      </c>
      <c r="B940" s="1">
        <v>41068</v>
      </c>
      <c r="C940">
        <v>8</v>
      </c>
      <c r="D940">
        <v>6</v>
      </c>
      <c r="E940">
        <v>2012</v>
      </c>
      <c r="F940" s="1">
        <v>41068</v>
      </c>
      <c r="G940" t="s">
        <v>1428</v>
      </c>
      <c r="H940" t="s">
        <v>61</v>
      </c>
      <c r="I940" t="s">
        <v>173</v>
      </c>
      <c r="J940" t="s">
        <v>1910</v>
      </c>
      <c r="K940" t="s">
        <v>36</v>
      </c>
      <c r="L940" t="s">
        <v>70</v>
      </c>
      <c r="M940" t="s">
        <v>38</v>
      </c>
      <c r="N940" t="s">
        <v>28</v>
      </c>
      <c r="O940" t="s">
        <v>39</v>
      </c>
      <c r="P940" t="s">
        <v>1655</v>
      </c>
      <c r="Q940">
        <v>0</v>
      </c>
      <c r="R940">
        <v>119</v>
      </c>
      <c r="S940">
        <v>53</v>
      </c>
      <c r="T940">
        <v>8</v>
      </c>
      <c r="U940" t="b">
        <v>0</v>
      </c>
    </row>
    <row r="941" spans="1:21" x14ac:dyDescent="0.25">
      <c r="A941" t="s">
        <v>1909</v>
      </c>
      <c r="B941" s="1">
        <v>41068</v>
      </c>
      <c r="C941">
        <v>8</v>
      </c>
      <c r="D941">
        <v>6</v>
      </c>
      <c r="E941">
        <v>2012</v>
      </c>
      <c r="F941" s="1">
        <v>41068</v>
      </c>
      <c r="G941" t="s">
        <v>1428</v>
      </c>
      <c r="H941" t="s">
        <v>61</v>
      </c>
      <c r="I941" t="s">
        <v>173</v>
      </c>
      <c r="J941" t="s">
        <v>1910</v>
      </c>
      <c r="K941" t="s">
        <v>36</v>
      </c>
      <c r="L941" t="s">
        <v>70</v>
      </c>
      <c r="M941" t="s">
        <v>38</v>
      </c>
      <c r="N941" t="s">
        <v>56</v>
      </c>
      <c r="O941" t="s">
        <v>81</v>
      </c>
      <c r="P941" t="s">
        <v>1751</v>
      </c>
      <c r="Q941">
        <v>0</v>
      </c>
      <c r="R941">
        <v>406</v>
      </c>
      <c r="S941">
        <v>203</v>
      </c>
      <c r="T941">
        <v>5</v>
      </c>
      <c r="U941" t="b">
        <v>0</v>
      </c>
    </row>
    <row r="942" spans="1:21" x14ac:dyDescent="0.25">
      <c r="A942" t="s">
        <v>1909</v>
      </c>
      <c r="B942" s="1">
        <v>41068</v>
      </c>
      <c r="C942">
        <v>8</v>
      </c>
      <c r="D942">
        <v>6</v>
      </c>
      <c r="E942">
        <v>2012</v>
      </c>
      <c r="F942" s="1">
        <v>41068</v>
      </c>
      <c r="G942" t="s">
        <v>1428</v>
      </c>
      <c r="H942" t="s">
        <v>61</v>
      </c>
      <c r="I942" t="s">
        <v>173</v>
      </c>
      <c r="J942" t="s">
        <v>1910</v>
      </c>
      <c r="K942" t="s">
        <v>36</v>
      </c>
      <c r="L942" t="s">
        <v>70</v>
      </c>
      <c r="M942" t="s">
        <v>38</v>
      </c>
      <c r="N942" t="s">
        <v>56</v>
      </c>
      <c r="O942" t="s">
        <v>81</v>
      </c>
      <c r="P942" t="s">
        <v>1911</v>
      </c>
      <c r="Q942">
        <v>0</v>
      </c>
      <c r="R942">
        <v>207</v>
      </c>
      <c r="S942">
        <v>33</v>
      </c>
      <c r="T942">
        <v>2</v>
      </c>
      <c r="U942" t="b">
        <v>1</v>
      </c>
    </row>
    <row r="943" spans="1:21" x14ac:dyDescent="0.25">
      <c r="A943" t="s">
        <v>1912</v>
      </c>
      <c r="B943" s="1">
        <v>41068</v>
      </c>
      <c r="C943">
        <v>8</v>
      </c>
      <c r="D943">
        <v>6</v>
      </c>
      <c r="E943">
        <v>2012</v>
      </c>
      <c r="F943" s="1">
        <v>41068</v>
      </c>
      <c r="G943" t="s">
        <v>1913</v>
      </c>
      <c r="H943" t="s">
        <v>61</v>
      </c>
      <c r="I943" t="s">
        <v>108</v>
      </c>
      <c r="J943" t="s">
        <v>1914</v>
      </c>
      <c r="K943" t="s">
        <v>36</v>
      </c>
      <c r="L943" t="s">
        <v>37</v>
      </c>
      <c r="M943" t="s">
        <v>38</v>
      </c>
      <c r="N943" t="s">
        <v>71</v>
      </c>
      <c r="O943" t="s">
        <v>295</v>
      </c>
      <c r="P943" t="s">
        <v>1915</v>
      </c>
      <c r="Q943">
        <v>0</v>
      </c>
      <c r="R943">
        <v>49</v>
      </c>
      <c r="S943">
        <v>4</v>
      </c>
      <c r="T943">
        <v>1</v>
      </c>
      <c r="U943" t="b">
        <v>0</v>
      </c>
    </row>
    <row r="944" spans="1:21" x14ac:dyDescent="0.25">
      <c r="A944" t="s">
        <v>1912</v>
      </c>
      <c r="B944" s="1">
        <v>41068</v>
      </c>
      <c r="C944">
        <v>8</v>
      </c>
      <c r="D944">
        <v>6</v>
      </c>
      <c r="E944">
        <v>2012</v>
      </c>
      <c r="F944" s="1">
        <v>41068</v>
      </c>
      <c r="G944" t="s">
        <v>1913</v>
      </c>
      <c r="H944" t="s">
        <v>61</v>
      </c>
      <c r="I944" t="s">
        <v>108</v>
      </c>
      <c r="J944" t="s">
        <v>1914</v>
      </c>
      <c r="K944" t="s">
        <v>36</v>
      </c>
      <c r="L944" t="s">
        <v>37</v>
      </c>
      <c r="M944" t="s">
        <v>38</v>
      </c>
      <c r="N944" t="s">
        <v>28</v>
      </c>
      <c r="O944" t="s">
        <v>48</v>
      </c>
      <c r="P944" t="s">
        <v>807</v>
      </c>
      <c r="Q944">
        <v>0</v>
      </c>
      <c r="R944">
        <v>29</v>
      </c>
      <c r="S944">
        <v>1</v>
      </c>
      <c r="T944">
        <v>1</v>
      </c>
      <c r="U944" t="b">
        <v>1</v>
      </c>
    </row>
    <row r="945" spans="1:21" x14ac:dyDescent="0.25">
      <c r="A945" t="s">
        <v>1912</v>
      </c>
      <c r="B945" s="1">
        <v>41068</v>
      </c>
      <c r="C945">
        <v>8</v>
      </c>
      <c r="D945">
        <v>6</v>
      </c>
      <c r="E945">
        <v>2012</v>
      </c>
      <c r="F945" s="1">
        <v>41068</v>
      </c>
      <c r="G945" t="s">
        <v>1913</v>
      </c>
      <c r="H945" t="s">
        <v>61</v>
      </c>
      <c r="I945" t="s">
        <v>108</v>
      </c>
      <c r="J945" t="s">
        <v>1914</v>
      </c>
      <c r="K945" t="s">
        <v>36</v>
      </c>
      <c r="L945" t="s">
        <v>37</v>
      </c>
      <c r="M945" t="s">
        <v>38</v>
      </c>
      <c r="N945" t="s">
        <v>28</v>
      </c>
      <c r="O945" t="s">
        <v>151</v>
      </c>
      <c r="P945" t="s">
        <v>1688</v>
      </c>
      <c r="Q945">
        <v>0</v>
      </c>
      <c r="R945">
        <v>65</v>
      </c>
      <c r="S945">
        <v>23</v>
      </c>
      <c r="T945">
        <v>4</v>
      </c>
      <c r="U945" t="b">
        <v>1</v>
      </c>
    </row>
    <row r="946" spans="1:21" x14ac:dyDescent="0.25">
      <c r="A946" t="s">
        <v>1912</v>
      </c>
      <c r="B946" s="1">
        <v>41068</v>
      </c>
      <c r="C946">
        <v>8</v>
      </c>
      <c r="D946">
        <v>6</v>
      </c>
      <c r="E946">
        <v>2012</v>
      </c>
      <c r="F946" s="1">
        <v>41068</v>
      </c>
      <c r="G946" t="s">
        <v>1913</v>
      </c>
      <c r="H946" t="s">
        <v>61</v>
      </c>
      <c r="I946" t="s">
        <v>108</v>
      </c>
      <c r="J946" t="s">
        <v>1914</v>
      </c>
      <c r="K946" t="s">
        <v>36</v>
      </c>
      <c r="L946" t="s">
        <v>37</v>
      </c>
      <c r="M946" t="s">
        <v>38</v>
      </c>
      <c r="N946" t="s">
        <v>28</v>
      </c>
      <c r="O946" t="s">
        <v>227</v>
      </c>
      <c r="P946" t="s">
        <v>1916</v>
      </c>
      <c r="Q946">
        <v>0</v>
      </c>
      <c r="R946">
        <v>38</v>
      </c>
      <c r="S946">
        <v>19</v>
      </c>
      <c r="T946">
        <v>3</v>
      </c>
      <c r="U946" t="b">
        <v>1</v>
      </c>
    </row>
    <row r="947" spans="1:21" x14ac:dyDescent="0.25">
      <c r="A947" t="s">
        <v>1912</v>
      </c>
      <c r="B947" s="1">
        <v>41068</v>
      </c>
      <c r="C947">
        <v>8</v>
      </c>
      <c r="D947">
        <v>6</v>
      </c>
      <c r="E947">
        <v>2012</v>
      </c>
      <c r="F947" s="1">
        <v>41068</v>
      </c>
      <c r="G947" t="s">
        <v>1913</v>
      </c>
      <c r="H947" t="s">
        <v>61</v>
      </c>
      <c r="I947" t="s">
        <v>108</v>
      </c>
      <c r="J947" t="s">
        <v>1914</v>
      </c>
      <c r="K947" t="s">
        <v>36</v>
      </c>
      <c r="L947" t="s">
        <v>37</v>
      </c>
      <c r="M947" t="s">
        <v>38</v>
      </c>
      <c r="N947" t="s">
        <v>56</v>
      </c>
      <c r="O947" t="s">
        <v>81</v>
      </c>
      <c r="P947" t="s">
        <v>1917</v>
      </c>
      <c r="Q947">
        <v>0</v>
      </c>
      <c r="R947">
        <v>96</v>
      </c>
      <c r="S947">
        <v>12</v>
      </c>
      <c r="T947">
        <v>2</v>
      </c>
      <c r="U947" t="b">
        <v>0</v>
      </c>
    </row>
    <row r="948" spans="1:21" x14ac:dyDescent="0.25">
      <c r="A948" t="s">
        <v>1912</v>
      </c>
      <c r="B948" s="1">
        <v>41068</v>
      </c>
      <c r="C948">
        <v>8</v>
      </c>
      <c r="D948">
        <v>6</v>
      </c>
      <c r="E948">
        <v>2012</v>
      </c>
      <c r="F948" s="1">
        <v>41068</v>
      </c>
      <c r="G948" t="s">
        <v>1913</v>
      </c>
      <c r="H948" t="s">
        <v>61</v>
      </c>
      <c r="I948" t="s">
        <v>108</v>
      </c>
      <c r="J948" t="s">
        <v>1914</v>
      </c>
      <c r="K948" t="s">
        <v>36</v>
      </c>
      <c r="L948" t="s">
        <v>37</v>
      </c>
      <c r="M948" t="s">
        <v>38</v>
      </c>
      <c r="N948" t="s">
        <v>56</v>
      </c>
      <c r="O948" t="s">
        <v>57</v>
      </c>
      <c r="P948" t="s">
        <v>1918</v>
      </c>
      <c r="Q948">
        <v>0</v>
      </c>
      <c r="R948">
        <v>221</v>
      </c>
      <c r="S948">
        <v>16</v>
      </c>
      <c r="T948">
        <v>1</v>
      </c>
      <c r="U948" t="b">
        <v>1</v>
      </c>
    </row>
    <row r="949" spans="1:21" x14ac:dyDescent="0.25">
      <c r="A949" t="s">
        <v>1919</v>
      </c>
      <c r="B949" s="1">
        <v>41068</v>
      </c>
      <c r="C949">
        <v>8</v>
      </c>
      <c r="D949">
        <v>6</v>
      </c>
      <c r="E949">
        <v>2012</v>
      </c>
      <c r="F949" s="1">
        <v>41068</v>
      </c>
      <c r="G949" t="s">
        <v>1920</v>
      </c>
      <c r="H949" t="s">
        <v>33</v>
      </c>
      <c r="I949" t="s">
        <v>34</v>
      </c>
      <c r="J949" t="s">
        <v>1921</v>
      </c>
      <c r="K949" t="s">
        <v>36</v>
      </c>
      <c r="L949" t="s">
        <v>37</v>
      </c>
      <c r="M949" t="s">
        <v>38</v>
      </c>
      <c r="N949" t="s">
        <v>56</v>
      </c>
      <c r="O949" t="s">
        <v>57</v>
      </c>
      <c r="P949" t="s">
        <v>1922</v>
      </c>
      <c r="Q949">
        <v>0</v>
      </c>
      <c r="R949">
        <v>50</v>
      </c>
      <c r="S949">
        <v>14</v>
      </c>
      <c r="T949">
        <v>1</v>
      </c>
      <c r="U949" t="b">
        <v>1</v>
      </c>
    </row>
    <row r="950" spans="1:21" x14ac:dyDescent="0.25">
      <c r="A950" t="s">
        <v>1923</v>
      </c>
      <c r="B950" s="1">
        <v>41068</v>
      </c>
      <c r="C950">
        <v>8</v>
      </c>
      <c r="D950">
        <v>6</v>
      </c>
      <c r="E950">
        <v>2012</v>
      </c>
      <c r="F950" s="1">
        <v>41068</v>
      </c>
      <c r="G950" t="s">
        <v>1924</v>
      </c>
      <c r="H950" t="s">
        <v>61</v>
      </c>
      <c r="I950" t="s">
        <v>115</v>
      </c>
      <c r="J950" t="s">
        <v>1925</v>
      </c>
      <c r="K950" t="s">
        <v>36</v>
      </c>
      <c r="L950" t="s">
        <v>37</v>
      </c>
      <c r="M950" t="s">
        <v>38</v>
      </c>
      <c r="N950" t="s">
        <v>56</v>
      </c>
      <c r="O950" t="s">
        <v>81</v>
      </c>
      <c r="P950" t="s">
        <v>1926</v>
      </c>
      <c r="Q950">
        <v>0</v>
      </c>
      <c r="R950">
        <v>155</v>
      </c>
      <c r="S950">
        <v>51</v>
      </c>
      <c r="T950">
        <v>5</v>
      </c>
      <c r="U950" t="b">
        <v>0</v>
      </c>
    </row>
    <row r="951" spans="1:21" x14ac:dyDescent="0.25">
      <c r="A951" t="s">
        <v>1927</v>
      </c>
      <c r="B951" s="1">
        <v>41068</v>
      </c>
      <c r="C951">
        <v>8</v>
      </c>
      <c r="D951">
        <v>6</v>
      </c>
      <c r="E951">
        <v>2012</v>
      </c>
      <c r="F951" s="1">
        <v>41068</v>
      </c>
      <c r="G951" t="s">
        <v>1928</v>
      </c>
      <c r="H951" t="s">
        <v>44</v>
      </c>
      <c r="I951" t="s">
        <v>85</v>
      </c>
      <c r="J951" t="s">
        <v>86</v>
      </c>
      <c r="K951" t="s">
        <v>47</v>
      </c>
      <c r="L951" t="s">
        <v>37</v>
      </c>
      <c r="M951" t="s">
        <v>38</v>
      </c>
      <c r="N951" t="s">
        <v>71</v>
      </c>
      <c r="O951" t="s">
        <v>295</v>
      </c>
      <c r="P951" t="s">
        <v>1929</v>
      </c>
      <c r="Q951">
        <v>0</v>
      </c>
      <c r="R951">
        <v>75</v>
      </c>
      <c r="S951">
        <v>34</v>
      </c>
      <c r="T951">
        <v>4</v>
      </c>
      <c r="U951" t="b">
        <v>0</v>
      </c>
    </row>
    <row r="952" spans="1:21" x14ac:dyDescent="0.25">
      <c r="A952" t="s">
        <v>1927</v>
      </c>
      <c r="B952" s="1">
        <v>41068</v>
      </c>
      <c r="C952">
        <v>8</v>
      </c>
      <c r="D952">
        <v>6</v>
      </c>
      <c r="E952">
        <v>2012</v>
      </c>
      <c r="F952" s="1">
        <v>41068</v>
      </c>
      <c r="G952" t="s">
        <v>1928</v>
      </c>
      <c r="H952" t="s">
        <v>44</v>
      </c>
      <c r="I952" t="s">
        <v>85</v>
      </c>
      <c r="J952" t="s">
        <v>86</v>
      </c>
      <c r="K952" t="s">
        <v>47</v>
      </c>
      <c r="L952" t="s">
        <v>37</v>
      </c>
      <c r="M952" t="s">
        <v>38</v>
      </c>
      <c r="N952" t="s">
        <v>28</v>
      </c>
      <c r="O952" t="s">
        <v>29</v>
      </c>
      <c r="P952" t="s">
        <v>1930</v>
      </c>
      <c r="Q952">
        <v>0</v>
      </c>
      <c r="R952">
        <v>105</v>
      </c>
      <c r="S952">
        <v>19</v>
      </c>
      <c r="T952">
        <v>2</v>
      </c>
      <c r="U952" t="b">
        <v>0</v>
      </c>
    </row>
    <row r="953" spans="1:21" x14ac:dyDescent="0.25">
      <c r="A953" t="s">
        <v>1931</v>
      </c>
      <c r="B953" s="1">
        <v>41068</v>
      </c>
      <c r="C953">
        <v>8</v>
      </c>
      <c r="D953">
        <v>6</v>
      </c>
      <c r="E953">
        <v>2012</v>
      </c>
      <c r="F953" s="1">
        <v>41068</v>
      </c>
      <c r="G953" t="s">
        <v>1856</v>
      </c>
      <c r="H953" t="s">
        <v>293</v>
      </c>
      <c r="I953" t="s">
        <v>964</v>
      </c>
      <c r="J953" t="s">
        <v>1932</v>
      </c>
      <c r="K953" t="s">
        <v>36</v>
      </c>
      <c r="L953" t="s">
        <v>37</v>
      </c>
      <c r="M953" t="s">
        <v>27</v>
      </c>
      <c r="N953" t="s">
        <v>28</v>
      </c>
      <c r="O953" t="s">
        <v>151</v>
      </c>
      <c r="P953" t="s">
        <v>1933</v>
      </c>
      <c r="Q953">
        <v>1</v>
      </c>
      <c r="R953">
        <v>16</v>
      </c>
      <c r="S953">
        <v>-3</v>
      </c>
      <c r="T953">
        <v>3</v>
      </c>
      <c r="U953" t="b">
        <v>0</v>
      </c>
    </row>
    <row r="954" spans="1:21" x14ac:dyDescent="0.25">
      <c r="A954" t="s">
        <v>1934</v>
      </c>
      <c r="B954" s="1">
        <v>41068</v>
      </c>
      <c r="C954">
        <v>8</v>
      </c>
      <c r="D954">
        <v>6</v>
      </c>
      <c r="E954">
        <v>2012</v>
      </c>
      <c r="F954" s="1">
        <v>41068</v>
      </c>
      <c r="G954" t="s">
        <v>1935</v>
      </c>
      <c r="H954" t="s">
        <v>120</v>
      </c>
      <c r="I954" t="s">
        <v>121</v>
      </c>
      <c r="J954" t="s">
        <v>1936</v>
      </c>
      <c r="K954" t="s">
        <v>47</v>
      </c>
      <c r="L954" t="s">
        <v>26</v>
      </c>
      <c r="M954" t="s">
        <v>98</v>
      </c>
      <c r="N954" t="s">
        <v>28</v>
      </c>
      <c r="O954" t="s">
        <v>227</v>
      </c>
      <c r="P954" t="s">
        <v>1937</v>
      </c>
      <c r="Q954">
        <v>0</v>
      </c>
      <c r="R954">
        <v>11</v>
      </c>
      <c r="S954">
        <v>2</v>
      </c>
      <c r="T954">
        <v>1</v>
      </c>
      <c r="U954" t="b">
        <v>0</v>
      </c>
    </row>
    <row r="955" spans="1:21" x14ac:dyDescent="0.25">
      <c r="A955" t="s">
        <v>1934</v>
      </c>
      <c r="B955" s="1">
        <v>41068</v>
      </c>
      <c r="C955">
        <v>8</v>
      </c>
      <c r="D955">
        <v>6</v>
      </c>
      <c r="E955">
        <v>2012</v>
      </c>
      <c r="F955" s="1">
        <v>41068</v>
      </c>
      <c r="G955" t="s">
        <v>1935</v>
      </c>
      <c r="H955" t="s">
        <v>120</v>
      </c>
      <c r="I955" t="s">
        <v>121</v>
      </c>
      <c r="J955" t="s">
        <v>1936</v>
      </c>
      <c r="K955" t="s">
        <v>47</v>
      </c>
      <c r="L955" t="s">
        <v>26</v>
      </c>
      <c r="M955" t="s">
        <v>98</v>
      </c>
      <c r="N955" t="s">
        <v>56</v>
      </c>
      <c r="O955" t="s">
        <v>104</v>
      </c>
      <c r="P955" t="s">
        <v>1938</v>
      </c>
      <c r="Q955">
        <v>0</v>
      </c>
      <c r="R955">
        <v>984</v>
      </c>
      <c r="S955">
        <v>-11</v>
      </c>
      <c r="T955">
        <v>8</v>
      </c>
      <c r="U955" t="b">
        <v>1</v>
      </c>
    </row>
    <row r="956" spans="1:21" x14ac:dyDescent="0.25">
      <c r="A956" t="s">
        <v>1939</v>
      </c>
      <c r="B956" s="1">
        <v>41069</v>
      </c>
      <c r="C956">
        <v>9</v>
      </c>
      <c r="D956">
        <v>6</v>
      </c>
      <c r="E956">
        <v>2012</v>
      </c>
      <c r="F956" s="1">
        <v>41069</v>
      </c>
      <c r="G956" t="s">
        <v>1940</v>
      </c>
      <c r="H956" t="s">
        <v>61</v>
      </c>
      <c r="I956" t="s">
        <v>108</v>
      </c>
      <c r="J956" t="s">
        <v>226</v>
      </c>
      <c r="K956" t="s">
        <v>36</v>
      </c>
      <c r="L956" t="s">
        <v>37</v>
      </c>
      <c r="M956" t="s">
        <v>38</v>
      </c>
      <c r="N956" t="s">
        <v>28</v>
      </c>
      <c r="O956" t="s">
        <v>54</v>
      </c>
      <c r="P956" t="s">
        <v>561</v>
      </c>
      <c r="Q956">
        <v>0</v>
      </c>
      <c r="R956">
        <v>115</v>
      </c>
      <c r="S956">
        <v>3</v>
      </c>
      <c r="T956">
        <v>1</v>
      </c>
      <c r="U956" t="b">
        <v>1</v>
      </c>
    </row>
    <row r="957" spans="1:21" x14ac:dyDescent="0.25">
      <c r="A957" t="s">
        <v>1939</v>
      </c>
      <c r="B957" s="1">
        <v>41069</v>
      </c>
      <c r="C957">
        <v>9</v>
      </c>
      <c r="D957">
        <v>6</v>
      </c>
      <c r="E957">
        <v>2012</v>
      </c>
      <c r="F957" s="1">
        <v>41069</v>
      </c>
      <c r="G957" t="s">
        <v>1940</v>
      </c>
      <c r="H957" t="s">
        <v>61</v>
      </c>
      <c r="I957" t="s">
        <v>108</v>
      </c>
      <c r="J957" t="s">
        <v>226</v>
      </c>
      <c r="K957" t="s">
        <v>36</v>
      </c>
      <c r="L957" t="s">
        <v>37</v>
      </c>
      <c r="M957" t="s">
        <v>38</v>
      </c>
      <c r="N957" t="s">
        <v>56</v>
      </c>
      <c r="O957" t="s">
        <v>81</v>
      </c>
      <c r="P957" t="s">
        <v>1941</v>
      </c>
      <c r="Q957">
        <v>0</v>
      </c>
      <c r="R957">
        <v>232</v>
      </c>
      <c r="S957">
        <v>35</v>
      </c>
      <c r="T957">
        <v>5</v>
      </c>
      <c r="U957" t="b">
        <v>1</v>
      </c>
    </row>
    <row r="958" spans="1:21" x14ac:dyDescent="0.25">
      <c r="A958" t="s">
        <v>1942</v>
      </c>
      <c r="B958" s="1">
        <v>41069</v>
      </c>
      <c r="C958">
        <v>9</v>
      </c>
      <c r="D958">
        <v>6</v>
      </c>
      <c r="E958">
        <v>2012</v>
      </c>
      <c r="F958" s="1">
        <v>41069</v>
      </c>
      <c r="G958" t="s">
        <v>643</v>
      </c>
      <c r="H958" t="s">
        <v>67</v>
      </c>
      <c r="I958" t="s">
        <v>68</v>
      </c>
      <c r="J958" t="s">
        <v>255</v>
      </c>
      <c r="K958" t="s">
        <v>25</v>
      </c>
      <c r="L958" t="s">
        <v>37</v>
      </c>
      <c r="M958" t="s">
        <v>27</v>
      </c>
      <c r="N958" t="s">
        <v>28</v>
      </c>
      <c r="O958" t="s">
        <v>39</v>
      </c>
      <c r="P958" t="s">
        <v>1943</v>
      </c>
      <c r="Q958">
        <v>0</v>
      </c>
      <c r="R958">
        <v>55</v>
      </c>
      <c r="S958">
        <v>22</v>
      </c>
      <c r="T958">
        <v>7</v>
      </c>
      <c r="U958" t="b">
        <v>0</v>
      </c>
    </row>
    <row r="959" spans="1:21" x14ac:dyDescent="0.25">
      <c r="A959" t="s">
        <v>1942</v>
      </c>
      <c r="B959" s="1">
        <v>41069</v>
      </c>
      <c r="C959">
        <v>9</v>
      </c>
      <c r="D959">
        <v>6</v>
      </c>
      <c r="E959">
        <v>2012</v>
      </c>
      <c r="F959" s="1">
        <v>41069</v>
      </c>
      <c r="G959" t="s">
        <v>643</v>
      </c>
      <c r="H959" t="s">
        <v>67</v>
      </c>
      <c r="I959" t="s">
        <v>68</v>
      </c>
      <c r="J959" t="s">
        <v>255</v>
      </c>
      <c r="K959" t="s">
        <v>25</v>
      </c>
      <c r="L959" t="s">
        <v>37</v>
      </c>
      <c r="M959" t="s">
        <v>27</v>
      </c>
      <c r="N959" t="s">
        <v>28</v>
      </c>
      <c r="O959" t="s">
        <v>54</v>
      </c>
      <c r="P959" t="s">
        <v>1944</v>
      </c>
      <c r="Q959">
        <v>0</v>
      </c>
      <c r="R959">
        <v>260</v>
      </c>
      <c r="S959">
        <v>46</v>
      </c>
      <c r="T959">
        <v>5</v>
      </c>
      <c r="U959" t="b">
        <v>1</v>
      </c>
    </row>
    <row r="960" spans="1:21" x14ac:dyDescent="0.25">
      <c r="A960" t="s">
        <v>1945</v>
      </c>
      <c r="B960" s="1">
        <v>41069</v>
      </c>
      <c r="C960">
        <v>9</v>
      </c>
      <c r="D960">
        <v>6</v>
      </c>
      <c r="E960">
        <v>2012</v>
      </c>
      <c r="F960" s="1">
        <v>41069</v>
      </c>
      <c r="G960" t="s">
        <v>1946</v>
      </c>
      <c r="H960" t="s">
        <v>61</v>
      </c>
      <c r="I960" t="s">
        <v>173</v>
      </c>
      <c r="J960" t="s">
        <v>1947</v>
      </c>
      <c r="K960" t="s">
        <v>36</v>
      </c>
      <c r="L960" t="s">
        <v>70</v>
      </c>
      <c r="M960" t="s">
        <v>27</v>
      </c>
      <c r="N960" t="s">
        <v>28</v>
      </c>
      <c r="O960" t="s">
        <v>151</v>
      </c>
      <c r="P960" t="s">
        <v>1948</v>
      </c>
      <c r="Q960">
        <v>0</v>
      </c>
      <c r="R960">
        <v>16</v>
      </c>
      <c r="S960">
        <v>4</v>
      </c>
      <c r="T960">
        <v>1</v>
      </c>
      <c r="U960" t="b">
        <v>0</v>
      </c>
    </row>
    <row r="961" spans="1:21" x14ac:dyDescent="0.25">
      <c r="A961" t="s">
        <v>1949</v>
      </c>
      <c r="B961" s="1">
        <v>41069</v>
      </c>
      <c r="C961">
        <v>9</v>
      </c>
      <c r="D961">
        <v>6</v>
      </c>
      <c r="E961">
        <v>2012</v>
      </c>
      <c r="F961" s="1">
        <v>41069</v>
      </c>
      <c r="G961" t="s">
        <v>319</v>
      </c>
      <c r="H961" t="s">
        <v>23</v>
      </c>
      <c r="I961" t="s">
        <v>428</v>
      </c>
      <c r="J961" t="s">
        <v>429</v>
      </c>
      <c r="K961" t="s">
        <v>25</v>
      </c>
      <c r="L961" t="s">
        <v>37</v>
      </c>
      <c r="M961" t="s">
        <v>38</v>
      </c>
      <c r="N961" t="s">
        <v>71</v>
      </c>
      <c r="O961" t="s">
        <v>295</v>
      </c>
      <c r="P961" t="s">
        <v>1950</v>
      </c>
      <c r="Q961">
        <v>1</v>
      </c>
      <c r="R961">
        <v>30</v>
      </c>
      <c r="S961">
        <v>-18</v>
      </c>
      <c r="T961">
        <v>3</v>
      </c>
      <c r="U961" t="b">
        <v>0</v>
      </c>
    </row>
    <row r="962" spans="1:21" x14ac:dyDescent="0.25">
      <c r="A962" t="s">
        <v>1951</v>
      </c>
      <c r="B962" s="1">
        <v>41071</v>
      </c>
      <c r="C962">
        <v>11</v>
      </c>
      <c r="D962">
        <v>6</v>
      </c>
      <c r="E962">
        <v>2012</v>
      </c>
      <c r="F962" s="1">
        <v>41071</v>
      </c>
      <c r="G962" t="s">
        <v>1952</v>
      </c>
      <c r="H962" t="s">
        <v>44</v>
      </c>
      <c r="I962" t="s">
        <v>45</v>
      </c>
      <c r="J962" t="s">
        <v>1953</v>
      </c>
      <c r="K962" t="s">
        <v>47</v>
      </c>
      <c r="L962" t="s">
        <v>37</v>
      </c>
      <c r="M962" t="s">
        <v>38</v>
      </c>
      <c r="N962" t="s">
        <v>28</v>
      </c>
      <c r="O962" t="s">
        <v>151</v>
      </c>
      <c r="P962" t="s">
        <v>1954</v>
      </c>
      <c r="Q962">
        <v>0</v>
      </c>
      <c r="R962">
        <v>37</v>
      </c>
      <c r="S962">
        <v>7</v>
      </c>
      <c r="T962">
        <v>3</v>
      </c>
      <c r="U962" t="b">
        <v>1</v>
      </c>
    </row>
    <row r="963" spans="1:21" x14ac:dyDescent="0.25">
      <c r="A963" t="s">
        <v>1955</v>
      </c>
      <c r="B963" s="1">
        <v>41071</v>
      </c>
      <c r="C963">
        <v>11</v>
      </c>
      <c r="D963">
        <v>6</v>
      </c>
      <c r="E963">
        <v>2012</v>
      </c>
      <c r="F963" s="1">
        <v>41071</v>
      </c>
      <c r="G963" t="s">
        <v>1956</v>
      </c>
      <c r="H963" t="s">
        <v>67</v>
      </c>
      <c r="I963" t="s">
        <v>68</v>
      </c>
      <c r="J963" t="s">
        <v>1957</v>
      </c>
      <c r="K963" t="s">
        <v>25</v>
      </c>
      <c r="L963" t="s">
        <v>37</v>
      </c>
      <c r="M963" t="s">
        <v>38</v>
      </c>
      <c r="N963" t="s">
        <v>28</v>
      </c>
      <c r="O963" t="s">
        <v>54</v>
      </c>
      <c r="P963" t="s">
        <v>685</v>
      </c>
      <c r="Q963">
        <v>0</v>
      </c>
      <c r="R963">
        <v>325</v>
      </c>
      <c r="S963">
        <v>124</v>
      </c>
      <c r="T963">
        <v>6</v>
      </c>
      <c r="U963" t="b">
        <v>0</v>
      </c>
    </row>
    <row r="964" spans="1:21" x14ac:dyDescent="0.25">
      <c r="A964" t="s">
        <v>1958</v>
      </c>
      <c r="B964" s="1">
        <v>41071</v>
      </c>
      <c r="C964">
        <v>11</v>
      </c>
      <c r="D964">
        <v>6</v>
      </c>
      <c r="E964">
        <v>2012</v>
      </c>
      <c r="F964" s="1">
        <v>41071</v>
      </c>
      <c r="G964" t="s">
        <v>1337</v>
      </c>
      <c r="H964" t="s">
        <v>44</v>
      </c>
      <c r="I964" t="s">
        <v>738</v>
      </c>
      <c r="J964" t="s">
        <v>1959</v>
      </c>
      <c r="K964" t="s">
        <v>47</v>
      </c>
      <c r="L964" t="s">
        <v>37</v>
      </c>
      <c r="M964" t="s">
        <v>98</v>
      </c>
      <c r="N964" t="s">
        <v>28</v>
      </c>
      <c r="O964" t="s">
        <v>90</v>
      </c>
      <c r="P964" t="s">
        <v>1960</v>
      </c>
      <c r="Q964">
        <v>0</v>
      </c>
      <c r="R964">
        <v>838</v>
      </c>
      <c r="S964">
        <v>0</v>
      </c>
      <c r="T964">
        <v>3</v>
      </c>
      <c r="U964" t="b">
        <v>1</v>
      </c>
    </row>
    <row r="965" spans="1:21" x14ac:dyDescent="0.25">
      <c r="A965" t="s">
        <v>1958</v>
      </c>
      <c r="B965" s="1">
        <v>41071</v>
      </c>
      <c r="C965">
        <v>11</v>
      </c>
      <c r="D965">
        <v>6</v>
      </c>
      <c r="E965">
        <v>2012</v>
      </c>
      <c r="F965" s="1">
        <v>41071</v>
      </c>
      <c r="G965" t="s">
        <v>1337</v>
      </c>
      <c r="H965" t="s">
        <v>44</v>
      </c>
      <c r="I965" t="s">
        <v>738</v>
      </c>
      <c r="J965" t="s">
        <v>1959</v>
      </c>
      <c r="K965" t="s">
        <v>47</v>
      </c>
      <c r="L965" t="s">
        <v>37</v>
      </c>
      <c r="M965" t="s">
        <v>98</v>
      </c>
      <c r="N965" t="s">
        <v>28</v>
      </c>
      <c r="O965" t="s">
        <v>48</v>
      </c>
      <c r="P965" t="s">
        <v>1961</v>
      </c>
      <c r="Q965">
        <v>0</v>
      </c>
      <c r="R965">
        <v>376</v>
      </c>
      <c r="S965">
        <v>30</v>
      </c>
      <c r="T965">
        <v>7</v>
      </c>
      <c r="U965" t="b">
        <v>0</v>
      </c>
    </row>
    <row r="966" spans="1:21" x14ac:dyDescent="0.25">
      <c r="A966" t="s">
        <v>1958</v>
      </c>
      <c r="B966" s="1">
        <v>41071</v>
      </c>
      <c r="C966">
        <v>11</v>
      </c>
      <c r="D966">
        <v>6</v>
      </c>
      <c r="E966">
        <v>2012</v>
      </c>
      <c r="F966" s="1">
        <v>41071</v>
      </c>
      <c r="G966" t="s">
        <v>1337</v>
      </c>
      <c r="H966" t="s">
        <v>44</v>
      </c>
      <c r="I966" t="s">
        <v>738</v>
      </c>
      <c r="J966" t="s">
        <v>1959</v>
      </c>
      <c r="K966" t="s">
        <v>47</v>
      </c>
      <c r="L966" t="s">
        <v>37</v>
      </c>
      <c r="M966" t="s">
        <v>98</v>
      </c>
      <c r="N966" t="s">
        <v>56</v>
      </c>
      <c r="O966" t="s">
        <v>104</v>
      </c>
      <c r="P966" t="s">
        <v>1962</v>
      </c>
      <c r="Q966">
        <v>0</v>
      </c>
      <c r="R966">
        <v>200</v>
      </c>
      <c r="S966">
        <v>-40</v>
      </c>
      <c r="T966">
        <v>2</v>
      </c>
      <c r="U966" t="b">
        <v>0</v>
      </c>
    </row>
    <row r="967" spans="1:21" x14ac:dyDescent="0.25">
      <c r="A967" t="s">
        <v>1963</v>
      </c>
      <c r="B967" s="1">
        <v>41071</v>
      </c>
      <c r="C967">
        <v>11</v>
      </c>
      <c r="D967">
        <v>6</v>
      </c>
      <c r="E967">
        <v>2012</v>
      </c>
      <c r="F967" s="1">
        <v>41071</v>
      </c>
      <c r="G967" t="s">
        <v>1964</v>
      </c>
      <c r="H967" t="s">
        <v>33</v>
      </c>
      <c r="I967" t="s">
        <v>80</v>
      </c>
      <c r="J967" t="s">
        <v>80</v>
      </c>
      <c r="K967" t="s">
        <v>36</v>
      </c>
      <c r="L967" t="s">
        <v>70</v>
      </c>
      <c r="M967" t="s">
        <v>98</v>
      </c>
      <c r="N967" t="s">
        <v>28</v>
      </c>
      <c r="O967" t="s">
        <v>54</v>
      </c>
      <c r="P967" t="s">
        <v>1846</v>
      </c>
      <c r="Q967">
        <v>0</v>
      </c>
      <c r="R967">
        <v>106</v>
      </c>
      <c r="S967">
        <v>28</v>
      </c>
      <c r="T967">
        <v>5</v>
      </c>
      <c r="U967" t="b">
        <v>0</v>
      </c>
    </row>
    <row r="968" spans="1:21" x14ac:dyDescent="0.25">
      <c r="A968" t="s">
        <v>1965</v>
      </c>
      <c r="B968" s="1">
        <v>41072</v>
      </c>
      <c r="C968">
        <v>12</v>
      </c>
      <c r="D968">
        <v>6</v>
      </c>
      <c r="E968">
        <v>2012</v>
      </c>
      <c r="F968" s="1">
        <v>41072</v>
      </c>
      <c r="G968" t="s">
        <v>1966</v>
      </c>
      <c r="H968" t="s">
        <v>61</v>
      </c>
      <c r="I968" t="s">
        <v>108</v>
      </c>
      <c r="J968" t="s">
        <v>1967</v>
      </c>
      <c r="K968" t="s">
        <v>36</v>
      </c>
      <c r="L968" t="s">
        <v>26</v>
      </c>
      <c r="M968" t="s">
        <v>38</v>
      </c>
      <c r="N968" t="s">
        <v>28</v>
      </c>
      <c r="O968" t="s">
        <v>48</v>
      </c>
      <c r="P968" t="s">
        <v>582</v>
      </c>
      <c r="Q968">
        <v>0</v>
      </c>
      <c r="R968">
        <v>90</v>
      </c>
      <c r="S968">
        <v>21</v>
      </c>
      <c r="T968">
        <v>3</v>
      </c>
      <c r="U968" t="b">
        <v>1</v>
      </c>
    </row>
    <row r="969" spans="1:21" x14ac:dyDescent="0.25">
      <c r="A969" t="s">
        <v>1968</v>
      </c>
      <c r="B969" s="1">
        <v>41072</v>
      </c>
      <c r="C969">
        <v>12</v>
      </c>
      <c r="D969">
        <v>6</v>
      </c>
      <c r="E969">
        <v>2012</v>
      </c>
      <c r="F969" s="1">
        <v>41072</v>
      </c>
      <c r="G969" t="s">
        <v>1969</v>
      </c>
      <c r="H969" t="s">
        <v>67</v>
      </c>
      <c r="I969" t="s">
        <v>68</v>
      </c>
      <c r="J969" t="s">
        <v>1970</v>
      </c>
      <c r="K969" t="s">
        <v>25</v>
      </c>
      <c r="L969" t="s">
        <v>70</v>
      </c>
      <c r="M969" t="s">
        <v>38</v>
      </c>
      <c r="N969" t="s">
        <v>28</v>
      </c>
      <c r="O969" t="s">
        <v>39</v>
      </c>
      <c r="P969" t="s">
        <v>129</v>
      </c>
      <c r="Q969">
        <v>0</v>
      </c>
      <c r="R969">
        <v>84</v>
      </c>
      <c r="S969">
        <v>28</v>
      </c>
      <c r="T969">
        <v>3</v>
      </c>
      <c r="U969" t="b">
        <v>1</v>
      </c>
    </row>
    <row r="970" spans="1:21" x14ac:dyDescent="0.25">
      <c r="A970" t="s">
        <v>1971</v>
      </c>
      <c r="B970" s="1">
        <v>41072</v>
      </c>
      <c r="C970">
        <v>12</v>
      </c>
      <c r="D970">
        <v>6</v>
      </c>
      <c r="E970">
        <v>2012</v>
      </c>
      <c r="F970" s="1">
        <v>41072</v>
      </c>
      <c r="G970" t="s">
        <v>1972</v>
      </c>
      <c r="H970" t="s">
        <v>67</v>
      </c>
      <c r="I970" t="s">
        <v>68</v>
      </c>
      <c r="J970" t="s">
        <v>255</v>
      </c>
      <c r="K970" t="s">
        <v>25</v>
      </c>
      <c r="L970" t="s">
        <v>37</v>
      </c>
      <c r="M970" t="s">
        <v>38</v>
      </c>
      <c r="N970" t="s">
        <v>28</v>
      </c>
      <c r="O970" t="s">
        <v>48</v>
      </c>
      <c r="P970" t="s">
        <v>1973</v>
      </c>
      <c r="Q970">
        <v>0</v>
      </c>
      <c r="R970">
        <v>16</v>
      </c>
      <c r="S970">
        <v>0</v>
      </c>
      <c r="T970">
        <v>1</v>
      </c>
      <c r="U970" t="b">
        <v>1</v>
      </c>
    </row>
    <row r="971" spans="1:21" x14ac:dyDescent="0.25">
      <c r="A971" t="s">
        <v>1971</v>
      </c>
      <c r="B971" s="1">
        <v>41072</v>
      </c>
      <c r="C971">
        <v>12</v>
      </c>
      <c r="D971">
        <v>6</v>
      </c>
      <c r="E971">
        <v>2012</v>
      </c>
      <c r="F971" s="1">
        <v>41072</v>
      </c>
      <c r="G971" t="s">
        <v>1972</v>
      </c>
      <c r="H971" t="s">
        <v>67</v>
      </c>
      <c r="I971" t="s">
        <v>68</v>
      </c>
      <c r="J971" t="s">
        <v>255</v>
      </c>
      <c r="K971" t="s">
        <v>25</v>
      </c>
      <c r="L971" t="s">
        <v>37</v>
      </c>
      <c r="M971" t="s">
        <v>38</v>
      </c>
      <c r="N971" t="s">
        <v>28</v>
      </c>
      <c r="O971" t="s">
        <v>54</v>
      </c>
      <c r="P971" t="s">
        <v>1513</v>
      </c>
      <c r="Q971">
        <v>0</v>
      </c>
      <c r="R971">
        <v>187</v>
      </c>
      <c r="S971">
        <v>71</v>
      </c>
      <c r="T971">
        <v>1</v>
      </c>
      <c r="U971" t="b">
        <v>1</v>
      </c>
    </row>
    <row r="972" spans="1:21" x14ac:dyDescent="0.25">
      <c r="A972" t="s">
        <v>1974</v>
      </c>
      <c r="B972" s="1">
        <v>41072</v>
      </c>
      <c r="C972">
        <v>12</v>
      </c>
      <c r="D972">
        <v>6</v>
      </c>
      <c r="E972">
        <v>2012</v>
      </c>
      <c r="F972" s="1">
        <v>41072</v>
      </c>
      <c r="G972" t="s">
        <v>1975</v>
      </c>
      <c r="H972" t="s">
        <v>1976</v>
      </c>
      <c r="I972" t="s">
        <v>1977</v>
      </c>
      <c r="J972" t="s">
        <v>1978</v>
      </c>
      <c r="K972" t="s">
        <v>25</v>
      </c>
      <c r="L972" t="s">
        <v>37</v>
      </c>
      <c r="M972" t="s">
        <v>38</v>
      </c>
      <c r="N972" t="s">
        <v>28</v>
      </c>
      <c r="O972" t="s">
        <v>227</v>
      </c>
      <c r="P972" t="s">
        <v>1199</v>
      </c>
      <c r="Q972">
        <v>1</v>
      </c>
      <c r="R972">
        <v>11</v>
      </c>
      <c r="S972">
        <v>-2</v>
      </c>
      <c r="T972">
        <v>3</v>
      </c>
      <c r="U972" t="b">
        <v>1</v>
      </c>
    </row>
    <row r="973" spans="1:21" x14ac:dyDescent="0.25">
      <c r="A973" t="s">
        <v>1979</v>
      </c>
      <c r="B973" s="1">
        <v>41091</v>
      </c>
      <c r="C973">
        <v>1</v>
      </c>
      <c r="D973">
        <v>7</v>
      </c>
      <c r="E973">
        <v>2012</v>
      </c>
      <c r="F973" s="1">
        <v>41091</v>
      </c>
      <c r="G973" t="s">
        <v>1581</v>
      </c>
      <c r="H973" t="s">
        <v>33</v>
      </c>
      <c r="I973" t="s">
        <v>372</v>
      </c>
      <c r="J973" t="s">
        <v>1980</v>
      </c>
      <c r="K973" t="s">
        <v>36</v>
      </c>
      <c r="L973" t="s">
        <v>26</v>
      </c>
      <c r="M973" t="s">
        <v>98</v>
      </c>
      <c r="N973" t="s">
        <v>28</v>
      </c>
      <c r="O973" t="s">
        <v>54</v>
      </c>
      <c r="P973" t="s">
        <v>175</v>
      </c>
      <c r="Q973">
        <v>0</v>
      </c>
      <c r="R973">
        <v>56</v>
      </c>
      <c r="S973">
        <v>2</v>
      </c>
      <c r="T973">
        <v>2</v>
      </c>
      <c r="U973" t="b">
        <v>0</v>
      </c>
    </row>
    <row r="974" spans="1:21" x14ac:dyDescent="0.25">
      <c r="A974" t="s">
        <v>1981</v>
      </c>
      <c r="B974" s="1">
        <v>41091</v>
      </c>
      <c r="C974">
        <v>1</v>
      </c>
      <c r="D974">
        <v>7</v>
      </c>
      <c r="E974">
        <v>2012</v>
      </c>
      <c r="F974" s="1">
        <v>41091</v>
      </c>
      <c r="G974" t="s">
        <v>1982</v>
      </c>
      <c r="H974" t="s">
        <v>161</v>
      </c>
      <c r="I974" t="s">
        <v>422</v>
      </c>
      <c r="J974" t="s">
        <v>422</v>
      </c>
      <c r="K974" t="s">
        <v>25</v>
      </c>
      <c r="L974" t="s">
        <v>70</v>
      </c>
      <c r="M974" t="s">
        <v>98</v>
      </c>
      <c r="N974" t="s">
        <v>28</v>
      </c>
      <c r="O974" t="s">
        <v>39</v>
      </c>
      <c r="P974" t="s">
        <v>1983</v>
      </c>
      <c r="Q974">
        <v>0</v>
      </c>
      <c r="R974">
        <v>49</v>
      </c>
      <c r="S974">
        <v>5</v>
      </c>
      <c r="T974">
        <v>4</v>
      </c>
      <c r="U974" t="b">
        <v>1</v>
      </c>
    </row>
    <row r="975" spans="1:21" x14ac:dyDescent="0.25">
      <c r="A975" t="s">
        <v>1981</v>
      </c>
      <c r="B975" s="1">
        <v>41091</v>
      </c>
      <c r="C975">
        <v>1</v>
      </c>
      <c r="D975">
        <v>7</v>
      </c>
      <c r="E975">
        <v>2012</v>
      </c>
      <c r="F975" s="1">
        <v>41091</v>
      </c>
      <c r="G975" t="s">
        <v>1982</v>
      </c>
      <c r="H975" t="s">
        <v>161</v>
      </c>
      <c r="I975" t="s">
        <v>422</v>
      </c>
      <c r="J975" t="s">
        <v>422</v>
      </c>
      <c r="K975" t="s">
        <v>25</v>
      </c>
      <c r="L975" t="s">
        <v>70</v>
      </c>
      <c r="M975" t="s">
        <v>98</v>
      </c>
      <c r="N975" t="s">
        <v>28</v>
      </c>
      <c r="O975" t="s">
        <v>227</v>
      </c>
      <c r="P975" t="s">
        <v>1984</v>
      </c>
      <c r="Q975">
        <v>0</v>
      </c>
      <c r="R975">
        <v>26</v>
      </c>
      <c r="S975">
        <v>11</v>
      </c>
      <c r="T975">
        <v>2</v>
      </c>
      <c r="U975" t="b">
        <v>1</v>
      </c>
    </row>
    <row r="976" spans="1:21" x14ac:dyDescent="0.25">
      <c r="A976" t="s">
        <v>1981</v>
      </c>
      <c r="B976" s="1">
        <v>41091</v>
      </c>
      <c r="C976">
        <v>1</v>
      </c>
      <c r="D976">
        <v>7</v>
      </c>
      <c r="E976">
        <v>2012</v>
      </c>
      <c r="F976" s="1">
        <v>41091</v>
      </c>
      <c r="G976" t="s">
        <v>1982</v>
      </c>
      <c r="H976" t="s">
        <v>161</v>
      </c>
      <c r="I976" t="s">
        <v>422</v>
      </c>
      <c r="J976" t="s">
        <v>422</v>
      </c>
      <c r="K976" t="s">
        <v>25</v>
      </c>
      <c r="L976" t="s">
        <v>70</v>
      </c>
      <c r="M976" t="s">
        <v>98</v>
      </c>
      <c r="N976" t="s">
        <v>56</v>
      </c>
      <c r="O976" t="s">
        <v>185</v>
      </c>
      <c r="P976" t="s">
        <v>1985</v>
      </c>
      <c r="Q976">
        <v>0</v>
      </c>
      <c r="R976">
        <v>964</v>
      </c>
      <c r="S976">
        <v>337</v>
      </c>
      <c r="T976">
        <v>3</v>
      </c>
      <c r="U976" t="b">
        <v>0</v>
      </c>
    </row>
    <row r="977" spans="1:21" x14ac:dyDescent="0.25">
      <c r="A977" t="s">
        <v>1986</v>
      </c>
      <c r="B977" s="1">
        <v>41091</v>
      </c>
      <c r="C977">
        <v>1</v>
      </c>
      <c r="D977">
        <v>7</v>
      </c>
      <c r="E977">
        <v>2012</v>
      </c>
      <c r="F977" s="1">
        <v>41091</v>
      </c>
      <c r="G977" t="s">
        <v>1987</v>
      </c>
      <c r="H977" t="s">
        <v>293</v>
      </c>
      <c r="I977" t="s">
        <v>964</v>
      </c>
      <c r="J977" t="s">
        <v>1932</v>
      </c>
      <c r="K977" t="s">
        <v>36</v>
      </c>
      <c r="L977" t="s">
        <v>37</v>
      </c>
      <c r="M977" t="s">
        <v>38</v>
      </c>
      <c r="N977" t="s">
        <v>56</v>
      </c>
      <c r="O977" t="s">
        <v>57</v>
      </c>
      <c r="P977" t="s">
        <v>1988</v>
      </c>
      <c r="Q977">
        <v>1</v>
      </c>
      <c r="R977">
        <v>112</v>
      </c>
      <c r="S977">
        <v>-94</v>
      </c>
      <c r="T977">
        <v>3</v>
      </c>
      <c r="U977" t="b">
        <v>0</v>
      </c>
    </row>
    <row r="978" spans="1:21" x14ac:dyDescent="0.25">
      <c r="A978" t="s">
        <v>1989</v>
      </c>
      <c r="B978" s="1">
        <v>41092</v>
      </c>
      <c r="C978">
        <v>2</v>
      </c>
      <c r="D978">
        <v>7</v>
      </c>
      <c r="E978">
        <v>2012</v>
      </c>
      <c r="F978" s="1">
        <v>41092</v>
      </c>
      <c r="G978" t="s">
        <v>1990</v>
      </c>
      <c r="H978" t="s">
        <v>320</v>
      </c>
      <c r="I978" t="s">
        <v>1991</v>
      </c>
      <c r="J978" t="s">
        <v>1992</v>
      </c>
      <c r="K978" t="s">
        <v>36</v>
      </c>
      <c r="L978" t="s">
        <v>70</v>
      </c>
      <c r="M978" t="s">
        <v>38</v>
      </c>
      <c r="N978" t="s">
        <v>71</v>
      </c>
      <c r="O978" t="s">
        <v>295</v>
      </c>
      <c r="P978" t="s">
        <v>1993</v>
      </c>
      <c r="Q978">
        <v>0</v>
      </c>
      <c r="R978">
        <v>232</v>
      </c>
      <c r="S978">
        <v>42</v>
      </c>
      <c r="T978">
        <v>4</v>
      </c>
      <c r="U978" t="b">
        <v>1</v>
      </c>
    </row>
    <row r="979" spans="1:21" x14ac:dyDescent="0.25">
      <c r="A979" t="s">
        <v>1989</v>
      </c>
      <c r="B979" s="1">
        <v>41092</v>
      </c>
      <c r="C979">
        <v>2</v>
      </c>
      <c r="D979">
        <v>7</v>
      </c>
      <c r="E979">
        <v>2012</v>
      </c>
      <c r="F979" s="1">
        <v>41092</v>
      </c>
      <c r="G979" t="s">
        <v>1990</v>
      </c>
      <c r="H979" t="s">
        <v>320</v>
      </c>
      <c r="I979" t="s">
        <v>1991</v>
      </c>
      <c r="J979" t="s">
        <v>1992</v>
      </c>
      <c r="K979" t="s">
        <v>36</v>
      </c>
      <c r="L979" t="s">
        <v>70</v>
      </c>
      <c r="M979" t="s">
        <v>38</v>
      </c>
      <c r="N979" t="s">
        <v>71</v>
      </c>
      <c r="O979" t="s">
        <v>295</v>
      </c>
      <c r="P979" t="s">
        <v>1994</v>
      </c>
      <c r="Q979">
        <v>0</v>
      </c>
      <c r="R979">
        <v>434</v>
      </c>
      <c r="S979">
        <v>161</v>
      </c>
      <c r="T979">
        <v>4</v>
      </c>
      <c r="U979" t="b">
        <v>0</v>
      </c>
    </row>
    <row r="980" spans="1:21" x14ac:dyDescent="0.25">
      <c r="A980" t="s">
        <v>1995</v>
      </c>
      <c r="B980" s="1">
        <v>41092</v>
      </c>
      <c r="C980">
        <v>2</v>
      </c>
      <c r="D980">
        <v>7</v>
      </c>
      <c r="E980">
        <v>2012</v>
      </c>
      <c r="F980" s="1">
        <v>41092</v>
      </c>
      <c r="G980" t="s">
        <v>1996</v>
      </c>
      <c r="H980" t="s">
        <v>67</v>
      </c>
      <c r="I980" t="s">
        <v>496</v>
      </c>
      <c r="J980" t="s">
        <v>497</v>
      </c>
      <c r="K980" t="s">
        <v>25</v>
      </c>
      <c r="L980" t="s">
        <v>37</v>
      </c>
      <c r="M980" t="s">
        <v>38</v>
      </c>
      <c r="N980" t="s">
        <v>28</v>
      </c>
      <c r="O980" t="s">
        <v>54</v>
      </c>
      <c r="P980" t="s">
        <v>904</v>
      </c>
      <c r="Q980">
        <v>0</v>
      </c>
      <c r="R980">
        <v>169</v>
      </c>
      <c r="S980">
        <v>42</v>
      </c>
      <c r="T980">
        <v>3</v>
      </c>
      <c r="U980" t="b">
        <v>0</v>
      </c>
    </row>
    <row r="981" spans="1:21" x14ac:dyDescent="0.25">
      <c r="A981" t="s">
        <v>1997</v>
      </c>
      <c r="B981" s="1">
        <v>41092</v>
      </c>
      <c r="C981">
        <v>2</v>
      </c>
      <c r="D981">
        <v>7</v>
      </c>
      <c r="E981">
        <v>2012</v>
      </c>
      <c r="F981" s="1">
        <v>41092</v>
      </c>
      <c r="G981" t="s">
        <v>1998</v>
      </c>
      <c r="H981" t="s">
        <v>61</v>
      </c>
      <c r="I981" t="s">
        <v>108</v>
      </c>
      <c r="J981" t="s">
        <v>226</v>
      </c>
      <c r="K981" t="s">
        <v>36</v>
      </c>
      <c r="L981" t="s">
        <v>37</v>
      </c>
      <c r="M981" t="s">
        <v>38</v>
      </c>
      <c r="N981" t="s">
        <v>71</v>
      </c>
      <c r="O981" t="s">
        <v>295</v>
      </c>
      <c r="P981" t="s">
        <v>1994</v>
      </c>
      <c r="Q981">
        <v>0</v>
      </c>
      <c r="R981">
        <v>651</v>
      </c>
      <c r="S981">
        <v>241</v>
      </c>
      <c r="T981">
        <v>6</v>
      </c>
      <c r="U981" t="b">
        <v>0</v>
      </c>
    </row>
    <row r="982" spans="1:21" x14ac:dyDescent="0.25">
      <c r="A982" t="s">
        <v>1999</v>
      </c>
      <c r="B982" s="1">
        <v>41093</v>
      </c>
      <c r="C982">
        <v>3</v>
      </c>
      <c r="D982">
        <v>7</v>
      </c>
      <c r="E982">
        <v>2012</v>
      </c>
      <c r="F982" s="1">
        <v>41093</v>
      </c>
      <c r="G982" t="s">
        <v>1693</v>
      </c>
      <c r="H982" t="s">
        <v>320</v>
      </c>
      <c r="I982" t="s">
        <v>321</v>
      </c>
      <c r="J982" t="s">
        <v>321</v>
      </c>
      <c r="K982" t="s">
        <v>36</v>
      </c>
      <c r="L982" t="s">
        <v>37</v>
      </c>
      <c r="M982" t="s">
        <v>27</v>
      </c>
      <c r="N982" t="s">
        <v>56</v>
      </c>
      <c r="O982" t="s">
        <v>185</v>
      </c>
      <c r="P982" t="s">
        <v>1985</v>
      </c>
      <c r="Q982">
        <v>0</v>
      </c>
      <c r="R982">
        <v>1285</v>
      </c>
      <c r="S982">
        <v>450</v>
      </c>
      <c r="T982">
        <v>4</v>
      </c>
      <c r="U982" t="b">
        <v>1</v>
      </c>
    </row>
    <row r="983" spans="1:21" x14ac:dyDescent="0.25">
      <c r="A983" t="s">
        <v>2000</v>
      </c>
      <c r="B983" s="1">
        <v>41093</v>
      </c>
      <c r="C983">
        <v>3</v>
      </c>
      <c r="D983">
        <v>7</v>
      </c>
      <c r="E983">
        <v>2012</v>
      </c>
      <c r="F983" s="1">
        <v>41093</v>
      </c>
      <c r="G983" t="s">
        <v>107</v>
      </c>
      <c r="H983" t="s">
        <v>61</v>
      </c>
      <c r="I983" t="s">
        <v>108</v>
      </c>
      <c r="J983" t="s">
        <v>2001</v>
      </c>
      <c r="K983" t="s">
        <v>36</v>
      </c>
      <c r="L983" t="s">
        <v>37</v>
      </c>
      <c r="M983" t="s">
        <v>38</v>
      </c>
      <c r="N983" t="s">
        <v>71</v>
      </c>
      <c r="O983" t="s">
        <v>72</v>
      </c>
      <c r="P983" t="s">
        <v>2002</v>
      </c>
      <c r="Q983">
        <v>0</v>
      </c>
      <c r="R983">
        <v>1080</v>
      </c>
      <c r="S983">
        <v>36</v>
      </c>
      <c r="T983">
        <v>7</v>
      </c>
      <c r="U983" t="b">
        <v>0</v>
      </c>
    </row>
    <row r="984" spans="1:21" x14ac:dyDescent="0.25">
      <c r="A984" t="s">
        <v>2000</v>
      </c>
      <c r="B984" s="1">
        <v>41093</v>
      </c>
      <c r="C984">
        <v>3</v>
      </c>
      <c r="D984">
        <v>7</v>
      </c>
      <c r="E984">
        <v>2012</v>
      </c>
      <c r="F984" s="1">
        <v>41093</v>
      </c>
      <c r="G984" t="s">
        <v>107</v>
      </c>
      <c r="H984" t="s">
        <v>61</v>
      </c>
      <c r="I984" t="s">
        <v>108</v>
      </c>
      <c r="J984" t="s">
        <v>2001</v>
      </c>
      <c r="K984" t="s">
        <v>36</v>
      </c>
      <c r="L984" t="s">
        <v>37</v>
      </c>
      <c r="M984" t="s">
        <v>38</v>
      </c>
      <c r="N984" t="s">
        <v>28</v>
      </c>
      <c r="O984" t="s">
        <v>54</v>
      </c>
      <c r="P984" t="s">
        <v>2003</v>
      </c>
      <c r="Q984">
        <v>0</v>
      </c>
      <c r="R984">
        <v>65</v>
      </c>
      <c r="S984">
        <v>-6</v>
      </c>
      <c r="T984">
        <v>3</v>
      </c>
      <c r="U984" t="b">
        <v>0</v>
      </c>
    </row>
    <row r="985" spans="1:21" x14ac:dyDescent="0.25">
      <c r="A985" t="s">
        <v>2000</v>
      </c>
      <c r="B985" s="1">
        <v>41093</v>
      </c>
      <c r="C985">
        <v>3</v>
      </c>
      <c r="D985">
        <v>7</v>
      </c>
      <c r="E985">
        <v>2012</v>
      </c>
      <c r="F985" s="1">
        <v>41093</v>
      </c>
      <c r="G985" t="s">
        <v>107</v>
      </c>
      <c r="H985" t="s">
        <v>61</v>
      </c>
      <c r="I985" t="s">
        <v>108</v>
      </c>
      <c r="J985" t="s">
        <v>2001</v>
      </c>
      <c r="K985" t="s">
        <v>36</v>
      </c>
      <c r="L985" t="s">
        <v>37</v>
      </c>
      <c r="M985" t="s">
        <v>38</v>
      </c>
      <c r="N985" t="s">
        <v>28</v>
      </c>
      <c r="O985" t="s">
        <v>54</v>
      </c>
      <c r="P985" t="s">
        <v>2004</v>
      </c>
      <c r="Q985">
        <v>0</v>
      </c>
      <c r="R985">
        <v>573</v>
      </c>
      <c r="S985">
        <v>178</v>
      </c>
      <c r="T985">
        <v>3</v>
      </c>
      <c r="U985" t="b">
        <v>1</v>
      </c>
    </row>
    <row r="986" spans="1:21" x14ac:dyDescent="0.25">
      <c r="A986" t="s">
        <v>2005</v>
      </c>
      <c r="B986" s="1">
        <v>41093</v>
      </c>
      <c r="C986">
        <v>3</v>
      </c>
      <c r="D986">
        <v>7</v>
      </c>
      <c r="E986">
        <v>2012</v>
      </c>
      <c r="F986" s="1">
        <v>41093</v>
      </c>
      <c r="G986" t="s">
        <v>2006</v>
      </c>
      <c r="H986" t="s">
        <v>67</v>
      </c>
      <c r="I986" t="s">
        <v>68</v>
      </c>
      <c r="J986" t="s">
        <v>2007</v>
      </c>
      <c r="K986" t="s">
        <v>25</v>
      </c>
      <c r="L986" t="s">
        <v>26</v>
      </c>
      <c r="M986" t="s">
        <v>27</v>
      </c>
      <c r="N986" t="s">
        <v>56</v>
      </c>
      <c r="O986" t="s">
        <v>185</v>
      </c>
      <c r="P986" t="s">
        <v>2008</v>
      </c>
      <c r="Q986">
        <v>0</v>
      </c>
      <c r="R986">
        <v>1893</v>
      </c>
      <c r="S986">
        <v>928</v>
      </c>
      <c r="T986">
        <v>5</v>
      </c>
      <c r="U986" t="b">
        <v>0</v>
      </c>
    </row>
    <row r="987" spans="1:21" x14ac:dyDescent="0.25">
      <c r="A987" t="s">
        <v>2009</v>
      </c>
      <c r="B987" s="1">
        <v>41093</v>
      </c>
      <c r="C987">
        <v>3</v>
      </c>
      <c r="D987">
        <v>7</v>
      </c>
      <c r="E987">
        <v>2012</v>
      </c>
      <c r="F987" s="1">
        <v>41093</v>
      </c>
      <c r="G987" t="s">
        <v>66</v>
      </c>
      <c r="H987" t="s">
        <v>120</v>
      </c>
      <c r="I987" t="s">
        <v>209</v>
      </c>
      <c r="J987" t="s">
        <v>1419</v>
      </c>
      <c r="K987" t="s">
        <v>47</v>
      </c>
      <c r="L987" t="s">
        <v>70</v>
      </c>
      <c r="M987" t="s">
        <v>98</v>
      </c>
      <c r="N987" t="s">
        <v>71</v>
      </c>
      <c r="O987" t="s">
        <v>72</v>
      </c>
      <c r="P987" t="s">
        <v>2010</v>
      </c>
      <c r="Q987">
        <v>0</v>
      </c>
      <c r="R987">
        <v>439</v>
      </c>
      <c r="S987">
        <v>66</v>
      </c>
      <c r="T987">
        <v>3</v>
      </c>
      <c r="U987" t="b">
        <v>1</v>
      </c>
    </row>
    <row r="988" spans="1:21" x14ac:dyDescent="0.25">
      <c r="A988" t="s">
        <v>2009</v>
      </c>
      <c r="B988" s="1">
        <v>41093</v>
      </c>
      <c r="C988">
        <v>3</v>
      </c>
      <c r="D988">
        <v>7</v>
      </c>
      <c r="E988">
        <v>2012</v>
      </c>
      <c r="F988" s="1">
        <v>41093</v>
      </c>
      <c r="G988" t="s">
        <v>66</v>
      </c>
      <c r="H988" t="s">
        <v>120</v>
      </c>
      <c r="I988" t="s">
        <v>209</v>
      </c>
      <c r="J988" t="s">
        <v>1419</v>
      </c>
      <c r="K988" t="s">
        <v>47</v>
      </c>
      <c r="L988" t="s">
        <v>70</v>
      </c>
      <c r="M988" t="s">
        <v>98</v>
      </c>
      <c r="N988" t="s">
        <v>28</v>
      </c>
      <c r="O988" t="s">
        <v>183</v>
      </c>
      <c r="P988" t="s">
        <v>2011</v>
      </c>
      <c r="Q988">
        <v>0</v>
      </c>
      <c r="R988">
        <v>25</v>
      </c>
      <c r="S988">
        <v>7</v>
      </c>
      <c r="T988">
        <v>1</v>
      </c>
      <c r="U988" t="b">
        <v>1</v>
      </c>
    </row>
    <row r="989" spans="1:21" x14ac:dyDescent="0.25">
      <c r="A989" t="s">
        <v>2012</v>
      </c>
      <c r="B989" s="1">
        <v>41093</v>
      </c>
      <c r="C989">
        <v>3</v>
      </c>
      <c r="D989">
        <v>7</v>
      </c>
      <c r="E989">
        <v>2012</v>
      </c>
      <c r="F989" s="1">
        <v>41093</v>
      </c>
      <c r="G989" t="s">
        <v>1863</v>
      </c>
      <c r="H989" t="s">
        <v>293</v>
      </c>
      <c r="I989" t="s">
        <v>1206</v>
      </c>
      <c r="J989" t="s">
        <v>1207</v>
      </c>
      <c r="K989" t="s">
        <v>36</v>
      </c>
      <c r="L989" t="s">
        <v>70</v>
      </c>
      <c r="M989" t="s">
        <v>38</v>
      </c>
      <c r="N989" t="s">
        <v>28</v>
      </c>
      <c r="O989" t="s">
        <v>48</v>
      </c>
      <c r="P989" t="s">
        <v>2013</v>
      </c>
      <c r="Q989">
        <v>1</v>
      </c>
      <c r="R989">
        <v>27</v>
      </c>
      <c r="S989">
        <v>-18</v>
      </c>
      <c r="T989">
        <v>2</v>
      </c>
      <c r="U989" t="b">
        <v>1</v>
      </c>
    </row>
    <row r="990" spans="1:21" x14ac:dyDescent="0.25">
      <c r="A990" t="s">
        <v>2014</v>
      </c>
      <c r="B990" s="1">
        <v>41093</v>
      </c>
      <c r="C990">
        <v>3</v>
      </c>
      <c r="D990">
        <v>7</v>
      </c>
      <c r="E990">
        <v>2012</v>
      </c>
      <c r="F990" s="1">
        <v>41093</v>
      </c>
      <c r="G990" t="s">
        <v>2015</v>
      </c>
      <c r="H990" t="s">
        <v>61</v>
      </c>
      <c r="I990" t="s">
        <v>115</v>
      </c>
      <c r="J990" t="s">
        <v>2016</v>
      </c>
      <c r="K990" t="s">
        <v>36</v>
      </c>
      <c r="L990" t="s">
        <v>37</v>
      </c>
      <c r="M990" t="s">
        <v>38</v>
      </c>
      <c r="N990" t="s">
        <v>28</v>
      </c>
      <c r="O990" t="s">
        <v>54</v>
      </c>
      <c r="P990" t="s">
        <v>673</v>
      </c>
      <c r="Q990">
        <v>0</v>
      </c>
      <c r="R990">
        <v>604</v>
      </c>
      <c r="S990">
        <v>-7</v>
      </c>
      <c r="T990">
        <v>5</v>
      </c>
      <c r="U990" t="b">
        <v>1</v>
      </c>
    </row>
    <row r="991" spans="1:21" x14ac:dyDescent="0.25">
      <c r="A991" t="s">
        <v>2017</v>
      </c>
      <c r="B991" s="1">
        <v>41094</v>
      </c>
      <c r="C991">
        <v>4</v>
      </c>
      <c r="D991">
        <v>7</v>
      </c>
      <c r="E991">
        <v>2012</v>
      </c>
      <c r="F991" s="1">
        <v>41094</v>
      </c>
      <c r="G991" t="s">
        <v>1956</v>
      </c>
      <c r="H991" t="s">
        <v>67</v>
      </c>
      <c r="I991" t="s">
        <v>68</v>
      </c>
      <c r="J991" t="s">
        <v>2018</v>
      </c>
      <c r="K991" t="s">
        <v>25</v>
      </c>
      <c r="L991" t="s">
        <v>37</v>
      </c>
      <c r="M991" t="s">
        <v>38</v>
      </c>
      <c r="N991" t="s">
        <v>28</v>
      </c>
      <c r="O991" t="s">
        <v>54</v>
      </c>
      <c r="P991" t="s">
        <v>1519</v>
      </c>
      <c r="Q991">
        <v>0</v>
      </c>
      <c r="R991">
        <v>397</v>
      </c>
      <c r="S991">
        <v>194</v>
      </c>
      <c r="T991">
        <v>2</v>
      </c>
      <c r="U991" t="b">
        <v>1</v>
      </c>
    </row>
    <row r="992" spans="1:21" x14ac:dyDescent="0.25">
      <c r="A992" t="s">
        <v>2017</v>
      </c>
      <c r="B992" s="1">
        <v>41094</v>
      </c>
      <c r="C992">
        <v>4</v>
      </c>
      <c r="D992">
        <v>7</v>
      </c>
      <c r="E992">
        <v>2012</v>
      </c>
      <c r="F992" s="1">
        <v>41094</v>
      </c>
      <c r="G992" t="s">
        <v>1956</v>
      </c>
      <c r="H992" t="s">
        <v>67</v>
      </c>
      <c r="I992" t="s">
        <v>68</v>
      </c>
      <c r="J992" t="s">
        <v>2018</v>
      </c>
      <c r="K992" t="s">
        <v>25</v>
      </c>
      <c r="L992" t="s">
        <v>37</v>
      </c>
      <c r="M992" t="s">
        <v>38</v>
      </c>
      <c r="N992" t="s">
        <v>56</v>
      </c>
      <c r="O992" t="s">
        <v>185</v>
      </c>
      <c r="P992" t="s">
        <v>2019</v>
      </c>
      <c r="Q992">
        <v>0</v>
      </c>
      <c r="R992">
        <v>772</v>
      </c>
      <c r="S992">
        <v>185</v>
      </c>
      <c r="T992">
        <v>4</v>
      </c>
      <c r="U992" t="b">
        <v>0</v>
      </c>
    </row>
    <row r="993" spans="1:21" x14ac:dyDescent="0.25">
      <c r="A993" t="s">
        <v>2020</v>
      </c>
      <c r="B993" s="1">
        <v>41096</v>
      </c>
      <c r="C993">
        <v>6</v>
      </c>
      <c r="D993">
        <v>7</v>
      </c>
      <c r="E993">
        <v>2012</v>
      </c>
      <c r="F993" s="1">
        <v>41096</v>
      </c>
      <c r="G993" t="s">
        <v>2021</v>
      </c>
      <c r="H993" t="s">
        <v>33</v>
      </c>
      <c r="I993" t="s">
        <v>266</v>
      </c>
      <c r="J993" t="s">
        <v>510</v>
      </c>
      <c r="K993" t="s">
        <v>36</v>
      </c>
      <c r="L993" t="s">
        <v>70</v>
      </c>
      <c r="M993" t="s">
        <v>98</v>
      </c>
      <c r="N993" t="s">
        <v>56</v>
      </c>
      <c r="O993" t="s">
        <v>104</v>
      </c>
      <c r="P993" t="s">
        <v>2022</v>
      </c>
      <c r="Q993">
        <v>0</v>
      </c>
      <c r="R993">
        <v>501</v>
      </c>
      <c r="S993">
        <v>75</v>
      </c>
      <c r="T993">
        <v>3</v>
      </c>
      <c r="U993" t="b">
        <v>0</v>
      </c>
    </row>
    <row r="994" spans="1:21" x14ac:dyDescent="0.25">
      <c r="A994" t="s">
        <v>2023</v>
      </c>
      <c r="B994" s="1">
        <v>41096</v>
      </c>
      <c r="C994">
        <v>6</v>
      </c>
      <c r="D994">
        <v>7</v>
      </c>
      <c r="E994">
        <v>2012</v>
      </c>
      <c r="F994" s="1">
        <v>41096</v>
      </c>
      <c r="G994" t="s">
        <v>1581</v>
      </c>
      <c r="H994" t="s">
        <v>67</v>
      </c>
      <c r="I994" t="s">
        <v>68</v>
      </c>
      <c r="J994" t="s">
        <v>1399</v>
      </c>
      <c r="K994" t="s">
        <v>25</v>
      </c>
      <c r="L994" t="s">
        <v>26</v>
      </c>
      <c r="M994" t="s">
        <v>98</v>
      </c>
      <c r="N994" t="s">
        <v>28</v>
      </c>
      <c r="O994" t="s">
        <v>111</v>
      </c>
      <c r="P994" t="s">
        <v>2024</v>
      </c>
      <c r="Q994">
        <v>0</v>
      </c>
      <c r="R994">
        <v>92</v>
      </c>
      <c r="S994">
        <v>39</v>
      </c>
      <c r="T994">
        <v>2</v>
      </c>
      <c r="U994" t="b">
        <v>1</v>
      </c>
    </row>
    <row r="995" spans="1:21" x14ac:dyDescent="0.25">
      <c r="A995" t="s">
        <v>2023</v>
      </c>
      <c r="B995" s="1">
        <v>41096</v>
      </c>
      <c r="C995">
        <v>6</v>
      </c>
      <c r="D995">
        <v>7</v>
      </c>
      <c r="E995">
        <v>2012</v>
      </c>
      <c r="F995" s="1">
        <v>41096</v>
      </c>
      <c r="G995" t="s">
        <v>1581</v>
      </c>
      <c r="H995" t="s">
        <v>67</v>
      </c>
      <c r="I995" t="s">
        <v>68</v>
      </c>
      <c r="J995" t="s">
        <v>1399</v>
      </c>
      <c r="K995" t="s">
        <v>25</v>
      </c>
      <c r="L995" t="s">
        <v>26</v>
      </c>
      <c r="M995" t="s">
        <v>98</v>
      </c>
      <c r="N995" t="s">
        <v>28</v>
      </c>
      <c r="O995" t="s">
        <v>54</v>
      </c>
      <c r="P995" t="s">
        <v>1293</v>
      </c>
      <c r="Q995">
        <v>0</v>
      </c>
      <c r="R995">
        <v>35</v>
      </c>
      <c r="S995">
        <v>4</v>
      </c>
      <c r="T995">
        <v>2</v>
      </c>
      <c r="U995" t="b">
        <v>1</v>
      </c>
    </row>
    <row r="996" spans="1:21" x14ac:dyDescent="0.25">
      <c r="A996" t="s">
        <v>2025</v>
      </c>
      <c r="B996" s="1">
        <v>41098</v>
      </c>
      <c r="C996">
        <v>8</v>
      </c>
      <c r="D996">
        <v>7</v>
      </c>
      <c r="E996">
        <v>2012</v>
      </c>
      <c r="F996" s="1">
        <v>41098</v>
      </c>
      <c r="G996" t="s">
        <v>1730</v>
      </c>
      <c r="H996" t="s">
        <v>44</v>
      </c>
      <c r="I996" t="s">
        <v>280</v>
      </c>
      <c r="J996" t="s">
        <v>281</v>
      </c>
      <c r="K996" t="s">
        <v>47</v>
      </c>
      <c r="L996" t="s">
        <v>37</v>
      </c>
      <c r="M996" t="s">
        <v>38</v>
      </c>
      <c r="N996" t="s">
        <v>71</v>
      </c>
      <c r="O996" t="s">
        <v>72</v>
      </c>
      <c r="P996" t="s">
        <v>2026</v>
      </c>
      <c r="Q996">
        <v>0</v>
      </c>
      <c r="R996">
        <v>582</v>
      </c>
      <c r="S996">
        <v>140</v>
      </c>
      <c r="T996">
        <v>3</v>
      </c>
      <c r="U996" t="b">
        <v>1</v>
      </c>
    </row>
    <row r="997" spans="1:21" x14ac:dyDescent="0.25">
      <c r="A997" t="s">
        <v>2027</v>
      </c>
      <c r="B997" s="1">
        <v>41098</v>
      </c>
      <c r="C997">
        <v>8</v>
      </c>
      <c r="D997">
        <v>7</v>
      </c>
      <c r="E997">
        <v>2012</v>
      </c>
      <c r="F997" s="1">
        <v>41098</v>
      </c>
      <c r="G997" t="s">
        <v>2028</v>
      </c>
      <c r="H997" t="s">
        <v>67</v>
      </c>
      <c r="I997" t="s">
        <v>68</v>
      </c>
      <c r="J997" t="s">
        <v>2029</v>
      </c>
      <c r="K997" t="s">
        <v>25</v>
      </c>
      <c r="L997" t="s">
        <v>37</v>
      </c>
      <c r="M997" t="s">
        <v>38</v>
      </c>
      <c r="N997" t="s">
        <v>28</v>
      </c>
      <c r="O997" t="s">
        <v>111</v>
      </c>
      <c r="P997" t="s">
        <v>2030</v>
      </c>
      <c r="Q997">
        <v>0</v>
      </c>
      <c r="R997">
        <v>108</v>
      </c>
      <c r="S997">
        <v>43</v>
      </c>
      <c r="T997">
        <v>4</v>
      </c>
      <c r="U997" t="b">
        <v>0</v>
      </c>
    </row>
    <row r="998" spans="1:21" x14ac:dyDescent="0.25">
      <c r="A998" t="s">
        <v>2031</v>
      </c>
      <c r="B998" s="1">
        <v>41098</v>
      </c>
      <c r="C998">
        <v>8</v>
      </c>
      <c r="D998">
        <v>7</v>
      </c>
      <c r="E998">
        <v>2012</v>
      </c>
      <c r="F998" s="1">
        <v>41098</v>
      </c>
      <c r="G998" t="s">
        <v>2032</v>
      </c>
      <c r="H998" t="s">
        <v>33</v>
      </c>
      <c r="I998" t="s">
        <v>34</v>
      </c>
      <c r="J998" t="s">
        <v>2033</v>
      </c>
      <c r="K998" t="s">
        <v>36</v>
      </c>
      <c r="L998" t="s">
        <v>37</v>
      </c>
      <c r="M998" t="s">
        <v>98</v>
      </c>
      <c r="N998" t="s">
        <v>28</v>
      </c>
      <c r="O998" t="s">
        <v>48</v>
      </c>
      <c r="P998" t="s">
        <v>2034</v>
      </c>
      <c r="Q998">
        <v>0</v>
      </c>
      <c r="R998">
        <v>74</v>
      </c>
      <c r="S998">
        <v>15</v>
      </c>
      <c r="T998">
        <v>5</v>
      </c>
      <c r="U998" t="b">
        <v>0</v>
      </c>
    </row>
    <row r="999" spans="1:21" x14ac:dyDescent="0.25">
      <c r="A999" t="s">
        <v>2031</v>
      </c>
      <c r="B999" s="1">
        <v>41098</v>
      </c>
      <c r="C999">
        <v>8</v>
      </c>
      <c r="D999">
        <v>7</v>
      </c>
      <c r="E999">
        <v>2012</v>
      </c>
      <c r="F999" s="1">
        <v>41098</v>
      </c>
      <c r="G999" t="s">
        <v>2032</v>
      </c>
      <c r="H999" t="s">
        <v>33</v>
      </c>
      <c r="I999" t="s">
        <v>34</v>
      </c>
      <c r="J999" t="s">
        <v>2033</v>
      </c>
      <c r="K999" t="s">
        <v>36</v>
      </c>
      <c r="L999" t="s">
        <v>37</v>
      </c>
      <c r="M999" t="s">
        <v>98</v>
      </c>
      <c r="N999" t="s">
        <v>28</v>
      </c>
      <c r="O999" t="s">
        <v>39</v>
      </c>
      <c r="P999" t="s">
        <v>1572</v>
      </c>
      <c r="Q999">
        <v>0</v>
      </c>
      <c r="R999">
        <v>45</v>
      </c>
      <c r="S999">
        <v>6</v>
      </c>
      <c r="T999">
        <v>3</v>
      </c>
      <c r="U999" t="b">
        <v>0</v>
      </c>
    </row>
    <row r="1000" spans="1:21" x14ac:dyDescent="0.25">
      <c r="A1000" t="s">
        <v>2035</v>
      </c>
      <c r="B1000" s="1">
        <v>41098</v>
      </c>
      <c r="C1000">
        <v>8</v>
      </c>
      <c r="D1000">
        <v>7</v>
      </c>
      <c r="E1000">
        <v>2012</v>
      </c>
      <c r="F1000" s="1">
        <v>41098</v>
      </c>
      <c r="G1000" t="s">
        <v>1538</v>
      </c>
      <c r="H1000" t="s">
        <v>61</v>
      </c>
      <c r="I1000" t="s">
        <v>450</v>
      </c>
      <c r="J1000" t="s">
        <v>489</v>
      </c>
      <c r="K1000" t="s">
        <v>36</v>
      </c>
      <c r="L1000" t="s">
        <v>70</v>
      </c>
      <c r="M1000" t="s">
        <v>27</v>
      </c>
      <c r="N1000" t="s">
        <v>71</v>
      </c>
      <c r="O1000" t="s">
        <v>72</v>
      </c>
      <c r="P1000" t="s">
        <v>2036</v>
      </c>
      <c r="Q1000">
        <v>0</v>
      </c>
      <c r="R1000">
        <v>791</v>
      </c>
      <c r="S1000">
        <v>-53</v>
      </c>
      <c r="T1000">
        <v>2</v>
      </c>
      <c r="U1000" t="b">
        <v>1</v>
      </c>
    </row>
    <row r="1001" spans="1:21" x14ac:dyDescent="0.25">
      <c r="A1001" t="s">
        <v>2035</v>
      </c>
      <c r="B1001" s="1">
        <v>41098</v>
      </c>
      <c r="C1001">
        <v>8</v>
      </c>
      <c r="D1001">
        <v>7</v>
      </c>
      <c r="E1001">
        <v>2012</v>
      </c>
      <c r="F1001" s="1">
        <v>41098</v>
      </c>
      <c r="G1001" t="s">
        <v>1538</v>
      </c>
      <c r="H1001" t="s">
        <v>61</v>
      </c>
      <c r="I1001" t="s">
        <v>450</v>
      </c>
      <c r="J1001" t="s">
        <v>489</v>
      </c>
      <c r="K1001" t="s">
        <v>36</v>
      </c>
      <c r="L1001" t="s">
        <v>70</v>
      </c>
      <c r="M1001" t="s">
        <v>27</v>
      </c>
      <c r="N1001" t="s">
        <v>28</v>
      </c>
      <c r="O1001" t="s">
        <v>48</v>
      </c>
      <c r="P1001" t="s">
        <v>511</v>
      </c>
      <c r="Q1001">
        <v>0</v>
      </c>
      <c r="R1001">
        <v>99</v>
      </c>
      <c r="S1001">
        <v>33</v>
      </c>
      <c r="T1001">
        <v>2</v>
      </c>
      <c r="U1001" t="b">
        <v>0</v>
      </c>
    </row>
    <row r="1002" spans="1:21" x14ac:dyDescent="0.25">
      <c r="A1002" t="s">
        <v>2037</v>
      </c>
      <c r="B1002" s="1">
        <v>41098</v>
      </c>
      <c r="C1002">
        <v>8</v>
      </c>
      <c r="D1002">
        <v>7</v>
      </c>
      <c r="E1002">
        <v>2012</v>
      </c>
      <c r="F1002" s="1">
        <v>41098</v>
      </c>
      <c r="G1002" t="s">
        <v>2038</v>
      </c>
      <c r="H1002" t="s">
        <v>293</v>
      </c>
      <c r="I1002" t="s">
        <v>613</v>
      </c>
      <c r="J1002" t="s">
        <v>2039</v>
      </c>
      <c r="K1002" t="s">
        <v>36</v>
      </c>
      <c r="L1002" t="s">
        <v>37</v>
      </c>
      <c r="M1002" t="s">
        <v>27</v>
      </c>
      <c r="N1002" t="s">
        <v>28</v>
      </c>
      <c r="O1002" t="s">
        <v>183</v>
      </c>
      <c r="P1002" t="s">
        <v>2040</v>
      </c>
      <c r="Q1002">
        <v>1</v>
      </c>
      <c r="R1002">
        <v>39</v>
      </c>
      <c r="S1002">
        <v>-30</v>
      </c>
      <c r="T1002">
        <v>2</v>
      </c>
      <c r="U1002" t="b">
        <v>0</v>
      </c>
    </row>
    <row r="1003" spans="1:21" x14ac:dyDescent="0.25">
      <c r="A1003" t="s">
        <v>2041</v>
      </c>
      <c r="B1003" s="1">
        <v>41099</v>
      </c>
      <c r="C1003">
        <v>9</v>
      </c>
      <c r="D1003">
        <v>7</v>
      </c>
      <c r="E1003">
        <v>2012</v>
      </c>
      <c r="F1003" s="1">
        <v>41099</v>
      </c>
      <c r="G1003" t="s">
        <v>2042</v>
      </c>
      <c r="H1003" t="s">
        <v>67</v>
      </c>
      <c r="I1003" t="s">
        <v>68</v>
      </c>
      <c r="J1003" t="s">
        <v>2043</v>
      </c>
      <c r="K1003" t="s">
        <v>25</v>
      </c>
      <c r="L1003" t="s">
        <v>70</v>
      </c>
      <c r="M1003" t="s">
        <v>38</v>
      </c>
      <c r="N1003" t="s">
        <v>28</v>
      </c>
      <c r="O1003" t="s">
        <v>48</v>
      </c>
      <c r="P1003" t="s">
        <v>76</v>
      </c>
      <c r="Q1003">
        <v>0</v>
      </c>
      <c r="R1003">
        <v>97</v>
      </c>
      <c r="S1003">
        <v>17</v>
      </c>
      <c r="T1003">
        <v>2</v>
      </c>
      <c r="U1003" t="b">
        <v>1</v>
      </c>
    </row>
    <row r="1004" spans="1:21" x14ac:dyDescent="0.25">
      <c r="A1004" t="s">
        <v>2044</v>
      </c>
      <c r="B1004" s="1">
        <v>41099</v>
      </c>
      <c r="C1004">
        <v>9</v>
      </c>
      <c r="D1004">
        <v>7</v>
      </c>
      <c r="E1004">
        <v>2012</v>
      </c>
      <c r="F1004" s="1">
        <v>41099</v>
      </c>
      <c r="G1004" t="s">
        <v>2045</v>
      </c>
      <c r="H1004" t="s">
        <v>67</v>
      </c>
      <c r="I1004" t="s">
        <v>68</v>
      </c>
      <c r="J1004" t="s">
        <v>2046</v>
      </c>
      <c r="K1004" t="s">
        <v>25</v>
      </c>
      <c r="L1004" t="s">
        <v>70</v>
      </c>
      <c r="M1004" t="s">
        <v>38</v>
      </c>
      <c r="N1004" t="s">
        <v>28</v>
      </c>
      <c r="O1004" t="s">
        <v>39</v>
      </c>
      <c r="P1004" t="s">
        <v>939</v>
      </c>
      <c r="Q1004">
        <v>0</v>
      </c>
      <c r="R1004">
        <v>40</v>
      </c>
      <c r="S1004">
        <v>18</v>
      </c>
      <c r="T1004">
        <v>4</v>
      </c>
      <c r="U1004" t="b">
        <v>0</v>
      </c>
    </row>
    <row r="1005" spans="1:21" x14ac:dyDescent="0.25">
      <c r="A1005" t="s">
        <v>2044</v>
      </c>
      <c r="B1005" s="1">
        <v>41099</v>
      </c>
      <c r="C1005">
        <v>9</v>
      </c>
      <c r="D1005">
        <v>7</v>
      </c>
      <c r="E1005">
        <v>2012</v>
      </c>
      <c r="F1005" s="1">
        <v>41099</v>
      </c>
      <c r="G1005" t="s">
        <v>2045</v>
      </c>
      <c r="H1005" t="s">
        <v>67</v>
      </c>
      <c r="I1005" t="s">
        <v>68</v>
      </c>
      <c r="J1005" t="s">
        <v>2046</v>
      </c>
      <c r="K1005" t="s">
        <v>25</v>
      </c>
      <c r="L1005" t="s">
        <v>70</v>
      </c>
      <c r="M1005" t="s">
        <v>38</v>
      </c>
      <c r="N1005" t="s">
        <v>56</v>
      </c>
      <c r="O1005" t="s">
        <v>104</v>
      </c>
      <c r="P1005" t="s">
        <v>2047</v>
      </c>
      <c r="Q1005">
        <v>0</v>
      </c>
      <c r="R1005">
        <v>144</v>
      </c>
      <c r="S1005">
        <v>23</v>
      </c>
      <c r="T1005">
        <v>1</v>
      </c>
      <c r="U1005" t="b">
        <v>1</v>
      </c>
    </row>
    <row r="1006" spans="1:21" x14ac:dyDescent="0.25">
      <c r="A1006" t="s">
        <v>2048</v>
      </c>
      <c r="B1006" s="1">
        <v>41099</v>
      </c>
      <c r="C1006">
        <v>9</v>
      </c>
      <c r="D1006">
        <v>7</v>
      </c>
      <c r="E1006">
        <v>2012</v>
      </c>
      <c r="F1006" s="1">
        <v>41099</v>
      </c>
      <c r="G1006" t="s">
        <v>1279</v>
      </c>
      <c r="H1006" t="s">
        <v>61</v>
      </c>
      <c r="I1006" t="s">
        <v>108</v>
      </c>
      <c r="J1006" t="s">
        <v>2049</v>
      </c>
      <c r="K1006" t="s">
        <v>36</v>
      </c>
      <c r="L1006" t="s">
        <v>26</v>
      </c>
      <c r="M1006" t="s">
        <v>38</v>
      </c>
      <c r="N1006" t="s">
        <v>56</v>
      </c>
      <c r="O1006" t="s">
        <v>81</v>
      </c>
      <c r="P1006" t="s">
        <v>2050</v>
      </c>
      <c r="Q1006">
        <v>0</v>
      </c>
      <c r="R1006">
        <v>777</v>
      </c>
      <c r="S1006">
        <v>365</v>
      </c>
      <c r="T1006">
        <v>3</v>
      </c>
      <c r="U1006" t="b">
        <v>1</v>
      </c>
    </row>
    <row r="1007" spans="1:21" x14ac:dyDescent="0.25">
      <c r="A1007" t="s">
        <v>2051</v>
      </c>
      <c r="B1007" s="1">
        <v>41099</v>
      </c>
      <c r="C1007">
        <v>9</v>
      </c>
      <c r="D1007">
        <v>7</v>
      </c>
      <c r="E1007">
        <v>2012</v>
      </c>
      <c r="F1007" s="1">
        <v>41099</v>
      </c>
      <c r="G1007" t="s">
        <v>910</v>
      </c>
      <c r="H1007" t="s">
        <v>44</v>
      </c>
      <c r="I1007" t="s">
        <v>1178</v>
      </c>
      <c r="J1007" t="s">
        <v>1179</v>
      </c>
      <c r="K1007" t="s">
        <v>47</v>
      </c>
      <c r="L1007" t="s">
        <v>26</v>
      </c>
      <c r="M1007" t="s">
        <v>38</v>
      </c>
      <c r="N1007" t="s">
        <v>28</v>
      </c>
      <c r="O1007" t="s">
        <v>48</v>
      </c>
      <c r="P1007" t="s">
        <v>349</v>
      </c>
      <c r="Q1007">
        <v>0</v>
      </c>
      <c r="R1007">
        <v>14</v>
      </c>
      <c r="S1007">
        <v>5</v>
      </c>
      <c r="T1007">
        <v>1</v>
      </c>
      <c r="U1007" t="b">
        <v>0</v>
      </c>
    </row>
    <row r="1008" spans="1:21" x14ac:dyDescent="0.25">
      <c r="A1008" t="s">
        <v>2052</v>
      </c>
      <c r="B1008" s="1">
        <v>41099</v>
      </c>
      <c r="C1008">
        <v>9</v>
      </c>
      <c r="D1008">
        <v>7</v>
      </c>
      <c r="E1008">
        <v>2012</v>
      </c>
      <c r="F1008" s="1">
        <v>41099</v>
      </c>
      <c r="G1008" t="s">
        <v>2053</v>
      </c>
      <c r="H1008" t="s">
        <v>61</v>
      </c>
      <c r="I1008" t="s">
        <v>62</v>
      </c>
      <c r="J1008" t="s">
        <v>2054</v>
      </c>
      <c r="K1008" t="s">
        <v>36</v>
      </c>
      <c r="L1008" t="s">
        <v>70</v>
      </c>
      <c r="M1008" t="s">
        <v>98</v>
      </c>
      <c r="N1008" t="s">
        <v>28</v>
      </c>
      <c r="O1008" t="s">
        <v>39</v>
      </c>
      <c r="P1008" t="s">
        <v>1451</v>
      </c>
      <c r="Q1008">
        <v>0</v>
      </c>
      <c r="R1008">
        <v>184</v>
      </c>
      <c r="S1008">
        <v>39</v>
      </c>
      <c r="T1008">
        <v>13</v>
      </c>
      <c r="U1008" t="b">
        <v>0</v>
      </c>
    </row>
    <row r="1009" spans="1:21" x14ac:dyDescent="0.25">
      <c r="A1009" t="s">
        <v>2055</v>
      </c>
      <c r="B1009" s="1">
        <v>41099</v>
      </c>
      <c r="C1009">
        <v>9</v>
      </c>
      <c r="D1009">
        <v>7</v>
      </c>
      <c r="E1009">
        <v>2012</v>
      </c>
      <c r="F1009" s="1">
        <v>41099</v>
      </c>
      <c r="G1009" t="s">
        <v>2056</v>
      </c>
      <c r="H1009" t="s">
        <v>33</v>
      </c>
      <c r="I1009" t="s">
        <v>266</v>
      </c>
      <c r="J1009" t="s">
        <v>2057</v>
      </c>
      <c r="K1009" t="s">
        <v>36</v>
      </c>
      <c r="L1009" t="s">
        <v>26</v>
      </c>
      <c r="M1009" t="s">
        <v>38</v>
      </c>
      <c r="N1009" t="s">
        <v>28</v>
      </c>
      <c r="O1009" t="s">
        <v>54</v>
      </c>
      <c r="P1009" t="s">
        <v>1323</v>
      </c>
      <c r="Q1009">
        <v>0</v>
      </c>
      <c r="R1009">
        <v>44</v>
      </c>
      <c r="S1009">
        <v>11</v>
      </c>
      <c r="T1009">
        <v>1</v>
      </c>
      <c r="U1009" t="b">
        <v>0</v>
      </c>
    </row>
    <row r="1010" spans="1:21" x14ac:dyDescent="0.25">
      <c r="A1010" t="s">
        <v>2058</v>
      </c>
      <c r="B1010" s="1">
        <v>41101</v>
      </c>
      <c r="C1010">
        <v>11</v>
      </c>
      <c r="D1010">
        <v>7</v>
      </c>
      <c r="E1010">
        <v>2012</v>
      </c>
      <c r="F1010" s="1">
        <v>41101</v>
      </c>
      <c r="G1010" t="s">
        <v>2059</v>
      </c>
      <c r="H1010" t="s">
        <v>320</v>
      </c>
      <c r="I1010" t="s">
        <v>321</v>
      </c>
      <c r="J1010" t="s">
        <v>321</v>
      </c>
      <c r="K1010" t="s">
        <v>36</v>
      </c>
      <c r="L1010" t="s">
        <v>70</v>
      </c>
      <c r="M1010" t="s">
        <v>27</v>
      </c>
      <c r="N1010" t="s">
        <v>28</v>
      </c>
      <c r="O1010" t="s">
        <v>111</v>
      </c>
      <c r="P1010" t="s">
        <v>790</v>
      </c>
      <c r="Q1010">
        <v>0</v>
      </c>
      <c r="R1010">
        <v>69</v>
      </c>
      <c r="S1010">
        <v>11</v>
      </c>
      <c r="T1010">
        <v>3</v>
      </c>
      <c r="U1010" t="b">
        <v>1</v>
      </c>
    </row>
    <row r="1011" spans="1:21" x14ac:dyDescent="0.25">
      <c r="A1011" t="s">
        <v>2060</v>
      </c>
      <c r="B1011" s="1">
        <v>41101</v>
      </c>
      <c r="C1011">
        <v>11</v>
      </c>
      <c r="D1011">
        <v>7</v>
      </c>
      <c r="E1011">
        <v>2012</v>
      </c>
      <c r="F1011" s="1">
        <v>41101</v>
      </c>
      <c r="G1011" t="s">
        <v>2061</v>
      </c>
      <c r="H1011" t="s">
        <v>320</v>
      </c>
      <c r="I1011" t="s">
        <v>1991</v>
      </c>
      <c r="J1011" t="s">
        <v>1992</v>
      </c>
      <c r="K1011" t="s">
        <v>36</v>
      </c>
      <c r="L1011" t="s">
        <v>37</v>
      </c>
      <c r="M1011" t="s">
        <v>38</v>
      </c>
      <c r="N1011" t="s">
        <v>28</v>
      </c>
      <c r="O1011" t="s">
        <v>39</v>
      </c>
      <c r="P1011" t="s">
        <v>756</v>
      </c>
      <c r="Q1011">
        <v>0</v>
      </c>
      <c r="R1011">
        <v>126</v>
      </c>
      <c r="S1011">
        <v>16</v>
      </c>
      <c r="T1011">
        <v>10</v>
      </c>
      <c r="U1011" t="b">
        <v>0</v>
      </c>
    </row>
    <row r="1012" spans="1:21" x14ac:dyDescent="0.25">
      <c r="A1012" t="s">
        <v>2062</v>
      </c>
      <c r="B1012" s="1">
        <v>41101</v>
      </c>
      <c r="C1012">
        <v>11</v>
      </c>
      <c r="D1012">
        <v>7</v>
      </c>
      <c r="E1012">
        <v>2012</v>
      </c>
      <c r="F1012" s="1">
        <v>41101</v>
      </c>
      <c r="G1012" t="s">
        <v>2063</v>
      </c>
      <c r="H1012" t="s">
        <v>293</v>
      </c>
      <c r="I1012" t="s">
        <v>1276</v>
      </c>
      <c r="J1012" t="s">
        <v>1276</v>
      </c>
      <c r="K1012" t="s">
        <v>36</v>
      </c>
      <c r="L1012" t="s">
        <v>26</v>
      </c>
      <c r="M1012" t="s">
        <v>38</v>
      </c>
      <c r="N1012" t="s">
        <v>28</v>
      </c>
      <c r="O1012" t="s">
        <v>54</v>
      </c>
      <c r="P1012" t="s">
        <v>211</v>
      </c>
      <c r="Q1012">
        <v>1</v>
      </c>
      <c r="R1012">
        <v>124</v>
      </c>
      <c r="S1012">
        <v>-105</v>
      </c>
      <c r="T1012">
        <v>4</v>
      </c>
      <c r="U1012" t="b">
        <v>0</v>
      </c>
    </row>
    <row r="1013" spans="1:21" x14ac:dyDescent="0.25">
      <c r="A1013" t="s">
        <v>2064</v>
      </c>
      <c r="B1013" s="1">
        <v>41102</v>
      </c>
      <c r="C1013">
        <v>12</v>
      </c>
      <c r="D1013">
        <v>7</v>
      </c>
      <c r="E1013">
        <v>2012</v>
      </c>
      <c r="F1013" s="1">
        <v>41102</v>
      </c>
      <c r="G1013" t="s">
        <v>910</v>
      </c>
      <c r="H1013" t="s">
        <v>61</v>
      </c>
      <c r="I1013" t="s">
        <v>62</v>
      </c>
      <c r="J1013" t="s">
        <v>1789</v>
      </c>
      <c r="K1013" t="s">
        <v>36</v>
      </c>
      <c r="L1013" t="s">
        <v>26</v>
      </c>
      <c r="M1013" t="s">
        <v>27</v>
      </c>
      <c r="N1013" t="s">
        <v>28</v>
      </c>
      <c r="O1013" t="s">
        <v>48</v>
      </c>
      <c r="P1013" t="s">
        <v>2065</v>
      </c>
      <c r="Q1013">
        <v>0</v>
      </c>
      <c r="R1013">
        <v>322</v>
      </c>
      <c r="S1013">
        <v>0</v>
      </c>
      <c r="T1013">
        <v>6</v>
      </c>
      <c r="U1013" t="b">
        <v>0</v>
      </c>
    </row>
    <row r="1014" spans="1:21" x14ac:dyDescent="0.25">
      <c r="A1014" t="s">
        <v>2066</v>
      </c>
      <c r="B1014" s="1">
        <v>41102</v>
      </c>
      <c r="C1014">
        <v>12</v>
      </c>
      <c r="D1014">
        <v>7</v>
      </c>
      <c r="E1014">
        <v>2012</v>
      </c>
      <c r="F1014" s="1">
        <v>41102</v>
      </c>
      <c r="G1014" t="s">
        <v>2067</v>
      </c>
      <c r="H1014" t="s">
        <v>61</v>
      </c>
      <c r="I1014" t="s">
        <v>722</v>
      </c>
      <c r="J1014" t="s">
        <v>1489</v>
      </c>
      <c r="K1014" t="s">
        <v>36</v>
      </c>
      <c r="L1014" t="s">
        <v>70</v>
      </c>
      <c r="M1014" t="s">
        <v>268</v>
      </c>
      <c r="N1014" t="s">
        <v>28</v>
      </c>
      <c r="O1014" t="s">
        <v>48</v>
      </c>
      <c r="P1014" t="s">
        <v>1961</v>
      </c>
      <c r="Q1014">
        <v>0</v>
      </c>
      <c r="R1014">
        <v>376</v>
      </c>
      <c r="S1014">
        <v>30</v>
      </c>
      <c r="T1014">
        <v>7</v>
      </c>
      <c r="U1014" t="b">
        <v>0</v>
      </c>
    </row>
    <row r="1015" spans="1:21" x14ac:dyDescent="0.25">
      <c r="A1015" t="s">
        <v>2066</v>
      </c>
      <c r="B1015" s="1">
        <v>41102</v>
      </c>
      <c r="C1015">
        <v>12</v>
      </c>
      <c r="D1015">
        <v>7</v>
      </c>
      <c r="E1015">
        <v>2012</v>
      </c>
      <c r="F1015" s="1">
        <v>41102</v>
      </c>
      <c r="G1015" t="s">
        <v>2067</v>
      </c>
      <c r="H1015" t="s">
        <v>61</v>
      </c>
      <c r="I1015" t="s">
        <v>722</v>
      </c>
      <c r="J1015" t="s">
        <v>1489</v>
      </c>
      <c r="K1015" t="s">
        <v>36</v>
      </c>
      <c r="L1015" t="s">
        <v>70</v>
      </c>
      <c r="M1015" t="s">
        <v>268</v>
      </c>
      <c r="N1015" t="s">
        <v>28</v>
      </c>
      <c r="O1015" t="s">
        <v>48</v>
      </c>
      <c r="P1015" t="s">
        <v>934</v>
      </c>
      <c r="Q1015">
        <v>0</v>
      </c>
      <c r="R1015">
        <v>158</v>
      </c>
      <c r="S1015">
        <v>30</v>
      </c>
      <c r="T1015">
        <v>3</v>
      </c>
      <c r="U1015" t="b">
        <v>0</v>
      </c>
    </row>
    <row r="1016" spans="1:21" x14ac:dyDescent="0.25">
      <c r="A1016" t="s">
        <v>2066</v>
      </c>
      <c r="B1016" s="1">
        <v>41102</v>
      </c>
      <c r="C1016">
        <v>12</v>
      </c>
      <c r="D1016">
        <v>7</v>
      </c>
      <c r="E1016">
        <v>2012</v>
      </c>
      <c r="F1016" s="1">
        <v>41102</v>
      </c>
      <c r="G1016" t="s">
        <v>2067</v>
      </c>
      <c r="H1016" t="s">
        <v>61</v>
      </c>
      <c r="I1016" t="s">
        <v>722</v>
      </c>
      <c r="J1016" t="s">
        <v>1489</v>
      </c>
      <c r="K1016" t="s">
        <v>36</v>
      </c>
      <c r="L1016" t="s">
        <v>70</v>
      </c>
      <c r="M1016" t="s">
        <v>268</v>
      </c>
      <c r="N1016" t="s">
        <v>56</v>
      </c>
      <c r="O1016" t="s">
        <v>185</v>
      </c>
      <c r="P1016" t="s">
        <v>1632</v>
      </c>
      <c r="Q1016">
        <v>0</v>
      </c>
      <c r="R1016">
        <v>1225</v>
      </c>
      <c r="S1016">
        <v>-130</v>
      </c>
      <c r="T1016">
        <v>4</v>
      </c>
      <c r="U1016" t="b">
        <v>1</v>
      </c>
    </row>
    <row r="1017" spans="1:21" x14ac:dyDescent="0.25">
      <c r="A1017" t="s">
        <v>2068</v>
      </c>
      <c r="B1017" s="1">
        <v>41123</v>
      </c>
      <c r="C1017">
        <v>2</v>
      </c>
      <c r="D1017">
        <v>8</v>
      </c>
      <c r="E1017">
        <v>2012</v>
      </c>
      <c r="F1017" s="1">
        <v>41123</v>
      </c>
      <c r="G1017" t="s">
        <v>361</v>
      </c>
      <c r="H1017" t="s">
        <v>61</v>
      </c>
      <c r="I1017" t="s">
        <v>108</v>
      </c>
      <c r="J1017" t="s">
        <v>938</v>
      </c>
      <c r="K1017" t="s">
        <v>36</v>
      </c>
      <c r="L1017" t="s">
        <v>37</v>
      </c>
      <c r="M1017" t="s">
        <v>38</v>
      </c>
      <c r="N1017" t="s">
        <v>28</v>
      </c>
      <c r="O1017" t="s">
        <v>48</v>
      </c>
      <c r="P1017" t="s">
        <v>1429</v>
      </c>
      <c r="Q1017">
        <v>0</v>
      </c>
      <c r="R1017">
        <v>141</v>
      </c>
      <c r="S1017">
        <v>47</v>
      </c>
      <c r="T1017">
        <v>7</v>
      </c>
      <c r="U1017" t="b">
        <v>0</v>
      </c>
    </row>
    <row r="1018" spans="1:21" x14ac:dyDescent="0.25">
      <c r="A1018" t="s">
        <v>2069</v>
      </c>
      <c r="B1018" s="1">
        <v>41124</v>
      </c>
      <c r="C1018">
        <v>3</v>
      </c>
      <c r="D1018">
        <v>8</v>
      </c>
      <c r="E1018">
        <v>2012</v>
      </c>
      <c r="F1018" s="1">
        <v>41124</v>
      </c>
      <c r="G1018" t="s">
        <v>2070</v>
      </c>
      <c r="H1018" t="s">
        <v>33</v>
      </c>
      <c r="I1018" t="s">
        <v>528</v>
      </c>
      <c r="J1018" t="s">
        <v>2071</v>
      </c>
      <c r="K1018" t="s">
        <v>36</v>
      </c>
      <c r="L1018" t="s">
        <v>70</v>
      </c>
      <c r="M1018" t="s">
        <v>38</v>
      </c>
      <c r="N1018" t="s">
        <v>28</v>
      </c>
      <c r="O1018" t="s">
        <v>48</v>
      </c>
      <c r="P1018" t="s">
        <v>441</v>
      </c>
      <c r="Q1018">
        <v>0</v>
      </c>
      <c r="R1018">
        <v>44</v>
      </c>
      <c r="S1018">
        <v>10</v>
      </c>
      <c r="T1018">
        <v>3</v>
      </c>
      <c r="U1018" t="b">
        <v>0</v>
      </c>
    </row>
    <row r="1019" spans="1:21" x14ac:dyDescent="0.25">
      <c r="A1019" t="s">
        <v>2072</v>
      </c>
      <c r="B1019" s="1">
        <v>41126</v>
      </c>
      <c r="C1019">
        <v>5</v>
      </c>
      <c r="D1019">
        <v>8</v>
      </c>
      <c r="E1019">
        <v>2012</v>
      </c>
      <c r="F1019" s="1">
        <v>41126</v>
      </c>
      <c r="G1019" t="s">
        <v>2073</v>
      </c>
      <c r="H1019" t="s">
        <v>67</v>
      </c>
      <c r="I1019" t="s">
        <v>496</v>
      </c>
      <c r="J1019" t="s">
        <v>2074</v>
      </c>
      <c r="K1019" t="s">
        <v>25</v>
      </c>
      <c r="L1019" t="s">
        <v>70</v>
      </c>
      <c r="M1019" t="s">
        <v>27</v>
      </c>
      <c r="N1019" t="s">
        <v>28</v>
      </c>
      <c r="O1019" t="s">
        <v>48</v>
      </c>
      <c r="P1019" t="s">
        <v>987</v>
      </c>
      <c r="Q1019">
        <v>0</v>
      </c>
      <c r="R1019">
        <v>38</v>
      </c>
      <c r="S1019">
        <v>8</v>
      </c>
      <c r="T1019">
        <v>2</v>
      </c>
      <c r="U1019" t="b">
        <v>1</v>
      </c>
    </row>
    <row r="1020" spans="1:21" x14ac:dyDescent="0.25">
      <c r="A1020" t="s">
        <v>2072</v>
      </c>
      <c r="B1020" s="1">
        <v>41126</v>
      </c>
      <c r="C1020">
        <v>5</v>
      </c>
      <c r="D1020">
        <v>8</v>
      </c>
      <c r="E1020">
        <v>2012</v>
      </c>
      <c r="F1020" s="1">
        <v>41126</v>
      </c>
      <c r="G1020" t="s">
        <v>2073</v>
      </c>
      <c r="H1020" t="s">
        <v>67</v>
      </c>
      <c r="I1020" t="s">
        <v>496</v>
      </c>
      <c r="J1020" t="s">
        <v>2074</v>
      </c>
      <c r="K1020" t="s">
        <v>25</v>
      </c>
      <c r="L1020" t="s">
        <v>70</v>
      </c>
      <c r="M1020" t="s">
        <v>27</v>
      </c>
      <c r="N1020" t="s">
        <v>28</v>
      </c>
      <c r="O1020" t="s">
        <v>39</v>
      </c>
      <c r="P1020" t="s">
        <v>457</v>
      </c>
      <c r="Q1020">
        <v>0</v>
      </c>
      <c r="R1020">
        <v>245</v>
      </c>
      <c r="S1020">
        <v>88</v>
      </c>
      <c r="T1020">
        <v>5</v>
      </c>
      <c r="U1020" t="b">
        <v>0</v>
      </c>
    </row>
    <row r="1021" spans="1:21" x14ac:dyDescent="0.25">
      <c r="A1021" t="s">
        <v>2072</v>
      </c>
      <c r="B1021" s="1">
        <v>41126</v>
      </c>
      <c r="C1021">
        <v>5</v>
      </c>
      <c r="D1021">
        <v>8</v>
      </c>
      <c r="E1021">
        <v>2012</v>
      </c>
      <c r="F1021" s="1">
        <v>41126</v>
      </c>
      <c r="G1021" t="s">
        <v>2073</v>
      </c>
      <c r="H1021" t="s">
        <v>67</v>
      </c>
      <c r="I1021" t="s">
        <v>496</v>
      </c>
      <c r="J1021" t="s">
        <v>2074</v>
      </c>
      <c r="K1021" t="s">
        <v>25</v>
      </c>
      <c r="L1021" t="s">
        <v>70</v>
      </c>
      <c r="M1021" t="s">
        <v>27</v>
      </c>
      <c r="N1021" t="s">
        <v>28</v>
      </c>
      <c r="O1021" t="s">
        <v>29</v>
      </c>
      <c r="P1021" t="s">
        <v>1257</v>
      </c>
      <c r="Q1021">
        <v>0</v>
      </c>
      <c r="R1021">
        <v>136</v>
      </c>
      <c r="S1021">
        <v>56</v>
      </c>
      <c r="T1021">
        <v>4</v>
      </c>
      <c r="U1021" t="b">
        <v>0</v>
      </c>
    </row>
    <row r="1022" spans="1:21" x14ac:dyDescent="0.25">
      <c r="A1022" t="s">
        <v>2075</v>
      </c>
      <c r="B1022" s="1">
        <v>41126</v>
      </c>
      <c r="C1022">
        <v>5</v>
      </c>
      <c r="D1022">
        <v>8</v>
      </c>
      <c r="E1022">
        <v>2012</v>
      </c>
      <c r="F1022" s="1">
        <v>41126</v>
      </c>
      <c r="G1022" t="s">
        <v>1975</v>
      </c>
      <c r="H1022" t="s">
        <v>976</v>
      </c>
      <c r="I1022" t="s">
        <v>2076</v>
      </c>
      <c r="J1022" t="s">
        <v>2077</v>
      </c>
      <c r="K1022" t="s">
        <v>47</v>
      </c>
      <c r="L1022" t="s">
        <v>37</v>
      </c>
      <c r="M1022" t="s">
        <v>38</v>
      </c>
      <c r="N1022" t="s">
        <v>56</v>
      </c>
      <c r="O1022" t="s">
        <v>57</v>
      </c>
      <c r="P1022" t="s">
        <v>2078</v>
      </c>
      <c r="Q1022">
        <v>1</v>
      </c>
      <c r="R1022">
        <v>186</v>
      </c>
      <c r="S1022">
        <v>-157</v>
      </c>
      <c r="T1022">
        <v>5</v>
      </c>
      <c r="U1022" t="b">
        <v>0</v>
      </c>
    </row>
    <row r="1023" spans="1:21" x14ac:dyDescent="0.25">
      <c r="A1023" t="s">
        <v>2079</v>
      </c>
      <c r="B1023" s="1">
        <v>41127</v>
      </c>
      <c r="C1023">
        <v>6</v>
      </c>
      <c r="D1023">
        <v>8</v>
      </c>
      <c r="E1023">
        <v>2012</v>
      </c>
      <c r="F1023" s="1">
        <v>41127</v>
      </c>
      <c r="G1023" t="s">
        <v>2080</v>
      </c>
      <c r="H1023" t="s">
        <v>67</v>
      </c>
      <c r="I1023" t="s">
        <v>68</v>
      </c>
      <c r="J1023" t="s">
        <v>2081</v>
      </c>
      <c r="K1023" t="s">
        <v>25</v>
      </c>
      <c r="L1023" t="s">
        <v>37</v>
      </c>
      <c r="M1023" t="s">
        <v>27</v>
      </c>
      <c r="N1023" t="s">
        <v>28</v>
      </c>
      <c r="O1023" t="s">
        <v>48</v>
      </c>
      <c r="P1023" t="s">
        <v>702</v>
      </c>
      <c r="Q1023">
        <v>0</v>
      </c>
      <c r="R1023">
        <v>97</v>
      </c>
      <c r="S1023">
        <v>39</v>
      </c>
      <c r="T1023">
        <v>4</v>
      </c>
      <c r="U1023" t="b">
        <v>0</v>
      </c>
    </row>
    <row r="1024" spans="1:21" x14ac:dyDescent="0.25">
      <c r="A1024" t="s">
        <v>2079</v>
      </c>
      <c r="B1024" s="1">
        <v>41127</v>
      </c>
      <c r="C1024">
        <v>6</v>
      </c>
      <c r="D1024">
        <v>8</v>
      </c>
      <c r="E1024">
        <v>2012</v>
      </c>
      <c r="F1024" s="1">
        <v>41127</v>
      </c>
      <c r="G1024" t="s">
        <v>2080</v>
      </c>
      <c r="H1024" t="s">
        <v>67</v>
      </c>
      <c r="I1024" t="s">
        <v>68</v>
      </c>
      <c r="J1024" t="s">
        <v>2081</v>
      </c>
      <c r="K1024" t="s">
        <v>25</v>
      </c>
      <c r="L1024" t="s">
        <v>37</v>
      </c>
      <c r="M1024" t="s">
        <v>27</v>
      </c>
      <c r="N1024" t="s">
        <v>28</v>
      </c>
      <c r="O1024" t="s">
        <v>48</v>
      </c>
      <c r="P1024" t="s">
        <v>511</v>
      </c>
      <c r="Q1024">
        <v>0</v>
      </c>
      <c r="R1024">
        <v>149</v>
      </c>
      <c r="S1024">
        <v>49</v>
      </c>
      <c r="T1024">
        <v>3</v>
      </c>
      <c r="U1024" t="b">
        <v>0</v>
      </c>
    </row>
    <row r="1025" spans="1:21" x14ac:dyDescent="0.25">
      <c r="A1025" t="s">
        <v>2079</v>
      </c>
      <c r="B1025" s="1">
        <v>41127</v>
      </c>
      <c r="C1025">
        <v>6</v>
      </c>
      <c r="D1025">
        <v>8</v>
      </c>
      <c r="E1025">
        <v>2012</v>
      </c>
      <c r="F1025" s="1">
        <v>41127</v>
      </c>
      <c r="G1025" t="s">
        <v>2080</v>
      </c>
      <c r="H1025" t="s">
        <v>67</v>
      </c>
      <c r="I1025" t="s">
        <v>68</v>
      </c>
      <c r="J1025" t="s">
        <v>2081</v>
      </c>
      <c r="K1025" t="s">
        <v>25</v>
      </c>
      <c r="L1025" t="s">
        <v>37</v>
      </c>
      <c r="M1025" t="s">
        <v>27</v>
      </c>
      <c r="N1025" t="s">
        <v>28</v>
      </c>
      <c r="O1025" t="s">
        <v>48</v>
      </c>
      <c r="P1025" t="s">
        <v>1973</v>
      </c>
      <c r="Q1025">
        <v>0</v>
      </c>
      <c r="R1025">
        <v>104</v>
      </c>
      <c r="S1025">
        <v>9</v>
      </c>
      <c r="T1025">
        <v>6</v>
      </c>
      <c r="U1025" t="b">
        <v>1</v>
      </c>
    </row>
    <row r="1026" spans="1:21" x14ac:dyDescent="0.25">
      <c r="A1026" t="s">
        <v>2079</v>
      </c>
      <c r="B1026" s="1">
        <v>41127</v>
      </c>
      <c r="C1026">
        <v>6</v>
      </c>
      <c r="D1026">
        <v>8</v>
      </c>
      <c r="E1026">
        <v>2012</v>
      </c>
      <c r="F1026" s="1">
        <v>41127</v>
      </c>
      <c r="G1026" t="s">
        <v>2080</v>
      </c>
      <c r="H1026" t="s">
        <v>67</v>
      </c>
      <c r="I1026" t="s">
        <v>68</v>
      </c>
      <c r="J1026" t="s">
        <v>2081</v>
      </c>
      <c r="K1026" t="s">
        <v>25</v>
      </c>
      <c r="L1026" t="s">
        <v>37</v>
      </c>
      <c r="M1026" t="s">
        <v>27</v>
      </c>
      <c r="N1026" t="s">
        <v>56</v>
      </c>
      <c r="O1026" t="s">
        <v>185</v>
      </c>
      <c r="P1026" t="s">
        <v>2082</v>
      </c>
      <c r="Q1026">
        <v>0</v>
      </c>
      <c r="R1026">
        <v>1491</v>
      </c>
      <c r="S1026">
        <v>74</v>
      </c>
      <c r="T1026">
        <v>5</v>
      </c>
      <c r="U1026" t="b">
        <v>0</v>
      </c>
    </row>
    <row r="1027" spans="1:21" x14ac:dyDescent="0.25">
      <c r="A1027" t="s">
        <v>2083</v>
      </c>
      <c r="B1027" s="1">
        <v>41127</v>
      </c>
      <c r="C1027">
        <v>6</v>
      </c>
      <c r="D1027">
        <v>8</v>
      </c>
      <c r="E1027">
        <v>2012</v>
      </c>
      <c r="F1027" s="1">
        <v>41127</v>
      </c>
      <c r="G1027" t="s">
        <v>2067</v>
      </c>
      <c r="H1027" t="s">
        <v>61</v>
      </c>
      <c r="I1027" t="s">
        <v>108</v>
      </c>
      <c r="J1027" t="s">
        <v>2084</v>
      </c>
      <c r="K1027" t="s">
        <v>36</v>
      </c>
      <c r="L1027" t="s">
        <v>70</v>
      </c>
      <c r="M1027" t="s">
        <v>38</v>
      </c>
      <c r="N1027" t="s">
        <v>28</v>
      </c>
      <c r="O1027" t="s">
        <v>54</v>
      </c>
      <c r="P1027" t="s">
        <v>685</v>
      </c>
      <c r="Q1027">
        <v>0</v>
      </c>
      <c r="R1027">
        <v>146</v>
      </c>
      <c r="S1027">
        <v>46</v>
      </c>
      <c r="T1027">
        <v>3</v>
      </c>
      <c r="U1027" t="b">
        <v>1</v>
      </c>
    </row>
    <row r="1028" spans="1:21" x14ac:dyDescent="0.25">
      <c r="A1028" t="s">
        <v>2085</v>
      </c>
      <c r="B1028" s="1">
        <v>41127</v>
      </c>
      <c r="C1028">
        <v>6</v>
      </c>
      <c r="D1028">
        <v>8</v>
      </c>
      <c r="E1028">
        <v>2012</v>
      </c>
      <c r="F1028" s="1">
        <v>41127</v>
      </c>
      <c r="G1028" t="s">
        <v>946</v>
      </c>
      <c r="H1028" t="s">
        <v>61</v>
      </c>
      <c r="I1028" t="s">
        <v>491</v>
      </c>
      <c r="J1028" t="s">
        <v>2086</v>
      </c>
      <c r="K1028" t="s">
        <v>36</v>
      </c>
      <c r="L1028" t="s">
        <v>37</v>
      </c>
      <c r="M1028" t="s">
        <v>38</v>
      </c>
      <c r="N1028" t="s">
        <v>28</v>
      </c>
      <c r="O1028" t="s">
        <v>48</v>
      </c>
      <c r="P1028" t="s">
        <v>1973</v>
      </c>
      <c r="Q1028">
        <v>0</v>
      </c>
      <c r="R1028">
        <v>52</v>
      </c>
      <c r="S1028">
        <v>5</v>
      </c>
      <c r="T1028">
        <v>3</v>
      </c>
      <c r="U1028" t="b">
        <v>1</v>
      </c>
    </row>
    <row r="1029" spans="1:21" x14ac:dyDescent="0.25">
      <c r="A1029" t="s">
        <v>2087</v>
      </c>
      <c r="B1029" s="1">
        <v>41127</v>
      </c>
      <c r="C1029">
        <v>6</v>
      </c>
      <c r="D1029">
        <v>8</v>
      </c>
      <c r="E1029">
        <v>2012</v>
      </c>
      <c r="F1029" s="1">
        <v>41127</v>
      </c>
      <c r="G1029" t="s">
        <v>1640</v>
      </c>
      <c r="H1029" t="s">
        <v>44</v>
      </c>
      <c r="I1029" t="s">
        <v>434</v>
      </c>
      <c r="J1029" t="s">
        <v>2088</v>
      </c>
      <c r="K1029" t="s">
        <v>47</v>
      </c>
      <c r="L1029" t="s">
        <v>37</v>
      </c>
      <c r="M1029" t="s">
        <v>38</v>
      </c>
      <c r="N1029" t="s">
        <v>28</v>
      </c>
      <c r="O1029" t="s">
        <v>54</v>
      </c>
      <c r="P1029" t="s">
        <v>2089</v>
      </c>
      <c r="Q1029">
        <v>0</v>
      </c>
      <c r="R1029">
        <v>510</v>
      </c>
      <c r="S1029">
        <v>-119</v>
      </c>
      <c r="T1029">
        <v>6</v>
      </c>
      <c r="U1029" t="b">
        <v>1</v>
      </c>
    </row>
    <row r="1030" spans="1:21" x14ac:dyDescent="0.25">
      <c r="A1030" t="s">
        <v>2090</v>
      </c>
      <c r="B1030" s="1">
        <v>41129</v>
      </c>
      <c r="C1030">
        <v>8</v>
      </c>
      <c r="D1030">
        <v>8</v>
      </c>
      <c r="E1030">
        <v>2012</v>
      </c>
      <c r="F1030" s="1">
        <v>41129</v>
      </c>
      <c r="G1030" t="s">
        <v>2091</v>
      </c>
      <c r="H1030" t="s">
        <v>33</v>
      </c>
      <c r="I1030" t="s">
        <v>80</v>
      </c>
      <c r="J1030" t="s">
        <v>80</v>
      </c>
      <c r="K1030" t="s">
        <v>36</v>
      </c>
      <c r="L1030" t="s">
        <v>70</v>
      </c>
      <c r="M1030" t="s">
        <v>27</v>
      </c>
      <c r="N1030" t="s">
        <v>28</v>
      </c>
      <c r="O1030" t="s">
        <v>48</v>
      </c>
      <c r="P1030" t="s">
        <v>934</v>
      </c>
      <c r="Q1030">
        <v>0</v>
      </c>
      <c r="R1030">
        <v>142</v>
      </c>
      <c r="S1030">
        <v>14</v>
      </c>
      <c r="T1030">
        <v>3</v>
      </c>
      <c r="U1030" t="b">
        <v>1</v>
      </c>
    </row>
    <row r="1031" spans="1:21" x14ac:dyDescent="0.25">
      <c r="A1031" t="s">
        <v>2090</v>
      </c>
      <c r="B1031" s="1">
        <v>41129</v>
      </c>
      <c r="C1031">
        <v>8</v>
      </c>
      <c r="D1031">
        <v>8</v>
      </c>
      <c r="E1031">
        <v>2012</v>
      </c>
      <c r="F1031" s="1">
        <v>41129</v>
      </c>
      <c r="G1031" t="s">
        <v>2091</v>
      </c>
      <c r="H1031" t="s">
        <v>33</v>
      </c>
      <c r="I1031" t="s">
        <v>80</v>
      </c>
      <c r="J1031" t="s">
        <v>80</v>
      </c>
      <c r="K1031" t="s">
        <v>36</v>
      </c>
      <c r="L1031" t="s">
        <v>70</v>
      </c>
      <c r="M1031" t="s">
        <v>27</v>
      </c>
      <c r="N1031" t="s">
        <v>28</v>
      </c>
      <c r="O1031" t="s">
        <v>39</v>
      </c>
      <c r="P1031" t="s">
        <v>1717</v>
      </c>
      <c r="Q1031">
        <v>0</v>
      </c>
      <c r="R1031">
        <v>69</v>
      </c>
      <c r="S1031">
        <v>27</v>
      </c>
      <c r="T1031">
        <v>6</v>
      </c>
      <c r="U1031" t="b">
        <v>0</v>
      </c>
    </row>
    <row r="1032" spans="1:21" x14ac:dyDescent="0.25">
      <c r="A1032" t="s">
        <v>2092</v>
      </c>
      <c r="B1032" s="1">
        <v>41129</v>
      </c>
      <c r="C1032">
        <v>8</v>
      </c>
      <c r="D1032">
        <v>8</v>
      </c>
      <c r="E1032">
        <v>2012</v>
      </c>
      <c r="F1032" s="1">
        <v>41129</v>
      </c>
      <c r="G1032" t="s">
        <v>2093</v>
      </c>
      <c r="H1032" t="s">
        <v>44</v>
      </c>
      <c r="I1032" t="s">
        <v>738</v>
      </c>
      <c r="J1032" t="s">
        <v>2094</v>
      </c>
      <c r="K1032" t="s">
        <v>47</v>
      </c>
      <c r="L1032" t="s">
        <v>70</v>
      </c>
      <c r="M1032" t="s">
        <v>27</v>
      </c>
      <c r="N1032" t="s">
        <v>56</v>
      </c>
      <c r="O1032" t="s">
        <v>81</v>
      </c>
      <c r="P1032" t="s">
        <v>2095</v>
      </c>
      <c r="Q1032">
        <v>0</v>
      </c>
      <c r="R1032">
        <v>562</v>
      </c>
      <c r="S1032">
        <v>50</v>
      </c>
      <c r="T1032">
        <v>8</v>
      </c>
      <c r="U1032" t="b">
        <v>0</v>
      </c>
    </row>
    <row r="1033" spans="1:21" x14ac:dyDescent="0.25">
      <c r="A1033" t="s">
        <v>2096</v>
      </c>
      <c r="B1033" s="1">
        <v>41129</v>
      </c>
      <c r="C1033">
        <v>8</v>
      </c>
      <c r="D1033">
        <v>8</v>
      </c>
      <c r="E1033">
        <v>2012</v>
      </c>
      <c r="F1033" s="1">
        <v>41129</v>
      </c>
      <c r="G1033" t="s">
        <v>1424</v>
      </c>
      <c r="H1033" t="s">
        <v>320</v>
      </c>
      <c r="I1033" t="s">
        <v>321</v>
      </c>
      <c r="J1033" t="s">
        <v>321</v>
      </c>
      <c r="K1033" t="s">
        <v>36</v>
      </c>
      <c r="L1033" t="s">
        <v>37</v>
      </c>
      <c r="M1033" t="s">
        <v>38</v>
      </c>
      <c r="N1033" t="s">
        <v>28</v>
      </c>
      <c r="O1033" t="s">
        <v>48</v>
      </c>
      <c r="P1033" t="s">
        <v>1228</v>
      </c>
      <c r="Q1033">
        <v>0</v>
      </c>
      <c r="R1033">
        <v>48</v>
      </c>
      <c r="S1033">
        <v>2</v>
      </c>
      <c r="T1033">
        <v>3</v>
      </c>
      <c r="U1033" t="b">
        <v>1</v>
      </c>
    </row>
    <row r="1034" spans="1:21" x14ac:dyDescent="0.25">
      <c r="A1034" t="s">
        <v>2096</v>
      </c>
      <c r="B1034" s="1">
        <v>41129</v>
      </c>
      <c r="C1034">
        <v>8</v>
      </c>
      <c r="D1034">
        <v>8</v>
      </c>
      <c r="E1034">
        <v>2012</v>
      </c>
      <c r="F1034" s="1">
        <v>41129</v>
      </c>
      <c r="G1034" t="s">
        <v>1424</v>
      </c>
      <c r="H1034" t="s">
        <v>320</v>
      </c>
      <c r="I1034" t="s">
        <v>321</v>
      </c>
      <c r="J1034" t="s">
        <v>321</v>
      </c>
      <c r="K1034" t="s">
        <v>36</v>
      </c>
      <c r="L1034" t="s">
        <v>37</v>
      </c>
      <c r="M1034" t="s">
        <v>38</v>
      </c>
      <c r="N1034" t="s">
        <v>28</v>
      </c>
      <c r="O1034" t="s">
        <v>39</v>
      </c>
      <c r="P1034" t="s">
        <v>1685</v>
      </c>
      <c r="Q1034">
        <v>0</v>
      </c>
      <c r="R1034">
        <v>197</v>
      </c>
      <c r="S1034">
        <v>85</v>
      </c>
      <c r="T1034">
        <v>4</v>
      </c>
      <c r="U1034" t="b">
        <v>0</v>
      </c>
    </row>
    <row r="1035" spans="1:21" x14ac:dyDescent="0.25">
      <c r="A1035" t="s">
        <v>2096</v>
      </c>
      <c r="B1035" s="1">
        <v>41129</v>
      </c>
      <c r="C1035">
        <v>8</v>
      </c>
      <c r="D1035">
        <v>8</v>
      </c>
      <c r="E1035">
        <v>2012</v>
      </c>
      <c r="F1035" s="1">
        <v>41129</v>
      </c>
      <c r="G1035" t="s">
        <v>1424</v>
      </c>
      <c r="H1035" t="s">
        <v>320</v>
      </c>
      <c r="I1035" t="s">
        <v>321</v>
      </c>
      <c r="J1035" t="s">
        <v>321</v>
      </c>
      <c r="K1035" t="s">
        <v>36</v>
      </c>
      <c r="L1035" t="s">
        <v>37</v>
      </c>
      <c r="M1035" t="s">
        <v>38</v>
      </c>
      <c r="N1035" t="s">
        <v>28</v>
      </c>
      <c r="O1035" t="s">
        <v>111</v>
      </c>
      <c r="P1035" t="s">
        <v>1082</v>
      </c>
      <c r="Q1035">
        <v>0</v>
      </c>
      <c r="R1035">
        <v>50</v>
      </c>
      <c r="S1035">
        <v>24</v>
      </c>
      <c r="T1035">
        <v>4</v>
      </c>
      <c r="U1035" t="b">
        <v>1</v>
      </c>
    </row>
    <row r="1036" spans="1:21" x14ac:dyDescent="0.25">
      <c r="A1036" t="s">
        <v>2097</v>
      </c>
      <c r="B1036" s="1">
        <v>41130</v>
      </c>
      <c r="C1036">
        <v>9</v>
      </c>
      <c r="D1036">
        <v>8</v>
      </c>
      <c r="E1036">
        <v>2012</v>
      </c>
      <c r="F1036" s="1">
        <v>41130</v>
      </c>
      <c r="G1036" t="s">
        <v>2098</v>
      </c>
      <c r="H1036" t="s">
        <v>33</v>
      </c>
      <c r="I1036" t="s">
        <v>34</v>
      </c>
      <c r="J1036" t="s">
        <v>2099</v>
      </c>
      <c r="K1036" t="s">
        <v>36</v>
      </c>
      <c r="L1036" t="s">
        <v>37</v>
      </c>
      <c r="M1036" t="s">
        <v>27</v>
      </c>
      <c r="N1036" t="s">
        <v>71</v>
      </c>
      <c r="O1036" t="s">
        <v>72</v>
      </c>
      <c r="P1036" t="s">
        <v>1174</v>
      </c>
      <c r="Q1036">
        <v>0</v>
      </c>
      <c r="R1036">
        <v>133</v>
      </c>
      <c r="S1036">
        <v>-4</v>
      </c>
      <c r="T1036">
        <v>1</v>
      </c>
      <c r="U1036" t="b">
        <v>0</v>
      </c>
    </row>
    <row r="1037" spans="1:21" x14ac:dyDescent="0.25">
      <c r="A1037" t="s">
        <v>2100</v>
      </c>
      <c r="B1037" s="1">
        <v>41131</v>
      </c>
      <c r="C1037">
        <v>10</v>
      </c>
      <c r="D1037">
        <v>8</v>
      </c>
      <c r="E1037">
        <v>2012</v>
      </c>
      <c r="F1037" s="1">
        <v>41131</v>
      </c>
      <c r="G1037" t="s">
        <v>2101</v>
      </c>
      <c r="H1037" t="s">
        <v>67</v>
      </c>
      <c r="I1037" t="s">
        <v>68</v>
      </c>
      <c r="J1037" t="s">
        <v>486</v>
      </c>
      <c r="K1037" t="s">
        <v>25</v>
      </c>
      <c r="L1037" t="s">
        <v>37</v>
      </c>
      <c r="M1037" t="s">
        <v>27</v>
      </c>
      <c r="N1037" t="s">
        <v>28</v>
      </c>
      <c r="O1037" t="s">
        <v>48</v>
      </c>
      <c r="P1037" t="s">
        <v>1075</v>
      </c>
      <c r="Q1037">
        <v>1</v>
      </c>
      <c r="R1037">
        <v>38</v>
      </c>
      <c r="S1037">
        <v>-8</v>
      </c>
      <c r="T1037">
        <v>4</v>
      </c>
      <c r="U1037" t="b">
        <v>0</v>
      </c>
    </row>
    <row r="1038" spans="1:21" x14ac:dyDescent="0.25">
      <c r="A1038" t="s">
        <v>2100</v>
      </c>
      <c r="B1038" s="1">
        <v>41131</v>
      </c>
      <c r="C1038">
        <v>10</v>
      </c>
      <c r="D1038">
        <v>8</v>
      </c>
      <c r="E1038">
        <v>2012</v>
      </c>
      <c r="F1038" s="1">
        <v>41131</v>
      </c>
      <c r="G1038" t="s">
        <v>2101</v>
      </c>
      <c r="H1038" t="s">
        <v>67</v>
      </c>
      <c r="I1038" t="s">
        <v>68</v>
      </c>
      <c r="J1038" t="s">
        <v>486</v>
      </c>
      <c r="K1038" t="s">
        <v>25</v>
      </c>
      <c r="L1038" t="s">
        <v>37</v>
      </c>
      <c r="M1038" t="s">
        <v>27</v>
      </c>
      <c r="N1038" t="s">
        <v>28</v>
      </c>
      <c r="O1038" t="s">
        <v>39</v>
      </c>
      <c r="P1038" t="s">
        <v>2102</v>
      </c>
      <c r="Q1038">
        <v>1</v>
      </c>
      <c r="R1038">
        <v>251</v>
      </c>
      <c r="S1038">
        <v>-146</v>
      </c>
      <c r="T1038">
        <v>10</v>
      </c>
      <c r="U1038" t="b">
        <v>0</v>
      </c>
    </row>
    <row r="1039" spans="1:21" x14ac:dyDescent="0.25">
      <c r="A1039" t="s">
        <v>2103</v>
      </c>
      <c r="B1039" s="1">
        <v>41132</v>
      </c>
      <c r="C1039">
        <v>11</v>
      </c>
      <c r="D1039">
        <v>8</v>
      </c>
      <c r="E1039">
        <v>2012</v>
      </c>
      <c r="F1039" s="1">
        <v>41132</v>
      </c>
      <c r="G1039" t="s">
        <v>2104</v>
      </c>
      <c r="H1039" t="s">
        <v>61</v>
      </c>
      <c r="I1039" t="s">
        <v>450</v>
      </c>
      <c r="J1039" t="s">
        <v>532</v>
      </c>
      <c r="K1039" t="s">
        <v>36</v>
      </c>
      <c r="L1039" t="s">
        <v>70</v>
      </c>
      <c r="M1039" t="s">
        <v>38</v>
      </c>
      <c r="N1039" t="s">
        <v>28</v>
      </c>
      <c r="O1039" t="s">
        <v>48</v>
      </c>
      <c r="P1039" t="s">
        <v>981</v>
      </c>
      <c r="Q1039">
        <v>0</v>
      </c>
      <c r="R1039">
        <v>52</v>
      </c>
      <c r="S1039">
        <v>18</v>
      </c>
      <c r="T1039">
        <v>2</v>
      </c>
      <c r="U1039" t="b">
        <v>1</v>
      </c>
    </row>
    <row r="1040" spans="1:21" x14ac:dyDescent="0.25">
      <c r="A1040" t="s">
        <v>2105</v>
      </c>
      <c r="B1040" s="1">
        <v>41132</v>
      </c>
      <c r="C1040">
        <v>11</v>
      </c>
      <c r="D1040">
        <v>8</v>
      </c>
      <c r="E1040">
        <v>2012</v>
      </c>
      <c r="F1040" s="1">
        <v>41132</v>
      </c>
      <c r="G1040" t="s">
        <v>1077</v>
      </c>
      <c r="H1040" t="s">
        <v>33</v>
      </c>
      <c r="I1040" t="s">
        <v>313</v>
      </c>
      <c r="J1040" t="s">
        <v>314</v>
      </c>
      <c r="K1040" t="s">
        <v>36</v>
      </c>
      <c r="L1040" t="s">
        <v>70</v>
      </c>
      <c r="M1040" t="s">
        <v>38</v>
      </c>
      <c r="N1040" t="s">
        <v>56</v>
      </c>
      <c r="O1040" t="s">
        <v>81</v>
      </c>
      <c r="P1040" t="s">
        <v>2106</v>
      </c>
      <c r="Q1040">
        <v>0</v>
      </c>
      <c r="R1040">
        <v>176</v>
      </c>
      <c r="S1040">
        <v>19</v>
      </c>
      <c r="T1040">
        <v>3</v>
      </c>
      <c r="U1040" t="b">
        <v>1</v>
      </c>
    </row>
    <row r="1041" spans="1:21" x14ac:dyDescent="0.25">
      <c r="A1041" t="s">
        <v>2107</v>
      </c>
      <c r="B1041" s="1">
        <v>41132</v>
      </c>
      <c r="C1041">
        <v>11</v>
      </c>
      <c r="D1041">
        <v>8</v>
      </c>
      <c r="E1041">
        <v>2012</v>
      </c>
      <c r="F1041" s="1">
        <v>41132</v>
      </c>
      <c r="G1041" t="s">
        <v>853</v>
      </c>
      <c r="H1041" t="s">
        <v>44</v>
      </c>
      <c r="I1041" t="s">
        <v>460</v>
      </c>
      <c r="J1041" t="s">
        <v>2108</v>
      </c>
      <c r="K1041" t="s">
        <v>47</v>
      </c>
      <c r="L1041" t="s">
        <v>37</v>
      </c>
      <c r="M1041" t="s">
        <v>38</v>
      </c>
      <c r="N1041" t="s">
        <v>28</v>
      </c>
      <c r="O1041" t="s">
        <v>183</v>
      </c>
      <c r="P1041" t="s">
        <v>651</v>
      </c>
      <c r="Q1041">
        <v>0</v>
      </c>
      <c r="R1041">
        <v>173</v>
      </c>
      <c r="S1041">
        <v>0</v>
      </c>
      <c r="T1041">
        <v>5</v>
      </c>
      <c r="U1041" t="b">
        <v>1</v>
      </c>
    </row>
    <row r="1042" spans="1:21" x14ac:dyDescent="0.25">
      <c r="A1042" t="s">
        <v>2109</v>
      </c>
      <c r="B1042" s="1">
        <v>41132</v>
      </c>
      <c r="C1042">
        <v>11</v>
      </c>
      <c r="D1042">
        <v>8</v>
      </c>
      <c r="E1042">
        <v>2012</v>
      </c>
      <c r="F1042" s="1">
        <v>41132</v>
      </c>
      <c r="G1042" t="s">
        <v>1665</v>
      </c>
      <c r="H1042" t="s">
        <v>61</v>
      </c>
      <c r="I1042" t="s">
        <v>108</v>
      </c>
      <c r="J1042" t="s">
        <v>2001</v>
      </c>
      <c r="K1042" t="s">
        <v>36</v>
      </c>
      <c r="L1042" t="s">
        <v>37</v>
      </c>
      <c r="M1042" t="s">
        <v>27</v>
      </c>
      <c r="N1042" t="s">
        <v>28</v>
      </c>
      <c r="O1042" t="s">
        <v>54</v>
      </c>
      <c r="P1042" t="s">
        <v>2110</v>
      </c>
      <c r="Q1042">
        <v>0</v>
      </c>
      <c r="R1042">
        <v>53</v>
      </c>
      <c r="S1042">
        <v>-2</v>
      </c>
      <c r="T1042">
        <v>3</v>
      </c>
      <c r="U1042" t="b">
        <v>0</v>
      </c>
    </row>
    <row r="1043" spans="1:21" x14ac:dyDescent="0.25">
      <c r="A1043" t="s">
        <v>2111</v>
      </c>
      <c r="B1043" s="1">
        <v>41132</v>
      </c>
      <c r="C1043">
        <v>11</v>
      </c>
      <c r="D1043">
        <v>8</v>
      </c>
      <c r="E1043">
        <v>2012</v>
      </c>
      <c r="F1043" s="1">
        <v>41132</v>
      </c>
      <c r="G1043" t="s">
        <v>1721</v>
      </c>
      <c r="H1043" t="s">
        <v>61</v>
      </c>
      <c r="I1043" t="s">
        <v>62</v>
      </c>
      <c r="J1043" t="s">
        <v>2112</v>
      </c>
      <c r="K1043" t="s">
        <v>36</v>
      </c>
      <c r="L1043" t="s">
        <v>37</v>
      </c>
      <c r="M1043" t="s">
        <v>38</v>
      </c>
      <c r="N1043" t="s">
        <v>28</v>
      </c>
      <c r="O1043" t="s">
        <v>48</v>
      </c>
      <c r="P1043" t="s">
        <v>2113</v>
      </c>
      <c r="Q1043">
        <v>0</v>
      </c>
      <c r="R1043">
        <v>147</v>
      </c>
      <c r="S1043">
        <v>42</v>
      </c>
      <c r="T1043">
        <v>3</v>
      </c>
      <c r="U1043" t="b">
        <v>1</v>
      </c>
    </row>
    <row r="1044" spans="1:21" x14ac:dyDescent="0.25">
      <c r="A1044" t="s">
        <v>2111</v>
      </c>
      <c r="B1044" s="1">
        <v>41132</v>
      </c>
      <c r="C1044">
        <v>11</v>
      </c>
      <c r="D1044">
        <v>8</v>
      </c>
      <c r="E1044">
        <v>2012</v>
      </c>
      <c r="F1044" s="1">
        <v>41132</v>
      </c>
      <c r="G1044" t="s">
        <v>1721</v>
      </c>
      <c r="H1044" t="s">
        <v>61</v>
      </c>
      <c r="I1044" t="s">
        <v>62</v>
      </c>
      <c r="J1044" t="s">
        <v>2112</v>
      </c>
      <c r="K1044" t="s">
        <v>36</v>
      </c>
      <c r="L1044" t="s">
        <v>37</v>
      </c>
      <c r="M1044" t="s">
        <v>38</v>
      </c>
      <c r="N1044" t="s">
        <v>28</v>
      </c>
      <c r="O1044" t="s">
        <v>39</v>
      </c>
      <c r="P1044" t="s">
        <v>2114</v>
      </c>
      <c r="Q1044">
        <v>0</v>
      </c>
      <c r="R1044">
        <v>30</v>
      </c>
      <c r="S1044">
        <v>5</v>
      </c>
      <c r="T1044">
        <v>1</v>
      </c>
      <c r="U1044" t="b">
        <v>1</v>
      </c>
    </row>
    <row r="1045" spans="1:21" x14ac:dyDescent="0.25">
      <c r="A1045" t="s">
        <v>2111</v>
      </c>
      <c r="B1045" s="1">
        <v>41132</v>
      </c>
      <c r="C1045">
        <v>11</v>
      </c>
      <c r="D1045">
        <v>8</v>
      </c>
      <c r="E1045">
        <v>2012</v>
      </c>
      <c r="F1045" s="1">
        <v>41132</v>
      </c>
      <c r="G1045" t="s">
        <v>1721</v>
      </c>
      <c r="H1045" t="s">
        <v>61</v>
      </c>
      <c r="I1045" t="s">
        <v>62</v>
      </c>
      <c r="J1045" t="s">
        <v>2112</v>
      </c>
      <c r="K1045" t="s">
        <v>36</v>
      </c>
      <c r="L1045" t="s">
        <v>37</v>
      </c>
      <c r="M1045" t="s">
        <v>38</v>
      </c>
      <c r="N1045" t="s">
        <v>28</v>
      </c>
      <c r="O1045" t="s">
        <v>111</v>
      </c>
      <c r="P1045" t="s">
        <v>112</v>
      </c>
      <c r="Q1045">
        <v>0</v>
      </c>
      <c r="R1045">
        <v>70</v>
      </c>
      <c r="S1045">
        <v>4</v>
      </c>
      <c r="T1045">
        <v>3</v>
      </c>
      <c r="U1045" t="b">
        <v>1</v>
      </c>
    </row>
    <row r="1046" spans="1:21" x14ac:dyDescent="0.25">
      <c r="A1046" t="s">
        <v>2111</v>
      </c>
      <c r="B1046" s="1">
        <v>41132</v>
      </c>
      <c r="C1046">
        <v>11</v>
      </c>
      <c r="D1046">
        <v>8</v>
      </c>
      <c r="E1046">
        <v>2012</v>
      </c>
      <c r="F1046" s="1">
        <v>41132</v>
      </c>
      <c r="G1046" t="s">
        <v>1721</v>
      </c>
      <c r="H1046" t="s">
        <v>61</v>
      </c>
      <c r="I1046" t="s">
        <v>62</v>
      </c>
      <c r="J1046" t="s">
        <v>2112</v>
      </c>
      <c r="K1046" t="s">
        <v>36</v>
      </c>
      <c r="L1046" t="s">
        <v>37</v>
      </c>
      <c r="M1046" t="s">
        <v>38</v>
      </c>
      <c r="N1046" t="s">
        <v>28</v>
      </c>
      <c r="O1046" t="s">
        <v>54</v>
      </c>
      <c r="P1046" t="s">
        <v>1211</v>
      </c>
      <c r="Q1046">
        <v>0</v>
      </c>
      <c r="R1046">
        <v>127</v>
      </c>
      <c r="S1046">
        <v>-7</v>
      </c>
      <c r="T1046">
        <v>7</v>
      </c>
      <c r="U1046" t="b">
        <v>1</v>
      </c>
    </row>
    <row r="1047" spans="1:21" x14ac:dyDescent="0.25">
      <c r="A1047" t="s">
        <v>2115</v>
      </c>
      <c r="B1047" s="1">
        <v>41132</v>
      </c>
      <c r="C1047">
        <v>11</v>
      </c>
      <c r="D1047">
        <v>8</v>
      </c>
      <c r="E1047">
        <v>2012</v>
      </c>
      <c r="F1047" s="1">
        <v>41132</v>
      </c>
      <c r="G1047" t="s">
        <v>1347</v>
      </c>
      <c r="H1047" t="s">
        <v>67</v>
      </c>
      <c r="I1047" t="s">
        <v>68</v>
      </c>
      <c r="J1047" t="s">
        <v>486</v>
      </c>
      <c r="K1047" t="s">
        <v>25</v>
      </c>
      <c r="L1047" t="s">
        <v>37</v>
      </c>
      <c r="M1047" t="s">
        <v>98</v>
      </c>
      <c r="N1047" t="s">
        <v>28</v>
      </c>
      <c r="O1047" t="s">
        <v>151</v>
      </c>
      <c r="P1047" t="s">
        <v>2116</v>
      </c>
      <c r="Q1047">
        <v>1</v>
      </c>
      <c r="R1047">
        <v>51</v>
      </c>
      <c r="S1047">
        <v>-9</v>
      </c>
      <c r="T1047">
        <v>6</v>
      </c>
      <c r="U1047" t="b">
        <v>0</v>
      </c>
    </row>
    <row r="1048" spans="1:21" x14ac:dyDescent="0.25">
      <c r="A1048" t="s">
        <v>2117</v>
      </c>
      <c r="B1048" s="1">
        <v>41132</v>
      </c>
      <c r="C1048">
        <v>11</v>
      </c>
      <c r="D1048">
        <v>8</v>
      </c>
      <c r="E1048">
        <v>2012</v>
      </c>
      <c r="F1048" s="1">
        <v>41132</v>
      </c>
      <c r="G1048" t="s">
        <v>2118</v>
      </c>
      <c r="H1048" t="s">
        <v>598</v>
      </c>
      <c r="I1048" t="s">
        <v>1658</v>
      </c>
      <c r="J1048" t="s">
        <v>1659</v>
      </c>
      <c r="K1048" t="s">
        <v>36</v>
      </c>
      <c r="L1048" t="s">
        <v>37</v>
      </c>
      <c r="M1048" t="s">
        <v>38</v>
      </c>
      <c r="N1048" t="s">
        <v>28</v>
      </c>
      <c r="O1048" t="s">
        <v>39</v>
      </c>
      <c r="P1048" t="s">
        <v>1238</v>
      </c>
      <c r="Q1048">
        <v>0</v>
      </c>
      <c r="R1048">
        <v>46</v>
      </c>
      <c r="S1048">
        <v>13</v>
      </c>
      <c r="T1048">
        <v>3</v>
      </c>
      <c r="U1048" t="b">
        <v>0</v>
      </c>
    </row>
    <row r="1049" spans="1:21" x14ac:dyDescent="0.25">
      <c r="A1049" t="s">
        <v>2117</v>
      </c>
      <c r="B1049" s="1">
        <v>41132</v>
      </c>
      <c r="C1049">
        <v>11</v>
      </c>
      <c r="D1049">
        <v>8</v>
      </c>
      <c r="E1049">
        <v>2012</v>
      </c>
      <c r="F1049" s="1">
        <v>41132</v>
      </c>
      <c r="G1049" t="s">
        <v>2118</v>
      </c>
      <c r="H1049" t="s">
        <v>598</v>
      </c>
      <c r="I1049" t="s">
        <v>1658</v>
      </c>
      <c r="J1049" t="s">
        <v>1659</v>
      </c>
      <c r="K1049" t="s">
        <v>36</v>
      </c>
      <c r="L1049" t="s">
        <v>37</v>
      </c>
      <c r="M1049" t="s">
        <v>38</v>
      </c>
      <c r="N1049" t="s">
        <v>28</v>
      </c>
      <c r="O1049" t="s">
        <v>183</v>
      </c>
      <c r="P1049" t="s">
        <v>2119</v>
      </c>
      <c r="Q1049">
        <v>0</v>
      </c>
      <c r="R1049">
        <v>180</v>
      </c>
      <c r="S1049">
        <v>39</v>
      </c>
      <c r="T1049">
        <v>5</v>
      </c>
      <c r="U1049" t="b">
        <v>0</v>
      </c>
    </row>
    <row r="1050" spans="1:21" x14ac:dyDescent="0.25">
      <c r="A1050" t="s">
        <v>2120</v>
      </c>
      <c r="B1050" s="1">
        <v>41153</v>
      </c>
      <c r="C1050">
        <v>1</v>
      </c>
      <c r="D1050">
        <v>9</v>
      </c>
      <c r="E1050">
        <v>2012</v>
      </c>
      <c r="F1050" s="1">
        <v>41153</v>
      </c>
      <c r="G1050" t="s">
        <v>2121</v>
      </c>
      <c r="H1050" t="s">
        <v>120</v>
      </c>
      <c r="I1050" t="s">
        <v>209</v>
      </c>
      <c r="J1050" t="s">
        <v>210</v>
      </c>
      <c r="K1050" t="s">
        <v>47</v>
      </c>
      <c r="L1050" t="s">
        <v>70</v>
      </c>
      <c r="M1050" t="s">
        <v>38</v>
      </c>
      <c r="N1050" t="s">
        <v>56</v>
      </c>
      <c r="O1050" t="s">
        <v>185</v>
      </c>
      <c r="P1050" t="s">
        <v>512</v>
      </c>
      <c r="Q1050">
        <v>0</v>
      </c>
      <c r="R1050">
        <v>379</v>
      </c>
      <c r="S1050">
        <v>27</v>
      </c>
      <c r="T1050">
        <v>2</v>
      </c>
      <c r="U1050" t="b">
        <v>1</v>
      </c>
    </row>
    <row r="1051" spans="1:21" x14ac:dyDescent="0.25">
      <c r="A1051" t="s">
        <v>2122</v>
      </c>
      <c r="B1051" s="1">
        <v>41153</v>
      </c>
      <c r="C1051">
        <v>1</v>
      </c>
      <c r="D1051">
        <v>9</v>
      </c>
      <c r="E1051">
        <v>2012</v>
      </c>
      <c r="F1051" s="1">
        <v>41153</v>
      </c>
      <c r="G1051" t="s">
        <v>969</v>
      </c>
      <c r="H1051" t="s">
        <v>44</v>
      </c>
      <c r="I1051" t="s">
        <v>96</v>
      </c>
      <c r="J1051" t="s">
        <v>2123</v>
      </c>
      <c r="K1051" t="s">
        <v>47</v>
      </c>
      <c r="L1051" t="s">
        <v>37</v>
      </c>
      <c r="M1051" t="s">
        <v>38</v>
      </c>
      <c r="N1051" t="s">
        <v>71</v>
      </c>
      <c r="O1051" t="s">
        <v>72</v>
      </c>
      <c r="P1051" t="s">
        <v>2124</v>
      </c>
      <c r="Q1051">
        <v>0</v>
      </c>
      <c r="R1051">
        <v>1022</v>
      </c>
      <c r="S1051">
        <v>61</v>
      </c>
      <c r="T1051">
        <v>6</v>
      </c>
      <c r="U1051" t="b">
        <v>1</v>
      </c>
    </row>
    <row r="1052" spans="1:21" x14ac:dyDescent="0.25">
      <c r="A1052" t="s">
        <v>2122</v>
      </c>
      <c r="B1052" s="1">
        <v>41153</v>
      </c>
      <c r="C1052">
        <v>1</v>
      </c>
      <c r="D1052">
        <v>9</v>
      </c>
      <c r="E1052">
        <v>2012</v>
      </c>
      <c r="F1052" s="1">
        <v>41153</v>
      </c>
      <c r="G1052" t="s">
        <v>969</v>
      </c>
      <c r="H1052" t="s">
        <v>44</v>
      </c>
      <c r="I1052" t="s">
        <v>96</v>
      </c>
      <c r="J1052" t="s">
        <v>2123</v>
      </c>
      <c r="K1052" t="s">
        <v>47</v>
      </c>
      <c r="L1052" t="s">
        <v>37</v>
      </c>
      <c r="M1052" t="s">
        <v>38</v>
      </c>
      <c r="N1052" t="s">
        <v>28</v>
      </c>
      <c r="O1052" t="s">
        <v>29</v>
      </c>
      <c r="P1052" t="s">
        <v>2125</v>
      </c>
      <c r="Q1052">
        <v>0</v>
      </c>
      <c r="R1052">
        <v>44</v>
      </c>
      <c r="S1052">
        <v>20</v>
      </c>
      <c r="T1052">
        <v>2</v>
      </c>
      <c r="U1052" t="b">
        <v>0</v>
      </c>
    </row>
    <row r="1053" spans="1:21" x14ac:dyDescent="0.25">
      <c r="A1053" t="s">
        <v>2122</v>
      </c>
      <c r="B1053" s="1">
        <v>41153</v>
      </c>
      <c r="C1053">
        <v>1</v>
      </c>
      <c r="D1053">
        <v>9</v>
      </c>
      <c r="E1053">
        <v>2012</v>
      </c>
      <c r="F1053" s="1">
        <v>41153</v>
      </c>
      <c r="G1053" t="s">
        <v>969</v>
      </c>
      <c r="H1053" t="s">
        <v>44</v>
      </c>
      <c r="I1053" t="s">
        <v>96</v>
      </c>
      <c r="J1053" t="s">
        <v>2123</v>
      </c>
      <c r="K1053" t="s">
        <v>47</v>
      </c>
      <c r="L1053" t="s">
        <v>37</v>
      </c>
      <c r="M1053" t="s">
        <v>38</v>
      </c>
      <c r="N1053" t="s">
        <v>28</v>
      </c>
      <c r="O1053" t="s">
        <v>29</v>
      </c>
      <c r="P1053" t="s">
        <v>2126</v>
      </c>
      <c r="Q1053">
        <v>0</v>
      </c>
      <c r="R1053">
        <v>60</v>
      </c>
      <c r="S1053">
        <v>18</v>
      </c>
      <c r="T1053">
        <v>2</v>
      </c>
      <c r="U1053" t="b">
        <v>0</v>
      </c>
    </row>
    <row r="1054" spans="1:21" x14ac:dyDescent="0.25">
      <c r="A1054" t="s">
        <v>2122</v>
      </c>
      <c r="B1054" s="1">
        <v>41153</v>
      </c>
      <c r="C1054">
        <v>1</v>
      </c>
      <c r="D1054">
        <v>9</v>
      </c>
      <c r="E1054">
        <v>2012</v>
      </c>
      <c r="F1054" s="1">
        <v>41153</v>
      </c>
      <c r="G1054" t="s">
        <v>969</v>
      </c>
      <c r="H1054" t="s">
        <v>44</v>
      </c>
      <c r="I1054" t="s">
        <v>96</v>
      </c>
      <c r="J1054" t="s">
        <v>2123</v>
      </c>
      <c r="K1054" t="s">
        <v>47</v>
      </c>
      <c r="L1054" t="s">
        <v>37</v>
      </c>
      <c r="M1054" t="s">
        <v>38</v>
      </c>
      <c r="N1054" t="s">
        <v>28</v>
      </c>
      <c r="O1054" t="s">
        <v>54</v>
      </c>
      <c r="P1054" t="s">
        <v>2089</v>
      </c>
      <c r="Q1054">
        <v>0</v>
      </c>
      <c r="R1054">
        <v>170</v>
      </c>
      <c r="S1054">
        <v>-40</v>
      </c>
      <c r="T1054">
        <v>2</v>
      </c>
      <c r="U1054" t="b">
        <v>0</v>
      </c>
    </row>
    <row r="1055" spans="1:21" x14ac:dyDescent="0.25">
      <c r="A1055" t="s">
        <v>2127</v>
      </c>
      <c r="B1055" s="1">
        <v>41153</v>
      </c>
      <c r="C1055">
        <v>1</v>
      </c>
      <c r="D1055">
        <v>9</v>
      </c>
      <c r="E1055">
        <v>2012</v>
      </c>
      <c r="F1055" s="1">
        <v>41153</v>
      </c>
      <c r="G1055" t="s">
        <v>753</v>
      </c>
      <c r="H1055" t="s">
        <v>33</v>
      </c>
      <c r="I1055" t="s">
        <v>34</v>
      </c>
      <c r="J1055" t="s">
        <v>609</v>
      </c>
      <c r="K1055" t="s">
        <v>36</v>
      </c>
      <c r="L1055" t="s">
        <v>37</v>
      </c>
      <c r="M1055" t="s">
        <v>38</v>
      </c>
      <c r="N1055" t="s">
        <v>56</v>
      </c>
      <c r="O1055" t="s">
        <v>57</v>
      </c>
      <c r="P1055" t="s">
        <v>2128</v>
      </c>
      <c r="Q1055">
        <v>0</v>
      </c>
      <c r="R1055">
        <v>920</v>
      </c>
      <c r="S1055">
        <v>303</v>
      </c>
      <c r="T1055">
        <v>3</v>
      </c>
      <c r="U1055" t="b">
        <v>1</v>
      </c>
    </row>
    <row r="1056" spans="1:21" x14ac:dyDescent="0.25">
      <c r="A1056" t="s">
        <v>2129</v>
      </c>
      <c r="B1056" s="1">
        <v>41154</v>
      </c>
      <c r="C1056">
        <v>2</v>
      </c>
      <c r="D1056">
        <v>9</v>
      </c>
      <c r="E1056">
        <v>2012</v>
      </c>
      <c r="F1056" s="1">
        <v>41154</v>
      </c>
      <c r="G1056" t="s">
        <v>2130</v>
      </c>
      <c r="H1056" t="s">
        <v>61</v>
      </c>
      <c r="I1056" t="s">
        <v>173</v>
      </c>
      <c r="J1056" t="s">
        <v>174</v>
      </c>
      <c r="K1056" t="s">
        <v>36</v>
      </c>
      <c r="L1056" t="s">
        <v>26</v>
      </c>
      <c r="M1056" t="s">
        <v>38</v>
      </c>
      <c r="N1056" t="s">
        <v>28</v>
      </c>
      <c r="O1056" t="s">
        <v>48</v>
      </c>
      <c r="P1056" t="s">
        <v>305</v>
      </c>
      <c r="Q1056">
        <v>0</v>
      </c>
      <c r="R1056">
        <v>23</v>
      </c>
      <c r="S1056">
        <v>4</v>
      </c>
      <c r="T1056">
        <v>1</v>
      </c>
      <c r="U1056" t="b">
        <v>1</v>
      </c>
    </row>
    <row r="1057" spans="1:21" x14ac:dyDescent="0.25">
      <c r="A1057" t="s">
        <v>2129</v>
      </c>
      <c r="B1057" s="1">
        <v>41154</v>
      </c>
      <c r="C1057">
        <v>2</v>
      </c>
      <c r="D1057">
        <v>9</v>
      </c>
      <c r="E1057">
        <v>2012</v>
      </c>
      <c r="F1057" s="1">
        <v>41154</v>
      </c>
      <c r="G1057" t="s">
        <v>2130</v>
      </c>
      <c r="H1057" t="s">
        <v>61</v>
      </c>
      <c r="I1057" t="s">
        <v>173</v>
      </c>
      <c r="J1057" t="s">
        <v>174</v>
      </c>
      <c r="K1057" t="s">
        <v>36</v>
      </c>
      <c r="L1057" t="s">
        <v>26</v>
      </c>
      <c r="M1057" t="s">
        <v>38</v>
      </c>
      <c r="N1057" t="s">
        <v>28</v>
      </c>
      <c r="O1057" t="s">
        <v>227</v>
      </c>
      <c r="P1057" t="s">
        <v>1916</v>
      </c>
      <c r="Q1057">
        <v>0</v>
      </c>
      <c r="R1057">
        <v>38</v>
      </c>
      <c r="S1057">
        <v>19</v>
      </c>
      <c r="T1057">
        <v>3</v>
      </c>
      <c r="U1057" t="b">
        <v>1</v>
      </c>
    </row>
    <row r="1058" spans="1:21" x14ac:dyDescent="0.25">
      <c r="A1058" t="s">
        <v>2129</v>
      </c>
      <c r="B1058" s="1">
        <v>41154</v>
      </c>
      <c r="C1058">
        <v>2</v>
      </c>
      <c r="D1058">
        <v>9</v>
      </c>
      <c r="E1058">
        <v>2012</v>
      </c>
      <c r="F1058" s="1">
        <v>41154</v>
      </c>
      <c r="G1058" t="s">
        <v>2130</v>
      </c>
      <c r="H1058" t="s">
        <v>61</v>
      </c>
      <c r="I1058" t="s">
        <v>173</v>
      </c>
      <c r="J1058" t="s">
        <v>174</v>
      </c>
      <c r="K1058" t="s">
        <v>36</v>
      </c>
      <c r="L1058" t="s">
        <v>26</v>
      </c>
      <c r="M1058" t="s">
        <v>38</v>
      </c>
      <c r="N1058" t="s">
        <v>28</v>
      </c>
      <c r="O1058" t="s">
        <v>54</v>
      </c>
      <c r="P1058" t="s">
        <v>904</v>
      </c>
      <c r="Q1058">
        <v>0</v>
      </c>
      <c r="R1058">
        <v>559</v>
      </c>
      <c r="S1058">
        <v>93</v>
      </c>
      <c r="T1058">
        <v>11</v>
      </c>
      <c r="U1058" t="b">
        <v>1</v>
      </c>
    </row>
    <row r="1059" spans="1:21" x14ac:dyDescent="0.25">
      <c r="A1059" t="s">
        <v>2129</v>
      </c>
      <c r="B1059" s="1">
        <v>41154</v>
      </c>
      <c r="C1059">
        <v>2</v>
      </c>
      <c r="D1059">
        <v>9</v>
      </c>
      <c r="E1059">
        <v>2012</v>
      </c>
      <c r="F1059" s="1">
        <v>41154</v>
      </c>
      <c r="G1059" t="s">
        <v>2130</v>
      </c>
      <c r="H1059" t="s">
        <v>61</v>
      </c>
      <c r="I1059" t="s">
        <v>173</v>
      </c>
      <c r="J1059" t="s">
        <v>174</v>
      </c>
      <c r="K1059" t="s">
        <v>36</v>
      </c>
      <c r="L1059" t="s">
        <v>26</v>
      </c>
      <c r="M1059" t="s">
        <v>38</v>
      </c>
      <c r="N1059" t="s">
        <v>28</v>
      </c>
      <c r="O1059" t="s">
        <v>54</v>
      </c>
      <c r="P1059" t="s">
        <v>2131</v>
      </c>
      <c r="Q1059">
        <v>0</v>
      </c>
      <c r="R1059">
        <v>246</v>
      </c>
      <c r="S1059">
        <v>-14</v>
      </c>
      <c r="T1059">
        <v>5</v>
      </c>
      <c r="U1059" t="b">
        <v>1</v>
      </c>
    </row>
    <row r="1060" spans="1:21" x14ac:dyDescent="0.25">
      <c r="A1060" t="s">
        <v>2129</v>
      </c>
      <c r="B1060" s="1">
        <v>41154</v>
      </c>
      <c r="C1060">
        <v>2</v>
      </c>
      <c r="D1060">
        <v>9</v>
      </c>
      <c r="E1060">
        <v>2012</v>
      </c>
      <c r="F1060" s="1">
        <v>41154</v>
      </c>
      <c r="G1060" t="s">
        <v>2130</v>
      </c>
      <c r="H1060" t="s">
        <v>61</v>
      </c>
      <c r="I1060" t="s">
        <v>173</v>
      </c>
      <c r="J1060" t="s">
        <v>174</v>
      </c>
      <c r="K1060" t="s">
        <v>36</v>
      </c>
      <c r="L1060" t="s">
        <v>26</v>
      </c>
      <c r="M1060" t="s">
        <v>38</v>
      </c>
      <c r="N1060" t="s">
        <v>56</v>
      </c>
      <c r="O1060" t="s">
        <v>185</v>
      </c>
      <c r="P1060" t="s">
        <v>1002</v>
      </c>
      <c r="Q1060">
        <v>0</v>
      </c>
      <c r="R1060">
        <v>668</v>
      </c>
      <c r="S1060">
        <v>-31</v>
      </c>
      <c r="T1060">
        <v>3</v>
      </c>
      <c r="U1060" t="b">
        <v>1</v>
      </c>
    </row>
    <row r="1061" spans="1:21" x14ac:dyDescent="0.25">
      <c r="A1061" t="s">
        <v>2129</v>
      </c>
      <c r="B1061" s="1">
        <v>41154</v>
      </c>
      <c r="C1061">
        <v>2</v>
      </c>
      <c r="D1061">
        <v>9</v>
      </c>
      <c r="E1061">
        <v>2012</v>
      </c>
      <c r="F1061" s="1">
        <v>41154</v>
      </c>
      <c r="G1061" t="s">
        <v>2130</v>
      </c>
      <c r="H1061" t="s">
        <v>61</v>
      </c>
      <c r="I1061" t="s">
        <v>173</v>
      </c>
      <c r="J1061" t="s">
        <v>174</v>
      </c>
      <c r="K1061" t="s">
        <v>36</v>
      </c>
      <c r="L1061" t="s">
        <v>26</v>
      </c>
      <c r="M1061" t="s">
        <v>38</v>
      </c>
      <c r="N1061" t="s">
        <v>56</v>
      </c>
      <c r="O1061" t="s">
        <v>57</v>
      </c>
      <c r="P1061" t="s">
        <v>2132</v>
      </c>
      <c r="Q1061">
        <v>0</v>
      </c>
      <c r="R1061">
        <v>284</v>
      </c>
      <c r="S1061">
        <v>100</v>
      </c>
      <c r="T1061">
        <v>2</v>
      </c>
      <c r="U1061" t="b">
        <v>1</v>
      </c>
    </row>
    <row r="1062" spans="1:21" x14ac:dyDescent="0.25">
      <c r="A1062" t="s">
        <v>2133</v>
      </c>
      <c r="B1062" s="1">
        <v>41154</v>
      </c>
      <c r="C1062">
        <v>2</v>
      </c>
      <c r="D1062">
        <v>9</v>
      </c>
      <c r="E1062">
        <v>2012</v>
      </c>
      <c r="F1062" s="1">
        <v>41154</v>
      </c>
      <c r="G1062" t="s">
        <v>2134</v>
      </c>
      <c r="H1062" t="s">
        <v>67</v>
      </c>
      <c r="I1062" t="s">
        <v>68</v>
      </c>
      <c r="J1062" t="s">
        <v>1775</v>
      </c>
      <c r="K1062" t="s">
        <v>25</v>
      </c>
      <c r="L1062" t="s">
        <v>26</v>
      </c>
      <c r="M1062" t="s">
        <v>38</v>
      </c>
      <c r="N1062" t="s">
        <v>28</v>
      </c>
      <c r="O1062" t="s">
        <v>111</v>
      </c>
      <c r="P1062" t="s">
        <v>2135</v>
      </c>
      <c r="Q1062">
        <v>0</v>
      </c>
      <c r="R1062">
        <v>42</v>
      </c>
      <c r="S1062">
        <v>3</v>
      </c>
      <c r="T1062">
        <v>5</v>
      </c>
      <c r="U1062" t="b">
        <v>1</v>
      </c>
    </row>
    <row r="1063" spans="1:21" x14ac:dyDescent="0.25">
      <c r="A1063" t="s">
        <v>2136</v>
      </c>
      <c r="B1063" s="1">
        <v>41154</v>
      </c>
      <c r="C1063">
        <v>2</v>
      </c>
      <c r="D1063">
        <v>9</v>
      </c>
      <c r="E1063">
        <v>2012</v>
      </c>
      <c r="F1063" s="1">
        <v>41154</v>
      </c>
      <c r="G1063" t="s">
        <v>2045</v>
      </c>
      <c r="H1063" t="s">
        <v>33</v>
      </c>
      <c r="I1063" t="s">
        <v>266</v>
      </c>
      <c r="J1063" t="s">
        <v>2137</v>
      </c>
      <c r="K1063" t="s">
        <v>36</v>
      </c>
      <c r="L1063" t="s">
        <v>70</v>
      </c>
      <c r="M1063" t="s">
        <v>38</v>
      </c>
      <c r="N1063" t="s">
        <v>56</v>
      </c>
      <c r="O1063" t="s">
        <v>57</v>
      </c>
      <c r="P1063" t="s">
        <v>476</v>
      </c>
      <c r="Q1063">
        <v>0</v>
      </c>
      <c r="R1063">
        <v>236</v>
      </c>
      <c r="S1063">
        <v>116</v>
      </c>
      <c r="T1063">
        <v>2</v>
      </c>
      <c r="U1063" t="b">
        <v>1</v>
      </c>
    </row>
    <row r="1064" spans="1:21" x14ac:dyDescent="0.25">
      <c r="A1064" t="s">
        <v>2138</v>
      </c>
      <c r="B1064" s="1">
        <v>41155</v>
      </c>
      <c r="C1064">
        <v>3</v>
      </c>
      <c r="D1064">
        <v>9</v>
      </c>
      <c r="E1064">
        <v>2012</v>
      </c>
      <c r="F1064" s="1">
        <v>41155</v>
      </c>
      <c r="G1064" t="s">
        <v>1376</v>
      </c>
      <c r="H1064" t="s">
        <v>1260</v>
      </c>
      <c r="I1064" t="s">
        <v>2139</v>
      </c>
      <c r="J1064" t="s">
        <v>2140</v>
      </c>
      <c r="K1064" t="s">
        <v>25</v>
      </c>
      <c r="L1064" t="s">
        <v>37</v>
      </c>
      <c r="M1064" t="s">
        <v>38</v>
      </c>
      <c r="N1064" t="s">
        <v>56</v>
      </c>
      <c r="O1064" t="s">
        <v>185</v>
      </c>
      <c r="P1064" t="s">
        <v>2141</v>
      </c>
      <c r="Q1064">
        <v>0</v>
      </c>
      <c r="R1064">
        <v>249</v>
      </c>
      <c r="S1064">
        <v>40</v>
      </c>
      <c r="T1064">
        <v>2</v>
      </c>
      <c r="U1064" t="b">
        <v>1</v>
      </c>
    </row>
    <row r="1065" spans="1:21" x14ac:dyDescent="0.25">
      <c r="A1065" t="s">
        <v>2142</v>
      </c>
      <c r="B1065" s="1">
        <v>41155</v>
      </c>
      <c r="C1065">
        <v>3</v>
      </c>
      <c r="D1065">
        <v>9</v>
      </c>
      <c r="E1065">
        <v>2012</v>
      </c>
      <c r="F1065" s="1">
        <v>41155</v>
      </c>
      <c r="G1065" t="s">
        <v>2028</v>
      </c>
      <c r="H1065" t="s">
        <v>67</v>
      </c>
      <c r="I1065" t="s">
        <v>2143</v>
      </c>
      <c r="J1065" t="s">
        <v>2144</v>
      </c>
      <c r="K1065" t="s">
        <v>25</v>
      </c>
      <c r="L1065" t="s">
        <v>37</v>
      </c>
      <c r="M1065" t="s">
        <v>27</v>
      </c>
      <c r="N1065" t="s">
        <v>28</v>
      </c>
      <c r="O1065" t="s">
        <v>39</v>
      </c>
      <c r="P1065" t="s">
        <v>2145</v>
      </c>
      <c r="Q1065">
        <v>0</v>
      </c>
      <c r="R1065">
        <v>64</v>
      </c>
      <c r="S1065">
        <v>24</v>
      </c>
      <c r="T1065">
        <v>2</v>
      </c>
      <c r="U1065" t="b">
        <v>0</v>
      </c>
    </row>
    <row r="1066" spans="1:21" x14ac:dyDescent="0.25">
      <c r="A1066" t="s">
        <v>2146</v>
      </c>
      <c r="B1066" s="1">
        <v>41155</v>
      </c>
      <c r="C1066">
        <v>3</v>
      </c>
      <c r="D1066">
        <v>9</v>
      </c>
      <c r="E1066">
        <v>2012</v>
      </c>
      <c r="F1066" s="1">
        <v>41155</v>
      </c>
      <c r="G1066" t="s">
        <v>2147</v>
      </c>
      <c r="H1066" t="s">
        <v>44</v>
      </c>
      <c r="I1066" t="s">
        <v>85</v>
      </c>
      <c r="J1066" t="s">
        <v>86</v>
      </c>
      <c r="K1066" t="s">
        <v>47</v>
      </c>
      <c r="L1066" t="s">
        <v>70</v>
      </c>
      <c r="M1066" t="s">
        <v>27</v>
      </c>
      <c r="N1066" t="s">
        <v>71</v>
      </c>
      <c r="O1066" t="s">
        <v>74</v>
      </c>
      <c r="P1066" t="s">
        <v>2148</v>
      </c>
      <c r="Q1066">
        <v>1</v>
      </c>
      <c r="R1066">
        <v>133</v>
      </c>
      <c r="S1066">
        <v>-119</v>
      </c>
      <c r="T1066">
        <v>2</v>
      </c>
      <c r="U1066" t="b">
        <v>1</v>
      </c>
    </row>
    <row r="1067" spans="1:21" x14ac:dyDescent="0.25">
      <c r="A1067" t="s">
        <v>2149</v>
      </c>
      <c r="B1067" s="1">
        <v>41156</v>
      </c>
      <c r="C1067">
        <v>4</v>
      </c>
      <c r="D1067">
        <v>9</v>
      </c>
      <c r="E1067">
        <v>2012</v>
      </c>
      <c r="F1067" s="1">
        <v>41156</v>
      </c>
      <c r="G1067" t="s">
        <v>889</v>
      </c>
      <c r="H1067" t="s">
        <v>33</v>
      </c>
      <c r="I1067" t="s">
        <v>80</v>
      </c>
      <c r="J1067" t="s">
        <v>80</v>
      </c>
      <c r="K1067" t="s">
        <v>36</v>
      </c>
      <c r="L1067" t="s">
        <v>26</v>
      </c>
      <c r="M1067" t="s">
        <v>38</v>
      </c>
      <c r="N1067" t="s">
        <v>56</v>
      </c>
      <c r="O1067" t="s">
        <v>104</v>
      </c>
      <c r="P1067" t="s">
        <v>1431</v>
      </c>
      <c r="Q1067">
        <v>0</v>
      </c>
      <c r="R1067">
        <v>948</v>
      </c>
      <c r="S1067">
        <v>126</v>
      </c>
      <c r="T1067">
        <v>13</v>
      </c>
      <c r="U1067" t="b">
        <v>0</v>
      </c>
    </row>
    <row r="1068" spans="1:21" x14ac:dyDescent="0.25">
      <c r="A1068" t="s">
        <v>2150</v>
      </c>
      <c r="B1068" s="1">
        <v>41156</v>
      </c>
      <c r="C1068">
        <v>4</v>
      </c>
      <c r="D1068">
        <v>9</v>
      </c>
      <c r="E1068">
        <v>2012</v>
      </c>
      <c r="F1068" s="1">
        <v>41156</v>
      </c>
      <c r="G1068" t="s">
        <v>1998</v>
      </c>
      <c r="H1068" t="s">
        <v>44</v>
      </c>
      <c r="I1068" t="s">
        <v>280</v>
      </c>
      <c r="J1068" t="s">
        <v>281</v>
      </c>
      <c r="K1068" t="s">
        <v>47</v>
      </c>
      <c r="L1068" t="s">
        <v>37</v>
      </c>
      <c r="M1068" t="s">
        <v>38</v>
      </c>
      <c r="N1068" t="s">
        <v>28</v>
      </c>
      <c r="O1068" t="s">
        <v>111</v>
      </c>
      <c r="P1068" t="s">
        <v>2151</v>
      </c>
      <c r="Q1068">
        <v>0</v>
      </c>
      <c r="R1068">
        <v>99</v>
      </c>
      <c r="S1068">
        <v>8</v>
      </c>
      <c r="T1068">
        <v>4</v>
      </c>
      <c r="U1068" t="b">
        <v>1</v>
      </c>
    </row>
    <row r="1069" spans="1:21" x14ac:dyDescent="0.25">
      <c r="A1069" t="s">
        <v>2150</v>
      </c>
      <c r="B1069" s="1">
        <v>41156</v>
      </c>
      <c r="C1069">
        <v>4</v>
      </c>
      <c r="D1069">
        <v>9</v>
      </c>
      <c r="E1069">
        <v>2012</v>
      </c>
      <c r="F1069" s="1">
        <v>41156</v>
      </c>
      <c r="G1069" t="s">
        <v>1998</v>
      </c>
      <c r="H1069" t="s">
        <v>44</v>
      </c>
      <c r="I1069" t="s">
        <v>280</v>
      </c>
      <c r="J1069" t="s">
        <v>281</v>
      </c>
      <c r="K1069" t="s">
        <v>47</v>
      </c>
      <c r="L1069" t="s">
        <v>37</v>
      </c>
      <c r="M1069" t="s">
        <v>38</v>
      </c>
      <c r="N1069" t="s">
        <v>56</v>
      </c>
      <c r="O1069" t="s">
        <v>185</v>
      </c>
      <c r="P1069" t="s">
        <v>2152</v>
      </c>
      <c r="Q1069">
        <v>0</v>
      </c>
      <c r="R1069">
        <v>368</v>
      </c>
      <c r="S1069">
        <v>29</v>
      </c>
      <c r="T1069">
        <v>3</v>
      </c>
      <c r="U1069" t="b">
        <v>1</v>
      </c>
    </row>
    <row r="1070" spans="1:21" x14ac:dyDescent="0.25">
      <c r="A1070" t="s">
        <v>2153</v>
      </c>
      <c r="B1070" s="1">
        <v>41156</v>
      </c>
      <c r="C1070">
        <v>4</v>
      </c>
      <c r="D1070">
        <v>9</v>
      </c>
      <c r="E1070">
        <v>2012</v>
      </c>
      <c r="F1070" s="1">
        <v>41156</v>
      </c>
      <c r="G1070" t="s">
        <v>2154</v>
      </c>
      <c r="H1070" t="s">
        <v>1976</v>
      </c>
      <c r="I1070" t="s">
        <v>1977</v>
      </c>
      <c r="J1070" t="s">
        <v>2155</v>
      </c>
      <c r="K1070" t="s">
        <v>25</v>
      </c>
      <c r="L1070" t="s">
        <v>37</v>
      </c>
      <c r="M1070" t="s">
        <v>38</v>
      </c>
      <c r="N1070" t="s">
        <v>28</v>
      </c>
      <c r="O1070" t="s">
        <v>39</v>
      </c>
      <c r="P1070" t="s">
        <v>1451</v>
      </c>
      <c r="Q1070">
        <v>1</v>
      </c>
      <c r="R1070">
        <v>21</v>
      </c>
      <c r="S1070">
        <v>-12</v>
      </c>
      <c r="T1070">
        <v>3</v>
      </c>
      <c r="U1070" t="b">
        <v>1</v>
      </c>
    </row>
    <row r="1071" spans="1:21" x14ac:dyDescent="0.25">
      <c r="A1071" t="s">
        <v>2156</v>
      </c>
      <c r="B1071" s="1">
        <v>41157</v>
      </c>
      <c r="C1071">
        <v>5</v>
      </c>
      <c r="D1071">
        <v>9</v>
      </c>
      <c r="E1071">
        <v>2012</v>
      </c>
      <c r="F1071" s="1">
        <v>41157</v>
      </c>
      <c r="G1071" t="s">
        <v>1144</v>
      </c>
      <c r="H1071" t="s">
        <v>61</v>
      </c>
      <c r="I1071" t="s">
        <v>108</v>
      </c>
      <c r="J1071" t="s">
        <v>2157</v>
      </c>
      <c r="K1071" t="s">
        <v>36</v>
      </c>
      <c r="L1071" t="s">
        <v>37</v>
      </c>
      <c r="M1071" t="s">
        <v>268</v>
      </c>
      <c r="N1071" t="s">
        <v>28</v>
      </c>
      <c r="O1071" t="s">
        <v>151</v>
      </c>
      <c r="P1071" t="s">
        <v>2158</v>
      </c>
      <c r="Q1071">
        <v>0</v>
      </c>
      <c r="R1071">
        <v>55</v>
      </c>
      <c r="S1071">
        <v>17</v>
      </c>
      <c r="T1071">
        <v>4</v>
      </c>
      <c r="U1071" t="b">
        <v>0</v>
      </c>
    </row>
    <row r="1072" spans="1:21" x14ac:dyDescent="0.25">
      <c r="A1072" t="s">
        <v>2159</v>
      </c>
      <c r="B1072" s="1">
        <v>41157</v>
      </c>
      <c r="C1072">
        <v>5</v>
      </c>
      <c r="D1072">
        <v>9</v>
      </c>
      <c r="E1072">
        <v>2012</v>
      </c>
      <c r="F1072" s="1">
        <v>41157</v>
      </c>
      <c r="G1072" t="s">
        <v>1804</v>
      </c>
      <c r="H1072" t="s">
        <v>61</v>
      </c>
      <c r="I1072" t="s">
        <v>308</v>
      </c>
      <c r="J1072" t="s">
        <v>2160</v>
      </c>
      <c r="K1072" t="s">
        <v>36</v>
      </c>
      <c r="L1072" t="s">
        <v>37</v>
      </c>
      <c r="M1072" t="s">
        <v>38</v>
      </c>
      <c r="N1072" t="s">
        <v>28</v>
      </c>
      <c r="O1072" t="s">
        <v>54</v>
      </c>
      <c r="P1072" t="s">
        <v>1846</v>
      </c>
      <c r="Q1072">
        <v>0</v>
      </c>
      <c r="R1072">
        <v>71</v>
      </c>
      <c r="S1072">
        <v>25</v>
      </c>
      <c r="T1072">
        <v>3</v>
      </c>
      <c r="U1072" t="b">
        <v>1</v>
      </c>
    </row>
    <row r="1073" spans="1:21" x14ac:dyDescent="0.25">
      <c r="A1073" t="s">
        <v>2161</v>
      </c>
      <c r="B1073" s="1">
        <v>41157</v>
      </c>
      <c r="C1073">
        <v>5</v>
      </c>
      <c r="D1073">
        <v>9</v>
      </c>
      <c r="E1073">
        <v>2012</v>
      </c>
      <c r="F1073" s="1">
        <v>41157</v>
      </c>
      <c r="G1073" t="s">
        <v>2162</v>
      </c>
      <c r="H1073" t="s">
        <v>293</v>
      </c>
      <c r="I1073" t="s">
        <v>714</v>
      </c>
      <c r="J1073" t="s">
        <v>715</v>
      </c>
      <c r="K1073" t="s">
        <v>36</v>
      </c>
      <c r="L1073" t="s">
        <v>26</v>
      </c>
      <c r="M1073" t="s">
        <v>27</v>
      </c>
      <c r="N1073" t="s">
        <v>28</v>
      </c>
      <c r="O1073" t="s">
        <v>151</v>
      </c>
      <c r="P1073" t="s">
        <v>2163</v>
      </c>
      <c r="Q1073">
        <v>1</v>
      </c>
      <c r="R1073">
        <v>11</v>
      </c>
      <c r="S1073">
        <v>-7</v>
      </c>
      <c r="T1073">
        <v>2</v>
      </c>
      <c r="U1073" t="b">
        <v>1</v>
      </c>
    </row>
    <row r="1074" spans="1:21" x14ac:dyDescent="0.25">
      <c r="A1074" t="s">
        <v>2164</v>
      </c>
      <c r="B1074" s="1">
        <v>41158</v>
      </c>
      <c r="C1074">
        <v>6</v>
      </c>
      <c r="D1074">
        <v>9</v>
      </c>
      <c r="E1074">
        <v>2012</v>
      </c>
      <c r="F1074" s="1">
        <v>41158</v>
      </c>
      <c r="G1074" t="s">
        <v>509</v>
      </c>
      <c r="H1074" t="s">
        <v>120</v>
      </c>
      <c r="I1074" t="s">
        <v>778</v>
      </c>
      <c r="J1074" t="s">
        <v>778</v>
      </c>
      <c r="K1074" t="s">
        <v>47</v>
      </c>
      <c r="L1074" t="s">
        <v>37</v>
      </c>
      <c r="M1074" t="s">
        <v>38</v>
      </c>
      <c r="N1074" t="s">
        <v>28</v>
      </c>
      <c r="O1074" t="s">
        <v>183</v>
      </c>
      <c r="P1074" t="s">
        <v>2165</v>
      </c>
      <c r="Q1074">
        <v>0</v>
      </c>
      <c r="R1074">
        <v>55</v>
      </c>
      <c r="S1074">
        <v>2</v>
      </c>
      <c r="T1074">
        <v>2</v>
      </c>
      <c r="U1074" t="b">
        <v>1</v>
      </c>
    </row>
    <row r="1075" spans="1:21" x14ac:dyDescent="0.25">
      <c r="A1075" t="s">
        <v>2166</v>
      </c>
      <c r="B1075" s="1">
        <v>41158</v>
      </c>
      <c r="C1075">
        <v>6</v>
      </c>
      <c r="D1075">
        <v>9</v>
      </c>
      <c r="E1075">
        <v>2012</v>
      </c>
      <c r="F1075" s="1">
        <v>41158</v>
      </c>
      <c r="G1075" t="s">
        <v>2118</v>
      </c>
      <c r="H1075" t="s">
        <v>23</v>
      </c>
      <c r="I1075" t="s">
        <v>381</v>
      </c>
      <c r="J1075" t="s">
        <v>381</v>
      </c>
      <c r="K1075" t="s">
        <v>25</v>
      </c>
      <c r="L1075" t="s">
        <v>37</v>
      </c>
      <c r="M1075" t="s">
        <v>38</v>
      </c>
      <c r="N1075" t="s">
        <v>71</v>
      </c>
      <c r="O1075" t="s">
        <v>74</v>
      </c>
      <c r="P1075" t="s">
        <v>2167</v>
      </c>
      <c r="Q1075">
        <v>1</v>
      </c>
      <c r="R1075">
        <v>159</v>
      </c>
      <c r="S1075">
        <v>-29</v>
      </c>
      <c r="T1075">
        <v>6</v>
      </c>
      <c r="U1075" t="b">
        <v>0</v>
      </c>
    </row>
    <row r="1076" spans="1:21" x14ac:dyDescent="0.25">
      <c r="A1076" t="s">
        <v>2166</v>
      </c>
      <c r="B1076" s="1">
        <v>41158</v>
      </c>
      <c r="C1076">
        <v>6</v>
      </c>
      <c r="D1076">
        <v>9</v>
      </c>
      <c r="E1076">
        <v>2012</v>
      </c>
      <c r="F1076" s="1">
        <v>41158</v>
      </c>
      <c r="G1076" t="s">
        <v>2118</v>
      </c>
      <c r="H1076" t="s">
        <v>23</v>
      </c>
      <c r="I1076" t="s">
        <v>381</v>
      </c>
      <c r="J1076" t="s">
        <v>381</v>
      </c>
      <c r="K1076" t="s">
        <v>25</v>
      </c>
      <c r="L1076" t="s">
        <v>37</v>
      </c>
      <c r="M1076" t="s">
        <v>38</v>
      </c>
      <c r="N1076" t="s">
        <v>28</v>
      </c>
      <c r="O1076" t="s">
        <v>151</v>
      </c>
      <c r="P1076" t="s">
        <v>2168</v>
      </c>
      <c r="Q1076">
        <v>1</v>
      </c>
      <c r="R1076">
        <v>12</v>
      </c>
      <c r="S1076">
        <v>-6</v>
      </c>
      <c r="T1076">
        <v>2</v>
      </c>
      <c r="U1076" t="b">
        <v>1</v>
      </c>
    </row>
    <row r="1077" spans="1:21" x14ac:dyDescent="0.25">
      <c r="A1077" t="s">
        <v>2166</v>
      </c>
      <c r="B1077" s="1">
        <v>41158</v>
      </c>
      <c r="C1077">
        <v>6</v>
      </c>
      <c r="D1077">
        <v>9</v>
      </c>
      <c r="E1077">
        <v>2012</v>
      </c>
      <c r="F1077" s="1">
        <v>41158</v>
      </c>
      <c r="G1077" t="s">
        <v>2118</v>
      </c>
      <c r="H1077" t="s">
        <v>23</v>
      </c>
      <c r="I1077" t="s">
        <v>381</v>
      </c>
      <c r="J1077" t="s">
        <v>381</v>
      </c>
      <c r="K1077" t="s">
        <v>25</v>
      </c>
      <c r="L1077" t="s">
        <v>37</v>
      </c>
      <c r="M1077" t="s">
        <v>38</v>
      </c>
      <c r="N1077" t="s">
        <v>28</v>
      </c>
      <c r="O1077" t="s">
        <v>29</v>
      </c>
      <c r="P1077" t="s">
        <v>2169</v>
      </c>
      <c r="Q1077">
        <v>1</v>
      </c>
      <c r="R1077">
        <v>8</v>
      </c>
      <c r="S1077">
        <v>-5</v>
      </c>
      <c r="T1077">
        <v>1</v>
      </c>
      <c r="U1077" t="b">
        <v>1</v>
      </c>
    </row>
    <row r="1078" spans="1:21" x14ac:dyDescent="0.25">
      <c r="A1078" t="s">
        <v>2166</v>
      </c>
      <c r="B1078" s="1">
        <v>41158</v>
      </c>
      <c r="C1078">
        <v>6</v>
      </c>
      <c r="D1078">
        <v>9</v>
      </c>
      <c r="E1078">
        <v>2012</v>
      </c>
      <c r="F1078" s="1">
        <v>41158</v>
      </c>
      <c r="G1078" t="s">
        <v>2118</v>
      </c>
      <c r="H1078" t="s">
        <v>23</v>
      </c>
      <c r="I1078" t="s">
        <v>381</v>
      </c>
      <c r="J1078" t="s">
        <v>381</v>
      </c>
      <c r="K1078" t="s">
        <v>25</v>
      </c>
      <c r="L1078" t="s">
        <v>37</v>
      </c>
      <c r="M1078" t="s">
        <v>38</v>
      </c>
      <c r="N1078" t="s">
        <v>28</v>
      </c>
      <c r="O1078" t="s">
        <v>29</v>
      </c>
      <c r="P1078" t="s">
        <v>30</v>
      </c>
      <c r="Q1078">
        <v>1</v>
      </c>
      <c r="R1078">
        <v>60</v>
      </c>
      <c r="S1078">
        <v>-35</v>
      </c>
      <c r="T1078">
        <v>4</v>
      </c>
      <c r="U1078" t="b">
        <v>0</v>
      </c>
    </row>
    <row r="1079" spans="1:21" x14ac:dyDescent="0.25">
      <c r="A1079" t="s">
        <v>2166</v>
      </c>
      <c r="B1079" s="1">
        <v>41158</v>
      </c>
      <c r="C1079">
        <v>6</v>
      </c>
      <c r="D1079">
        <v>9</v>
      </c>
      <c r="E1079">
        <v>2012</v>
      </c>
      <c r="F1079" s="1">
        <v>41158</v>
      </c>
      <c r="G1079" t="s">
        <v>2118</v>
      </c>
      <c r="H1079" t="s">
        <v>23</v>
      </c>
      <c r="I1079" t="s">
        <v>381</v>
      </c>
      <c r="J1079" t="s">
        <v>381</v>
      </c>
      <c r="K1079" t="s">
        <v>25</v>
      </c>
      <c r="L1079" t="s">
        <v>37</v>
      </c>
      <c r="M1079" t="s">
        <v>38</v>
      </c>
      <c r="N1079" t="s">
        <v>56</v>
      </c>
      <c r="O1079" t="s">
        <v>104</v>
      </c>
      <c r="P1079" t="s">
        <v>2170</v>
      </c>
      <c r="Q1079">
        <v>1</v>
      </c>
      <c r="R1079">
        <v>249</v>
      </c>
      <c r="S1079">
        <v>-149</v>
      </c>
      <c r="T1079">
        <v>4</v>
      </c>
      <c r="U1079" t="b">
        <v>1</v>
      </c>
    </row>
    <row r="1080" spans="1:21" x14ac:dyDescent="0.25">
      <c r="A1080" t="s">
        <v>2171</v>
      </c>
      <c r="B1080" s="1">
        <v>41160</v>
      </c>
      <c r="C1080">
        <v>8</v>
      </c>
      <c r="D1080">
        <v>9</v>
      </c>
      <c r="E1080">
        <v>2012</v>
      </c>
      <c r="F1080" s="1">
        <v>41160</v>
      </c>
      <c r="G1080" t="s">
        <v>1337</v>
      </c>
      <c r="H1080" t="s">
        <v>44</v>
      </c>
      <c r="I1080" t="s">
        <v>45</v>
      </c>
      <c r="J1080" t="s">
        <v>385</v>
      </c>
      <c r="K1080" t="s">
        <v>47</v>
      </c>
      <c r="L1080" t="s">
        <v>37</v>
      </c>
      <c r="M1080" t="s">
        <v>38</v>
      </c>
      <c r="N1080" t="s">
        <v>28</v>
      </c>
      <c r="O1080" t="s">
        <v>29</v>
      </c>
      <c r="P1080" t="s">
        <v>2172</v>
      </c>
      <c r="Q1080">
        <v>0</v>
      </c>
      <c r="R1080">
        <v>53</v>
      </c>
      <c r="S1080">
        <v>12</v>
      </c>
      <c r="T1080">
        <v>2</v>
      </c>
      <c r="U1080" t="b">
        <v>1</v>
      </c>
    </row>
    <row r="1081" spans="1:21" x14ac:dyDescent="0.25">
      <c r="A1081" t="s">
        <v>2171</v>
      </c>
      <c r="B1081" s="1">
        <v>41160</v>
      </c>
      <c r="C1081">
        <v>8</v>
      </c>
      <c r="D1081">
        <v>9</v>
      </c>
      <c r="E1081">
        <v>2012</v>
      </c>
      <c r="F1081" s="1">
        <v>41160</v>
      </c>
      <c r="G1081" t="s">
        <v>1337</v>
      </c>
      <c r="H1081" t="s">
        <v>44</v>
      </c>
      <c r="I1081" t="s">
        <v>45</v>
      </c>
      <c r="J1081" t="s">
        <v>385</v>
      </c>
      <c r="K1081" t="s">
        <v>47</v>
      </c>
      <c r="L1081" t="s">
        <v>37</v>
      </c>
      <c r="M1081" t="s">
        <v>38</v>
      </c>
      <c r="N1081" t="s">
        <v>28</v>
      </c>
      <c r="O1081" t="s">
        <v>183</v>
      </c>
      <c r="P1081" t="s">
        <v>2173</v>
      </c>
      <c r="Q1081">
        <v>0</v>
      </c>
      <c r="R1081">
        <v>89</v>
      </c>
      <c r="S1081">
        <v>36</v>
      </c>
      <c r="T1081">
        <v>3</v>
      </c>
      <c r="U1081" t="b">
        <v>1</v>
      </c>
    </row>
    <row r="1082" spans="1:21" x14ac:dyDescent="0.25">
      <c r="A1082" t="s">
        <v>2174</v>
      </c>
      <c r="B1082" s="1">
        <v>41160</v>
      </c>
      <c r="C1082">
        <v>8</v>
      </c>
      <c r="D1082">
        <v>9</v>
      </c>
      <c r="E1082">
        <v>2012</v>
      </c>
      <c r="F1082" s="1">
        <v>41160</v>
      </c>
      <c r="G1082" t="s">
        <v>1657</v>
      </c>
      <c r="H1082" t="s">
        <v>67</v>
      </c>
      <c r="I1082" t="s">
        <v>496</v>
      </c>
      <c r="J1082" t="s">
        <v>497</v>
      </c>
      <c r="K1082" t="s">
        <v>25</v>
      </c>
      <c r="L1082" t="s">
        <v>37</v>
      </c>
      <c r="M1082" t="s">
        <v>38</v>
      </c>
      <c r="N1082" t="s">
        <v>28</v>
      </c>
      <c r="O1082" t="s">
        <v>227</v>
      </c>
      <c r="P1082" t="s">
        <v>475</v>
      </c>
      <c r="Q1082">
        <v>0</v>
      </c>
      <c r="R1082">
        <v>107</v>
      </c>
      <c r="S1082">
        <v>23</v>
      </c>
      <c r="T1082">
        <v>9</v>
      </c>
      <c r="U1082" t="b">
        <v>1</v>
      </c>
    </row>
    <row r="1083" spans="1:21" x14ac:dyDescent="0.25">
      <c r="A1083" t="s">
        <v>2175</v>
      </c>
      <c r="B1083" s="1">
        <v>41160</v>
      </c>
      <c r="C1083">
        <v>8</v>
      </c>
      <c r="D1083">
        <v>9</v>
      </c>
      <c r="E1083">
        <v>2012</v>
      </c>
      <c r="F1083" s="1">
        <v>41160</v>
      </c>
      <c r="G1083" t="s">
        <v>2176</v>
      </c>
      <c r="H1083" t="s">
        <v>61</v>
      </c>
      <c r="I1083" t="s">
        <v>308</v>
      </c>
      <c r="J1083" t="s">
        <v>2160</v>
      </c>
      <c r="K1083" t="s">
        <v>36</v>
      </c>
      <c r="L1083" t="s">
        <v>26</v>
      </c>
      <c r="M1083" t="s">
        <v>38</v>
      </c>
      <c r="N1083" t="s">
        <v>28</v>
      </c>
      <c r="O1083" t="s">
        <v>48</v>
      </c>
      <c r="P1083" t="s">
        <v>1026</v>
      </c>
      <c r="Q1083">
        <v>0</v>
      </c>
      <c r="R1083">
        <v>292</v>
      </c>
      <c r="S1083">
        <v>125</v>
      </c>
      <c r="T1083">
        <v>6</v>
      </c>
      <c r="U1083" t="b">
        <v>0</v>
      </c>
    </row>
    <row r="1084" spans="1:21" x14ac:dyDescent="0.25">
      <c r="A1084" t="s">
        <v>2175</v>
      </c>
      <c r="B1084" s="1">
        <v>41160</v>
      </c>
      <c r="C1084">
        <v>8</v>
      </c>
      <c r="D1084">
        <v>9</v>
      </c>
      <c r="E1084">
        <v>2012</v>
      </c>
      <c r="F1084" s="1">
        <v>41160</v>
      </c>
      <c r="G1084" t="s">
        <v>2176</v>
      </c>
      <c r="H1084" t="s">
        <v>61</v>
      </c>
      <c r="I1084" t="s">
        <v>308</v>
      </c>
      <c r="J1084" t="s">
        <v>2160</v>
      </c>
      <c r="K1084" t="s">
        <v>36</v>
      </c>
      <c r="L1084" t="s">
        <v>26</v>
      </c>
      <c r="M1084" t="s">
        <v>38</v>
      </c>
      <c r="N1084" t="s">
        <v>28</v>
      </c>
      <c r="O1084" t="s">
        <v>48</v>
      </c>
      <c r="P1084" t="s">
        <v>1364</v>
      </c>
      <c r="Q1084">
        <v>0</v>
      </c>
      <c r="R1084">
        <v>34</v>
      </c>
      <c r="S1084">
        <v>3</v>
      </c>
      <c r="T1084">
        <v>3</v>
      </c>
      <c r="U1084" t="b">
        <v>0</v>
      </c>
    </row>
    <row r="1085" spans="1:21" x14ac:dyDescent="0.25">
      <c r="A1085" t="s">
        <v>2175</v>
      </c>
      <c r="B1085" s="1">
        <v>41160</v>
      </c>
      <c r="C1085">
        <v>8</v>
      </c>
      <c r="D1085">
        <v>9</v>
      </c>
      <c r="E1085">
        <v>2012</v>
      </c>
      <c r="F1085" s="1">
        <v>41160</v>
      </c>
      <c r="G1085" t="s">
        <v>2176</v>
      </c>
      <c r="H1085" t="s">
        <v>61</v>
      </c>
      <c r="I1085" t="s">
        <v>308</v>
      </c>
      <c r="J1085" t="s">
        <v>2160</v>
      </c>
      <c r="K1085" t="s">
        <v>36</v>
      </c>
      <c r="L1085" t="s">
        <v>26</v>
      </c>
      <c r="M1085" t="s">
        <v>38</v>
      </c>
      <c r="N1085" t="s">
        <v>28</v>
      </c>
      <c r="O1085" t="s">
        <v>54</v>
      </c>
      <c r="P1085" t="s">
        <v>2177</v>
      </c>
      <c r="Q1085">
        <v>0</v>
      </c>
      <c r="R1085">
        <v>52</v>
      </c>
      <c r="S1085">
        <v>-2</v>
      </c>
      <c r="T1085">
        <v>1</v>
      </c>
      <c r="U1085" t="b">
        <v>1</v>
      </c>
    </row>
    <row r="1086" spans="1:21" x14ac:dyDescent="0.25">
      <c r="A1086" t="s">
        <v>2175</v>
      </c>
      <c r="B1086" s="1">
        <v>41160</v>
      </c>
      <c r="C1086">
        <v>8</v>
      </c>
      <c r="D1086">
        <v>9</v>
      </c>
      <c r="E1086">
        <v>2012</v>
      </c>
      <c r="F1086" s="1">
        <v>41160</v>
      </c>
      <c r="G1086" t="s">
        <v>2176</v>
      </c>
      <c r="H1086" t="s">
        <v>61</v>
      </c>
      <c r="I1086" t="s">
        <v>308</v>
      </c>
      <c r="J1086" t="s">
        <v>2160</v>
      </c>
      <c r="K1086" t="s">
        <v>36</v>
      </c>
      <c r="L1086" t="s">
        <v>26</v>
      </c>
      <c r="M1086" t="s">
        <v>38</v>
      </c>
      <c r="N1086" t="s">
        <v>56</v>
      </c>
      <c r="O1086" t="s">
        <v>81</v>
      </c>
      <c r="P1086" t="s">
        <v>2178</v>
      </c>
      <c r="Q1086">
        <v>0</v>
      </c>
      <c r="R1086">
        <v>245</v>
      </c>
      <c r="S1086">
        <v>20</v>
      </c>
      <c r="T1086">
        <v>3</v>
      </c>
      <c r="U1086" t="b">
        <v>0</v>
      </c>
    </row>
    <row r="1087" spans="1:21" x14ac:dyDescent="0.25">
      <c r="A1087" t="s">
        <v>2175</v>
      </c>
      <c r="B1087" s="1">
        <v>41160</v>
      </c>
      <c r="C1087">
        <v>8</v>
      </c>
      <c r="D1087">
        <v>9</v>
      </c>
      <c r="E1087">
        <v>2012</v>
      </c>
      <c r="F1087" s="1">
        <v>41160</v>
      </c>
      <c r="G1087" t="s">
        <v>2176</v>
      </c>
      <c r="H1087" t="s">
        <v>61</v>
      </c>
      <c r="I1087" t="s">
        <v>308</v>
      </c>
      <c r="J1087" t="s">
        <v>2160</v>
      </c>
      <c r="K1087" t="s">
        <v>36</v>
      </c>
      <c r="L1087" t="s">
        <v>26</v>
      </c>
      <c r="M1087" t="s">
        <v>38</v>
      </c>
      <c r="N1087" t="s">
        <v>56</v>
      </c>
      <c r="O1087" t="s">
        <v>185</v>
      </c>
      <c r="P1087" t="s">
        <v>512</v>
      </c>
      <c r="Q1087">
        <v>0</v>
      </c>
      <c r="R1087">
        <v>644</v>
      </c>
      <c r="S1087">
        <v>-61</v>
      </c>
      <c r="T1087">
        <v>4</v>
      </c>
      <c r="U1087" t="b">
        <v>0</v>
      </c>
    </row>
    <row r="1088" spans="1:21" x14ac:dyDescent="0.25">
      <c r="A1088" t="s">
        <v>2179</v>
      </c>
      <c r="B1088" s="1">
        <v>41160</v>
      </c>
      <c r="C1088">
        <v>8</v>
      </c>
      <c r="D1088">
        <v>9</v>
      </c>
      <c r="E1088">
        <v>2012</v>
      </c>
      <c r="F1088" s="1">
        <v>41160</v>
      </c>
      <c r="G1088" t="s">
        <v>1661</v>
      </c>
      <c r="H1088" t="s">
        <v>33</v>
      </c>
      <c r="I1088" t="s">
        <v>34</v>
      </c>
      <c r="J1088" t="s">
        <v>950</v>
      </c>
      <c r="K1088" t="s">
        <v>36</v>
      </c>
      <c r="L1088" t="s">
        <v>37</v>
      </c>
      <c r="M1088" t="s">
        <v>38</v>
      </c>
      <c r="N1088" t="s">
        <v>56</v>
      </c>
      <c r="O1088" t="s">
        <v>185</v>
      </c>
      <c r="P1088" t="s">
        <v>1632</v>
      </c>
      <c r="Q1088">
        <v>0</v>
      </c>
      <c r="R1088">
        <v>1081</v>
      </c>
      <c r="S1088">
        <v>65</v>
      </c>
      <c r="T1088">
        <v>3</v>
      </c>
      <c r="U1088" t="b">
        <v>1</v>
      </c>
    </row>
    <row r="1089" spans="1:21" x14ac:dyDescent="0.25">
      <c r="A1089" t="s">
        <v>2180</v>
      </c>
      <c r="B1089" s="1">
        <v>41161</v>
      </c>
      <c r="C1089">
        <v>9</v>
      </c>
      <c r="D1089">
        <v>9</v>
      </c>
      <c r="E1089">
        <v>2012</v>
      </c>
      <c r="F1089" s="1">
        <v>41161</v>
      </c>
      <c r="G1089" t="s">
        <v>2181</v>
      </c>
      <c r="H1089" t="s">
        <v>61</v>
      </c>
      <c r="I1089" t="s">
        <v>326</v>
      </c>
      <c r="J1089" t="s">
        <v>2182</v>
      </c>
      <c r="K1089" t="s">
        <v>36</v>
      </c>
      <c r="L1089" t="s">
        <v>70</v>
      </c>
      <c r="M1089" t="s">
        <v>38</v>
      </c>
      <c r="N1089" t="s">
        <v>71</v>
      </c>
      <c r="O1089" t="s">
        <v>665</v>
      </c>
      <c r="P1089" t="s">
        <v>2183</v>
      </c>
      <c r="Q1089">
        <v>0</v>
      </c>
      <c r="R1089">
        <v>1201</v>
      </c>
      <c r="S1089">
        <v>-148</v>
      </c>
      <c r="T1089">
        <v>2</v>
      </c>
      <c r="U1089" t="b">
        <v>0</v>
      </c>
    </row>
    <row r="1090" spans="1:21" x14ac:dyDescent="0.25">
      <c r="A1090" t="s">
        <v>2180</v>
      </c>
      <c r="B1090" s="1">
        <v>41161</v>
      </c>
      <c r="C1090">
        <v>9</v>
      </c>
      <c r="D1090">
        <v>9</v>
      </c>
      <c r="E1090">
        <v>2012</v>
      </c>
      <c r="F1090" s="1">
        <v>41161</v>
      </c>
      <c r="G1090" t="s">
        <v>2181</v>
      </c>
      <c r="H1090" t="s">
        <v>61</v>
      </c>
      <c r="I1090" t="s">
        <v>326</v>
      </c>
      <c r="J1090" t="s">
        <v>2182</v>
      </c>
      <c r="K1090" t="s">
        <v>36</v>
      </c>
      <c r="L1090" t="s">
        <v>70</v>
      </c>
      <c r="M1090" t="s">
        <v>38</v>
      </c>
      <c r="N1090" t="s">
        <v>28</v>
      </c>
      <c r="O1090" t="s">
        <v>90</v>
      </c>
      <c r="P1090" t="s">
        <v>2184</v>
      </c>
      <c r="Q1090">
        <v>0</v>
      </c>
      <c r="R1090">
        <v>505</v>
      </c>
      <c r="S1090">
        <v>45</v>
      </c>
      <c r="T1090">
        <v>1</v>
      </c>
      <c r="U1090" t="b">
        <v>1</v>
      </c>
    </row>
    <row r="1091" spans="1:21" x14ac:dyDescent="0.25">
      <c r="A1091" t="s">
        <v>2185</v>
      </c>
      <c r="B1091" s="1">
        <v>41162</v>
      </c>
      <c r="C1091">
        <v>10</v>
      </c>
      <c r="D1091">
        <v>9</v>
      </c>
      <c r="E1091">
        <v>2012</v>
      </c>
      <c r="F1091" s="1">
        <v>41162</v>
      </c>
      <c r="G1091" t="s">
        <v>2186</v>
      </c>
      <c r="H1091" t="s">
        <v>67</v>
      </c>
      <c r="I1091" t="s">
        <v>68</v>
      </c>
      <c r="J1091" t="s">
        <v>2187</v>
      </c>
      <c r="K1091" t="s">
        <v>25</v>
      </c>
      <c r="L1091" t="s">
        <v>37</v>
      </c>
      <c r="M1091" t="s">
        <v>27</v>
      </c>
      <c r="N1091" t="s">
        <v>28</v>
      </c>
      <c r="O1091" t="s">
        <v>48</v>
      </c>
      <c r="P1091" t="s">
        <v>247</v>
      </c>
      <c r="Q1091">
        <v>0</v>
      </c>
      <c r="R1091">
        <v>22</v>
      </c>
      <c r="S1091">
        <v>4</v>
      </c>
      <c r="T1091">
        <v>1</v>
      </c>
      <c r="U1091" t="b">
        <v>0</v>
      </c>
    </row>
    <row r="1092" spans="1:21" x14ac:dyDescent="0.25">
      <c r="A1092" t="s">
        <v>2185</v>
      </c>
      <c r="B1092" s="1">
        <v>41162</v>
      </c>
      <c r="C1092">
        <v>10</v>
      </c>
      <c r="D1092">
        <v>9</v>
      </c>
      <c r="E1092">
        <v>2012</v>
      </c>
      <c r="F1092" s="1">
        <v>41162</v>
      </c>
      <c r="G1092" t="s">
        <v>2186</v>
      </c>
      <c r="H1092" t="s">
        <v>67</v>
      </c>
      <c r="I1092" t="s">
        <v>68</v>
      </c>
      <c r="J1092" t="s">
        <v>2187</v>
      </c>
      <c r="K1092" t="s">
        <v>25</v>
      </c>
      <c r="L1092" t="s">
        <v>37</v>
      </c>
      <c r="M1092" t="s">
        <v>27</v>
      </c>
      <c r="N1092" t="s">
        <v>28</v>
      </c>
      <c r="O1092" t="s">
        <v>48</v>
      </c>
      <c r="P1092" t="s">
        <v>2034</v>
      </c>
      <c r="Q1092">
        <v>0</v>
      </c>
      <c r="R1092">
        <v>29</v>
      </c>
      <c r="S1092">
        <v>6</v>
      </c>
      <c r="T1092">
        <v>2</v>
      </c>
      <c r="U1092" t="b">
        <v>0</v>
      </c>
    </row>
    <row r="1093" spans="1:21" x14ac:dyDescent="0.25">
      <c r="A1093" t="s">
        <v>2188</v>
      </c>
      <c r="B1093" s="1">
        <v>41163</v>
      </c>
      <c r="C1093">
        <v>11</v>
      </c>
      <c r="D1093">
        <v>9</v>
      </c>
      <c r="E1093">
        <v>2012</v>
      </c>
      <c r="F1093" s="1">
        <v>41163</v>
      </c>
      <c r="G1093" t="s">
        <v>485</v>
      </c>
      <c r="H1093" t="s">
        <v>33</v>
      </c>
      <c r="I1093" t="s">
        <v>34</v>
      </c>
      <c r="J1093" t="s">
        <v>2189</v>
      </c>
      <c r="K1093" t="s">
        <v>36</v>
      </c>
      <c r="L1093" t="s">
        <v>70</v>
      </c>
      <c r="M1093" t="s">
        <v>38</v>
      </c>
      <c r="N1093" t="s">
        <v>71</v>
      </c>
      <c r="O1093" t="s">
        <v>74</v>
      </c>
      <c r="P1093" t="s">
        <v>1900</v>
      </c>
      <c r="Q1093">
        <v>0</v>
      </c>
      <c r="R1093">
        <v>194</v>
      </c>
      <c r="S1093">
        <v>24</v>
      </c>
      <c r="T1093">
        <v>3</v>
      </c>
      <c r="U1093" t="b">
        <v>0</v>
      </c>
    </row>
    <row r="1094" spans="1:21" x14ac:dyDescent="0.25">
      <c r="A1094" t="s">
        <v>2188</v>
      </c>
      <c r="B1094" s="1">
        <v>41163</v>
      </c>
      <c r="C1094">
        <v>11</v>
      </c>
      <c r="D1094">
        <v>9</v>
      </c>
      <c r="E1094">
        <v>2012</v>
      </c>
      <c r="F1094" s="1">
        <v>41163</v>
      </c>
      <c r="G1094" t="s">
        <v>485</v>
      </c>
      <c r="H1094" t="s">
        <v>33</v>
      </c>
      <c r="I1094" t="s">
        <v>34</v>
      </c>
      <c r="J1094" t="s">
        <v>2189</v>
      </c>
      <c r="K1094" t="s">
        <v>36</v>
      </c>
      <c r="L1094" t="s">
        <v>70</v>
      </c>
      <c r="M1094" t="s">
        <v>38</v>
      </c>
      <c r="N1094" t="s">
        <v>28</v>
      </c>
      <c r="O1094" t="s">
        <v>48</v>
      </c>
      <c r="P1094" t="s">
        <v>2190</v>
      </c>
      <c r="Q1094">
        <v>0</v>
      </c>
      <c r="R1094">
        <v>178</v>
      </c>
      <c r="S1094">
        <v>59</v>
      </c>
      <c r="T1094">
        <v>7</v>
      </c>
      <c r="U1094" t="b">
        <v>0</v>
      </c>
    </row>
    <row r="1095" spans="1:21" x14ac:dyDescent="0.25">
      <c r="A1095" t="s">
        <v>2188</v>
      </c>
      <c r="B1095" s="1">
        <v>41163</v>
      </c>
      <c r="C1095">
        <v>11</v>
      </c>
      <c r="D1095">
        <v>9</v>
      </c>
      <c r="E1095">
        <v>2012</v>
      </c>
      <c r="F1095" s="1">
        <v>41163</v>
      </c>
      <c r="G1095" t="s">
        <v>485</v>
      </c>
      <c r="H1095" t="s">
        <v>33</v>
      </c>
      <c r="I1095" t="s">
        <v>34</v>
      </c>
      <c r="J1095" t="s">
        <v>2189</v>
      </c>
      <c r="K1095" t="s">
        <v>36</v>
      </c>
      <c r="L1095" t="s">
        <v>70</v>
      </c>
      <c r="M1095" t="s">
        <v>38</v>
      </c>
      <c r="N1095" t="s">
        <v>56</v>
      </c>
      <c r="O1095" t="s">
        <v>81</v>
      </c>
      <c r="P1095" t="s">
        <v>2191</v>
      </c>
      <c r="Q1095">
        <v>0</v>
      </c>
      <c r="R1095">
        <v>143</v>
      </c>
      <c r="S1095">
        <v>6</v>
      </c>
      <c r="T1095">
        <v>2</v>
      </c>
      <c r="U1095" t="b">
        <v>1</v>
      </c>
    </row>
    <row r="1096" spans="1:21" x14ac:dyDescent="0.25">
      <c r="A1096" t="s">
        <v>2188</v>
      </c>
      <c r="B1096" s="1">
        <v>41163</v>
      </c>
      <c r="C1096">
        <v>11</v>
      </c>
      <c r="D1096">
        <v>9</v>
      </c>
      <c r="E1096">
        <v>2012</v>
      </c>
      <c r="F1096" s="1">
        <v>41163</v>
      </c>
      <c r="G1096" t="s">
        <v>485</v>
      </c>
      <c r="H1096" t="s">
        <v>33</v>
      </c>
      <c r="I1096" t="s">
        <v>34</v>
      </c>
      <c r="J1096" t="s">
        <v>2189</v>
      </c>
      <c r="K1096" t="s">
        <v>36</v>
      </c>
      <c r="L1096" t="s">
        <v>70</v>
      </c>
      <c r="M1096" t="s">
        <v>38</v>
      </c>
      <c r="N1096" t="s">
        <v>56</v>
      </c>
      <c r="O1096" t="s">
        <v>185</v>
      </c>
      <c r="P1096" t="s">
        <v>2192</v>
      </c>
      <c r="Q1096">
        <v>0</v>
      </c>
      <c r="R1096">
        <v>1298</v>
      </c>
      <c r="S1096">
        <v>65</v>
      </c>
      <c r="T1096">
        <v>9</v>
      </c>
      <c r="U1096" t="b">
        <v>0</v>
      </c>
    </row>
    <row r="1097" spans="1:21" x14ac:dyDescent="0.25">
      <c r="A1097" t="s">
        <v>2193</v>
      </c>
      <c r="B1097" s="1">
        <v>41163</v>
      </c>
      <c r="C1097">
        <v>11</v>
      </c>
      <c r="D1097">
        <v>9</v>
      </c>
      <c r="E1097">
        <v>2012</v>
      </c>
      <c r="F1097" s="1">
        <v>41163</v>
      </c>
      <c r="G1097" t="s">
        <v>654</v>
      </c>
      <c r="H1097" t="s">
        <v>120</v>
      </c>
      <c r="I1097" t="s">
        <v>241</v>
      </c>
      <c r="J1097" t="s">
        <v>1716</v>
      </c>
      <c r="K1097" t="s">
        <v>47</v>
      </c>
      <c r="L1097" t="s">
        <v>37</v>
      </c>
      <c r="M1097" t="s">
        <v>38</v>
      </c>
      <c r="N1097" t="s">
        <v>28</v>
      </c>
      <c r="O1097" t="s">
        <v>48</v>
      </c>
      <c r="P1097" t="s">
        <v>349</v>
      </c>
      <c r="Q1097">
        <v>0</v>
      </c>
      <c r="R1097">
        <v>87</v>
      </c>
      <c r="S1097">
        <v>29</v>
      </c>
      <c r="T1097">
        <v>6</v>
      </c>
      <c r="U1097" t="b">
        <v>1</v>
      </c>
    </row>
    <row r="1098" spans="1:21" x14ac:dyDescent="0.25">
      <c r="A1098" t="s">
        <v>2193</v>
      </c>
      <c r="B1098" s="1">
        <v>41163</v>
      </c>
      <c r="C1098">
        <v>11</v>
      </c>
      <c r="D1098">
        <v>9</v>
      </c>
      <c r="E1098">
        <v>2012</v>
      </c>
      <c r="F1098" s="1">
        <v>41163</v>
      </c>
      <c r="G1098" t="s">
        <v>654</v>
      </c>
      <c r="H1098" t="s">
        <v>120</v>
      </c>
      <c r="I1098" t="s">
        <v>241</v>
      </c>
      <c r="J1098" t="s">
        <v>1716</v>
      </c>
      <c r="K1098" t="s">
        <v>47</v>
      </c>
      <c r="L1098" t="s">
        <v>37</v>
      </c>
      <c r="M1098" t="s">
        <v>38</v>
      </c>
      <c r="N1098" t="s">
        <v>28</v>
      </c>
      <c r="O1098" t="s">
        <v>39</v>
      </c>
      <c r="P1098" t="s">
        <v>41</v>
      </c>
      <c r="Q1098">
        <v>0</v>
      </c>
      <c r="R1098">
        <v>12</v>
      </c>
      <c r="S1098">
        <v>4</v>
      </c>
      <c r="T1098">
        <v>2</v>
      </c>
      <c r="U1098" t="b">
        <v>0</v>
      </c>
    </row>
    <row r="1099" spans="1:21" x14ac:dyDescent="0.25">
      <c r="A1099" t="s">
        <v>2193</v>
      </c>
      <c r="B1099" s="1">
        <v>41163</v>
      </c>
      <c r="C1099">
        <v>11</v>
      </c>
      <c r="D1099">
        <v>9</v>
      </c>
      <c r="E1099">
        <v>2012</v>
      </c>
      <c r="F1099" s="1">
        <v>41163</v>
      </c>
      <c r="G1099" t="s">
        <v>654</v>
      </c>
      <c r="H1099" t="s">
        <v>120</v>
      </c>
      <c r="I1099" t="s">
        <v>241</v>
      </c>
      <c r="J1099" t="s">
        <v>1716</v>
      </c>
      <c r="K1099" t="s">
        <v>47</v>
      </c>
      <c r="L1099" t="s">
        <v>37</v>
      </c>
      <c r="M1099" t="s">
        <v>38</v>
      </c>
      <c r="N1099" t="s">
        <v>28</v>
      </c>
      <c r="O1099" t="s">
        <v>151</v>
      </c>
      <c r="P1099" t="s">
        <v>2194</v>
      </c>
      <c r="Q1099">
        <v>0</v>
      </c>
      <c r="R1099">
        <v>24</v>
      </c>
      <c r="S1099">
        <v>5</v>
      </c>
      <c r="T1099">
        <v>2</v>
      </c>
      <c r="U1099" t="b">
        <v>1</v>
      </c>
    </row>
    <row r="1100" spans="1:21" x14ac:dyDescent="0.25">
      <c r="A1100" t="s">
        <v>2195</v>
      </c>
      <c r="B1100" s="1">
        <v>41163</v>
      </c>
      <c r="C1100">
        <v>11</v>
      </c>
      <c r="D1100">
        <v>9</v>
      </c>
      <c r="E1100">
        <v>2012</v>
      </c>
      <c r="F1100" s="1">
        <v>41163</v>
      </c>
      <c r="G1100" t="s">
        <v>2196</v>
      </c>
      <c r="H1100" t="s">
        <v>44</v>
      </c>
      <c r="I1100" t="s">
        <v>738</v>
      </c>
      <c r="J1100" t="s">
        <v>2094</v>
      </c>
      <c r="K1100" t="s">
        <v>47</v>
      </c>
      <c r="L1100" t="s">
        <v>37</v>
      </c>
      <c r="M1100" t="s">
        <v>38</v>
      </c>
      <c r="N1100" t="s">
        <v>28</v>
      </c>
      <c r="O1100" t="s">
        <v>111</v>
      </c>
      <c r="P1100" t="s">
        <v>816</v>
      </c>
      <c r="Q1100">
        <v>0</v>
      </c>
      <c r="R1100">
        <v>147</v>
      </c>
      <c r="S1100">
        <v>72</v>
      </c>
      <c r="T1100">
        <v>5</v>
      </c>
      <c r="U1100" t="b">
        <v>0</v>
      </c>
    </row>
    <row r="1101" spans="1:21" x14ac:dyDescent="0.25">
      <c r="A1101" t="s">
        <v>2197</v>
      </c>
      <c r="B1101" s="1">
        <v>41183</v>
      </c>
      <c r="C1101">
        <v>1</v>
      </c>
      <c r="D1101">
        <v>10</v>
      </c>
      <c r="E1101">
        <v>2012</v>
      </c>
      <c r="F1101" s="1">
        <v>41183</v>
      </c>
      <c r="G1101" t="s">
        <v>2198</v>
      </c>
      <c r="H1101" t="s">
        <v>33</v>
      </c>
      <c r="I1101" t="s">
        <v>630</v>
      </c>
      <c r="J1101" t="s">
        <v>2199</v>
      </c>
      <c r="K1101" t="s">
        <v>36</v>
      </c>
      <c r="L1101" t="s">
        <v>37</v>
      </c>
      <c r="M1101" t="s">
        <v>38</v>
      </c>
      <c r="N1101" t="s">
        <v>28</v>
      </c>
      <c r="O1101" t="s">
        <v>48</v>
      </c>
      <c r="P1101" t="s">
        <v>1626</v>
      </c>
      <c r="Q1101">
        <v>0</v>
      </c>
      <c r="R1101">
        <v>79</v>
      </c>
      <c r="S1101">
        <v>2</v>
      </c>
      <c r="T1101">
        <v>3</v>
      </c>
      <c r="U1101" t="b">
        <v>1</v>
      </c>
    </row>
    <row r="1102" spans="1:21" x14ac:dyDescent="0.25">
      <c r="A1102" t="s">
        <v>2200</v>
      </c>
      <c r="B1102" s="1">
        <v>41183</v>
      </c>
      <c r="C1102">
        <v>1</v>
      </c>
      <c r="D1102">
        <v>10</v>
      </c>
      <c r="E1102">
        <v>2012</v>
      </c>
      <c r="F1102" s="1">
        <v>41183</v>
      </c>
      <c r="G1102" t="s">
        <v>2201</v>
      </c>
      <c r="H1102" t="s">
        <v>23</v>
      </c>
      <c r="I1102" t="s">
        <v>24</v>
      </c>
      <c r="J1102" t="s">
        <v>2202</v>
      </c>
      <c r="K1102" t="s">
        <v>25</v>
      </c>
      <c r="L1102" t="s">
        <v>37</v>
      </c>
      <c r="M1102" t="s">
        <v>98</v>
      </c>
      <c r="N1102" t="s">
        <v>28</v>
      </c>
      <c r="O1102" t="s">
        <v>90</v>
      </c>
      <c r="P1102" t="s">
        <v>2203</v>
      </c>
      <c r="Q1102">
        <v>1</v>
      </c>
      <c r="R1102">
        <v>1294</v>
      </c>
      <c r="S1102">
        <v>-776</v>
      </c>
      <c r="T1102">
        <v>5</v>
      </c>
      <c r="U1102" t="b">
        <v>0</v>
      </c>
    </row>
    <row r="1103" spans="1:21" x14ac:dyDescent="0.25">
      <c r="A1103" t="s">
        <v>2200</v>
      </c>
      <c r="B1103" s="1">
        <v>41183</v>
      </c>
      <c r="C1103">
        <v>1</v>
      </c>
      <c r="D1103">
        <v>10</v>
      </c>
      <c r="E1103">
        <v>2012</v>
      </c>
      <c r="F1103" s="1">
        <v>41183</v>
      </c>
      <c r="G1103" t="s">
        <v>2201</v>
      </c>
      <c r="H1103" t="s">
        <v>23</v>
      </c>
      <c r="I1103" t="s">
        <v>24</v>
      </c>
      <c r="J1103" t="s">
        <v>2202</v>
      </c>
      <c r="K1103" t="s">
        <v>25</v>
      </c>
      <c r="L1103" t="s">
        <v>37</v>
      </c>
      <c r="M1103" t="s">
        <v>98</v>
      </c>
      <c r="N1103" t="s">
        <v>28</v>
      </c>
      <c r="O1103" t="s">
        <v>48</v>
      </c>
      <c r="P1103" t="s">
        <v>1437</v>
      </c>
      <c r="Q1103">
        <v>1</v>
      </c>
      <c r="R1103">
        <v>164</v>
      </c>
      <c r="S1103">
        <v>-7</v>
      </c>
      <c r="T1103">
        <v>6</v>
      </c>
      <c r="U1103" t="b">
        <v>1</v>
      </c>
    </row>
    <row r="1104" spans="1:21" x14ac:dyDescent="0.25">
      <c r="A1104" t="s">
        <v>2204</v>
      </c>
      <c r="B1104" s="1">
        <v>41184</v>
      </c>
      <c r="C1104">
        <v>2</v>
      </c>
      <c r="D1104">
        <v>10</v>
      </c>
      <c r="E1104">
        <v>2012</v>
      </c>
      <c r="F1104" s="1">
        <v>41184</v>
      </c>
      <c r="G1104" t="s">
        <v>2205</v>
      </c>
      <c r="H1104" t="s">
        <v>161</v>
      </c>
      <c r="I1104" t="s">
        <v>2206</v>
      </c>
      <c r="J1104" t="s">
        <v>2207</v>
      </c>
      <c r="K1104" t="s">
        <v>25</v>
      </c>
      <c r="L1104" t="s">
        <v>70</v>
      </c>
      <c r="M1104" t="s">
        <v>27</v>
      </c>
      <c r="N1104" t="s">
        <v>28</v>
      </c>
      <c r="O1104" t="s">
        <v>183</v>
      </c>
      <c r="P1104" t="s">
        <v>2208</v>
      </c>
      <c r="Q1104">
        <v>0</v>
      </c>
      <c r="R1104">
        <v>54</v>
      </c>
      <c r="S1104">
        <v>12</v>
      </c>
      <c r="T1104">
        <v>4</v>
      </c>
      <c r="U1104" t="b">
        <v>0</v>
      </c>
    </row>
    <row r="1105" spans="1:21" x14ac:dyDescent="0.25">
      <c r="A1105" t="s">
        <v>2209</v>
      </c>
      <c r="B1105" s="1">
        <v>41186</v>
      </c>
      <c r="C1105">
        <v>4</v>
      </c>
      <c r="D1105">
        <v>10</v>
      </c>
      <c r="E1105">
        <v>2012</v>
      </c>
      <c r="F1105" s="1">
        <v>41186</v>
      </c>
      <c r="G1105" t="s">
        <v>2210</v>
      </c>
      <c r="H1105" t="s">
        <v>33</v>
      </c>
      <c r="I1105" t="s">
        <v>266</v>
      </c>
      <c r="J1105" t="s">
        <v>289</v>
      </c>
      <c r="K1105" t="s">
        <v>36</v>
      </c>
      <c r="L1105" t="s">
        <v>37</v>
      </c>
      <c r="M1105" t="s">
        <v>38</v>
      </c>
      <c r="N1105" t="s">
        <v>28</v>
      </c>
      <c r="O1105" t="s">
        <v>39</v>
      </c>
      <c r="P1105" t="s">
        <v>374</v>
      </c>
      <c r="Q1105">
        <v>0</v>
      </c>
      <c r="R1105">
        <v>27</v>
      </c>
      <c r="S1105">
        <v>6</v>
      </c>
      <c r="T1105">
        <v>3</v>
      </c>
      <c r="U1105" t="b">
        <v>1</v>
      </c>
    </row>
    <row r="1106" spans="1:21" x14ac:dyDescent="0.25">
      <c r="A1106" t="s">
        <v>2209</v>
      </c>
      <c r="B1106" s="1">
        <v>41186</v>
      </c>
      <c r="C1106">
        <v>4</v>
      </c>
      <c r="D1106">
        <v>10</v>
      </c>
      <c r="E1106">
        <v>2012</v>
      </c>
      <c r="F1106" s="1">
        <v>41186</v>
      </c>
      <c r="G1106" t="s">
        <v>2210</v>
      </c>
      <c r="H1106" t="s">
        <v>33</v>
      </c>
      <c r="I1106" t="s">
        <v>266</v>
      </c>
      <c r="J1106" t="s">
        <v>289</v>
      </c>
      <c r="K1106" t="s">
        <v>36</v>
      </c>
      <c r="L1106" t="s">
        <v>37</v>
      </c>
      <c r="M1106" t="s">
        <v>38</v>
      </c>
      <c r="N1106" t="s">
        <v>28</v>
      </c>
      <c r="O1106" t="s">
        <v>151</v>
      </c>
      <c r="P1106" t="s">
        <v>2168</v>
      </c>
      <c r="Q1106">
        <v>0</v>
      </c>
      <c r="R1106">
        <v>36</v>
      </c>
      <c r="S1106">
        <v>9</v>
      </c>
      <c r="T1106">
        <v>3</v>
      </c>
      <c r="U1106" t="b">
        <v>0</v>
      </c>
    </row>
    <row r="1107" spans="1:21" x14ac:dyDescent="0.25">
      <c r="A1107" t="s">
        <v>2211</v>
      </c>
      <c r="B1107" s="1">
        <v>41186</v>
      </c>
      <c r="C1107">
        <v>4</v>
      </c>
      <c r="D1107">
        <v>10</v>
      </c>
      <c r="E1107">
        <v>2012</v>
      </c>
      <c r="F1107" s="1">
        <v>41186</v>
      </c>
      <c r="G1107" t="s">
        <v>1554</v>
      </c>
      <c r="H1107" t="s">
        <v>33</v>
      </c>
      <c r="I1107" t="s">
        <v>34</v>
      </c>
      <c r="J1107" t="s">
        <v>2212</v>
      </c>
      <c r="K1107" t="s">
        <v>36</v>
      </c>
      <c r="L1107" t="s">
        <v>37</v>
      </c>
      <c r="M1107" t="s">
        <v>268</v>
      </c>
      <c r="N1107" t="s">
        <v>28</v>
      </c>
      <c r="O1107" t="s">
        <v>39</v>
      </c>
      <c r="P1107" t="s">
        <v>2213</v>
      </c>
      <c r="Q1107">
        <v>0</v>
      </c>
      <c r="R1107">
        <v>24</v>
      </c>
      <c r="S1107">
        <v>2</v>
      </c>
      <c r="T1107">
        <v>4</v>
      </c>
      <c r="U1107" t="b">
        <v>1</v>
      </c>
    </row>
    <row r="1108" spans="1:21" x14ac:dyDescent="0.25">
      <c r="A1108" t="s">
        <v>2214</v>
      </c>
      <c r="B1108" s="1">
        <v>41186</v>
      </c>
      <c r="C1108">
        <v>4</v>
      </c>
      <c r="D1108">
        <v>10</v>
      </c>
      <c r="E1108">
        <v>2012</v>
      </c>
      <c r="F1108" s="1">
        <v>41186</v>
      </c>
      <c r="G1108" t="s">
        <v>777</v>
      </c>
      <c r="H1108" t="s">
        <v>120</v>
      </c>
      <c r="I1108" t="s">
        <v>778</v>
      </c>
      <c r="J1108" t="s">
        <v>2215</v>
      </c>
      <c r="K1108" t="s">
        <v>47</v>
      </c>
      <c r="L1108" t="s">
        <v>37</v>
      </c>
      <c r="M1108" t="s">
        <v>27</v>
      </c>
      <c r="N1108" t="s">
        <v>28</v>
      </c>
      <c r="O1108" t="s">
        <v>39</v>
      </c>
      <c r="P1108" t="s">
        <v>1157</v>
      </c>
      <c r="Q1108">
        <v>0</v>
      </c>
      <c r="R1108">
        <v>24</v>
      </c>
      <c r="S1108">
        <v>10</v>
      </c>
      <c r="T1108">
        <v>5</v>
      </c>
      <c r="U1108" t="b">
        <v>1</v>
      </c>
    </row>
    <row r="1109" spans="1:21" x14ac:dyDescent="0.25">
      <c r="A1109" t="s">
        <v>2216</v>
      </c>
      <c r="B1109" s="1">
        <v>41186</v>
      </c>
      <c r="C1109">
        <v>4</v>
      </c>
      <c r="D1109">
        <v>10</v>
      </c>
      <c r="E1109">
        <v>2012</v>
      </c>
      <c r="F1109" s="1">
        <v>41186</v>
      </c>
      <c r="G1109" t="s">
        <v>2217</v>
      </c>
      <c r="H1109" t="s">
        <v>293</v>
      </c>
      <c r="I1109" t="s">
        <v>613</v>
      </c>
      <c r="J1109" t="s">
        <v>2218</v>
      </c>
      <c r="K1109" t="s">
        <v>36</v>
      </c>
      <c r="L1109" t="s">
        <v>37</v>
      </c>
      <c r="M1109" t="s">
        <v>38</v>
      </c>
      <c r="N1109" t="s">
        <v>71</v>
      </c>
      <c r="O1109" t="s">
        <v>72</v>
      </c>
      <c r="P1109" t="s">
        <v>2219</v>
      </c>
      <c r="Q1109">
        <v>1</v>
      </c>
      <c r="R1109">
        <v>549</v>
      </c>
      <c r="S1109">
        <v>-428</v>
      </c>
      <c r="T1109">
        <v>3</v>
      </c>
      <c r="U1109" t="b">
        <v>1</v>
      </c>
    </row>
    <row r="1110" spans="1:21" x14ac:dyDescent="0.25">
      <c r="A1110" t="s">
        <v>2216</v>
      </c>
      <c r="B1110" s="1">
        <v>41186</v>
      </c>
      <c r="C1110">
        <v>4</v>
      </c>
      <c r="D1110">
        <v>10</v>
      </c>
      <c r="E1110">
        <v>2012</v>
      </c>
      <c r="F1110" s="1">
        <v>41186</v>
      </c>
      <c r="G1110" t="s">
        <v>2217</v>
      </c>
      <c r="H1110" t="s">
        <v>293</v>
      </c>
      <c r="I1110" t="s">
        <v>613</v>
      </c>
      <c r="J1110" t="s">
        <v>2218</v>
      </c>
      <c r="K1110" t="s">
        <v>36</v>
      </c>
      <c r="L1110" t="s">
        <v>37</v>
      </c>
      <c r="M1110" t="s">
        <v>38</v>
      </c>
      <c r="N1110" t="s">
        <v>28</v>
      </c>
      <c r="O1110" t="s">
        <v>48</v>
      </c>
      <c r="P1110" t="s">
        <v>1156</v>
      </c>
      <c r="Q1110">
        <v>1</v>
      </c>
      <c r="R1110">
        <v>33</v>
      </c>
      <c r="S1110">
        <v>-17</v>
      </c>
      <c r="T1110">
        <v>6</v>
      </c>
      <c r="U1110" t="b">
        <v>0</v>
      </c>
    </row>
    <row r="1111" spans="1:21" x14ac:dyDescent="0.25">
      <c r="A1111" t="s">
        <v>2216</v>
      </c>
      <c r="B1111" s="1">
        <v>41186</v>
      </c>
      <c r="C1111">
        <v>4</v>
      </c>
      <c r="D1111">
        <v>10</v>
      </c>
      <c r="E1111">
        <v>2012</v>
      </c>
      <c r="F1111" s="1">
        <v>41186</v>
      </c>
      <c r="G1111" t="s">
        <v>2217</v>
      </c>
      <c r="H1111" t="s">
        <v>293</v>
      </c>
      <c r="I1111" t="s">
        <v>613</v>
      </c>
      <c r="J1111" t="s">
        <v>2218</v>
      </c>
      <c r="K1111" t="s">
        <v>36</v>
      </c>
      <c r="L1111" t="s">
        <v>37</v>
      </c>
      <c r="M1111" t="s">
        <v>38</v>
      </c>
      <c r="N1111" t="s">
        <v>28</v>
      </c>
      <c r="O1111" t="s">
        <v>29</v>
      </c>
      <c r="P1111" t="s">
        <v>2220</v>
      </c>
      <c r="Q1111">
        <v>1</v>
      </c>
      <c r="R1111">
        <v>28</v>
      </c>
      <c r="S1111">
        <v>-8</v>
      </c>
      <c r="T1111">
        <v>3</v>
      </c>
      <c r="U1111" t="b">
        <v>0</v>
      </c>
    </row>
    <row r="1112" spans="1:21" x14ac:dyDescent="0.25">
      <c r="A1112" t="s">
        <v>2221</v>
      </c>
      <c r="B1112" s="1">
        <v>41189</v>
      </c>
      <c r="C1112">
        <v>7</v>
      </c>
      <c r="D1112">
        <v>10</v>
      </c>
      <c r="E1112">
        <v>2012</v>
      </c>
      <c r="F1112" s="1">
        <v>41189</v>
      </c>
      <c r="G1112" t="s">
        <v>307</v>
      </c>
      <c r="H1112" t="s">
        <v>126</v>
      </c>
      <c r="I1112" t="s">
        <v>304</v>
      </c>
      <c r="J1112" t="s">
        <v>2222</v>
      </c>
      <c r="K1112" t="s">
        <v>25</v>
      </c>
      <c r="L1112" t="s">
        <v>26</v>
      </c>
      <c r="M1112" t="s">
        <v>38</v>
      </c>
      <c r="N1112" t="s">
        <v>28</v>
      </c>
      <c r="O1112" t="s">
        <v>48</v>
      </c>
      <c r="P1112" t="s">
        <v>1776</v>
      </c>
      <c r="Q1112">
        <v>1</v>
      </c>
      <c r="R1112">
        <v>51</v>
      </c>
      <c r="S1112">
        <v>-21</v>
      </c>
      <c r="T1112">
        <v>2</v>
      </c>
      <c r="U1112" t="b">
        <v>0</v>
      </c>
    </row>
    <row r="1113" spans="1:21" x14ac:dyDescent="0.25">
      <c r="A1113" t="s">
        <v>2223</v>
      </c>
      <c r="B1113" s="1">
        <v>41190</v>
      </c>
      <c r="C1113">
        <v>8</v>
      </c>
      <c r="D1113">
        <v>10</v>
      </c>
      <c r="E1113">
        <v>2012</v>
      </c>
      <c r="F1113" s="1">
        <v>41190</v>
      </c>
      <c r="G1113" t="s">
        <v>2224</v>
      </c>
      <c r="H1113" t="s">
        <v>61</v>
      </c>
      <c r="I1113" t="s">
        <v>687</v>
      </c>
      <c r="J1113" t="s">
        <v>2225</v>
      </c>
      <c r="K1113" t="s">
        <v>36</v>
      </c>
      <c r="L1113" t="s">
        <v>70</v>
      </c>
      <c r="M1113" t="s">
        <v>38</v>
      </c>
      <c r="N1113" t="s">
        <v>28</v>
      </c>
      <c r="O1113" t="s">
        <v>29</v>
      </c>
      <c r="P1113" t="s">
        <v>2226</v>
      </c>
      <c r="Q1113">
        <v>0</v>
      </c>
      <c r="R1113">
        <v>224</v>
      </c>
      <c r="S1113">
        <v>72</v>
      </c>
      <c r="T1113">
        <v>5</v>
      </c>
      <c r="U1113" t="b">
        <v>1</v>
      </c>
    </row>
    <row r="1114" spans="1:21" x14ac:dyDescent="0.25">
      <c r="A1114" t="s">
        <v>2227</v>
      </c>
      <c r="B1114" s="1">
        <v>41190</v>
      </c>
      <c r="C1114">
        <v>8</v>
      </c>
      <c r="D1114">
        <v>10</v>
      </c>
      <c r="E1114">
        <v>2012</v>
      </c>
      <c r="F1114" s="1">
        <v>41190</v>
      </c>
      <c r="G1114" t="s">
        <v>769</v>
      </c>
      <c r="H1114" t="s">
        <v>61</v>
      </c>
      <c r="I1114" t="s">
        <v>450</v>
      </c>
      <c r="J1114" t="s">
        <v>1335</v>
      </c>
      <c r="K1114" t="s">
        <v>36</v>
      </c>
      <c r="L1114" t="s">
        <v>70</v>
      </c>
      <c r="M1114" t="s">
        <v>27</v>
      </c>
      <c r="N1114" t="s">
        <v>56</v>
      </c>
      <c r="O1114" t="s">
        <v>104</v>
      </c>
      <c r="P1114" t="s">
        <v>2228</v>
      </c>
      <c r="Q1114">
        <v>0</v>
      </c>
      <c r="R1114">
        <v>119</v>
      </c>
      <c r="S1114">
        <v>14</v>
      </c>
      <c r="T1114">
        <v>1</v>
      </c>
      <c r="U1114" t="b">
        <v>1</v>
      </c>
    </row>
    <row r="1115" spans="1:21" x14ac:dyDescent="0.25">
      <c r="A1115" t="s">
        <v>2229</v>
      </c>
      <c r="B1115" s="1">
        <v>41190</v>
      </c>
      <c r="C1115">
        <v>8</v>
      </c>
      <c r="D1115">
        <v>10</v>
      </c>
      <c r="E1115">
        <v>2012</v>
      </c>
      <c r="F1115" s="1">
        <v>41190</v>
      </c>
      <c r="G1115" t="s">
        <v>2230</v>
      </c>
      <c r="H1115" t="s">
        <v>61</v>
      </c>
      <c r="I1115" t="s">
        <v>450</v>
      </c>
      <c r="J1115" t="s">
        <v>2231</v>
      </c>
      <c r="K1115" t="s">
        <v>36</v>
      </c>
      <c r="L1115" t="s">
        <v>37</v>
      </c>
      <c r="M1115" t="s">
        <v>38</v>
      </c>
      <c r="N1115" t="s">
        <v>28</v>
      </c>
      <c r="O1115" t="s">
        <v>39</v>
      </c>
      <c r="P1115" t="s">
        <v>2232</v>
      </c>
      <c r="Q1115">
        <v>0</v>
      </c>
      <c r="R1115">
        <v>14</v>
      </c>
      <c r="S1115">
        <v>3</v>
      </c>
      <c r="T1115">
        <v>2</v>
      </c>
      <c r="U1115" t="b">
        <v>1</v>
      </c>
    </row>
    <row r="1116" spans="1:21" x14ac:dyDescent="0.25">
      <c r="A1116" t="s">
        <v>2233</v>
      </c>
      <c r="B1116" s="1">
        <v>41190</v>
      </c>
      <c r="C1116">
        <v>8</v>
      </c>
      <c r="D1116">
        <v>10</v>
      </c>
      <c r="E1116">
        <v>2012</v>
      </c>
      <c r="F1116" s="1">
        <v>41190</v>
      </c>
      <c r="G1116" t="s">
        <v>2234</v>
      </c>
      <c r="H1116" t="s">
        <v>67</v>
      </c>
      <c r="I1116" t="s">
        <v>68</v>
      </c>
      <c r="J1116" t="s">
        <v>2235</v>
      </c>
      <c r="K1116" t="s">
        <v>25</v>
      </c>
      <c r="L1116" t="s">
        <v>70</v>
      </c>
      <c r="M1116" t="s">
        <v>38</v>
      </c>
      <c r="N1116" t="s">
        <v>28</v>
      </c>
      <c r="O1116" t="s">
        <v>151</v>
      </c>
      <c r="P1116" t="s">
        <v>2236</v>
      </c>
      <c r="Q1116">
        <v>0</v>
      </c>
      <c r="R1116">
        <v>34</v>
      </c>
      <c r="S1116">
        <v>16</v>
      </c>
      <c r="T1116">
        <v>3</v>
      </c>
      <c r="U1116" t="b">
        <v>1</v>
      </c>
    </row>
    <row r="1117" spans="1:21" x14ac:dyDescent="0.25">
      <c r="A1117" t="s">
        <v>2233</v>
      </c>
      <c r="B1117" s="1">
        <v>41190</v>
      </c>
      <c r="C1117">
        <v>8</v>
      </c>
      <c r="D1117">
        <v>10</v>
      </c>
      <c r="E1117">
        <v>2012</v>
      </c>
      <c r="F1117" s="1">
        <v>41190</v>
      </c>
      <c r="G1117" t="s">
        <v>2234</v>
      </c>
      <c r="H1117" t="s">
        <v>67</v>
      </c>
      <c r="I1117" t="s">
        <v>68</v>
      </c>
      <c r="J1117" t="s">
        <v>2235</v>
      </c>
      <c r="K1117" t="s">
        <v>25</v>
      </c>
      <c r="L1117" t="s">
        <v>70</v>
      </c>
      <c r="M1117" t="s">
        <v>38</v>
      </c>
      <c r="N1117" t="s">
        <v>28</v>
      </c>
      <c r="O1117" t="s">
        <v>227</v>
      </c>
      <c r="P1117" t="s">
        <v>658</v>
      </c>
      <c r="Q1117">
        <v>0</v>
      </c>
      <c r="R1117">
        <v>96</v>
      </c>
      <c r="S1117">
        <v>33</v>
      </c>
      <c r="T1117">
        <v>7</v>
      </c>
      <c r="U1117" t="b">
        <v>1</v>
      </c>
    </row>
    <row r="1118" spans="1:21" x14ac:dyDescent="0.25">
      <c r="A1118" t="s">
        <v>2233</v>
      </c>
      <c r="B1118" s="1">
        <v>41190</v>
      </c>
      <c r="C1118">
        <v>8</v>
      </c>
      <c r="D1118">
        <v>10</v>
      </c>
      <c r="E1118">
        <v>2012</v>
      </c>
      <c r="F1118" s="1">
        <v>41190</v>
      </c>
      <c r="G1118" t="s">
        <v>2234</v>
      </c>
      <c r="H1118" t="s">
        <v>67</v>
      </c>
      <c r="I1118" t="s">
        <v>68</v>
      </c>
      <c r="J1118" t="s">
        <v>2235</v>
      </c>
      <c r="K1118" t="s">
        <v>25</v>
      </c>
      <c r="L1118" t="s">
        <v>70</v>
      </c>
      <c r="M1118" t="s">
        <v>38</v>
      </c>
      <c r="N1118" t="s">
        <v>56</v>
      </c>
      <c r="O1118" t="s">
        <v>185</v>
      </c>
      <c r="P1118" t="s">
        <v>2237</v>
      </c>
      <c r="Q1118">
        <v>0</v>
      </c>
      <c r="R1118">
        <v>674</v>
      </c>
      <c r="S1118">
        <v>303</v>
      </c>
      <c r="T1118">
        <v>4</v>
      </c>
      <c r="U1118" t="b">
        <v>0</v>
      </c>
    </row>
    <row r="1119" spans="1:21" x14ac:dyDescent="0.25">
      <c r="A1119" t="s">
        <v>2238</v>
      </c>
      <c r="B1119" s="1">
        <v>41190</v>
      </c>
      <c r="C1119">
        <v>8</v>
      </c>
      <c r="D1119">
        <v>10</v>
      </c>
      <c r="E1119">
        <v>2012</v>
      </c>
      <c r="F1119" s="1">
        <v>41190</v>
      </c>
      <c r="G1119" t="s">
        <v>1634</v>
      </c>
      <c r="H1119" t="s">
        <v>33</v>
      </c>
      <c r="I1119" t="s">
        <v>34</v>
      </c>
      <c r="J1119" t="s">
        <v>609</v>
      </c>
      <c r="K1119" t="s">
        <v>36</v>
      </c>
      <c r="L1119" t="s">
        <v>37</v>
      </c>
      <c r="M1119" t="s">
        <v>98</v>
      </c>
      <c r="N1119" t="s">
        <v>28</v>
      </c>
      <c r="O1119" t="s">
        <v>48</v>
      </c>
      <c r="P1119" t="s">
        <v>2239</v>
      </c>
      <c r="Q1119">
        <v>0</v>
      </c>
      <c r="R1119">
        <v>74</v>
      </c>
      <c r="S1119">
        <v>29</v>
      </c>
      <c r="T1119">
        <v>3</v>
      </c>
      <c r="U1119" t="b">
        <v>1</v>
      </c>
    </row>
    <row r="1120" spans="1:21" x14ac:dyDescent="0.25">
      <c r="A1120" t="s">
        <v>2240</v>
      </c>
      <c r="B1120" s="1">
        <v>41190</v>
      </c>
      <c r="C1120">
        <v>8</v>
      </c>
      <c r="D1120">
        <v>10</v>
      </c>
      <c r="E1120">
        <v>2012</v>
      </c>
      <c r="F1120" s="1">
        <v>41190</v>
      </c>
      <c r="G1120" t="s">
        <v>2241</v>
      </c>
      <c r="H1120" t="s">
        <v>33</v>
      </c>
      <c r="I1120" t="s">
        <v>389</v>
      </c>
      <c r="J1120" t="s">
        <v>389</v>
      </c>
      <c r="K1120" t="s">
        <v>36</v>
      </c>
      <c r="L1120" t="s">
        <v>70</v>
      </c>
      <c r="M1120" t="s">
        <v>38</v>
      </c>
      <c r="N1120" t="s">
        <v>28</v>
      </c>
      <c r="O1120" t="s">
        <v>48</v>
      </c>
      <c r="P1120" t="s">
        <v>1128</v>
      </c>
      <c r="Q1120">
        <v>0</v>
      </c>
      <c r="R1120">
        <v>170</v>
      </c>
      <c r="S1120">
        <v>26</v>
      </c>
      <c r="T1120">
        <v>3</v>
      </c>
      <c r="U1120" t="b">
        <v>1</v>
      </c>
    </row>
    <row r="1121" spans="1:21" x14ac:dyDescent="0.25">
      <c r="A1121" t="s">
        <v>2240</v>
      </c>
      <c r="B1121" s="1">
        <v>41190</v>
      </c>
      <c r="C1121">
        <v>8</v>
      </c>
      <c r="D1121">
        <v>10</v>
      </c>
      <c r="E1121">
        <v>2012</v>
      </c>
      <c r="F1121" s="1">
        <v>41190</v>
      </c>
      <c r="G1121" t="s">
        <v>2241</v>
      </c>
      <c r="H1121" t="s">
        <v>33</v>
      </c>
      <c r="I1121" t="s">
        <v>389</v>
      </c>
      <c r="J1121" t="s">
        <v>389</v>
      </c>
      <c r="K1121" t="s">
        <v>36</v>
      </c>
      <c r="L1121" t="s">
        <v>70</v>
      </c>
      <c r="M1121" t="s">
        <v>38</v>
      </c>
      <c r="N1121" t="s">
        <v>56</v>
      </c>
      <c r="O1121" t="s">
        <v>81</v>
      </c>
      <c r="P1121" t="s">
        <v>2242</v>
      </c>
      <c r="Q1121">
        <v>0</v>
      </c>
      <c r="R1121">
        <v>1282</v>
      </c>
      <c r="S1121">
        <v>500</v>
      </c>
      <c r="T1121">
        <v>5</v>
      </c>
      <c r="U1121" t="b">
        <v>1</v>
      </c>
    </row>
    <row r="1122" spans="1:21" x14ac:dyDescent="0.25">
      <c r="A1122" t="s">
        <v>2243</v>
      </c>
      <c r="B1122" s="1">
        <v>41190</v>
      </c>
      <c r="C1122">
        <v>8</v>
      </c>
      <c r="D1122">
        <v>10</v>
      </c>
      <c r="E1122">
        <v>2012</v>
      </c>
      <c r="F1122" s="1">
        <v>41190</v>
      </c>
      <c r="G1122" t="s">
        <v>2061</v>
      </c>
      <c r="H1122" t="s">
        <v>61</v>
      </c>
      <c r="I1122" t="s">
        <v>108</v>
      </c>
      <c r="J1122" t="s">
        <v>2244</v>
      </c>
      <c r="K1122" t="s">
        <v>36</v>
      </c>
      <c r="L1122" t="s">
        <v>37</v>
      </c>
      <c r="M1122" t="s">
        <v>38</v>
      </c>
      <c r="N1122" t="s">
        <v>28</v>
      </c>
      <c r="O1122" t="s">
        <v>48</v>
      </c>
      <c r="P1122" t="s">
        <v>2113</v>
      </c>
      <c r="Q1122">
        <v>0</v>
      </c>
      <c r="R1122">
        <v>244</v>
      </c>
      <c r="S1122">
        <v>71</v>
      </c>
      <c r="T1122">
        <v>5</v>
      </c>
      <c r="U1122" t="b">
        <v>0</v>
      </c>
    </row>
    <row r="1123" spans="1:21" x14ac:dyDescent="0.25">
      <c r="A1123" t="s">
        <v>2245</v>
      </c>
      <c r="B1123" s="1">
        <v>41191</v>
      </c>
      <c r="C1123">
        <v>9</v>
      </c>
      <c r="D1123">
        <v>10</v>
      </c>
      <c r="E1123">
        <v>2012</v>
      </c>
      <c r="F1123" s="1">
        <v>41191</v>
      </c>
      <c r="G1123" t="s">
        <v>709</v>
      </c>
      <c r="H1123" t="s">
        <v>120</v>
      </c>
      <c r="I1123" t="s">
        <v>778</v>
      </c>
      <c r="J1123" t="s">
        <v>778</v>
      </c>
      <c r="K1123" t="s">
        <v>47</v>
      </c>
      <c r="L1123" t="s">
        <v>37</v>
      </c>
      <c r="M1123" t="s">
        <v>38</v>
      </c>
      <c r="N1123" t="s">
        <v>28</v>
      </c>
      <c r="O1123" t="s">
        <v>39</v>
      </c>
      <c r="P1123" t="s">
        <v>2246</v>
      </c>
      <c r="Q1123">
        <v>0</v>
      </c>
      <c r="R1123">
        <v>152</v>
      </c>
      <c r="S1123">
        <v>76</v>
      </c>
      <c r="T1123">
        <v>5</v>
      </c>
      <c r="U1123" t="b">
        <v>0</v>
      </c>
    </row>
    <row r="1124" spans="1:21" x14ac:dyDescent="0.25">
      <c r="A1124" t="s">
        <v>2247</v>
      </c>
      <c r="B1124" s="1">
        <v>41191</v>
      </c>
      <c r="C1124">
        <v>9</v>
      </c>
      <c r="D1124">
        <v>10</v>
      </c>
      <c r="E1124">
        <v>2012</v>
      </c>
      <c r="F1124" s="1">
        <v>41191</v>
      </c>
      <c r="G1124" t="s">
        <v>421</v>
      </c>
      <c r="H1124" t="s">
        <v>33</v>
      </c>
      <c r="I1124" t="s">
        <v>266</v>
      </c>
      <c r="J1124" t="s">
        <v>510</v>
      </c>
      <c r="K1124" t="s">
        <v>36</v>
      </c>
      <c r="L1124" t="s">
        <v>26</v>
      </c>
      <c r="M1124" t="s">
        <v>38</v>
      </c>
      <c r="N1124" t="s">
        <v>28</v>
      </c>
      <c r="O1124" t="s">
        <v>39</v>
      </c>
      <c r="P1124" t="s">
        <v>939</v>
      </c>
      <c r="Q1124">
        <v>0</v>
      </c>
      <c r="R1124">
        <v>10</v>
      </c>
      <c r="S1124">
        <v>5</v>
      </c>
      <c r="T1124">
        <v>1</v>
      </c>
      <c r="U1124" t="b">
        <v>1</v>
      </c>
    </row>
    <row r="1125" spans="1:21" x14ac:dyDescent="0.25">
      <c r="A1125" t="s">
        <v>2247</v>
      </c>
      <c r="B1125" s="1">
        <v>41191</v>
      </c>
      <c r="C1125">
        <v>9</v>
      </c>
      <c r="D1125">
        <v>10</v>
      </c>
      <c r="E1125">
        <v>2012</v>
      </c>
      <c r="F1125" s="1">
        <v>41191</v>
      </c>
      <c r="G1125" t="s">
        <v>421</v>
      </c>
      <c r="H1125" t="s">
        <v>33</v>
      </c>
      <c r="I1125" t="s">
        <v>266</v>
      </c>
      <c r="J1125" t="s">
        <v>510</v>
      </c>
      <c r="K1125" t="s">
        <v>36</v>
      </c>
      <c r="L1125" t="s">
        <v>26</v>
      </c>
      <c r="M1125" t="s">
        <v>38</v>
      </c>
      <c r="N1125" t="s">
        <v>28</v>
      </c>
      <c r="O1125" t="s">
        <v>39</v>
      </c>
      <c r="P1125" t="s">
        <v>2248</v>
      </c>
      <c r="Q1125">
        <v>0</v>
      </c>
      <c r="R1125">
        <v>12</v>
      </c>
      <c r="S1125">
        <v>4</v>
      </c>
      <c r="T1125">
        <v>2</v>
      </c>
      <c r="U1125" t="b">
        <v>1</v>
      </c>
    </row>
    <row r="1126" spans="1:21" x14ac:dyDescent="0.25">
      <c r="A1126" t="s">
        <v>2247</v>
      </c>
      <c r="B1126" s="1">
        <v>41191</v>
      </c>
      <c r="C1126">
        <v>9</v>
      </c>
      <c r="D1126">
        <v>10</v>
      </c>
      <c r="E1126">
        <v>2012</v>
      </c>
      <c r="F1126" s="1">
        <v>41191</v>
      </c>
      <c r="G1126" t="s">
        <v>421</v>
      </c>
      <c r="H1126" t="s">
        <v>33</v>
      </c>
      <c r="I1126" t="s">
        <v>266</v>
      </c>
      <c r="J1126" t="s">
        <v>510</v>
      </c>
      <c r="K1126" t="s">
        <v>36</v>
      </c>
      <c r="L1126" t="s">
        <v>26</v>
      </c>
      <c r="M1126" t="s">
        <v>38</v>
      </c>
      <c r="N1126" t="s">
        <v>28</v>
      </c>
      <c r="O1126" t="s">
        <v>54</v>
      </c>
      <c r="P1126" t="s">
        <v>681</v>
      </c>
      <c r="Q1126">
        <v>0</v>
      </c>
      <c r="R1126">
        <v>107</v>
      </c>
      <c r="S1126">
        <v>44</v>
      </c>
      <c r="T1126">
        <v>7</v>
      </c>
      <c r="U1126" t="b">
        <v>1</v>
      </c>
    </row>
    <row r="1127" spans="1:21" x14ac:dyDescent="0.25">
      <c r="A1127" t="s">
        <v>2247</v>
      </c>
      <c r="B1127" s="1">
        <v>41191</v>
      </c>
      <c r="C1127">
        <v>9</v>
      </c>
      <c r="D1127">
        <v>10</v>
      </c>
      <c r="E1127">
        <v>2012</v>
      </c>
      <c r="F1127" s="1">
        <v>41191</v>
      </c>
      <c r="G1127" t="s">
        <v>421</v>
      </c>
      <c r="H1127" t="s">
        <v>33</v>
      </c>
      <c r="I1127" t="s">
        <v>266</v>
      </c>
      <c r="J1127" t="s">
        <v>510</v>
      </c>
      <c r="K1127" t="s">
        <v>36</v>
      </c>
      <c r="L1127" t="s">
        <v>26</v>
      </c>
      <c r="M1127" t="s">
        <v>38</v>
      </c>
      <c r="N1127" t="s">
        <v>28</v>
      </c>
      <c r="O1127" t="s">
        <v>54</v>
      </c>
      <c r="P1127" t="s">
        <v>193</v>
      </c>
      <c r="Q1127">
        <v>0</v>
      </c>
      <c r="R1127">
        <v>735</v>
      </c>
      <c r="S1127">
        <v>-33</v>
      </c>
      <c r="T1127">
        <v>4</v>
      </c>
      <c r="U1127" t="b">
        <v>0</v>
      </c>
    </row>
    <row r="1128" spans="1:21" x14ac:dyDescent="0.25">
      <c r="A1128" t="s">
        <v>2249</v>
      </c>
      <c r="B1128" s="1">
        <v>41191</v>
      </c>
      <c r="C1128">
        <v>9</v>
      </c>
      <c r="D1128">
        <v>10</v>
      </c>
      <c r="E1128">
        <v>2012</v>
      </c>
      <c r="F1128" s="1">
        <v>41191</v>
      </c>
      <c r="G1128" t="s">
        <v>2250</v>
      </c>
      <c r="H1128" t="s">
        <v>33</v>
      </c>
      <c r="I1128" t="s">
        <v>266</v>
      </c>
      <c r="J1128" t="s">
        <v>2251</v>
      </c>
      <c r="K1128" t="s">
        <v>36</v>
      </c>
      <c r="L1128" t="s">
        <v>70</v>
      </c>
      <c r="M1128" t="s">
        <v>27</v>
      </c>
      <c r="N1128" t="s">
        <v>28</v>
      </c>
      <c r="O1128" t="s">
        <v>39</v>
      </c>
      <c r="P1128" t="s">
        <v>2252</v>
      </c>
      <c r="Q1128">
        <v>0</v>
      </c>
      <c r="R1128">
        <v>492</v>
      </c>
      <c r="S1128">
        <v>197</v>
      </c>
      <c r="T1128">
        <v>10</v>
      </c>
      <c r="U1128" t="b">
        <v>0</v>
      </c>
    </row>
    <row r="1129" spans="1:21" x14ac:dyDescent="0.25">
      <c r="A1129" t="s">
        <v>2249</v>
      </c>
      <c r="B1129" s="1">
        <v>41191</v>
      </c>
      <c r="C1129">
        <v>9</v>
      </c>
      <c r="D1129">
        <v>10</v>
      </c>
      <c r="E1129">
        <v>2012</v>
      </c>
      <c r="F1129" s="1">
        <v>41191</v>
      </c>
      <c r="G1129" t="s">
        <v>2250</v>
      </c>
      <c r="H1129" t="s">
        <v>33</v>
      </c>
      <c r="I1129" t="s">
        <v>266</v>
      </c>
      <c r="J1129" t="s">
        <v>2251</v>
      </c>
      <c r="K1129" t="s">
        <v>36</v>
      </c>
      <c r="L1129" t="s">
        <v>70</v>
      </c>
      <c r="M1129" t="s">
        <v>27</v>
      </c>
      <c r="N1129" t="s">
        <v>56</v>
      </c>
      <c r="O1129" t="s">
        <v>104</v>
      </c>
      <c r="P1129" t="s">
        <v>1962</v>
      </c>
      <c r="Q1129">
        <v>0</v>
      </c>
      <c r="R1129">
        <v>1001</v>
      </c>
      <c r="S1129">
        <v>280</v>
      </c>
      <c r="T1129">
        <v>6</v>
      </c>
      <c r="U1129" t="b">
        <v>0</v>
      </c>
    </row>
    <row r="1130" spans="1:21" x14ac:dyDescent="0.25">
      <c r="A1130" t="s">
        <v>2253</v>
      </c>
      <c r="B1130" s="1">
        <v>41191</v>
      </c>
      <c r="C1130">
        <v>9</v>
      </c>
      <c r="D1130">
        <v>10</v>
      </c>
      <c r="E1130">
        <v>2012</v>
      </c>
      <c r="F1130" s="1">
        <v>41191</v>
      </c>
      <c r="G1130" t="s">
        <v>1796</v>
      </c>
      <c r="H1130" t="s">
        <v>61</v>
      </c>
      <c r="I1130" t="s">
        <v>491</v>
      </c>
      <c r="J1130" t="s">
        <v>2254</v>
      </c>
      <c r="K1130" t="s">
        <v>36</v>
      </c>
      <c r="L1130" t="s">
        <v>26</v>
      </c>
      <c r="M1130" t="s">
        <v>98</v>
      </c>
      <c r="N1130" t="s">
        <v>28</v>
      </c>
      <c r="O1130" t="s">
        <v>48</v>
      </c>
      <c r="P1130" t="s">
        <v>2255</v>
      </c>
      <c r="Q1130">
        <v>0</v>
      </c>
      <c r="R1130">
        <v>70</v>
      </c>
      <c r="S1130">
        <v>29</v>
      </c>
      <c r="T1130">
        <v>4</v>
      </c>
      <c r="U1130" t="b">
        <v>1</v>
      </c>
    </row>
    <row r="1131" spans="1:21" x14ac:dyDescent="0.25">
      <c r="A1131" t="s">
        <v>2253</v>
      </c>
      <c r="B1131" s="1">
        <v>41191</v>
      </c>
      <c r="C1131">
        <v>9</v>
      </c>
      <c r="D1131">
        <v>10</v>
      </c>
      <c r="E1131">
        <v>2012</v>
      </c>
      <c r="F1131" s="1">
        <v>41191</v>
      </c>
      <c r="G1131" t="s">
        <v>1796</v>
      </c>
      <c r="H1131" t="s">
        <v>61</v>
      </c>
      <c r="I1131" t="s">
        <v>491</v>
      </c>
      <c r="J1131" t="s">
        <v>2254</v>
      </c>
      <c r="K1131" t="s">
        <v>36</v>
      </c>
      <c r="L1131" t="s">
        <v>26</v>
      </c>
      <c r="M1131" t="s">
        <v>98</v>
      </c>
      <c r="N1131" t="s">
        <v>28</v>
      </c>
      <c r="O1131" t="s">
        <v>39</v>
      </c>
      <c r="P1131" t="s">
        <v>40</v>
      </c>
      <c r="Q1131">
        <v>0</v>
      </c>
      <c r="R1131">
        <v>35</v>
      </c>
      <c r="S1131">
        <v>18</v>
      </c>
      <c r="T1131">
        <v>5</v>
      </c>
      <c r="U1131" t="b">
        <v>1</v>
      </c>
    </row>
    <row r="1132" spans="1:21" x14ac:dyDescent="0.25">
      <c r="A1132" t="s">
        <v>2253</v>
      </c>
      <c r="B1132" s="1">
        <v>41191</v>
      </c>
      <c r="C1132">
        <v>9</v>
      </c>
      <c r="D1132">
        <v>10</v>
      </c>
      <c r="E1132">
        <v>2012</v>
      </c>
      <c r="F1132" s="1">
        <v>41191</v>
      </c>
      <c r="G1132" t="s">
        <v>1796</v>
      </c>
      <c r="H1132" t="s">
        <v>61</v>
      </c>
      <c r="I1132" t="s">
        <v>491</v>
      </c>
      <c r="J1132" t="s">
        <v>2254</v>
      </c>
      <c r="K1132" t="s">
        <v>36</v>
      </c>
      <c r="L1132" t="s">
        <v>26</v>
      </c>
      <c r="M1132" t="s">
        <v>98</v>
      </c>
      <c r="N1132" t="s">
        <v>28</v>
      </c>
      <c r="O1132" t="s">
        <v>151</v>
      </c>
      <c r="P1132" t="s">
        <v>2256</v>
      </c>
      <c r="Q1132">
        <v>0</v>
      </c>
      <c r="R1132">
        <v>52</v>
      </c>
      <c r="S1132">
        <v>11</v>
      </c>
      <c r="T1132">
        <v>5</v>
      </c>
      <c r="U1132" t="b">
        <v>0</v>
      </c>
    </row>
    <row r="1133" spans="1:21" x14ac:dyDescent="0.25">
      <c r="A1133" t="s">
        <v>2257</v>
      </c>
      <c r="B1133" s="1">
        <v>41191</v>
      </c>
      <c r="C1133">
        <v>9</v>
      </c>
      <c r="D1133">
        <v>10</v>
      </c>
      <c r="E1133">
        <v>2012</v>
      </c>
      <c r="F1133" s="1">
        <v>41191</v>
      </c>
      <c r="G1133" t="s">
        <v>2258</v>
      </c>
      <c r="H1133" t="s">
        <v>67</v>
      </c>
      <c r="I1133" t="s">
        <v>496</v>
      </c>
      <c r="J1133" t="s">
        <v>2074</v>
      </c>
      <c r="K1133" t="s">
        <v>25</v>
      </c>
      <c r="L1133" t="s">
        <v>37</v>
      </c>
      <c r="M1133" t="s">
        <v>38</v>
      </c>
      <c r="N1133" t="s">
        <v>56</v>
      </c>
      <c r="O1133" t="s">
        <v>104</v>
      </c>
      <c r="P1133" t="s">
        <v>2259</v>
      </c>
      <c r="Q1133">
        <v>0</v>
      </c>
      <c r="R1133">
        <v>683</v>
      </c>
      <c r="S1133">
        <v>198</v>
      </c>
      <c r="T1133">
        <v>5</v>
      </c>
      <c r="U1133" t="b">
        <v>1</v>
      </c>
    </row>
    <row r="1134" spans="1:21" x14ac:dyDescent="0.25">
      <c r="A1134" t="s">
        <v>2260</v>
      </c>
      <c r="B1134" s="1">
        <v>41191</v>
      </c>
      <c r="C1134">
        <v>9</v>
      </c>
      <c r="D1134">
        <v>10</v>
      </c>
      <c r="E1134">
        <v>2012</v>
      </c>
      <c r="F1134" s="1">
        <v>41191</v>
      </c>
      <c r="G1134" t="s">
        <v>2261</v>
      </c>
      <c r="H1134" t="s">
        <v>293</v>
      </c>
      <c r="I1134" t="s">
        <v>964</v>
      </c>
      <c r="J1134" t="s">
        <v>2262</v>
      </c>
      <c r="K1134" t="s">
        <v>36</v>
      </c>
      <c r="L1134" t="s">
        <v>26</v>
      </c>
      <c r="M1134" t="s">
        <v>27</v>
      </c>
      <c r="N1134" t="s">
        <v>71</v>
      </c>
      <c r="O1134" t="s">
        <v>72</v>
      </c>
      <c r="P1134" t="s">
        <v>2263</v>
      </c>
      <c r="Q1134">
        <v>1</v>
      </c>
      <c r="R1134">
        <v>724</v>
      </c>
      <c r="S1134">
        <v>-217</v>
      </c>
      <c r="T1134">
        <v>4</v>
      </c>
      <c r="U1134" t="b">
        <v>1</v>
      </c>
    </row>
    <row r="1135" spans="1:21" x14ac:dyDescent="0.25">
      <c r="A1135" t="s">
        <v>2260</v>
      </c>
      <c r="B1135" s="1">
        <v>41191</v>
      </c>
      <c r="C1135">
        <v>9</v>
      </c>
      <c r="D1135">
        <v>10</v>
      </c>
      <c r="E1135">
        <v>2012</v>
      </c>
      <c r="F1135" s="1">
        <v>41191</v>
      </c>
      <c r="G1135" t="s">
        <v>2261</v>
      </c>
      <c r="H1135" t="s">
        <v>293</v>
      </c>
      <c r="I1135" t="s">
        <v>964</v>
      </c>
      <c r="J1135" t="s">
        <v>2262</v>
      </c>
      <c r="K1135" t="s">
        <v>36</v>
      </c>
      <c r="L1135" t="s">
        <v>26</v>
      </c>
      <c r="M1135" t="s">
        <v>27</v>
      </c>
      <c r="N1135" t="s">
        <v>71</v>
      </c>
      <c r="O1135" t="s">
        <v>74</v>
      </c>
      <c r="P1135" t="s">
        <v>2264</v>
      </c>
      <c r="Q1135">
        <v>1</v>
      </c>
      <c r="R1135">
        <v>180</v>
      </c>
      <c r="S1135">
        <v>-54</v>
      </c>
      <c r="T1135">
        <v>2</v>
      </c>
      <c r="U1135" t="b">
        <v>1</v>
      </c>
    </row>
    <row r="1136" spans="1:21" x14ac:dyDescent="0.25">
      <c r="A1136" t="s">
        <v>2265</v>
      </c>
      <c r="B1136" s="1">
        <v>41192</v>
      </c>
      <c r="C1136">
        <v>10</v>
      </c>
      <c r="D1136">
        <v>10</v>
      </c>
      <c r="E1136">
        <v>2012</v>
      </c>
      <c r="F1136" s="1">
        <v>41192</v>
      </c>
      <c r="G1136" t="s">
        <v>1117</v>
      </c>
      <c r="H1136" t="s">
        <v>67</v>
      </c>
      <c r="I1136" t="s">
        <v>68</v>
      </c>
      <c r="J1136" t="s">
        <v>2266</v>
      </c>
      <c r="K1136" t="s">
        <v>25</v>
      </c>
      <c r="L1136" t="s">
        <v>70</v>
      </c>
      <c r="M1136" t="s">
        <v>38</v>
      </c>
      <c r="N1136" t="s">
        <v>28</v>
      </c>
      <c r="O1136" t="s">
        <v>29</v>
      </c>
      <c r="P1136" t="s">
        <v>1672</v>
      </c>
      <c r="Q1136">
        <v>0</v>
      </c>
      <c r="R1136">
        <v>123</v>
      </c>
      <c r="S1136">
        <v>56</v>
      </c>
      <c r="T1136">
        <v>4</v>
      </c>
      <c r="U1136" t="b">
        <v>1</v>
      </c>
    </row>
    <row r="1137" spans="1:21" x14ac:dyDescent="0.25">
      <c r="A1137" t="s">
        <v>2265</v>
      </c>
      <c r="B1137" s="1">
        <v>41192</v>
      </c>
      <c r="C1137">
        <v>10</v>
      </c>
      <c r="D1137">
        <v>10</v>
      </c>
      <c r="E1137">
        <v>2012</v>
      </c>
      <c r="F1137" s="1">
        <v>41192</v>
      </c>
      <c r="G1137" t="s">
        <v>1117</v>
      </c>
      <c r="H1137" t="s">
        <v>67</v>
      </c>
      <c r="I1137" t="s">
        <v>68</v>
      </c>
      <c r="J1137" t="s">
        <v>2266</v>
      </c>
      <c r="K1137" t="s">
        <v>25</v>
      </c>
      <c r="L1137" t="s">
        <v>70</v>
      </c>
      <c r="M1137" t="s">
        <v>38</v>
      </c>
      <c r="N1137" t="s">
        <v>28</v>
      </c>
      <c r="O1137" t="s">
        <v>54</v>
      </c>
      <c r="P1137" t="s">
        <v>2267</v>
      </c>
      <c r="Q1137">
        <v>0</v>
      </c>
      <c r="R1137">
        <v>45</v>
      </c>
      <c r="S1137">
        <v>4</v>
      </c>
      <c r="T1137">
        <v>4</v>
      </c>
      <c r="U1137" t="b">
        <v>1</v>
      </c>
    </row>
    <row r="1138" spans="1:21" x14ac:dyDescent="0.25">
      <c r="A1138" t="s">
        <v>2268</v>
      </c>
      <c r="B1138" s="1">
        <v>41192</v>
      </c>
      <c r="C1138">
        <v>10</v>
      </c>
      <c r="D1138">
        <v>10</v>
      </c>
      <c r="E1138">
        <v>2012</v>
      </c>
      <c r="F1138" s="1">
        <v>41192</v>
      </c>
      <c r="G1138" t="s">
        <v>2269</v>
      </c>
      <c r="H1138" t="s">
        <v>67</v>
      </c>
      <c r="I1138" t="s">
        <v>68</v>
      </c>
      <c r="J1138" t="s">
        <v>2270</v>
      </c>
      <c r="K1138" t="s">
        <v>25</v>
      </c>
      <c r="L1138" t="s">
        <v>26</v>
      </c>
      <c r="M1138" t="s">
        <v>38</v>
      </c>
      <c r="N1138" t="s">
        <v>56</v>
      </c>
      <c r="O1138" t="s">
        <v>104</v>
      </c>
      <c r="P1138" t="s">
        <v>677</v>
      </c>
      <c r="Q1138">
        <v>0</v>
      </c>
      <c r="R1138">
        <v>334</v>
      </c>
      <c r="S1138">
        <v>107</v>
      </c>
      <c r="T1138">
        <v>2</v>
      </c>
      <c r="U1138" t="b">
        <v>1</v>
      </c>
    </row>
    <row r="1139" spans="1:21" x14ac:dyDescent="0.25">
      <c r="A1139" t="s">
        <v>2271</v>
      </c>
      <c r="B1139" s="1">
        <v>41192</v>
      </c>
      <c r="C1139">
        <v>10</v>
      </c>
      <c r="D1139">
        <v>10</v>
      </c>
      <c r="E1139">
        <v>2012</v>
      </c>
      <c r="F1139" s="1">
        <v>41192</v>
      </c>
      <c r="G1139" t="s">
        <v>1389</v>
      </c>
      <c r="H1139" t="s">
        <v>61</v>
      </c>
      <c r="I1139" t="s">
        <v>108</v>
      </c>
      <c r="J1139" t="s">
        <v>2272</v>
      </c>
      <c r="K1139" t="s">
        <v>36</v>
      </c>
      <c r="L1139" t="s">
        <v>37</v>
      </c>
      <c r="M1139" t="s">
        <v>38</v>
      </c>
      <c r="N1139" t="s">
        <v>56</v>
      </c>
      <c r="O1139" t="s">
        <v>185</v>
      </c>
      <c r="P1139" t="s">
        <v>2273</v>
      </c>
      <c r="Q1139">
        <v>0</v>
      </c>
      <c r="R1139">
        <v>668</v>
      </c>
      <c r="S1139">
        <v>-110</v>
      </c>
      <c r="T1139">
        <v>3</v>
      </c>
      <c r="U1139" t="b">
        <v>0</v>
      </c>
    </row>
    <row r="1140" spans="1:21" x14ac:dyDescent="0.25">
      <c r="A1140" t="s">
        <v>2274</v>
      </c>
      <c r="B1140" s="1">
        <v>41193</v>
      </c>
      <c r="C1140">
        <v>11</v>
      </c>
      <c r="D1140">
        <v>10</v>
      </c>
      <c r="E1140">
        <v>2012</v>
      </c>
      <c r="F1140" s="1">
        <v>41193</v>
      </c>
      <c r="G1140" t="s">
        <v>2275</v>
      </c>
      <c r="H1140" t="s">
        <v>61</v>
      </c>
      <c r="I1140" t="s">
        <v>491</v>
      </c>
      <c r="J1140" t="s">
        <v>2254</v>
      </c>
      <c r="K1140" t="s">
        <v>36</v>
      </c>
      <c r="L1140" t="s">
        <v>70</v>
      </c>
      <c r="M1140" t="s">
        <v>38</v>
      </c>
      <c r="N1140" t="s">
        <v>28</v>
      </c>
      <c r="O1140" t="s">
        <v>48</v>
      </c>
      <c r="P1140" t="s">
        <v>2276</v>
      </c>
      <c r="Q1140">
        <v>0</v>
      </c>
      <c r="R1140">
        <v>78</v>
      </c>
      <c r="S1140">
        <v>27</v>
      </c>
      <c r="T1140">
        <v>3</v>
      </c>
      <c r="U1140" t="b">
        <v>1</v>
      </c>
    </row>
    <row r="1141" spans="1:21" x14ac:dyDescent="0.25">
      <c r="A1141" t="s">
        <v>2277</v>
      </c>
      <c r="B1141" s="1">
        <v>41193</v>
      </c>
      <c r="C1141">
        <v>11</v>
      </c>
      <c r="D1141">
        <v>10</v>
      </c>
      <c r="E1141">
        <v>2012</v>
      </c>
      <c r="F1141" s="1">
        <v>41193</v>
      </c>
      <c r="G1141" t="s">
        <v>2278</v>
      </c>
      <c r="H1141" t="s">
        <v>61</v>
      </c>
      <c r="I1141" t="s">
        <v>450</v>
      </c>
      <c r="J1141" t="s">
        <v>661</v>
      </c>
      <c r="K1141" t="s">
        <v>36</v>
      </c>
      <c r="L1141" t="s">
        <v>37</v>
      </c>
      <c r="M1141" t="s">
        <v>27</v>
      </c>
      <c r="N1141" t="s">
        <v>28</v>
      </c>
      <c r="O1141" t="s">
        <v>48</v>
      </c>
      <c r="P1141" t="s">
        <v>1228</v>
      </c>
      <c r="Q1141">
        <v>0</v>
      </c>
      <c r="R1141">
        <v>96</v>
      </c>
      <c r="S1141">
        <v>4</v>
      </c>
      <c r="T1141">
        <v>6</v>
      </c>
      <c r="U1141" t="b">
        <v>0</v>
      </c>
    </row>
    <row r="1142" spans="1:21" x14ac:dyDescent="0.25">
      <c r="A1142" t="s">
        <v>2279</v>
      </c>
      <c r="B1142" s="1">
        <v>41193</v>
      </c>
      <c r="C1142">
        <v>11</v>
      </c>
      <c r="D1142">
        <v>10</v>
      </c>
      <c r="E1142">
        <v>2012</v>
      </c>
      <c r="F1142" s="1">
        <v>41193</v>
      </c>
      <c r="G1142" t="s">
        <v>2280</v>
      </c>
      <c r="H1142" t="s">
        <v>33</v>
      </c>
      <c r="I1142" t="s">
        <v>234</v>
      </c>
      <c r="J1142" t="s">
        <v>354</v>
      </c>
      <c r="K1142" t="s">
        <v>36</v>
      </c>
      <c r="L1142" t="s">
        <v>70</v>
      </c>
      <c r="M1142" t="s">
        <v>38</v>
      </c>
      <c r="N1142" t="s">
        <v>28</v>
      </c>
      <c r="O1142" t="s">
        <v>111</v>
      </c>
      <c r="P1142" t="s">
        <v>1695</v>
      </c>
      <c r="Q1142">
        <v>0</v>
      </c>
      <c r="R1142">
        <v>36</v>
      </c>
      <c r="S1142">
        <v>9</v>
      </c>
      <c r="T1142">
        <v>3</v>
      </c>
      <c r="U1142" t="b">
        <v>1</v>
      </c>
    </row>
    <row r="1143" spans="1:21" x14ac:dyDescent="0.25">
      <c r="A1143" t="s">
        <v>2281</v>
      </c>
      <c r="B1143" s="1">
        <v>41193</v>
      </c>
      <c r="C1143">
        <v>11</v>
      </c>
      <c r="D1143">
        <v>10</v>
      </c>
      <c r="E1143">
        <v>2012</v>
      </c>
      <c r="F1143" s="1">
        <v>41193</v>
      </c>
      <c r="G1143" t="s">
        <v>2282</v>
      </c>
      <c r="H1143" t="s">
        <v>67</v>
      </c>
      <c r="I1143" t="s">
        <v>68</v>
      </c>
      <c r="J1143" t="s">
        <v>2007</v>
      </c>
      <c r="K1143" t="s">
        <v>25</v>
      </c>
      <c r="L1143" t="s">
        <v>70</v>
      </c>
      <c r="M1143" t="s">
        <v>38</v>
      </c>
      <c r="N1143" t="s">
        <v>28</v>
      </c>
      <c r="O1143" t="s">
        <v>48</v>
      </c>
      <c r="P1143" t="s">
        <v>731</v>
      </c>
      <c r="Q1143">
        <v>0</v>
      </c>
      <c r="R1143">
        <v>31</v>
      </c>
      <c r="S1143">
        <v>5</v>
      </c>
      <c r="T1143">
        <v>2</v>
      </c>
      <c r="U1143" t="b">
        <v>1</v>
      </c>
    </row>
    <row r="1144" spans="1:21" x14ac:dyDescent="0.25">
      <c r="A1144" t="s">
        <v>2281</v>
      </c>
      <c r="B1144" s="1">
        <v>41193</v>
      </c>
      <c r="C1144">
        <v>11</v>
      </c>
      <c r="D1144">
        <v>10</v>
      </c>
      <c r="E1144">
        <v>2012</v>
      </c>
      <c r="F1144" s="1">
        <v>41193</v>
      </c>
      <c r="G1144" t="s">
        <v>2282</v>
      </c>
      <c r="H1144" t="s">
        <v>67</v>
      </c>
      <c r="I1144" t="s">
        <v>68</v>
      </c>
      <c r="J1144" t="s">
        <v>2007</v>
      </c>
      <c r="K1144" t="s">
        <v>25</v>
      </c>
      <c r="L1144" t="s">
        <v>70</v>
      </c>
      <c r="M1144" t="s">
        <v>38</v>
      </c>
      <c r="N1144" t="s">
        <v>28</v>
      </c>
      <c r="O1144" t="s">
        <v>151</v>
      </c>
      <c r="P1144" t="s">
        <v>152</v>
      </c>
      <c r="Q1144">
        <v>0</v>
      </c>
      <c r="R1144">
        <v>80</v>
      </c>
      <c r="S1144">
        <v>1</v>
      </c>
      <c r="T1144">
        <v>7</v>
      </c>
      <c r="U1144" t="b">
        <v>0</v>
      </c>
    </row>
    <row r="1145" spans="1:21" x14ac:dyDescent="0.25">
      <c r="A1145" t="s">
        <v>2281</v>
      </c>
      <c r="B1145" s="1">
        <v>41193</v>
      </c>
      <c r="C1145">
        <v>11</v>
      </c>
      <c r="D1145">
        <v>10</v>
      </c>
      <c r="E1145">
        <v>2012</v>
      </c>
      <c r="F1145" s="1">
        <v>41193</v>
      </c>
      <c r="G1145" t="s">
        <v>2282</v>
      </c>
      <c r="H1145" t="s">
        <v>67</v>
      </c>
      <c r="I1145" t="s">
        <v>68</v>
      </c>
      <c r="J1145" t="s">
        <v>2007</v>
      </c>
      <c r="K1145" t="s">
        <v>25</v>
      </c>
      <c r="L1145" t="s">
        <v>70</v>
      </c>
      <c r="M1145" t="s">
        <v>38</v>
      </c>
      <c r="N1145" t="s">
        <v>28</v>
      </c>
      <c r="O1145" t="s">
        <v>54</v>
      </c>
      <c r="P1145" t="s">
        <v>2177</v>
      </c>
      <c r="Q1145">
        <v>0</v>
      </c>
      <c r="R1145">
        <v>172</v>
      </c>
      <c r="S1145">
        <v>12</v>
      </c>
      <c r="T1145">
        <v>3</v>
      </c>
      <c r="U1145" t="b">
        <v>0</v>
      </c>
    </row>
    <row r="1146" spans="1:21" x14ac:dyDescent="0.25">
      <c r="A1146" t="s">
        <v>2283</v>
      </c>
      <c r="B1146" s="1">
        <v>41193</v>
      </c>
      <c r="C1146">
        <v>11</v>
      </c>
      <c r="D1146">
        <v>10</v>
      </c>
      <c r="E1146">
        <v>2012</v>
      </c>
      <c r="F1146" s="1">
        <v>41193</v>
      </c>
      <c r="G1146" t="s">
        <v>2284</v>
      </c>
      <c r="H1146" t="s">
        <v>67</v>
      </c>
      <c r="I1146" t="s">
        <v>68</v>
      </c>
      <c r="J1146" t="s">
        <v>2285</v>
      </c>
      <c r="K1146" t="s">
        <v>25</v>
      </c>
      <c r="L1146" t="s">
        <v>37</v>
      </c>
      <c r="M1146" t="s">
        <v>38</v>
      </c>
      <c r="N1146" t="s">
        <v>71</v>
      </c>
      <c r="O1146" t="s">
        <v>72</v>
      </c>
      <c r="P1146" t="s">
        <v>2286</v>
      </c>
      <c r="Q1146">
        <v>0</v>
      </c>
      <c r="R1146">
        <v>440</v>
      </c>
      <c r="S1146">
        <v>128</v>
      </c>
      <c r="T1146">
        <v>3</v>
      </c>
      <c r="U1146" t="b">
        <v>1</v>
      </c>
    </row>
    <row r="1147" spans="1:21" x14ac:dyDescent="0.25">
      <c r="A1147" t="s">
        <v>2287</v>
      </c>
      <c r="B1147" s="1">
        <v>41193</v>
      </c>
      <c r="C1147">
        <v>11</v>
      </c>
      <c r="D1147">
        <v>10</v>
      </c>
      <c r="E1147">
        <v>2012</v>
      </c>
      <c r="F1147" s="1">
        <v>41193</v>
      </c>
      <c r="G1147" t="s">
        <v>200</v>
      </c>
      <c r="H1147" t="s">
        <v>61</v>
      </c>
      <c r="I1147" t="s">
        <v>326</v>
      </c>
      <c r="J1147" t="s">
        <v>327</v>
      </c>
      <c r="K1147" t="s">
        <v>36</v>
      </c>
      <c r="L1147" t="s">
        <v>37</v>
      </c>
      <c r="M1147" t="s">
        <v>38</v>
      </c>
      <c r="N1147" t="s">
        <v>28</v>
      </c>
      <c r="O1147" t="s">
        <v>39</v>
      </c>
      <c r="P1147" t="s">
        <v>2288</v>
      </c>
      <c r="Q1147">
        <v>0</v>
      </c>
      <c r="R1147">
        <v>73</v>
      </c>
      <c r="S1147">
        <v>3</v>
      </c>
      <c r="T1147">
        <v>5</v>
      </c>
      <c r="U1147" t="b">
        <v>1</v>
      </c>
    </row>
    <row r="1148" spans="1:21" x14ac:dyDescent="0.25">
      <c r="A1148" t="s">
        <v>2287</v>
      </c>
      <c r="B1148" s="1">
        <v>41193</v>
      </c>
      <c r="C1148">
        <v>11</v>
      </c>
      <c r="D1148">
        <v>10</v>
      </c>
      <c r="E1148">
        <v>2012</v>
      </c>
      <c r="F1148" s="1">
        <v>41193</v>
      </c>
      <c r="G1148" t="s">
        <v>200</v>
      </c>
      <c r="H1148" t="s">
        <v>61</v>
      </c>
      <c r="I1148" t="s">
        <v>326</v>
      </c>
      <c r="J1148" t="s">
        <v>327</v>
      </c>
      <c r="K1148" t="s">
        <v>36</v>
      </c>
      <c r="L1148" t="s">
        <v>37</v>
      </c>
      <c r="M1148" t="s">
        <v>38</v>
      </c>
      <c r="N1148" t="s">
        <v>28</v>
      </c>
      <c r="O1148" t="s">
        <v>29</v>
      </c>
      <c r="P1148" t="s">
        <v>594</v>
      </c>
      <c r="Q1148">
        <v>0</v>
      </c>
      <c r="R1148">
        <v>186</v>
      </c>
      <c r="S1148">
        <v>0</v>
      </c>
      <c r="T1148">
        <v>7</v>
      </c>
      <c r="U1148" t="b">
        <v>1</v>
      </c>
    </row>
    <row r="1149" spans="1:21" x14ac:dyDescent="0.25">
      <c r="A1149" t="s">
        <v>2289</v>
      </c>
      <c r="B1149" s="1">
        <v>41193</v>
      </c>
      <c r="C1149">
        <v>11</v>
      </c>
      <c r="D1149">
        <v>10</v>
      </c>
      <c r="E1149">
        <v>2012</v>
      </c>
      <c r="F1149" s="1">
        <v>41193</v>
      </c>
      <c r="G1149" t="s">
        <v>2290</v>
      </c>
      <c r="H1149" t="s">
        <v>120</v>
      </c>
      <c r="I1149" t="s">
        <v>121</v>
      </c>
      <c r="J1149" t="s">
        <v>122</v>
      </c>
      <c r="K1149" t="s">
        <v>47</v>
      </c>
      <c r="L1149" t="s">
        <v>37</v>
      </c>
      <c r="M1149" t="s">
        <v>38</v>
      </c>
      <c r="N1149" t="s">
        <v>56</v>
      </c>
      <c r="O1149" t="s">
        <v>57</v>
      </c>
      <c r="P1149" t="s">
        <v>1773</v>
      </c>
      <c r="Q1149">
        <v>0</v>
      </c>
      <c r="R1149">
        <v>2219</v>
      </c>
      <c r="S1149">
        <v>25</v>
      </c>
      <c r="T1149">
        <v>8</v>
      </c>
      <c r="U1149" t="b">
        <v>0</v>
      </c>
    </row>
    <row r="1150" spans="1:21" x14ac:dyDescent="0.25">
      <c r="A1150" t="s">
        <v>2291</v>
      </c>
      <c r="B1150" s="1">
        <v>41193</v>
      </c>
      <c r="C1150">
        <v>11</v>
      </c>
      <c r="D1150">
        <v>10</v>
      </c>
      <c r="E1150">
        <v>2012</v>
      </c>
      <c r="F1150" s="1">
        <v>41193</v>
      </c>
      <c r="G1150" t="s">
        <v>1990</v>
      </c>
      <c r="H1150" t="s">
        <v>61</v>
      </c>
      <c r="I1150" t="s">
        <v>108</v>
      </c>
      <c r="J1150" t="s">
        <v>2292</v>
      </c>
      <c r="K1150" t="s">
        <v>36</v>
      </c>
      <c r="L1150" t="s">
        <v>70</v>
      </c>
      <c r="M1150" t="s">
        <v>98</v>
      </c>
      <c r="N1150" t="s">
        <v>71</v>
      </c>
      <c r="O1150" t="s">
        <v>295</v>
      </c>
      <c r="P1150" t="s">
        <v>815</v>
      </c>
      <c r="Q1150">
        <v>0</v>
      </c>
      <c r="R1150">
        <v>103</v>
      </c>
      <c r="S1150">
        <v>12</v>
      </c>
      <c r="T1150">
        <v>2</v>
      </c>
      <c r="U1150" t="b">
        <v>0</v>
      </c>
    </row>
    <row r="1151" spans="1:21" x14ac:dyDescent="0.25">
      <c r="A1151" t="s">
        <v>2291</v>
      </c>
      <c r="B1151" s="1">
        <v>41193</v>
      </c>
      <c r="C1151">
        <v>11</v>
      </c>
      <c r="D1151">
        <v>10</v>
      </c>
      <c r="E1151">
        <v>2012</v>
      </c>
      <c r="F1151" s="1">
        <v>41193</v>
      </c>
      <c r="G1151" t="s">
        <v>1990</v>
      </c>
      <c r="H1151" t="s">
        <v>61</v>
      </c>
      <c r="I1151" t="s">
        <v>108</v>
      </c>
      <c r="J1151" t="s">
        <v>2292</v>
      </c>
      <c r="K1151" t="s">
        <v>36</v>
      </c>
      <c r="L1151" t="s">
        <v>70</v>
      </c>
      <c r="M1151" t="s">
        <v>98</v>
      </c>
      <c r="N1151" t="s">
        <v>71</v>
      </c>
      <c r="O1151" t="s">
        <v>665</v>
      </c>
      <c r="P1151" t="s">
        <v>2293</v>
      </c>
      <c r="Q1151">
        <v>0</v>
      </c>
      <c r="R1151">
        <v>2012</v>
      </c>
      <c r="S1151">
        <v>-1022</v>
      </c>
      <c r="T1151">
        <v>6</v>
      </c>
      <c r="U1151" t="b">
        <v>0</v>
      </c>
    </row>
    <row r="1152" spans="1:21" x14ac:dyDescent="0.25">
      <c r="A1152" t="s">
        <v>2291</v>
      </c>
      <c r="B1152" s="1">
        <v>41193</v>
      </c>
      <c r="C1152">
        <v>11</v>
      </c>
      <c r="D1152">
        <v>10</v>
      </c>
      <c r="E1152">
        <v>2012</v>
      </c>
      <c r="F1152" s="1">
        <v>41193</v>
      </c>
      <c r="G1152" t="s">
        <v>1990</v>
      </c>
      <c r="H1152" t="s">
        <v>61</v>
      </c>
      <c r="I1152" t="s">
        <v>108</v>
      </c>
      <c r="J1152" t="s">
        <v>2292</v>
      </c>
      <c r="K1152" t="s">
        <v>36</v>
      </c>
      <c r="L1152" t="s">
        <v>70</v>
      </c>
      <c r="M1152" t="s">
        <v>98</v>
      </c>
      <c r="N1152" t="s">
        <v>56</v>
      </c>
      <c r="O1152" t="s">
        <v>185</v>
      </c>
      <c r="P1152" t="s">
        <v>2294</v>
      </c>
      <c r="Q1152">
        <v>0</v>
      </c>
      <c r="R1152">
        <v>328</v>
      </c>
      <c r="S1152">
        <v>19</v>
      </c>
      <c r="T1152">
        <v>3</v>
      </c>
      <c r="U1152" t="b">
        <v>1</v>
      </c>
    </row>
    <row r="1153" spans="1:21" x14ac:dyDescent="0.25">
      <c r="A1153" t="s">
        <v>2295</v>
      </c>
      <c r="B1153" s="1">
        <v>41194</v>
      </c>
      <c r="C1153">
        <v>12</v>
      </c>
      <c r="D1153">
        <v>10</v>
      </c>
      <c r="E1153">
        <v>2012</v>
      </c>
      <c r="F1153" s="1">
        <v>41194</v>
      </c>
      <c r="G1153" t="s">
        <v>1634</v>
      </c>
      <c r="H1153" t="s">
        <v>44</v>
      </c>
      <c r="I1153" t="s">
        <v>96</v>
      </c>
      <c r="J1153" t="s">
        <v>1602</v>
      </c>
      <c r="K1153" t="s">
        <v>47</v>
      </c>
      <c r="L1153" t="s">
        <v>37</v>
      </c>
      <c r="M1153" t="s">
        <v>38</v>
      </c>
      <c r="N1153" t="s">
        <v>71</v>
      </c>
      <c r="O1153" t="s">
        <v>72</v>
      </c>
      <c r="P1153" t="s">
        <v>2263</v>
      </c>
      <c r="Q1153">
        <v>0</v>
      </c>
      <c r="R1153">
        <v>1086</v>
      </c>
      <c r="S1153">
        <v>380</v>
      </c>
      <c r="T1153">
        <v>3</v>
      </c>
      <c r="U1153" t="b">
        <v>1</v>
      </c>
    </row>
    <row r="1154" spans="1:21" x14ac:dyDescent="0.25">
      <c r="A1154" t="s">
        <v>2295</v>
      </c>
      <c r="B1154" s="1">
        <v>41194</v>
      </c>
      <c r="C1154">
        <v>12</v>
      </c>
      <c r="D1154">
        <v>10</v>
      </c>
      <c r="E1154">
        <v>2012</v>
      </c>
      <c r="F1154" s="1">
        <v>41194</v>
      </c>
      <c r="G1154" t="s">
        <v>1634</v>
      </c>
      <c r="H1154" t="s">
        <v>44</v>
      </c>
      <c r="I1154" t="s">
        <v>96</v>
      </c>
      <c r="J1154" t="s">
        <v>1602</v>
      </c>
      <c r="K1154" t="s">
        <v>47</v>
      </c>
      <c r="L1154" t="s">
        <v>37</v>
      </c>
      <c r="M1154" t="s">
        <v>38</v>
      </c>
      <c r="N1154" t="s">
        <v>28</v>
      </c>
      <c r="O1154" t="s">
        <v>29</v>
      </c>
      <c r="P1154" t="s">
        <v>30</v>
      </c>
      <c r="Q1154">
        <v>0</v>
      </c>
      <c r="R1154">
        <v>90</v>
      </c>
      <c r="S1154">
        <v>19</v>
      </c>
      <c r="T1154">
        <v>3</v>
      </c>
      <c r="U1154" t="b">
        <v>0</v>
      </c>
    </row>
    <row r="1155" spans="1:21" x14ac:dyDescent="0.25">
      <c r="A1155" t="s">
        <v>2296</v>
      </c>
      <c r="B1155" s="1">
        <v>41194</v>
      </c>
      <c r="C1155">
        <v>12</v>
      </c>
      <c r="D1155">
        <v>10</v>
      </c>
      <c r="E1155">
        <v>2012</v>
      </c>
      <c r="F1155" s="1">
        <v>41194</v>
      </c>
      <c r="G1155" t="s">
        <v>1456</v>
      </c>
      <c r="H1155" t="s">
        <v>67</v>
      </c>
      <c r="I1155" t="s">
        <v>68</v>
      </c>
      <c r="J1155" t="s">
        <v>2297</v>
      </c>
      <c r="K1155" t="s">
        <v>25</v>
      </c>
      <c r="L1155" t="s">
        <v>37</v>
      </c>
      <c r="M1155" t="s">
        <v>38</v>
      </c>
      <c r="N1155" t="s">
        <v>28</v>
      </c>
      <c r="O1155" t="s">
        <v>151</v>
      </c>
      <c r="P1155" t="s">
        <v>2298</v>
      </c>
      <c r="Q1155">
        <v>0</v>
      </c>
      <c r="R1155">
        <v>60</v>
      </c>
      <c r="S1155">
        <v>24</v>
      </c>
      <c r="T1155">
        <v>4</v>
      </c>
      <c r="U1155" t="b">
        <v>0</v>
      </c>
    </row>
    <row r="1156" spans="1:21" x14ac:dyDescent="0.25">
      <c r="A1156" t="s">
        <v>2299</v>
      </c>
      <c r="B1156" s="1">
        <v>41194</v>
      </c>
      <c r="C1156">
        <v>12</v>
      </c>
      <c r="D1156">
        <v>10</v>
      </c>
      <c r="E1156">
        <v>2012</v>
      </c>
      <c r="F1156" s="1">
        <v>41194</v>
      </c>
      <c r="G1156" t="s">
        <v>709</v>
      </c>
      <c r="H1156" t="s">
        <v>120</v>
      </c>
      <c r="I1156" t="s">
        <v>1469</v>
      </c>
      <c r="J1156" t="s">
        <v>2300</v>
      </c>
      <c r="K1156" t="s">
        <v>47</v>
      </c>
      <c r="L1156" t="s">
        <v>37</v>
      </c>
      <c r="M1156" t="s">
        <v>27</v>
      </c>
      <c r="N1156" t="s">
        <v>28</v>
      </c>
      <c r="O1156" t="s">
        <v>39</v>
      </c>
      <c r="P1156" t="s">
        <v>1238</v>
      </c>
      <c r="Q1156">
        <v>0</v>
      </c>
      <c r="R1156">
        <v>77</v>
      </c>
      <c r="S1156">
        <v>22</v>
      </c>
      <c r="T1156">
        <v>5</v>
      </c>
      <c r="U1156" t="b">
        <v>1</v>
      </c>
    </row>
    <row r="1157" spans="1:21" x14ac:dyDescent="0.25">
      <c r="A1157" t="s">
        <v>2299</v>
      </c>
      <c r="B1157" s="1">
        <v>41194</v>
      </c>
      <c r="C1157">
        <v>12</v>
      </c>
      <c r="D1157">
        <v>10</v>
      </c>
      <c r="E1157">
        <v>2012</v>
      </c>
      <c r="F1157" s="1">
        <v>41194</v>
      </c>
      <c r="G1157" t="s">
        <v>709</v>
      </c>
      <c r="H1157" t="s">
        <v>120</v>
      </c>
      <c r="I1157" t="s">
        <v>1469</v>
      </c>
      <c r="J1157" t="s">
        <v>2300</v>
      </c>
      <c r="K1157" t="s">
        <v>47</v>
      </c>
      <c r="L1157" t="s">
        <v>37</v>
      </c>
      <c r="M1157" t="s">
        <v>27</v>
      </c>
      <c r="N1157" t="s">
        <v>28</v>
      </c>
      <c r="O1157" t="s">
        <v>227</v>
      </c>
      <c r="P1157" t="s">
        <v>2301</v>
      </c>
      <c r="Q1157">
        <v>0</v>
      </c>
      <c r="R1157">
        <v>18</v>
      </c>
      <c r="S1157">
        <v>3</v>
      </c>
      <c r="T1157">
        <v>2</v>
      </c>
      <c r="U1157" t="b">
        <v>0</v>
      </c>
    </row>
    <row r="1158" spans="1:21" x14ac:dyDescent="0.25">
      <c r="A1158" t="s">
        <v>2299</v>
      </c>
      <c r="B1158" s="1">
        <v>41194</v>
      </c>
      <c r="C1158">
        <v>12</v>
      </c>
      <c r="D1158">
        <v>10</v>
      </c>
      <c r="E1158">
        <v>2012</v>
      </c>
      <c r="F1158" s="1">
        <v>41194</v>
      </c>
      <c r="G1158" t="s">
        <v>709</v>
      </c>
      <c r="H1158" t="s">
        <v>120</v>
      </c>
      <c r="I1158" t="s">
        <v>1469</v>
      </c>
      <c r="J1158" t="s">
        <v>2300</v>
      </c>
      <c r="K1158" t="s">
        <v>47</v>
      </c>
      <c r="L1158" t="s">
        <v>37</v>
      </c>
      <c r="M1158" t="s">
        <v>27</v>
      </c>
      <c r="N1158" t="s">
        <v>56</v>
      </c>
      <c r="O1158" t="s">
        <v>81</v>
      </c>
      <c r="P1158" t="s">
        <v>698</v>
      </c>
      <c r="Q1158">
        <v>0</v>
      </c>
      <c r="R1158">
        <v>92</v>
      </c>
      <c r="S1158">
        <v>28</v>
      </c>
      <c r="T1158">
        <v>3</v>
      </c>
      <c r="U1158" t="b">
        <v>0</v>
      </c>
    </row>
    <row r="1159" spans="1:21" x14ac:dyDescent="0.25">
      <c r="A1159" t="s">
        <v>2302</v>
      </c>
      <c r="B1159" s="1">
        <v>41194</v>
      </c>
      <c r="C1159">
        <v>12</v>
      </c>
      <c r="D1159">
        <v>10</v>
      </c>
      <c r="E1159">
        <v>2012</v>
      </c>
      <c r="F1159" s="1">
        <v>41194</v>
      </c>
      <c r="G1159" t="s">
        <v>2303</v>
      </c>
      <c r="H1159" t="s">
        <v>67</v>
      </c>
      <c r="I1159" t="s">
        <v>2143</v>
      </c>
      <c r="J1159" t="s">
        <v>2304</v>
      </c>
      <c r="K1159" t="s">
        <v>25</v>
      </c>
      <c r="L1159" t="s">
        <v>70</v>
      </c>
      <c r="M1159" t="s">
        <v>38</v>
      </c>
      <c r="N1159" t="s">
        <v>71</v>
      </c>
      <c r="O1159" t="s">
        <v>295</v>
      </c>
      <c r="P1159" t="s">
        <v>1903</v>
      </c>
      <c r="Q1159">
        <v>0</v>
      </c>
      <c r="R1159">
        <v>141</v>
      </c>
      <c r="S1159">
        <v>-57</v>
      </c>
      <c r="T1159">
        <v>4</v>
      </c>
      <c r="U1159" t="b">
        <v>0</v>
      </c>
    </row>
    <row r="1160" spans="1:21" x14ac:dyDescent="0.25">
      <c r="A1160" t="s">
        <v>2302</v>
      </c>
      <c r="B1160" s="1">
        <v>41194</v>
      </c>
      <c r="C1160">
        <v>12</v>
      </c>
      <c r="D1160">
        <v>10</v>
      </c>
      <c r="E1160">
        <v>2012</v>
      </c>
      <c r="F1160" s="1">
        <v>41194</v>
      </c>
      <c r="G1160" t="s">
        <v>2303</v>
      </c>
      <c r="H1160" t="s">
        <v>67</v>
      </c>
      <c r="I1160" t="s">
        <v>2143</v>
      </c>
      <c r="J1160" t="s">
        <v>2304</v>
      </c>
      <c r="K1160" t="s">
        <v>25</v>
      </c>
      <c r="L1160" t="s">
        <v>70</v>
      </c>
      <c r="M1160" t="s">
        <v>38</v>
      </c>
      <c r="N1160" t="s">
        <v>28</v>
      </c>
      <c r="O1160" t="s">
        <v>48</v>
      </c>
      <c r="P1160" t="s">
        <v>2305</v>
      </c>
      <c r="Q1160">
        <v>0</v>
      </c>
      <c r="R1160">
        <v>67</v>
      </c>
      <c r="S1160">
        <v>6</v>
      </c>
      <c r="T1160">
        <v>3</v>
      </c>
      <c r="U1160" t="b">
        <v>1</v>
      </c>
    </row>
    <row r="1161" spans="1:21" x14ac:dyDescent="0.25">
      <c r="A1161" t="s">
        <v>2306</v>
      </c>
      <c r="B1161" s="1">
        <v>41214</v>
      </c>
      <c r="C1161">
        <v>1</v>
      </c>
      <c r="D1161">
        <v>11</v>
      </c>
      <c r="E1161">
        <v>2012</v>
      </c>
      <c r="F1161" s="1">
        <v>41214</v>
      </c>
      <c r="G1161" t="s">
        <v>997</v>
      </c>
      <c r="H1161" t="s">
        <v>120</v>
      </c>
      <c r="I1161" t="s">
        <v>209</v>
      </c>
      <c r="J1161" t="s">
        <v>2307</v>
      </c>
      <c r="K1161" t="s">
        <v>47</v>
      </c>
      <c r="L1161" t="s">
        <v>70</v>
      </c>
      <c r="M1161" t="s">
        <v>98</v>
      </c>
      <c r="N1161" t="s">
        <v>28</v>
      </c>
      <c r="O1161" t="s">
        <v>48</v>
      </c>
      <c r="P1161" t="s">
        <v>252</v>
      </c>
      <c r="Q1161">
        <v>0</v>
      </c>
      <c r="R1161">
        <v>114</v>
      </c>
      <c r="S1161">
        <v>1</v>
      </c>
      <c r="T1161">
        <v>2</v>
      </c>
      <c r="U1161" t="b">
        <v>1</v>
      </c>
    </row>
    <row r="1162" spans="1:21" x14ac:dyDescent="0.25">
      <c r="A1162" t="s">
        <v>2308</v>
      </c>
      <c r="B1162" s="1">
        <v>41215</v>
      </c>
      <c r="C1162">
        <v>2</v>
      </c>
      <c r="D1162">
        <v>11</v>
      </c>
      <c r="E1162">
        <v>2012</v>
      </c>
      <c r="F1162" s="1">
        <v>41215</v>
      </c>
      <c r="G1162" t="s">
        <v>2309</v>
      </c>
      <c r="H1162" t="s">
        <v>33</v>
      </c>
      <c r="I1162" t="s">
        <v>34</v>
      </c>
      <c r="J1162" t="s">
        <v>1025</v>
      </c>
      <c r="K1162" t="s">
        <v>36</v>
      </c>
      <c r="L1162" t="s">
        <v>37</v>
      </c>
      <c r="M1162" t="s">
        <v>27</v>
      </c>
      <c r="N1162" t="s">
        <v>28</v>
      </c>
      <c r="O1162" t="s">
        <v>54</v>
      </c>
      <c r="P1162" t="s">
        <v>2003</v>
      </c>
      <c r="Q1162">
        <v>0</v>
      </c>
      <c r="R1162">
        <v>65</v>
      </c>
      <c r="S1162">
        <v>-6</v>
      </c>
      <c r="T1162">
        <v>3</v>
      </c>
      <c r="U1162" t="b">
        <v>0</v>
      </c>
    </row>
    <row r="1163" spans="1:21" x14ac:dyDescent="0.25">
      <c r="A1163" t="s">
        <v>2310</v>
      </c>
      <c r="B1163" s="1">
        <v>41217</v>
      </c>
      <c r="C1163">
        <v>4</v>
      </c>
      <c r="D1163">
        <v>11</v>
      </c>
      <c r="E1163">
        <v>2012</v>
      </c>
      <c r="F1163" s="1">
        <v>41217</v>
      </c>
      <c r="G1163" t="s">
        <v>2311</v>
      </c>
      <c r="H1163" t="s">
        <v>320</v>
      </c>
      <c r="I1163" t="s">
        <v>321</v>
      </c>
      <c r="J1163" t="s">
        <v>321</v>
      </c>
      <c r="K1163" t="s">
        <v>36</v>
      </c>
      <c r="L1163" t="s">
        <v>37</v>
      </c>
      <c r="M1163" t="s">
        <v>38</v>
      </c>
      <c r="N1163" t="s">
        <v>71</v>
      </c>
      <c r="O1163" t="s">
        <v>72</v>
      </c>
      <c r="P1163" t="s">
        <v>619</v>
      </c>
      <c r="Q1163">
        <v>0</v>
      </c>
      <c r="R1163">
        <v>399</v>
      </c>
      <c r="S1163">
        <v>48</v>
      </c>
      <c r="T1163">
        <v>2</v>
      </c>
      <c r="U1163" t="b">
        <v>1</v>
      </c>
    </row>
    <row r="1164" spans="1:21" x14ac:dyDescent="0.25">
      <c r="A1164" t="s">
        <v>2310</v>
      </c>
      <c r="B1164" s="1">
        <v>41217</v>
      </c>
      <c r="C1164">
        <v>4</v>
      </c>
      <c r="D1164">
        <v>11</v>
      </c>
      <c r="E1164">
        <v>2012</v>
      </c>
      <c r="F1164" s="1">
        <v>41217</v>
      </c>
      <c r="G1164" t="s">
        <v>2311</v>
      </c>
      <c r="H1164" t="s">
        <v>320</v>
      </c>
      <c r="I1164" t="s">
        <v>321</v>
      </c>
      <c r="J1164" t="s">
        <v>321</v>
      </c>
      <c r="K1164" t="s">
        <v>36</v>
      </c>
      <c r="L1164" t="s">
        <v>37</v>
      </c>
      <c r="M1164" t="s">
        <v>38</v>
      </c>
      <c r="N1164" t="s">
        <v>28</v>
      </c>
      <c r="O1164" t="s">
        <v>48</v>
      </c>
      <c r="P1164" t="s">
        <v>593</v>
      </c>
      <c r="Q1164">
        <v>0</v>
      </c>
      <c r="R1164">
        <v>89</v>
      </c>
      <c r="S1164">
        <v>31</v>
      </c>
      <c r="T1164">
        <v>3</v>
      </c>
      <c r="U1164" t="b">
        <v>0</v>
      </c>
    </row>
    <row r="1165" spans="1:21" x14ac:dyDescent="0.25">
      <c r="A1165" t="s">
        <v>2310</v>
      </c>
      <c r="B1165" s="1">
        <v>41217</v>
      </c>
      <c r="C1165">
        <v>4</v>
      </c>
      <c r="D1165">
        <v>11</v>
      </c>
      <c r="E1165">
        <v>2012</v>
      </c>
      <c r="F1165" s="1">
        <v>41217</v>
      </c>
      <c r="G1165" t="s">
        <v>2311</v>
      </c>
      <c r="H1165" t="s">
        <v>320</v>
      </c>
      <c r="I1165" t="s">
        <v>321</v>
      </c>
      <c r="J1165" t="s">
        <v>321</v>
      </c>
      <c r="K1165" t="s">
        <v>36</v>
      </c>
      <c r="L1165" t="s">
        <v>37</v>
      </c>
      <c r="M1165" t="s">
        <v>38</v>
      </c>
      <c r="N1165" t="s">
        <v>28</v>
      </c>
      <c r="O1165" t="s">
        <v>227</v>
      </c>
      <c r="P1165" t="s">
        <v>1732</v>
      </c>
      <c r="Q1165">
        <v>0</v>
      </c>
      <c r="R1165">
        <v>23</v>
      </c>
      <c r="S1165">
        <v>8</v>
      </c>
      <c r="T1165">
        <v>5</v>
      </c>
      <c r="U1165" t="b">
        <v>0</v>
      </c>
    </row>
    <row r="1166" spans="1:21" x14ac:dyDescent="0.25">
      <c r="A1166" t="s">
        <v>2310</v>
      </c>
      <c r="B1166" s="1">
        <v>41217</v>
      </c>
      <c r="C1166">
        <v>4</v>
      </c>
      <c r="D1166">
        <v>11</v>
      </c>
      <c r="E1166">
        <v>2012</v>
      </c>
      <c r="F1166" s="1">
        <v>41217</v>
      </c>
      <c r="G1166" t="s">
        <v>2311</v>
      </c>
      <c r="H1166" t="s">
        <v>320</v>
      </c>
      <c r="I1166" t="s">
        <v>321</v>
      </c>
      <c r="J1166" t="s">
        <v>321</v>
      </c>
      <c r="K1166" t="s">
        <v>36</v>
      </c>
      <c r="L1166" t="s">
        <v>37</v>
      </c>
      <c r="M1166" t="s">
        <v>38</v>
      </c>
      <c r="N1166" t="s">
        <v>28</v>
      </c>
      <c r="O1166" t="s">
        <v>54</v>
      </c>
      <c r="P1166" t="s">
        <v>2312</v>
      </c>
      <c r="Q1166">
        <v>0</v>
      </c>
      <c r="R1166">
        <v>1147</v>
      </c>
      <c r="S1166">
        <v>11</v>
      </c>
      <c r="T1166">
        <v>9</v>
      </c>
      <c r="U1166" t="b">
        <v>0</v>
      </c>
    </row>
    <row r="1167" spans="1:21" x14ac:dyDescent="0.25">
      <c r="A1167" t="s">
        <v>2313</v>
      </c>
      <c r="B1167" s="1">
        <v>41218</v>
      </c>
      <c r="C1167">
        <v>5</v>
      </c>
      <c r="D1167">
        <v>11</v>
      </c>
      <c r="E1167">
        <v>2012</v>
      </c>
      <c r="F1167" s="1">
        <v>41218</v>
      </c>
      <c r="G1167" t="s">
        <v>2314</v>
      </c>
      <c r="H1167" t="s">
        <v>33</v>
      </c>
      <c r="I1167" t="s">
        <v>347</v>
      </c>
      <c r="J1167" t="s">
        <v>347</v>
      </c>
      <c r="K1167" t="s">
        <v>36</v>
      </c>
      <c r="L1167" t="s">
        <v>37</v>
      </c>
      <c r="M1167" t="s">
        <v>38</v>
      </c>
      <c r="N1167" t="s">
        <v>71</v>
      </c>
      <c r="O1167" t="s">
        <v>72</v>
      </c>
      <c r="P1167" t="s">
        <v>2315</v>
      </c>
      <c r="Q1167">
        <v>0</v>
      </c>
      <c r="R1167">
        <v>269</v>
      </c>
      <c r="S1167">
        <v>84</v>
      </c>
      <c r="T1167">
        <v>2</v>
      </c>
      <c r="U1167" t="b">
        <v>0</v>
      </c>
    </row>
    <row r="1168" spans="1:21" x14ac:dyDescent="0.25">
      <c r="A1168" t="s">
        <v>2313</v>
      </c>
      <c r="B1168" s="1">
        <v>41218</v>
      </c>
      <c r="C1168">
        <v>5</v>
      </c>
      <c r="D1168">
        <v>11</v>
      </c>
      <c r="E1168">
        <v>2012</v>
      </c>
      <c r="F1168" s="1">
        <v>41218</v>
      </c>
      <c r="G1168" t="s">
        <v>2314</v>
      </c>
      <c r="H1168" t="s">
        <v>33</v>
      </c>
      <c r="I1168" t="s">
        <v>347</v>
      </c>
      <c r="J1168" t="s">
        <v>347</v>
      </c>
      <c r="K1168" t="s">
        <v>36</v>
      </c>
      <c r="L1168" t="s">
        <v>37</v>
      </c>
      <c r="M1168" t="s">
        <v>38</v>
      </c>
      <c r="N1168" t="s">
        <v>71</v>
      </c>
      <c r="O1168" t="s">
        <v>74</v>
      </c>
      <c r="P1168" t="s">
        <v>2316</v>
      </c>
      <c r="Q1168">
        <v>0</v>
      </c>
      <c r="R1168">
        <v>344</v>
      </c>
      <c r="S1168">
        <v>23</v>
      </c>
      <c r="T1168">
        <v>4</v>
      </c>
      <c r="U1168" t="b">
        <v>0</v>
      </c>
    </row>
    <row r="1169" spans="1:21" x14ac:dyDescent="0.25">
      <c r="A1169" t="s">
        <v>2313</v>
      </c>
      <c r="B1169" s="1">
        <v>41218</v>
      </c>
      <c r="C1169">
        <v>5</v>
      </c>
      <c r="D1169">
        <v>11</v>
      </c>
      <c r="E1169">
        <v>2012</v>
      </c>
      <c r="F1169" s="1">
        <v>41218</v>
      </c>
      <c r="G1169" t="s">
        <v>2314</v>
      </c>
      <c r="H1169" t="s">
        <v>33</v>
      </c>
      <c r="I1169" t="s">
        <v>347</v>
      </c>
      <c r="J1169" t="s">
        <v>347</v>
      </c>
      <c r="K1169" t="s">
        <v>36</v>
      </c>
      <c r="L1169" t="s">
        <v>37</v>
      </c>
      <c r="M1169" t="s">
        <v>38</v>
      </c>
      <c r="N1169" t="s">
        <v>28</v>
      </c>
      <c r="O1169" t="s">
        <v>48</v>
      </c>
      <c r="P1169" t="s">
        <v>2317</v>
      </c>
      <c r="Q1169">
        <v>0</v>
      </c>
      <c r="R1169">
        <v>104</v>
      </c>
      <c r="S1169">
        <v>3</v>
      </c>
      <c r="T1169">
        <v>2</v>
      </c>
      <c r="U1169" t="b">
        <v>1</v>
      </c>
    </row>
    <row r="1170" spans="1:21" x14ac:dyDescent="0.25">
      <c r="A1170" t="s">
        <v>2313</v>
      </c>
      <c r="B1170" s="1">
        <v>41218</v>
      </c>
      <c r="C1170">
        <v>5</v>
      </c>
      <c r="D1170">
        <v>11</v>
      </c>
      <c r="E1170">
        <v>2012</v>
      </c>
      <c r="F1170" s="1">
        <v>41218</v>
      </c>
      <c r="G1170" t="s">
        <v>2314</v>
      </c>
      <c r="H1170" t="s">
        <v>33</v>
      </c>
      <c r="I1170" t="s">
        <v>347</v>
      </c>
      <c r="J1170" t="s">
        <v>347</v>
      </c>
      <c r="K1170" t="s">
        <v>36</v>
      </c>
      <c r="L1170" t="s">
        <v>37</v>
      </c>
      <c r="M1170" t="s">
        <v>38</v>
      </c>
      <c r="N1170" t="s">
        <v>28</v>
      </c>
      <c r="O1170" t="s">
        <v>151</v>
      </c>
      <c r="P1170" t="s">
        <v>2318</v>
      </c>
      <c r="Q1170">
        <v>0</v>
      </c>
      <c r="R1170">
        <v>26</v>
      </c>
      <c r="S1170">
        <v>9</v>
      </c>
      <c r="T1170">
        <v>2</v>
      </c>
      <c r="U1170" t="b">
        <v>1</v>
      </c>
    </row>
    <row r="1171" spans="1:21" x14ac:dyDescent="0.25">
      <c r="A1171" t="s">
        <v>2313</v>
      </c>
      <c r="B1171" s="1">
        <v>41218</v>
      </c>
      <c r="C1171">
        <v>5</v>
      </c>
      <c r="D1171">
        <v>11</v>
      </c>
      <c r="E1171">
        <v>2012</v>
      </c>
      <c r="F1171" s="1">
        <v>41218</v>
      </c>
      <c r="G1171" t="s">
        <v>2314</v>
      </c>
      <c r="H1171" t="s">
        <v>33</v>
      </c>
      <c r="I1171" t="s">
        <v>347</v>
      </c>
      <c r="J1171" t="s">
        <v>347</v>
      </c>
      <c r="K1171" t="s">
        <v>36</v>
      </c>
      <c r="L1171" t="s">
        <v>37</v>
      </c>
      <c r="M1171" t="s">
        <v>38</v>
      </c>
      <c r="N1171" t="s">
        <v>28</v>
      </c>
      <c r="O1171" t="s">
        <v>151</v>
      </c>
      <c r="P1171" t="s">
        <v>1688</v>
      </c>
      <c r="Q1171">
        <v>0</v>
      </c>
      <c r="R1171">
        <v>49</v>
      </c>
      <c r="S1171">
        <v>17</v>
      </c>
      <c r="T1171">
        <v>3</v>
      </c>
      <c r="U1171" t="b">
        <v>1</v>
      </c>
    </row>
    <row r="1172" spans="1:21" x14ac:dyDescent="0.25">
      <c r="A1172" t="s">
        <v>2313</v>
      </c>
      <c r="B1172" s="1">
        <v>41218</v>
      </c>
      <c r="C1172">
        <v>5</v>
      </c>
      <c r="D1172">
        <v>11</v>
      </c>
      <c r="E1172">
        <v>2012</v>
      </c>
      <c r="F1172" s="1">
        <v>41218</v>
      </c>
      <c r="G1172" t="s">
        <v>2314</v>
      </c>
      <c r="H1172" t="s">
        <v>33</v>
      </c>
      <c r="I1172" t="s">
        <v>347</v>
      </c>
      <c r="J1172" t="s">
        <v>347</v>
      </c>
      <c r="K1172" t="s">
        <v>36</v>
      </c>
      <c r="L1172" t="s">
        <v>37</v>
      </c>
      <c r="M1172" t="s">
        <v>38</v>
      </c>
      <c r="N1172" t="s">
        <v>28</v>
      </c>
      <c r="O1172" t="s">
        <v>54</v>
      </c>
      <c r="P1172" t="s">
        <v>2319</v>
      </c>
      <c r="Q1172">
        <v>0</v>
      </c>
      <c r="R1172">
        <v>171</v>
      </c>
      <c r="S1172">
        <v>6</v>
      </c>
      <c r="T1172">
        <v>4</v>
      </c>
      <c r="U1172" t="b">
        <v>1</v>
      </c>
    </row>
    <row r="1173" spans="1:21" x14ac:dyDescent="0.25">
      <c r="A1173" t="s">
        <v>2320</v>
      </c>
      <c r="B1173" s="1">
        <v>41218</v>
      </c>
      <c r="C1173">
        <v>5</v>
      </c>
      <c r="D1173">
        <v>11</v>
      </c>
      <c r="E1173">
        <v>2012</v>
      </c>
      <c r="F1173" s="1">
        <v>41218</v>
      </c>
      <c r="G1173" t="s">
        <v>2321</v>
      </c>
      <c r="H1173" t="s">
        <v>44</v>
      </c>
      <c r="I1173" t="s">
        <v>85</v>
      </c>
      <c r="J1173" t="s">
        <v>2322</v>
      </c>
      <c r="K1173" t="s">
        <v>47</v>
      </c>
      <c r="L1173" t="s">
        <v>70</v>
      </c>
      <c r="M1173" t="s">
        <v>38</v>
      </c>
      <c r="N1173" t="s">
        <v>28</v>
      </c>
      <c r="O1173" t="s">
        <v>90</v>
      </c>
      <c r="P1173" t="s">
        <v>2323</v>
      </c>
      <c r="Q1173">
        <v>0</v>
      </c>
      <c r="R1173">
        <v>1054</v>
      </c>
      <c r="S1173">
        <v>337</v>
      </c>
      <c r="T1173">
        <v>2</v>
      </c>
      <c r="U1173" t="b">
        <v>1</v>
      </c>
    </row>
    <row r="1174" spans="1:21" x14ac:dyDescent="0.25">
      <c r="A1174" t="s">
        <v>2320</v>
      </c>
      <c r="B1174" s="1">
        <v>41218</v>
      </c>
      <c r="C1174">
        <v>5</v>
      </c>
      <c r="D1174">
        <v>11</v>
      </c>
      <c r="E1174">
        <v>2012</v>
      </c>
      <c r="F1174" s="1">
        <v>41218</v>
      </c>
      <c r="G1174" t="s">
        <v>2321</v>
      </c>
      <c r="H1174" t="s">
        <v>44</v>
      </c>
      <c r="I1174" t="s">
        <v>85</v>
      </c>
      <c r="J1174" t="s">
        <v>2322</v>
      </c>
      <c r="K1174" t="s">
        <v>47</v>
      </c>
      <c r="L1174" t="s">
        <v>70</v>
      </c>
      <c r="M1174" t="s">
        <v>38</v>
      </c>
      <c r="N1174" t="s">
        <v>28</v>
      </c>
      <c r="O1174" t="s">
        <v>39</v>
      </c>
      <c r="P1174" t="s">
        <v>1518</v>
      </c>
      <c r="Q1174">
        <v>0</v>
      </c>
      <c r="R1174">
        <v>153</v>
      </c>
      <c r="S1174">
        <v>44</v>
      </c>
      <c r="T1174">
        <v>3</v>
      </c>
      <c r="U1174" t="b">
        <v>0</v>
      </c>
    </row>
    <row r="1175" spans="1:21" x14ac:dyDescent="0.25">
      <c r="A1175" t="s">
        <v>2320</v>
      </c>
      <c r="B1175" s="1">
        <v>41218</v>
      </c>
      <c r="C1175">
        <v>5</v>
      </c>
      <c r="D1175">
        <v>11</v>
      </c>
      <c r="E1175">
        <v>2012</v>
      </c>
      <c r="F1175" s="1">
        <v>41218</v>
      </c>
      <c r="G1175" t="s">
        <v>2321</v>
      </c>
      <c r="H1175" t="s">
        <v>44</v>
      </c>
      <c r="I1175" t="s">
        <v>85</v>
      </c>
      <c r="J1175" t="s">
        <v>2322</v>
      </c>
      <c r="K1175" t="s">
        <v>47</v>
      </c>
      <c r="L1175" t="s">
        <v>70</v>
      </c>
      <c r="M1175" t="s">
        <v>38</v>
      </c>
      <c r="N1175" t="s">
        <v>28</v>
      </c>
      <c r="O1175" t="s">
        <v>227</v>
      </c>
      <c r="P1175" t="s">
        <v>1186</v>
      </c>
      <c r="Q1175">
        <v>0</v>
      </c>
      <c r="R1175">
        <v>56</v>
      </c>
      <c r="S1175">
        <v>8</v>
      </c>
      <c r="T1175">
        <v>7</v>
      </c>
      <c r="U1175" t="b">
        <v>1</v>
      </c>
    </row>
    <row r="1176" spans="1:21" x14ac:dyDescent="0.25">
      <c r="A1176" t="s">
        <v>2324</v>
      </c>
      <c r="B1176" s="1">
        <v>41218</v>
      </c>
      <c r="C1176">
        <v>5</v>
      </c>
      <c r="D1176">
        <v>11</v>
      </c>
      <c r="E1176">
        <v>2012</v>
      </c>
      <c r="F1176" s="1">
        <v>41218</v>
      </c>
      <c r="G1176" t="s">
        <v>2325</v>
      </c>
      <c r="H1176" t="s">
        <v>120</v>
      </c>
      <c r="I1176" t="s">
        <v>778</v>
      </c>
      <c r="J1176" t="s">
        <v>2326</v>
      </c>
      <c r="K1176" t="s">
        <v>47</v>
      </c>
      <c r="L1176" t="s">
        <v>70</v>
      </c>
      <c r="M1176" t="s">
        <v>27</v>
      </c>
      <c r="N1176" t="s">
        <v>71</v>
      </c>
      <c r="O1176" t="s">
        <v>72</v>
      </c>
      <c r="P1176" t="s">
        <v>1728</v>
      </c>
      <c r="Q1176">
        <v>0</v>
      </c>
      <c r="R1176">
        <v>341</v>
      </c>
      <c r="S1176">
        <v>31</v>
      </c>
      <c r="T1176">
        <v>2</v>
      </c>
      <c r="U1176" t="b">
        <v>1</v>
      </c>
    </row>
    <row r="1177" spans="1:21" x14ac:dyDescent="0.25">
      <c r="A1177" t="s">
        <v>2324</v>
      </c>
      <c r="B1177" s="1">
        <v>41218</v>
      </c>
      <c r="C1177">
        <v>5</v>
      </c>
      <c r="D1177">
        <v>11</v>
      </c>
      <c r="E1177">
        <v>2012</v>
      </c>
      <c r="F1177" s="1">
        <v>41218</v>
      </c>
      <c r="G1177" t="s">
        <v>2325</v>
      </c>
      <c r="H1177" t="s">
        <v>120</v>
      </c>
      <c r="I1177" t="s">
        <v>778</v>
      </c>
      <c r="J1177" t="s">
        <v>2326</v>
      </c>
      <c r="K1177" t="s">
        <v>47</v>
      </c>
      <c r="L1177" t="s">
        <v>70</v>
      </c>
      <c r="M1177" t="s">
        <v>27</v>
      </c>
      <c r="N1177" t="s">
        <v>28</v>
      </c>
      <c r="O1177" t="s">
        <v>227</v>
      </c>
      <c r="P1177" t="s">
        <v>2327</v>
      </c>
      <c r="Q1177">
        <v>0</v>
      </c>
      <c r="R1177">
        <v>110</v>
      </c>
      <c r="S1177">
        <v>42</v>
      </c>
      <c r="T1177">
        <v>9</v>
      </c>
      <c r="U1177" t="b">
        <v>1</v>
      </c>
    </row>
    <row r="1178" spans="1:21" x14ac:dyDescent="0.25">
      <c r="A1178" t="s">
        <v>2328</v>
      </c>
      <c r="B1178" s="1">
        <v>41219</v>
      </c>
      <c r="C1178">
        <v>6</v>
      </c>
      <c r="D1178">
        <v>11</v>
      </c>
      <c r="E1178">
        <v>2012</v>
      </c>
      <c r="F1178" s="1">
        <v>41219</v>
      </c>
      <c r="G1178" t="s">
        <v>1516</v>
      </c>
      <c r="H1178" t="s">
        <v>61</v>
      </c>
      <c r="I1178" t="s">
        <v>115</v>
      </c>
      <c r="J1178" t="s">
        <v>116</v>
      </c>
      <c r="K1178" t="s">
        <v>36</v>
      </c>
      <c r="L1178" t="s">
        <v>37</v>
      </c>
      <c r="M1178" t="s">
        <v>38</v>
      </c>
      <c r="N1178" t="s">
        <v>71</v>
      </c>
      <c r="O1178" t="s">
        <v>72</v>
      </c>
      <c r="P1178" t="s">
        <v>627</v>
      </c>
      <c r="Q1178">
        <v>0</v>
      </c>
      <c r="R1178">
        <v>357</v>
      </c>
      <c r="S1178">
        <v>20</v>
      </c>
      <c r="T1178">
        <v>2</v>
      </c>
      <c r="U1178" t="b">
        <v>1</v>
      </c>
    </row>
    <row r="1179" spans="1:21" x14ac:dyDescent="0.25">
      <c r="A1179" t="s">
        <v>2329</v>
      </c>
      <c r="B1179" s="1">
        <v>41219</v>
      </c>
      <c r="C1179">
        <v>6</v>
      </c>
      <c r="D1179">
        <v>11</v>
      </c>
      <c r="E1179">
        <v>2012</v>
      </c>
      <c r="F1179" s="1">
        <v>41219</v>
      </c>
      <c r="G1179" t="s">
        <v>2176</v>
      </c>
      <c r="H1179" t="s">
        <v>33</v>
      </c>
      <c r="I1179" t="s">
        <v>34</v>
      </c>
      <c r="J1179" t="s">
        <v>2330</v>
      </c>
      <c r="K1179" t="s">
        <v>36</v>
      </c>
      <c r="L1179" t="s">
        <v>26</v>
      </c>
      <c r="M1179" t="s">
        <v>38</v>
      </c>
      <c r="N1179" t="s">
        <v>28</v>
      </c>
      <c r="O1179" t="s">
        <v>54</v>
      </c>
      <c r="P1179" t="s">
        <v>2331</v>
      </c>
      <c r="Q1179">
        <v>0</v>
      </c>
      <c r="R1179">
        <v>87</v>
      </c>
      <c r="S1179">
        <v>16</v>
      </c>
      <c r="T1179">
        <v>2</v>
      </c>
      <c r="U1179" t="b">
        <v>0</v>
      </c>
    </row>
    <row r="1180" spans="1:21" x14ac:dyDescent="0.25">
      <c r="A1180" t="s">
        <v>2332</v>
      </c>
      <c r="B1180" s="1">
        <v>41219</v>
      </c>
      <c r="C1180">
        <v>6</v>
      </c>
      <c r="D1180">
        <v>11</v>
      </c>
      <c r="E1180">
        <v>2012</v>
      </c>
      <c r="F1180" s="1">
        <v>41219</v>
      </c>
      <c r="G1180" t="s">
        <v>2015</v>
      </c>
      <c r="H1180" t="s">
        <v>33</v>
      </c>
      <c r="I1180" t="s">
        <v>266</v>
      </c>
      <c r="J1180" t="s">
        <v>510</v>
      </c>
      <c r="K1180" t="s">
        <v>36</v>
      </c>
      <c r="L1180" t="s">
        <v>37</v>
      </c>
      <c r="M1180" t="s">
        <v>38</v>
      </c>
      <c r="N1180" t="s">
        <v>28</v>
      </c>
      <c r="O1180" t="s">
        <v>48</v>
      </c>
      <c r="P1180" t="s">
        <v>772</v>
      </c>
      <c r="Q1180">
        <v>0</v>
      </c>
      <c r="R1180">
        <v>53</v>
      </c>
      <c r="S1180">
        <v>17</v>
      </c>
      <c r="T1180">
        <v>4</v>
      </c>
      <c r="U1180" t="b">
        <v>0</v>
      </c>
    </row>
    <row r="1181" spans="1:21" x14ac:dyDescent="0.25">
      <c r="A1181" t="s">
        <v>2333</v>
      </c>
      <c r="B1181" s="1">
        <v>41219</v>
      </c>
      <c r="C1181">
        <v>6</v>
      </c>
      <c r="D1181">
        <v>11</v>
      </c>
      <c r="E1181">
        <v>2012</v>
      </c>
      <c r="F1181" s="1">
        <v>41219</v>
      </c>
      <c r="G1181" t="s">
        <v>2334</v>
      </c>
      <c r="H1181" t="s">
        <v>320</v>
      </c>
      <c r="I1181" t="s">
        <v>321</v>
      </c>
      <c r="J1181" t="s">
        <v>321</v>
      </c>
      <c r="K1181" t="s">
        <v>36</v>
      </c>
      <c r="L1181" t="s">
        <v>70</v>
      </c>
      <c r="M1181" t="s">
        <v>38</v>
      </c>
      <c r="N1181" t="s">
        <v>28</v>
      </c>
      <c r="O1181" t="s">
        <v>48</v>
      </c>
      <c r="P1181" t="s">
        <v>881</v>
      </c>
      <c r="Q1181">
        <v>0</v>
      </c>
      <c r="R1181">
        <v>30</v>
      </c>
      <c r="S1181">
        <v>11</v>
      </c>
      <c r="T1181">
        <v>2</v>
      </c>
      <c r="U1181" t="b">
        <v>1</v>
      </c>
    </row>
    <row r="1182" spans="1:21" x14ac:dyDescent="0.25">
      <c r="A1182" t="s">
        <v>2333</v>
      </c>
      <c r="B1182" s="1">
        <v>41219</v>
      </c>
      <c r="C1182">
        <v>6</v>
      </c>
      <c r="D1182">
        <v>11</v>
      </c>
      <c r="E1182">
        <v>2012</v>
      </c>
      <c r="F1182" s="1">
        <v>41219</v>
      </c>
      <c r="G1182" t="s">
        <v>2334</v>
      </c>
      <c r="H1182" t="s">
        <v>320</v>
      </c>
      <c r="I1182" t="s">
        <v>321</v>
      </c>
      <c r="J1182" t="s">
        <v>321</v>
      </c>
      <c r="K1182" t="s">
        <v>36</v>
      </c>
      <c r="L1182" t="s">
        <v>70</v>
      </c>
      <c r="M1182" t="s">
        <v>38</v>
      </c>
      <c r="N1182" t="s">
        <v>28</v>
      </c>
      <c r="O1182" t="s">
        <v>54</v>
      </c>
      <c r="P1182" t="s">
        <v>1086</v>
      </c>
      <c r="Q1182">
        <v>0</v>
      </c>
      <c r="R1182">
        <v>402</v>
      </c>
      <c r="S1182">
        <v>76</v>
      </c>
      <c r="T1182">
        <v>3</v>
      </c>
      <c r="U1182" t="b">
        <v>0</v>
      </c>
    </row>
    <row r="1183" spans="1:21" x14ac:dyDescent="0.25">
      <c r="A1183" t="s">
        <v>2335</v>
      </c>
      <c r="B1183" s="1">
        <v>41219</v>
      </c>
      <c r="C1183">
        <v>6</v>
      </c>
      <c r="D1183">
        <v>11</v>
      </c>
      <c r="E1183">
        <v>2012</v>
      </c>
      <c r="F1183" s="1">
        <v>41219</v>
      </c>
      <c r="G1183" t="s">
        <v>2336</v>
      </c>
      <c r="H1183" t="s">
        <v>976</v>
      </c>
      <c r="I1183" t="s">
        <v>2337</v>
      </c>
      <c r="J1183" t="s">
        <v>2338</v>
      </c>
      <c r="K1183" t="s">
        <v>47</v>
      </c>
      <c r="L1183" t="s">
        <v>37</v>
      </c>
      <c r="M1183" t="s">
        <v>38</v>
      </c>
      <c r="N1183" t="s">
        <v>56</v>
      </c>
      <c r="O1183" t="s">
        <v>104</v>
      </c>
      <c r="P1183" t="s">
        <v>2339</v>
      </c>
      <c r="Q1183">
        <v>1</v>
      </c>
      <c r="R1183">
        <v>341</v>
      </c>
      <c r="S1183">
        <v>-341</v>
      </c>
      <c r="T1183">
        <v>5</v>
      </c>
      <c r="U1183" t="b">
        <v>0</v>
      </c>
    </row>
    <row r="1184" spans="1:21" x14ac:dyDescent="0.25">
      <c r="A1184" t="s">
        <v>2340</v>
      </c>
      <c r="B1184" s="1">
        <v>41219</v>
      </c>
      <c r="C1184">
        <v>6</v>
      </c>
      <c r="D1184">
        <v>11</v>
      </c>
      <c r="E1184">
        <v>2012</v>
      </c>
      <c r="F1184" s="1">
        <v>41219</v>
      </c>
      <c r="G1184" t="s">
        <v>2341</v>
      </c>
      <c r="H1184" t="s">
        <v>293</v>
      </c>
      <c r="I1184" t="s">
        <v>613</v>
      </c>
      <c r="J1184" t="s">
        <v>1867</v>
      </c>
      <c r="K1184" t="s">
        <v>36</v>
      </c>
      <c r="L1184" t="s">
        <v>37</v>
      </c>
      <c r="M1184" t="s">
        <v>38</v>
      </c>
      <c r="N1184" t="s">
        <v>71</v>
      </c>
      <c r="O1184" t="s">
        <v>74</v>
      </c>
      <c r="P1184" t="s">
        <v>873</v>
      </c>
      <c r="Q1184">
        <v>1</v>
      </c>
      <c r="R1184">
        <v>183</v>
      </c>
      <c r="S1184">
        <v>-140</v>
      </c>
      <c r="T1184">
        <v>4</v>
      </c>
      <c r="U1184" t="b">
        <v>0</v>
      </c>
    </row>
    <row r="1185" spans="1:21" x14ac:dyDescent="0.25">
      <c r="A1185" t="s">
        <v>2340</v>
      </c>
      <c r="B1185" s="1">
        <v>41219</v>
      </c>
      <c r="C1185">
        <v>6</v>
      </c>
      <c r="D1185">
        <v>11</v>
      </c>
      <c r="E1185">
        <v>2012</v>
      </c>
      <c r="F1185" s="1">
        <v>41219</v>
      </c>
      <c r="G1185" t="s">
        <v>2341</v>
      </c>
      <c r="H1185" t="s">
        <v>293</v>
      </c>
      <c r="I1185" t="s">
        <v>613</v>
      </c>
      <c r="J1185" t="s">
        <v>1867</v>
      </c>
      <c r="K1185" t="s">
        <v>36</v>
      </c>
      <c r="L1185" t="s">
        <v>37</v>
      </c>
      <c r="M1185" t="s">
        <v>38</v>
      </c>
      <c r="N1185" t="s">
        <v>28</v>
      </c>
      <c r="O1185" t="s">
        <v>39</v>
      </c>
      <c r="P1185" t="s">
        <v>746</v>
      </c>
      <c r="Q1185">
        <v>1</v>
      </c>
      <c r="R1185">
        <v>47</v>
      </c>
      <c r="S1185">
        <v>-11</v>
      </c>
      <c r="T1185">
        <v>7</v>
      </c>
      <c r="U1185" t="b">
        <v>0</v>
      </c>
    </row>
    <row r="1186" spans="1:21" x14ac:dyDescent="0.25">
      <c r="A1186" t="s">
        <v>2342</v>
      </c>
      <c r="B1186" s="1">
        <v>41219</v>
      </c>
      <c r="C1186">
        <v>6</v>
      </c>
      <c r="D1186">
        <v>11</v>
      </c>
      <c r="E1186">
        <v>2012</v>
      </c>
      <c r="F1186" s="1">
        <v>41219</v>
      </c>
      <c r="G1186" t="s">
        <v>2343</v>
      </c>
      <c r="H1186" t="s">
        <v>67</v>
      </c>
      <c r="I1186" t="s">
        <v>68</v>
      </c>
      <c r="J1186" t="s">
        <v>2344</v>
      </c>
      <c r="K1186" t="s">
        <v>25</v>
      </c>
      <c r="L1186" t="s">
        <v>37</v>
      </c>
      <c r="M1186" t="s">
        <v>38</v>
      </c>
      <c r="N1186" t="s">
        <v>28</v>
      </c>
      <c r="O1186" t="s">
        <v>54</v>
      </c>
      <c r="P1186" t="s">
        <v>2345</v>
      </c>
      <c r="Q1186">
        <v>0</v>
      </c>
      <c r="R1186">
        <v>21</v>
      </c>
      <c r="S1186">
        <v>6</v>
      </c>
      <c r="T1186">
        <v>2</v>
      </c>
      <c r="U1186" t="b">
        <v>0</v>
      </c>
    </row>
    <row r="1187" spans="1:21" x14ac:dyDescent="0.25">
      <c r="A1187" t="s">
        <v>2346</v>
      </c>
      <c r="B1187" s="1">
        <v>41220</v>
      </c>
      <c r="C1187">
        <v>7</v>
      </c>
      <c r="D1187">
        <v>11</v>
      </c>
      <c r="E1187">
        <v>2012</v>
      </c>
      <c r="F1187" s="1">
        <v>41220</v>
      </c>
      <c r="G1187" t="s">
        <v>983</v>
      </c>
      <c r="H1187" t="s">
        <v>293</v>
      </c>
      <c r="I1187" t="s">
        <v>1276</v>
      </c>
      <c r="J1187" t="s">
        <v>2347</v>
      </c>
      <c r="K1187" t="s">
        <v>36</v>
      </c>
      <c r="L1187" t="s">
        <v>70</v>
      </c>
      <c r="M1187" t="s">
        <v>98</v>
      </c>
      <c r="N1187" t="s">
        <v>28</v>
      </c>
      <c r="O1187" t="s">
        <v>151</v>
      </c>
      <c r="P1187" t="s">
        <v>2348</v>
      </c>
      <c r="Q1187">
        <v>1</v>
      </c>
      <c r="R1187">
        <v>14</v>
      </c>
      <c r="S1187">
        <v>-1</v>
      </c>
      <c r="T1187">
        <v>2</v>
      </c>
      <c r="U1187" t="b">
        <v>1</v>
      </c>
    </row>
    <row r="1188" spans="1:21" x14ac:dyDescent="0.25">
      <c r="A1188" t="s">
        <v>2349</v>
      </c>
      <c r="B1188" s="1">
        <v>41220</v>
      </c>
      <c r="C1188">
        <v>7</v>
      </c>
      <c r="D1188">
        <v>11</v>
      </c>
      <c r="E1188">
        <v>2012</v>
      </c>
      <c r="F1188" s="1">
        <v>41220</v>
      </c>
      <c r="G1188" t="s">
        <v>1860</v>
      </c>
      <c r="H1188" t="s">
        <v>33</v>
      </c>
      <c r="I1188" t="s">
        <v>1284</v>
      </c>
      <c r="J1188" t="s">
        <v>1285</v>
      </c>
      <c r="K1188" t="s">
        <v>36</v>
      </c>
      <c r="L1188" t="s">
        <v>37</v>
      </c>
      <c r="M1188" t="s">
        <v>38</v>
      </c>
      <c r="N1188" t="s">
        <v>71</v>
      </c>
      <c r="O1188" t="s">
        <v>295</v>
      </c>
      <c r="P1188" t="s">
        <v>985</v>
      </c>
      <c r="Q1188">
        <v>0</v>
      </c>
      <c r="R1188">
        <v>906</v>
      </c>
      <c r="S1188">
        <v>235</v>
      </c>
      <c r="T1188">
        <v>8</v>
      </c>
      <c r="U1188" t="b">
        <v>0</v>
      </c>
    </row>
    <row r="1189" spans="1:21" x14ac:dyDescent="0.25">
      <c r="A1189" t="s">
        <v>2349</v>
      </c>
      <c r="B1189" s="1">
        <v>41220</v>
      </c>
      <c r="C1189">
        <v>7</v>
      </c>
      <c r="D1189">
        <v>11</v>
      </c>
      <c r="E1189">
        <v>2012</v>
      </c>
      <c r="F1189" s="1">
        <v>41220</v>
      </c>
      <c r="G1189" t="s">
        <v>1860</v>
      </c>
      <c r="H1189" t="s">
        <v>33</v>
      </c>
      <c r="I1189" t="s">
        <v>1284</v>
      </c>
      <c r="J1189" t="s">
        <v>1285</v>
      </c>
      <c r="K1189" t="s">
        <v>36</v>
      </c>
      <c r="L1189" t="s">
        <v>37</v>
      </c>
      <c r="M1189" t="s">
        <v>38</v>
      </c>
      <c r="N1189" t="s">
        <v>28</v>
      </c>
      <c r="O1189" t="s">
        <v>48</v>
      </c>
      <c r="P1189" t="s">
        <v>1128</v>
      </c>
      <c r="Q1189">
        <v>0</v>
      </c>
      <c r="R1189">
        <v>398</v>
      </c>
      <c r="S1189">
        <v>60</v>
      </c>
      <c r="T1189">
        <v>7</v>
      </c>
      <c r="U1189" t="b">
        <v>1</v>
      </c>
    </row>
    <row r="1190" spans="1:21" x14ac:dyDescent="0.25">
      <c r="A1190" t="s">
        <v>2349</v>
      </c>
      <c r="B1190" s="1">
        <v>41220</v>
      </c>
      <c r="C1190">
        <v>7</v>
      </c>
      <c r="D1190">
        <v>11</v>
      </c>
      <c r="E1190">
        <v>2012</v>
      </c>
      <c r="F1190" s="1">
        <v>41220</v>
      </c>
      <c r="G1190" t="s">
        <v>1860</v>
      </c>
      <c r="H1190" t="s">
        <v>33</v>
      </c>
      <c r="I1190" t="s">
        <v>1284</v>
      </c>
      <c r="J1190" t="s">
        <v>1285</v>
      </c>
      <c r="K1190" t="s">
        <v>36</v>
      </c>
      <c r="L1190" t="s">
        <v>37</v>
      </c>
      <c r="M1190" t="s">
        <v>38</v>
      </c>
      <c r="N1190" t="s">
        <v>28</v>
      </c>
      <c r="O1190" t="s">
        <v>39</v>
      </c>
      <c r="P1190" t="s">
        <v>2252</v>
      </c>
      <c r="Q1190">
        <v>0</v>
      </c>
      <c r="R1190">
        <v>345</v>
      </c>
      <c r="S1190">
        <v>138</v>
      </c>
      <c r="T1190">
        <v>7</v>
      </c>
      <c r="U1190" t="b">
        <v>1</v>
      </c>
    </row>
    <row r="1191" spans="1:21" x14ac:dyDescent="0.25">
      <c r="A1191" t="s">
        <v>2350</v>
      </c>
      <c r="B1191" s="1">
        <v>41220</v>
      </c>
      <c r="C1191">
        <v>7</v>
      </c>
      <c r="D1191">
        <v>11</v>
      </c>
      <c r="E1191">
        <v>2012</v>
      </c>
      <c r="F1191" s="1">
        <v>41220</v>
      </c>
      <c r="G1191" t="s">
        <v>2351</v>
      </c>
      <c r="H1191" t="s">
        <v>67</v>
      </c>
      <c r="I1191" t="s">
        <v>68</v>
      </c>
      <c r="J1191" t="s">
        <v>255</v>
      </c>
      <c r="K1191" t="s">
        <v>25</v>
      </c>
      <c r="L1191" t="s">
        <v>70</v>
      </c>
      <c r="M1191" t="s">
        <v>98</v>
      </c>
      <c r="N1191" t="s">
        <v>56</v>
      </c>
      <c r="O1191" t="s">
        <v>104</v>
      </c>
      <c r="P1191" t="s">
        <v>2352</v>
      </c>
      <c r="Q1191">
        <v>0</v>
      </c>
      <c r="R1191">
        <v>246</v>
      </c>
      <c r="S1191">
        <v>66</v>
      </c>
      <c r="T1191">
        <v>2</v>
      </c>
      <c r="U1191" t="b">
        <v>1</v>
      </c>
    </row>
    <row r="1192" spans="1:21" x14ac:dyDescent="0.25">
      <c r="A1192" t="s">
        <v>2353</v>
      </c>
      <c r="B1192" s="1">
        <v>41220</v>
      </c>
      <c r="C1192">
        <v>7</v>
      </c>
      <c r="D1192">
        <v>11</v>
      </c>
      <c r="E1192">
        <v>2012</v>
      </c>
      <c r="F1192" s="1">
        <v>41220</v>
      </c>
      <c r="G1192" t="s">
        <v>2321</v>
      </c>
      <c r="H1192" t="s">
        <v>33</v>
      </c>
      <c r="I1192" t="s">
        <v>34</v>
      </c>
      <c r="J1192" t="s">
        <v>2354</v>
      </c>
      <c r="K1192" t="s">
        <v>36</v>
      </c>
      <c r="L1192" t="s">
        <v>70</v>
      </c>
      <c r="M1192" t="s">
        <v>98</v>
      </c>
      <c r="N1192" t="s">
        <v>28</v>
      </c>
      <c r="O1192" t="s">
        <v>39</v>
      </c>
      <c r="P1192" t="s">
        <v>1433</v>
      </c>
      <c r="Q1192">
        <v>0</v>
      </c>
      <c r="R1192">
        <v>15</v>
      </c>
      <c r="S1192">
        <v>7</v>
      </c>
      <c r="T1192">
        <v>2</v>
      </c>
      <c r="U1192" t="b">
        <v>0</v>
      </c>
    </row>
    <row r="1193" spans="1:21" x14ac:dyDescent="0.25">
      <c r="A1193" t="s">
        <v>2355</v>
      </c>
      <c r="B1193" s="1">
        <v>41221</v>
      </c>
      <c r="C1193">
        <v>8</v>
      </c>
      <c r="D1193">
        <v>11</v>
      </c>
      <c r="E1193">
        <v>2012</v>
      </c>
      <c r="F1193" s="1">
        <v>41221</v>
      </c>
      <c r="G1193" t="s">
        <v>2356</v>
      </c>
      <c r="H1193" t="s">
        <v>33</v>
      </c>
      <c r="I1193" t="s">
        <v>80</v>
      </c>
      <c r="J1193" t="s">
        <v>80</v>
      </c>
      <c r="K1193" t="s">
        <v>36</v>
      </c>
      <c r="L1193" t="s">
        <v>37</v>
      </c>
      <c r="M1193" t="s">
        <v>38</v>
      </c>
      <c r="N1193" t="s">
        <v>28</v>
      </c>
      <c r="O1193" t="s">
        <v>227</v>
      </c>
      <c r="P1193" t="s">
        <v>2357</v>
      </c>
      <c r="Q1193">
        <v>0</v>
      </c>
      <c r="R1193">
        <v>42</v>
      </c>
      <c r="S1193">
        <v>7</v>
      </c>
      <c r="T1193">
        <v>7</v>
      </c>
      <c r="U1193" t="b">
        <v>1</v>
      </c>
    </row>
    <row r="1194" spans="1:21" x14ac:dyDescent="0.25">
      <c r="A1194" t="s">
        <v>2358</v>
      </c>
      <c r="B1194" s="1">
        <v>41222</v>
      </c>
      <c r="C1194">
        <v>9</v>
      </c>
      <c r="D1194">
        <v>11</v>
      </c>
      <c r="E1194">
        <v>2012</v>
      </c>
      <c r="F1194" s="1">
        <v>41222</v>
      </c>
      <c r="G1194" t="s">
        <v>2241</v>
      </c>
      <c r="H1194" t="s">
        <v>61</v>
      </c>
      <c r="I1194" t="s">
        <v>722</v>
      </c>
      <c r="J1194" t="s">
        <v>2359</v>
      </c>
      <c r="K1194" t="s">
        <v>36</v>
      </c>
      <c r="L1194" t="s">
        <v>70</v>
      </c>
      <c r="M1194" t="s">
        <v>38</v>
      </c>
      <c r="N1194" t="s">
        <v>56</v>
      </c>
      <c r="O1194" t="s">
        <v>81</v>
      </c>
      <c r="P1194" t="s">
        <v>1911</v>
      </c>
      <c r="Q1194">
        <v>0</v>
      </c>
      <c r="R1194">
        <v>207</v>
      </c>
      <c r="S1194">
        <v>33</v>
      </c>
      <c r="T1194">
        <v>2</v>
      </c>
      <c r="U1194" t="b">
        <v>0</v>
      </c>
    </row>
    <row r="1195" spans="1:21" x14ac:dyDescent="0.25">
      <c r="A1195" t="s">
        <v>2360</v>
      </c>
      <c r="B1195" s="1">
        <v>41222</v>
      </c>
      <c r="C1195">
        <v>9</v>
      </c>
      <c r="D1195">
        <v>11</v>
      </c>
      <c r="E1195">
        <v>2012</v>
      </c>
      <c r="F1195" s="1">
        <v>41222</v>
      </c>
      <c r="G1195" t="s">
        <v>2258</v>
      </c>
      <c r="H1195" t="s">
        <v>67</v>
      </c>
      <c r="I1195" t="s">
        <v>68</v>
      </c>
      <c r="J1195" t="s">
        <v>1254</v>
      </c>
      <c r="K1195" t="s">
        <v>25</v>
      </c>
      <c r="L1195" t="s">
        <v>37</v>
      </c>
      <c r="M1195" t="s">
        <v>38</v>
      </c>
      <c r="N1195" t="s">
        <v>28</v>
      </c>
      <c r="O1195" t="s">
        <v>39</v>
      </c>
      <c r="P1195" t="s">
        <v>1157</v>
      </c>
      <c r="Q1195">
        <v>0</v>
      </c>
      <c r="R1195">
        <v>14</v>
      </c>
      <c r="S1195">
        <v>6</v>
      </c>
      <c r="T1195">
        <v>3</v>
      </c>
      <c r="U1195" t="b">
        <v>0</v>
      </c>
    </row>
    <row r="1196" spans="1:21" x14ac:dyDescent="0.25">
      <c r="A1196" t="s">
        <v>2360</v>
      </c>
      <c r="B1196" s="1">
        <v>41222</v>
      </c>
      <c r="C1196">
        <v>9</v>
      </c>
      <c r="D1196">
        <v>11</v>
      </c>
      <c r="E1196">
        <v>2012</v>
      </c>
      <c r="F1196" s="1">
        <v>41222</v>
      </c>
      <c r="G1196" t="s">
        <v>2258</v>
      </c>
      <c r="H1196" t="s">
        <v>67</v>
      </c>
      <c r="I1196" t="s">
        <v>68</v>
      </c>
      <c r="J1196" t="s">
        <v>1254</v>
      </c>
      <c r="K1196" t="s">
        <v>25</v>
      </c>
      <c r="L1196" t="s">
        <v>37</v>
      </c>
      <c r="M1196" t="s">
        <v>38</v>
      </c>
      <c r="N1196" t="s">
        <v>28</v>
      </c>
      <c r="O1196" t="s">
        <v>29</v>
      </c>
      <c r="P1196" t="s">
        <v>2361</v>
      </c>
      <c r="Q1196">
        <v>0</v>
      </c>
      <c r="R1196">
        <v>339</v>
      </c>
      <c r="S1196">
        <v>129</v>
      </c>
      <c r="T1196">
        <v>7</v>
      </c>
      <c r="U1196" t="b">
        <v>0</v>
      </c>
    </row>
    <row r="1197" spans="1:21" x14ac:dyDescent="0.25">
      <c r="A1197" t="s">
        <v>2362</v>
      </c>
      <c r="B1197" s="1">
        <v>41223</v>
      </c>
      <c r="C1197">
        <v>10</v>
      </c>
      <c r="D1197">
        <v>11</v>
      </c>
      <c r="E1197">
        <v>2012</v>
      </c>
      <c r="F1197" s="1">
        <v>41223</v>
      </c>
      <c r="G1197" t="s">
        <v>2363</v>
      </c>
      <c r="H1197" t="s">
        <v>33</v>
      </c>
      <c r="I1197" t="s">
        <v>313</v>
      </c>
      <c r="J1197" t="s">
        <v>2364</v>
      </c>
      <c r="K1197" t="s">
        <v>36</v>
      </c>
      <c r="L1197" t="s">
        <v>70</v>
      </c>
      <c r="M1197" t="s">
        <v>98</v>
      </c>
      <c r="N1197" t="s">
        <v>28</v>
      </c>
      <c r="O1197" t="s">
        <v>29</v>
      </c>
      <c r="P1197" t="s">
        <v>2365</v>
      </c>
      <c r="Q1197">
        <v>0</v>
      </c>
      <c r="R1197">
        <v>50</v>
      </c>
      <c r="S1197">
        <v>1</v>
      </c>
      <c r="T1197">
        <v>3</v>
      </c>
      <c r="U1197" t="b">
        <v>0</v>
      </c>
    </row>
    <row r="1198" spans="1:21" x14ac:dyDescent="0.25">
      <c r="A1198" t="s">
        <v>2362</v>
      </c>
      <c r="B1198" s="1">
        <v>41223</v>
      </c>
      <c r="C1198">
        <v>10</v>
      </c>
      <c r="D1198">
        <v>11</v>
      </c>
      <c r="E1198">
        <v>2012</v>
      </c>
      <c r="F1198" s="1">
        <v>41223</v>
      </c>
      <c r="G1198" t="s">
        <v>2363</v>
      </c>
      <c r="H1198" t="s">
        <v>33</v>
      </c>
      <c r="I1198" t="s">
        <v>313</v>
      </c>
      <c r="J1198" t="s">
        <v>2364</v>
      </c>
      <c r="K1198" t="s">
        <v>36</v>
      </c>
      <c r="L1198" t="s">
        <v>70</v>
      </c>
      <c r="M1198" t="s">
        <v>98</v>
      </c>
      <c r="N1198" t="s">
        <v>28</v>
      </c>
      <c r="O1198" t="s">
        <v>54</v>
      </c>
      <c r="P1198" t="s">
        <v>2366</v>
      </c>
      <c r="Q1198">
        <v>0</v>
      </c>
      <c r="R1198">
        <v>28</v>
      </c>
      <c r="S1198">
        <v>5</v>
      </c>
      <c r="T1198">
        <v>3</v>
      </c>
      <c r="U1198" t="b">
        <v>0</v>
      </c>
    </row>
    <row r="1199" spans="1:21" x14ac:dyDescent="0.25">
      <c r="A1199" t="s">
        <v>2362</v>
      </c>
      <c r="B1199" s="1">
        <v>41223</v>
      </c>
      <c r="C1199">
        <v>10</v>
      </c>
      <c r="D1199">
        <v>11</v>
      </c>
      <c r="E1199">
        <v>2012</v>
      </c>
      <c r="F1199" s="1">
        <v>41223</v>
      </c>
      <c r="G1199" t="s">
        <v>2363</v>
      </c>
      <c r="H1199" t="s">
        <v>33</v>
      </c>
      <c r="I1199" t="s">
        <v>313</v>
      </c>
      <c r="J1199" t="s">
        <v>2364</v>
      </c>
      <c r="K1199" t="s">
        <v>36</v>
      </c>
      <c r="L1199" t="s">
        <v>70</v>
      </c>
      <c r="M1199" t="s">
        <v>98</v>
      </c>
      <c r="N1199" t="s">
        <v>56</v>
      </c>
      <c r="O1199" t="s">
        <v>104</v>
      </c>
      <c r="P1199" t="s">
        <v>2367</v>
      </c>
      <c r="Q1199">
        <v>0</v>
      </c>
      <c r="R1199">
        <v>863</v>
      </c>
      <c r="S1199">
        <v>242</v>
      </c>
      <c r="T1199">
        <v>7</v>
      </c>
      <c r="U1199" t="b">
        <v>0</v>
      </c>
    </row>
    <row r="1200" spans="1:21" x14ac:dyDescent="0.25">
      <c r="A1200" t="s">
        <v>2368</v>
      </c>
      <c r="B1200" s="1">
        <v>41225</v>
      </c>
      <c r="C1200">
        <v>12</v>
      </c>
      <c r="D1200">
        <v>11</v>
      </c>
      <c r="E1200">
        <v>2012</v>
      </c>
      <c r="F1200" s="1">
        <v>41225</v>
      </c>
      <c r="G1200" t="s">
        <v>1305</v>
      </c>
      <c r="H1200" t="s">
        <v>33</v>
      </c>
      <c r="I1200" t="s">
        <v>266</v>
      </c>
      <c r="J1200" t="s">
        <v>510</v>
      </c>
      <c r="K1200" t="s">
        <v>36</v>
      </c>
      <c r="L1200" t="s">
        <v>37</v>
      </c>
      <c r="M1200" t="s">
        <v>98</v>
      </c>
      <c r="N1200" t="s">
        <v>71</v>
      </c>
      <c r="O1200" t="s">
        <v>72</v>
      </c>
      <c r="P1200" t="s">
        <v>932</v>
      </c>
      <c r="Q1200">
        <v>0</v>
      </c>
      <c r="R1200">
        <v>769</v>
      </c>
      <c r="S1200">
        <v>299</v>
      </c>
      <c r="T1200">
        <v>6</v>
      </c>
      <c r="U1200" t="b">
        <v>1</v>
      </c>
    </row>
    <row r="1201" spans="1:21" x14ac:dyDescent="0.25">
      <c r="A1201" t="s">
        <v>2368</v>
      </c>
      <c r="B1201" s="1">
        <v>41225</v>
      </c>
      <c r="C1201">
        <v>12</v>
      </c>
      <c r="D1201">
        <v>11</v>
      </c>
      <c r="E1201">
        <v>2012</v>
      </c>
      <c r="F1201" s="1">
        <v>41225</v>
      </c>
      <c r="G1201" t="s">
        <v>1305</v>
      </c>
      <c r="H1201" t="s">
        <v>33</v>
      </c>
      <c r="I1201" t="s">
        <v>266</v>
      </c>
      <c r="J1201" t="s">
        <v>510</v>
      </c>
      <c r="K1201" t="s">
        <v>36</v>
      </c>
      <c r="L1201" t="s">
        <v>37</v>
      </c>
      <c r="M1201" t="s">
        <v>98</v>
      </c>
      <c r="N1201" t="s">
        <v>28</v>
      </c>
      <c r="O1201" t="s">
        <v>227</v>
      </c>
      <c r="P1201" t="s">
        <v>636</v>
      </c>
      <c r="Q1201">
        <v>0</v>
      </c>
      <c r="R1201">
        <v>15</v>
      </c>
      <c r="S1201">
        <v>1</v>
      </c>
      <c r="T1201">
        <v>2</v>
      </c>
      <c r="U1201" t="b">
        <v>0</v>
      </c>
    </row>
    <row r="1202" spans="1:21" x14ac:dyDescent="0.25">
      <c r="A1202" t="s">
        <v>2369</v>
      </c>
      <c r="B1202" s="1">
        <v>41225</v>
      </c>
      <c r="C1202">
        <v>12</v>
      </c>
      <c r="D1202">
        <v>11</v>
      </c>
      <c r="E1202">
        <v>2012</v>
      </c>
      <c r="F1202" s="1">
        <v>41225</v>
      </c>
      <c r="G1202" t="s">
        <v>2370</v>
      </c>
      <c r="H1202" t="s">
        <v>33</v>
      </c>
      <c r="I1202" t="s">
        <v>34</v>
      </c>
      <c r="J1202" t="s">
        <v>2371</v>
      </c>
      <c r="K1202" t="s">
        <v>36</v>
      </c>
      <c r="L1202" t="s">
        <v>37</v>
      </c>
      <c r="M1202" t="s">
        <v>38</v>
      </c>
      <c r="N1202" t="s">
        <v>28</v>
      </c>
      <c r="O1202" t="s">
        <v>151</v>
      </c>
      <c r="P1202" t="s">
        <v>2372</v>
      </c>
      <c r="Q1202">
        <v>0</v>
      </c>
      <c r="R1202">
        <v>34</v>
      </c>
      <c r="S1202">
        <v>12</v>
      </c>
      <c r="T1202">
        <v>2</v>
      </c>
      <c r="U1202" t="b">
        <v>0</v>
      </c>
    </row>
    <row r="1203" spans="1:21" x14ac:dyDescent="0.25">
      <c r="A1203" t="s">
        <v>2373</v>
      </c>
      <c r="B1203" s="1">
        <v>41244</v>
      </c>
      <c r="C1203">
        <v>1</v>
      </c>
      <c r="D1203">
        <v>12</v>
      </c>
      <c r="E1203">
        <v>2012</v>
      </c>
      <c r="F1203" s="1">
        <v>41244</v>
      </c>
      <c r="G1203" t="s">
        <v>1366</v>
      </c>
      <c r="H1203" t="s">
        <v>320</v>
      </c>
      <c r="I1203" t="s">
        <v>321</v>
      </c>
      <c r="J1203" t="s">
        <v>321</v>
      </c>
      <c r="K1203" t="s">
        <v>36</v>
      </c>
      <c r="L1203" t="s">
        <v>70</v>
      </c>
      <c r="M1203" t="s">
        <v>38</v>
      </c>
      <c r="N1203" t="s">
        <v>28</v>
      </c>
      <c r="O1203" t="s">
        <v>39</v>
      </c>
      <c r="P1203" t="s">
        <v>1878</v>
      </c>
      <c r="Q1203">
        <v>0</v>
      </c>
      <c r="R1203">
        <v>17</v>
      </c>
      <c r="S1203">
        <v>3</v>
      </c>
      <c r="T1203">
        <v>2</v>
      </c>
      <c r="U1203" t="b">
        <v>0</v>
      </c>
    </row>
    <row r="1204" spans="1:21" x14ac:dyDescent="0.25">
      <c r="A1204" t="s">
        <v>2373</v>
      </c>
      <c r="B1204" s="1">
        <v>41244</v>
      </c>
      <c r="C1204">
        <v>1</v>
      </c>
      <c r="D1204">
        <v>12</v>
      </c>
      <c r="E1204">
        <v>2012</v>
      </c>
      <c r="F1204" s="1">
        <v>41244</v>
      </c>
      <c r="G1204" t="s">
        <v>1366</v>
      </c>
      <c r="H1204" t="s">
        <v>320</v>
      </c>
      <c r="I1204" t="s">
        <v>321</v>
      </c>
      <c r="J1204" t="s">
        <v>321</v>
      </c>
      <c r="K1204" t="s">
        <v>36</v>
      </c>
      <c r="L1204" t="s">
        <v>70</v>
      </c>
      <c r="M1204" t="s">
        <v>38</v>
      </c>
      <c r="N1204" t="s">
        <v>28</v>
      </c>
      <c r="O1204" t="s">
        <v>227</v>
      </c>
      <c r="P1204" t="s">
        <v>2374</v>
      </c>
      <c r="Q1204">
        <v>0</v>
      </c>
      <c r="R1204">
        <v>53</v>
      </c>
      <c r="S1204">
        <v>2</v>
      </c>
      <c r="T1204">
        <v>5</v>
      </c>
      <c r="U1204" t="b">
        <v>1</v>
      </c>
    </row>
    <row r="1205" spans="1:21" x14ac:dyDescent="0.25">
      <c r="A1205" t="s">
        <v>2373</v>
      </c>
      <c r="B1205" s="1">
        <v>41244</v>
      </c>
      <c r="C1205">
        <v>1</v>
      </c>
      <c r="D1205">
        <v>12</v>
      </c>
      <c r="E1205">
        <v>2012</v>
      </c>
      <c r="F1205" s="1">
        <v>41244</v>
      </c>
      <c r="G1205" t="s">
        <v>1366</v>
      </c>
      <c r="H1205" t="s">
        <v>320</v>
      </c>
      <c r="I1205" t="s">
        <v>321</v>
      </c>
      <c r="J1205" t="s">
        <v>321</v>
      </c>
      <c r="K1205" t="s">
        <v>36</v>
      </c>
      <c r="L1205" t="s">
        <v>70</v>
      </c>
      <c r="M1205" t="s">
        <v>38</v>
      </c>
      <c r="N1205" t="s">
        <v>28</v>
      </c>
      <c r="O1205" t="s">
        <v>29</v>
      </c>
      <c r="P1205" t="s">
        <v>833</v>
      </c>
      <c r="Q1205">
        <v>0</v>
      </c>
      <c r="R1205">
        <v>63</v>
      </c>
      <c r="S1205">
        <v>31</v>
      </c>
      <c r="T1205">
        <v>3</v>
      </c>
      <c r="U1205" t="b">
        <v>1</v>
      </c>
    </row>
    <row r="1206" spans="1:21" x14ac:dyDescent="0.25">
      <c r="A1206" t="s">
        <v>2373</v>
      </c>
      <c r="B1206" s="1">
        <v>41244</v>
      </c>
      <c r="C1206">
        <v>1</v>
      </c>
      <c r="D1206">
        <v>12</v>
      </c>
      <c r="E1206">
        <v>2012</v>
      </c>
      <c r="F1206" s="1">
        <v>41244</v>
      </c>
      <c r="G1206" t="s">
        <v>1366</v>
      </c>
      <c r="H1206" t="s">
        <v>320</v>
      </c>
      <c r="I1206" t="s">
        <v>321</v>
      </c>
      <c r="J1206" t="s">
        <v>321</v>
      </c>
      <c r="K1206" t="s">
        <v>36</v>
      </c>
      <c r="L1206" t="s">
        <v>70</v>
      </c>
      <c r="M1206" t="s">
        <v>38</v>
      </c>
      <c r="N1206" t="s">
        <v>28</v>
      </c>
      <c r="O1206" t="s">
        <v>54</v>
      </c>
      <c r="P1206" t="s">
        <v>2110</v>
      </c>
      <c r="Q1206">
        <v>0</v>
      </c>
      <c r="R1206">
        <v>79</v>
      </c>
      <c r="S1206">
        <v>5</v>
      </c>
      <c r="T1206">
        <v>4</v>
      </c>
      <c r="U1206" t="b">
        <v>0</v>
      </c>
    </row>
    <row r="1207" spans="1:21" x14ac:dyDescent="0.25">
      <c r="A1207" t="s">
        <v>2373</v>
      </c>
      <c r="B1207" s="1">
        <v>41244</v>
      </c>
      <c r="C1207">
        <v>1</v>
      </c>
      <c r="D1207">
        <v>12</v>
      </c>
      <c r="E1207">
        <v>2012</v>
      </c>
      <c r="F1207" s="1">
        <v>41244</v>
      </c>
      <c r="G1207" t="s">
        <v>1366</v>
      </c>
      <c r="H1207" t="s">
        <v>320</v>
      </c>
      <c r="I1207" t="s">
        <v>321</v>
      </c>
      <c r="J1207" t="s">
        <v>321</v>
      </c>
      <c r="K1207" t="s">
        <v>36</v>
      </c>
      <c r="L1207" t="s">
        <v>70</v>
      </c>
      <c r="M1207" t="s">
        <v>38</v>
      </c>
      <c r="N1207" t="s">
        <v>56</v>
      </c>
      <c r="O1207" t="s">
        <v>185</v>
      </c>
      <c r="P1207" t="s">
        <v>1725</v>
      </c>
      <c r="Q1207">
        <v>0</v>
      </c>
      <c r="R1207">
        <v>1195</v>
      </c>
      <c r="S1207">
        <v>155</v>
      </c>
      <c r="T1207">
        <v>5</v>
      </c>
      <c r="U1207" t="b">
        <v>1</v>
      </c>
    </row>
    <row r="1208" spans="1:21" x14ac:dyDescent="0.25">
      <c r="A1208" t="s">
        <v>2373</v>
      </c>
      <c r="B1208" s="1">
        <v>41244</v>
      </c>
      <c r="C1208">
        <v>1</v>
      </c>
      <c r="D1208">
        <v>12</v>
      </c>
      <c r="E1208">
        <v>2012</v>
      </c>
      <c r="F1208" s="1">
        <v>41244</v>
      </c>
      <c r="G1208" t="s">
        <v>1366</v>
      </c>
      <c r="H1208" t="s">
        <v>320</v>
      </c>
      <c r="I1208" t="s">
        <v>321</v>
      </c>
      <c r="J1208" t="s">
        <v>321</v>
      </c>
      <c r="K1208" t="s">
        <v>36</v>
      </c>
      <c r="L1208" t="s">
        <v>70</v>
      </c>
      <c r="M1208" t="s">
        <v>38</v>
      </c>
      <c r="N1208" t="s">
        <v>56</v>
      </c>
      <c r="O1208" t="s">
        <v>104</v>
      </c>
      <c r="P1208" t="s">
        <v>2228</v>
      </c>
      <c r="Q1208">
        <v>0</v>
      </c>
      <c r="R1208">
        <v>558</v>
      </c>
      <c r="S1208">
        <v>139</v>
      </c>
      <c r="T1208">
        <v>4</v>
      </c>
      <c r="U1208" t="b">
        <v>0</v>
      </c>
    </row>
    <row r="1209" spans="1:21" x14ac:dyDescent="0.25">
      <c r="A1209" t="s">
        <v>2375</v>
      </c>
      <c r="B1209" s="1">
        <v>41244</v>
      </c>
      <c r="C1209">
        <v>1</v>
      </c>
      <c r="D1209">
        <v>12</v>
      </c>
      <c r="E1209">
        <v>2012</v>
      </c>
      <c r="F1209" s="1">
        <v>41244</v>
      </c>
      <c r="G1209" t="s">
        <v>2376</v>
      </c>
      <c r="H1209" t="s">
        <v>44</v>
      </c>
      <c r="I1209" t="s">
        <v>2377</v>
      </c>
      <c r="J1209" t="s">
        <v>2378</v>
      </c>
      <c r="K1209" t="s">
        <v>47</v>
      </c>
      <c r="L1209" t="s">
        <v>70</v>
      </c>
      <c r="M1209" t="s">
        <v>38</v>
      </c>
      <c r="N1209" t="s">
        <v>71</v>
      </c>
      <c r="O1209" t="s">
        <v>295</v>
      </c>
      <c r="P1209" t="s">
        <v>2379</v>
      </c>
      <c r="Q1209">
        <v>0</v>
      </c>
      <c r="R1209">
        <v>94</v>
      </c>
      <c r="S1209">
        <v>34</v>
      </c>
      <c r="T1209">
        <v>2</v>
      </c>
      <c r="U1209" t="b">
        <v>0</v>
      </c>
    </row>
    <row r="1210" spans="1:21" x14ac:dyDescent="0.25">
      <c r="A1210" t="s">
        <v>2375</v>
      </c>
      <c r="B1210" s="1">
        <v>41244</v>
      </c>
      <c r="C1210">
        <v>1</v>
      </c>
      <c r="D1210">
        <v>12</v>
      </c>
      <c r="E1210">
        <v>2012</v>
      </c>
      <c r="F1210" s="1">
        <v>41244</v>
      </c>
      <c r="G1210" t="s">
        <v>2376</v>
      </c>
      <c r="H1210" t="s">
        <v>44</v>
      </c>
      <c r="I1210" t="s">
        <v>2377</v>
      </c>
      <c r="J1210" t="s">
        <v>2378</v>
      </c>
      <c r="K1210" t="s">
        <v>47</v>
      </c>
      <c r="L1210" t="s">
        <v>70</v>
      </c>
      <c r="M1210" t="s">
        <v>38</v>
      </c>
      <c r="N1210" t="s">
        <v>28</v>
      </c>
      <c r="O1210" t="s">
        <v>90</v>
      </c>
      <c r="P1210" t="s">
        <v>2380</v>
      </c>
      <c r="Q1210">
        <v>0</v>
      </c>
      <c r="R1210">
        <v>1560</v>
      </c>
      <c r="S1210">
        <v>421</v>
      </c>
      <c r="T1210">
        <v>3</v>
      </c>
      <c r="U1210" t="b">
        <v>0</v>
      </c>
    </row>
    <row r="1211" spans="1:21" x14ac:dyDescent="0.25">
      <c r="A1211" t="s">
        <v>2375</v>
      </c>
      <c r="B1211" s="1">
        <v>41244</v>
      </c>
      <c r="C1211">
        <v>1</v>
      </c>
      <c r="D1211">
        <v>12</v>
      </c>
      <c r="E1211">
        <v>2012</v>
      </c>
      <c r="F1211" s="1">
        <v>41244</v>
      </c>
      <c r="G1211" t="s">
        <v>2376</v>
      </c>
      <c r="H1211" t="s">
        <v>44</v>
      </c>
      <c r="I1211" t="s">
        <v>2377</v>
      </c>
      <c r="J1211" t="s">
        <v>2378</v>
      </c>
      <c r="K1211" t="s">
        <v>47</v>
      </c>
      <c r="L1211" t="s">
        <v>70</v>
      </c>
      <c r="M1211" t="s">
        <v>38</v>
      </c>
      <c r="N1211" t="s">
        <v>28</v>
      </c>
      <c r="O1211" t="s">
        <v>39</v>
      </c>
      <c r="P1211" t="s">
        <v>170</v>
      </c>
      <c r="Q1211">
        <v>0</v>
      </c>
      <c r="R1211">
        <v>37</v>
      </c>
      <c r="S1211">
        <v>16</v>
      </c>
      <c r="T1211">
        <v>4</v>
      </c>
      <c r="U1211" t="b">
        <v>1</v>
      </c>
    </row>
    <row r="1212" spans="1:21" x14ac:dyDescent="0.25">
      <c r="A1212" t="s">
        <v>2375</v>
      </c>
      <c r="B1212" s="1">
        <v>41244</v>
      </c>
      <c r="C1212">
        <v>1</v>
      </c>
      <c r="D1212">
        <v>12</v>
      </c>
      <c r="E1212">
        <v>2012</v>
      </c>
      <c r="F1212" s="1">
        <v>41244</v>
      </c>
      <c r="G1212" t="s">
        <v>2376</v>
      </c>
      <c r="H1212" t="s">
        <v>44</v>
      </c>
      <c r="I1212" t="s">
        <v>2377</v>
      </c>
      <c r="J1212" t="s">
        <v>2378</v>
      </c>
      <c r="K1212" t="s">
        <v>47</v>
      </c>
      <c r="L1212" t="s">
        <v>70</v>
      </c>
      <c r="M1212" t="s">
        <v>38</v>
      </c>
      <c r="N1212" t="s">
        <v>28</v>
      </c>
      <c r="O1212" t="s">
        <v>183</v>
      </c>
      <c r="P1212" t="s">
        <v>2381</v>
      </c>
      <c r="Q1212">
        <v>0</v>
      </c>
      <c r="R1212">
        <v>36</v>
      </c>
      <c r="S1212">
        <v>12</v>
      </c>
      <c r="T1212">
        <v>1</v>
      </c>
      <c r="U1212" t="b">
        <v>1</v>
      </c>
    </row>
    <row r="1213" spans="1:21" x14ac:dyDescent="0.25">
      <c r="A1213" t="s">
        <v>2382</v>
      </c>
      <c r="B1213" s="1">
        <v>41246</v>
      </c>
      <c r="C1213">
        <v>3</v>
      </c>
      <c r="D1213">
        <v>12</v>
      </c>
      <c r="E1213">
        <v>2012</v>
      </c>
      <c r="F1213" s="1">
        <v>41246</v>
      </c>
      <c r="G1213" t="s">
        <v>495</v>
      </c>
      <c r="H1213" t="s">
        <v>33</v>
      </c>
      <c r="I1213" t="s">
        <v>34</v>
      </c>
      <c r="J1213" t="s">
        <v>2371</v>
      </c>
      <c r="K1213" t="s">
        <v>36</v>
      </c>
      <c r="L1213" t="s">
        <v>37</v>
      </c>
      <c r="M1213" t="s">
        <v>38</v>
      </c>
      <c r="N1213" t="s">
        <v>71</v>
      </c>
      <c r="O1213" t="s">
        <v>74</v>
      </c>
      <c r="P1213" t="s">
        <v>2167</v>
      </c>
      <c r="Q1213">
        <v>0</v>
      </c>
      <c r="R1213">
        <v>95</v>
      </c>
      <c r="S1213">
        <v>33</v>
      </c>
      <c r="T1213">
        <v>2</v>
      </c>
      <c r="U1213" t="b">
        <v>1</v>
      </c>
    </row>
    <row r="1214" spans="1:21" x14ac:dyDescent="0.25">
      <c r="A1214" t="s">
        <v>2382</v>
      </c>
      <c r="B1214" s="1">
        <v>41246</v>
      </c>
      <c r="C1214">
        <v>3</v>
      </c>
      <c r="D1214">
        <v>12</v>
      </c>
      <c r="E1214">
        <v>2012</v>
      </c>
      <c r="F1214" s="1">
        <v>41246</v>
      </c>
      <c r="G1214" t="s">
        <v>495</v>
      </c>
      <c r="H1214" t="s">
        <v>33</v>
      </c>
      <c r="I1214" t="s">
        <v>34</v>
      </c>
      <c r="J1214" t="s">
        <v>2371</v>
      </c>
      <c r="K1214" t="s">
        <v>36</v>
      </c>
      <c r="L1214" t="s">
        <v>37</v>
      </c>
      <c r="M1214" t="s">
        <v>38</v>
      </c>
      <c r="N1214" t="s">
        <v>28</v>
      </c>
      <c r="O1214" t="s">
        <v>151</v>
      </c>
      <c r="P1214" t="s">
        <v>2383</v>
      </c>
      <c r="Q1214">
        <v>0</v>
      </c>
      <c r="R1214">
        <v>115</v>
      </c>
      <c r="S1214">
        <v>25</v>
      </c>
      <c r="T1214">
        <v>6</v>
      </c>
      <c r="U1214" t="b">
        <v>0</v>
      </c>
    </row>
    <row r="1215" spans="1:21" x14ac:dyDescent="0.25">
      <c r="A1215" t="s">
        <v>2382</v>
      </c>
      <c r="B1215" s="1">
        <v>41246</v>
      </c>
      <c r="C1215">
        <v>3</v>
      </c>
      <c r="D1215">
        <v>12</v>
      </c>
      <c r="E1215">
        <v>2012</v>
      </c>
      <c r="F1215" s="1">
        <v>41246</v>
      </c>
      <c r="G1215" t="s">
        <v>495</v>
      </c>
      <c r="H1215" t="s">
        <v>33</v>
      </c>
      <c r="I1215" t="s">
        <v>34</v>
      </c>
      <c r="J1215" t="s">
        <v>2371</v>
      </c>
      <c r="K1215" t="s">
        <v>36</v>
      </c>
      <c r="L1215" t="s">
        <v>37</v>
      </c>
      <c r="M1215" t="s">
        <v>38</v>
      </c>
      <c r="N1215" t="s">
        <v>28</v>
      </c>
      <c r="O1215" t="s">
        <v>54</v>
      </c>
      <c r="P1215" t="s">
        <v>786</v>
      </c>
      <c r="Q1215">
        <v>0</v>
      </c>
      <c r="R1215">
        <v>240</v>
      </c>
      <c r="S1215">
        <v>21</v>
      </c>
      <c r="T1215">
        <v>2</v>
      </c>
      <c r="U1215" t="b">
        <v>1</v>
      </c>
    </row>
    <row r="1216" spans="1:21" x14ac:dyDescent="0.25">
      <c r="A1216" t="s">
        <v>2382</v>
      </c>
      <c r="B1216" s="1">
        <v>41246</v>
      </c>
      <c r="C1216">
        <v>3</v>
      </c>
      <c r="D1216">
        <v>12</v>
      </c>
      <c r="E1216">
        <v>2012</v>
      </c>
      <c r="F1216" s="1">
        <v>41246</v>
      </c>
      <c r="G1216" t="s">
        <v>495</v>
      </c>
      <c r="H1216" t="s">
        <v>33</v>
      </c>
      <c r="I1216" t="s">
        <v>34</v>
      </c>
      <c r="J1216" t="s">
        <v>2371</v>
      </c>
      <c r="K1216" t="s">
        <v>36</v>
      </c>
      <c r="L1216" t="s">
        <v>37</v>
      </c>
      <c r="M1216" t="s">
        <v>38</v>
      </c>
      <c r="N1216" t="s">
        <v>56</v>
      </c>
      <c r="O1216" t="s">
        <v>57</v>
      </c>
      <c r="P1216" t="s">
        <v>2384</v>
      </c>
      <c r="Q1216">
        <v>0</v>
      </c>
      <c r="R1216">
        <v>157</v>
      </c>
      <c r="S1216">
        <v>11</v>
      </c>
      <c r="T1216">
        <v>3</v>
      </c>
      <c r="U1216" t="b">
        <v>0</v>
      </c>
    </row>
    <row r="1217" spans="1:21" x14ac:dyDescent="0.25">
      <c r="A1217" t="s">
        <v>2385</v>
      </c>
      <c r="B1217" s="1">
        <v>41247</v>
      </c>
      <c r="C1217">
        <v>4</v>
      </c>
      <c r="D1217">
        <v>12</v>
      </c>
      <c r="E1217">
        <v>2012</v>
      </c>
      <c r="F1217" s="1">
        <v>41247</v>
      </c>
      <c r="G1217" t="s">
        <v>2386</v>
      </c>
      <c r="H1217" t="s">
        <v>33</v>
      </c>
      <c r="I1217" t="s">
        <v>80</v>
      </c>
      <c r="J1217" t="s">
        <v>80</v>
      </c>
      <c r="K1217" t="s">
        <v>36</v>
      </c>
      <c r="L1217" t="s">
        <v>37</v>
      </c>
      <c r="M1217" t="s">
        <v>38</v>
      </c>
      <c r="N1217" t="s">
        <v>28</v>
      </c>
      <c r="O1217" t="s">
        <v>48</v>
      </c>
      <c r="P1217" t="s">
        <v>1599</v>
      </c>
      <c r="Q1217">
        <v>0</v>
      </c>
      <c r="R1217">
        <v>26</v>
      </c>
      <c r="S1217">
        <v>-2</v>
      </c>
      <c r="T1217">
        <v>2</v>
      </c>
      <c r="U1217" t="b">
        <v>0</v>
      </c>
    </row>
    <row r="1218" spans="1:21" x14ac:dyDescent="0.25">
      <c r="A1218" t="s">
        <v>2385</v>
      </c>
      <c r="B1218" s="1">
        <v>41247</v>
      </c>
      <c r="C1218">
        <v>4</v>
      </c>
      <c r="D1218">
        <v>12</v>
      </c>
      <c r="E1218">
        <v>2012</v>
      </c>
      <c r="F1218" s="1">
        <v>41247</v>
      </c>
      <c r="G1218" t="s">
        <v>2386</v>
      </c>
      <c r="H1218" t="s">
        <v>33</v>
      </c>
      <c r="I1218" t="s">
        <v>80</v>
      </c>
      <c r="J1218" t="s">
        <v>80</v>
      </c>
      <c r="K1218" t="s">
        <v>36</v>
      </c>
      <c r="L1218" t="s">
        <v>37</v>
      </c>
      <c r="M1218" t="s">
        <v>38</v>
      </c>
      <c r="N1218" t="s">
        <v>56</v>
      </c>
      <c r="O1218" t="s">
        <v>185</v>
      </c>
      <c r="P1218" t="s">
        <v>2387</v>
      </c>
      <c r="Q1218">
        <v>0</v>
      </c>
      <c r="R1218">
        <v>648</v>
      </c>
      <c r="S1218">
        <v>57</v>
      </c>
      <c r="T1218">
        <v>5</v>
      </c>
      <c r="U1218" t="b">
        <v>1</v>
      </c>
    </row>
    <row r="1219" spans="1:21" x14ac:dyDescent="0.25">
      <c r="A1219" t="s">
        <v>2388</v>
      </c>
      <c r="B1219" s="1">
        <v>41248</v>
      </c>
      <c r="C1219">
        <v>5</v>
      </c>
      <c r="D1219">
        <v>12</v>
      </c>
      <c r="E1219">
        <v>2012</v>
      </c>
      <c r="F1219" s="1">
        <v>41248</v>
      </c>
      <c r="G1219" t="s">
        <v>1244</v>
      </c>
      <c r="H1219" t="s">
        <v>120</v>
      </c>
      <c r="I1219" t="s">
        <v>778</v>
      </c>
      <c r="J1219" t="s">
        <v>2326</v>
      </c>
      <c r="K1219" t="s">
        <v>47</v>
      </c>
      <c r="L1219" t="s">
        <v>37</v>
      </c>
      <c r="M1219" t="s">
        <v>98</v>
      </c>
      <c r="N1219" t="s">
        <v>71</v>
      </c>
      <c r="O1219" t="s">
        <v>295</v>
      </c>
      <c r="P1219" t="s">
        <v>1877</v>
      </c>
      <c r="Q1219">
        <v>0</v>
      </c>
      <c r="R1219">
        <v>108</v>
      </c>
      <c r="S1219">
        <v>12</v>
      </c>
      <c r="T1219">
        <v>1</v>
      </c>
      <c r="U1219" t="b">
        <v>1</v>
      </c>
    </row>
    <row r="1220" spans="1:21" x14ac:dyDescent="0.25">
      <c r="A1220" t="s">
        <v>2388</v>
      </c>
      <c r="B1220" s="1">
        <v>41248</v>
      </c>
      <c r="C1220">
        <v>5</v>
      </c>
      <c r="D1220">
        <v>12</v>
      </c>
      <c r="E1220">
        <v>2012</v>
      </c>
      <c r="F1220" s="1">
        <v>41248</v>
      </c>
      <c r="G1220" t="s">
        <v>1244</v>
      </c>
      <c r="H1220" t="s">
        <v>120</v>
      </c>
      <c r="I1220" t="s">
        <v>778</v>
      </c>
      <c r="J1220" t="s">
        <v>2326</v>
      </c>
      <c r="K1220" t="s">
        <v>47</v>
      </c>
      <c r="L1220" t="s">
        <v>37</v>
      </c>
      <c r="M1220" t="s">
        <v>98</v>
      </c>
      <c r="N1220" t="s">
        <v>71</v>
      </c>
      <c r="O1220" t="s">
        <v>295</v>
      </c>
      <c r="P1220" t="s">
        <v>933</v>
      </c>
      <c r="Q1220">
        <v>0</v>
      </c>
      <c r="R1220">
        <v>170</v>
      </c>
      <c r="S1220">
        <v>27</v>
      </c>
      <c r="T1220">
        <v>4</v>
      </c>
      <c r="U1220" t="b">
        <v>1</v>
      </c>
    </row>
    <row r="1221" spans="1:21" x14ac:dyDescent="0.25">
      <c r="A1221" t="s">
        <v>2388</v>
      </c>
      <c r="B1221" s="1">
        <v>41248</v>
      </c>
      <c r="C1221">
        <v>5</v>
      </c>
      <c r="D1221">
        <v>12</v>
      </c>
      <c r="E1221">
        <v>2012</v>
      </c>
      <c r="F1221" s="1">
        <v>41248</v>
      </c>
      <c r="G1221" t="s">
        <v>1244</v>
      </c>
      <c r="H1221" t="s">
        <v>120</v>
      </c>
      <c r="I1221" t="s">
        <v>778</v>
      </c>
      <c r="J1221" t="s">
        <v>2326</v>
      </c>
      <c r="K1221" t="s">
        <v>47</v>
      </c>
      <c r="L1221" t="s">
        <v>37</v>
      </c>
      <c r="M1221" t="s">
        <v>98</v>
      </c>
      <c r="N1221" t="s">
        <v>28</v>
      </c>
      <c r="O1221" t="s">
        <v>48</v>
      </c>
      <c r="P1221" t="s">
        <v>1292</v>
      </c>
      <c r="Q1221">
        <v>0</v>
      </c>
      <c r="R1221">
        <v>24</v>
      </c>
      <c r="S1221">
        <v>10</v>
      </c>
      <c r="T1221">
        <v>2</v>
      </c>
      <c r="U1221" t="b">
        <v>0</v>
      </c>
    </row>
    <row r="1222" spans="1:21" x14ac:dyDescent="0.25">
      <c r="A1222" t="s">
        <v>2388</v>
      </c>
      <c r="B1222" s="1">
        <v>41248</v>
      </c>
      <c r="C1222">
        <v>5</v>
      </c>
      <c r="D1222">
        <v>12</v>
      </c>
      <c r="E1222">
        <v>2012</v>
      </c>
      <c r="F1222" s="1">
        <v>41248</v>
      </c>
      <c r="G1222" t="s">
        <v>1244</v>
      </c>
      <c r="H1222" t="s">
        <v>120</v>
      </c>
      <c r="I1222" t="s">
        <v>778</v>
      </c>
      <c r="J1222" t="s">
        <v>2326</v>
      </c>
      <c r="K1222" t="s">
        <v>47</v>
      </c>
      <c r="L1222" t="s">
        <v>37</v>
      </c>
      <c r="M1222" t="s">
        <v>98</v>
      </c>
      <c r="N1222" t="s">
        <v>28</v>
      </c>
      <c r="O1222" t="s">
        <v>48</v>
      </c>
      <c r="P1222" t="s">
        <v>1228</v>
      </c>
      <c r="Q1222">
        <v>0</v>
      </c>
      <c r="R1222">
        <v>32</v>
      </c>
      <c r="S1222">
        <v>1</v>
      </c>
      <c r="T1222">
        <v>2</v>
      </c>
      <c r="U1222" t="b">
        <v>1</v>
      </c>
    </row>
    <row r="1223" spans="1:21" x14ac:dyDescent="0.25">
      <c r="A1223" t="s">
        <v>2388</v>
      </c>
      <c r="B1223" s="1">
        <v>41248</v>
      </c>
      <c r="C1223">
        <v>5</v>
      </c>
      <c r="D1223">
        <v>12</v>
      </c>
      <c r="E1223">
        <v>2012</v>
      </c>
      <c r="F1223" s="1">
        <v>41248</v>
      </c>
      <c r="G1223" t="s">
        <v>1244</v>
      </c>
      <c r="H1223" t="s">
        <v>120</v>
      </c>
      <c r="I1223" t="s">
        <v>778</v>
      </c>
      <c r="J1223" t="s">
        <v>2326</v>
      </c>
      <c r="K1223" t="s">
        <v>47</v>
      </c>
      <c r="L1223" t="s">
        <v>37</v>
      </c>
      <c r="M1223" t="s">
        <v>98</v>
      </c>
      <c r="N1223" t="s">
        <v>28</v>
      </c>
      <c r="O1223" t="s">
        <v>29</v>
      </c>
      <c r="P1223" t="s">
        <v>1930</v>
      </c>
      <c r="Q1223">
        <v>0</v>
      </c>
      <c r="R1223">
        <v>315</v>
      </c>
      <c r="S1223">
        <v>57</v>
      </c>
      <c r="T1223">
        <v>6</v>
      </c>
      <c r="U1223" t="b">
        <v>1</v>
      </c>
    </row>
    <row r="1224" spans="1:21" x14ac:dyDescent="0.25">
      <c r="A1224" t="s">
        <v>2388</v>
      </c>
      <c r="B1224" s="1">
        <v>41248</v>
      </c>
      <c r="C1224">
        <v>5</v>
      </c>
      <c r="D1224">
        <v>12</v>
      </c>
      <c r="E1224">
        <v>2012</v>
      </c>
      <c r="F1224" s="1">
        <v>41248</v>
      </c>
      <c r="G1224" t="s">
        <v>1244</v>
      </c>
      <c r="H1224" t="s">
        <v>120</v>
      </c>
      <c r="I1224" t="s">
        <v>778</v>
      </c>
      <c r="J1224" t="s">
        <v>2326</v>
      </c>
      <c r="K1224" t="s">
        <v>47</v>
      </c>
      <c r="L1224" t="s">
        <v>37</v>
      </c>
      <c r="M1224" t="s">
        <v>98</v>
      </c>
      <c r="N1224" t="s">
        <v>28</v>
      </c>
      <c r="O1224" t="s">
        <v>54</v>
      </c>
      <c r="P1224" t="s">
        <v>1070</v>
      </c>
      <c r="Q1224">
        <v>0</v>
      </c>
      <c r="R1224">
        <v>171</v>
      </c>
      <c r="S1224">
        <v>-4</v>
      </c>
      <c r="T1224">
        <v>4</v>
      </c>
      <c r="U1224" t="b">
        <v>0</v>
      </c>
    </row>
    <row r="1225" spans="1:21" x14ac:dyDescent="0.25">
      <c r="A1225" t="s">
        <v>2388</v>
      </c>
      <c r="B1225" s="1">
        <v>41248</v>
      </c>
      <c r="C1225">
        <v>5</v>
      </c>
      <c r="D1225">
        <v>12</v>
      </c>
      <c r="E1225">
        <v>2012</v>
      </c>
      <c r="F1225" s="1">
        <v>41248</v>
      </c>
      <c r="G1225" t="s">
        <v>1244</v>
      </c>
      <c r="H1225" t="s">
        <v>120</v>
      </c>
      <c r="I1225" t="s">
        <v>778</v>
      </c>
      <c r="J1225" t="s">
        <v>2326</v>
      </c>
      <c r="K1225" t="s">
        <v>47</v>
      </c>
      <c r="L1225" t="s">
        <v>37</v>
      </c>
      <c r="M1225" t="s">
        <v>98</v>
      </c>
      <c r="N1225" t="s">
        <v>56</v>
      </c>
      <c r="O1225" t="s">
        <v>81</v>
      </c>
      <c r="P1225" t="s">
        <v>1464</v>
      </c>
      <c r="Q1225">
        <v>0</v>
      </c>
      <c r="R1225">
        <v>508</v>
      </c>
      <c r="S1225">
        <v>203</v>
      </c>
      <c r="T1225">
        <v>2</v>
      </c>
      <c r="U1225" t="b">
        <v>1</v>
      </c>
    </row>
    <row r="1226" spans="1:21" x14ac:dyDescent="0.25">
      <c r="A1226" t="s">
        <v>2389</v>
      </c>
      <c r="B1226" s="1">
        <v>41249</v>
      </c>
      <c r="C1226">
        <v>6</v>
      </c>
      <c r="D1226">
        <v>12</v>
      </c>
      <c r="E1226">
        <v>2012</v>
      </c>
      <c r="F1226" s="1">
        <v>41249</v>
      </c>
      <c r="G1226" t="s">
        <v>2390</v>
      </c>
      <c r="H1226" t="s">
        <v>33</v>
      </c>
      <c r="I1226" t="s">
        <v>528</v>
      </c>
      <c r="J1226" t="s">
        <v>2391</v>
      </c>
      <c r="K1226" t="s">
        <v>36</v>
      </c>
      <c r="L1226" t="s">
        <v>37</v>
      </c>
      <c r="M1226" t="s">
        <v>38</v>
      </c>
      <c r="N1226" t="s">
        <v>28</v>
      </c>
      <c r="O1226" t="s">
        <v>54</v>
      </c>
      <c r="P1226" t="s">
        <v>1519</v>
      </c>
      <c r="Q1226">
        <v>0</v>
      </c>
      <c r="R1226">
        <v>714</v>
      </c>
      <c r="S1226">
        <v>309</v>
      </c>
      <c r="T1226">
        <v>4</v>
      </c>
      <c r="U1226" t="b">
        <v>1</v>
      </c>
    </row>
    <row r="1227" spans="1:21" x14ac:dyDescent="0.25">
      <c r="A1227" t="s">
        <v>2389</v>
      </c>
      <c r="B1227" s="1">
        <v>41249</v>
      </c>
      <c r="C1227">
        <v>6</v>
      </c>
      <c r="D1227">
        <v>12</v>
      </c>
      <c r="E1227">
        <v>2012</v>
      </c>
      <c r="F1227" s="1">
        <v>41249</v>
      </c>
      <c r="G1227" t="s">
        <v>2390</v>
      </c>
      <c r="H1227" t="s">
        <v>33</v>
      </c>
      <c r="I1227" t="s">
        <v>528</v>
      </c>
      <c r="J1227" t="s">
        <v>2391</v>
      </c>
      <c r="K1227" t="s">
        <v>36</v>
      </c>
      <c r="L1227" t="s">
        <v>37</v>
      </c>
      <c r="M1227" t="s">
        <v>38</v>
      </c>
      <c r="N1227" t="s">
        <v>56</v>
      </c>
      <c r="O1227" t="s">
        <v>185</v>
      </c>
      <c r="P1227" t="s">
        <v>2392</v>
      </c>
      <c r="Q1227">
        <v>0</v>
      </c>
      <c r="R1227">
        <v>320</v>
      </c>
      <c r="S1227">
        <v>16</v>
      </c>
      <c r="T1227">
        <v>1</v>
      </c>
      <c r="U1227" t="b">
        <v>0</v>
      </c>
    </row>
    <row r="1228" spans="1:21" x14ac:dyDescent="0.25">
      <c r="A1228" t="s">
        <v>2393</v>
      </c>
      <c r="B1228" s="1">
        <v>41249</v>
      </c>
      <c r="C1228">
        <v>6</v>
      </c>
      <c r="D1228">
        <v>12</v>
      </c>
      <c r="E1228">
        <v>2012</v>
      </c>
      <c r="F1228" s="1">
        <v>41249</v>
      </c>
      <c r="G1228" t="s">
        <v>2334</v>
      </c>
      <c r="H1228" t="s">
        <v>44</v>
      </c>
      <c r="I1228" t="s">
        <v>45</v>
      </c>
      <c r="J1228" t="s">
        <v>701</v>
      </c>
      <c r="K1228" t="s">
        <v>47</v>
      </c>
      <c r="L1228" t="s">
        <v>70</v>
      </c>
      <c r="M1228" t="s">
        <v>38</v>
      </c>
      <c r="N1228" t="s">
        <v>71</v>
      </c>
      <c r="O1228" t="s">
        <v>74</v>
      </c>
      <c r="P1228" t="s">
        <v>2394</v>
      </c>
      <c r="Q1228">
        <v>1</v>
      </c>
      <c r="R1228">
        <v>96</v>
      </c>
      <c r="S1228">
        <v>-87</v>
      </c>
      <c r="T1228">
        <v>5</v>
      </c>
      <c r="U1228" t="b">
        <v>0</v>
      </c>
    </row>
    <row r="1229" spans="1:21" x14ac:dyDescent="0.25">
      <c r="A1229" t="s">
        <v>2393</v>
      </c>
      <c r="B1229" s="1">
        <v>41249</v>
      </c>
      <c r="C1229">
        <v>6</v>
      </c>
      <c r="D1229">
        <v>12</v>
      </c>
      <c r="E1229">
        <v>2012</v>
      </c>
      <c r="F1229" s="1">
        <v>41249</v>
      </c>
      <c r="G1229" t="s">
        <v>2334</v>
      </c>
      <c r="H1229" t="s">
        <v>44</v>
      </c>
      <c r="I1229" t="s">
        <v>45</v>
      </c>
      <c r="J1229" t="s">
        <v>701</v>
      </c>
      <c r="K1229" t="s">
        <v>47</v>
      </c>
      <c r="L1229" t="s">
        <v>70</v>
      </c>
      <c r="M1229" t="s">
        <v>38</v>
      </c>
      <c r="N1229" t="s">
        <v>28</v>
      </c>
      <c r="O1229" t="s">
        <v>54</v>
      </c>
      <c r="P1229" t="s">
        <v>181</v>
      </c>
      <c r="Q1229">
        <v>0</v>
      </c>
      <c r="R1229">
        <v>154</v>
      </c>
      <c r="S1229">
        <v>8</v>
      </c>
      <c r="T1229">
        <v>2</v>
      </c>
      <c r="U1229" t="b">
        <v>0</v>
      </c>
    </row>
    <row r="1230" spans="1:21" x14ac:dyDescent="0.25">
      <c r="A1230" t="s">
        <v>2393</v>
      </c>
      <c r="B1230" s="1">
        <v>41249</v>
      </c>
      <c r="C1230">
        <v>6</v>
      </c>
      <c r="D1230">
        <v>12</v>
      </c>
      <c r="E1230">
        <v>2012</v>
      </c>
      <c r="F1230" s="1">
        <v>41249</v>
      </c>
      <c r="G1230" t="s">
        <v>2334</v>
      </c>
      <c r="H1230" t="s">
        <v>44</v>
      </c>
      <c r="I1230" t="s">
        <v>45</v>
      </c>
      <c r="J1230" t="s">
        <v>701</v>
      </c>
      <c r="K1230" t="s">
        <v>47</v>
      </c>
      <c r="L1230" t="s">
        <v>70</v>
      </c>
      <c r="M1230" t="s">
        <v>38</v>
      </c>
      <c r="N1230" t="s">
        <v>28</v>
      </c>
      <c r="O1230" t="s">
        <v>54</v>
      </c>
      <c r="P1230" t="s">
        <v>2395</v>
      </c>
      <c r="Q1230">
        <v>0</v>
      </c>
      <c r="R1230">
        <v>37</v>
      </c>
      <c r="S1230">
        <v>-6</v>
      </c>
      <c r="T1230">
        <v>1</v>
      </c>
      <c r="U1230" t="b">
        <v>0</v>
      </c>
    </row>
    <row r="1231" spans="1:21" x14ac:dyDescent="0.25">
      <c r="A1231" t="s">
        <v>2396</v>
      </c>
      <c r="B1231" s="1">
        <v>41250</v>
      </c>
      <c r="C1231">
        <v>7</v>
      </c>
      <c r="D1231">
        <v>12</v>
      </c>
      <c r="E1231">
        <v>2012</v>
      </c>
      <c r="F1231" s="1">
        <v>41250</v>
      </c>
      <c r="G1231" t="s">
        <v>2201</v>
      </c>
      <c r="H1231" t="s">
        <v>33</v>
      </c>
      <c r="I1231" t="s">
        <v>313</v>
      </c>
      <c r="J1231" t="s">
        <v>2397</v>
      </c>
      <c r="K1231" t="s">
        <v>36</v>
      </c>
      <c r="L1231" t="s">
        <v>37</v>
      </c>
      <c r="M1231" t="s">
        <v>98</v>
      </c>
      <c r="N1231" t="s">
        <v>28</v>
      </c>
      <c r="O1231" t="s">
        <v>39</v>
      </c>
      <c r="P1231" t="s">
        <v>1114</v>
      </c>
      <c r="Q1231">
        <v>0</v>
      </c>
      <c r="R1231">
        <v>30</v>
      </c>
      <c r="S1231">
        <v>4</v>
      </c>
      <c r="T1231">
        <v>2</v>
      </c>
      <c r="U1231" t="b">
        <v>1</v>
      </c>
    </row>
    <row r="1232" spans="1:21" x14ac:dyDescent="0.25">
      <c r="A1232" t="s">
        <v>2396</v>
      </c>
      <c r="B1232" s="1">
        <v>41250</v>
      </c>
      <c r="C1232">
        <v>7</v>
      </c>
      <c r="D1232">
        <v>12</v>
      </c>
      <c r="E1232">
        <v>2012</v>
      </c>
      <c r="F1232" s="1">
        <v>41250</v>
      </c>
      <c r="G1232" t="s">
        <v>2201</v>
      </c>
      <c r="H1232" t="s">
        <v>33</v>
      </c>
      <c r="I1232" t="s">
        <v>313</v>
      </c>
      <c r="J1232" t="s">
        <v>2397</v>
      </c>
      <c r="K1232" t="s">
        <v>36</v>
      </c>
      <c r="L1232" t="s">
        <v>37</v>
      </c>
      <c r="M1232" t="s">
        <v>98</v>
      </c>
      <c r="N1232" t="s">
        <v>28</v>
      </c>
      <c r="O1232" t="s">
        <v>183</v>
      </c>
      <c r="P1232" t="s">
        <v>2398</v>
      </c>
      <c r="Q1232">
        <v>0</v>
      </c>
      <c r="R1232">
        <v>66</v>
      </c>
      <c r="S1232">
        <v>4</v>
      </c>
      <c r="T1232">
        <v>3</v>
      </c>
      <c r="U1232" t="b">
        <v>0</v>
      </c>
    </row>
    <row r="1233" spans="1:21" x14ac:dyDescent="0.25">
      <c r="A1233" t="s">
        <v>2399</v>
      </c>
      <c r="B1233" s="1">
        <v>41251</v>
      </c>
      <c r="C1233">
        <v>8</v>
      </c>
      <c r="D1233">
        <v>12</v>
      </c>
      <c r="E1233">
        <v>2012</v>
      </c>
      <c r="F1233" s="1">
        <v>41251</v>
      </c>
      <c r="G1233" t="s">
        <v>2400</v>
      </c>
      <c r="H1233" t="s">
        <v>320</v>
      </c>
      <c r="I1233" t="s">
        <v>1991</v>
      </c>
      <c r="J1233" t="s">
        <v>1992</v>
      </c>
      <c r="K1233" t="s">
        <v>36</v>
      </c>
      <c r="L1233" t="s">
        <v>37</v>
      </c>
      <c r="M1233" t="s">
        <v>27</v>
      </c>
      <c r="N1233" t="s">
        <v>28</v>
      </c>
      <c r="O1233" t="s">
        <v>183</v>
      </c>
      <c r="P1233" t="s">
        <v>1353</v>
      </c>
      <c r="Q1233">
        <v>0</v>
      </c>
      <c r="R1233">
        <v>60</v>
      </c>
      <c r="S1233">
        <v>27</v>
      </c>
      <c r="T1233">
        <v>3</v>
      </c>
      <c r="U1233" t="b">
        <v>0</v>
      </c>
    </row>
    <row r="1234" spans="1:21" x14ac:dyDescent="0.25">
      <c r="A1234" t="s">
        <v>2401</v>
      </c>
      <c r="B1234" s="1">
        <v>41252</v>
      </c>
      <c r="C1234">
        <v>9</v>
      </c>
      <c r="D1234">
        <v>12</v>
      </c>
      <c r="E1234">
        <v>2012</v>
      </c>
      <c r="F1234" s="1">
        <v>41252</v>
      </c>
      <c r="G1234" t="s">
        <v>1295</v>
      </c>
      <c r="H1234" t="s">
        <v>293</v>
      </c>
      <c r="I1234" t="s">
        <v>1276</v>
      </c>
      <c r="J1234" t="s">
        <v>1276</v>
      </c>
      <c r="K1234" t="s">
        <v>36</v>
      </c>
      <c r="L1234" t="s">
        <v>70</v>
      </c>
      <c r="M1234" t="s">
        <v>27</v>
      </c>
      <c r="N1234" t="s">
        <v>71</v>
      </c>
      <c r="O1234" t="s">
        <v>295</v>
      </c>
      <c r="P1234" t="s">
        <v>2402</v>
      </c>
      <c r="Q1234">
        <v>0</v>
      </c>
      <c r="R1234">
        <v>170</v>
      </c>
      <c r="S1234">
        <v>-4</v>
      </c>
      <c r="T1234">
        <v>5</v>
      </c>
      <c r="U1234" t="b">
        <v>1</v>
      </c>
    </row>
    <row r="1235" spans="1:21" x14ac:dyDescent="0.25">
      <c r="A1235" t="s">
        <v>2403</v>
      </c>
      <c r="B1235" s="1">
        <v>41252</v>
      </c>
      <c r="C1235">
        <v>9</v>
      </c>
      <c r="D1235">
        <v>12</v>
      </c>
      <c r="E1235">
        <v>2012</v>
      </c>
      <c r="F1235" s="1">
        <v>41252</v>
      </c>
      <c r="G1235" t="s">
        <v>2404</v>
      </c>
      <c r="H1235" t="s">
        <v>61</v>
      </c>
      <c r="I1235" t="s">
        <v>326</v>
      </c>
      <c r="J1235" t="s">
        <v>2405</v>
      </c>
      <c r="K1235" t="s">
        <v>36</v>
      </c>
      <c r="L1235" t="s">
        <v>70</v>
      </c>
      <c r="M1235" t="s">
        <v>27</v>
      </c>
      <c r="N1235" t="s">
        <v>28</v>
      </c>
      <c r="O1235" t="s">
        <v>48</v>
      </c>
      <c r="P1235" t="s">
        <v>1776</v>
      </c>
      <c r="Q1235">
        <v>0</v>
      </c>
      <c r="R1235">
        <v>51</v>
      </c>
      <c r="S1235">
        <v>15</v>
      </c>
      <c r="T1235">
        <v>1</v>
      </c>
      <c r="U1235" t="b">
        <v>0</v>
      </c>
    </row>
    <row r="1236" spans="1:21" x14ac:dyDescent="0.25">
      <c r="A1236" t="s">
        <v>2406</v>
      </c>
      <c r="B1236" s="1">
        <v>41252</v>
      </c>
      <c r="C1236">
        <v>9</v>
      </c>
      <c r="D1236">
        <v>12</v>
      </c>
      <c r="E1236">
        <v>2012</v>
      </c>
      <c r="F1236" s="1">
        <v>41252</v>
      </c>
      <c r="G1236" t="s">
        <v>1619</v>
      </c>
      <c r="H1236" t="s">
        <v>120</v>
      </c>
      <c r="I1236" t="s">
        <v>121</v>
      </c>
      <c r="J1236" t="s">
        <v>2407</v>
      </c>
      <c r="K1236" t="s">
        <v>47</v>
      </c>
      <c r="L1236" t="s">
        <v>70</v>
      </c>
      <c r="M1236" t="s">
        <v>38</v>
      </c>
      <c r="N1236" t="s">
        <v>28</v>
      </c>
      <c r="O1236" t="s">
        <v>48</v>
      </c>
      <c r="P1236" t="s">
        <v>1296</v>
      </c>
      <c r="Q1236">
        <v>0</v>
      </c>
      <c r="R1236">
        <v>30</v>
      </c>
      <c r="S1236">
        <v>15</v>
      </c>
      <c r="T1236">
        <v>3</v>
      </c>
      <c r="U1236" t="b">
        <v>0</v>
      </c>
    </row>
    <row r="1237" spans="1:21" x14ac:dyDescent="0.25">
      <c r="A1237" t="s">
        <v>2406</v>
      </c>
      <c r="B1237" s="1">
        <v>41252</v>
      </c>
      <c r="C1237">
        <v>9</v>
      </c>
      <c r="D1237">
        <v>12</v>
      </c>
      <c r="E1237">
        <v>2012</v>
      </c>
      <c r="F1237" s="1">
        <v>41252</v>
      </c>
      <c r="G1237" t="s">
        <v>1619</v>
      </c>
      <c r="H1237" t="s">
        <v>120</v>
      </c>
      <c r="I1237" t="s">
        <v>121</v>
      </c>
      <c r="J1237" t="s">
        <v>2407</v>
      </c>
      <c r="K1237" t="s">
        <v>47</v>
      </c>
      <c r="L1237" t="s">
        <v>70</v>
      </c>
      <c r="M1237" t="s">
        <v>38</v>
      </c>
      <c r="N1237" t="s">
        <v>56</v>
      </c>
      <c r="O1237" t="s">
        <v>104</v>
      </c>
      <c r="P1237" t="s">
        <v>105</v>
      </c>
      <c r="Q1237">
        <v>0</v>
      </c>
      <c r="R1237">
        <v>497</v>
      </c>
      <c r="S1237">
        <v>-28</v>
      </c>
      <c r="T1237">
        <v>4</v>
      </c>
      <c r="U1237" t="b">
        <v>1</v>
      </c>
    </row>
    <row r="1238" spans="1:21" x14ac:dyDescent="0.25">
      <c r="A1238" t="s">
        <v>2408</v>
      </c>
      <c r="B1238" s="1">
        <v>41252</v>
      </c>
      <c r="C1238">
        <v>9</v>
      </c>
      <c r="D1238">
        <v>12</v>
      </c>
      <c r="E1238">
        <v>2012</v>
      </c>
      <c r="F1238" s="1">
        <v>41252</v>
      </c>
      <c r="G1238" t="s">
        <v>415</v>
      </c>
      <c r="H1238" t="s">
        <v>33</v>
      </c>
      <c r="I1238" t="s">
        <v>34</v>
      </c>
      <c r="J1238" t="s">
        <v>2409</v>
      </c>
      <c r="K1238" t="s">
        <v>36</v>
      </c>
      <c r="L1238" t="s">
        <v>37</v>
      </c>
      <c r="M1238" t="s">
        <v>38</v>
      </c>
      <c r="N1238" t="s">
        <v>71</v>
      </c>
      <c r="O1238" t="s">
        <v>72</v>
      </c>
      <c r="P1238" t="s">
        <v>2124</v>
      </c>
      <c r="Q1238">
        <v>0</v>
      </c>
      <c r="R1238">
        <v>460</v>
      </c>
      <c r="S1238">
        <v>-21</v>
      </c>
      <c r="T1238">
        <v>3</v>
      </c>
      <c r="U1238" t="b">
        <v>1</v>
      </c>
    </row>
    <row r="1239" spans="1:21" x14ac:dyDescent="0.25">
      <c r="A1239" t="s">
        <v>2408</v>
      </c>
      <c r="B1239" s="1">
        <v>41252</v>
      </c>
      <c r="C1239">
        <v>9</v>
      </c>
      <c r="D1239">
        <v>12</v>
      </c>
      <c r="E1239">
        <v>2012</v>
      </c>
      <c r="F1239" s="1">
        <v>41252</v>
      </c>
      <c r="G1239" t="s">
        <v>415</v>
      </c>
      <c r="H1239" t="s">
        <v>33</v>
      </c>
      <c r="I1239" t="s">
        <v>34</v>
      </c>
      <c r="J1239" t="s">
        <v>2409</v>
      </c>
      <c r="K1239" t="s">
        <v>36</v>
      </c>
      <c r="L1239" t="s">
        <v>37</v>
      </c>
      <c r="M1239" t="s">
        <v>38</v>
      </c>
      <c r="N1239" t="s">
        <v>71</v>
      </c>
      <c r="O1239" t="s">
        <v>74</v>
      </c>
      <c r="P1239" t="s">
        <v>2410</v>
      </c>
      <c r="Q1239">
        <v>0</v>
      </c>
      <c r="R1239">
        <v>78</v>
      </c>
      <c r="S1239">
        <v>30</v>
      </c>
      <c r="T1239">
        <v>2</v>
      </c>
      <c r="U1239" t="b">
        <v>0</v>
      </c>
    </row>
    <row r="1240" spans="1:21" x14ac:dyDescent="0.25">
      <c r="A1240" t="s">
        <v>2408</v>
      </c>
      <c r="B1240" s="1">
        <v>41252</v>
      </c>
      <c r="C1240">
        <v>9</v>
      </c>
      <c r="D1240">
        <v>12</v>
      </c>
      <c r="E1240">
        <v>2012</v>
      </c>
      <c r="F1240" s="1">
        <v>41252</v>
      </c>
      <c r="G1240" t="s">
        <v>415</v>
      </c>
      <c r="H1240" t="s">
        <v>33</v>
      </c>
      <c r="I1240" t="s">
        <v>34</v>
      </c>
      <c r="J1240" t="s">
        <v>2409</v>
      </c>
      <c r="K1240" t="s">
        <v>36</v>
      </c>
      <c r="L1240" t="s">
        <v>37</v>
      </c>
      <c r="M1240" t="s">
        <v>38</v>
      </c>
      <c r="N1240" t="s">
        <v>28</v>
      </c>
      <c r="O1240" t="s">
        <v>54</v>
      </c>
      <c r="P1240" t="s">
        <v>269</v>
      </c>
      <c r="Q1240">
        <v>0</v>
      </c>
      <c r="R1240">
        <v>620</v>
      </c>
      <c r="S1240">
        <v>21</v>
      </c>
      <c r="T1240">
        <v>5</v>
      </c>
      <c r="U1240" t="b">
        <v>1</v>
      </c>
    </row>
    <row r="1241" spans="1:21" x14ac:dyDescent="0.25">
      <c r="A1241" t="s">
        <v>2411</v>
      </c>
      <c r="B1241" s="1">
        <v>41252</v>
      </c>
      <c r="C1241">
        <v>9</v>
      </c>
      <c r="D1241">
        <v>12</v>
      </c>
      <c r="E1241">
        <v>2012</v>
      </c>
      <c r="F1241" s="1">
        <v>41252</v>
      </c>
      <c r="G1241" t="s">
        <v>2282</v>
      </c>
      <c r="H1241" t="s">
        <v>44</v>
      </c>
      <c r="I1241" t="s">
        <v>738</v>
      </c>
      <c r="J1241" t="s">
        <v>1959</v>
      </c>
      <c r="K1241" t="s">
        <v>47</v>
      </c>
      <c r="L1241" t="s">
        <v>70</v>
      </c>
      <c r="M1241" t="s">
        <v>27</v>
      </c>
      <c r="N1241" t="s">
        <v>28</v>
      </c>
      <c r="O1241" t="s">
        <v>54</v>
      </c>
      <c r="P1241" t="s">
        <v>2412</v>
      </c>
      <c r="Q1241">
        <v>0</v>
      </c>
      <c r="R1241">
        <v>59</v>
      </c>
      <c r="S1241">
        <v>-16</v>
      </c>
      <c r="T1241">
        <v>2</v>
      </c>
      <c r="U1241" t="b">
        <v>0</v>
      </c>
    </row>
    <row r="1242" spans="1:21" x14ac:dyDescent="0.25">
      <c r="A1242" t="s">
        <v>2411</v>
      </c>
      <c r="B1242" s="1">
        <v>41252</v>
      </c>
      <c r="C1242">
        <v>9</v>
      </c>
      <c r="D1242">
        <v>12</v>
      </c>
      <c r="E1242">
        <v>2012</v>
      </c>
      <c r="F1242" s="1">
        <v>41252</v>
      </c>
      <c r="G1242" t="s">
        <v>2282</v>
      </c>
      <c r="H1242" t="s">
        <v>44</v>
      </c>
      <c r="I1242" t="s">
        <v>738</v>
      </c>
      <c r="J1242" t="s">
        <v>1959</v>
      </c>
      <c r="K1242" t="s">
        <v>47</v>
      </c>
      <c r="L1242" t="s">
        <v>70</v>
      </c>
      <c r="M1242" t="s">
        <v>27</v>
      </c>
      <c r="N1242" t="s">
        <v>56</v>
      </c>
      <c r="O1242" t="s">
        <v>185</v>
      </c>
      <c r="P1242" t="s">
        <v>198</v>
      </c>
      <c r="Q1242">
        <v>0</v>
      </c>
      <c r="R1242">
        <v>637</v>
      </c>
      <c r="S1242">
        <v>261</v>
      </c>
      <c r="T1242">
        <v>2</v>
      </c>
      <c r="U1242" t="b">
        <v>0</v>
      </c>
    </row>
    <row r="1243" spans="1:21" x14ac:dyDescent="0.25">
      <c r="A1243" t="s">
        <v>2413</v>
      </c>
      <c r="B1243" s="1">
        <v>41253</v>
      </c>
      <c r="C1243">
        <v>10</v>
      </c>
      <c r="D1243">
        <v>12</v>
      </c>
      <c r="E1243">
        <v>2012</v>
      </c>
      <c r="F1243" s="1">
        <v>41253</v>
      </c>
      <c r="G1243" t="s">
        <v>546</v>
      </c>
      <c r="H1243" t="s">
        <v>33</v>
      </c>
      <c r="I1243" t="s">
        <v>313</v>
      </c>
      <c r="J1243" t="s">
        <v>2414</v>
      </c>
      <c r="K1243" t="s">
        <v>36</v>
      </c>
      <c r="L1243" t="s">
        <v>26</v>
      </c>
      <c r="M1243" t="s">
        <v>27</v>
      </c>
      <c r="N1243" t="s">
        <v>28</v>
      </c>
      <c r="O1243" t="s">
        <v>183</v>
      </c>
      <c r="P1243" t="s">
        <v>2415</v>
      </c>
      <c r="Q1243">
        <v>0</v>
      </c>
      <c r="R1243">
        <v>54</v>
      </c>
      <c r="S1243">
        <v>15</v>
      </c>
      <c r="T1243">
        <v>2</v>
      </c>
      <c r="U1243" t="b">
        <v>0</v>
      </c>
    </row>
    <row r="1244" spans="1:21" x14ac:dyDescent="0.25">
      <c r="A1244" t="s">
        <v>2416</v>
      </c>
      <c r="B1244" s="1">
        <v>41254</v>
      </c>
      <c r="C1244">
        <v>11</v>
      </c>
      <c r="D1244">
        <v>12</v>
      </c>
      <c r="E1244">
        <v>2012</v>
      </c>
      <c r="F1244" s="1">
        <v>41254</v>
      </c>
      <c r="G1244" t="s">
        <v>2417</v>
      </c>
      <c r="H1244" t="s">
        <v>120</v>
      </c>
      <c r="I1244" t="s">
        <v>778</v>
      </c>
      <c r="J1244" t="s">
        <v>778</v>
      </c>
      <c r="K1244" t="s">
        <v>47</v>
      </c>
      <c r="L1244" t="s">
        <v>37</v>
      </c>
      <c r="M1244" t="s">
        <v>38</v>
      </c>
      <c r="N1244" t="s">
        <v>71</v>
      </c>
      <c r="O1244" t="s">
        <v>72</v>
      </c>
      <c r="P1244" t="s">
        <v>2418</v>
      </c>
      <c r="Q1244">
        <v>0</v>
      </c>
      <c r="R1244">
        <v>856</v>
      </c>
      <c r="S1244">
        <v>154</v>
      </c>
      <c r="T1244">
        <v>5</v>
      </c>
      <c r="U1244" t="b">
        <v>0</v>
      </c>
    </row>
    <row r="1245" spans="1:21" x14ac:dyDescent="0.25">
      <c r="A1245" t="s">
        <v>2416</v>
      </c>
      <c r="B1245" s="1">
        <v>41254</v>
      </c>
      <c r="C1245">
        <v>11</v>
      </c>
      <c r="D1245">
        <v>12</v>
      </c>
      <c r="E1245">
        <v>2012</v>
      </c>
      <c r="F1245" s="1">
        <v>41254</v>
      </c>
      <c r="G1245" t="s">
        <v>2417</v>
      </c>
      <c r="H1245" t="s">
        <v>120</v>
      </c>
      <c r="I1245" t="s">
        <v>778</v>
      </c>
      <c r="J1245" t="s">
        <v>778</v>
      </c>
      <c r="K1245" t="s">
        <v>47</v>
      </c>
      <c r="L1245" t="s">
        <v>37</v>
      </c>
      <c r="M1245" t="s">
        <v>38</v>
      </c>
      <c r="N1245" t="s">
        <v>28</v>
      </c>
      <c r="O1245" t="s">
        <v>48</v>
      </c>
      <c r="P1245" t="s">
        <v>807</v>
      </c>
      <c r="Q1245">
        <v>0</v>
      </c>
      <c r="R1245">
        <v>88</v>
      </c>
      <c r="S1245">
        <v>4</v>
      </c>
      <c r="T1245">
        <v>3</v>
      </c>
      <c r="U1245" t="b">
        <v>1</v>
      </c>
    </row>
    <row r="1246" spans="1:21" x14ac:dyDescent="0.25">
      <c r="A1246" t="s">
        <v>2416</v>
      </c>
      <c r="B1246" s="1">
        <v>41254</v>
      </c>
      <c r="C1246">
        <v>11</v>
      </c>
      <c r="D1246">
        <v>12</v>
      </c>
      <c r="E1246">
        <v>2012</v>
      </c>
      <c r="F1246" s="1">
        <v>41254</v>
      </c>
      <c r="G1246" t="s">
        <v>2417</v>
      </c>
      <c r="H1246" t="s">
        <v>120</v>
      </c>
      <c r="I1246" t="s">
        <v>778</v>
      </c>
      <c r="J1246" t="s">
        <v>778</v>
      </c>
      <c r="K1246" t="s">
        <v>47</v>
      </c>
      <c r="L1246" t="s">
        <v>37</v>
      </c>
      <c r="M1246" t="s">
        <v>38</v>
      </c>
      <c r="N1246" t="s">
        <v>28</v>
      </c>
      <c r="O1246" t="s">
        <v>111</v>
      </c>
      <c r="P1246" t="s">
        <v>2419</v>
      </c>
      <c r="Q1246">
        <v>0</v>
      </c>
      <c r="R1246">
        <v>20</v>
      </c>
      <c r="S1246">
        <v>8</v>
      </c>
      <c r="T1246">
        <v>2</v>
      </c>
      <c r="U1246" t="b">
        <v>1</v>
      </c>
    </row>
    <row r="1247" spans="1:21" x14ac:dyDescent="0.25">
      <c r="A1247" t="s">
        <v>2416</v>
      </c>
      <c r="B1247" s="1">
        <v>41254</v>
      </c>
      <c r="C1247">
        <v>11</v>
      </c>
      <c r="D1247">
        <v>12</v>
      </c>
      <c r="E1247">
        <v>2012</v>
      </c>
      <c r="F1247" s="1">
        <v>41254</v>
      </c>
      <c r="G1247" t="s">
        <v>2417</v>
      </c>
      <c r="H1247" t="s">
        <v>120</v>
      </c>
      <c r="I1247" t="s">
        <v>778</v>
      </c>
      <c r="J1247" t="s">
        <v>778</v>
      </c>
      <c r="K1247" t="s">
        <v>47</v>
      </c>
      <c r="L1247" t="s">
        <v>37</v>
      </c>
      <c r="M1247" t="s">
        <v>38</v>
      </c>
      <c r="N1247" t="s">
        <v>28</v>
      </c>
      <c r="O1247" t="s">
        <v>151</v>
      </c>
      <c r="P1247" t="s">
        <v>2298</v>
      </c>
      <c r="Q1247">
        <v>0</v>
      </c>
      <c r="R1247">
        <v>30</v>
      </c>
      <c r="S1247">
        <v>12</v>
      </c>
      <c r="T1247">
        <v>2</v>
      </c>
      <c r="U1247" t="b">
        <v>0</v>
      </c>
    </row>
    <row r="1248" spans="1:21" x14ac:dyDescent="0.25">
      <c r="A1248" t="s">
        <v>2416</v>
      </c>
      <c r="B1248" s="1">
        <v>41254</v>
      </c>
      <c r="C1248">
        <v>11</v>
      </c>
      <c r="D1248">
        <v>12</v>
      </c>
      <c r="E1248">
        <v>2012</v>
      </c>
      <c r="F1248" s="1">
        <v>41254</v>
      </c>
      <c r="G1248" t="s">
        <v>2417</v>
      </c>
      <c r="H1248" t="s">
        <v>120</v>
      </c>
      <c r="I1248" t="s">
        <v>778</v>
      </c>
      <c r="J1248" t="s">
        <v>778</v>
      </c>
      <c r="K1248" t="s">
        <v>47</v>
      </c>
      <c r="L1248" t="s">
        <v>37</v>
      </c>
      <c r="M1248" t="s">
        <v>38</v>
      </c>
      <c r="N1248" t="s">
        <v>56</v>
      </c>
      <c r="O1248" t="s">
        <v>57</v>
      </c>
      <c r="P1248" t="s">
        <v>2420</v>
      </c>
      <c r="Q1248">
        <v>0</v>
      </c>
      <c r="R1248">
        <v>697</v>
      </c>
      <c r="S1248">
        <v>-23</v>
      </c>
      <c r="T1248">
        <v>7</v>
      </c>
      <c r="U1248" t="b">
        <v>1</v>
      </c>
    </row>
    <row r="1249" spans="1:21" x14ac:dyDescent="0.25">
      <c r="A1249" t="s">
        <v>2421</v>
      </c>
      <c r="B1249" s="1">
        <v>41254</v>
      </c>
      <c r="C1249">
        <v>11</v>
      </c>
      <c r="D1249">
        <v>12</v>
      </c>
      <c r="E1249">
        <v>2012</v>
      </c>
      <c r="F1249" s="1">
        <v>41254</v>
      </c>
      <c r="G1249" t="s">
        <v>2422</v>
      </c>
      <c r="H1249" t="s">
        <v>67</v>
      </c>
      <c r="I1249" t="s">
        <v>68</v>
      </c>
      <c r="J1249" t="s">
        <v>2423</v>
      </c>
      <c r="K1249" t="s">
        <v>25</v>
      </c>
      <c r="L1249" t="s">
        <v>70</v>
      </c>
      <c r="M1249" t="s">
        <v>38</v>
      </c>
      <c r="N1249" t="s">
        <v>71</v>
      </c>
      <c r="O1249" t="s">
        <v>72</v>
      </c>
      <c r="P1249" t="s">
        <v>845</v>
      </c>
      <c r="Q1249">
        <v>0</v>
      </c>
      <c r="R1249">
        <v>822</v>
      </c>
      <c r="S1249">
        <v>156</v>
      </c>
      <c r="T1249">
        <v>2</v>
      </c>
      <c r="U1249" t="b">
        <v>1</v>
      </c>
    </row>
    <row r="1250" spans="1:21" x14ac:dyDescent="0.25">
      <c r="A1250" t="s">
        <v>2421</v>
      </c>
      <c r="B1250" s="1">
        <v>41254</v>
      </c>
      <c r="C1250">
        <v>11</v>
      </c>
      <c r="D1250">
        <v>12</v>
      </c>
      <c r="E1250">
        <v>2012</v>
      </c>
      <c r="F1250" s="1">
        <v>41254</v>
      </c>
      <c r="G1250" t="s">
        <v>2422</v>
      </c>
      <c r="H1250" t="s">
        <v>67</v>
      </c>
      <c r="I1250" t="s">
        <v>68</v>
      </c>
      <c r="J1250" t="s">
        <v>2423</v>
      </c>
      <c r="K1250" t="s">
        <v>25</v>
      </c>
      <c r="L1250" t="s">
        <v>70</v>
      </c>
      <c r="M1250" t="s">
        <v>38</v>
      </c>
      <c r="N1250" t="s">
        <v>28</v>
      </c>
      <c r="O1250" t="s">
        <v>48</v>
      </c>
      <c r="P1250" t="s">
        <v>1026</v>
      </c>
      <c r="Q1250">
        <v>0</v>
      </c>
      <c r="R1250">
        <v>97</v>
      </c>
      <c r="S1250">
        <v>42</v>
      </c>
      <c r="T1250">
        <v>2</v>
      </c>
      <c r="U1250" t="b">
        <v>1</v>
      </c>
    </row>
    <row r="1251" spans="1:21" x14ac:dyDescent="0.25">
      <c r="A1251" t="s">
        <v>2424</v>
      </c>
      <c r="B1251" s="1">
        <v>41254</v>
      </c>
      <c r="C1251">
        <v>11</v>
      </c>
      <c r="D1251">
        <v>12</v>
      </c>
      <c r="E1251">
        <v>2012</v>
      </c>
      <c r="F1251" s="1">
        <v>41254</v>
      </c>
      <c r="G1251" t="s">
        <v>910</v>
      </c>
      <c r="H1251" t="s">
        <v>44</v>
      </c>
      <c r="I1251" t="s">
        <v>45</v>
      </c>
      <c r="J1251" t="s">
        <v>1331</v>
      </c>
      <c r="K1251" t="s">
        <v>47</v>
      </c>
      <c r="L1251" t="s">
        <v>26</v>
      </c>
      <c r="M1251" t="s">
        <v>38</v>
      </c>
      <c r="N1251" t="s">
        <v>71</v>
      </c>
      <c r="O1251" t="s">
        <v>74</v>
      </c>
      <c r="P1251" t="s">
        <v>2410</v>
      </c>
      <c r="Q1251">
        <v>1</v>
      </c>
      <c r="R1251">
        <v>87</v>
      </c>
      <c r="S1251">
        <v>-35</v>
      </c>
      <c r="T1251">
        <v>5</v>
      </c>
      <c r="U1251" t="b">
        <v>1</v>
      </c>
    </row>
    <row r="1252" spans="1:21" x14ac:dyDescent="0.25">
      <c r="A1252" t="s">
        <v>2424</v>
      </c>
      <c r="B1252" s="1">
        <v>41254</v>
      </c>
      <c r="C1252">
        <v>11</v>
      </c>
      <c r="D1252">
        <v>12</v>
      </c>
      <c r="E1252">
        <v>2012</v>
      </c>
      <c r="F1252" s="1">
        <v>41254</v>
      </c>
      <c r="G1252" t="s">
        <v>910</v>
      </c>
      <c r="H1252" t="s">
        <v>44</v>
      </c>
      <c r="I1252" t="s">
        <v>45</v>
      </c>
      <c r="J1252" t="s">
        <v>1331</v>
      </c>
      <c r="K1252" t="s">
        <v>47</v>
      </c>
      <c r="L1252" t="s">
        <v>26</v>
      </c>
      <c r="M1252" t="s">
        <v>38</v>
      </c>
      <c r="N1252" t="s">
        <v>28</v>
      </c>
      <c r="O1252" t="s">
        <v>48</v>
      </c>
      <c r="P1252" t="s">
        <v>755</v>
      </c>
      <c r="Q1252">
        <v>0</v>
      </c>
      <c r="R1252">
        <v>175</v>
      </c>
      <c r="S1252">
        <v>11</v>
      </c>
      <c r="T1252">
        <v>7</v>
      </c>
      <c r="U1252" t="b">
        <v>1</v>
      </c>
    </row>
    <row r="1253" spans="1:21" x14ac:dyDescent="0.25">
      <c r="A1253" t="s">
        <v>2424</v>
      </c>
      <c r="B1253" s="1">
        <v>41254</v>
      </c>
      <c r="C1253">
        <v>11</v>
      </c>
      <c r="D1253">
        <v>12</v>
      </c>
      <c r="E1253">
        <v>2012</v>
      </c>
      <c r="F1253" s="1">
        <v>41254</v>
      </c>
      <c r="G1253" t="s">
        <v>910</v>
      </c>
      <c r="H1253" t="s">
        <v>44</v>
      </c>
      <c r="I1253" t="s">
        <v>45</v>
      </c>
      <c r="J1253" t="s">
        <v>1331</v>
      </c>
      <c r="K1253" t="s">
        <v>47</v>
      </c>
      <c r="L1253" t="s">
        <v>26</v>
      </c>
      <c r="M1253" t="s">
        <v>38</v>
      </c>
      <c r="N1253" t="s">
        <v>28</v>
      </c>
      <c r="O1253" t="s">
        <v>39</v>
      </c>
      <c r="P1253" t="s">
        <v>1483</v>
      </c>
      <c r="Q1253">
        <v>0</v>
      </c>
      <c r="R1253">
        <v>30</v>
      </c>
      <c r="S1253">
        <v>14</v>
      </c>
      <c r="T1253">
        <v>1</v>
      </c>
      <c r="U1253" t="b">
        <v>0</v>
      </c>
    </row>
    <row r="1254" spans="1:21" x14ac:dyDescent="0.25">
      <c r="A1254" t="s">
        <v>2425</v>
      </c>
      <c r="B1254" s="1">
        <v>41254</v>
      </c>
      <c r="C1254">
        <v>11</v>
      </c>
      <c r="D1254">
        <v>12</v>
      </c>
      <c r="E1254">
        <v>2012</v>
      </c>
      <c r="F1254" s="1">
        <v>41254</v>
      </c>
      <c r="G1254" t="s">
        <v>1998</v>
      </c>
      <c r="H1254" t="s">
        <v>120</v>
      </c>
      <c r="I1254" t="s">
        <v>121</v>
      </c>
      <c r="J1254" t="s">
        <v>2426</v>
      </c>
      <c r="K1254" t="s">
        <v>47</v>
      </c>
      <c r="L1254" t="s">
        <v>37</v>
      </c>
      <c r="M1254" t="s">
        <v>38</v>
      </c>
      <c r="N1254" t="s">
        <v>28</v>
      </c>
      <c r="O1254" t="s">
        <v>48</v>
      </c>
      <c r="P1254" t="s">
        <v>731</v>
      </c>
      <c r="Q1254">
        <v>0</v>
      </c>
      <c r="R1254">
        <v>77</v>
      </c>
      <c r="S1254">
        <v>13</v>
      </c>
      <c r="T1254">
        <v>5</v>
      </c>
      <c r="U1254" t="b">
        <v>0</v>
      </c>
    </row>
    <row r="1255" spans="1:21" x14ac:dyDescent="0.25">
      <c r="A1255" t="s">
        <v>2425</v>
      </c>
      <c r="B1255" s="1">
        <v>41254</v>
      </c>
      <c r="C1255">
        <v>11</v>
      </c>
      <c r="D1255">
        <v>12</v>
      </c>
      <c r="E1255">
        <v>2012</v>
      </c>
      <c r="F1255" s="1">
        <v>41254</v>
      </c>
      <c r="G1255" t="s">
        <v>1998</v>
      </c>
      <c r="H1255" t="s">
        <v>120</v>
      </c>
      <c r="I1255" t="s">
        <v>121</v>
      </c>
      <c r="J1255" t="s">
        <v>2426</v>
      </c>
      <c r="K1255" t="s">
        <v>47</v>
      </c>
      <c r="L1255" t="s">
        <v>37</v>
      </c>
      <c r="M1255" t="s">
        <v>38</v>
      </c>
      <c r="N1255" t="s">
        <v>28</v>
      </c>
      <c r="O1255" t="s">
        <v>227</v>
      </c>
      <c r="P1255" t="s">
        <v>941</v>
      </c>
      <c r="Q1255">
        <v>0</v>
      </c>
      <c r="R1255">
        <v>40</v>
      </c>
      <c r="S1255">
        <v>0</v>
      </c>
      <c r="T1255">
        <v>3</v>
      </c>
      <c r="U1255" t="b">
        <v>1</v>
      </c>
    </row>
    <row r="1256" spans="1:21" x14ac:dyDescent="0.25">
      <c r="A1256" t="s">
        <v>2427</v>
      </c>
      <c r="B1256" s="1">
        <v>41254</v>
      </c>
      <c r="C1256">
        <v>11</v>
      </c>
      <c r="D1256">
        <v>12</v>
      </c>
      <c r="E1256">
        <v>2012</v>
      </c>
      <c r="F1256" s="1">
        <v>41254</v>
      </c>
      <c r="G1256" t="s">
        <v>783</v>
      </c>
      <c r="H1256" t="s">
        <v>61</v>
      </c>
      <c r="I1256" t="s">
        <v>173</v>
      </c>
      <c r="J1256" t="s">
        <v>844</v>
      </c>
      <c r="K1256" t="s">
        <v>36</v>
      </c>
      <c r="L1256" t="s">
        <v>26</v>
      </c>
      <c r="M1256" t="s">
        <v>38</v>
      </c>
      <c r="N1256" t="s">
        <v>71</v>
      </c>
      <c r="O1256" t="s">
        <v>72</v>
      </c>
      <c r="P1256" t="s">
        <v>2428</v>
      </c>
      <c r="Q1256">
        <v>1</v>
      </c>
      <c r="R1256">
        <v>1027</v>
      </c>
      <c r="S1256">
        <v>-719</v>
      </c>
      <c r="T1256">
        <v>7</v>
      </c>
      <c r="U1256" t="b">
        <v>0</v>
      </c>
    </row>
    <row r="1257" spans="1:21" x14ac:dyDescent="0.25">
      <c r="A1257" t="s">
        <v>2427</v>
      </c>
      <c r="B1257" s="1">
        <v>41254</v>
      </c>
      <c r="C1257">
        <v>11</v>
      </c>
      <c r="D1257">
        <v>12</v>
      </c>
      <c r="E1257">
        <v>2012</v>
      </c>
      <c r="F1257" s="1">
        <v>41254</v>
      </c>
      <c r="G1257" t="s">
        <v>783</v>
      </c>
      <c r="H1257" t="s">
        <v>61</v>
      </c>
      <c r="I1257" t="s">
        <v>173</v>
      </c>
      <c r="J1257" t="s">
        <v>844</v>
      </c>
      <c r="K1257" t="s">
        <v>36</v>
      </c>
      <c r="L1257" t="s">
        <v>26</v>
      </c>
      <c r="M1257" t="s">
        <v>38</v>
      </c>
      <c r="N1257" t="s">
        <v>28</v>
      </c>
      <c r="O1257" t="s">
        <v>39</v>
      </c>
      <c r="P1257" t="s">
        <v>2429</v>
      </c>
      <c r="Q1257">
        <v>1</v>
      </c>
      <c r="R1257">
        <v>34</v>
      </c>
      <c r="S1257">
        <v>-14</v>
      </c>
      <c r="T1257">
        <v>5</v>
      </c>
      <c r="U1257" t="b">
        <v>1</v>
      </c>
    </row>
    <row r="1258" spans="1:21" x14ac:dyDescent="0.25">
      <c r="A1258" t="s">
        <v>2427</v>
      </c>
      <c r="B1258" s="1">
        <v>41254</v>
      </c>
      <c r="C1258">
        <v>11</v>
      </c>
      <c r="D1258">
        <v>12</v>
      </c>
      <c r="E1258">
        <v>2012</v>
      </c>
      <c r="F1258" s="1">
        <v>41254</v>
      </c>
      <c r="G1258" t="s">
        <v>783</v>
      </c>
      <c r="H1258" t="s">
        <v>61</v>
      </c>
      <c r="I1258" t="s">
        <v>173</v>
      </c>
      <c r="J1258" t="s">
        <v>844</v>
      </c>
      <c r="K1258" t="s">
        <v>36</v>
      </c>
      <c r="L1258" t="s">
        <v>26</v>
      </c>
      <c r="M1258" t="s">
        <v>38</v>
      </c>
      <c r="N1258" t="s">
        <v>28</v>
      </c>
      <c r="O1258" t="s">
        <v>151</v>
      </c>
      <c r="P1258" t="s">
        <v>2430</v>
      </c>
      <c r="Q1258">
        <v>1</v>
      </c>
      <c r="R1258">
        <v>7</v>
      </c>
      <c r="S1258">
        <v>-4</v>
      </c>
      <c r="T1258">
        <v>1</v>
      </c>
      <c r="U1258" t="b">
        <v>1</v>
      </c>
    </row>
    <row r="1259" spans="1:21" x14ac:dyDescent="0.25">
      <c r="A1259" t="s">
        <v>2427</v>
      </c>
      <c r="B1259" s="1">
        <v>41254</v>
      </c>
      <c r="C1259">
        <v>11</v>
      </c>
      <c r="D1259">
        <v>12</v>
      </c>
      <c r="E1259">
        <v>2012</v>
      </c>
      <c r="F1259" s="1">
        <v>41254</v>
      </c>
      <c r="G1259" t="s">
        <v>783</v>
      </c>
      <c r="H1259" t="s">
        <v>61</v>
      </c>
      <c r="I1259" t="s">
        <v>173</v>
      </c>
      <c r="J1259" t="s">
        <v>844</v>
      </c>
      <c r="K1259" t="s">
        <v>36</v>
      </c>
      <c r="L1259" t="s">
        <v>26</v>
      </c>
      <c r="M1259" t="s">
        <v>38</v>
      </c>
      <c r="N1259" t="s">
        <v>28</v>
      </c>
      <c r="O1259" t="s">
        <v>54</v>
      </c>
      <c r="P1259" t="s">
        <v>1713</v>
      </c>
      <c r="Q1259">
        <v>1</v>
      </c>
      <c r="R1259">
        <v>8</v>
      </c>
      <c r="S1259">
        <v>-9</v>
      </c>
      <c r="T1259">
        <v>2</v>
      </c>
      <c r="U1259" t="b">
        <v>0</v>
      </c>
    </row>
    <row r="1260" spans="1:21" x14ac:dyDescent="0.25">
      <c r="A1260" t="s">
        <v>2427</v>
      </c>
      <c r="B1260" s="1">
        <v>41254</v>
      </c>
      <c r="C1260">
        <v>11</v>
      </c>
      <c r="D1260">
        <v>12</v>
      </c>
      <c r="E1260">
        <v>2012</v>
      </c>
      <c r="F1260" s="1">
        <v>41254</v>
      </c>
      <c r="G1260" t="s">
        <v>783</v>
      </c>
      <c r="H1260" t="s">
        <v>61</v>
      </c>
      <c r="I1260" t="s">
        <v>173</v>
      </c>
      <c r="J1260" t="s">
        <v>844</v>
      </c>
      <c r="K1260" t="s">
        <v>36</v>
      </c>
      <c r="L1260" t="s">
        <v>26</v>
      </c>
      <c r="M1260" t="s">
        <v>38</v>
      </c>
      <c r="N1260" t="s">
        <v>56</v>
      </c>
      <c r="O1260" t="s">
        <v>57</v>
      </c>
      <c r="P1260" t="s">
        <v>2431</v>
      </c>
      <c r="Q1260">
        <v>1</v>
      </c>
      <c r="R1260">
        <v>84</v>
      </c>
      <c r="S1260">
        <v>-75</v>
      </c>
      <c r="T1260">
        <v>2</v>
      </c>
      <c r="U1260" t="b">
        <v>0</v>
      </c>
    </row>
    <row r="1261" spans="1:21" x14ac:dyDescent="0.25">
      <c r="A1261" t="s">
        <v>2432</v>
      </c>
      <c r="B1261" s="1">
        <v>41255</v>
      </c>
      <c r="C1261">
        <v>12</v>
      </c>
      <c r="D1261">
        <v>12</v>
      </c>
      <c r="E1261">
        <v>2012</v>
      </c>
      <c r="F1261" s="1">
        <v>41255</v>
      </c>
      <c r="G1261" t="s">
        <v>66</v>
      </c>
      <c r="H1261" t="s">
        <v>61</v>
      </c>
      <c r="I1261" t="s">
        <v>108</v>
      </c>
      <c r="J1261" t="s">
        <v>226</v>
      </c>
      <c r="K1261" t="s">
        <v>36</v>
      </c>
      <c r="L1261" t="s">
        <v>70</v>
      </c>
      <c r="M1261" t="s">
        <v>98</v>
      </c>
      <c r="N1261" t="s">
        <v>71</v>
      </c>
      <c r="O1261" t="s">
        <v>295</v>
      </c>
      <c r="P1261" t="s">
        <v>1756</v>
      </c>
      <c r="Q1261">
        <v>0</v>
      </c>
      <c r="R1261">
        <v>201</v>
      </c>
      <c r="S1261">
        <v>98</v>
      </c>
      <c r="T1261">
        <v>4</v>
      </c>
      <c r="U1261" t="b">
        <v>1</v>
      </c>
    </row>
    <row r="1262" spans="1:21" x14ac:dyDescent="0.25">
      <c r="A1262" t="s">
        <v>2433</v>
      </c>
      <c r="B1262" s="1">
        <v>41255</v>
      </c>
      <c r="C1262">
        <v>12</v>
      </c>
      <c r="D1262">
        <v>12</v>
      </c>
      <c r="E1262">
        <v>2012</v>
      </c>
      <c r="F1262" s="1">
        <v>41255</v>
      </c>
      <c r="G1262" t="s">
        <v>657</v>
      </c>
      <c r="H1262" t="s">
        <v>61</v>
      </c>
      <c r="I1262" t="s">
        <v>450</v>
      </c>
      <c r="J1262" t="s">
        <v>661</v>
      </c>
      <c r="K1262" t="s">
        <v>36</v>
      </c>
      <c r="L1262" t="s">
        <v>37</v>
      </c>
      <c r="M1262" t="s">
        <v>98</v>
      </c>
      <c r="N1262" t="s">
        <v>28</v>
      </c>
      <c r="O1262" t="s">
        <v>227</v>
      </c>
      <c r="P1262" t="s">
        <v>1937</v>
      </c>
      <c r="Q1262">
        <v>0</v>
      </c>
      <c r="R1262">
        <v>46</v>
      </c>
      <c r="S1262">
        <v>9</v>
      </c>
      <c r="T1262">
        <v>4</v>
      </c>
      <c r="U1262" t="b">
        <v>1</v>
      </c>
    </row>
    <row r="1263" spans="1:21" x14ac:dyDescent="0.25">
      <c r="A1263" t="s">
        <v>2434</v>
      </c>
      <c r="B1263" s="1">
        <v>41255</v>
      </c>
      <c r="C1263">
        <v>12</v>
      </c>
      <c r="D1263">
        <v>12</v>
      </c>
      <c r="E1263">
        <v>2012</v>
      </c>
      <c r="F1263" s="1">
        <v>41255</v>
      </c>
      <c r="G1263" t="s">
        <v>485</v>
      </c>
      <c r="H1263" t="s">
        <v>61</v>
      </c>
      <c r="I1263" t="s">
        <v>450</v>
      </c>
      <c r="J1263" t="s">
        <v>661</v>
      </c>
      <c r="K1263" t="s">
        <v>36</v>
      </c>
      <c r="L1263" t="s">
        <v>70</v>
      </c>
      <c r="M1263" t="s">
        <v>98</v>
      </c>
      <c r="N1263" t="s">
        <v>28</v>
      </c>
      <c r="O1263" t="s">
        <v>151</v>
      </c>
      <c r="P1263" t="s">
        <v>578</v>
      </c>
      <c r="Q1263">
        <v>0</v>
      </c>
      <c r="R1263">
        <v>57</v>
      </c>
      <c r="S1263">
        <v>23</v>
      </c>
      <c r="T1263">
        <v>5</v>
      </c>
      <c r="U1263" t="b">
        <v>1</v>
      </c>
    </row>
    <row r="1264" spans="1:21" x14ac:dyDescent="0.25">
      <c r="A1264" t="s">
        <v>2434</v>
      </c>
      <c r="B1264" s="1">
        <v>41255</v>
      </c>
      <c r="C1264">
        <v>12</v>
      </c>
      <c r="D1264">
        <v>12</v>
      </c>
      <c r="E1264">
        <v>2012</v>
      </c>
      <c r="F1264" s="1">
        <v>41255</v>
      </c>
      <c r="G1264" t="s">
        <v>485</v>
      </c>
      <c r="H1264" t="s">
        <v>61</v>
      </c>
      <c r="I1264" t="s">
        <v>450</v>
      </c>
      <c r="J1264" t="s">
        <v>661</v>
      </c>
      <c r="K1264" t="s">
        <v>36</v>
      </c>
      <c r="L1264" t="s">
        <v>70</v>
      </c>
      <c r="M1264" t="s">
        <v>98</v>
      </c>
      <c r="N1264" t="s">
        <v>28</v>
      </c>
      <c r="O1264" t="s">
        <v>227</v>
      </c>
      <c r="P1264" t="s">
        <v>2435</v>
      </c>
      <c r="Q1264">
        <v>0</v>
      </c>
      <c r="R1264">
        <v>28</v>
      </c>
      <c r="S1264">
        <v>0</v>
      </c>
      <c r="T1264">
        <v>3</v>
      </c>
      <c r="U1264" t="b">
        <v>1</v>
      </c>
    </row>
    <row r="1265" spans="1:21" x14ac:dyDescent="0.25">
      <c r="A1265" t="s">
        <v>2436</v>
      </c>
      <c r="B1265" s="1">
        <v>41255</v>
      </c>
      <c r="C1265">
        <v>12</v>
      </c>
      <c r="D1265">
        <v>12</v>
      </c>
      <c r="E1265">
        <v>2012</v>
      </c>
      <c r="F1265" s="1">
        <v>41255</v>
      </c>
      <c r="G1265" t="s">
        <v>2437</v>
      </c>
      <c r="H1265" t="s">
        <v>33</v>
      </c>
      <c r="I1265" t="s">
        <v>34</v>
      </c>
      <c r="J1265" t="s">
        <v>2438</v>
      </c>
      <c r="K1265" t="s">
        <v>36</v>
      </c>
      <c r="L1265" t="s">
        <v>37</v>
      </c>
      <c r="M1265" t="s">
        <v>98</v>
      </c>
      <c r="N1265" t="s">
        <v>71</v>
      </c>
      <c r="O1265" t="s">
        <v>72</v>
      </c>
      <c r="P1265" t="s">
        <v>2002</v>
      </c>
      <c r="Q1265">
        <v>0</v>
      </c>
      <c r="R1265">
        <v>154</v>
      </c>
      <c r="S1265">
        <v>5</v>
      </c>
      <c r="T1265">
        <v>1</v>
      </c>
      <c r="U1265" t="b">
        <v>1</v>
      </c>
    </row>
    <row r="1266" spans="1:21" x14ac:dyDescent="0.25">
      <c r="A1266" t="s">
        <v>2439</v>
      </c>
      <c r="B1266" s="1">
        <v>41255</v>
      </c>
      <c r="C1266">
        <v>12</v>
      </c>
      <c r="D1266">
        <v>12</v>
      </c>
      <c r="E1266">
        <v>2012</v>
      </c>
      <c r="F1266" s="1">
        <v>41255</v>
      </c>
      <c r="G1266" t="s">
        <v>2370</v>
      </c>
      <c r="H1266" t="s">
        <v>161</v>
      </c>
      <c r="I1266" t="s">
        <v>2440</v>
      </c>
      <c r="J1266" t="s">
        <v>2441</v>
      </c>
      <c r="K1266" t="s">
        <v>25</v>
      </c>
      <c r="L1266" t="s">
        <v>37</v>
      </c>
      <c r="M1266" t="s">
        <v>38</v>
      </c>
      <c r="N1266" t="s">
        <v>28</v>
      </c>
      <c r="O1266" t="s">
        <v>29</v>
      </c>
      <c r="P1266" t="s">
        <v>1052</v>
      </c>
      <c r="Q1266">
        <v>0</v>
      </c>
      <c r="R1266">
        <v>134</v>
      </c>
      <c r="S1266">
        <v>25</v>
      </c>
      <c r="T1266">
        <v>8</v>
      </c>
      <c r="U1266" t="b">
        <v>1</v>
      </c>
    </row>
    <row r="1267" spans="1:21" x14ac:dyDescent="0.25">
      <c r="A1267" t="s">
        <v>2439</v>
      </c>
      <c r="B1267" s="1">
        <v>41255</v>
      </c>
      <c r="C1267">
        <v>12</v>
      </c>
      <c r="D1267">
        <v>12</v>
      </c>
      <c r="E1267">
        <v>2012</v>
      </c>
      <c r="F1267" s="1">
        <v>41255</v>
      </c>
      <c r="G1267" t="s">
        <v>2370</v>
      </c>
      <c r="H1267" t="s">
        <v>161</v>
      </c>
      <c r="I1267" t="s">
        <v>2440</v>
      </c>
      <c r="J1267" t="s">
        <v>2441</v>
      </c>
      <c r="K1267" t="s">
        <v>25</v>
      </c>
      <c r="L1267" t="s">
        <v>37</v>
      </c>
      <c r="M1267" t="s">
        <v>38</v>
      </c>
      <c r="N1267" t="s">
        <v>56</v>
      </c>
      <c r="O1267" t="s">
        <v>81</v>
      </c>
      <c r="P1267" t="s">
        <v>1748</v>
      </c>
      <c r="Q1267">
        <v>0</v>
      </c>
      <c r="R1267">
        <v>136</v>
      </c>
      <c r="S1267">
        <v>41</v>
      </c>
      <c r="T1267">
        <v>3</v>
      </c>
      <c r="U1267" t="b">
        <v>1</v>
      </c>
    </row>
    <row r="1268" spans="1:21" x14ac:dyDescent="0.25">
      <c r="A1268" t="s">
        <v>2442</v>
      </c>
      <c r="B1268" s="1">
        <v>41255</v>
      </c>
      <c r="C1268">
        <v>12</v>
      </c>
      <c r="D1268">
        <v>12</v>
      </c>
      <c r="E1268">
        <v>2012</v>
      </c>
      <c r="F1268" s="1">
        <v>41255</v>
      </c>
      <c r="G1268" t="s">
        <v>2443</v>
      </c>
      <c r="H1268" t="s">
        <v>44</v>
      </c>
      <c r="I1268" t="s">
        <v>280</v>
      </c>
      <c r="J1268" t="s">
        <v>281</v>
      </c>
      <c r="K1268" t="s">
        <v>47</v>
      </c>
      <c r="L1268" t="s">
        <v>26</v>
      </c>
      <c r="M1268" t="s">
        <v>38</v>
      </c>
      <c r="N1268" t="s">
        <v>28</v>
      </c>
      <c r="O1268" t="s">
        <v>54</v>
      </c>
      <c r="P1268" t="s">
        <v>1814</v>
      </c>
      <c r="Q1268">
        <v>0</v>
      </c>
      <c r="R1268">
        <v>117</v>
      </c>
      <c r="S1268">
        <v>-72</v>
      </c>
      <c r="T1268">
        <v>4</v>
      </c>
      <c r="U1268" t="b">
        <v>0</v>
      </c>
    </row>
    <row r="1269" spans="1:21" x14ac:dyDescent="0.25">
      <c r="A1269" t="s">
        <v>2444</v>
      </c>
      <c r="B1269" s="1">
        <v>41255</v>
      </c>
      <c r="C1269">
        <v>12</v>
      </c>
      <c r="D1269">
        <v>12</v>
      </c>
      <c r="E1269">
        <v>2012</v>
      </c>
      <c r="F1269" s="1">
        <v>41255</v>
      </c>
      <c r="G1269" t="s">
        <v>2445</v>
      </c>
      <c r="H1269" t="s">
        <v>23</v>
      </c>
      <c r="I1269" t="s">
        <v>24</v>
      </c>
      <c r="J1269" t="s">
        <v>1273</v>
      </c>
      <c r="K1269" t="s">
        <v>25</v>
      </c>
      <c r="L1269" t="s">
        <v>26</v>
      </c>
      <c r="M1269" t="s">
        <v>98</v>
      </c>
      <c r="N1269" t="s">
        <v>28</v>
      </c>
      <c r="O1269" t="s">
        <v>48</v>
      </c>
      <c r="P1269" t="s">
        <v>1306</v>
      </c>
      <c r="Q1269">
        <v>1</v>
      </c>
      <c r="R1269">
        <v>23</v>
      </c>
      <c r="S1269">
        <v>-8</v>
      </c>
      <c r="T1269">
        <v>3</v>
      </c>
      <c r="U1269" t="b">
        <v>1</v>
      </c>
    </row>
    <row r="1270" spans="1:21" x14ac:dyDescent="0.25">
      <c r="A1270" t="s">
        <v>2446</v>
      </c>
      <c r="B1270" s="1">
        <v>41275</v>
      </c>
      <c r="C1270">
        <v>1</v>
      </c>
      <c r="D1270">
        <v>1</v>
      </c>
      <c r="E1270">
        <v>2013</v>
      </c>
      <c r="F1270" s="1">
        <v>41275</v>
      </c>
      <c r="G1270" t="s">
        <v>2061</v>
      </c>
      <c r="H1270" t="s">
        <v>61</v>
      </c>
      <c r="I1270" t="s">
        <v>308</v>
      </c>
      <c r="J1270" t="s">
        <v>2447</v>
      </c>
      <c r="K1270" t="s">
        <v>36</v>
      </c>
      <c r="L1270" t="s">
        <v>37</v>
      </c>
      <c r="M1270" t="s">
        <v>268</v>
      </c>
      <c r="N1270" t="s">
        <v>28</v>
      </c>
      <c r="O1270" t="s">
        <v>90</v>
      </c>
      <c r="P1270" t="s">
        <v>2448</v>
      </c>
      <c r="Q1270">
        <v>0</v>
      </c>
      <c r="R1270">
        <v>299</v>
      </c>
      <c r="S1270">
        <v>116</v>
      </c>
      <c r="T1270">
        <v>4</v>
      </c>
      <c r="U1270" t="b">
        <v>1</v>
      </c>
    </row>
    <row r="1271" spans="1:21" x14ac:dyDescent="0.25">
      <c r="A1271" t="s">
        <v>2449</v>
      </c>
      <c r="B1271" s="1">
        <v>41275</v>
      </c>
      <c r="C1271">
        <v>1</v>
      </c>
      <c r="D1271">
        <v>1</v>
      </c>
      <c r="E1271">
        <v>2013</v>
      </c>
      <c r="F1271" s="1">
        <v>41275</v>
      </c>
      <c r="G1271" t="s">
        <v>2450</v>
      </c>
      <c r="H1271" t="s">
        <v>67</v>
      </c>
      <c r="I1271" t="s">
        <v>68</v>
      </c>
      <c r="J1271" t="s">
        <v>255</v>
      </c>
      <c r="K1271" t="s">
        <v>25</v>
      </c>
      <c r="L1271" t="s">
        <v>37</v>
      </c>
      <c r="M1271" t="s">
        <v>38</v>
      </c>
      <c r="N1271" t="s">
        <v>28</v>
      </c>
      <c r="O1271" t="s">
        <v>54</v>
      </c>
      <c r="P1271" t="s">
        <v>774</v>
      </c>
      <c r="Q1271">
        <v>0</v>
      </c>
      <c r="R1271">
        <v>155</v>
      </c>
      <c r="S1271">
        <v>69</v>
      </c>
      <c r="T1271">
        <v>3</v>
      </c>
      <c r="U1271" t="b">
        <v>1</v>
      </c>
    </row>
    <row r="1272" spans="1:21" x14ac:dyDescent="0.25">
      <c r="A1272" t="s">
        <v>2451</v>
      </c>
      <c r="B1272" s="1">
        <v>41275</v>
      </c>
      <c r="C1272">
        <v>1</v>
      </c>
      <c r="D1272">
        <v>1</v>
      </c>
      <c r="E1272">
        <v>2013</v>
      </c>
      <c r="F1272" s="1">
        <v>41275</v>
      </c>
      <c r="G1272" t="s">
        <v>2452</v>
      </c>
      <c r="H1272" t="s">
        <v>120</v>
      </c>
      <c r="I1272" t="s">
        <v>2453</v>
      </c>
      <c r="J1272" t="s">
        <v>2453</v>
      </c>
      <c r="K1272" t="s">
        <v>47</v>
      </c>
      <c r="L1272" t="s">
        <v>37</v>
      </c>
      <c r="M1272" t="s">
        <v>38</v>
      </c>
      <c r="N1272" t="s">
        <v>28</v>
      </c>
      <c r="O1272" t="s">
        <v>48</v>
      </c>
      <c r="P1272" t="s">
        <v>1410</v>
      </c>
      <c r="Q1272">
        <v>0</v>
      </c>
      <c r="R1272">
        <v>99</v>
      </c>
      <c r="S1272">
        <v>24</v>
      </c>
      <c r="T1272">
        <v>2</v>
      </c>
      <c r="U1272" t="b">
        <v>0</v>
      </c>
    </row>
    <row r="1273" spans="1:21" x14ac:dyDescent="0.25">
      <c r="A1273" t="s">
        <v>2451</v>
      </c>
      <c r="B1273" s="1">
        <v>41275</v>
      </c>
      <c r="C1273">
        <v>1</v>
      </c>
      <c r="D1273">
        <v>1</v>
      </c>
      <c r="E1273">
        <v>2013</v>
      </c>
      <c r="F1273" s="1">
        <v>41275</v>
      </c>
      <c r="G1273" t="s">
        <v>2452</v>
      </c>
      <c r="H1273" t="s">
        <v>120</v>
      </c>
      <c r="I1273" t="s">
        <v>2453</v>
      </c>
      <c r="J1273" t="s">
        <v>2453</v>
      </c>
      <c r="K1273" t="s">
        <v>47</v>
      </c>
      <c r="L1273" t="s">
        <v>37</v>
      </c>
      <c r="M1273" t="s">
        <v>38</v>
      </c>
      <c r="N1273" t="s">
        <v>28</v>
      </c>
      <c r="O1273" t="s">
        <v>227</v>
      </c>
      <c r="P1273" t="s">
        <v>1937</v>
      </c>
      <c r="Q1273">
        <v>0</v>
      </c>
      <c r="R1273">
        <v>46</v>
      </c>
      <c r="S1273">
        <v>9</v>
      </c>
      <c r="T1273">
        <v>4</v>
      </c>
      <c r="U1273" t="b">
        <v>1</v>
      </c>
    </row>
    <row r="1274" spans="1:21" x14ac:dyDescent="0.25">
      <c r="A1274" t="s">
        <v>2454</v>
      </c>
      <c r="B1274" s="1">
        <v>41276</v>
      </c>
      <c r="C1274">
        <v>2</v>
      </c>
      <c r="D1274">
        <v>1</v>
      </c>
      <c r="E1274">
        <v>2013</v>
      </c>
      <c r="F1274" s="1">
        <v>41276</v>
      </c>
      <c r="G1274" t="s">
        <v>2455</v>
      </c>
      <c r="H1274" t="s">
        <v>44</v>
      </c>
      <c r="I1274" t="s">
        <v>738</v>
      </c>
      <c r="J1274" t="s">
        <v>1959</v>
      </c>
      <c r="K1274" t="s">
        <v>47</v>
      </c>
      <c r="L1274" t="s">
        <v>37</v>
      </c>
      <c r="M1274" t="s">
        <v>27</v>
      </c>
      <c r="N1274" t="s">
        <v>28</v>
      </c>
      <c r="O1274" t="s">
        <v>48</v>
      </c>
      <c r="P1274" t="s">
        <v>593</v>
      </c>
      <c r="Q1274">
        <v>0</v>
      </c>
      <c r="R1274">
        <v>89</v>
      </c>
      <c r="S1274">
        <v>31</v>
      </c>
      <c r="T1274">
        <v>3</v>
      </c>
      <c r="U1274" t="b">
        <v>0</v>
      </c>
    </row>
    <row r="1275" spans="1:21" x14ac:dyDescent="0.25">
      <c r="A1275" t="s">
        <v>2456</v>
      </c>
      <c r="B1275" s="1">
        <v>41276</v>
      </c>
      <c r="C1275">
        <v>2</v>
      </c>
      <c r="D1275">
        <v>1</v>
      </c>
      <c r="E1275">
        <v>2013</v>
      </c>
      <c r="F1275" s="1">
        <v>41276</v>
      </c>
      <c r="G1275" t="s">
        <v>2217</v>
      </c>
      <c r="H1275" t="s">
        <v>61</v>
      </c>
      <c r="I1275" t="s">
        <v>326</v>
      </c>
      <c r="J1275" t="s">
        <v>2457</v>
      </c>
      <c r="K1275" t="s">
        <v>36</v>
      </c>
      <c r="L1275" t="s">
        <v>37</v>
      </c>
      <c r="M1275" t="s">
        <v>38</v>
      </c>
      <c r="N1275" t="s">
        <v>28</v>
      </c>
      <c r="O1275" t="s">
        <v>48</v>
      </c>
      <c r="P1275" t="s">
        <v>1014</v>
      </c>
      <c r="Q1275">
        <v>0</v>
      </c>
      <c r="R1275">
        <v>22</v>
      </c>
      <c r="S1275">
        <v>4</v>
      </c>
      <c r="T1275">
        <v>1</v>
      </c>
      <c r="U1275" t="b">
        <v>0</v>
      </c>
    </row>
    <row r="1276" spans="1:21" x14ac:dyDescent="0.25">
      <c r="A1276" t="s">
        <v>2456</v>
      </c>
      <c r="B1276" s="1">
        <v>41276</v>
      </c>
      <c r="C1276">
        <v>2</v>
      </c>
      <c r="D1276">
        <v>1</v>
      </c>
      <c r="E1276">
        <v>2013</v>
      </c>
      <c r="F1276" s="1">
        <v>41276</v>
      </c>
      <c r="G1276" t="s">
        <v>2217</v>
      </c>
      <c r="H1276" t="s">
        <v>61</v>
      </c>
      <c r="I1276" t="s">
        <v>326</v>
      </c>
      <c r="J1276" t="s">
        <v>2457</v>
      </c>
      <c r="K1276" t="s">
        <v>36</v>
      </c>
      <c r="L1276" t="s">
        <v>37</v>
      </c>
      <c r="M1276" t="s">
        <v>38</v>
      </c>
      <c r="N1276" t="s">
        <v>28</v>
      </c>
      <c r="O1276" t="s">
        <v>39</v>
      </c>
      <c r="P1276" t="s">
        <v>1032</v>
      </c>
      <c r="Q1276">
        <v>0</v>
      </c>
      <c r="R1276">
        <v>17</v>
      </c>
      <c r="S1276">
        <v>7</v>
      </c>
      <c r="T1276">
        <v>3</v>
      </c>
      <c r="U1276" t="b">
        <v>1</v>
      </c>
    </row>
    <row r="1277" spans="1:21" x14ac:dyDescent="0.25">
      <c r="A1277" t="s">
        <v>2458</v>
      </c>
      <c r="B1277" s="1">
        <v>41276</v>
      </c>
      <c r="C1277">
        <v>2</v>
      </c>
      <c r="D1277">
        <v>1</v>
      </c>
      <c r="E1277">
        <v>2013</v>
      </c>
      <c r="F1277" s="1">
        <v>41276</v>
      </c>
      <c r="G1277" t="s">
        <v>2459</v>
      </c>
      <c r="H1277" t="s">
        <v>61</v>
      </c>
      <c r="I1277" t="s">
        <v>308</v>
      </c>
      <c r="J1277" t="s">
        <v>892</v>
      </c>
      <c r="K1277" t="s">
        <v>36</v>
      </c>
      <c r="L1277" t="s">
        <v>37</v>
      </c>
      <c r="M1277" t="s">
        <v>38</v>
      </c>
      <c r="N1277" t="s">
        <v>71</v>
      </c>
      <c r="O1277" t="s">
        <v>72</v>
      </c>
      <c r="P1277" t="s">
        <v>814</v>
      </c>
      <c r="Q1277">
        <v>0</v>
      </c>
      <c r="R1277">
        <v>304</v>
      </c>
      <c r="S1277">
        <v>95</v>
      </c>
      <c r="T1277">
        <v>2</v>
      </c>
      <c r="U1277" t="b">
        <v>1</v>
      </c>
    </row>
    <row r="1278" spans="1:21" x14ac:dyDescent="0.25">
      <c r="A1278" t="s">
        <v>2460</v>
      </c>
      <c r="B1278" s="1">
        <v>41277</v>
      </c>
      <c r="C1278">
        <v>3</v>
      </c>
      <c r="D1278">
        <v>1</v>
      </c>
      <c r="E1278">
        <v>2013</v>
      </c>
      <c r="F1278" s="1">
        <v>41277</v>
      </c>
      <c r="G1278" t="s">
        <v>2063</v>
      </c>
      <c r="H1278" t="s">
        <v>33</v>
      </c>
      <c r="I1278" t="s">
        <v>313</v>
      </c>
      <c r="J1278" t="s">
        <v>947</v>
      </c>
      <c r="K1278" t="s">
        <v>36</v>
      </c>
      <c r="L1278" t="s">
        <v>26</v>
      </c>
      <c r="M1278" t="s">
        <v>98</v>
      </c>
      <c r="N1278" t="s">
        <v>71</v>
      </c>
      <c r="O1278" t="s">
        <v>72</v>
      </c>
      <c r="P1278" t="s">
        <v>128</v>
      </c>
      <c r="Q1278">
        <v>0</v>
      </c>
      <c r="R1278">
        <v>371</v>
      </c>
      <c r="S1278">
        <v>115</v>
      </c>
      <c r="T1278">
        <v>1</v>
      </c>
      <c r="U1278" t="b">
        <v>1</v>
      </c>
    </row>
    <row r="1279" spans="1:21" x14ac:dyDescent="0.25">
      <c r="A1279" t="s">
        <v>2461</v>
      </c>
      <c r="B1279" s="1">
        <v>41277</v>
      </c>
      <c r="C1279">
        <v>3</v>
      </c>
      <c r="D1279">
        <v>1</v>
      </c>
      <c r="E1279">
        <v>2013</v>
      </c>
      <c r="F1279" s="1">
        <v>41277</v>
      </c>
      <c r="G1279" t="s">
        <v>2006</v>
      </c>
      <c r="H1279" t="s">
        <v>44</v>
      </c>
      <c r="I1279" t="s">
        <v>2462</v>
      </c>
      <c r="J1279" t="s">
        <v>2463</v>
      </c>
      <c r="K1279" t="s">
        <v>47</v>
      </c>
      <c r="L1279" t="s">
        <v>26</v>
      </c>
      <c r="M1279" t="s">
        <v>38</v>
      </c>
      <c r="N1279" t="s">
        <v>28</v>
      </c>
      <c r="O1279" t="s">
        <v>90</v>
      </c>
      <c r="P1279" t="s">
        <v>2464</v>
      </c>
      <c r="Q1279">
        <v>0</v>
      </c>
      <c r="R1279">
        <v>325</v>
      </c>
      <c r="S1279">
        <v>75</v>
      </c>
      <c r="T1279">
        <v>6</v>
      </c>
      <c r="U1279" t="b">
        <v>0</v>
      </c>
    </row>
    <row r="1280" spans="1:21" x14ac:dyDescent="0.25">
      <c r="A1280" t="s">
        <v>2461</v>
      </c>
      <c r="B1280" s="1">
        <v>41277</v>
      </c>
      <c r="C1280">
        <v>3</v>
      </c>
      <c r="D1280">
        <v>1</v>
      </c>
      <c r="E1280">
        <v>2013</v>
      </c>
      <c r="F1280" s="1">
        <v>41277</v>
      </c>
      <c r="G1280" t="s">
        <v>2006</v>
      </c>
      <c r="H1280" t="s">
        <v>44</v>
      </c>
      <c r="I1280" t="s">
        <v>2462</v>
      </c>
      <c r="J1280" t="s">
        <v>2463</v>
      </c>
      <c r="K1280" t="s">
        <v>47</v>
      </c>
      <c r="L1280" t="s">
        <v>26</v>
      </c>
      <c r="M1280" t="s">
        <v>38</v>
      </c>
      <c r="N1280" t="s">
        <v>28</v>
      </c>
      <c r="O1280" t="s">
        <v>29</v>
      </c>
      <c r="P1280" t="s">
        <v>2465</v>
      </c>
      <c r="Q1280">
        <v>0</v>
      </c>
      <c r="R1280">
        <v>62</v>
      </c>
      <c r="S1280">
        <v>29</v>
      </c>
      <c r="T1280">
        <v>3</v>
      </c>
      <c r="U1280" t="b">
        <v>0</v>
      </c>
    </row>
    <row r="1281" spans="1:21" x14ac:dyDescent="0.25">
      <c r="A1281" t="s">
        <v>2466</v>
      </c>
      <c r="B1281" s="1">
        <v>41277</v>
      </c>
      <c r="C1281">
        <v>3</v>
      </c>
      <c r="D1281">
        <v>1</v>
      </c>
      <c r="E1281">
        <v>2013</v>
      </c>
      <c r="F1281" s="1">
        <v>41277</v>
      </c>
      <c r="G1281" t="s">
        <v>2467</v>
      </c>
      <c r="H1281" t="s">
        <v>61</v>
      </c>
      <c r="I1281" t="s">
        <v>173</v>
      </c>
      <c r="J1281" t="s">
        <v>2468</v>
      </c>
      <c r="K1281" t="s">
        <v>36</v>
      </c>
      <c r="L1281" t="s">
        <v>37</v>
      </c>
      <c r="M1281" t="s">
        <v>38</v>
      </c>
      <c r="N1281" t="s">
        <v>28</v>
      </c>
      <c r="O1281" t="s">
        <v>39</v>
      </c>
      <c r="P1281" t="s">
        <v>939</v>
      </c>
      <c r="Q1281">
        <v>0</v>
      </c>
      <c r="R1281">
        <v>121</v>
      </c>
      <c r="S1281">
        <v>55</v>
      </c>
      <c r="T1281">
        <v>12</v>
      </c>
      <c r="U1281" t="b">
        <v>0</v>
      </c>
    </row>
    <row r="1282" spans="1:21" x14ac:dyDescent="0.25">
      <c r="A1282" t="s">
        <v>2466</v>
      </c>
      <c r="B1282" s="1">
        <v>41277</v>
      </c>
      <c r="C1282">
        <v>3</v>
      </c>
      <c r="D1282">
        <v>1</v>
      </c>
      <c r="E1282">
        <v>2013</v>
      </c>
      <c r="F1282" s="1">
        <v>41277</v>
      </c>
      <c r="G1282" t="s">
        <v>2467</v>
      </c>
      <c r="H1282" t="s">
        <v>61</v>
      </c>
      <c r="I1282" t="s">
        <v>173</v>
      </c>
      <c r="J1282" t="s">
        <v>2468</v>
      </c>
      <c r="K1282" t="s">
        <v>36</v>
      </c>
      <c r="L1282" t="s">
        <v>37</v>
      </c>
      <c r="M1282" t="s">
        <v>38</v>
      </c>
      <c r="N1282" t="s">
        <v>28</v>
      </c>
      <c r="O1282" t="s">
        <v>183</v>
      </c>
      <c r="P1282" t="s">
        <v>2173</v>
      </c>
      <c r="Q1282">
        <v>0</v>
      </c>
      <c r="R1282">
        <v>59</v>
      </c>
      <c r="S1282">
        <v>24</v>
      </c>
      <c r="T1282">
        <v>2</v>
      </c>
      <c r="U1282" t="b">
        <v>1</v>
      </c>
    </row>
    <row r="1283" spans="1:21" x14ac:dyDescent="0.25">
      <c r="A1283" t="s">
        <v>2466</v>
      </c>
      <c r="B1283" s="1">
        <v>41277</v>
      </c>
      <c r="C1283">
        <v>3</v>
      </c>
      <c r="D1283">
        <v>1</v>
      </c>
      <c r="E1283">
        <v>2013</v>
      </c>
      <c r="F1283" s="1">
        <v>41277</v>
      </c>
      <c r="G1283" t="s">
        <v>2467</v>
      </c>
      <c r="H1283" t="s">
        <v>61</v>
      </c>
      <c r="I1283" t="s">
        <v>173</v>
      </c>
      <c r="J1283" t="s">
        <v>2468</v>
      </c>
      <c r="K1283" t="s">
        <v>36</v>
      </c>
      <c r="L1283" t="s">
        <v>37</v>
      </c>
      <c r="M1283" t="s">
        <v>38</v>
      </c>
      <c r="N1283" t="s">
        <v>56</v>
      </c>
      <c r="O1283" t="s">
        <v>104</v>
      </c>
      <c r="P1283" t="s">
        <v>861</v>
      </c>
      <c r="Q1283">
        <v>0</v>
      </c>
      <c r="R1283">
        <v>136</v>
      </c>
      <c r="S1283">
        <v>29</v>
      </c>
      <c r="T1283">
        <v>2</v>
      </c>
      <c r="U1283" t="b">
        <v>1</v>
      </c>
    </row>
    <row r="1284" spans="1:21" x14ac:dyDescent="0.25">
      <c r="A1284" t="s">
        <v>2469</v>
      </c>
      <c r="B1284" s="1">
        <v>41277</v>
      </c>
      <c r="C1284">
        <v>3</v>
      </c>
      <c r="D1284">
        <v>1</v>
      </c>
      <c r="E1284">
        <v>2013</v>
      </c>
      <c r="F1284" s="1">
        <v>41277</v>
      </c>
      <c r="G1284" t="s">
        <v>2091</v>
      </c>
      <c r="H1284" t="s">
        <v>23</v>
      </c>
      <c r="I1284" t="s">
        <v>24</v>
      </c>
      <c r="J1284" t="s">
        <v>24</v>
      </c>
      <c r="K1284" t="s">
        <v>25</v>
      </c>
      <c r="L1284" t="s">
        <v>70</v>
      </c>
      <c r="M1284" t="s">
        <v>38</v>
      </c>
      <c r="N1284" t="s">
        <v>71</v>
      </c>
      <c r="O1284" t="s">
        <v>295</v>
      </c>
      <c r="P1284" t="s">
        <v>2470</v>
      </c>
      <c r="Q1284">
        <v>1</v>
      </c>
      <c r="R1284">
        <v>116</v>
      </c>
      <c r="S1284">
        <v>-157</v>
      </c>
      <c r="T1284">
        <v>5</v>
      </c>
      <c r="U1284" t="b">
        <v>1</v>
      </c>
    </row>
    <row r="1285" spans="1:21" x14ac:dyDescent="0.25">
      <c r="A1285" t="s">
        <v>2471</v>
      </c>
      <c r="B1285" s="1">
        <v>41279</v>
      </c>
      <c r="C1285">
        <v>5</v>
      </c>
      <c r="D1285">
        <v>1</v>
      </c>
      <c r="E1285">
        <v>2013</v>
      </c>
      <c r="F1285" s="1">
        <v>41279</v>
      </c>
      <c r="G1285" t="s">
        <v>2472</v>
      </c>
      <c r="H1285" t="s">
        <v>67</v>
      </c>
      <c r="I1285" t="s">
        <v>68</v>
      </c>
      <c r="J1285" t="s">
        <v>2473</v>
      </c>
      <c r="K1285" t="s">
        <v>25</v>
      </c>
      <c r="L1285" t="s">
        <v>70</v>
      </c>
      <c r="M1285" t="s">
        <v>38</v>
      </c>
      <c r="N1285" t="s">
        <v>28</v>
      </c>
      <c r="O1285" t="s">
        <v>39</v>
      </c>
      <c r="P1285" t="s">
        <v>87</v>
      </c>
      <c r="Q1285">
        <v>0</v>
      </c>
      <c r="R1285">
        <v>25</v>
      </c>
      <c r="S1285">
        <v>9</v>
      </c>
      <c r="T1285">
        <v>3</v>
      </c>
      <c r="U1285" t="b">
        <v>0</v>
      </c>
    </row>
    <row r="1286" spans="1:21" x14ac:dyDescent="0.25">
      <c r="A1286" t="s">
        <v>2474</v>
      </c>
      <c r="B1286" s="1">
        <v>41279</v>
      </c>
      <c r="C1286">
        <v>5</v>
      </c>
      <c r="D1286">
        <v>1</v>
      </c>
      <c r="E1286">
        <v>2013</v>
      </c>
      <c r="F1286" s="1">
        <v>41279</v>
      </c>
      <c r="G1286" t="s">
        <v>1634</v>
      </c>
      <c r="H1286" t="s">
        <v>44</v>
      </c>
      <c r="I1286" t="s">
        <v>849</v>
      </c>
      <c r="J1286" t="s">
        <v>2475</v>
      </c>
      <c r="K1286" t="s">
        <v>47</v>
      </c>
      <c r="L1286" t="s">
        <v>37</v>
      </c>
      <c r="M1286" t="s">
        <v>38</v>
      </c>
      <c r="N1286" t="s">
        <v>28</v>
      </c>
      <c r="O1286" t="s">
        <v>48</v>
      </c>
      <c r="P1286" t="s">
        <v>1437</v>
      </c>
      <c r="Q1286">
        <v>0</v>
      </c>
      <c r="R1286">
        <v>164</v>
      </c>
      <c r="S1286">
        <v>78</v>
      </c>
      <c r="T1286">
        <v>3</v>
      </c>
      <c r="U1286" t="b">
        <v>0</v>
      </c>
    </row>
    <row r="1287" spans="1:21" x14ac:dyDescent="0.25">
      <c r="A1287" t="s">
        <v>2474</v>
      </c>
      <c r="B1287" s="1">
        <v>41279</v>
      </c>
      <c r="C1287">
        <v>5</v>
      </c>
      <c r="D1287">
        <v>1</v>
      </c>
      <c r="E1287">
        <v>2013</v>
      </c>
      <c r="F1287" s="1">
        <v>41279</v>
      </c>
      <c r="G1287" t="s">
        <v>1634</v>
      </c>
      <c r="H1287" t="s">
        <v>44</v>
      </c>
      <c r="I1287" t="s">
        <v>849</v>
      </c>
      <c r="J1287" t="s">
        <v>2475</v>
      </c>
      <c r="K1287" t="s">
        <v>47</v>
      </c>
      <c r="L1287" t="s">
        <v>37</v>
      </c>
      <c r="M1287" t="s">
        <v>38</v>
      </c>
      <c r="N1287" t="s">
        <v>28</v>
      </c>
      <c r="O1287" t="s">
        <v>29</v>
      </c>
      <c r="P1287" t="s">
        <v>2465</v>
      </c>
      <c r="Q1287">
        <v>0</v>
      </c>
      <c r="R1287">
        <v>206</v>
      </c>
      <c r="S1287">
        <v>97</v>
      </c>
      <c r="T1287">
        <v>10</v>
      </c>
      <c r="U1287" t="b">
        <v>0</v>
      </c>
    </row>
    <row r="1288" spans="1:21" x14ac:dyDescent="0.25">
      <c r="A1288" t="s">
        <v>2476</v>
      </c>
      <c r="B1288" s="1">
        <v>41279</v>
      </c>
      <c r="C1288">
        <v>5</v>
      </c>
      <c r="D1288">
        <v>1</v>
      </c>
      <c r="E1288">
        <v>2013</v>
      </c>
      <c r="F1288" s="1">
        <v>41279</v>
      </c>
      <c r="G1288" t="s">
        <v>2477</v>
      </c>
      <c r="H1288" t="s">
        <v>293</v>
      </c>
      <c r="I1288" t="s">
        <v>714</v>
      </c>
      <c r="J1288" t="s">
        <v>715</v>
      </c>
      <c r="K1288" t="s">
        <v>36</v>
      </c>
      <c r="L1288" t="s">
        <v>37</v>
      </c>
      <c r="M1288" t="s">
        <v>27</v>
      </c>
      <c r="N1288" t="s">
        <v>28</v>
      </c>
      <c r="O1288" t="s">
        <v>90</v>
      </c>
      <c r="P1288" t="s">
        <v>903</v>
      </c>
      <c r="Q1288">
        <v>1</v>
      </c>
      <c r="R1288">
        <v>543</v>
      </c>
      <c r="S1288">
        <v>-130</v>
      </c>
      <c r="T1288">
        <v>2</v>
      </c>
      <c r="U1288" t="b">
        <v>1</v>
      </c>
    </row>
    <row r="1289" spans="1:21" x14ac:dyDescent="0.25">
      <c r="A1289" t="s">
        <v>2476</v>
      </c>
      <c r="B1289" s="1">
        <v>41279</v>
      </c>
      <c r="C1289">
        <v>5</v>
      </c>
      <c r="D1289">
        <v>1</v>
      </c>
      <c r="E1289">
        <v>2013</v>
      </c>
      <c r="F1289" s="1">
        <v>41279</v>
      </c>
      <c r="G1289" t="s">
        <v>2477</v>
      </c>
      <c r="H1289" t="s">
        <v>293</v>
      </c>
      <c r="I1289" t="s">
        <v>714</v>
      </c>
      <c r="J1289" t="s">
        <v>715</v>
      </c>
      <c r="K1289" t="s">
        <v>36</v>
      </c>
      <c r="L1289" t="s">
        <v>37</v>
      </c>
      <c r="M1289" t="s">
        <v>27</v>
      </c>
      <c r="N1289" t="s">
        <v>28</v>
      </c>
      <c r="O1289" t="s">
        <v>54</v>
      </c>
      <c r="P1289" t="s">
        <v>2004</v>
      </c>
      <c r="Q1289">
        <v>1</v>
      </c>
      <c r="R1289">
        <v>636</v>
      </c>
      <c r="S1289">
        <v>-153</v>
      </c>
      <c r="T1289">
        <v>6</v>
      </c>
      <c r="U1289" t="b">
        <v>1</v>
      </c>
    </row>
    <row r="1290" spans="1:21" x14ac:dyDescent="0.25">
      <c r="A1290" t="s">
        <v>2478</v>
      </c>
      <c r="B1290" s="1">
        <v>41280</v>
      </c>
      <c r="C1290">
        <v>6</v>
      </c>
      <c r="D1290">
        <v>1</v>
      </c>
      <c r="E1290">
        <v>2013</v>
      </c>
      <c r="F1290" s="1">
        <v>41280</v>
      </c>
      <c r="G1290" t="s">
        <v>2479</v>
      </c>
      <c r="H1290" t="s">
        <v>67</v>
      </c>
      <c r="I1290" t="s">
        <v>68</v>
      </c>
      <c r="J1290" t="s">
        <v>255</v>
      </c>
      <c r="K1290" t="s">
        <v>25</v>
      </c>
      <c r="L1290" t="s">
        <v>70</v>
      </c>
      <c r="M1290" t="s">
        <v>38</v>
      </c>
      <c r="N1290" t="s">
        <v>28</v>
      </c>
      <c r="O1290" t="s">
        <v>39</v>
      </c>
      <c r="P1290" t="s">
        <v>298</v>
      </c>
      <c r="Q1290">
        <v>0</v>
      </c>
      <c r="R1290">
        <v>179</v>
      </c>
      <c r="S1290">
        <v>36</v>
      </c>
      <c r="T1290">
        <v>4</v>
      </c>
      <c r="U1290" t="b">
        <v>0</v>
      </c>
    </row>
    <row r="1291" spans="1:21" x14ac:dyDescent="0.25">
      <c r="A1291" t="s">
        <v>2478</v>
      </c>
      <c r="B1291" s="1">
        <v>41280</v>
      </c>
      <c r="C1291">
        <v>6</v>
      </c>
      <c r="D1291">
        <v>1</v>
      </c>
      <c r="E1291">
        <v>2013</v>
      </c>
      <c r="F1291" s="1">
        <v>41280</v>
      </c>
      <c r="G1291" t="s">
        <v>2479</v>
      </c>
      <c r="H1291" t="s">
        <v>67</v>
      </c>
      <c r="I1291" t="s">
        <v>68</v>
      </c>
      <c r="J1291" t="s">
        <v>255</v>
      </c>
      <c r="K1291" t="s">
        <v>25</v>
      </c>
      <c r="L1291" t="s">
        <v>70</v>
      </c>
      <c r="M1291" t="s">
        <v>38</v>
      </c>
      <c r="N1291" t="s">
        <v>28</v>
      </c>
      <c r="O1291" t="s">
        <v>39</v>
      </c>
      <c r="P1291" t="s">
        <v>2480</v>
      </c>
      <c r="Q1291">
        <v>0</v>
      </c>
      <c r="R1291">
        <v>55</v>
      </c>
      <c r="S1291">
        <v>11</v>
      </c>
      <c r="T1291">
        <v>2</v>
      </c>
      <c r="U1291" t="b">
        <v>1</v>
      </c>
    </row>
    <row r="1292" spans="1:21" x14ac:dyDescent="0.25">
      <c r="A1292" t="s">
        <v>2478</v>
      </c>
      <c r="B1292" s="1">
        <v>41280</v>
      </c>
      <c r="C1292">
        <v>6</v>
      </c>
      <c r="D1292">
        <v>1</v>
      </c>
      <c r="E1292">
        <v>2013</v>
      </c>
      <c r="F1292" s="1">
        <v>41280</v>
      </c>
      <c r="G1292" t="s">
        <v>2479</v>
      </c>
      <c r="H1292" t="s">
        <v>67</v>
      </c>
      <c r="I1292" t="s">
        <v>68</v>
      </c>
      <c r="J1292" t="s">
        <v>255</v>
      </c>
      <c r="K1292" t="s">
        <v>25</v>
      </c>
      <c r="L1292" t="s">
        <v>70</v>
      </c>
      <c r="M1292" t="s">
        <v>38</v>
      </c>
      <c r="N1292" t="s">
        <v>28</v>
      </c>
      <c r="O1292" t="s">
        <v>54</v>
      </c>
      <c r="P1292" t="s">
        <v>2481</v>
      </c>
      <c r="Q1292">
        <v>0</v>
      </c>
      <c r="R1292">
        <v>79</v>
      </c>
      <c r="S1292">
        <v>-6</v>
      </c>
      <c r="T1292">
        <v>5</v>
      </c>
      <c r="U1292" t="b">
        <v>1</v>
      </c>
    </row>
    <row r="1293" spans="1:21" x14ac:dyDescent="0.25">
      <c r="A1293" t="s">
        <v>2478</v>
      </c>
      <c r="B1293" s="1">
        <v>41280</v>
      </c>
      <c r="C1293">
        <v>6</v>
      </c>
      <c r="D1293">
        <v>1</v>
      </c>
      <c r="E1293">
        <v>2013</v>
      </c>
      <c r="F1293" s="1">
        <v>41280</v>
      </c>
      <c r="G1293" t="s">
        <v>2479</v>
      </c>
      <c r="H1293" t="s">
        <v>67</v>
      </c>
      <c r="I1293" t="s">
        <v>68</v>
      </c>
      <c r="J1293" t="s">
        <v>255</v>
      </c>
      <c r="K1293" t="s">
        <v>25</v>
      </c>
      <c r="L1293" t="s">
        <v>70</v>
      </c>
      <c r="M1293" t="s">
        <v>38</v>
      </c>
      <c r="N1293" t="s">
        <v>56</v>
      </c>
      <c r="O1293" t="s">
        <v>104</v>
      </c>
      <c r="P1293" t="s">
        <v>742</v>
      </c>
      <c r="Q1293">
        <v>0</v>
      </c>
      <c r="R1293">
        <v>738</v>
      </c>
      <c r="S1293">
        <v>147</v>
      </c>
      <c r="T1293">
        <v>6</v>
      </c>
      <c r="U1293" t="b">
        <v>1</v>
      </c>
    </row>
    <row r="1294" spans="1:21" x14ac:dyDescent="0.25">
      <c r="A1294" t="s">
        <v>2482</v>
      </c>
      <c r="B1294" s="1">
        <v>41280</v>
      </c>
      <c r="C1294">
        <v>6</v>
      </c>
      <c r="D1294">
        <v>1</v>
      </c>
      <c r="E1294">
        <v>2013</v>
      </c>
      <c r="F1294" s="1">
        <v>41280</v>
      </c>
      <c r="G1294" t="s">
        <v>2483</v>
      </c>
      <c r="H1294" t="s">
        <v>976</v>
      </c>
      <c r="I1294" t="s">
        <v>984</v>
      </c>
      <c r="J1294" t="s">
        <v>984</v>
      </c>
      <c r="K1294" t="s">
        <v>47</v>
      </c>
      <c r="L1294" t="s">
        <v>37</v>
      </c>
      <c r="M1294" t="s">
        <v>38</v>
      </c>
      <c r="N1294" t="s">
        <v>28</v>
      </c>
      <c r="O1294" t="s">
        <v>29</v>
      </c>
      <c r="P1294" t="s">
        <v>2484</v>
      </c>
      <c r="Q1294">
        <v>1</v>
      </c>
      <c r="R1294">
        <v>54</v>
      </c>
      <c r="S1294">
        <v>-33</v>
      </c>
      <c r="T1294">
        <v>6</v>
      </c>
      <c r="U1294" t="b">
        <v>0</v>
      </c>
    </row>
    <row r="1295" spans="1:21" x14ac:dyDescent="0.25">
      <c r="A1295" t="s">
        <v>2482</v>
      </c>
      <c r="B1295" s="1">
        <v>41280</v>
      </c>
      <c r="C1295">
        <v>6</v>
      </c>
      <c r="D1295">
        <v>1</v>
      </c>
      <c r="E1295">
        <v>2013</v>
      </c>
      <c r="F1295" s="1">
        <v>41280</v>
      </c>
      <c r="G1295" t="s">
        <v>2483</v>
      </c>
      <c r="H1295" t="s">
        <v>976</v>
      </c>
      <c r="I1295" t="s">
        <v>984</v>
      </c>
      <c r="J1295" t="s">
        <v>984</v>
      </c>
      <c r="K1295" t="s">
        <v>47</v>
      </c>
      <c r="L1295" t="s">
        <v>37</v>
      </c>
      <c r="M1295" t="s">
        <v>38</v>
      </c>
      <c r="N1295" t="s">
        <v>28</v>
      </c>
      <c r="O1295" t="s">
        <v>183</v>
      </c>
      <c r="P1295" t="s">
        <v>2485</v>
      </c>
      <c r="Q1295">
        <v>1</v>
      </c>
      <c r="R1295">
        <v>74</v>
      </c>
      <c r="S1295">
        <v>-57</v>
      </c>
      <c r="T1295">
        <v>6</v>
      </c>
      <c r="U1295" t="b">
        <v>1</v>
      </c>
    </row>
    <row r="1296" spans="1:21" x14ac:dyDescent="0.25">
      <c r="A1296" t="s">
        <v>2486</v>
      </c>
      <c r="B1296" s="1">
        <v>41281</v>
      </c>
      <c r="C1296">
        <v>7</v>
      </c>
      <c r="D1296">
        <v>1</v>
      </c>
      <c r="E1296">
        <v>2013</v>
      </c>
      <c r="F1296" s="1">
        <v>41281</v>
      </c>
      <c r="G1296" t="s">
        <v>657</v>
      </c>
      <c r="H1296" t="s">
        <v>33</v>
      </c>
      <c r="I1296" t="s">
        <v>1170</v>
      </c>
      <c r="J1296" t="s">
        <v>1171</v>
      </c>
      <c r="K1296" t="s">
        <v>36</v>
      </c>
      <c r="L1296" t="s">
        <v>37</v>
      </c>
      <c r="M1296" t="s">
        <v>38</v>
      </c>
      <c r="N1296" t="s">
        <v>28</v>
      </c>
      <c r="O1296" t="s">
        <v>39</v>
      </c>
      <c r="P1296" t="s">
        <v>1518</v>
      </c>
      <c r="Q1296">
        <v>0</v>
      </c>
      <c r="R1296">
        <v>255</v>
      </c>
      <c r="S1296">
        <v>74</v>
      </c>
      <c r="T1296">
        <v>5</v>
      </c>
      <c r="U1296" t="b">
        <v>1</v>
      </c>
    </row>
    <row r="1297" spans="1:21" x14ac:dyDescent="0.25">
      <c r="A1297" t="s">
        <v>2486</v>
      </c>
      <c r="B1297" s="1">
        <v>41281</v>
      </c>
      <c r="C1297">
        <v>7</v>
      </c>
      <c r="D1297">
        <v>1</v>
      </c>
      <c r="E1297">
        <v>2013</v>
      </c>
      <c r="F1297" s="1">
        <v>41281</v>
      </c>
      <c r="G1297" t="s">
        <v>657</v>
      </c>
      <c r="H1297" t="s">
        <v>33</v>
      </c>
      <c r="I1297" t="s">
        <v>1170</v>
      </c>
      <c r="J1297" t="s">
        <v>1171</v>
      </c>
      <c r="K1297" t="s">
        <v>36</v>
      </c>
      <c r="L1297" t="s">
        <v>37</v>
      </c>
      <c r="M1297" t="s">
        <v>38</v>
      </c>
      <c r="N1297" t="s">
        <v>56</v>
      </c>
      <c r="O1297" t="s">
        <v>185</v>
      </c>
      <c r="P1297" t="s">
        <v>2487</v>
      </c>
      <c r="Q1297">
        <v>0</v>
      </c>
      <c r="R1297">
        <v>964</v>
      </c>
      <c r="S1297">
        <v>231</v>
      </c>
      <c r="T1297">
        <v>5</v>
      </c>
      <c r="U1297" t="b">
        <v>1</v>
      </c>
    </row>
    <row r="1298" spans="1:21" x14ac:dyDescent="0.25">
      <c r="A1298" t="s">
        <v>2488</v>
      </c>
      <c r="B1298" s="1">
        <v>41282</v>
      </c>
      <c r="C1298">
        <v>8</v>
      </c>
      <c r="D1298">
        <v>1</v>
      </c>
      <c r="E1298">
        <v>2013</v>
      </c>
      <c r="F1298" s="1">
        <v>41282</v>
      </c>
      <c r="G1298" t="s">
        <v>536</v>
      </c>
      <c r="H1298" t="s">
        <v>61</v>
      </c>
      <c r="I1298" t="s">
        <v>108</v>
      </c>
      <c r="J1298" t="s">
        <v>766</v>
      </c>
      <c r="K1298" t="s">
        <v>36</v>
      </c>
      <c r="L1298" t="s">
        <v>37</v>
      </c>
      <c r="M1298" t="s">
        <v>98</v>
      </c>
      <c r="N1298" t="s">
        <v>28</v>
      </c>
      <c r="O1298" t="s">
        <v>227</v>
      </c>
      <c r="P1298" t="s">
        <v>2489</v>
      </c>
      <c r="Q1298">
        <v>0</v>
      </c>
      <c r="R1298">
        <v>37</v>
      </c>
      <c r="S1298">
        <v>9</v>
      </c>
      <c r="T1298">
        <v>3</v>
      </c>
      <c r="U1298" t="b">
        <v>0</v>
      </c>
    </row>
    <row r="1299" spans="1:21" x14ac:dyDescent="0.25">
      <c r="A1299" t="s">
        <v>2488</v>
      </c>
      <c r="B1299" s="1">
        <v>41282</v>
      </c>
      <c r="C1299">
        <v>8</v>
      </c>
      <c r="D1299">
        <v>1</v>
      </c>
      <c r="E1299">
        <v>2013</v>
      </c>
      <c r="F1299" s="1">
        <v>41282</v>
      </c>
      <c r="G1299" t="s">
        <v>536</v>
      </c>
      <c r="H1299" t="s">
        <v>61</v>
      </c>
      <c r="I1299" t="s">
        <v>108</v>
      </c>
      <c r="J1299" t="s">
        <v>766</v>
      </c>
      <c r="K1299" t="s">
        <v>36</v>
      </c>
      <c r="L1299" t="s">
        <v>37</v>
      </c>
      <c r="M1299" t="s">
        <v>98</v>
      </c>
      <c r="N1299" t="s">
        <v>28</v>
      </c>
      <c r="O1299" t="s">
        <v>29</v>
      </c>
      <c r="P1299" t="s">
        <v>670</v>
      </c>
      <c r="Q1299">
        <v>0</v>
      </c>
      <c r="R1299">
        <v>68</v>
      </c>
      <c r="S1299">
        <v>7</v>
      </c>
      <c r="T1299">
        <v>2</v>
      </c>
      <c r="U1299" t="b">
        <v>1</v>
      </c>
    </row>
    <row r="1300" spans="1:21" x14ac:dyDescent="0.25">
      <c r="A1300" t="s">
        <v>2490</v>
      </c>
      <c r="B1300" s="1">
        <v>41282</v>
      </c>
      <c r="C1300">
        <v>8</v>
      </c>
      <c r="D1300">
        <v>1</v>
      </c>
      <c r="E1300">
        <v>2013</v>
      </c>
      <c r="F1300" s="1">
        <v>41282</v>
      </c>
      <c r="G1300" t="s">
        <v>546</v>
      </c>
      <c r="H1300" t="s">
        <v>61</v>
      </c>
      <c r="I1300" t="s">
        <v>173</v>
      </c>
      <c r="J1300" t="s">
        <v>1947</v>
      </c>
      <c r="K1300" t="s">
        <v>36</v>
      </c>
      <c r="L1300" t="s">
        <v>26</v>
      </c>
      <c r="M1300" t="s">
        <v>27</v>
      </c>
      <c r="N1300" t="s">
        <v>56</v>
      </c>
      <c r="O1300" t="s">
        <v>185</v>
      </c>
      <c r="P1300" t="s">
        <v>212</v>
      </c>
      <c r="Q1300">
        <v>0</v>
      </c>
      <c r="R1300">
        <v>644</v>
      </c>
      <c r="S1300">
        <v>167</v>
      </c>
      <c r="T1300">
        <v>2</v>
      </c>
      <c r="U1300" t="b">
        <v>1</v>
      </c>
    </row>
    <row r="1301" spans="1:21" x14ac:dyDescent="0.25">
      <c r="A1301" t="s">
        <v>2491</v>
      </c>
      <c r="B1301" s="1">
        <v>41282</v>
      </c>
      <c r="C1301">
        <v>8</v>
      </c>
      <c r="D1301">
        <v>1</v>
      </c>
      <c r="E1301">
        <v>2013</v>
      </c>
      <c r="F1301" s="1">
        <v>41282</v>
      </c>
      <c r="G1301" t="s">
        <v>233</v>
      </c>
      <c r="H1301" t="s">
        <v>44</v>
      </c>
      <c r="I1301" t="s">
        <v>280</v>
      </c>
      <c r="J1301" t="s">
        <v>2492</v>
      </c>
      <c r="K1301" t="s">
        <v>47</v>
      </c>
      <c r="L1301" t="s">
        <v>70</v>
      </c>
      <c r="M1301" t="s">
        <v>27</v>
      </c>
      <c r="N1301" t="s">
        <v>28</v>
      </c>
      <c r="O1301" t="s">
        <v>48</v>
      </c>
      <c r="P1301" t="s">
        <v>143</v>
      </c>
      <c r="Q1301">
        <v>0</v>
      </c>
      <c r="R1301">
        <v>68</v>
      </c>
      <c r="S1301">
        <v>29</v>
      </c>
      <c r="T1301">
        <v>4</v>
      </c>
      <c r="U1301" t="b">
        <v>0</v>
      </c>
    </row>
    <row r="1302" spans="1:21" x14ac:dyDescent="0.25">
      <c r="A1302" t="s">
        <v>2493</v>
      </c>
      <c r="B1302" s="1">
        <v>41282</v>
      </c>
      <c r="C1302">
        <v>8</v>
      </c>
      <c r="D1302">
        <v>1</v>
      </c>
      <c r="E1302">
        <v>2013</v>
      </c>
      <c r="F1302" s="1">
        <v>41282</v>
      </c>
      <c r="G1302" t="s">
        <v>1640</v>
      </c>
      <c r="H1302" t="s">
        <v>67</v>
      </c>
      <c r="I1302" t="s">
        <v>68</v>
      </c>
      <c r="J1302" t="s">
        <v>2494</v>
      </c>
      <c r="K1302" t="s">
        <v>25</v>
      </c>
      <c r="L1302" t="s">
        <v>37</v>
      </c>
      <c r="M1302" t="s">
        <v>38</v>
      </c>
      <c r="N1302" t="s">
        <v>71</v>
      </c>
      <c r="O1302" t="s">
        <v>72</v>
      </c>
      <c r="P1302" t="s">
        <v>1174</v>
      </c>
      <c r="Q1302">
        <v>0</v>
      </c>
      <c r="R1302">
        <v>442</v>
      </c>
      <c r="S1302">
        <v>31</v>
      </c>
      <c r="T1302">
        <v>3</v>
      </c>
      <c r="U1302" t="b">
        <v>0</v>
      </c>
    </row>
    <row r="1303" spans="1:21" x14ac:dyDescent="0.25">
      <c r="A1303" t="s">
        <v>2495</v>
      </c>
      <c r="B1303" s="1">
        <v>41282</v>
      </c>
      <c r="C1303">
        <v>8</v>
      </c>
      <c r="D1303">
        <v>1</v>
      </c>
      <c r="E1303">
        <v>2013</v>
      </c>
      <c r="F1303" s="1">
        <v>41282</v>
      </c>
      <c r="G1303" t="s">
        <v>334</v>
      </c>
      <c r="H1303" t="s">
        <v>61</v>
      </c>
      <c r="I1303" t="s">
        <v>108</v>
      </c>
      <c r="J1303" t="s">
        <v>2496</v>
      </c>
      <c r="K1303" t="s">
        <v>36</v>
      </c>
      <c r="L1303" t="s">
        <v>37</v>
      </c>
      <c r="M1303" t="s">
        <v>38</v>
      </c>
      <c r="N1303" t="s">
        <v>28</v>
      </c>
      <c r="O1303" t="s">
        <v>227</v>
      </c>
      <c r="P1303" t="s">
        <v>2497</v>
      </c>
      <c r="Q1303">
        <v>0</v>
      </c>
      <c r="R1303">
        <v>33</v>
      </c>
      <c r="S1303">
        <v>6</v>
      </c>
      <c r="T1303">
        <v>3</v>
      </c>
      <c r="U1303" t="b">
        <v>0</v>
      </c>
    </row>
    <row r="1304" spans="1:21" x14ac:dyDescent="0.25">
      <c r="A1304" t="s">
        <v>2493</v>
      </c>
      <c r="B1304" s="1">
        <v>41282</v>
      </c>
      <c r="C1304">
        <v>8</v>
      </c>
      <c r="D1304">
        <v>1</v>
      </c>
      <c r="E1304">
        <v>2013</v>
      </c>
      <c r="F1304" s="1">
        <v>41282</v>
      </c>
      <c r="G1304" t="s">
        <v>1640</v>
      </c>
      <c r="H1304" t="s">
        <v>67</v>
      </c>
      <c r="I1304" t="s">
        <v>68</v>
      </c>
      <c r="J1304" t="s">
        <v>2494</v>
      </c>
      <c r="K1304" t="s">
        <v>25</v>
      </c>
      <c r="L1304" t="s">
        <v>37</v>
      </c>
      <c r="M1304" t="s">
        <v>38</v>
      </c>
      <c r="N1304" t="s">
        <v>28</v>
      </c>
      <c r="O1304" t="s">
        <v>39</v>
      </c>
      <c r="P1304" t="s">
        <v>961</v>
      </c>
      <c r="Q1304">
        <v>0</v>
      </c>
      <c r="R1304">
        <v>57</v>
      </c>
      <c r="S1304">
        <v>15</v>
      </c>
      <c r="T1304">
        <v>5</v>
      </c>
      <c r="U1304" t="b">
        <v>0</v>
      </c>
    </row>
    <row r="1305" spans="1:21" x14ac:dyDescent="0.25">
      <c r="A1305" t="s">
        <v>2493</v>
      </c>
      <c r="B1305" s="1">
        <v>41282</v>
      </c>
      <c r="C1305">
        <v>8</v>
      </c>
      <c r="D1305">
        <v>1</v>
      </c>
      <c r="E1305">
        <v>2013</v>
      </c>
      <c r="F1305" s="1">
        <v>41282</v>
      </c>
      <c r="G1305" t="s">
        <v>1640</v>
      </c>
      <c r="H1305" t="s">
        <v>67</v>
      </c>
      <c r="I1305" t="s">
        <v>68</v>
      </c>
      <c r="J1305" t="s">
        <v>2494</v>
      </c>
      <c r="K1305" t="s">
        <v>25</v>
      </c>
      <c r="L1305" t="s">
        <v>37</v>
      </c>
      <c r="M1305" t="s">
        <v>38</v>
      </c>
      <c r="N1305" t="s">
        <v>56</v>
      </c>
      <c r="O1305" t="s">
        <v>81</v>
      </c>
      <c r="P1305" t="s">
        <v>2498</v>
      </c>
      <c r="Q1305">
        <v>0</v>
      </c>
      <c r="R1305">
        <v>389</v>
      </c>
      <c r="S1305">
        <v>58</v>
      </c>
      <c r="T1305">
        <v>7</v>
      </c>
      <c r="U1305" t="b">
        <v>0</v>
      </c>
    </row>
    <row r="1306" spans="1:21" x14ac:dyDescent="0.25">
      <c r="A1306" t="s">
        <v>2493</v>
      </c>
      <c r="B1306" s="1">
        <v>41282</v>
      </c>
      <c r="C1306">
        <v>8</v>
      </c>
      <c r="D1306">
        <v>1</v>
      </c>
      <c r="E1306">
        <v>2013</v>
      </c>
      <c r="F1306" s="1">
        <v>41282</v>
      </c>
      <c r="G1306" t="s">
        <v>1640</v>
      </c>
      <c r="H1306" t="s">
        <v>67</v>
      </c>
      <c r="I1306" t="s">
        <v>68</v>
      </c>
      <c r="J1306" t="s">
        <v>2494</v>
      </c>
      <c r="K1306" t="s">
        <v>25</v>
      </c>
      <c r="L1306" t="s">
        <v>37</v>
      </c>
      <c r="M1306" t="s">
        <v>38</v>
      </c>
      <c r="N1306" t="s">
        <v>56</v>
      </c>
      <c r="O1306" t="s">
        <v>57</v>
      </c>
      <c r="P1306" t="s">
        <v>2132</v>
      </c>
      <c r="Q1306">
        <v>0</v>
      </c>
      <c r="R1306">
        <v>1003</v>
      </c>
      <c r="S1306">
        <v>451</v>
      </c>
      <c r="T1306">
        <v>6</v>
      </c>
      <c r="U1306" t="b">
        <v>1</v>
      </c>
    </row>
    <row r="1307" spans="1:21" x14ac:dyDescent="0.25">
      <c r="A1307" t="s">
        <v>2499</v>
      </c>
      <c r="B1307" s="1">
        <v>41284</v>
      </c>
      <c r="C1307">
        <v>10</v>
      </c>
      <c r="D1307">
        <v>1</v>
      </c>
      <c r="E1307">
        <v>2013</v>
      </c>
      <c r="F1307" s="1">
        <v>41284</v>
      </c>
      <c r="G1307" t="s">
        <v>1781</v>
      </c>
      <c r="H1307" t="s">
        <v>23</v>
      </c>
      <c r="I1307" t="s">
        <v>24</v>
      </c>
      <c r="J1307" t="s">
        <v>2202</v>
      </c>
      <c r="K1307" t="s">
        <v>25</v>
      </c>
      <c r="L1307" t="s">
        <v>37</v>
      </c>
      <c r="M1307" t="s">
        <v>38</v>
      </c>
      <c r="N1307" t="s">
        <v>28</v>
      </c>
      <c r="O1307" t="s">
        <v>111</v>
      </c>
      <c r="P1307" t="s">
        <v>2500</v>
      </c>
      <c r="Q1307">
        <v>1</v>
      </c>
      <c r="R1307">
        <v>40</v>
      </c>
      <c r="S1307">
        <v>-31</v>
      </c>
      <c r="T1307">
        <v>3</v>
      </c>
      <c r="U1307" t="b">
        <v>0</v>
      </c>
    </row>
    <row r="1308" spans="1:21" x14ac:dyDescent="0.25">
      <c r="A1308" t="s">
        <v>2501</v>
      </c>
      <c r="B1308" s="1">
        <v>41284</v>
      </c>
      <c r="C1308">
        <v>10</v>
      </c>
      <c r="D1308">
        <v>1</v>
      </c>
      <c r="E1308">
        <v>2013</v>
      </c>
      <c r="F1308" s="1">
        <v>41284</v>
      </c>
      <c r="G1308" t="s">
        <v>783</v>
      </c>
      <c r="H1308" t="s">
        <v>33</v>
      </c>
      <c r="I1308" t="s">
        <v>34</v>
      </c>
      <c r="J1308" t="s">
        <v>473</v>
      </c>
      <c r="K1308" t="s">
        <v>36</v>
      </c>
      <c r="L1308" t="s">
        <v>26</v>
      </c>
      <c r="M1308" t="s">
        <v>38</v>
      </c>
      <c r="N1308" t="s">
        <v>28</v>
      </c>
      <c r="O1308" t="s">
        <v>29</v>
      </c>
      <c r="P1308" t="s">
        <v>299</v>
      </c>
      <c r="Q1308">
        <v>0</v>
      </c>
      <c r="R1308">
        <v>90</v>
      </c>
      <c r="S1308">
        <v>45</v>
      </c>
      <c r="T1308">
        <v>2</v>
      </c>
      <c r="U1308" t="b">
        <v>0</v>
      </c>
    </row>
    <row r="1309" spans="1:21" x14ac:dyDescent="0.25">
      <c r="A1309" t="s">
        <v>2502</v>
      </c>
      <c r="B1309" s="1">
        <v>41285</v>
      </c>
      <c r="C1309">
        <v>11</v>
      </c>
      <c r="D1309">
        <v>1</v>
      </c>
      <c r="E1309">
        <v>2013</v>
      </c>
      <c r="F1309" s="1">
        <v>41285</v>
      </c>
      <c r="G1309" t="s">
        <v>2503</v>
      </c>
      <c r="H1309" t="s">
        <v>23</v>
      </c>
      <c r="I1309" t="s">
        <v>24</v>
      </c>
      <c r="J1309" t="s">
        <v>24</v>
      </c>
      <c r="K1309" t="s">
        <v>25</v>
      </c>
      <c r="L1309" t="s">
        <v>70</v>
      </c>
      <c r="M1309" t="s">
        <v>98</v>
      </c>
      <c r="N1309" t="s">
        <v>28</v>
      </c>
      <c r="O1309" t="s">
        <v>90</v>
      </c>
      <c r="P1309" t="s">
        <v>2504</v>
      </c>
      <c r="Q1309">
        <v>1</v>
      </c>
      <c r="R1309">
        <v>153</v>
      </c>
      <c r="S1309">
        <v>-52</v>
      </c>
      <c r="T1309">
        <v>4</v>
      </c>
      <c r="U1309" t="b">
        <v>0</v>
      </c>
    </row>
    <row r="1310" spans="1:21" x14ac:dyDescent="0.25">
      <c r="A1310" t="s">
        <v>2502</v>
      </c>
      <c r="B1310" s="1">
        <v>41285</v>
      </c>
      <c r="C1310">
        <v>11</v>
      </c>
      <c r="D1310">
        <v>1</v>
      </c>
      <c r="E1310">
        <v>2013</v>
      </c>
      <c r="F1310" s="1">
        <v>41285</v>
      </c>
      <c r="G1310" t="s">
        <v>2503</v>
      </c>
      <c r="H1310" t="s">
        <v>23</v>
      </c>
      <c r="I1310" t="s">
        <v>24</v>
      </c>
      <c r="J1310" t="s">
        <v>24</v>
      </c>
      <c r="K1310" t="s">
        <v>25</v>
      </c>
      <c r="L1310" t="s">
        <v>70</v>
      </c>
      <c r="M1310" t="s">
        <v>98</v>
      </c>
      <c r="N1310" t="s">
        <v>28</v>
      </c>
      <c r="O1310" t="s">
        <v>48</v>
      </c>
      <c r="P1310" t="s">
        <v>2505</v>
      </c>
      <c r="Q1310">
        <v>1</v>
      </c>
      <c r="R1310">
        <v>77</v>
      </c>
      <c r="S1310">
        <v>-51</v>
      </c>
      <c r="T1310">
        <v>3</v>
      </c>
      <c r="U1310" t="b">
        <v>1</v>
      </c>
    </row>
    <row r="1311" spans="1:21" x14ac:dyDescent="0.25">
      <c r="A1311" t="s">
        <v>2502</v>
      </c>
      <c r="B1311" s="1">
        <v>41285</v>
      </c>
      <c r="C1311">
        <v>11</v>
      </c>
      <c r="D1311">
        <v>1</v>
      </c>
      <c r="E1311">
        <v>2013</v>
      </c>
      <c r="F1311" s="1">
        <v>41285</v>
      </c>
      <c r="G1311" t="s">
        <v>2503</v>
      </c>
      <c r="H1311" t="s">
        <v>23</v>
      </c>
      <c r="I1311" t="s">
        <v>24</v>
      </c>
      <c r="J1311" t="s">
        <v>24</v>
      </c>
      <c r="K1311" t="s">
        <v>25</v>
      </c>
      <c r="L1311" t="s">
        <v>70</v>
      </c>
      <c r="M1311" t="s">
        <v>98</v>
      </c>
      <c r="N1311" t="s">
        <v>28</v>
      </c>
      <c r="O1311" t="s">
        <v>39</v>
      </c>
      <c r="P1311" t="s">
        <v>2102</v>
      </c>
      <c r="Q1311">
        <v>1</v>
      </c>
      <c r="R1311">
        <v>75</v>
      </c>
      <c r="S1311">
        <v>-44</v>
      </c>
      <c r="T1311">
        <v>3</v>
      </c>
      <c r="U1311" t="b">
        <v>0</v>
      </c>
    </row>
    <row r="1312" spans="1:21" x14ac:dyDescent="0.25">
      <c r="A1312" t="s">
        <v>2506</v>
      </c>
      <c r="B1312" s="1">
        <v>41285</v>
      </c>
      <c r="C1312">
        <v>11</v>
      </c>
      <c r="D1312">
        <v>1</v>
      </c>
      <c r="E1312">
        <v>2013</v>
      </c>
      <c r="F1312" s="1">
        <v>41285</v>
      </c>
      <c r="G1312" t="s">
        <v>2507</v>
      </c>
      <c r="H1312" t="s">
        <v>61</v>
      </c>
      <c r="I1312" t="s">
        <v>722</v>
      </c>
      <c r="J1312" t="s">
        <v>2508</v>
      </c>
      <c r="K1312" t="s">
        <v>36</v>
      </c>
      <c r="L1312" t="s">
        <v>70</v>
      </c>
      <c r="M1312" t="s">
        <v>38</v>
      </c>
      <c r="N1312" t="s">
        <v>28</v>
      </c>
      <c r="O1312" t="s">
        <v>111</v>
      </c>
      <c r="P1312" t="s">
        <v>2509</v>
      </c>
      <c r="Q1312">
        <v>0</v>
      </c>
      <c r="R1312">
        <v>61</v>
      </c>
      <c r="S1312">
        <v>29</v>
      </c>
      <c r="T1312">
        <v>3</v>
      </c>
      <c r="U1312" t="b">
        <v>0</v>
      </c>
    </row>
    <row r="1313" spans="1:21" x14ac:dyDescent="0.25">
      <c r="A1313" t="s">
        <v>2510</v>
      </c>
      <c r="B1313" s="1">
        <v>41285</v>
      </c>
      <c r="C1313">
        <v>11</v>
      </c>
      <c r="D1313">
        <v>1</v>
      </c>
      <c r="E1313">
        <v>2013</v>
      </c>
      <c r="F1313" s="1">
        <v>41285</v>
      </c>
      <c r="G1313" t="s">
        <v>1356</v>
      </c>
      <c r="H1313" t="s">
        <v>61</v>
      </c>
      <c r="I1313" t="s">
        <v>722</v>
      </c>
      <c r="J1313" t="s">
        <v>1754</v>
      </c>
      <c r="K1313" t="s">
        <v>36</v>
      </c>
      <c r="L1313" t="s">
        <v>70</v>
      </c>
      <c r="M1313" t="s">
        <v>27</v>
      </c>
      <c r="N1313" t="s">
        <v>56</v>
      </c>
      <c r="O1313" t="s">
        <v>57</v>
      </c>
      <c r="P1313" t="s">
        <v>2511</v>
      </c>
      <c r="Q1313">
        <v>0</v>
      </c>
      <c r="R1313">
        <v>457</v>
      </c>
      <c r="S1313">
        <v>102</v>
      </c>
      <c r="T1313">
        <v>2</v>
      </c>
      <c r="U1313" t="b">
        <v>0</v>
      </c>
    </row>
    <row r="1314" spans="1:21" x14ac:dyDescent="0.25">
      <c r="A1314" t="s">
        <v>2512</v>
      </c>
      <c r="B1314" s="1">
        <v>41285</v>
      </c>
      <c r="C1314">
        <v>11</v>
      </c>
      <c r="D1314">
        <v>1</v>
      </c>
      <c r="E1314">
        <v>2013</v>
      </c>
      <c r="F1314" s="1">
        <v>41285</v>
      </c>
      <c r="G1314" t="s">
        <v>2513</v>
      </c>
      <c r="H1314" t="s">
        <v>61</v>
      </c>
      <c r="I1314" t="s">
        <v>1357</v>
      </c>
      <c r="J1314" t="s">
        <v>2514</v>
      </c>
      <c r="K1314" t="s">
        <v>36</v>
      </c>
      <c r="L1314" t="s">
        <v>37</v>
      </c>
      <c r="M1314" t="s">
        <v>38</v>
      </c>
      <c r="N1314" t="s">
        <v>71</v>
      </c>
      <c r="O1314" t="s">
        <v>72</v>
      </c>
      <c r="P1314" t="s">
        <v>1251</v>
      </c>
      <c r="Q1314">
        <v>0</v>
      </c>
      <c r="R1314">
        <v>552</v>
      </c>
      <c r="S1314">
        <v>165</v>
      </c>
      <c r="T1314">
        <v>5</v>
      </c>
      <c r="U1314" t="b">
        <v>0</v>
      </c>
    </row>
    <row r="1315" spans="1:21" x14ac:dyDescent="0.25">
      <c r="A1315" t="s">
        <v>2515</v>
      </c>
      <c r="B1315" s="1">
        <v>41285</v>
      </c>
      <c r="C1315">
        <v>11</v>
      </c>
      <c r="D1315">
        <v>1</v>
      </c>
      <c r="E1315">
        <v>2013</v>
      </c>
      <c r="F1315" s="1">
        <v>41285</v>
      </c>
      <c r="G1315" t="s">
        <v>1935</v>
      </c>
      <c r="H1315" t="s">
        <v>1260</v>
      </c>
      <c r="I1315" t="s">
        <v>1261</v>
      </c>
      <c r="J1315" t="s">
        <v>2516</v>
      </c>
      <c r="K1315" t="s">
        <v>25</v>
      </c>
      <c r="L1315" t="s">
        <v>26</v>
      </c>
      <c r="M1315" t="s">
        <v>38</v>
      </c>
      <c r="N1315" t="s">
        <v>71</v>
      </c>
      <c r="O1315" t="s">
        <v>72</v>
      </c>
      <c r="P1315" t="s">
        <v>2517</v>
      </c>
      <c r="Q1315">
        <v>0</v>
      </c>
      <c r="R1315">
        <v>990</v>
      </c>
      <c r="S1315">
        <v>475</v>
      </c>
      <c r="T1315">
        <v>7</v>
      </c>
      <c r="U1315" t="b">
        <v>1</v>
      </c>
    </row>
    <row r="1316" spans="1:21" x14ac:dyDescent="0.25">
      <c r="A1316" t="s">
        <v>2515</v>
      </c>
      <c r="B1316" s="1">
        <v>41285</v>
      </c>
      <c r="C1316">
        <v>11</v>
      </c>
      <c r="D1316">
        <v>1</v>
      </c>
      <c r="E1316">
        <v>2013</v>
      </c>
      <c r="F1316" s="1">
        <v>41285</v>
      </c>
      <c r="G1316" t="s">
        <v>1935</v>
      </c>
      <c r="H1316" t="s">
        <v>1260</v>
      </c>
      <c r="I1316" t="s">
        <v>1261</v>
      </c>
      <c r="J1316" t="s">
        <v>2516</v>
      </c>
      <c r="K1316" t="s">
        <v>25</v>
      </c>
      <c r="L1316" t="s">
        <v>26</v>
      </c>
      <c r="M1316" t="s">
        <v>38</v>
      </c>
      <c r="N1316" t="s">
        <v>71</v>
      </c>
      <c r="O1316" t="s">
        <v>72</v>
      </c>
      <c r="P1316" t="s">
        <v>2286</v>
      </c>
      <c r="Q1316">
        <v>0</v>
      </c>
      <c r="R1316">
        <v>294</v>
      </c>
      <c r="S1316">
        <v>85</v>
      </c>
      <c r="T1316">
        <v>2</v>
      </c>
      <c r="U1316" t="b">
        <v>0</v>
      </c>
    </row>
    <row r="1317" spans="1:21" x14ac:dyDescent="0.25">
      <c r="A1317" t="s">
        <v>2518</v>
      </c>
      <c r="B1317" s="1">
        <v>41285</v>
      </c>
      <c r="C1317">
        <v>11</v>
      </c>
      <c r="D1317">
        <v>1</v>
      </c>
      <c r="E1317">
        <v>2013</v>
      </c>
      <c r="F1317" s="1">
        <v>41285</v>
      </c>
      <c r="G1317" t="s">
        <v>1077</v>
      </c>
      <c r="H1317" t="s">
        <v>33</v>
      </c>
      <c r="I1317" t="s">
        <v>372</v>
      </c>
      <c r="J1317" t="s">
        <v>2519</v>
      </c>
      <c r="K1317" t="s">
        <v>36</v>
      </c>
      <c r="L1317" t="s">
        <v>70</v>
      </c>
      <c r="M1317" t="s">
        <v>27</v>
      </c>
      <c r="N1317" t="s">
        <v>28</v>
      </c>
      <c r="O1317" t="s">
        <v>183</v>
      </c>
      <c r="P1317" t="s">
        <v>184</v>
      </c>
      <c r="Q1317">
        <v>0</v>
      </c>
      <c r="R1317">
        <v>48</v>
      </c>
      <c r="S1317">
        <v>4</v>
      </c>
      <c r="T1317">
        <v>1</v>
      </c>
      <c r="U1317" t="b">
        <v>0</v>
      </c>
    </row>
    <row r="1318" spans="1:21" x14ac:dyDescent="0.25">
      <c r="A1318" t="s">
        <v>2520</v>
      </c>
      <c r="B1318" s="1">
        <v>41285</v>
      </c>
      <c r="C1318">
        <v>11</v>
      </c>
      <c r="D1318">
        <v>1</v>
      </c>
      <c r="E1318">
        <v>2013</v>
      </c>
      <c r="F1318" s="1">
        <v>41285</v>
      </c>
      <c r="G1318" t="s">
        <v>2521</v>
      </c>
      <c r="H1318" t="s">
        <v>33</v>
      </c>
      <c r="I1318" t="s">
        <v>189</v>
      </c>
      <c r="J1318" t="s">
        <v>190</v>
      </c>
      <c r="K1318" t="s">
        <v>36</v>
      </c>
      <c r="L1318" t="s">
        <v>70</v>
      </c>
      <c r="M1318" t="s">
        <v>38</v>
      </c>
      <c r="N1318" t="s">
        <v>28</v>
      </c>
      <c r="O1318" t="s">
        <v>29</v>
      </c>
      <c r="P1318" t="s">
        <v>1930</v>
      </c>
      <c r="Q1318">
        <v>0</v>
      </c>
      <c r="R1318">
        <v>158</v>
      </c>
      <c r="S1318">
        <v>28</v>
      </c>
      <c r="T1318">
        <v>3</v>
      </c>
      <c r="U1318" t="b">
        <v>0</v>
      </c>
    </row>
    <row r="1319" spans="1:21" x14ac:dyDescent="0.25">
      <c r="A1319" t="s">
        <v>2520</v>
      </c>
      <c r="B1319" s="1">
        <v>41285</v>
      </c>
      <c r="C1319">
        <v>11</v>
      </c>
      <c r="D1319">
        <v>1</v>
      </c>
      <c r="E1319">
        <v>2013</v>
      </c>
      <c r="F1319" s="1">
        <v>41285</v>
      </c>
      <c r="G1319" t="s">
        <v>2521</v>
      </c>
      <c r="H1319" t="s">
        <v>33</v>
      </c>
      <c r="I1319" t="s">
        <v>189</v>
      </c>
      <c r="J1319" t="s">
        <v>190</v>
      </c>
      <c r="K1319" t="s">
        <v>36</v>
      </c>
      <c r="L1319" t="s">
        <v>70</v>
      </c>
      <c r="M1319" t="s">
        <v>38</v>
      </c>
      <c r="N1319" t="s">
        <v>28</v>
      </c>
      <c r="O1319" t="s">
        <v>54</v>
      </c>
      <c r="P1319" t="s">
        <v>526</v>
      </c>
      <c r="Q1319">
        <v>0</v>
      </c>
      <c r="R1319">
        <v>55</v>
      </c>
      <c r="S1319">
        <v>-1</v>
      </c>
      <c r="T1319">
        <v>2</v>
      </c>
      <c r="U1319" t="b">
        <v>1</v>
      </c>
    </row>
    <row r="1320" spans="1:21" x14ac:dyDescent="0.25">
      <c r="A1320" t="s">
        <v>2515</v>
      </c>
      <c r="B1320" s="1">
        <v>41285</v>
      </c>
      <c r="C1320">
        <v>11</v>
      </c>
      <c r="D1320">
        <v>1</v>
      </c>
      <c r="E1320">
        <v>2013</v>
      </c>
      <c r="F1320" s="1">
        <v>41285</v>
      </c>
      <c r="G1320" t="s">
        <v>1935</v>
      </c>
      <c r="H1320" t="s">
        <v>1260</v>
      </c>
      <c r="I1320" t="s">
        <v>1261</v>
      </c>
      <c r="J1320" t="s">
        <v>2516</v>
      </c>
      <c r="K1320" t="s">
        <v>25</v>
      </c>
      <c r="L1320" t="s">
        <v>26</v>
      </c>
      <c r="M1320" t="s">
        <v>38</v>
      </c>
      <c r="N1320" t="s">
        <v>28</v>
      </c>
      <c r="O1320" t="s">
        <v>39</v>
      </c>
      <c r="P1320" t="s">
        <v>794</v>
      </c>
      <c r="Q1320">
        <v>0</v>
      </c>
      <c r="R1320">
        <v>52</v>
      </c>
      <c r="S1320">
        <v>4</v>
      </c>
      <c r="T1320">
        <v>4</v>
      </c>
      <c r="U1320" t="b">
        <v>0</v>
      </c>
    </row>
    <row r="1321" spans="1:21" x14ac:dyDescent="0.25">
      <c r="A1321" t="s">
        <v>2515</v>
      </c>
      <c r="B1321" s="1">
        <v>41285</v>
      </c>
      <c r="C1321">
        <v>11</v>
      </c>
      <c r="D1321">
        <v>1</v>
      </c>
      <c r="E1321">
        <v>2013</v>
      </c>
      <c r="F1321" s="1">
        <v>41285</v>
      </c>
      <c r="G1321" t="s">
        <v>1935</v>
      </c>
      <c r="H1321" t="s">
        <v>1260</v>
      </c>
      <c r="I1321" t="s">
        <v>1261</v>
      </c>
      <c r="J1321" t="s">
        <v>2516</v>
      </c>
      <c r="K1321" t="s">
        <v>25</v>
      </c>
      <c r="L1321" t="s">
        <v>26</v>
      </c>
      <c r="M1321" t="s">
        <v>38</v>
      </c>
      <c r="N1321" t="s">
        <v>28</v>
      </c>
      <c r="O1321" t="s">
        <v>29</v>
      </c>
      <c r="P1321" t="s">
        <v>2522</v>
      </c>
      <c r="Q1321">
        <v>0</v>
      </c>
      <c r="R1321">
        <v>30</v>
      </c>
      <c r="S1321">
        <v>5</v>
      </c>
      <c r="T1321">
        <v>2</v>
      </c>
      <c r="U1321" t="b">
        <v>0</v>
      </c>
    </row>
    <row r="1322" spans="1:21" x14ac:dyDescent="0.25">
      <c r="A1322" t="s">
        <v>2515</v>
      </c>
      <c r="B1322" s="1">
        <v>41285</v>
      </c>
      <c r="C1322">
        <v>11</v>
      </c>
      <c r="D1322">
        <v>1</v>
      </c>
      <c r="E1322">
        <v>2013</v>
      </c>
      <c r="F1322" s="1">
        <v>41285</v>
      </c>
      <c r="G1322" t="s">
        <v>1935</v>
      </c>
      <c r="H1322" t="s">
        <v>1260</v>
      </c>
      <c r="I1322" t="s">
        <v>1261</v>
      </c>
      <c r="J1322" t="s">
        <v>2516</v>
      </c>
      <c r="K1322" t="s">
        <v>25</v>
      </c>
      <c r="L1322" t="s">
        <v>26</v>
      </c>
      <c r="M1322" t="s">
        <v>38</v>
      </c>
      <c r="N1322" t="s">
        <v>28</v>
      </c>
      <c r="O1322" t="s">
        <v>54</v>
      </c>
      <c r="P1322" t="s">
        <v>1713</v>
      </c>
      <c r="Q1322">
        <v>0</v>
      </c>
      <c r="R1322">
        <v>30</v>
      </c>
      <c r="S1322">
        <v>5</v>
      </c>
      <c r="T1322">
        <v>3</v>
      </c>
      <c r="U1322" t="b">
        <v>0</v>
      </c>
    </row>
    <row r="1323" spans="1:21" x14ac:dyDescent="0.25">
      <c r="A1323" t="s">
        <v>2523</v>
      </c>
      <c r="B1323" s="1">
        <v>41285</v>
      </c>
      <c r="C1323">
        <v>11</v>
      </c>
      <c r="D1323">
        <v>1</v>
      </c>
      <c r="E1323">
        <v>2013</v>
      </c>
      <c r="F1323" s="1">
        <v>41285</v>
      </c>
      <c r="G1323" t="s">
        <v>2524</v>
      </c>
      <c r="H1323" t="s">
        <v>61</v>
      </c>
      <c r="I1323" t="s">
        <v>108</v>
      </c>
      <c r="J1323" t="s">
        <v>2525</v>
      </c>
      <c r="K1323" t="s">
        <v>36</v>
      </c>
      <c r="L1323" t="s">
        <v>37</v>
      </c>
      <c r="M1323" t="s">
        <v>38</v>
      </c>
      <c r="N1323" t="s">
        <v>28</v>
      </c>
      <c r="O1323" t="s">
        <v>48</v>
      </c>
      <c r="P1323" t="s">
        <v>807</v>
      </c>
      <c r="Q1323">
        <v>0</v>
      </c>
      <c r="R1323">
        <v>88</v>
      </c>
      <c r="S1323">
        <v>4</v>
      </c>
      <c r="T1323">
        <v>3</v>
      </c>
      <c r="U1323" t="b">
        <v>0</v>
      </c>
    </row>
    <row r="1324" spans="1:21" x14ac:dyDescent="0.25">
      <c r="A1324" t="s">
        <v>2523</v>
      </c>
      <c r="B1324" s="1">
        <v>41285</v>
      </c>
      <c r="C1324">
        <v>11</v>
      </c>
      <c r="D1324">
        <v>1</v>
      </c>
      <c r="E1324">
        <v>2013</v>
      </c>
      <c r="F1324" s="1">
        <v>41285</v>
      </c>
      <c r="G1324" t="s">
        <v>2524</v>
      </c>
      <c r="H1324" t="s">
        <v>61</v>
      </c>
      <c r="I1324" t="s">
        <v>108</v>
      </c>
      <c r="J1324" t="s">
        <v>2525</v>
      </c>
      <c r="K1324" t="s">
        <v>36</v>
      </c>
      <c r="L1324" t="s">
        <v>37</v>
      </c>
      <c r="M1324" t="s">
        <v>38</v>
      </c>
      <c r="N1324" t="s">
        <v>28</v>
      </c>
      <c r="O1324" t="s">
        <v>48</v>
      </c>
      <c r="P1324" t="s">
        <v>49</v>
      </c>
      <c r="Q1324">
        <v>0</v>
      </c>
      <c r="R1324">
        <v>87</v>
      </c>
      <c r="S1324">
        <v>10</v>
      </c>
      <c r="T1324">
        <v>3</v>
      </c>
      <c r="U1324" t="b">
        <v>1</v>
      </c>
    </row>
    <row r="1325" spans="1:21" x14ac:dyDescent="0.25">
      <c r="A1325" t="s">
        <v>2526</v>
      </c>
      <c r="B1325" s="1">
        <v>41306</v>
      </c>
      <c r="C1325">
        <v>1</v>
      </c>
      <c r="D1325">
        <v>2</v>
      </c>
      <c r="E1325">
        <v>2013</v>
      </c>
      <c r="F1325" s="1">
        <v>41306</v>
      </c>
      <c r="G1325" t="s">
        <v>1244</v>
      </c>
      <c r="H1325" t="s">
        <v>61</v>
      </c>
      <c r="I1325" t="s">
        <v>108</v>
      </c>
      <c r="J1325" t="s">
        <v>2527</v>
      </c>
      <c r="K1325" t="s">
        <v>36</v>
      </c>
      <c r="L1325" t="s">
        <v>37</v>
      </c>
      <c r="M1325" t="s">
        <v>38</v>
      </c>
      <c r="N1325" t="s">
        <v>28</v>
      </c>
      <c r="O1325" t="s">
        <v>90</v>
      </c>
      <c r="P1325" t="s">
        <v>2528</v>
      </c>
      <c r="Q1325">
        <v>0</v>
      </c>
      <c r="R1325">
        <v>1533</v>
      </c>
      <c r="S1325">
        <v>-34</v>
      </c>
      <c r="T1325">
        <v>3</v>
      </c>
      <c r="U1325" t="b">
        <v>0</v>
      </c>
    </row>
    <row r="1326" spans="1:21" x14ac:dyDescent="0.25">
      <c r="A1326" t="s">
        <v>2526</v>
      </c>
      <c r="B1326" s="1">
        <v>41306</v>
      </c>
      <c r="C1326">
        <v>1</v>
      </c>
      <c r="D1326">
        <v>2</v>
      </c>
      <c r="E1326">
        <v>2013</v>
      </c>
      <c r="F1326" s="1">
        <v>41306</v>
      </c>
      <c r="G1326" t="s">
        <v>1244</v>
      </c>
      <c r="H1326" t="s">
        <v>61</v>
      </c>
      <c r="I1326" t="s">
        <v>108</v>
      </c>
      <c r="J1326" t="s">
        <v>2527</v>
      </c>
      <c r="K1326" t="s">
        <v>36</v>
      </c>
      <c r="L1326" t="s">
        <v>37</v>
      </c>
      <c r="M1326" t="s">
        <v>38</v>
      </c>
      <c r="N1326" t="s">
        <v>28</v>
      </c>
      <c r="O1326" t="s">
        <v>54</v>
      </c>
      <c r="P1326" t="s">
        <v>2529</v>
      </c>
      <c r="Q1326">
        <v>0</v>
      </c>
      <c r="R1326">
        <v>130</v>
      </c>
      <c r="S1326">
        <v>52</v>
      </c>
      <c r="T1326">
        <v>3</v>
      </c>
      <c r="U1326" t="b">
        <v>1</v>
      </c>
    </row>
    <row r="1327" spans="1:21" x14ac:dyDescent="0.25">
      <c r="A1327" t="s">
        <v>2530</v>
      </c>
      <c r="B1327" s="1">
        <v>41306</v>
      </c>
      <c r="C1327">
        <v>1</v>
      </c>
      <c r="D1327">
        <v>2</v>
      </c>
      <c r="E1327">
        <v>2013</v>
      </c>
      <c r="F1327" s="1">
        <v>41306</v>
      </c>
      <c r="G1327" t="s">
        <v>2531</v>
      </c>
      <c r="H1327" t="s">
        <v>61</v>
      </c>
      <c r="I1327" t="s">
        <v>450</v>
      </c>
      <c r="J1327" t="s">
        <v>2532</v>
      </c>
      <c r="K1327" t="s">
        <v>36</v>
      </c>
      <c r="L1327" t="s">
        <v>70</v>
      </c>
      <c r="M1327" t="s">
        <v>98</v>
      </c>
      <c r="N1327" t="s">
        <v>28</v>
      </c>
      <c r="O1327" t="s">
        <v>48</v>
      </c>
      <c r="P1327" t="s">
        <v>1757</v>
      </c>
      <c r="Q1327">
        <v>0</v>
      </c>
      <c r="R1327">
        <v>137</v>
      </c>
      <c r="S1327">
        <v>22</v>
      </c>
      <c r="T1327">
        <v>3</v>
      </c>
      <c r="U1327" t="b">
        <v>0</v>
      </c>
    </row>
    <row r="1328" spans="1:21" x14ac:dyDescent="0.25">
      <c r="A1328" t="s">
        <v>2533</v>
      </c>
      <c r="B1328" s="1">
        <v>41306</v>
      </c>
      <c r="C1328">
        <v>1</v>
      </c>
      <c r="D1328">
        <v>2</v>
      </c>
      <c r="E1328">
        <v>2013</v>
      </c>
      <c r="F1328" s="1">
        <v>41306</v>
      </c>
      <c r="G1328" t="s">
        <v>734</v>
      </c>
      <c r="H1328" t="s">
        <v>61</v>
      </c>
      <c r="I1328" t="s">
        <v>108</v>
      </c>
      <c r="J1328" t="s">
        <v>2534</v>
      </c>
      <c r="K1328" t="s">
        <v>36</v>
      </c>
      <c r="L1328" t="s">
        <v>37</v>
      </c>
      <c r="M1328" t="s">
        <v>98</v>
      </c>
      <c r="N1328" t="s">
        <v>28</v>
      </c>
      <c r="O1328" t="s">
        <v>39</v>
      </c>
      <c r="P1328" t="s">
        <v>1238</v>
      </c>
      <c r="Q1328">
        <v>0</v>
      </c>
      <c r="R1328">
        <v>46</v>
      </c>
      <c r="S1328">
        <v>13</v>
      </c>
      <c r="T1328">
        <v>3</v>
      </c>
      <c r="U1328" t="b">
        <v>1</v>
      </c>
    </row>
    <row r="1329" spans="1:21" x14ac:dyDescent="0.25">
      <c r="A1329" t="s">
        <v>2533</v>
      </c>
      <c r="B1329" s="1">
        <v>41306</v>
      </c>
      <c r="C1329">
        <v>1</v>
      </c>
      <c r="D1329">
        <v>2</v>
      </c>
      <c r="E1329">
        <v>2013</v>
      </c>
      <c r="F1329" s="1">
        <v>41306</v>
      </c>
      <c r="G1329" t="s">
        <v>734</v>
      </c>
      <c r="H1329" t="s">
        <v>61</v>
      </c>
      <c r="I1329" t="s">
        <v>108</v>
      </c>
      <c r="J1329" t="s">
        <v>2534</v>
      </c>
      <c r="K1329" t="s">
        <v>36</v>
      </c>
      <c r="L1329" t="s">
        <v>37</v>
      </c>
      <c r="M1329" t="s">
        <v>98</v>
      </c>
      <c r="N1329" t="s">
        <v>28</v>
      </c>
      <c r="O1329" t="s">
        <v>29</v>
      </c>
      <c r="P1329" t="s">
        <v>2535</v>
      </c>
      <c r="Q1329">
        <v>0</v>
      </c>
      <c r="R1329">
        <v>112</v>
      </c>
      <c r="S1329">
        <v>55</v>
      </c>
      <c r="T1329">
        <v>4</v>
      </c>
      <c r="U1329" t="b">
        <v>0</v>
      </c>
    </row>
    <row r="1330" spans="1:21" x14ac:dyDescent="0.25">
      <c r="A1330" t="s">
        <v>2536</v>
      </c>
      <c r="B1330" s="1">
        <v>41306</v>
      </c>
      <c r="C1330">
        <v>1</v>
      </c>
      <c r="D1330">
        <v>2</v>
      </c>
      <c r="E1330">
        <v>2013</v>
      </c>
      <c r="F1330" s="1">
        <v>41306</v>
      </c>
      <c r="G1330" t="s">
        <v>2537</v>
      </c>
      <c r="H1330" t="s">
        <v>67</v>
      </c>
      <c r="I1330" t="s">
        <v>68</v>
      </c>
      <c r="J1330" t="s">
        <v>2538</v>
      </c>
      <c r="K1330" t="s">
        <v>25</v>
      </c>
      <c r="L1330" t="s">
        <v>37</v>
      </c>
      <c r="M1330" t="s">
        <v>38</v>
      </c>
      <c r="N1330" t="s">
        <v>71</v>
      </c>
      <c r="O1330" t="s">
        <v>72</v>
      </c>
      <c r="P1330" t="s">
        <v>2539</v>
      </c>
      <c r="Q1330">
        <v>0</v>
      </c>
      <c r="R1330">
        <v>1567</v>
      </c>
      <c r="S1330">
        <v>360</v>
      </c>
      <c r="T1330">
        <v>8</v>
      </c>
      <c r="U1330" t="b">
        <v>0</v>
      </c>
    </row>
    <row r="1331" spans="1:21" x14ac:dyDescent="0.25">
      <c r="A1331" t="s">
        <v>2540</v>
      </c>
      <c r="B1331" s="1">
        <v>41306</v>
      </c>
      <c r="C1331">
        <v>1</v>
      </c>
      <c r="D1331">
        <v>2</v>
      </c>
      <c r="E1331">
        <v>2013</v>
      </c>
      <c r="F1331" s="1">
        <v>41306</v>
      </c>
      <c r="G1331" t="s">
        <v>103</v>
      </c>
      <c r="H1331" t="s">
        <v>67</v>
      </c>
      <c r="I1331" t="s">
        <v>68</v>
      </c>
      <c r="J1331" t="s">
        <v>2541</v>
      </c>
      <c r="K1331" t="s">
        <v>25</v>
      </c>
      <c r="L1331" t="s">
        <v>70</v>
      </c>
      <c r="M1331" t="s">
        <v>38</v>
      </c>
      <c r="N1331" t="s">
        <v>28</v>
      </c>
      <c r="O1331" t="s">
        <v>111</v>
      </c>
      <c r="P1331" t="s">
        <v>967</v>
      </c>
      <c r="Q1331">
        <v>0</v>
      </c>
      <c r="R1331">
        <v>164</v>
      </c>
      <c r="S1331">
        <v>54</v>
      </c>
      <c r="T1331">
        <v>6</v>
      </c>
      <c r="U1331" t="b">
        <v>1</v>
      </c>
    </row>
    <row r="1332" spans="1:21" x14ac:dyDescent="0.25">
      <c r="A1332" t="s">
        <v>2542</v>
      </c>
      <c r="B1332" s="1">
        <v>41307</v>
      </c>
      <c r="C1332">
        <v>2</v>
      </c>
      <c r="D1332">
        <v>2</v>
      </c>
      <c r="E1332">
        <v>2013</v>
      </c>
      <c r="F1332" s="1">
        <v>41307</v>
      </c>
      <c r="G1332" t="s">
        <v>2543</v>
      </c>
      <c r="H1332" t="s">
        <v>61</v>
      </c>
      <c r="I1332" t="s">
        <v>308</v>
      </c>
      <c r="J1332" t="s">
        <v>892</v>
      </c>
      <c r="K1332" t="s">
        <v>36</v>
      </c>
      <c r="L1332" t="s">
        <v>37</v>
      </c>
      <c r="M1332" t="s">
        <v>38</v>
      </c>
      <c r="N1332" t="s">
        <v>28</v>
      </c>
      <c r="O1332" t="s">
        <v>227</v>
      </c>
      <c r="P1332" t="s">
        <v>2544</v>
      </c>
      <c r="Q1332">
        <v>0</v>
      </c>
      <c r="R1332">
        <v>34</v>
      </c>
      <c r="S1332">
        <v>12</v>
      </c>
      <c r="T1332">
        <v>3</v>
      </c>
      <c r="U1332" t="b">
        <v>1</v>
      </c>
    </row>
    <row r="1333" spans="1:21" x14ac:dyDescent="0.25">
      <c r="A1333" t="s">
        <v>2542</v>
      </c>
      <c r="B1333" s="1">
        <v>41307</v>
      </c>
      <c r="C1333">
        <v>2</v>
      </c>
      <c r="D1333">
        <v>2</v>
      </c>
      <c r="E1333">
        <v>2013</v>
      </c>
      <c r="F1333" s="1">
        <v>41307</v>
      </c>
      <c r="G1333" t="s">
        <v>2543</v>
      </c>
      <c r="H1333" t="s">
        <v>61</v>
      </c>
      <c r="I1333" t="s">
        <v>308</v>
      </c>
      <c r="J1333" t="s">
        <v>892</v>
      </c>
      <c r="K1333" t="s">
        <v>36</v>
      </c>
      <c r="L1333" t="s">
        <v>37</v>
      </c>
      <c r="M1333" t="s">
        <v>38</v>
      </c>
      <c r="N1333" t="s">
        <v>28</v>
      </c>
      <c r="O1333" t="s">
        <v>183</v>
      </c>
      <c r="P1333" t="s">
        <v>2545</v>
      </c>
      <c r="Q1333">
        <v>0</v>
      </c>
      <c r="R1333">
        <v>251</v>
      </c>
      <c r="S1333">
        <v>55</v>
      </c>
      <c r="T1333">
        <v>8</v>
      </c>
      <c r="U1333" t="b">
        <v>0</v>
      </c>
    </row>
    <row r="1334" spans="1:21" x14ac:dyDescent="0.25">
      <c r="A1334" t="s">
        <v>2546</v>
      </c>
      <c r="B1334" s="1">
        <v>41308</v>
      </c>
      <c r="C1334">
        <v>3</v>
      </c>
      <c r="D1334">
        <v>2</v>
      </c>
      <c r="E1334">
        <v>2013</v>
      </c>
      <c r="F1334" s="1">
        <v>41308</v>
      </c>
      <c r="G1334" t="s">
        <v>2547</v>
      </c>
      <c r="H1334" t="s">
        <v>61</v>
      </c>
      <c r="I1334" t="s">
        <v>62</v>
      </c>
      <c r="J1334" t="s">
        <v>63</v>
      </c>
      <c r="K1334" t="s">
        <v>36</v>
      </c>
      <c r="L1334" t="s">
        <v>70</v>
      </c>
      <c r="M1334" t="s">
        <v>38</v>
      </c>
      <c r="N1334" t="s">
        <v>71</v>
      </c>
      <c r="O1334" t="s">
        <v>72</v>
      </c>
      <c r="P1334" t="s">
        <v>2219</v>
      </c>
      <c r="Q1334">
        <v>0</v>
      </c>
      <c r="R1334">
        <v>329</v>
      </c>
      <c r="S1334">
        <v>4</v>
      </c>
      <c r="T1334">
        <v>1</v>
      </c>
      <c r="U1334" t="b">
        <v>1</v>
      </c>
    </row>
    <row r="1335" spans="1:21" x14ac:dyDescent="0.25">
      <c r="A1335" t="s">
        <v>2546</v>
      </c>
      <c r="B1335" s="1">
        <v>41308</v>
      </c>
      <c r="C1335">
        <v>3</v>
      </c>
      <c r="D1335">
        <v>2</v>
      </c>
      <c r="E1335">
        <v>2013</v>
      </c>
      <c r="F1335" s="1">
        <v>41308</v>
      </c>
      <c r="G1335" t="s">
        <v>2547</v>
      </c>
      <c r="H1335" t="s">
        <v>61</v>
      </c>
      <c r="I1335" t="s">
        <v>62</v>
      </c>
      <c r="J1335" t="s">
        <v>63</v>
      </c>
      <c r="K1335" t="s">
        <v>36</v>
      </c>
      <c r="L1335" t="s">
        <v>70</v>
      </c>
      <c r="M1335" t="s">
        <v>38</v>
      </c>
      <c r="N1335" t="s">
        <v>28</v>
      </c>
      <c r="O1335" t="s">
        <v>39</v>
      </c>
      <c r="P1335" t="s">
        <v>1943</v>
      </c>
      <c r="Q1335">
        <v>0</v>
      </c>
      <c r="R1335">
        <v>44</v>
      </c>
      <c r="S1335">
        <v>20</v>
      </c>
      <c r="T1335">
        <v>5</v>
      </c>
      <c r="U1335" t="b">
        <v>1</v>
      </c>
    </row>
    <row r="1336" spans="1:21" x14ac:dyDescent="0.25">
      <c r="A1336" t="s">
        <v>2546</v>
      </c>
      <c r="B1336" s="1">
        <v>41308</v>
      </c>
      <c r="C1336">
        <v>3</v>
      </c>
      <c r="D1336">
        <v>2</v>
      </c>
      <c r="E1336">
        <v>2013</v>
      </c>
      <c r="F1336" s="1">
        <v>41308</v>
      </c>
      <c r="G1336" t="s">
        <v>2547</v>
      </c>
      <c r="H1336" t="s">
        <v>61</v>
      </c>
      <c r="I1336" t="s">
        <v>62</v>
      </c>
      <c r="J1336" t="s">
        <v>63</v>
      </c>
      <c r="K1336" t="s">
        <v>36</v>
      </c>
      <c r="L1336" t="s">
        <v>70</v>
      </c>
      <c r="M1336" t="s">
        <v>38</v>
      </c>
      <c r="N1336" t="s">
        <v>28</v>
      </c>
      <c r="O1336" t="s">
        <v>227</v>
      </c>
      <c r="P1336" t="s">
        <v>1732</v>
      </c>
      <c r="Q1336">
        <v>0</v>
      </c>
      <c r="R1336">
        <v>9</v>
      </c>
      <c r="S1336">
        <v>3</v>
      </c>
      <c r="T1336">
        <v>2</v>
      </c>
      <c r="U1336" t="b">
        <v>0</v>
      </c>
    </row>
    <row r="1337" spans="1:21" x14ac:dyDescent="0.25">
      <c r="A1337" t="s">
        <v>2548</v>
      </c>
      <c r="B1337" s="1">
        <v>41309</v>
      </c>
      <c r="C1337">
        <v>4</v>
      </c>
      <c r="D1337">
        <v>2</v>
      </c>
      <c r="E1337">
        <v>2013</v>
      </c>
      <c r="F1337" s="1">
        <v>41309</v>
      </c>
      <c r="G1337" t="s">
        <v>312</v>
      </c>
      <c r="H1337" t="s">
        <v>120</v>
      </c>
      <c r="I1337" t="s">
        <v>121</v>
      </c>
      <c r="J1337" t="s">
        <v>2549</v>
      </c>
      <c r="K1337" t="s">
        <v>47</v>
      </c>
      <c r="L1337" t="s">
        <v>70</v>
      </c>
      <c r="M1337" t="s">
        <v>98</v>
      </c>
      <c r="N1337" t="s">
        <v>71</v>
      </c>
      <c r="O1337" t="s">
        <v>72</v>
      </c>
      <c r="P1337" t="s">
        <v>2550</v>
      </c>
      <c r="Q1337">
        <v>0</v>
      </c>
      <c r="R1337">
        <v>371</v>
      </c>
      <c r="S1337">
        <v>41</v>
      </c>
      <c r="T1337">
        <v>3</v>
      </c>
      <c r="U1337" t="b">
        <v>0</v>
      </c>
    </row>
    <row r="1338" spans="1:21" x14ac:dyDescent="0.25">
      <c r="A1338" t="s">
        <v>2548</v>
      </c>
      <c r="B1338" s="1">
        <v>41309</v>
      </c>
      <c r="C1338">
        <v>4</v>
      </c>
      <c r="D1338">
        <v>2</v>
      </c>
      <c r="E1338">
        <v>2013</v>
      </c>
      <c r="F1338" s="1">
        <v>41309</v>
      </c>
      <c r="G1338" t="s">
        <v>312</v>
      </c>
      <c r="H1338" t="s">
        <v>120</v>
      </c>
      <c r="I1338" t="s">
        <v>121</v>
      </c>
      <c r="J1338" t="s">
        <v>2549</v>
      </c>
      <c r="K1338" t="s">
        <v>47</v>
      </c>
      <c r="L1338" t="s">
        <v>70</v>
      </c>
      <c r="M1338" t="s">
        <v>98</v>
      </c>
      <c r="N1338" t="s">
        <v>28</v>
      </c>
      <c r="O1338" t="s">
        <v>90</v>
      </c>
      <c r="P1338" t="s">
        <v>2551</v>
      </c>
      <c r="Q1338">
        <v>0</v>
      </c>
      <c r="R1338">
        <v>2637</v>
      </c>
      <c r="S1338">
        <v>949</v>
      </c>
      <c r="T1338">
        <v>5</v>
      </c>
      <c r="U1338" t="b">
        <v>0</v>
      </c>
    </row>
    <row r="1339" spans="1:21" x14ac:dyDescent="0.25">
      <c r="A1339" t="s">
        <v>2548</v>
      </c>
      <c r="B1339" s="1">
        <v>41309</v>
      </c>
      <c r="C1339">
        <v>4</v>
      </c>
      <c r="D1339">
        <v>2</v>
      </c>
      <c r="E1339">
        <v>2013</v>
      </c>
      <c r="F1339" s="1">
        <v>41309</v>
      </c>
      <c r="G1339" t="s">
        <v>312</v>
      </c>
      <c r="H1339" t="s">
        <v>120</v>
      </c>
      <c r="I1339" t="s">
        <v>121</v>
      </c>
      <c r="J1339" t="s">
        <v>2549</v>
      </c>
      <c r="K1339" t="s">
        <v>47</v>
      </c>
      <c r="L1339" t="s">
        <v>70</v>
      </c>
      <c r="M1339" t="s">
        <v>98</v>
      </c>
      <c r="N1339" t="s">
        <v>28</v>
      </c>
      <c r="O1339" t="s">
        <v>48</v>
      </c>
      <c r="P1339" t="s">
        <v>772</v>
      </c>
      <c r="Q1339">
        <v>0</v>
      </c>
      <c r="R1339">
        <v>26</v>
      </c>
      <c r="S1339">
        <v>8</v>
      </c>
      <c r="T1339">
        <v>2</v>
      </c>
      <c r="U1339" t="b">
        <v>1</v>
      </c>
    </row>
    <row r="1340" spans="1:21" x14ac:dyDescent="0.25">
      <c r="A1340" t="s">
        <v>2548</v>
      </c>
      <c r="B1340" s="1">
        <v>41309</v>
      </c>
      <c r="C1340">
        <v>4</v>
      </c>
      <c r="D1340">
        <v>2</v>
      </c>
      <c r="E1340">
        <v>2013</v>
      </c>
      <c r="F1340" s="1">
        <v>41309</v>
      </c>
      <c r="G1340" t="s">
        <v>312</v>
      </c>
      <c r="H1340" t="s">
        <v>120</v>
      </c>
      <c r="I1340" t="s">
        <v>121</v>
      </c>
      <c r="J1340" t="s">
        <v>2549</v>
      </c>
      <c r="K1340" t="s">
        <v>47</v>
      </c>
      <c r="L1340" t="s">
        <v>70</v>
      </c>
      <c r="M1340" t="s">
        <v>98</v>
      </c>
      <c r="N1340" t="s">
        <v>28</v>
      </c>
      <c r="O1340" t="s">
        <v>29</v>
      </c>
      <c r="P1340" t="s">
        <v>344</v>
      </c>
      <c r="Q1340">
        <v>0</v>
      </c>
      <c r="R1340">
        <v>227</v>
      </c>
      <c r="S1340">
        <v>95</v>
      </c>
      <c r="T1340">
        <v>8</v>
      </c>
      <c r="U1340" t="b">
        <v>1</v>
      </c>
    </row>
    <row r="1341" spans="1:21" x14ac:dyDescent="0.25">
      <c r="A1341" t="s">
        <v>2548</v>
      </c>
      <c r="B1341" s="1">
        <v>41309</v>
      </c>
      <c r="C1341">
        <v>4</v>
      </c>
      <c r="D1341">
        <v>2</v>
      </c>
      <c r="E1341">
        <v>2013</v>
      </c>
      <c r="F1341" s="1">
        <v>41309</v>
      </c>
      <c r="G1341" t="s">
        <v>312</v>
      </c>
      <c r="H1341" t="s">
        <v>120</v>
      </c>
      <c r="I1341" t="s">
        <v>121</v>
      </c>
      <c r="J1341" t="s">
        <v>2549</v>
      </c>
      <c r="K1341" t="s">
        <v>47</v>
      </c>
      <c r="L1341" t="s">
        <v>70</v>
      </c>
      <c r="M1341" t="s">
        <v>98</v>
      </c>
      <c r="N1341" t="s">
        <v>28</v>
      </c>
      <c r="O1341" t="s">
        <v>29</v>
      </c>
      <c r="P1341" t="s">
        <v>670</v>
      </c>
      <c r="Q1341">
        <v>0</v>
      </c>
      <c r="R1341">
        <v>136</v>
      </c>
      <c r="S1341">
        <v>15</v>
      </c>
      <c r="T1341">
        <v>4</v>
      </c>
      <c r="U1341" t="b">
        <v>1</v>
      </c>
    </row>
    <row r="1342" spans="1:21" x14ac:dyDescent="0.25">
      <c r="A1342" t="s">
        <v>2552</v>
      </c>
      <c r="B1342" s="1">
        <v>41309</v>
      </c>
      <c r="C1342">
        <v>4</v>
      </c>
      <c r="D1342">
        <v>2</v>
      </c>
      <c r="E1342">
        <v>2013</v>
      </c>
      <c r="F1342" s="1">
        <v>41309</v>
      </c>
      <c r="G1342" t="s">
        <v>2553</v>
      </c>
      <c r="H1342" t="s">
        <v>61</v>
      </c>
      <c r="I1342" t="s">
        <v>108</v>
      </c>
      <c r="J1342" t="s">
        <v>2554</v>
      </c>
      <c r="K1342" t="s">
        <v>36</v>
      </c>
      <c r="L1342" t="s">
        <v>70</v>
      </c>
      <c r="M1342" t="s">
        <v>38</v>
      </c>
      <c r="N1342" t="s">
        <v>28</v>
      </c>
      <c r="O1342" t="s">
        <v>90</v>
      </c>
      <c r="P1342" t="s">
        <v>1694</v>
      </c>
      <c r="Q1342">
        <v>0</v>
      </c>
      <c r="R1342">
        <v>1339</v>
      </c>
      <c r="S1342">
        <v>223</v>
      </c>
      <c r="T1342">
        <v>3</v>
      </c>
      <c r="U1342" t="b">
        <v>0</v>
      </c>
    </row>
    <row r="1343" spans="1:21" x14ac:dyDescent="0.25">
      <c r="A1343" t="s">
        <v>2555</v>
      </c>
      <c r="B1343" s="1">
        <v>41309</v>
      </c>
      <c r="C1343">
        <v>4</v>
      </c>
      <c r="D1343">
        <v>2</v>
      </c>
      <c r="E1343">
        <v>2013</v>
      </c>
      <c r="F1343" s="1">
        <v>41309</v>
      </c>
      <c r="G1343" t="s">
        <v>103</v>
      </c>
      <c r="H1343" t="s">
        <v>61</v>
      </c>
      <c r="I1343" t="s">
        <v>62</v>
      </c>
      <c r="J1343" t="s">
        <v>1789</v>
      </c>
      <c r="K1343" t="s">
        <v>36</v>
      </c>
      <c r="L1343" t="s">
        <v>70</v>
      </c>
      <c r="M1343" t="s">
        <v>98</v>
      </c>
      <c r="N1343" t="s">
        <v>28</v>
      </c>
      <c r="O1343" t="s">
        <v>54</v>
      </c>
      <c r="P1343" t="s">
        <v>2529</v>
      </c>
      <c r="Q1343">
        <v>0</v>
      </c>
      <c r="R1343">
        <v>302</v>
      </c>
      <c r="S1343">
        <v>121</v>
      </c>
      <c r="T1343">
        <v>7</v>
      </c>
      <c r="U1343" t="b">
        <v>0</v>
      </c>
    </row>
    <row r="1344" spans="1:21" x14ac:dyDescent="0.25">
      <c r="A1344" t="s">
        <v>2556</v>
      </c>
      <c r="B1344" s="1">
        <v>41309</v>
      </c>
      <c r="C1344">
        <v>4</v>
      </c>
      <c r="D1344">
        <v>2</v>
      </c>
      <c r="E1344">
        <v>2013</v>
      </c>
      <c r="F1344" s="1">
        <v>41309</v>
      </c>
      <c r="G1344" t="s">
        <v>713</v>
      </c>
      <c r="H1344" t="s">
        <v>120</v>
      </c>
      <c r="I1344" t="s">
        <v>121</v>
      </c>
      <c r="J1344" t="s">
        <v>122</v>
      </c>
      <c r="K1344" t="s">
        <v>47</v>
      </c>
      <c r="L1344" t="s">
        <v>37</v>
      </c>
      <c r="M1344" t="s">
        <v>38</v>
      </c>
      <c r="N1344" t="s">
        <v>28</v>
      </c>
      <c r="O1344" t="s">
        <v>39</v>
      </c>
      <c r="P1344" t="s">
        <v>41</v>
      </c>
      <c r="Q1344">
        <v>0</v>
      </c>
      <c r="R1344">
        <v>24</v>
      </c>
      <c r="S1344">
        <v>8</v>
      </c>
      <c r="T1344">
        <v>4</v>
      </c>
      <c r="U1344" t="b">
        <v>0</v>
      </c>
    </row>
    <row r="1345" spans="1:21" x14ac:dyDescent="0.25">
      <c r="A1345" t="s">
        <v>2557</v>
      </c>
      <c r="B1345" s="1">
        <v>41309</v>
      </c>
      <c r="C1345">
        <v>4</v>
      </c>
      <c r="D1345">
        <v>2</v>
      </c>
      <c r="E1345">
        <v>2013</v>
      </c>
      <c r="F1345" s="1">
        <v>41309</v>
      </c>
      <c r="G1345" t="s">
        <v>2558</v>
      </c>
      <c r="H1345" t="s">
        <v>44</v>
      </c>
      <c r="I1345" t="s">
        <v>280</v>
      </c>
      <c r="J1345" t="s">
        <v>2559</v>
      </c>
      <c r="K1345" t="s">
        <v>47</v>
      </c>
      <c r="L1345" t="s">
        <v>37</v>
      </c>
      <c r="M1345" t="s">
        <v>38</v>
      </c>
      <c r="N1345" t="s">
        <v>71</v>
      </c>
      <c r="O1345" t="s">
        <v>295</v>
      </c>
      <c r="P1345" t="s">
        <v>966</v>
      </c>
      <c r="Q1345">
        <v>0</v>
      </c>
      <c r="R1345">
        <v>445</v>
      </c>
      <c r="S1345">
        <v>209</v>
      </c>
      <c r="T1345">
        <v>4</v>
      </c>
      <c r="U1345" t="b">
        <v>1</v>
      </c>
    </row>
    <row r="1346" spans="1:21" x14ac:dyDescent="0.25">
      <c r="A1346" t="s">
        <v>2557</v>
      </c>
      <c r="B1346" s="1">
        <v>41309</v>
      </c>
      <c r="C1346">
        <v>4</v>
      </c>
      <c r="D1346">
        <v>2</v>
      </c>
      <c r="E1346">
        <v>2013</v>
      </c>
      <c r="F1346" s="1">
        <v>41309</v>
      </c>
      <c r="G1346" t="s">
        <v>2558</v>
      </c>
      <c r="H1346" t="s">
        <v>44</v>
      </c>
      <c r="I1346" t="s">
        <v>280</v>
      </c>
      <c r="J1346" t="s">
        <v>2559</v>
      </c>
      <c r="K1346" t="s">
        <v>47</v>
      </c>
      <c r="L1346" t="s">
        <v>37</v>
      </c>
      <c r="M1346" t="s">
        <v>38</v>
      </c>
      <c r="N1346" t="s">
        <v>28</v>
      </c>
      <c r="O1346" t="s">
        <v>151</v>
      </c>
      <c r="P1346" t="s">
        <v>1933</v>
      </c>
      <c r="Q1346">
        <v>0</v>
      </c>
      <c r="R1346">
        <v>32</v>
      </c>
      <c r="S1346">
        <v>5</v>
      </c>
      <c r="T1346">
        <v>3</v>
      </c>
      <c r="U1346" t="b">
        <v>1</v>
      </c>
    </row>
    <row r="1347" spans="1:21" x14ac:dyDescent="0.25">
      <c r="A1347" t="s">
        <v>2557</v>
      </c>
      <c r="B1347" s="1">
        <v>41309</v>
      </c>
      <c r="C1347">
        <v>4</v>
      </c>
      <c r="D1347">
        <v>2</v>
      </c>
      <c r="E1347">
        <v>2013</v>
      </c>
      <c r="F1347" s="1">
        <v>41309</v>
      </c>
      <c r="G1347" t="s">
        <v>2558</v>
      </c>
      <c r="H1347" t="s">
        <v>44</v>
      </c>
      <c r="I1347" t="s">
        <v>280</v>
      </c>
      <c r="J1347" t="s">
        <v>2559</v>
      </c>
      <c r="K1347" t="s">
        <v>47</v>
      </c>
      <c r="L1347" t="s">
        <v>37</v>
      </c>
      <c r="M1347" t="s">
        <v>38</v>
      </c>
      <c r="N1347" t="s">
        <v>56</v>
      </c>
      <c r="O1347" t="s">
        <v>104</v>
      </c>
      <c r="P1347" t="s">
        <v>2022</v>
      </c>
      <c r="Q1347">
        <v>0</v>
      </c>
      <c r="R1347">
        <v>300</v>
      </c>
      <c r="S1347">
        <v>-125</v>
      </c>
      <c r="T1347">
        <v>3</v>
      </c>
      <c r="U1347" t="b">
        <v>1</v>
      </c>
    </row>
    <row r="1348" spans="1:21" x14ac:dyDescent="0.25">
      <c r="A1348" t="s">
        <v>2560</v>
      </c>
      <c r="B1348" s="1">
        <v>41309</v>
      </c>
      <c r="C1348">
        <v>4</v>
      </c>
      <c r="D1348">
        <v>2</v>
      </c>
      <c r="E1348">
        <v>2013</v>
      </c>
      <c r="F1348" s="1">
        <v>41309</v>
      </c>
      <c r="G1348" t="s">
        <v>2561</v>
      </c>
      <c r="H1348" t="s">
        <v>320</v>
      </c>
      <c r="I1348" t="s">
        <v>2562</v>
      </c>
      <c r="J1348" t="s">
        <v>2562</v>
      </c>
      <c r="K1348" t="s">
        <v>36</v>
      </c>
      <c r="L1348" t="s">
        <v>26</v>
      </c>
      <c r="M1348" t="s">
        <v>38</v>
      </c>
      <c r="N1348" t="s">
        <v>28</v>
      </c>
      <c r="O1348" t="s">
        <v>48</v>
      </c>
      <c r="P1348" t="s">
        <v>1961</v>
      </c>
      <c r="Q1348">
        <v>0</v>
      </c>
      <c r="R1348">
        <v>107</v>
      </c>
      <c r="S1348">
        <v>9</v>
      </c>
      <c r="T1348">
        <v>2</v>
      </c>
      <c r="U1348" t="b">
        <v>1</v>
      </c>
    </row>
    <row r="1349" spans="1:21" x14ac:dyDescent="0.25">
      <c r="A1349" t="s">
        <v>2563</v>
      </c>
      <c r="B1349" s="1">
        <v>41309</v>
      </c>
      <c r="C1349">
        <v>4</v>
      </c>
      <c r="D1349">
        <v>2</v>
      </c>
      <c r="E1349">
        <v>2013</v>
      </c>
      <c r="F1349" s="1">
        <v>41309</v>
      </c>
      <c r="G1349" t="s">
        <v>1379</v>
      </c>
      <c r="H1349" t="s">
        <v>61</v>
      </c>
      <c r="I1349" t="s">
        <v>308</v>
      </c>
      <c r="J1349" t="s">
        <v>2564</v>
      </c>
      <c r="K1349" t="s">
        <v>36</v>
      </c>
      <c r="L1349" t="s">
        <v>37</v>
      </c>
      <c r="M1349" t="s">
        <v>27</v>
      </c>
      <c r="N1349" t="s">
        <v>56</v>
      </c>
      <c r="O1349" t="s">
        <v>185</v>
      </c>
      <c r="P1349" t="s">
        <v>1725</v>
      </c>
      <c r="Q1349">
        <v>0</v>
      </c>
      <c r="R1349">
        <v>406</v>
      </c>
      <c r="S1349">
        <v>-10</v>
      </c>
      <c r="T1349">
        <v>2</v>
      </c>
      <c r="U1349" t="b">
        <v>1</v>
      </c>
    </row>
    <row r="1350" spans="1:21" x14ac:dyDescent="0.25">
      <c r="A1350" t="s">
        <v>2563</v>
      </c>
      <c r="B1350" s="1">
        <v>41309</v>
      </c>
      <c r="C1350">
        <v>4</v>
      </c>
      <c r="D1350">
        <v>2</v>
      </c>
      <c r="E1350">
        <v>2013</v>
      </c>
      <c r="F1350" s="1">
        <v>41309</v>
      </c>
      <c r="G1350" t="s">
        <v>1379</v>
      </c>
      <c r="H1350" t="s">
        <v>61</v>
      </c>
      <c r="I1350" t="s">
        <v>308</v>
      </c>
      <c r="J1350" t="s">
        <v>2564</v>
      </c>
      <c r="K1350" t="s">
        <v>36</v>
      </c>
      <c r="L1350" t="s">
        <v>37</v>
      </c>
      <c r="M1350" t="s">
        <v>27</v>
      </c>
      <c r="N1350" t="s">
        <v>56</v>
      </c>
      <c r="O1350" t="s">
        <v>104</v>
      </c>
      <c r="P1350" t="s">
        <v>256</v>
      </c>
      <c r="Q1350">
        <v>0</v>
      </c>
      <c r="R1350">
        <v>534</v>
      </c>
      <c r="S1350">
        <v>119</v>
      </c>
      <c r="T1350">
        <v>7</v>
      </c>
      <c r="U1350" t="b">
        <v>1</v>
      </c>
    </row>
    <row r="1351" spans="1:21" x14ac:dyDescent="0.25">
      <c r="A1351" t="s">
        <v>2565</v>
      </c>
      <c r="B1351" s="1">
        <v>41310</v>
      </c>
      <c r="C1351">
        <v>5</v>
      </c>
      <c r="D1351">
        <v>2</v>
      </c>
      <c r="E1351">
        <v>2013</v>
      </c>
      <c r="F1351" s="1">
        <v>41310</v>
      </c>
      <c r="G1351" t="s">
        <v>2566</v>
      </c>
      <c r="H1351" t="s">
        <v>61</v>
      </c>
      <c r="I1351" t="s">
        <v>108</v>
      </c>
      <c r="J1351" t="s">
        <v>2567</v>
      </c>
      <c r="K1351" t="s">
        <v>36</v>
      </c>
      <c r="L1351" t="s">
        <v>37</v>
      </c>
      <c r="M1351" t="s">
        <v>38</v>
      </c>
      <c r="N1351" t="s">
        <v>28</v>
      </c>
      <c r="O1351" t="s">
        <v>111</v>
      </c>
      <c r="P1351" t="s">
        <v>967</v>
      </c>
      <c r="Q1351">
        <v>0</v>
      </c>
      <c r="R1351">
        <v>137</v>
      </c>
      <c r="S1351">
        <v>45</v>
      </c>
      <c r="T1351">
        <v>5</v>
      </c>
      <c r="U1351" t="b">
        <v>1</v>
      </c>
    </row>
    <row r="1352" spans="1:21" x14ac:dyDescent="0.25">
      <c r="A1352" t="s">
        <v>2565</v>
      </c>
      <c r="B1352" s="1">
        <v>41310</v>
      </c>
      <c r="C1352">
        <v>5</v>
      </c>
      <c r="D1352">
        <v>2</v>
      </c>
      <c r="E1352">
        <v>2013</v>
      </c>
      <c r="F1352" s="1">
        <v>41310</v>
      </c>
      <c r="G1352" t="s">
        <v>2566</v>
      </c>
      <c r="H1352" t="s">
        <v>61</v>
      </c>
      <c r="I1352" t="s">
        <v>108</v>
      </c>
      <c r="J1352" t="s">
        <v>2567</v>
      </c>
      <c r="K1352" t="s">
        <v>36</v>
      </c>
      <c r="L1352" t="s">
        <v>37</v>
      </c>
      <c r="M1352" t="s">
        <v>38</v>
      </c>
      <c r="N1352" t="s">
        <v>56</v>
      </c>
      <c r="O1352" t="s">
        <v>185</v>
      </c>
      <c r="P1352" t="s">
        <v>2152</v>
      </c>
      <c r="Q1352">
        <v>0</v>
      </c>
      <c r="R1352">
        <v>313</v>
      </c>
      <c r="S1352">
        <v>-26</v>
      </c>
      <c r="T1352">
        <v>3</v>
      </c>
      <c r="U1352" t="b">
        <v>0</v>
      </c>
    </row>
    <row r="1353" spans="1:21" x14ac:dyDescent="0.25">
      <c r="A1353" t="s">
        <v>2568</v>
      </c>
      <c r="B1353" s="1">
        <v>41310</v>
      </c>
      <c r="C1353">
        <v>5</v>
      </c>
      <c r="D1353">
        <v>2</v>
      </c>
      <c r="E1353">
        <v>2013</v>
      </c>
      <c r="F1353" s="1">
        <v>41310</v>
      </c>
      <c r="G1353" t="s">
        <v>1461</v>
      </c>
      <c r="H1353" t="s">
        <v>67</v>
      </c>
      <c r="I1353" t="s">
        <v>68</v>
      </c>
      <c r="J1353" t="s">
        <v>255</v>
      </c>
      <c r="K1353" t="s">
        <v>25</v>
      </c>
      <c r="L1353" t="s">
        <v>70</v>
      </c>
      <c r="M1353" t="s">
        <v>98</v>
      </c>
      <c r="N1353" t="s">
        <v>71</v>
      </c>
      <c r="O1353" t="s">
        <v>295</v>
      </c>
      <c r="P1353" t="s">
        <v>1857</v>
      </c>
      <c r="Q1353">
        <v>0</v>
      </c>
      <c r="R1353">
        <v>93</v>
      </c>
      <c r="S1353">
        <v>-62</v>
      </c>
      <c r="T1353">
        <v>7</v>
      </c>
      <c r="U1353" t="b">
        <v>1</v>
      </c>
    </row>
    <row r="1354" spans="1:21" x14ac:dyDescent="0.25">
      <c r="A1354" t="s">
        <v>2568</v>
      </c>
      <c r="B1354" s="1">
        <v>41310</v>
      </c>
      <c r="C1354">
        <v>5</v>
      </c>
      <c r="D1354">
        <v>2</v>
      </c>
      <c r="E1354">
        <v>2013</v>
      </c>
      <c r="F1354" s="1">
        <v>41310</v>
      </c>
      <c r="G1354" t="s">
        <v>1461</v>
      </c>
      <c r="H1354" t="s">
        <v>67</v>
      </c>
      <c r="I1354" t="s">
        <v>68</v>
      </c>
      <c r="J1354" t="s">
        <v>255</v>
      </c>
      <c r="K1354" t="s">
        <v>25</v>
      </c>
      <c r="L1354" t="s">
        <v>70</v>
      </c>
      <c r="M1354" t="s">
        <v>98</v>
      </c>
      <c r="N1354" t="s">
        <v>28</v>
      </c>
      <c r="O1354" t="s">
        <v>183</v>
      </c>
      <c r="P1354" t="s">
        <v>2569</v>
      </c>
      <c r="Q1354">
        <v>0</v>
      </c>
      <c r="R1354">
        <v>172</v>
      </c>
      <c r="S1354">
        <v>34</v>
      </c>
      <c r="T1354">
        <v>6</v>
      </c>
      <c r="U1354" t="b">
        <v>0</v>
      </c>
    </row>
    <row r="1355" spans="1:21" x14ac:dyDescent="0.25">
      <c r="A1355" t="s">
        <v>2570</v>
      </c>
      <c r="B1355" s="1">
        <v>41311</v>
      </c>
      <c r="C1355">
        <v>6</v>
      </c>
      <c r="D1355">
        <v>2</v>
      </c>
      <c r="E1355">
        <v>2013</v>
      </c>
      <c r="F1355" s="1">
        <v>41311</v>
      </c>
      <c r="G1355" t="s">
        <v>1197</v>
      </c>
      <c r="H1355" t="s">
        <v>33</v>
      </c>
      <c r="I1355" t="s">
        <v>347</v>
      </c>
      <c r="J1355" t="s">
        <v>347</v>
      </c>
      <c r="K1355" t="s">
        <v>36</v>
      </c>
      <c r="L1355" t="s">
        <v>37</v>
      </c>
      <c r="M1355" t="s">
        <v>38</v>
      </c>
      <c r="N1355" t="s">
        <v>28</v>
      </c>
      <c r="O1355" t="s">
        <v>111</v>
      </c>
      <c r="P1355" t="s">
        <v>1697</v>
      </c>
      <c r="Q1355">
        <v>0</v>
      </c>
      <c r="R1355">
        <v>75</v>
      </c>
      <c r="S1355">
        <v>4</v>
      </c>
      <c r="T1355">
        <v>3</v>
      </c>
      <c r="U1355" t="b">
        <v>1</v>
      </c>
    </row>
    <row r="1356" spans="1:21" x14ac:dyDescent="0.25">
      <c r="A1356" t="s">
        <v>2570</v>
      </c>
      <c r="B1356" s="1">
        <v>41311</v>
      </c>
      <c r="C1356">
        <v>6</v>
      </c>
      <c r="D1356">
        <v>2</v>
      </c>
      <c r="E1356">
        <v>2013</v>
      </c>
      <c r="F1356" s="1">
        <v>41311</v>
      </c>
      <c r="G1356" t="s">
        <v>1197</v>
      </c>
      <c r="H1356" t="s">
        <v>33</v>
      </c>
      <c r="I1356" t="s">
        <v>347</v>
      </c>
      <c r="J1356" t="s">
        <v>347</v>
      </c>
      <c r="K1356" t="s">
        <v>36</v>
      </c>
      <c r="L1356" t="s">
        <v>37</v>
      </c>
      <c r="M1356" t="s">
        <v>38</v>
      </c>
      <c r="N1356" t="s">
        <v>56</v>
      </c>
      <c r="O1356" t="s">
        <v>104</v>
      </c>
      <c r="P1356" t="s">
        <v>2571</v>
      </c>
      <c r="Q1356">
        <v>0</v>
      </c>
      <c r="R1356">
        <v>409</v>
      </c>
      <c r="S1356">
        <v>78</v>
      </c>
      <c r="T1356">
        <v>5</v>
      </c>
      <c r="U1356" t="b">
        <v>1</v>
      </c>
    </row>
    <row r="1357" spans="1:21" x14ac:dyDescent="0.25">
      <c r="A1357" t="s">
        <v>2572</v>
      </c>
      <c r="B1357" s="1">
        <v>41311</v>
      </c>
      <c r="C1357">
        <v>6</v>
      </c>
      <c r="D1357">
        <v>2</v>
      </c>
      <c r="E1357">
        <v>2013</v>
      </c>
      <c r="F1357" s="1">
        <v>41311</v>
      </c>
      <c r="G1357" t="s">
        <v>2053</v>
      </c>
      <c r="H1357" t="s">
        <v>61</v>
      </c>
      <c r="I1357" t="s">
        <v>115</v>
      </c>
      <c r="J1357" t="s">
        <v>581</v>
      </c>
      <c r="K1357" t="s">
        <v>36</v>
      </c>
      <c r="L1357" t="s">
        <v>70</v>
      </c>
      <c r="M1357" t="s">
        <v>38</v>
      </c>
      <c r="N1357" t="s">
        <v>28</v>
      </c>
      <c r="O1357" t="s">
        <v>48</v>
      </c>
      <c r="P1357" t="s">
        <v>582</v>
      </c>
      <c r="Q1357">
        <v>0</v>
      </c>
      <c r="R1357">
        <v>135</v>
      </c>
      <c r="S1357">
        <v>62</v>
      </c>
      <c r="T1357">
        <v>5</v>
      </c>
      <c r="U1357" t="b">
        <v>1</v>
      </c>
    </row>
    <row r="1358" spans="1:21" x14ac:dyDescent="0.25">
      <c r="A1358" t="s">
        <v>2573</v>
      </c>
      <c r="B1358" s="1">
        <v>41311</v>
      </c>
      <c r="C1358">
        <v>6</v>
      </c>
      <c r="D1358">
        <v>2</v>
      </c>
      <c r="E1358">
        <v>2013</v>
      </c>
      <c r="F1358" s="1">
        <v>41311</v>
      </c>
      <c r="G1358" t="s">
        <v>2309</v>
      </c>
      <c r="H1358" t="s">
        <v>33</v>
      </c>
      <c r="I1358" t="s">
        <v>34</v>
      </c>
      <c r="J1358" t="s">
        <v>2189</v>
      </c>
      <c r="K1358" t="s">
        <v>36</v>
      </c>
      <c r="L1358" t="s">
        <v>37</v>
      </c>
      <c r="M1358" t="s">
        <v>38</v>
      </c>
      <c r="N1358" t="s">
        <v>28</v>
      </c>
      <c r="O1358" t="s">
        <v>111</v>
      </c>
      <c r="P1358" t="s">
        <v>2574</v>
      </c>
      <c r="Q1358">
        <v>0</v>
      </c>
      <c r="R1358">
        <v>52</v>
      </c>
      <c r="S1358">
        <v>18</v>
      </c>
      <c r="T1358">
        <v>3</v>
      </c>
      <c r="U1358" t="b">
        <v>1</v>
      </c>
    </row>
    <row r="1359" spans="1:21" x14ac:dyDescent="0.25">
      <c r="A1359" t="s">
        <v>2573</v>
      </c>
      <c r="B1359" s="1">
        <v>41311</v>
      </c>
      <c r="C1359">
        <v>6</v>
      </c>
      <c r="D1359">
        <v>2</v>
      </c>
      <c r="E1359">
        <v>2013</v>
      </c>
      <c r="F1359" s="1">
        <v>41311</v>
      </c>
      <c r="G1359" t="s">
        <v>2309</v>
      </c>
      <c r="H1359" t="s">
        <v>33</v>
      </c>
      <c r="I1359" t="s">
        <v>34</v>
      </c>
      <c r="J1359" t="s">
        <v>2189</v>
      </c>
      <c r="K1359" t="s">
        <v>36</v>
      </c>
      <c r="L1359" t="s">
        <v>37</v>
      </c>
      <c r="M1359" t="s">
        <v>38</v>
      </c>
      <c r="N1359" t="s">
        <v>56</v>
      </c>
      <c r="O1359" t="s">
        <v>185</v>
      </c>
      <c r="P1359" t="s">
        <v>2575</v>
      </c>
      <c r="Q1359">
        <v>0</v>
      </c>
      <c r="R1359">
        <v>636</v>
      </c>
      <c r="S1359">
        <v>146</v>
      </c>
      <c r="T1359">
        <v>2</v>
      </c>
      <c r="U1359" t="b">
        <v>0</v>
      </c>
    </row>
    <row r="1360" spans="1:21" x14ac:dyDescent="0.25">
      <c r="A1360" t="s">
        <v>2576</v>
      </c>
      <c r="B1360" s="1">
        <v>41311</v>
      </c>
      <c r="C1360">
        <v>6</v>
      </c>
      <c r="D1360">
        <v>2</v>
      </c>
      <c r="E1360">
        <v>2013</v>
      </c>
      <c r="F1360" s="1">
        <v>41311</v>
      </c>
      <c r="G1360" t="s">
        <v>564</v>
      </c>
      <c r="H1360" t="s">
        <v>33</v>
      </c>
      <c r="I1360" t="s">
        <v>80</v>
      </c>
      <c r="J1360" t="s">
        <v>80</v>
      </c>
      <c r="K1360" t="s">
        <v>36</v>
      </c>
      <c r="L1360" t="s">
        <v>37</v>
      </c>
      <c r="M1360" t="s">
        <v>27</v>
      </c>
      <c r="N1360" t="s">
        <v>28</v>
      </c>
      <c r="O1360" t="s">
        <v>151</v>
      </c>
      <c r="P1360" t="s">
        <v>2372</v>
      </c>
      <c r="Q1360">
        <v>0</v>
      </c>
      <c r="R1360">
        <v>15</v>
      </c>
      <c r="S1360">
        <v>5</v>
      </c>
      <c r="T1360">
        <v>1</v>
      </c>
      <c r="U1360" t="b">
        <v>1</v>
      </c>
    </row>
    <row r="1361" spans="1:21" x14ac:dyDescent="0.25">
      <c r="A1361" t="s">
        <v>2576</v>
      </c>
      <c r="B1361" s="1">
        <v>41311</v>
      </c>
      <c r="C1361">
        <v>6</v>
      </c>
      <c r="D1361">
        <v>2</v>
      </c>
      <c r="E1361">
        <v>2013</v>
      </c>
      <c r="F1361" s="1">
        <v>41311</v>
      </c>
      <c r="G1361" t="s">
        <v>564</v>
      </c>
      <c r="H1361" t="s">
        <v>33</v>
      </c>
      <c r="I1361" t="s">
        <v>80</v>
      </c>
      <c r="J1361" t="s">
        <v>80</v>
      </c>
      <c r="K1361" t="s">
        <v>36</v>
      </c>
      <c r="L1361" t="s">
        <v>37</v>
      </c>
      <c r="M1361" t="s">
        <v>27</v>
      </c>
      <c r="N1361" t="s">
        <v>28</v>
      </c>
      <c r="O1361" t="s">
        <v>54</v>
      </c>
      <c r="P1361" t="s">
        <v>2577</v>
      </c>
      <c r="Q1361">
        <v>0</v>
      </c>
      <c r="R1361">
        <v>77</v>
      </c>
      <c r="S1361">
        <v>12</v>
      </c>
      <c r="T1361">
        <v>2</v>
      </c>
      <c r="U1361" t="b">
        <v>0</v>
      </c>
    </row>
    <row r="1362" spans="1:21" x14ac:dyDescent="0.25">
      <c r="A1362" t="s">
        <v>2578</v>
      </c>
      <c r="B1362" s="1">
        <v>41312</v>
      </c>
      <c r="C1362">
        <v>7</v>
      </c>
      <c r="D1362">
        <v>2</v>
      </c>
      <c r="E1362">
        <v>2013</v>
      </c>
      <c r="F1362" s="1">
        <v>41312</v>
      </c>
      <c r="G1362" t="s">
        <v>2472</v>
      </c>
      <c r="H1362" t="s">
        <v>44</v>
      </c>
      <c r="I1362" t="s">
        <v>849</v>
      </c>
      <c r="J1362" t="s">
        <v>2579</v>
      </c>
      <c r="K1362" t="s">
        <v>47</v>
      </c>
      <c r="L1362" t="s">
        <v>70</v>
      </c>
      <c r="M1362" t="s">
        <v>98</v>
      </c>
      <c r="N1362" t="s">
        <v>71</v>
      </c>
      <c r="O1362" t="s">
        <v>72</v>
      </c>
      <c r="P1362" t="s">
        <v>128</v>
      </c>
      <c r="Q1362">
        <v>0</v>
      </c>
      <c r="R1362">
        <v>1235</v>
      </c>
      <c r="S1362">
        <v>469</v>
      </c>
      <c r="T1362">
        <v>3</v>
      </c>
      <c r="U1362" t="b">
        <v>0</v>
      </c>
    </row>
    <row r="1363" spans="1:21" x14ac:dyDescent="0.25">
      <c r="A1363" t="s">
        <v>2578</v>
      </c>
      <c r="B1363" s="1">
        <v>41312</v>
      </c>
      <c r="C1363">
        <v>7</v>
      </c>
      <c r="D1363">
        <v>2</v>
      </c>
      <c r="E1363">
        <v>2013</v>
      </c>
      <c r="F1363" s="1">
        <v>41312</v>
      </c>
      <c r="G1363" t="s">
        <v>2472</v>
      </c>
      <c r="H1363" t="s">
        <v>44</v>
      </c>
      <c r="I1363" t="s">
        <v>849</v>
      </c>
      <c r="J1363" t="s">
        <v>2579</v>
      </c>
      <c r="K1363" t="s">
        <v>47</v>
      </c>
      <c r="L1363" t="s">
        <v>70</v>
      </c>
      <c r="M1363" t="s">
        <v>98</v>
      </c>
      <c r="N1363" t="s">
        <v>28</v>
      </c>
      <c r="O1363" t="s">
        <v>111</v>
      </c>
      <c r="P1363" t="s">
        <v>1695</v>
      </c>
      <c r="Q1363">
        <v>0</v>
      </c>
      <c r="R1363">
        <v>83</v>
      </c>
      <c r="S1363">
        <v>20</v>
      </c>
      <c r="T1363">
        <v>7</v>
      </c>
      <c r="U1363" t="b">
        <v>0</v>
      </c>
    </row>
    <row r="1364" spans="1:21" x14ac:dyDescent="0.25">
      <c r="A1364" t="s">
        <v>2578</v>
      </c>
      <c r="B1364" s="1">
        <v>41312</v>
      </c>
      <c r="C1364">
        <v>7</v>
      </c>
      <c r="D1364">
        <v>2</v>
      </c>
      <c r="E1364">
        <v>2013</v>
      </c>
      <c r="F1364" s="1">
        <v>41312</v>
      </c>
      <c r="G1364" t="s">
        <v>2472</v>
      </c>
      <c r="H1364" t="s">
        <v>44</v>
      </c>
      <c r="I1364" t="s">
        <v>849</v>
      </c>
      <c r="J1364" t="s">
        <v>2579</v>
      </c>
      <c r="K1364" t="s">
        <v>47</v>
      </c>
      <c r="L1364" t="s">
        <v>70</v>
      </c>
      <c r="M1364" t="s">
        <v>98</v>
      </c>
      <c r="N1364" t="s">
        <v>28</v>
      </c>
      <c r="O1364" t="s">
        <v>151</v>
      </c>
      <c r="P1364" t="s">
        <v>2580</v>
      </c>
      <c r="Q1364">
        <v>0</v>
      </c>
      <c r="R1364">
        <v>22</v>
      </c>
      <c r="S1364">
        <v>9</v>
      </c>
      <c r="T1364">
        <v>2</v>
      </c>
      <c r="U1364" t="b">
        <v>0</v>
      </c>
    </row>
    <row r="1365" spans="1:21" x14ac:dyDescent="0.25">
      <c r="A1365" t="s">
        <v>2578</v>
      </c>
      <c r="B1365" s="1">
        <v>41312</v>
      </c>
      <c r="C1365">
        <v>7</v>
      </c>
      <c r="D1365">
        <v>2</v>
      </c>
      <c r="E1365">
        <v>2013</v>
      </c>
      <c r="F1365" s="1">
        <v>41312</v>
      </c>
      <c r="G1365" t="s">
        <v>2472</v>
      </c>
      <c r="H1365" t="s">
        <v>44</v>
      </c>
      <c r="I1365" t="s">
        <v>849</v>
      </c>
      <c r="J1365" t="s">
        <v>2579</v>
      </c>
      <c r="K1365" t="s">
        <v>47</v>
      </c>
      <c r="L1365" t="s">
        <v>70</v>
      </c>
      <c r="M1365" t="s">
        <v>98</v>
      </c>
      <c r="N1365" t="s">
        <v>28</v>
      </c>
      <c r="O1365" t="s">
        <v>54</v>
      </c>
      <c r="P1365" t="s">
        <v>2581</v>
      </c>
      <c r="Q1365">
        <v>0</v>
      </c>
      <c r="R1365">
        <v>475</v>
      </c>
      <c r="S1365">
        <v>-238</v>
      </c>
      <c r="T1365">
        <v>4</v>
      </c>
      <c r="U1365" t="b">
        <v>1</v>
      </c>
    </row>
    <row r="1366" spans="1:21" x14ac:dyDescent="0.25">
      <c r="A1366" t="s">
        <v>2578</v>
      </c>
      <c r="B1366" s="1">
        <v>41312</v>
      </c>
      <c r="C1366">
        <v>7</v>
      </c>
      <c r="D1366">
        <v>2</v>
      </c>
      <c r="E1366">
        <v>2013</v>
      </c>
      <c r="F1366" s="1">
        <v>41312</v>
      </c>
      <c r="G1366" t="s">
        <v>2472</v>
      </c>
      <c r="H1366" t="s">
        <v>44</v>
      </c>
      <c r="I1366" t="s">
        <v>849</v>
      </c>
      <c r="J1366" t="s">
        <v>2579</v>
      </c>
      <c r="K1366" t="s">
        <v>47</v>
      </c>
      <c r="L1366" t="s">
        <v>70</v>
      </c>
      <c r="M1366" t="s">
        <v>98</v>
      </c>
      <c r="N1366" t="s">
        <v>56</v>
      </c>
      <c r="O1366" t="s">
        <v>104</v>
      </c>
      <c r="P1366" t="s">
        <v>1514</v>
      </c>
      <c r="Q1366">
        <v>0</v>
      </c>
      <c r="R1366">
        <v>765</v>
      </c>
      <c r="S1366">
        <v>-370</v>
      </c>
      <c r="T1366">
        <v>2</v>
      </c>
      <c r="U1366" t="b">
        <v>0</v>
      </c>
    </row>
    <row r="1367" spans="1:21" x14ac:dyDescent="0.25">
      <c r="A1367" t="s">
        <v>2582</v>
      </c>
      <c r="B1367" s="1">
        <v>41312</v>
      </c>
      <c r="C1367">
        <v>7</v>
      </c>
      <c r="D1367">
        <v>2</v>
      </c>
      <c r="E1367">
        <v>2013</v>
      </c>
      <c r="F1367" s="1">
        <v>41312</v>
      </c>
      <c r="G1367" t="s">
        <v>2583</v>
      </c>
      <c r="H1367" t="s">
        <v>67</v>
      </c>
      <c r="I1367" t="s">
        <v>68</v>
      </c>
      <c r="J1367" t="s">
        <v>255</v>
      </c>
      <c r="K1367" t="s">
        <v>25</v>
      </c>
      <c r="L1367" t="s">
        <v>70</v>
      </c>
      <c r="M1367" t="s">
        <v>38</v>
      </c>
      <c r="N1367" t="s">
        <v>28</v>
      </c>
      <c r="O1367" t="s">
        <v>48</v>
      </c>
      <c r="P1367" t="s">
        <v>1292</v>
      </c>
      <c r="Q1367">
        <v>0</v>
      </c>
      <c r="R1367">
        <v>86</v>
      </c>
      <c r="S1367">
        <v>31</v>
      </c>
      <c r="T1367">
        <v>8</v>
      </c>
      <c r="U1367" t="b">
        <v>0</v>
      </c>
    </row>
    <row r="1368" spans="1:21" x14ac:dyDescent="0.25">
      <c r="A1368" t="s">
        <v>2582</v>
      </c>
      <c r="B1368" s="1">
        <v>41312</v>
      </c>
      <c r="C1368">
        <v>7</v>
      </c>
      <c r="D1368">
        <v>2</v>
      </c>
      <c r="E1368">
        <v>2013</v>
      </c>
      <c r="F1368" s="1">
        <v>41312</v>
      </c>
      <c r="G1368" t="s">
        <v>2583</v>
      </c>
      <c r="H1368" t="s">
        <v>67</v>
      </c>
      <c r="I1368" t="s">
        <v>68</v>
      </c>
      <c r="J1368" t="s">
        <v>255</v>
      </c>
      <c r="K1368" t="s">
        <v>25</v>
      </c>
      <c r="L1368" t="s">
        <v>70</v>
      </c>
      <c r="M1368" t="s">
        <v>38</v>
      </c>
      <c r="N1368" t="s">
        <v>56</v>
      </c>
      <c r="O1368" t="s">
        <v>81</v>
      </c>
      <c r="P1368" t="s">
        <v>2584</v>
      </c>
      <c r="Q1368">
        <v>0</v>
      </c>
      <c r="R1368">
        <v>672</v>
      </c>
      <c r="S1368">
        <v>194</v>
      </c>
      <c r="T1368">
        <v>3</v>
      </c>
      <c r="U1368" t="b">
        <v>1</v>
      </c>
    </row>
    <row r="1369" spans="1:21" x14ac:dyDescent="0.25">
      <c r="A1369" t="s">
        <v>2585</v>
      </c>
      <c r="B1369" s="1">
        <v>41312</v>
      </c>
      <c r="C1369">
        <v>7</v>
      </c>
      <c r="D1369">
        <v>2</v>
      </c>
      <c r="E1369">
        <v>2013</v>
      </c>
      <c r="F1369" s="1">
        <v>41312</v>
      </c>
      <c r="G1369" t="s">
        <v>1554</v>
      </c>
      <c r="H1369" t="s">
        <v>33</v>
      </c>
      <c r="I1369" t="s">
        <v>234</v>
      </c>
      <c r="J1369" t="s">
        <v>354</v>
      </c>
      <c r="K1369" t="s">
        <v>36</v>
      </c>
      <c r="L1369" t="s">
        <v>37</v>
      </c>
      <c r="M1369" t="s">
        <v>38</v>
      </c>
      <c r="N1369" t="s">
        <v>71</v>
      </c>
      <c r="O1369" t="s">
        <v>72</v>
      </c>
      <c r="P1369" t="s">
        <v>2586</v>
      </c>
      <c r="Q1369">
        <v>0</v>
      </c>
      <c r="R1369">
        <v>135</v>
      </c>
      <c r="S1369">
        <v>12</v>
      </c>
      <c r="T1369">
        <v>1</v>
      </c>
      <c r="U1369" t="b">
        <v>1</v>
      </c>
    </row>
    <row r="1370" spans="1:21" x14ac:dyDescent="0.25">
      <c r="A1370" t="s">
        <v>2585</v>
      </c>
      <c r="B1370" s="1">
        <v>41312</v>
      </c>
      <c r="C1370">
        <v>7</v>
      </c>
      <c r="D1370">
        <v>2</v>
      </c>
      <c r="E1370">
        <v>2013</v>
      </c>
      <c r="F1370" s="1">
        <v>41312</v>
      </c>
      <c r="G1370" t="s">
        <v>1554</v>
      </c>
      <c r="H1370" t="s">
        <v>33</v>
      </c>
      <c r="I1370" t="s">
        <v>234</v>
      </c>
      <c r="J1370" t="s">
        <v>354</v>
      </c>
      <c r="K1370" t="s">
        <v>36</v>
      </c>
      <c r="L1370" t="s">
        <v>37</v>
      </c>
      <c r="M1370" t="s">
        <v>38</v>
      </c>
      <c r="N1370" t="s">
        <v>71</v>
      </c>
      <c r="O1370" t="s">
        <v>74</v>
      </c>
      <c r="P1370" t="s">
        <v>1821</v>
      </c>
      <c r="Q1370">
        <v>0</v>
      </c>
      <c r="R1370">
        <v>680</v>
      </c>
      <c r="S1370">
        <v>60</v>
      </c>
      <c r="T1370">
        <v>9</v>
      </c>
      <c r="U1370" t="b">
        <v>0</v>
      </c>
    </row>
    <row r="1371" spans="1:21" x14ac:dyDescent="0.25">
      <c r="A1371" t="s">
        <v>2587</v>
      </c>
      <c r="B1371" s="1">
        <v>41313</v>
      </c>
      <c r="C1371">
        <v>8</v>
      </c>
      <c r="D1371">
        <v>2</v>
      </c>
      <c r="E1371">
        <v>2013</v>
      </c>
      <c r="F1371" s="1">
        <v>41313</v>
      </c>
      <c r="G1371" t="s">
        <v>1337</v>
      </c>
      <c r="H1371" t="s">
        <v>61</v>
      </c>
      <c r="I1371" t="s">
        <v>115</v>
      </c>
      <c r="J1371" t="s">
        <v>2588</v>
      </c>
      <c r="K1371" t="s">
        <v>36</v>
      </c>
      <c r="L1371" t="s">
        <v>37</v>
      </c>
      <c r="M1371" t="s">
        <v>38</v>
      </c>
      <c r="N1371" t="s">
        <v>28</v>
      </c>
      <c r="O1371" t="s">
        <v>39</v>
      </c>
      <c r="P1371" t="s">
        <v>1114</v>
      </c>
      <c r="Q1371">
        <v>0</v>
      </c>
      <c r="R1371">
        <v>45</v>
      </c>
      <c r="S1371">
        <v>5</v>
      </c>
      <c r="T1371">
        <v>3</v>
      </c>
      <c r="U1371" t="b">
        <v>0</v>
      </c>
    </row>
    <row r="1372" spans="1:21" x14ac:dyDescent="0.25">
      <c r="A1372" t="s">
        <v>2587</v>
      </c>
      <c r="B1372" s="1">
        <v>41313</v>
      </c>
      <c r="C1372">
        <v>8</v>
      </c>
      <c r="D1372">
        <v>2</v>
      </c>
      <c r="E1372">
        <v>2013</v>
      </c>
      <c r="F1372" s="1">
        <v>41313</v>
      </c>
      <c r="G1372" t="s">
        <v>1337</v>
      </c>
      <c r="H1372" t="s">
        <v>61</v>
      </c>
      <c r="I1372" t="s">
        <v>115</v>
      </c>
      <c r="J1372" t="s">
        <v>2588</v>
      </c>
      <c r="K1372" t="s">
        <v>36</v>
      </c>
      <c r="L1372" t="s">
        <v>37</v>
      </c>
      <c r="M1372" t="s">
        <v>38</v>
      </c>
      <c r="N1372" t="s">
        <v>56</v>
      </c>
      <c r="O1372" t="s">
        <v>104</v>
      </c>
      <c r="P1372" t="s">
        <v>2589</v>
      </c>
      <c r="Q1372">
        <v>0</v>
      </c>
      <c r="R1372">
        <v>210</v>
      </c>
      <c r="S1372">
        <v>-30</v>
      </c>
      <c r="T1372">
        <v>2</v>
      </c>
      <c r="U1372" t="b">
        <v>0</v>
      </c>
    </row>
    <row r="1373" spans="1:21" x14ac:dyDescent="0.25">
      <c r="A1373" t="s">
        <v>2590</v>
      </c>
      <c r="B1373" s="1">
        <v>41313</v>
      </c>
      <c r="C1373">
        <v>8</v>
      </c>
      <c r="D1373">
        <v>2</v>
      </c>
      <c r="E1373">
        <v>2013</v>
      </c>
      <c r="F1373" s="1">
        <v>41313</v>
      </c>
      <c r="G1373" t="s">
        <v>2591</v>
      </c>
      <c r="H1373" t="s">
        <v>61</v>
      </c>
      <c r="I1373" t="s">
        <v>491</v>
      </c>
      <c r="J1373" t="s">
        <v>2254</v>
      </c>
      <c r="K1373" t="s">
        <v>36</v>
      </c>
      <c r="L1373" t="s">
        <v>26</v>
      </c>
      <c r="M1373" t="s">
        <v>38</v>
      </c>
      <c r="N1373" t="s">
        <v>28</v>
      </c>
      <c r="O1373" t="s">
        <v>54</v>
      </c>
      <c r="P1373" t="s">
        <v>681</v>
      </c>
      <c r="Q1373">
        <v>0</v>
      </c>
      <c r="R1373">
        <v>46</v>
      </c>
      <c r="S1373">
        <v>19</v>
      </c>
      <c r="T1373">
        <v>3</v>
      </c>
      <c r="U1373" t="b">
        <v>0</v>
      </c>
    </row>
    <row r="1374" spans="1:21" x14ac:dyDescent="0.25">
      <c r="A1374" t="s">
        <v>2592</v>
      </c>
      <c r="B1374" s="1">
        <v>41313</v>
      </c>
      <c r="C1374">
        <v>8</v>
      </c>
      <c r="D1374">
        <v>2</v>
      </c>
      <c r="E1374">
        <v>2013</v>
      </c>
      <c r="F1374" s="1">
        <v>41313</v>
      </c>
      <c r="G1374" t="s">
        <v>2593</v>
      </c>
      <c r="H1374" t="s">
        <v>67</v>
      </c>
      <c r="I1374" t="s">
        <v>68</v>
      </c>
      <c r="J1374" t="s">
        <v>486</v>
      </c>
      <c r="K1374" t="s">
        <v>25</v>
      </c>
      <c r="L1374" t="s">
        <v>70</v>
      </c>
      <c r="M1374" t="s">
        <v>38</v>
      </c>
      <c r="N1374" t="s">
        <v>28</v>
      </c>
      <c r="O1374" t="s">
        <v>183</v>
      </c>
      <c r="P1374" t="s">
        <v>2545</v>
      </c>
      <c r="Q1374">
        <v>1</v>
      </c>
      <c r="R1374">
        <v>31</v>
      </c>
      <c r="S1374">
        <v>-18</v>
      </c>
      <c r="T1374">
        <v>2</v>
      </c>
      <c r="U1374" t="b">
        <v>0</v>
      </c>
    </row>
    <row r="1375" spans="1:21" x14ac:dyDescent="0.25">
      <c r="A1375" t="s">
        <v>2594</v>
      </c>
      <c r="B1375" s="1">
        <v>41314</v>
      </c>
      <c r="C1375">
        <v>9</v>
      </c>
      <c r="D1375">
        <v>2</v>
      </c>
      <c r="E1375">
        <v>2013</v>
      </c>
      <c r="F1375" s="1">
        <v>41314</v>
      </c>
      <c r="G1375" t="s">
        <v>2386</v>
      </c>
      <c r="H1375" t="s">
        <v>120</v>
      </c>
      <c r="I1375" t="s">
        <v>209</v>
      </c>
      <c r="J1375" t="s">
        <v>1312</v>
      </c>
      <c r="K1375" t="s">
        <v>47</v>
      </c>
      <c r="L1375" t="s">
        <v>37</v>
      </c>
      <c r="M1375" t="s">
        <v>98</v>
      </c>
      <c r="N1375" t="s">
        <v>71</v>
      </c>
      <c r="O1375" t="s">
        <v>295</v>
      </c>
      <c r="P1375" t="s">
        <v>1731</v>
      </c>
      <c r="Q1375">
        <v>0</v>
      </c>
      <c r="R1375">
        <v>103</v>
      </c>
      <c r="S1375">
        <v>50</v>
      </c>
      <c r="T1375">
        <v>2</v>
      </c>
      <c r="U1375" t="b">
        <v>1</v>
      </c>
    </row>
    <row r="1376" spans="1:21" x14ac:dyDescent="0.25">
      <c r="A1376" t="s">
        <v>2595</v>
      </c>
      <c r="B1376" s="1">
        <v>41314</v>
      </c>
      <c r="C1376">
        <v>9</v>
      </c>
      <c r="D1376">
        <v>2</v>
      </c>
      <c r="E1376">
        <v>2013</v>
      </c>
      <c r="F1376" s="1">
        <v>41314</v>
      </c>
      <c r="G1376" t="s">
        <v>2596</v>
      </c>
      <c r="H1376" t="s">
        <v>33</v>
      </c>
      <c r="I1376" t="s">
        <v>34</v>
      </c>
      <c r="J1376" t="s">
        <v>473</v>
      </c>
      <c r="K1376" t="s">
        <v>36</v>
      </c>
      <c r="L1376" t="s">
        <v>37</v>
      </c>
      <c r="M1376" t="s">
        <v>98</v>
      </c>
      <c r="N1376" t="s">
        <v>71</v>
      </c>
      <c r="O1376" t="s">
        <v>74</v>
      </c>
      <c r="P1376" t="s">
        <v>404</v>
      </c>
      <c r="Q1376">
        <v>0</v>
      </c>
      <c r="R1376">
        <v>215</v>
      </c>
      <c r="S1376">
        <v>17</v>
      </c>
      <c r="T1376">
        <v>3</v>
      </c>
      <c r="U1376" t="b">
        <v>1</v>
      </c>
    </row>
    <row r="1377" spans="1:21" x14ac:dyDescent="0.25">
      <c r="A1377" t="s">
        <v>2595</v>
      </c>
      <c r="B1377" s="1">
        <v>41314</v>
      </c>
      <c r="C1377">
        <v>9</v>
      </c>
      <c r="D1377">
        <v>2</v>
      </c>
      <c r="E1377">
        <v>2013</v>
      </c>
      <c r="F1377" s="1">
        <v>41314</v>
      </c>
      <c r="G1377" t="s">
        <v>2596</v>
      </c>
      <c r="H1377" t="s">
        <v>33</v>
      </c>
      <c r="I1377" t="s">
        <v>34</v>
      </c>
      <c r="J1377" t="s">
        <v>473</v>
      </c>
      <c r="K1377" t="s">
        <v>36</v>
      </c>
      <c r="L1377" t="s">
        <v>37</v>
      </c>
      <c r="M1377" t="s">
        <v>98</v>
      </c>
      <c r="N1377" t="s">
        <v>28</v>
      </c>
      <c r="O1377" t="s">
        <v>183</v>
      </c>
      <c r="P1377" t="s">
        <v>2597</v>
      </c>
      <c r="Q1377">
        <v>0</v>
      </c>
      <c r="R1377">
        <v>28</v>
      </c>
      <c r="S1377">
        <v>11</v>
      </c>
      <c r="T1377">
        <v>1</v>
      </c>
      <c r="U1377" t="b">
        <v>1</v>
      </c>
    </row>
    <row r="1378" spans="1:21" x14ac:dyDescent="0.25">
      <c r="A1378" t="s">
        <v>2598</v>
      </c>
      <c r="B1378" s="1">
        <v>41314</v>
      </c>
      <c r="C1378">
        <v>9</v>
      </c>
      <c r="D1378">
        <v>2</v>
      </c>
      <c r="E1378">
        <v>2013</v>
      </c>
      <c r="F1378" s="1">
        <v>41314</v>
      </c>
      <c r="G1378" t="s">
        <v>1727</v>
      </c>
      <c r="H1378" t="s">
        <v>120</v>
      </c>
      <c r="I1378" t="s">
        <v>221</v>
      </c>
      <c r="J1378" t="s">
        <v>222</v>
      </c>
      <c r="K1378" t="s">
        <v>47</v>
      </c>
      <c r="L1378" t="s">
        <v>70</v>
      </c>
      <c r="M1378" t="s">
        <v>38</v>
      </c>
      <c r="N1378" t="s">
        <v>28</v>
      </c>
      <c r="O1378" t="s">
        <v>151</v>
      </c>
      <c r="P1378" t="s">
        <v>2599</v>
      </c>
      <c r="Q1378">
        <v>0</v>
      </c>
      <c r="R1378">
        <v>39</v>
      </c>
      <c r="S1378">
        <v>18</v>
      </c>
      <c r="T1378">
        <v>2</v>
      </c>
      <c r="U1378" t="b">
        <v>0</v>
      </c>
    </row>
    <row r="1379" spans="1:21" x14ac:dyDescent="0.25">
      <c r="A1379" t="s">
        <v>2600</v>
      </c>
      <c r="B1379" s="1">
        <v>41314</v>
      </c>
      <c r="C1379">
        <v>9</v>
      </c>
      <c r="D1379">
        <v>2</v>
      </c>
      <c r="E1379">
        <v>2013</v>
      </c>
      <c r="F1379" s="1">
        <v>41314</v>
      </c>
      <c r="G1379" t="s">
        <v>2601</v>
      </c>
      <c r="H1379" t="s">
        <v>67</v>
      </c>
      <c r="I1379" t="s">
        <v>68</v>
      </c>
      <c r="J1379" t="s">
        <v>2602</v>
      </c>
      <c r="K1379" t="s">
        <v>25</v>
      </c>
      <c r="L1379" t="s">
        <v>70</v>
      </c>
      <c r="M1379" t="s">
        <v>38</v>
      </c>
      <c r="N1379" t="s">
        <v>56</v>
      </c>
      <c r="O1379" t="s">
        <v>185</v>
      </c>
      <c r="P1379" t="s">
        <v>2603</v>
      </c>
      <c r="Q1379">
        <v>0</v>
      </c>
      <c r="R1379">
        <v>594</v>
      </c>
      <c r="S1379">
        <v>113</v>
      </c>
      <c r="T1379">
        <v>4</v>
      </c>
      <c r="U1379" t="b">
        <v>0</v>
      </c>
    </row>
    <row r="1380" spans="1:21" x14ac:dyDescent="0.25">
      <c r="A1380" t="s">
        <v>2604</v>
      </c>
      <c r="B1380" s="1">
        <v>41316</v>
      </c>
      <c r="C1380">
        <v>11</v>
      </c>
      <c r="D1380">
        <v>2</v>
      </c>
      <c r="E1380">
        <v>2013</v>
      </c>
      <c r="F1380" s="1">
        <v>41316</v>
      </c>
      <c r="G1380" t="s">
        <v>2605</v>
      </c>
      <c r="H1380" t="s">
        <v>33</v>
      </c>
      <c r="I1380" t="s">
        <v>80</v>
      </c>
      <c r="J1380" t="s">
        <v>80</v>
      </c>
      <c r="K1380" t="s">
        <v>36</v>
      </c>
      <c r="L1380" t="s">
        <v>37</v>
      </c>
      <c r="M1380" t="s">
        <v>27</v>
      </c>
      <c r="N1380" t="s">
        <v>28</v>
      </c>
      <c r="O1380" t="s">
        <v>54</v>
      </c>
      <c r="P1380" t="s">
        <v>2345</v>
      </c>
      <c r="Q1380">
        <v>0</v>
      </c>
      <c r="R1380">
        <v>25</v>
      </c>
      <c r="S1380">
        <v>3</v>
      </c>
      <c r="T1380">
        <v>3</v>
      </c>
      <c r="U1380" t="b">
        <v>1</v>
      </c>
    </row>
    <row r="1381" spans="1:21" x14ac:dyDescent="0.25">
      <c r="A1381" t="s">
        <v>2606</v>
      </c>
      <c r="B1381" s="1">
        <v>41316</v>
      </c>
      <c r="C1381">
        <v>11</v>
      </c>
      <c r="D1381">
        <v>2</v>
      </c>
      <c r="E1381">
        <v>2013</v>
      </c>
      <c r="F1381" s="1">
        <v>41316</v>
      </c>
      <c r="G1381" t="s">
        <v>1361</v>
      </c>
      <c r="H1381" t="s">
        <v>1976</v>
      </c>
      <c r="I1381" t="s">
        <v>1977</v>
      </c>
      <c r="J1381" t="s">
        <v>1978</v>
      </c>
      <c r="K1381" t="s">
        <v>25</v>
      </c>
      <c r="L1381" t="s">
        <v>37</v>
      </c>
      <c r="M1381" t="s">
        <v>27</v>
      </c>
      <c r="N1381" t="s">
        <v>28</v>
      </c>
      <c r="O1381" t="s">
        <v>90</v>
      </c>
      <c r="P1381" t="s">
        <v>297</v>
      </c>
      <c r="Q1381">
        <v>1</v>
      </c>
      <c r="R1381">
        <v>125</v>
      </c>
      <c r="S1381">
        <v>-105</v>
      </c>
      <c r="T1381">
        <v>3</v>
      </c>
      <c r="U1381" t="b">
        <v>1</v>
      </c>
    </row>
    <row r="1382" spans="1:21" x14ac:dyDescent="0.25">
      <c r="A1382" t="s">
        <v>2606</v>
      </c>
      <c r="B1382" s="1">
        <v>41316</v>
      </c>
      <c r="C1382">
        <v>11</v>
      </c>
      <c r="D1382">
        <v>2</v>
      </c>
      <c r="E1382">
        <v>2013</v>
      </c>
      <c r="F1382" s="1">
        <v>41316</v>
      </c>
      <c r="G1382" t="s">
        <v>1361</v>
      </c>
      <c r="H1382" t="s">
        <v>1976</v>
      </c>
      <c r="I1382" t="s">
        <v>1977</v>
      </c>
      <c r="J1382" t="s">
        <v>1978</v>
      </c>
      <c r="K1382" t="s">
        <v>25</v>
      </c>
      <c r="L1382" t="s">
        <v>37</v>
      </c>
      <c r="M1382" t="s">
        <v>27</v>
      </c>
      <c r="N1382" t="s">
        <v>28</v>
      </c>
      <c r="O1382" t="s">
        <v>54</v>
      </c>
      <c r="P1382" t="s">
        <v>786</v>
      </c>
      <c r="Q1382">
        <v>1</v>
      </c>
      <c r="R1382">
        <v>400</v>
      </c>
      <c r="S1382">
        <v>-256</v>
      </c>
      <c r="T1382">
        <v>6</v>
      </c>
      <c r="U1382" t="b">
        <v>1</v>
      </c>
    </row>
    <row r="1383" spans="1:21" x14ac:dyDescent="0.25">
      <c r="A1383" t="s">
        <v>2607</v>
      </c>
      <c r="B1383" s="1">
        <v>41316</v>
      </c>
      <c r="C1383">
        <v>11</v>
      </c>
      <c r="D1383">
        <v>2</v>
      </c>
      <c r="E1383">
        <v>2013</v>
      </c>
      <c r="F1383" s="1">
        <v>41316</v>
      </c>
      <c r="G1383" t="s">
        <v>214</v>
      </c>
      <c r="H1383" t="s">
        <v>33</v>
      </c>
      <c r="I1383" t="s">
        <v>313</v>
      </c>
      <c r="J1383" t="s">
        <v>1436</v>
      </c>
      <c r="K1383" t="s">
        <v>36</v>
      </c>
      <c r="L1383" t="s">
        <v>26</v>
      </c>
      <c r="M1383" t="s">
        <v>38</v>
      </c>
      <c r="N1383" t="s">
        <v>56</v>
      </c>
      <c r="O1383" t="s">
        <v>81</v>
      </c>
      <c r="P1383" t="s">
        <v>1523</v>
      </c>
      <c r="Q1383">
        <v>0</v>
      </c>
      <c r="R1383">
        <v>159</v>
      </c>
      <c r="S1383">
        <v>21</v>
      </c>
      <c r="T1383">
        <v>2</v>
      </c>
      <c r="U1383" t="b">
        <v>1</v>
      </c>
    </row>
    <row r="1384" spans="1:21" x14ac:dyDescent="0.25">
      <c r="A1384" t="s">
        <v>2608</v>
      </c>
      <c r="B1384" s="1">
        <v>41316</v>
      </c>
      <c r="C1384">
        <v>11</v>
      </c>
      <c r="D1384">
        <v>2</v>
      </c>
      <c r="E1384">
        <v>2013</v>
      </c>
      <c r="F1384" s="1">
        <v>41316</v>
      </c>
      <c r="G1384" t="s">
        <v>2609</v>
      </c>
      <c r="H1384" t="s">
        <v>67</v>
      </c>
      <c r="I1384" t="s">
        <v>68</v>
      </c>
      <c r="J1384" t="s">
        <v>710</v>
      </c>
      <c r="K1384" t="s">
        <v>25</v>
      </c>
      <c r="L1384" t="s">
        <v>37</v>
      </c>
      <c r="M1384" t="s">
        <v>38</v>
      </c>
      <c r="N1384" t="s">
        <v>28</v>
      </c>
      <c r="O1384" t="s">
        <v>39</v>
      </c>
      <c r="P1384" t="s">
        <v>1332</v>
      </c>
      <c r="Q1384">
        <v>0</v>
      </c>
      <c r="R1384">
        <v>57</v>
      </c>
      <c r="S1384">
        <v>17</v>
      </c>
      <c r="T1384">
        <v>2</v>
      </c>
      <c r="U1384" t="b">
        <v>1</v>
      </c>
    </row>
    <row r="1385" spans="1:21" x14ac:dyDescent="0.25">
      <c r="A1385" t="s">
        <v>2608</v>
      </c>
      <c r="B1385" s="1">
        <v>41316</v>
      </c>
      <c r="C1385">
        <v>11</v>
      </c>
      <c r="D1385">
        <v>2</v>
      </c>
      <c r="E1385">
        <v>2013</v>
      </c>
      <c r="F1385" s="1">
        <v>41316</v>
      </c>
      <c r="G1385" t="s">
        <v>2609</v>
      </c>
      <c r="H1385" t="s">
        <v>67</v>
      </c>
      <c r="I1385" t="s">
        <v>68</v>
      </c>
      <c r="J1385" t="s">
        <v>710</v>
      </c>
      <c r="K1385" t="s">
        <v>25</v>
      </c>
      <c r="L1385" t="s">
        <v>37</v>
      </c>
      <c r="M1385" t="s">
        <v>38</v>
      </c>
      <c r="N1385" t="s">
        <v>28</v>
      </c>
      <c r="O1385" t="s">
        <v>111</v>
      </c>
      <c r="P1385" t="s">
        <v>2610</v>
      </c>
      <c r="Q1385">
        <v>0</v>
      </c>
      <c r="R1385">
        <v>232</v>
      </c>
      <c r="S1385">
        <v>23</v>
      </c>
      <c r="T1385">
        <v>5</v>
      </c>
      <c r="U1385" t="b">
        <v>1</v>
      </c>
    </row>
    <row r="1386" spans="1:21" x14ac:dyDescent="0.25">
      <c r="A1386" t="s">
        <v>2611</v>
      </c>
      <c r="B1386" s="1">
        <v>41317</v>
      </c>
      <c r="C1386">
        <v>12</v>
      </c>
      <c r="D1386">
        <v>2</v>
      </c>
      <c r="E1386">
        <v>2013</v>
      </c>
      <c r="F1386" s="1">
        <v>41317</v>
      </c>
      <c r="G1386" t="s">
        <v>2612</v>
      </c>
      <c r="H1386" t="s">
        <v>61</v>
      </c>
      <c r="I1386" t="s">
        <v>108</v>
      </c>
      <c r="J1386" t="s">
        <v>226</v>
      </c>
      <c r="K1386" t="s">
        <v>36</v>
      </c>
      <c r="L1386" t="s">
        <v>26</v>
      </c>
      <c r="M1386" t="s">
        <v>268</v>
      </c>
      <c r="N1386" t="s">
        <v>28</v>
      </c>
      <c r="O1386" t="s">
        <v>90</v>
      </c>
      <c r="P1386" t="s">
        <v>2613</v>
      </c>
      <c r="Q1386">
        <v>0</v>
      </c>
      <c r="R1386">
        <v>2432</v>
      </c>
      <c r="S1386">
        <v>513</v>
      </c>
      <c r="T1386">
        <v>5</v>
      </c>
      <c r="U1386" t="b">
        <v>1</v>
      </c>
    </row>
    <row r="1387" spans="1:21" x14ac:dyDescent="0.25">
      <c r="A1387" t="s">
        <v>2611</v>
      </c>
      <c r="B1387" s="1">
        <v>41317</v>
      </c>
      <c r="C1387">
        <v>12</v>
      </c>
      <c r="D1387">
        <v>2</v>
      </c>
      <c r="E1387">
        <v>2013</v>
      </c>
      <c r="F1387" s="1">
        <v>41317</v>
      </c>
      <c r="G1387" t="s">
        <v>2612</v>
      </c>
      <c r="H1387" t="s">
        <v>61</v>
      </c>
      <c r="I1387" t="s">
        <v>108</v>
      </c>
      <c r="J1387" t="s">
        <v>226</v>
      </c>
      <c r="K1387" t="s">
        <v>36</v>
      </c>
      <c r="L1387" t="s">
        <v>26</v>
      </c>
      <c r="M1387" t="s">
        <v>268</v>
      </c>
      <c r="N1387" t="s">
        <v>28</v>
      </c>
      <c r="O1387" t="s">
        <v>39</v>
      </c>
      <c r="P1387" t="s">
        <v>2248</v>
      </c>
      <c r="Q1387">
        <v>0</v>
      </c>
      <c r="R1387">
        <v>24</v>
      </c>
      <c r="S1387">
        <v>7</v>
      </c>
      <c r="T1387">
        <v>4</v>
      </c>
      <c r="U1387" t="b">
        <v>0</v>
      </c>
    </row>
    <row r="1388" spans="1:21" x14ac:dyDescent="0.25">
      <c r="A1388" t="s">
        <v>2611</v>
      </c>
      <c r="B1388" s="1">
        <v>41317</v>
      </c>
      <c r="C1388">
        <v>12</v>
      </c>
      <c r="D1388">
        <v>2</v>
      </c>
      <c r="E1388">
        <v>2013</v>
      </c>
      <c r="F1388" s="1">
        <v>41317</v>
      </c>
      <c r="G1388" t="s">
        <v>2612</v>
      </c>
      <c r="H1388" t="s">
        <v>61</v>
      </c>
      <c r="I1388" t="s">
        <v>108</v>
      </c>
      <c r="J1388" t="s">
        <v>226</v>
      </c>
      <c r="K1388" t="s">
        <v>36</v>
      </c>
      <c r="L1388" t="s">
        <v>26</v>
      </c>
      <c r="M1388" t="s">
        <v>268</v>
      </c>
      <c r="N1388" t="s">
        <v>28</v>
      </c>
      <c r="O1388" t="s">
        <v>111</v>
      </c>
      <c r="P1388" t="s">
        <v>2614</v>
      </c>
      <c r="Q1388">
        <v>0</v>
      </c>
      <c r="R1388">
        <v>99</v>
      </c>
      <c r="S1388">
        <v>10</v>
      </c>
      <c r="T1388">
        <v>2</v>
      </c>
      <c r="U1388" t="b">
        <v>0</v>
      </c>
    </row>
    <row r="1389" spans="1:21" x14ac:dyDescent="0.25">
      <c r="A1389" t="s">
        <v>2611</v>
      </c>
      <c r="B1389" s="1">
        <v>41317</v>
      </c>
      <c r="C1389">
        <v>12</v>
      </c>
      <c r="D1389">
        <v>2</v>
      </c>
      <c r="E1389">
        <v>2013</v>
      </c>
      <c r="F1389" s="1">
        <v>41317</v>
      </c>
      <c r="G1389" t="s">
        <v>2612</v>
      </c>
      <c r="H1389" t="s">
        <v>61</v>
      </c>
      <c r="I1389" t="s">
        <v>108</v>
      </c>
      <c r="J1389" t="s">
        <v>226</v>
      </c>
      <c r="K1389" t="s">
        <v>36</v>
      </c>
      <c r="L1389" t="s">
        <v>26</v>
      </c>
      <c r="M1389" t="s">
        <v>268</v>
      </c>
      <c r="N1389" t="s">
        <v>28</v>
      </c>
      <c r="O1389" t="s">
        <v>111</v>
      </c>
      <c r="P1389" t="s">
        <v>2615</v>
      </c>
      <c r="Q1389">
        <v>0</v>
      </c>
      <c r="R1389">
        <v>180</v>
      </c>
      <c r="S1389">
        <v>88</v>
      </c>
      <c r="T1389">
        <v>6</v>
      </c>
      <c r="U1389" t="b">
        <v>1</v>
      </c>
    </row>
    <row r="1390" spans="1:21" x14ac:dyDescent="0.25">
      <c r="A1390" t="s">
        <v>2611</v>
      </c>
      <c r="B1390" s="1">
        <v>41317</v>
      </c>
      <c r="C1390">
        <v>12</v>
      </c>
      <c r="D1390">
        <v>2</v>
      </c>
      <c r="E1390">
        <v>2013</v>
      </c>
      <c r="F1390" s="1">
        <v>41317</v>
      </c>
      <c r="G1390" t="s">
        <v>2612</v>
      </c>
      <c r="H1390" t="s">
        <v>61</v>
      </c>
      <c r="I1390" t="s">
        <v>108</v>
      </c>
      <c r="J1390" t="s">
        <v>226</v>
      </c>
      <c r="K1390" t="s">
        <v>36</v>
      </c>
      <c r="L1390" t="s">
        <v>26</v>
      </c>
      <c r="M1390" t="s">
        <v>268</v>
      </c>
      <c r="N1390" t="s">
        <v>28</v>
      </c>
      <c r="O1390" t="s">
        <v>29</v>
      </c>
      <c r="P1390" t="s">
        <v>2616</v>
      </c>
      <c r="Q1390">
        <v>0</v>
      </c>
      <c r="R1390">
        <v>112</v>
      </c>
      <c r="S1390">
        <v>49</v>
      </c>
      <c r="T1390">
        <v>5</v>
      </c>
      <c r="U1390" t="b">
        <v>0</v>
      </c>
    </row>
    <row r="1391" spans="1:21" x14ac:dyDescent="0.25">
      <c r="A1391" t="s">
        <v>2611</v>
      </c>
      <c r="B1391" s="1">
        <v>41317</v>
      </c>
      <c r="C1391">
        <v>12</v>
      </c>
      <c r="D1391">
        <v>2</v>
      </c>
      <c r="E1391">
        <v>2013</v>
      </c>
      <c r="F1391" s="1">
        <v>41317</v>
      </c>
      <c r="G1391" t="s">
        <v>2612</v>
      </c>
      <c r="H1391" t="s">
        <v>61</v>
      </c>
      <c r="I1391" t="s">
        <v>108</v>
      </c>
      <c r="J1391" t="s">
        <v>226</v>
      </c>
      <c r="K1391" t="s">
        <v>36</v>
      </c>
      <c r="L1391" t="s">
        <v>26</v>
      </c>
      <c r="M1391" t="s">
        <v>268</v>
      </c>
      <c r="N1391" t="s">
        <v>28</v>
      </c>
      <c r="O1391" t="s">
        <v>29</v>
      </c>
      <c r="P1391" t="s">
        <v>236</v>
      </c>
      <c r="Q1391">
        <v>0</v>
      </c>
      <c r="R1391">
        <v>105</v>
      </c>
      <c r="S1391">
        <v>21</v>
      </c>
      <c r="T1391">
        <v>4</v>
      </c>
      <c r="U1391" t="b">
        <v>0</v>
      </c>
    </row>
    <row r="1392" spans="1:21" x14ac:dyDescent="0.25">
      <c r="A1392" t="s">
        <v>2617</v>
      </c>
      <c r="B1392" s="1">
        <v>41317</v>
      </c>
      <c r="C1392">
        <v>12</v>
      </c>
      <c r="D1392">
        <v>2</v>
      </c>
      <c r="E1392">
        <v>2013</v>
      </c>
      <c r="F1392" s="1">
        <v>41317</v>
      </c>
      <c r="G1392" t="s">
        <v>2467</v>
      </c>
      <c r="H1392" t="s">
        <v>293</v>
      </c>
      <c r="I1392" t="s">
        <v>1319</v>
      </c>
      <c r="J1392" t="s">
        <v>2618</v>
      </c>
      <c r="K1392" t="s">
        <v>36</v>
      </c>
      <c r="L1392" t="s">
        <v>37</v>
      </c>
      <c r="M1392" t="s">
        <v>38</v>
      </c>
      <c r="N1392" t="s">
        <v>56</v>
      </c>
      <c r="O1392" t="s">
        <v>57</v>
      </c>
      <c r="P1392" t="s">
        <v>507</v>
      </c>
      <c r="Q1392">
        <v>1</v>
      </c>
      <c r="R1392">
        <v>471</v>
      </c>
      <c r="S1392">
        <v>-462</v>
      </c>
      <c r="T1392">
        <v>3</v>
      </c>
      <c r="U1392" t="b">
        <v>0</v>
      </c>
    </row>
    <row r="1393" spans="1:21" x14ac:dyDescent="0.25">
      <c r="A1393" t="s">
        <v>2619</v>
      </c>
      <c r="B1393" s="1">
        <v>41334</v>
      </c>
      <c r="C1393">
        <v>1</v>
      </c>
      <c r="D1393">
        <v>3</v>
      </c>
      <c r="E1393">
        <v>2013</v>
      </c>
      <c r="F1393" s="1">
        <v>41334</v>
      </c>
      <c r="G1393" t="s">
        <v>1674</v>
      </c>
      <c r="H1393" t="s">
        <v>33</v>
      </c>
      <c r="I1393" t="s">
        <v>34</v>
      </c>
      <c r="J1393" t="s">
        <v>150</v>
      </c>
      <c r="K1393" t="s">
        <v>36</v>
      </c>
      <c r="L1393" t="s">
        <v>70</v>
      </c>
      <c r="M1393" t="s">
        <v>38</v>
      </c>
      <c r="N1393" t="s">
        <v>28</v>
      </c>
      <c r="O1393" t="s">
        <v>39</v>
      </c>
      <c r="P1393" t="s">
        <v>2232</v>
      </c>
      <c r="Q1393">
        <v>0</v>
      </c>
      <c r="R1393">
        <v>27</v>
      </c>
      <c r="S1393">
        <v>6</v>
      </c>
      <c r="T1393">
        <v>4</v>
      </c>
      <c r="U1393" t="b">
        <v>0</v>
      </c>
    </row>
    <row r="1394" spans="1:21" x14ac:dyDescent="0.25">
      <c r="A1394" t="s">
        <v>2619</v>
      </c>
      <c r="B1394" s="1">
        <v>41334</v>
      </c>
      <c r="C1394">
        <v>1</v>
      </c>
      <c r="D1394">
        <v>3</v>
      </c>
      <c r="E1394">
        <v>2013</v>
      </c>
      <c r="F1394" s="1">
        <v>41334</v>
      </c>
      <c r="G1394" t="s">
        <v>1674</v>
      </c>
      <c r="H1394" t="s">
        <v>33</v>
      </c>
      <c r="I1394" t="s">
        <v>34</v>
      </c>
      <c r="J1394" t="s">
        <v>150</v>
      </c>
      <c r="K1394" t="s">
        <v>36</v>
      </c>
      <c r="L1394" t="s">
        <v>70</v>
      </c>
      <c r="M1394" t="s">
        <v>38</v>
      </c>
      <c r="N1394" t="s">
        <v>56</v>
      </c>
      <c r="O1394" t="s">
        <v>104</v>
      </c>
      <c r="P1394" t="s">
        <v>2620</v>
      </c>
      <c r="Q1394">
        <v>0</v>
      </c>
      <c r="R1394">
        <v>177</v>
      </c>
      <c r="S1394">
        <v>71</v>
      </c>
      <c r="T1394">
        <v>2</v>
      </c>
      <c r="U1394" t="b">
        <v>0</v>
      </c>
    </row>
    <row r="1395" spans="1:21" x14ac:dyDescent="0.25">
      <c r="A1395" t="s">
        <v>2621</v>
      </c>
      <c r="B1395" s="1">
        <v>41334</v>
      </c>
      <c r="C1395">
        <v>1</v>
      </c>
      <c r="D1395">
        <v>3</v>
      </c>
      <c r="E1395">
        <v>2013</v>
      </c>
      <c r="F1395" s="1">
        <v>41334</v>
      </c>
      <c r="G1395" t="s">
        <v>1028</v>
      </c>
      <c r="H1395" t="s">
        <v>67</v>
      </c>
      <c r="I1395" t="s">
        <v>68</v>
      </c>
      <c r="J1395" t="s">
        <v>255</v>
      </c>
      <c r="K1395" t="s">
        <v>25</v>
      </c>
      <c r="L1395" t="s">
        <v>37</v>
      </c>
      <c r="M1395" t="s">
        <v>38</v>
      </c>
      <c r="N1395" t="s">
        <v>28</v>
      </c>
      <c r="O1395" t="s">
        <v>54</v>
      </c>
      <c r="P1395" t="s">
        <v>182</v>
      </c>
      <c r="Q1395">
        <v>0</v>
      </c>
      <c r="R1395">
        <v>618</v>
      </c>
      <c r="S1395">
        <v>206</v>
      </c>
      <c r="T1395">
        <v>5</v>
      </c>
      <c r="U1395" t="b">
        <v>0</v>
      </c>
    </row>
    <row r="1396" spans="1:21" x14ac:dyDescent="0.25">
      <c r="A1396" t="s">
        <v>2622</v>
      </c>
      <c r="B1396" s="1">
        <v>41334</v>
      </c>
      <c r="C1396">
        <v>1</v>
      </c>
      <c r="D1396">
        <v>3</v>
      </c>
      <c r="E1396">
        <v>2013</v>
      </c>
      <c r="F1396" s="1">
        <v>41334</v>
      </c>
      <c r="G1396" t="s">
        <v>2623</v>
      </c>
      <c r="H1396" t="s">
        <v>33</v>
      </c>
      <c r="I1396" t="s">
        <v>34</v>
      </c>
      <c r="J1396" t="s">
        <v>276</v>
      </c>
      <c r="K1396" t="s">
        <v>36</v>
      </c>
      <c r="L1396" t="s">
        <v>37</v>
      </c>
      <c r="M1396" t="s">
        <v>27</v>
      </c>
      <c r="N1396" t="s">
        <v>28</v>
      </c>
      <c r="O1396" t="s">
        <v>227</v>
      </c>
      <c r="P1396" t="s">
        <v>995</v>
      </c>
      <c r="Q1396">
        <v>0</v>
      </c>
      <c r="R1396">
        <v>32</v>
      </c>
      <c r="S1396">
        <v>6</v>
      </c>
      <c r="T1396">
        <v>3</v>
      </c>
      <c r="U1396" t="b">
        <v>1</v>
      </c>
    </row>
    <row r="1397" spans="1:21" x14ac:dyDescent="0.25">
      <c r="A1397" t="s">
        <v>2622</v>
      </c>
      <c r="B1397" s="1">
        <v>41334</v>
      </c>
      <c r="C1397">
        <v>1</v>
      </c>
      <c r="D1397">
        <v>3</v>
      </c>
      <c r="E1397">
        <v>2013</v>
      </c>
      <c r="F1397" s="1">
        <v>41334</v>
      </c>
      <c r="G1397" t="s">
        <v>2623</v>
      </c>
      <c r="H1397" t="s">
        <v>33</v>
      </c>
      <c r="I1397" t="s">
        <v>34</v>
      </c>
      <c r="J1397" t="s">
        <v>276</v>
      </c>
      <c r="K1397" t="s">
        <v>36</v>
      </c>
      <c r="L1397" t="s">
        <v>37</v>
      </c>
      <c r="M1397" t="s">
        <v>27</v>
      </c>
      <c r="N1397" t="s">
        <v>28</v>
      </c>
      <c r="O1397" t="s">
        <v>29</v>
      </c>
      <c r="P1397" t="s">
        <v>2365</v>
      </c>
      <c r="Q1397">
        <v>0</v>
      </c>
      <c r="R1397">
        <v>83</v>
      </c>
      <c r="S1397">
        <v>2</v>
      </c>
      <c r="T1397">
        <v>5</v>
      </c>
      <c r="U1397" t="b">
        <v>0</v>
      </c>
    </row>
    <row r="1398" spans="1:21" x14ac:dyDescent="0.25">
      <c r="A1398" t="s">
        <v>2624</v>
      </c>
      <c r="B1398" s="1">
        <v>41334</v>
      </c>
      <c r="C1398">
        <v>1</v>
      </c>
      <c r="D1398">
        <v>3</v>
      </c>
      <c r="E1398">
        <v>2013</v>
      </c>
      <c r="F1398" s="1">
        <v>41334</v>
      </c>
      <c r="G1398" t="s">
        <v>2625</v>
      </c>
      <c r="H1398" t="s">
        <v>33</v>
      </c>
      <c r="I1398" t="s">
        <v>189</v>
      </c>
      <c r="J1398" t="s">
        <v>35</v>
      </c>
      <c r="K1398" t="s">
        <v>36</v>
      </c>
      <c r="L1398" t="s">
        <v>70</v>
      </c>
      <c r="M1398" t="s">
        <v>27</v>
      </c>
      <c r="N1398" t="s">
        <v>28</v>
      </c>
      <c r="O1398" t="s">
        <v>90</v>
      </c>
      <c r="P1398" t="s">
        <v>2626</v>
      </c>
      <c r="Q1398">
        <v>0</v>
      </c>
      <c r="R1398">
        <v>970</v>
      </c>
      <c r="S1398">
        <v>216</v>
      </c>
      <c r="T1398">
        <v>2</v>
      </c>
      <c r="U1398" t="b">
        <v>1</v>
      </c>
    </row>
    <row r="1399" spans="1:21" x14ac:dyDescent="0.25">
      <c r="A1399" t="s">
        <v>2627</v>
      </c>
      <c r="B1399" s="1">
        <v>41334</v>
      </c>
      <c r="C1399">
        <v>1</v>
      </c>
      <c r="D1399">
        <v>3</v>
      </c>
      <c r="E1399">
        <v>2013</v>
      </c>
      <c r="F1399" s="1">
        <v>41334</v>
      </c>
      <c r="G1399" t="s">
        <v>376</v>
      </c>
      <c r="H1399" t="s">
        <v>293</v>
      </c>
      <c r="I1399" t="s">
        <v>613</v>
      </c>
      <c r="J1399" t="s">
        <v>1867</v>
      </c>
      <c r="K1399" t="s">
        <v>36</v>
      </c>
      <c r="L1399" t="s">
        <v>37</v>
      </c>
      <c r="M1399" t="s">
        <v>38</v>
      </c>
      <c r="N1399" t="s">
        <v>28</v>
      </c>
      <c r="O1399" t="s">
        <v>54</v>
      </c>
      <c r="P1399" t="s">
        <v>1411</v>
      </c>
      <c r="Q1399">
        <v>1</v>
      </c>
      <c r="R1399">
        <v>8</v>
      </c>
      <c r="S1399">
        <v>-6</v>
      </c>
      <c r="T1399">
        <v>1</v>
      </c>
      <c r="U1399" t="b">
        <v>0</v>
      </c>
    </row>
    <row r="1400" spans="1:21" x14ac:dyDescent="0.25">
      <c r="A1400" t="s">
        <v>2628</v>
      </c>
      <c r="B1400" s="1">
        <v>41334</v>
      </c>
      <c r="C1400">
        <v>1</v>
      </c>
      <c r="D1400">
        <v>3</v>
      </c>
      <c r="E1400">
        <v>2013</v>
      </c>
      <c r="F1400" s="1">
        <v>41334</v>
      </c>
      <c r="G1400" t="s">
        <v>2629</v>
      </c>
      <c r="H1400" t="s">
        <v>33</v>
      </c>
      <c r="I1400" t="s">
        <v>372</v>
      </c>
      <c r="J1400" t="s">
        <v>959</v>
      </c>
      <c r="K1400" t="s">
        <v>36</v>
      </c>
      <c r="L1400" t="s">
        <v>37</v>
      </c>
      <c r="M1400" t="s">
        <v>38</v>
      </c>
      <c r="N1400" t="s">
        <v>71</v>
      </c>
      <c r="O1400" t="s">
        <v>74</v>
      </c>
      <c r="P1400" t="s">
        <v>2630</v>
      </c>
      <c r="Q1400">
        <v>0</v>
      </c>
      <c r="R1400">
        <v>373</v>
      </c>
      <c r="S1400">
        <v>-4</v>
      </c>
      <c r="T1400">
        <v>7</v>
      </c>
      <c r="U1400" t="b">
        <v>1</v>
      </c>
    </row>
    <row r="1401" spans="1:21" x14ac:dyDescent="0.25">
      <c r="A1401" t="s">
        <v>2628</v>
      </c>
      <c r="B1401" s="1">
        <v>41334</v>
      </c>
      <c r="C1401">
        <v>1</v>
      </c>
      <c r="D1401">
        <v>3</v>
      </c>
      <c r="E1401">
        <v>2013</v>
      </c>
      <c r="F1401" s="1">
        <v>41334</v>
      </c>
      <c r="G1401" t="s">
        <v>2629</v>
      </c>
      <c r="H1401" t="s">
        <v>33</v>
      </c>
      <c r="I1401" t="s">
        <v>372</v>
      </c>
      <c r="J1401" t="s">
        <v>959</v>
      </c>
      <c r="K1401" t="s">
        <v>36</v>
      </c>
      <c r="L1401" t="s">
        <v>37</v>
      </c>
      <c r="M1401" t="s">
        <v>38</v>
      </c>
      <c r="N1401" t="s">
        <v>28</v>
      </c>
      <c r="O1401" t="s">
        <v>48</v>
      </c>
      <c r="P1401" t="s">
        <v>1263</v>
      </c>
      <c r="Q1401">
        <v>0</v>
      </c>
      <c r="R1401">
        <v>49</v>
      </c>
      <c r="S1401">
        <v>23</v>
      </c>
      <c r="T1401">
        <v>1</v>
      </c>
      <c r="U1401" t="b">
        <v>1</v>
      </c>
    </row>
    <row r="1402" spans="1:21" x14ac:dyDescent="0.25">
      <c r="A1402" t="s">
        <v>2628</v>
      </c>
      <c r="B1402" s="1">
        <v>41334</v>
      </c>
      <c r="C1402">
        <v>1</v>
      </c>
      <c r="D1402">
        <v>3</v>
      </c>
      <c r="E1402">
        <v>2013</v>
      </c>
      <c r="F1402" s="1">
        <v>41334</v>
      </c>
      <c r="G1402" t="s">
        <v>2629</v>
      </c>
      <c r="H1402" t="s">
        <v>33</v>
      </c>
      <c r="I1402" t="s">
        <v>372</v>
      </c>
      <c r="J1402" t="s">
        <v>959</v>
      </c>
      <c r="K1402" t="s">
        <v>36</v>
      </c>
      <c r="L1402" t="s">
        <v>37</v>
      </c>
      <c r="M1402" t="s">
        <v>38</v>
      </c>
      <c r="N1402" t="s">
        <v>28</v>
      </c>
      <c r="O1402" t="s">
        <v>227</v>
      </c>
      <c r="P1402" t="s">
        <v>2631</v>
      </c>
      <c r="Q1402">
        <v>0</v>
      </c>
      <c r="R1402">
        <v>72</v>
      </c>
      <c r="S1402">
        <v>26</v>
      </c>
      <c r="T1402">
        <v>7</v>
      </c>
      <c r="U1402" t="b">
        <v>0</v>
      </c>
    </row>
    <row r="1403" spans="1:21" x14ac:dyDescent="0.25">
      <c r="A1403" t="s">
        <v>2628</v>
      </c>
      <c r="B1403" s="1">
        <v>41334</v>
      </c>
      <c r="C1403">
        <v>1</v>
      </c>
      <c r="D1403">
        <v>3</v>
      </c>
      <c r="E1403">
        <v>2013</v>
      </c>
      <c r="F1403" s="1">
        <v>41334</v>
      </c>
      <c r="G1403" t="s">
        <v>2629</v>
      </c>
      <c r="H1403" t="s">
        <v>33</v>
      </c>
      <c r="I1403" t="s">
        <v>372</v>
      </c>
      <c r="J1403" t="s">
        <v>959</v>
      </c>
      <c r="K1403" t="s">
        <v>36</v>
      </c>
      <c r="L1403" t="s">
        <v>37</v>
      </c>
      <c r="M1403" t="s">
        <v>38</v>
      </c>
      <c r="N1403" t="s">
        <v>28</v>
      </c>
      <c r="O1403" t="s">
        <v>227</v>
      </c>
      <c r="P1403" t="s">
        <v>2632</v>
      </c>
      <c r="Q1403">
        <v>0</v>
      </c>
      <c r="R1403">
        <v>44</v>
      </c>
      <c r="S1403">
        <v>19</v>
      </c>
      <c r="T1403">
        <v>4</v>
      </c>
      <c r="U1403" t="b">
        <v>0</v>
      </c>
    </row>
    <row r="1404" spans="1:21" x14ac:dyDescent="0.25">
      <c r="A1404" t="s">
        <v>2628</v>
      </c>
      <c r="B1404" s="1">
        <v>41334</v>
      </c>
      <c r="C1404">
        <v>1</v>
      </c>
      <c r="D1404">
        <v>3</v>
      </c>
      <c r="E1404">
        <v>2013</v>
      </c>
      <c r="F1404" s="1">
        <v>41334</v>
      </c>
      <c r="G1404" t="s">
        <v>2629</v>
      </c>
      <c r="H1404" t="s">
        <v>33</v>
      </c>
      <c r="I1404" t="s">
        <v>372</v>
      </c>
      <c r="J1404" t="s">
        <v>959</v>
      </c>
      <c r="K1404" t="s">
        <v>36</v>
      </c>
      <c r="L1404" t="s">
        <v>37</v>
      </c>
      <c r="M1404" t="s">
        <v>38</v>
      </c>
      <c r="N1404" t="s">
        <v>56</v>
      </c>
      <c r="O1404" t="s">
        <v>104</v>
      </c>
      <c r="P1404" t="s">
        <v>552</v>
      </c>
      <c r="Q1404">
        <v>0</v>
      </c>
      <c r="R1404">
        <v>334</v>
      </c>
      <c r="S1404">
        <v>87</v>
      </c>
      <c r="T1404">
        <v>2</v>
      </c>
      <c r="U1404" t="b">
        <v>0</v>
      </c>
    </row>
    <row r="1405" spans="1:21" x14ac:dyDescent="0.25">
      <c r="A1405" t="s">
        <v>2633</v>
      </c>
      <c r="B1405" s="1">
        <v>41335</v>
      </c>
      <c r="C1405">
        <v>2</v>
      </c>
      <c r="D1405">
        <v>3</v>
      </c>
      <c r="E1405">
        <v>2013</v>
      </c>
      <c r="F1405" s="1">
        <v>41335</v>
      </c>
      <c r="G1405" t="s">
        <v>1024</v>
      </c>
      <c r="H1405" t="s">
        <v>61</v>
      </c>
      <c r="I1405" t="s">
        <v>108</v>
      </c>
      <c r="J1405" t="s">
        <v>1641</v>
      </c>
      <c r="K1405" t="s">
        <v>36</v>
      </c>
      <c r="L1405" t="s">
        <v>26</v>
      </c>
      <c r="M1405" t="s">
        <v>268</v>
      </c>
      <c r="N1405" t="s">
        <v>28</v>
      </c>
      <c r="O1405" t="s">
        <v>29</v>
      </c>
      <c r="P1405" t="s">
        <v>2634</v>
      </c>
      <c r="Q1405">
        <v>0</v>
      </c>
      <c r="R1405">
        <v>338</v>
      </c>
      <c r="S1405">
        <v>13</v>
      </c>
      <c r="T1405">
        <v>7</v>
      </c>
      <c r="U1405" t="b">
        <v>0</v>
      </c>
    </row>
    <row r="1406" spans="1:21" x14ac:dyDescent="0.25">
      <c r="A1406" t="s">
        <v>2635</v>
      </c>
      <c r="B1406" s="1">
        <v>41336</v>
      </c>
      <c r="C1406">
        <v>3</v>
      </c>
      <c r="D1406">
        <v>3</v>
      </c>
      <c r="E1406">
        <v>2013</v>
      </c>
      <c r="F1406" s="1">
        <v>41336</v>
      </c>
      <c r="G1406" t="s">
        <v>1844</v>
      </c>
      <c r="H1406" t="s">
        <v>320</v>
      </c>
      <c r="I1406" t="s">
        <v>321</v>
      </c>
      <c r="J1406" t="s">
        <v>321</v>
      </c>
      <c r="K1406" t="s">
        <v>36</v>
      </c>
      <c r="L1406" t="s">
        <v>70</v>
      </c>
      <c r="M1406" t="s">
        <v>27</v>
      </c>
      <c r="N1406" t="s">
        <v>28</v>
      </c>
      <c r="O1406" t="s">
        <v>39</v>
      </c>
      <c r="P1406" t="s">
        <v>1063</v>
      </c>
      <c r="Q1406">
        <v>0</v>
      </c>
      <c r="R1406">
        <v>21</v>
      </c>
      <c r="S1406">
        <v>5</v>
      </c>
      <c r="T1406">
        <v>2</v>
      </c>
      <c r="U1406" t="b">
        <v>1</v>
      </c>
    </row>
    <row r="1407" spans="1:21" x14ac:dyDescent="0.25">
      <c r="A1407" t="s">
        <v>2635</v>
      </c>
      <c r="B1407" s="1">
        <v>41336</v>
      </c>
      <c r="C1407">
        <v>3</v>
      </c>
      <c r="D1407">
        <v>3</v>
      </c>
      <c r="E1407">
        <v>2013</v>
      </c>
      <c r="F1407" s="1">
        <v>41336</v>
      </c>
      <c r="G1407" t="s">
        <v>1844</v>
      </c>
      <c r="H1407" t="s">
        <v>320</v>
      </c>
      <c r="I1407" t="s">
        <v>321</v>
      </c>
      <c r="J1407" t="s">
        <v>321</v>
      </c>
      <c r="K1407" t="s">
        <v>36</v>
      </c>
      <c r="L1407" t="s">
        <v>70</v>
      </c>
      <c r="M1407" t="s">
        <v>27</v>
      </c>
      <c r="N1407" t="s">
        <v>56</v>
      </c>
      <c r="O1407" t="s">
        <v>81</v>
      </c>
      <c r="P1407" t="s">
        <v>154</v>
      </c>
      <c r="Q1407">
        <v>0</v>
      </c>
      <c r="R1407">
        <v>130</v>
      </c>
      <c r="S1407">
        <v>13</v>
      </c>
      <c r="T1407">
        <v>3</v>
      </c>
      <c r="U1407" t="b">
        <v>1</v>
      </c>
    </row>
    <row r="1408" spans="1:21" x14ac:dyDescent="0.25">
      <c r="A1408" t="s">
        <v>2636</v>
      </c>
      <c r="B1408" s="1">
        <v>41337</v>
      </c>
      <c r="C1408">
        <v>4</v>
      </c>
      <c r="D1408">
        <v>3</v>
      </c>
      <c r="E1408">
        <v>2013</v>
      </c>
      <c r="F1408" s="1">
        <v>41337</v>
      </c>
      <c r="G1408" t="s">
        <v>2637</v>
      </c>
      <c r="H1408" t="s">
        <v>120</v>
      </c>
      <c r="I1408" t="s">
        <v>121</v>
      </c>
      <c r="J1408" t="s">
        <v>1145</v>
      </c>
      <c r="K1408" t="s">
        <v>47</v>
      </c>
      <c r="L1408" t="s">
        <v>37</v>
      </c>
      <c r="M1408" t="s">
        <v>27</v>
      </c>
      <c r="N1408" t="s">
        <v>28</v>
      </c>
      <c r="O1408" t="s">
        <v>39</v>
      </c>
      <c r="P1408" t="s">
        <v>2638</v>
      </c>
      <c r="Q1408">
        <v>0</v>
      </c>
      <c r="R1408">
        <v>120</v>
      </c>
      <c r="S1408">
        <v>23</v>
      </c>
      <c r="T1408">
        <v>4</v>
      </c>
      <c r="U1408" t="b">
        <v>1</v>
      </c>
    </row>
    <row r="1409" spans="1:21" x14ac:dyDescent="0.25">
      <c r="A1409" t="s">
        <v>2639</v>
      </c>
      <c r="B1409" s="1">
        <v>41337</v>
      </c>
      <c r="C1409">
        <v>4</v>
      </c>
      <c r="D1409">
        <v>3</v>
      </c>
      <c r="E1409">
        <v>2013</v>
      </c>
      <c r="F1409" s="1">
        <v>41337</v>
      </c>
      <c r="G1409" t="s">
        <v>433</v>
      </c>
      <c r="H1409" t="s">
        <v>33</v>
      </c>
      <c r="I1409" t="s">
        <v>266</v>
      </c>
      <c r="J1409" t="s">
        <v>2640</v>
      </c>
      <c r="K1409" t="s">
        <v>36</v>
      </c>
      <c r="L1409" t="s">
        <v>37</v>
      </c>
      <c r="M1409" t="s">
        <v>268</v>
      </c>
      <c r="N1409" t="s">
        <v>28</v>
      </c>
      <c r="O1409" t="s">
        <v>111</v>
      </c>
      <c r="P1409" t="s">
        <v>2641</v>
      </c>
      <c r="Q1409">
        <v>0</v>
      </c>
      <c r="R1409">
        <v>79</v>
      </c>
      <c r="S1409">
        <v>39</v>
      </c>
      <c r="T1409">
        <v>3</v>
      </c>
      <c r="U1409" t="b">
        <v>1</v>
      </c>
    </row>
    <row r="1410" spans="1:21" x14ac:dyDescent="0.25">
      <c r="A1410" t="s">
        <v>2642</v>
      </c>
      <c r="B1410" s="1">
        <v>41338</v>
      </c>
      <c r="C1410">
        <v>5</v>
      </c>
      <c r="D1410">
        <v>3</v>
      </c>
      <c r="E1410">
        <v>2013</v>
      </c>
      <c r="F1410" s="1">
        <v>41338</v>
      </c>
      <c r="G1410" t="s">
        <v>1966</v>
      </c>
      <c r="H1410" t="s">
        <v>67</v>
      </c>
      <c r="I1410" t="s">
        <v>68</v>
      </c>
      <c r="J1410" t="s">
        <v>1367</v>
      </c>
      <c r="K1410" t="s">
        <v>25</v>
      </c>
      <c r="L1410" t="s">
        <v>26</v>
      </c>
      <c r="M1410" t="s">
        <v>38</v>
      </c>
      <c r="N1410" t="s">
        <v>28</v>
      </c>
      <c r="O1410" t="s">
        <v>29</v>
      </c>
      <c r="P1410" t="s">
        <v>2643</v>
      </c>
      <c r="Q1410">
        <v>0</v>
      </c>
      <c r="R1410">
        <v>89</v>
      </c>
      <c r="S1410">
        <v>20</v>
      </c>
      <c r="T1410">
        <v>6</v>
      </c>
      <c r="U1410" t="b">
        <v>1</v>
      </c>
    </row>
    <row r="1411" spans="1:21" x14ac:dyDescent="0.25">
      <c r="A1411" t="s">
        <v>2642</v>
      </c>
      <c r="B1411" s="1">
        <v>41338</v>
      </c>
      <c r="C1411">
        <v>5</v>
      </c>
      <c r="D1411">
        <v>3</v>
      </c>
      <c r="E1411">
        <v>2013</v>
      </c>
      <c r="F1411" s="1">
        <v>41338</v>
      </c>
      <c r="G1411" t="s">
        <v>1966</v>
      </c>
      <c r="H1411" t="s">
        <v>67</v>
      </c>
      <c r="I1411" t="s">
        <v>68</v>
      </c>
      <c r="J1411" t="s">
        <v>1367</v>
      </c>
      <c r="K1411" t="s">
        <v>25</v>
      </c>
      <c r="L1411" t="s">
        <v>26</v>
      </c>
      <c r="M1411" t="s">
        <v>38</v>
      </c>
      <c r="N1411" t="s">
        <v>28</v>
      </c>
      <c r="O1411" t="s">
        <v>29</v>
      </c>
      <c r="P1411" t="s">
        <v>2644</v>
      </c>
      <c r="Q1411">
        <v>0</v>
      </c>
      <c r="R1411">
        <v>83</v>
      </c>
      <c r="S1411">
        <v>34</v>
      </c>
      <c r="T1411">
        <v>4</v>
      </c>
      <c r="U1411" t="b">
        <v>0</v>
      </c>
    </row>
    <row r="1412" spans="1:21" x14ac:dyDescent="0.25">
      <c r="A1412" t="s">
        <v>2645</v>
      </c>
      <c r="B1412" s="1">
        <v>41338</v>
      </c>
      <c r="C1412">
        <v>5</v>
      </c>
      <c r="D1412">
        <v>3</v>
      </c>
      <c r="E1412">
        <v>2013</v>
      </c>
      <c r="F1412" s="1">
        <v>41338</v>
      </c>
      <c r="G1412" t="s">
        <v>233</v>
      </c>
      <c r="H1412" t="s">
        <v>33</v>
      </c>
      <c r="I1412" t="s">
        <v>1170</v>
      </c>
      <c r="J1412" t="s">
        <v>2646</v>
      </c>
      <c r="K1412" t="s">
        <v>36</v>
      </c>
      <c r="L1412" t="s">
        <v>70</v>
      </c>
      <c r="M1412" t="s">
        <v>38</v>
      </c>
      <c r="N1412" t="s">
        <v>28</v>
      </c>
      <c r="O1412" t="s">
        <v>111</v>
      </c>
      <c r="P1412" t="s">
        <v>1531</v>
      </c>
      <c r="Q1412">
        <v>0</v>
      </c>
      <c r="R1412">
        <v>41</v>
      </c>
      <c r="S1412">
        <v>16</v>
      </c>
      <c r="T1412">
        <v>2</v>
      </c>
      <c r="U1412" t="b">
        <v>0</v>
      </c>
    </row>
    <row r="1413" spans="1:21" x14ac:dyDescent="0.25">
      <c r="A1413" t="s">
        <v>2645</v>
      </c>
      <c r="B1413" s="1">
        <v>41338</v>
      </c>
      <c r="C1413">
        <v>5</v>
      </c>
      <c r="D1413">
        <v>3</v>
      </c>
      <c r="E1413">
        <v>2013</v>
      </c>
      <c r="F1413" s="1">
        <v>41338</v>
      </c>
      <c r="G1413" t="s">
        <v>233</v>
      </c>
      <c r="H1413" t="s">
        <v>33</v>
      </c>
      <c r="I1413" t="s">
        <v>1170</v>
      </c>
      <c r="J1413" t="s">
        <v>2646</v>
      </c>
      <c r="K1413" t="s">
        <v>36</v>
      </c>
      <c r="L1413" t="s">
        <v>70</v>
      </c>
      <c r="M1413" t="s">
        <v>38</v>
      </c>
      <c r="N1413" t="s">
        <v>28</v>
      </c>
      <c r="O1413" t="s">
        <v>227</v>
      </c>
      <c r="P1413" t="s">
        <v>2647</v>
      </c>
      <c r="Q1413">
        <v>0</v>
      </c>
      <c r="R1413">
        <v>26</v>
      </c>
      <c r="S1413">
        <v>12</v>
      </c>
      <c r="T1413">
        <v>3</v>
      </c>
      <c r="U1413" t="b">
        <v>1</v>
      </c>
    </row>
    <row r="1414" spans="1:21" x14ac:dyDescent="0.25">
      <c r="A1414" t="s">
        <v>2645</v>
      </c>
      <c r="B1414" s="1">
        <v>41338</v>
      </c>
      <c r="C1414">
        <v>5</v>
      </c>
      <c r="D1414">
        <v>3</v>
      </c>
      <c r="E1414">
        <v>2013</v>
      </c>
      <c r="F1414" s="1">
        <v>41338</v>
      </c>
      <c r="G1414" t="s">
        <v>233</v>
      </c>
      <c r="H1414" t="s">
        <v>33</v>
      </c>
      <c r="I1414" t="s">
        <v>1170</v>
      </c>
      <c r="J1414" t="s">
        <v>2646</v>
      </c>
      <c r="K1414" t="s">
        <v>36</v>
      </c>
      <c r="L1414" t="s">
        <v>70</v>
      </c>
      <c r="M1414" t="s">
        <v>38</v>
      </c>
      <c r="N1414" t="s">
        <v>28</v>
      </c>
      <c r="O1414" t="s">
        <v>183</v>
      </c>
      <c r="P1414" t="s">
        <v>2648</v>
      </c>
      <c r="Q1414">
        <v>0</v>
      </c>
      <c r="R1414">
        <v>89</v>
      </c>
      <c r="S1414">
        <v>26</v>
      </c>
      <c r="T1414">
        <v>2</v>
      </c>
      <c r="U1414" t="b">
        <v>1</v>
      </c>
    </row>
    <row r="1415" spans="1:21" x14ac:dyDescent="0.25">
      <c r="A1415" t="s">
        <v>2649</v>
      </c>
      <c r="B1415" s="1">
        <v>41338</v>
      </c>
      <c r="C1415">
        <v>5</v>
      </c>
      <c r="D1415">
        <v>3</v>
      </c>
      <c r="E1415">
        <v>2013</v>
      </c>
      <c r="F1415" s="1">
        <v>41338</v>
      </c>
      <c r="G1415" t="s">
        <v>32</v>
      </c>
      <c r="H1415" t="s">
        <v>33</v>
      </c>
      <c r="I1415" t="s">
        <v>34</v>
      </c>
      <c r="J1415" t="s">
        <v>2650</v>
      </c>
      <c r="K1415" t="s">
        <v>36</v>
      </c>
      <c r="L1415" t="s">
        <v>37</v>
      </c>
      <c r="M1415" t="s">
        <v>268</v>
      </c>
      <c r="N1415" t="s">
        <v>28</v>
      </c>
      <c r="O1415" t="s">
        <v>39</v>
      </c>
      <c r="P1415" t="s">
        <v>374</v>
      </c>
      <c r="Q1415">
        <v>0</v>
      </c>
      <c r="R1415">
        <v>9</v>
      </c>
      <c r="S1415">
        <v>2</v>
      </c>
      <c r="T1415">
        <v>1</v>
      </c>
      <c r="U1415" t="b">
        <v>0</v>
      </c>
    </row>
    <row r="1416" spans="1:21" x14ac:dyDescent="0.25">
      <c r="A1416" t="s">
        <v>2651</v>
      </c>
      <c r="B1416" s="1">
        <v>41339</v>
      </c>
      <c r="C1416">
        <v>6</v>
      </c>
      <c r="D1416">
        <v>3</v>
      </c>
      <c r="E1416">
        <v>2013</v>
      </c>
      <c r="F1416" s="1">
        <v>41339</v>
      </c>
      <c r="G1416" t="s">
        <v>2284</v>
      </c>
      <c r="H1416" t="s">
        <v>120</v>
      </c>
      <c r="I1416" t="s">
        <v>446</v>
      </c>
      <c r="J1416" t="s">
        <v>626</v>
      </c>
      <c r="K1416" t="s">
        <v>47</v>
      </c>
      <c r="L1416" t="s">
        <v>37</v>
      </c>
      <c r="M1416" t="s">
        <v>98</v>
      </c>
      <c r="N1416" t="s">
        <v>71</v>
      </c>
      <c r="O1416" t="s">
        <v>295</v>
      </c>
      <c r="P1416" t="s">
        <v>2470</v>
      </c>
      <c r="Q1416">
        <v>0</v>
      </c>
      <c r="R1416">
        <v>116</v>
      </c>
      <c r="S1416">
        <v>7</v>
      </c>
      <c r="T1416">
        <v>2</v>
      </c>
      <c r="U1416" t="b">
        <v>0</v>
      </c>
    </row>
    <row r="1417" spans="1:21" x14ac:dyDescent="0.25">
      <c r="A1417" t="s">
        <v>2652</v>
      </c>
      <c r="B1417" s="1">
        <v>41339</v>
      </c>
      <c r="C1417">
        <v>6</v>
      </c>
      <c r="D1417">
        <v>3</v>
      </c>
      <c r="E1417">
        <v>2013</v>
      </c>
      <c r="F1417" s="1">
        <v>41339</v>
      </c>
      <c r="G1417" t="s">
        <v>2224</v>
      </c>
      <c r="H1417" t="s">
        <v>67</v>
      </c>
      <c r="I1417" t="s">
        <v>68</v>
      </c>
      <c r="J1417" t="s">
        <v>255</v>
      </c>
      <c r="K1417" t="s">
        <v>25</v>
      </c>
      <c r="L1417" t="s">
        <v>70</v>
      </c>
      <c r="M1417" t="s">
        <v>38</v>
      </c>
      <c r="N1417" t="s">
        <v>56</v>
      </c>
      <c r="O1417" t="s">
        <v>57</v>
      </c>
      <c r="P1417" t="s">
        <v>2653</v>
      </c>
      <c r="Q1417">
        <v>0</v>
      </c>
      <c r="R1417">
        <v>437</v>
      </c>
      <c r="S1417">
        <v>29</v>
      </c>
      <c r="T1417">
        <v>3</v>
      </c>
      <c r="U1417" t="b">
        <v>0</v>
      </c>
    </row>
    <row r="1418" spans="1:21" x14ac:dyDescent="0.25">
      <c r="A1418" t="s">
        <v>2654</v>
      </c>
      <c r="B1418" s="1">
        <v>41339</v>
      </c>
      <c r="C1418">
        <v>6</v>
      </c>
      <c r="D1418">
        <v>3</v>
      </c>
      <c r="E1418">
        <v>2013</v>
      </c>
      <c r="F1418" s="1">
        <v>41339</v>
      </c>
      <c r="G1418" t="s">
        <v>2275</v>
      </c>
      <c r="H1418" t="s">
        <v>44</v>
      </c>
      <c r="I1418" t="s">
        <v>280</v>
      </c>
      <c r="J1418" t="s">
        <v>281</v>
      </c>
      <c r="K1418" t="s">
        <v>47</v>
      </c>
      <c r="L1418" t="s">
        <v>70</v>
      </c>
      <c r="M1418" t="s">
        <v>27</v>
      </c>
      <c r="N1418" t="s">
        <v>28</v>
      </c>
      <c r="O1418" t="s">
        <v>90</v>
      </c>
      <c r="P1418" t="s">
        <v>2655</v>
      </c>
      <c r="Q1418">
        <v>0</v>
      </c>
      <c r="R1418">
        <v>2594</v>
      </c>
      <c r="S1418">
        <v>1141</v>
      </c>
      <c r="T1418">
        <v>5</v>
      </c>
      <c r="U1418" t="b">
        <v>0</v>
      </c>
    </row>
    <row r="1419" spans="1:21" x14ac:dyDescent="0.25">
      <c r="A1419" t="s">
        <v>2654</v>
      </c>
      <c r="B1419" s="1">
        <v>41339</v>
      </c>
      <c r="C1419">
        <v>6</v>
      </c>
      <c r="D1419">
        <v>3</v>
      </c>
      <c r="E1419">
        <v>2013</v>
      </c>
      <c r="F1419" s="1">
        <v>41339</v>
      </c>
      <c r="G1419" t="s">
        <v>2275</v>
      </c>
      <c r="H1419" t="s">
        <v>44</v>
      </c>
      <c r="I1419" t="s">
        <v>280</v>
      </c>
      <c r="J1419" t="s">
        <v>281</v>
      </c>
      <c r="K1419" t="s">
        <v>47</v>
      </c>
      <c r="L1419" t="s">
        <v>70</v>
      </c>
      <c r="M1419" t="s">
        <v>27</v>
      </c>
      <c r="N1419" t="s">
        <v>28</v>
      </c>
      <c r="O1419" t="s">
        <v>39</v>
      </c>
      <c r="P1419" t="s">
        <v>893</v>
      </c>
      <c r="Q1419">
        <v>0</v>
      </c>
      <c r="R1419">
        <v>342</v>
      </c>
      <c r="S1419">
        <v>41</v>
      </c>
      <c r="T1419">
        <v>7</v>
      </c>
      <c r="U1419" t="b">
        <v>1</v>
      </c>
    </row>
    <row r="1420" spans="1:21" x14ac:dyDescent="0.25">
      <c r="A1420" t="s">
        <v>2656</v>
      </c>
      <c r="B1420" s="1">
        <v>41339</v>
      </c>
      <c r="C1420">
        <v>6</v>
      </c>
      <c r="D1420">
        <v>3</v>
      </c>
      <c r="E1420">
        <v>2013</v>
      </c>
      <c r="F1420" s="1">
        <v>41339</v>
      </c>
      <c r="G1420" t="s">
        <v>2657</v>
      </c>
      <c r="H1420" t="s">
        <v>44</v>
      </c>
      <c r="I1420" t="s">
        <v>738</v>
      </c>
      <c r="J1420" t="s">
        <v>1029</v>
      </c>
      <c r="K1420" t="s">
        <v>47</v>
      </c>
      <c r="L1420" t="s">
        <v>26</v>
      </c>
      <c r="M1420" t="s">
        <v>38</v>
      </c>
      <c r="N1420" t="s">
        <v>28</v>
      </c>
      <c r="O1420" t="s">
        <v>111</v>
      </c>
      <c r="P1420" t="s">
        <v>2658</v>
      </c>
      <c r="Q1420">
        <v>0</v>
      </c>
      <c r="R1420">
        <v>259</v>
      </c>
      <c r="S1420">
        <v>59</v>
      </c>
      <c r="T1420">
        <v>7</v>
      </c>
      <c r="U1420" t="b">
        <v>0</v>
      </c>
    </row>
    <row r="1421" spans="1:21" x14ac:dyDescent="0.25">
      <c r="A1421" t="s">
        <v>2659</v>
      </c>
      <c r="B1421" s="1">
        <v>41339</v>
      </c>
      <c r="C1421">
        <v>6</v>
      </c>
      <c r="D1421">
        <v>3</v>
      </c>
      <c r="E1421">
        <v>2013</v>
      </c>
      <c r="F1421" s="1">
        <v>41339</v>
      </c>
      <c r="G1421" t="s">
        <v>2660</v>
      </c>
      <c r="H1421" t="s">
        <v>67</v>
      </c>
      <c r="I1421" t="s">
        <v>68</v>
      </c>
      <c r="J1421" t="s">
        <v>1237</v>
      </c>
      <c r="K1421" t="s">
        <v>25</v>
      </c>
      <c r="L1421" t="s">
        <v>26</v>
      </c>
      <c r="M1421" t="s">
        <v>38</v>
      </c>
      <c r="N1421" t="s">
        <v>28</v>
      </c>
      <c r="O1421" t="s">
        <v>29</v>
      </c>
      <c r="P1421" t="s">
        <v>2522</v>
      </c>
      <c r="Q1421">
        <v>0</v>
      </c>
      <c r="R1421">
        <v>106</v>
      </c>
      <c r="S1421">
        <v>18</v>
      </c>
      <c r="T1421">
        <v>7</v>
      </c>
      <c r="U1421" t="b">
        <v>0</v>
      </c>
    </row>
    <row r="1422" spans="1:21" x14ac:dyDescent="0.25">
      <c r="A1422" t="s">
        <v>2661</v>
      </c>
      <c r="B1422" s="1">
        <v>41340</v>
      </c>
      <c r="C1422">
        <v>7</v>
      </c>
      <c r="D1422">
        <v>3</v>
      </c>
      <c r="E1422">
        <v>2013</v>
      </c>
      <c r="F1422" s="1">
        <v>41340</v>
      </c>
      <c r="G1422" t="s">
        <v>2662</v>
      </c>
      <c r="H1422" t="s">
        <v>320</v>
      </c>
      <c r="I1422" t="s">
        <v>321</v>
      </c>
      <c r="J1422" t="s">
        <v>321</v>
      </c>
      <c r="K1422" t="s">
        <v>36</v>
      </c>
      <c r="L1422" t="s">
        <v>70</v>
      </c>
      <c r="M1422" t="s">
        <v>98</v>
      </c>
      <c r="N1422" t="s">
        <v>28</v>
      </c>
      <c r="O1422" t="s">
        <v>90</v>
      </c>
      <c r="P1422" t="s">
        <v>2663</v>
      </c>
      <c r="Q1422">
        <v>0</v>
      </c>
      <c r="R1422">
        <v>2147</v>
      </c>
      <c r="S1422">
        <v>580</v>
      </c>
      <c r="T1422">
        <v>7</v>
      </c>
      <c r="U1422" t="b">
        <v>1</v>
      </c>
    </row>
    <row r="1423" spans="1:21" x14ac:dyDescent="0.25">
      <c r="A1423" t="s">
        <v>2664</v>
      </c>
      <c r="B1423" s="1">
        <v>41340</v>
      </c>
      <c r="C1423">
        <v>7</v>
      </c>
      <c r="D1423">
        <v>3</v>
      </c>
      <c r="E1423">
        <v>2013</v>
      </c>
      <c r="F1423" s="1">
        <v>41340</v>
      </c>
      <c r="G1423" t="s">
        <v>2665</v>
      </c>
      <c r="H1423" t="s">
        <v>61</v>
      </c>
      <c r="I1423" t="s">
        <v>308</v>
      </c>
      <c r="J1423" t="s">
        <v>2666</v>
      </c>
      <c r="K1423" t="s">
        <v>36</v>
      </c>
      <c r="L1423" t="s">
        <v>70</v>
      </c>
      <c r="M1423" t="s">
        <v>38</v>
      </c>
      <c r="N1423" t="s">
        <v>28</v>
      </c>
      <c r="O1423" t="s">
        <v>151</v>
      </c>
      <c r="P1423" t="s">
        <v>1441</v>
      </c>
      <c r="Q1423">
        <v>0</v>
      </c>
      <c r="R1423">
        <v>49</v>
      </c>
      <c r="S1423">
        <v>24</v>
      </c>
      <c r="T1423">
        <v>3</v>
      </c>
      <c r="U1423" t="b">
        <v>0</v>
      </c>
    </row>
    <row r="1424" spans="1:21" x14ac:dyDescent="0.25">
      <c r="A1424" t="s">
        <v>2664</v>
      </c>
      <c r="B1424" s="1">
        <v>41340</v>
      </c>
      <c r="C1424">
        <v>7</v>
      </c>
      <c r="D1424">
        <v>3</v>
      </c>
      <c r="E1424">
        <v>2013</v>
      </c>
      <c r="F1424" s="1">
        <v>41340</v>
      </c>
      <c r="G1424" t="s">
        <v>2665</v>
      </c>
      <c r="H1424" t="s">
        <v>61</v>
      </c>
      <c r="I1424" t="s">
        <v>308</v>
      </c>
      <c r="J1424" t="s">
        <v>2666</v>
      </c>
      <c r="K1424" t="s">
        <v>36</v>
      </c>
      <c r="L1424" t="s">
        <v>70</v>
      </c>
      <c r="M1424" t="s">
        <v>38</v>
      </c>
      <c r="N1424" t="s">
        <v>56</v>
      </c>
      <c r="O1424" t="s">
        <v>57</v>
      </c>
      <c r="P1424" t="s">
        <v>2667</v>
      </c>
      <c r="Q1424">
        <v>0</v>
      </c>
      <c r="R1424">
        <v>304</v>
      </c>
      <c r="S1424">
        <v>72</v>
      </c>
      <c r="T1424">
        <v>3</v>
      </c>
      <c r="U1424" t="b">
        <v>1</v>
      </c>
    </row>
    <row r="1425" spans="1:21" x14ac:dyDescent="0.25">
      <c r="A1425" t="s">
        <v>2668</v>
      </c>
      <c r="B1425" s="1">
        <v>41340</v>
      </c>
      <c r="C1425">
        <v>7</v>
      </c>
      <c r="D1425">
        <v>3</v>
      </c>
      <c r="E1425">
        <v>2013</v>
      </c>
      <c r="F1425" s="1">
        <v>41340</v>
      </c>
      <c r="G1425" t="s">
        <v>2669</v>
      </c>
      <c r="H1425" t="s">
        <v>120</v>
      </c>
      <c r="I1425" t="s">
        <v>778</v>
      </c>
      <c r="J1425" t="s">
        <v>778</v>
      </c>
      <c r="K1425" t="s">
        <v>47</v>
      </c>
      <c r="L1425" t="s">
        <v>70</v>
      </c>
      <c r="M1425" t="s">
        <v>38</v>
      </c>
      <c r="N1425" t="s">
        <v>28</v>
      </c>
      <c r="O1425" t="s">
        <v>48</v>
      </c>
      <c r="P1425" t="s">
        <v>807</v>
      </c>
      <c r="Q1425">
        <v>0</v>
      </c>
      <c r="R1425">
        <v>88</v>
      </c>
      <c r="S1425">
        <v>4</v>
      </c>
      <c r="T1425">
        <v>3</v>
      </c>
      <c r="U1425" t="b">
        <v>0</v>
      </c>
    </row>
    <row r="1426" spans="1:21" x14ac:dyDescent="0.25">
      <c r="A1426" t="s">
        <v>2668</v>
      </c>
      <c r="B1426" s="1">
        <v>41340</v>
      </c>
      <c r="C1426">
        <v>7</v>
      </c>
      <c r="D1426">
        <v>3</v>
      </c>
      <c r="E1426">
        <v>2013</v>
      </c>
      <c r="F1426" s="1">
        <v>41340</v>
      </c>
      <c r="G1426" t="s">
        <v>2669</v>
      </c>
      <c r="H1426" t="s">
        <v>120</v>
      </c>
      <c r="I1426" t="s">
        <v>778</v>
      </c>
      <c r="J1426" t="s">
        <v>778</v>
      </c>
      <c r="K1426" t="s">
        <v>47</v>
      </c>
      <c r="L1426" t="s">
        <v>70</v>
      </c>
      <c r="M1426" t="s">
        <v>38</v>
      </c>
      <c r="N1426" t="s">
        <v>28</v>
      </c>
      <c r="O1426" t="s">
        <v>29</v>
      </c>
      <c r="P1426" t="s">
        <v>1147</v>
      </c>
      <c r="Q1426">
        <v>0</v>
      </c>
      <c r="R1426">
        <v>18</v>
      </c>
      <c r="S1426">
        <v>5</v>
      </c>
      <c r="T1426">
        <v>1</v>
      </c>
      <c r="U1426" t="b">
        <v>0</v>
      </c>
    </row>
    <row r="1427" spans="1:21" x14ac:dyDescent="0.25">
      <c r="A1427" t="s">
        <v>2670</v>
      </c>
      <c r="B1427" s="1">
        <v>41341</v>
      </c>
      <c r="C1427">
        <v>8</v>
      </c>
      <c r="D1427">
        <v>3</v>
      </c>
      <c r="E1427">
        <v>2013</v>
      </c>
      <c r="F1427" s="1">
        <v>41341</v>
      </c>
      <c r="G1427" t="s">
        <v>2671</v>
      </c>
      <c r="H1427" t="s">
        <v>61</v>
      </c>
      <c r="I1427" t="s">
        <v>108</v>
      </c>
      <c r="J1427" t="s">
        <v>2672</v>
      </c>
      <c r="K1427" t="s">
        <v>36</v>
      </c>
      <c r="L1427" t="s">
        <v>70</v>
      </c>
      <c r="M1427" t="s">
        <v>268</v>
      </c>
      <c r="N1427" t="s">
        <v>56</v>
      </c>
      <c r="O1427" t="s">
        <v>185</v>
      </c>
      <c r="P1427" t="s">
        <v>2673</v>
      </c>
      <c r="Q1427">
        <v>0</v>
      </c>
      <c r="R1427">
        <v>1221</v>
      </c>
      <c r="S1427">
        <v>417</v>
      </c>
      <c r="T1427">
        <v>6</v>
      </c>
      <c r="U1427" t="b">
        <v>1</v>
      </c>
    </row>
    <row r="1428" spans="1:21" x14ac:dyDescent="0.25">
      <c r="A1428" t="s">
        <v>2674</v>
      </c>
      <c r="B1428" s="1">
        <v>41342</v>
      </c>
      <c r="C1428">
        <v>9</v>
      </c>
      <c r="D1428">
        <v>3</v>
      </c>
      <c r="E1428">
        <v>2013</v>
      </c>
      <c r="F1428" s="1">
        <v>41342</v>
      </c>
      <c r="G1428" t="s">
        <v>2675</v>
      </c>
      <c r="H1428" t="s">
        <v>61</v>
      </c>
      <c r="I1428" t="s">
        <v>108</v>
      </c>
      <c r="J1428" t="s">
        <v>456</v>
      </c>
      <c r="K1428" t="s">
        <v>36</v>
      </c>
      <c r="L1428" t="s">
        <v>37</v>
      </c>
      <c r="M1428" t="s">
        <v>27</v>
      </c>
      <c r="N1428" t="s">
        <v>28</v>
      </c>
      <c r="O1428" t="s">
        <v>227</v>
      </c>
      <c r="P1428" t="s">
        <v>935</v>
      </c>
      <c r="Q1428">
        <v>0</v>
      </c>
      <c r="R1428">
        <v>34</v>
      </c>
      <c r="S1428">
        <v>8</v>
      </c>
      <c r="T1428">
        <v>3</v>
      </c>
      <c r="U1428" t="b">
        <v>1</v>
      </c>
    </row>
    <row r="1429" spans="1:21" x14ac:dyDescent="0.25">
      <c r="A1429" t="s">
        <v>2676</v>
      </c>
      <c r="B1429" s="1">
        <v>41342</v>
      </c>
      <c r="C1429">
        <v>9</v>
      </c>
      <c r="D1429">
        <v>3</v>
      </c>
      <c r="E1429">
        <v>2013</v>
      </c>
      <c r="F1429" s="1">
        <v>41342</v>
      </c>
      <c r="G1429" t="s">
        <v>1598</v>
      </c>
      <c r="H1429" t="s">
        <v>61</v>
      </c>
      <c r="I1429" t="s">
        <v>108</v>
      </c>
      <c r="J1429" t="s">
        <v>2677</v>
      </c>
      <c r="K1429" t="s">
        <v>36</v>
      </c>
      <c r="L1429" t="s">
        <v>26</v>
      </c>
      <c r="M1429" t="s">
        <v>27</v>
      </c>
      <c r="N1429" t="s">
        <v>28</v>
      </c>
      <c r="O1429" t="s">
        <v>90</v>
      </c>
      <c r="P1429" t="s">
        <v>2678</v>
      </c>
      <c r="Q1429">
        <v>0</v>
      </c>
      <c r="R1429">
        <v>3156</v>
      </c>
      <c r="S1429">
        <v>35</v>
      </c>
      <c r="T1429">
        <v>7</v>
      </c>
      <c r="U1429" t="b">
        <v>0</v>
      </c>
    </row>
    <row r="1430" spans="1:21" x14ac:dyDescent="0.25">
      <c r="A1430" t="s">
        <v>2676</v>
      </c>
      <c r="B1430" s="1">
        <v>41342</v>
      </c>
      <c r="C1430">
        <v>9</v>
      </c>
      <c r="D1430">
        <v>3</v>
      </c>
      <c r="E1430">
        <v>2013</v>
      </c>
      <c r="F1430" s="1">
        <v>41342</v>
      </c>
      <c r="G1430" t="s">
        <v>1598</v>
      </c>
      <c r="H1430" t="s">
        <v>61</v>
      </c>
      <c r="I1430" t="s">
        <v>108</v>
      </c>
      <c r="J1430" t="s">
        <v>2677</v>
      </c>
      <c r="K1430" t="s">
        <v>36</v>
      </c>
      <c r="L1430" t="s">
        <v>26</v>
      </c>
      <c r="M1430" t="s">
        <v>27</v>
      </c>
      <c r="N1430" t="s">
        <v>28</v>
      </c>
      <c r="O1430" t="s">
        <v>151</v>
      </c>
      <c r="P1430" t="s">
        <v>386</v>
      </c>
      <c r="Q1430">
        <v>0</v>
      </c>
      <c r="R1430">
        <v>38</v>
      </c>
      <c r="S1430">
        <v>19</v>
      </c>
      <c r="T1430">
        <v>2</v>
      </c>
      <c r="U1430" t="b">
        <v>0</v>
      </c>
    </row>
    <row r="1431" spans="1:21" x14ac:dyDescent="0.25">
      <c r="A1431" t="s">
        <v>2679</v>
      </c>
      <c r="B1431" s="1">
        <v>41342</v>
      </c>
      <c r="C1431">
        <v>9</v>
      </c>
      <c r="D1431">
        <v>3</v>
      </c>
      <c r="E1431">
        <v>2013</v>
      </c>
      <c r="F1431" s="1">
        <v>41342</v>
      </c>
      <c r="G1431" t="s">
        <v>777</v>
      </c>
      <c r="H1431" t="s">
        <v>67</v>
      </c>
      <c r="I1431" t="s">
        <v>68</v>
      </c>
      <c r="J1431" t="s">
        <v>486</v>
      </c>
      <c r="K1431" t="s">
        <v>25</v>
      </c>
      <c r="L1431" t="s">
        <v>37</v>
      </c>
      <c r="M1431" t="s">
        <v>27</v>
      </c>
      <c r="N1431" t="s">
        <v>28</v>
      </c>
      <c r="O1431" t="s">
        <v>39</v>
      </c>
      <c r="P1431" t="s">
        <v>864</v>
      </c>
      <c r="Q1431">
        <v>1</v>
      </c>
      <c r="R1431">
        <v>9</v>
      </c>
      <c r="S1431">
        <v>-9</v>
      </c>
      <c r="T1431">
        <v>3</v>
      </c>
      <c r="U1431" t="b">
        <v>0</v>
      </c>
    </row>
    <row r="1432" spans="1:21" x14ac:dyDescent="0.25">
      <c r="A1432" t="s">
        <v>2679</v>
      </c>
      <c r="B1432" s="1">
        <v>41342</v>
      </c>
      <c r="C1432">
        <v>9</v>
      </c>
      <c r="D1432">
        <v>3</v>
      </c>
      <c r="E1432">
        <v>2013</v>
      </c>
      <c r="F1432" s="1">
        <v>41342</v>
      </c>
      <c r="G1432" t="s">
        <v>777</v>
      </c>
      <c r="H1432" t="s">
        <v>67</v>
      </c>
      <c r="I1432" t="s">
        <v>68</v>
      </c>
      <c r="J1432" t="s">
        <v>486</v>
      </c>
      <c r="K1432" t="s">
        <v>25</v>
      </c>
      <c r="L1432" t="s">
        <v>37</v>
      </c>
      <c r="M1432" t="s">
        <v>27</v>
      </c>
      <c r="N1432" t="s">
        <v>56</v>
      </c>
      <c r="O1432" t="s">
        <v>104</v>
      </c>
      <c r="P1432" t="s">
        <v>2680</v>
      </c>
      <c r="Q1432">
        <v>1</v>
      </c>
      <c r="R1432">
        <v>110</v>
      </c>
      <c r="S1432">
        <v>-18</v>
      </c>
      <c r="T1432">
        <v>3</v>
      </c>
      <c r="U1432" t="b">
        <v>1</v>
      </c>
    </row>
    <row r="1433" spans="1:21" x14ac:dyDescent="0.25">
      <c r="A1433" t="s">
        <v>2681</v>
      </c>
      <c r="B1433" s="1">
        <v>41342</v>
      </c>
      <c r="C1433">
        <v>9</v>
      </c>
      <c r="D1433">
        <v>3</v>
      </c>
      <c r="E1433">
        <v>2013</v>
      </c>
      <c r="F1433" s="1">
        <v>41342</v>
      </c>
      <c r="G1433" t="s">
        <v>2682</v>
      </c>
      <c r="H1433" t="s">
        <v>33</v>
      </c>
      <c r="I1433" t="s">
        <v>234</v>
      </c>
      <c r="J1433" t="s">
        <v>235</v>
      </c>
      <c r="K1433" t="s">
        <v>36</v>
      </c>
      <c r="L1433" t="s">
        <v>37</v>
      </c>
      <c r="M1433" t="s">
        <v>27</v>
      </c>
      <c r="N1433" t="s">
        <v>28</v>
      </c>
      <c r="O1433" t="s">
        <v>39</v>
      </c>
      <c r="P1433" t="s">
        <v>1135</v>
      </c>
      <c r="Q1433">
        <v>1</v>
      </c>
      <c r="R1433">
        <v>23</v>
      </c>
      <c r="S1433">
        <v>-6</v>
      </c>
      <c r="T1433">
        <v>4</v>
      </c>
      <c r="U1433" t="b">
        <v>0</v>
      </c>
    </row>
    <row r="1434" spans="1:21" x14ac:dyDescent="0.25">
      <c r="A1434" t="s">
        <v>2683</v>
      </c>
      <c r="B1434" s="1">
        <v>41342</v>
      </c>
      <c r="C1434">
        <v>9</v>
      </c>
      <c r="D1434">
        <v>3</v>
      </c>
      <c r="E1434">
        <v>2013</v>
      </c>
      <c r="F1434" s="1">
        <v>41342</v>
      </c>
      <c r="G1434" t="s">
        <v>2684</v>
      </c>
      <c r="H1434" t="s">
        <v>33</v>
      </c>
      <c r="I1434" t="s">
        <v>1170</v>
      </c>
      <c r="J1434" t="s">
        <v>1171</v>
      </c>
      <c r="K1434" t="s">
        <v>36</v>
      </c>
      <c r="L1434" t="s">
        <v>37</v>
      </c>
      <c r="M1434" t="s">
        <v>38</v>
      </c>
      <c r="N1434" t="s">
        <v>28</v>
      </c>
      <c r="O1434" t="s">
        <v>48</v>
      </c>
      <c r="P1434" t="s">
        <v>846</v>
      </c>
      <c r="Q1434">
        <v>0</v>
      </c>
      <c r="R1434">
        <v>232</v>
      </c>
      <c r="S1434">
        <v>60</v>
      </c>
      <c r="T1434">
        <v>5</v>
      </c>
      <c r="U1434" t="b">
        <v>1</v>
      </c>
    </row>
    <row r="1435" spans="1:21" x14ac:dyDescent="0.25">
      <c r="A1435" t="s">
        <v>2685</v>
      </c>
      <c r="B1435" s="1">
        <v>41343</v>
      </c>
      <c r="C1435">
        <v>10</v>
      </c>
      <c r="D1435">
        <v>3</v>
      </c>
      <c r="E1435">
        <v>2013</v>
      </c>
      <c r="F1435" s="1">
        <v>41343</v>
      </c>
      <c r="G1435" t="s">
        <v>2682</v>
      </c>
      <c r="H1435" t="s">
        <v>33</v>
      </c>
      <c r="I1435" t="s">
        <v>34</v>
      </c>
      <c r="J1435" t="s">
        <v>2686</v>
      </c>
      <c r="K1435" t="s">
        <v>36</v>
      </c>
      <c r="L1435" t="s">
        <v>37</v>
      </c>
      <c r="M1435" t="s">
        <v>38</v>
      </c>
      <c r="N1435" t="s">
        <v>28</v>
      </c>
      <c r="O1435" t="s">
        <v>151</v>
      </c>
      <c r="P1435" t="s">
        <v>1441</v>
      </c>
      <c r="Q1435">
        <v>0</v>
      </c>
      <c r="R1435">
        <v>49</v>
      </c>
      <c r="S1435">
        <v>24</v>
      </c>
      <c r="T1435">
        <v>3</v>
      </c>
      <c r="U1435" t="b">
        <v>1</v>
      </c>
    </row>
    <row r="1436" spans="1:21" x14ac:dyDescent="0.25">
      <c r="A1436" t="s">
        <v>2687</v>
      </c>
      <c r="B1436" s="1">
        <v>41343</v>
      </c>
      <c r="C1436">
        <v>10</v>
      </c>
      <c r="D1436">
        <v>3</v>
      </c>
      <c r="E1436">
        <v>2013</v>
      </c>
      <c r="F1436" s="1">
        <v>41343</v>
      </c>
      <c r="G1436" t="s">
        <v>591</v>
      </c>
      <c r="H1436" t="s">
        <v>67</v>
      </c>
      <c r="I1436" t="s">
        <v>68</v>
      </c>
      <c r="J1436" t="s">
        <v>2688</v>
      </c>
      <c r="K1436" t="s">
        <v>25</v>
      </c>
      <c r="L1436" t="s">
        <v>26</v>
      </c>
      <c r="M1436" t="s">
        <v>38</v>
      </c>
      <c r="N1436" t="s">
        <v>28</v>
      </c>
      <c r="O1436" t="s">
        <v>48</v>
      </c>
      <c r="P1436" t="s">
        <v>522</v>
      </c>
      <c r="Q1436">
        <v>0</v>
      </c>
      <c r="R1436">
        <v>111</v>
      </c>
      <c r="S1436">
        <v>9</v>
      </c>
      <c r="T1436">
        <v>4</v>
      </c>
      <c r="U1436" t="b">
        <v>1</v>
      </c>
    </row>
    <row r="1437" spans="1:21" x14ac:dyDescent="0.25">
      <c r="A1437" t="s">
        <v>2687</v>
      </c>
      <c r="B1437" s="1">
        <v>41343</v>
      </c>
      <c r="C1437">
        <v>10</v>
      </c>
      <c r="D1437">
        <v>3</v>
      </c>
      <c r="E1437">
        <v>2013</v>
      </c>
      <c r="F1437" s="1">
        <v>41343</v>
      </c>
      <c r="G1437" t="s">
        <v>591</v>
      </c>
      <c r="H1437" t="s">
        <v>67</v>
      </c>
      <c r="I1437" t="s">
        <v>68</v>
      </c>
      <c r="J1437" t="s">
        <v>2688</v>
      </c>
      <c r="K1437" t="s">
        <v>25</v>
      </c>
      <c r="L1437" t="s">
        <v>26</v>
      </c>
      <c r="M1437" t="s">
        <v>38</v>
      </c>
      <c r="N1437" t="s">
        <v>28</v>
      </c>
      <c r="O1437" t="s">
        <v>48</v>
      </c>
      <c r="P1437" t="s">
        <v>441</v>
      </c>
      <c r="Q1437">
        <v>0</v>
      </c>
      <c r="R1437">
        <v>15</v>
      </c>
      <c r="S1437">
        <v>3</v>
      </c>
      <c r="T1437">
        <v>1</v>
      </c>
      <c r="U1437" t="b">
        <v>1</v>
      </c>
    </row>
    <row r="1438" spans="1:21" x14ac:dyDescent="0.25">
      <c r="A1438" t="s">
        <v>2689</v>
      </c>
      <c r="B1438" s="1">
        <v>41343</v>
      </c>
      <c r="C1438">
        <v>10</v>
      </c>
      <c r="D1438">
        <v>3</v>
      </c>
      <c r="E1438">
        <v>2013</v>
      </c>
      <c r="F1438" s="1">
        <v>41343</v>
      </c>
      <c r="G1438" t="s">
        <v>1124</v>
      </c>
      <c r="H1438" t="s">
        <v>44</v>
      </c>
      <c r="I1438" t="s">
        <v>1178</v>
      </c>
      <c r="J1438" t="s">
        <v>1179</v>
      </c>
      <c r="K1438" t="s">
        <v>47</v>
      </c>
      <c r="L1438" t="s">
        <v>37</v>
      </c>
      <c r="M1438" t="s">
        <v>38</v>
      </c>
      <c r="N1438" t="s">
        <v>28</v>
      </c>
      <c r="O1438" t="s">
        <v>48</v>
      </c>
      <c r="P1438" t="s">
        <v>1166</v>
      </c>
      <c r="Q1438">
        <v>0</v>
      </c>
      <c r="R1438">
        <v>154</v>
      </c>
      <c r="S1438">
        <v>35</v>
      </c>
      <c r="T1438">
        <v>8</v>
      </c>
      <c r="U1438" t="b">
        <v>0</v>
      </c>
    </row>
    <row r="1439" spans="1:21" x14ac:dyDescent="0.25">
      <c r="A1439" t="s">
        <v>2689</v>
      </c>
      <c r="B1439" s="1">
        <v>41343</v>
      </c>
      <c r="C1439">
        <v>10</v>
      </c>
      <c r="D1439">
        <v>3</v>
      </c>
      <c r="E1439">
        <v>2013</v>
      </c>
      <c r="F1439" s="1">
        <v>41343</v>
      </c>
      <c r="G1439" t="s">
        <v>1124</v>
      </c>
      <c r="H1439" t="s">
        <v>44</v>
      </c>
      <c r="I1439" t="s">
        <v>1178</v>
      </c>
      <c r="J1439" t="s">
        <v>1179</v>
      </c>
      <c r="K1439" t="s">
        <v>47</v>
      </c>
      <c r="L1439" t="s">
        <v>37</v>
      </c>
      <c r="M1439" t="s">
        <v>38</v>
      </c>
      <c r="N1439" t="s">
        <v>28</v>
      </c>
      <c r="O1439" t="s">
        <v>227</v>
      </c>
      <c r="P1439" t="s">
        <v>705</v>
      </c>
      <c r="Q1439">
        <v>0</v>
      </c>
      <c r="R1439">
        <v>76</v>
      </c>
      <c r="S1439">
        <v>11</v>
      </c>
      <c r="T1439">
        <v>7</v>
      </c>
      <c r="U1439" t="b">
        <v>1</v>
      </c>
    </row>
    <row r="1440" spans="1:21" x14ac:dyDescent="0.25">
      <c r="A1440" t="s">
        <v>2690</v>
      </c>
      <c r="B1440" s="1">
        <v>41345</v>
      </c>
      <c r="C1440">
        <v>12</v>
      </c>
      <c r="D1440">
        <v>3</v>
      </c>
      <c r="E1440">
        <v>2013</v>
      </c>
      <c r="F1440" s="1">
        <v>41345</v>
      </c>
      <c r="G1440" t="s">
        <v>2691</v>
      </c>
      <c r="H1440" t="s">
        <v>44</v>
      </c>
      <c r="I1440" t="s">
        <v>434</v>
      </c>
      <c r="J1440" t="s">
        <v>2692</v>
      </c>
      <c r="K1440" t="s">
        <v>47</v>
      </c>
      <c r="L1440" t="s">
        <v>37</v>
      </c>
      <c r="M1440" t="s">
        <v>268</v>
      </c>
      <c r="N1440" t="s">
        <v>28</v>
      </c>
      <c r="O1440" t="s">
        <v>111</v>
      </c>
      <c r="P1440" t="s">
        <v>2693</v>
      </c>
      <c r="Q1440">
        <v>0</v>
      </c>
      <c r="R1440">
        <v>49</v>
      </c>
      <c r="S1440">
        <v>22</v>
      </c>
      <c r="T1440">
        <v>2</v>
      </c>
      <c r="U1440" t="b">
        <v>0</v>
      </c>
    </row>
    <row r="1441" spans="1:21" x14ac:dyDescent="0.25">
      <c r="A1441" t="s">
        <v>2694</v>
      </c>
      <c r="B1441" s="1">
        <v>41345</v>
      </c>
      <c r="C1441">
        <v>12</v>
      </c>
      <c r="D1441">
        <v>3</v>
      </c>
      <c r="E1441">
        <v>2013</v>
      </c>
      <c r="F1441" s="1">
        <v>41345</v>
      </c>
      <c r="G1441" t="s">
        <v>1644</v>
      </c>
      <c r="H1441" t="s">
        <v>120</v>
      </c>
      <c r="I1441" t="s">
        <v>1582</v>
      </c>
      <c r="J1441" t="s">
        <v>2695</v>
      </c>
      <c r="K1441" t="s">
        <v>47</v>
      </c>
      <c r="L1441" t="s">
        <v>70</v>
      </c>
      <c r="M1441" t="s">
        <v>98</v>
      </c>
      <c r="N1441" t="s">
        <v>71</v>
      </c>
      <c r="O1441" t="s">
        <v>72</v>
      </c>
      <c r="P1441" t="s">
        <v>2696</v>
      </c>
      <c r="Q1441">
        <v>0</v>
      </c>
      <c r="R1441">
        <v>575</v>
      </c>
      <c r="S1441">
        <v>17</v>
      </c>
      <c r="T1441">
        <v>4</v>
      </c>
      <c r="U1441" t="b">
        <v>1</v>
      </c>
    </row>
    <row r="1442" spans="1:21" x14ac:dyDescent="0.25">
      <c r="A1442" t="s">
        <v>2694</v>
      </c>
      <c r="B1442" s="1">
        <v>41345</v>
      </c>
      <c r="C1442">
        <v>12</v>
      </c>
      <c r="D1442">
        <v>3</v>
      </c>
      <c r="E1442">
        <v>2013</v>
      </c>
      <c r="F1442" s="1">
        <v>41345</v>
      </c>
      <c r="G1442" t="s">
        <v>1644</v>
      </c>
      <c r="H1442" t="s">
        <v>120</v>
      </c>
      <c r="I1442" t="s">
        <v>1582</v>
      </c>
      <c r="J1442" t="s">
        <v>2695</v>
      </c>
      <c r="K1442" t="s">
        <v>47</v>
      </c>
      <c r="L1442" t="s">
        <v>70</v>
      </c>
      <c r="M1442" t="s">
        <v>98</v>
      </c>
      <c r="N1442" t="s">
        <v>71</v>
      </c>
      <c r="O1442" t="s">
        <v>72</v>
      </c>
      <c r="P1442" t="s">
        <v>2124</v>
      </c>
      <c r="Q1442">
        <v>0</v>
      </c>
      <c r="R1442">
        <v>170</v>
      </c>
      <c r="S1442">
        <v>10</v>
      </c>
      <c r="T1442">
        <v>1</v>
      </c>
      <c r="U1442" t="b">
        <v>0</v>
      </c>
    </row>
    <row r="1443" spans="1:21" x14ac:dyDescent="0.25">
      <c r="A1443" t="s">
        <v>2697</v>
      </c>
      <c r="B1443" s="1">
        <v>41345</v>
      </c>
      <c r="C1443">
        <v>12</v>
      </c>
      <c r="D1443">
        <v>3</v>
      </c>
      <c r="E1443">
        <v>2013</v>
      </c>
      <c r="F1443" s="1">
        <v>41345</v>
      </c>
      <c r="G1443" t="s">
        <v>2698</v>
      </c>
      <c r="H1443" t="s">
        <v>67</v>
      </c>
      <c r="I1443" t="s">
        <v>68</v>
      </c>
      <c r="J1443" t="s">
        <v>1367</v>
      </c>
      <c r="K1443" t="s">
        <v>25</v>
      </c>
      <c r="L1443" t="s">
        <v>26</v>
      </c>
      <c r="M1443" t="s">
        <v>38</v>
      </c>
      <c r="N1443" t="s">
        <v>28</v>
      </c>
      <c r="O1443" t="s">
        <v>54</v>
      </c>
      <c r="P1443" t="s">
        <v>487</v>
      </c>
      <c r="Q1443">
        <v>0</v>
      </c>
      <c r="R1443">
        <v>51</v>
      </c>
      <c r="S1443">
        <v>24</v>
      </c>
      <c r="T1443">
        <v>3</v>
      </c>
      <c r="U1443" t="b">
        <v>1</v>
      </c>
    </row>
    <row r="1444" spans="1:21" x14ac:dyDescent="0.25">
      <c r="A1444" t="s">
        <v>2699</v>
      </c>
      <c r="B1444" s="1">
        <v>41345</v>
      </c>
      <c r="C1444">
        <v>12</v>
      </c>
      <c r="D1444">
        <v>3</v>
      </c>
      <c r="E1444">
        <v>2013</v>
      </c>
      <c r="F1444" s="1">
        <v>41345</v>
      </c>
      <c r="G1444" t="s">
        <v>233</v>
      </c>
      <c r="H1444" t="s">
        <v>61</v>
      </c>
      <c r="I1444" t="s">
        <v>326</v>
      </c>
      <c r="J1444" t="s">
        <v>2700</v>
      </c>
      <c r="K1444" t="s">
        <v>36</v>
      </c>
      <c r="L1444" t="s">
        <v>70</v>
      </c>
      <c r="M1444" t="s">
        <v>27</v>
      </c>
      <c r="N1444" t="s">
        <v>56</v>
      </c>
      <c r="O1444" t="s">
        <v>104</v>
      </c>
      <c r="P1444" t="s">
        <v>1274</v>
      </c>
      <c r="Q1444">
        <v>0</v>
      </c>
      <c r="R1444">
        <v>249</v>
      </c>
      <c r="S1444">
        <v>79</v>
      </c>
      <c r="T1444">
        <v>4</v>
      </c>
      <c r="U1444" t="b">
        <v>0</v>
      </c>
    </row>
    <row r="1445" spans="1:21" x14ac:dyDescent="0.25">
      <c r="A1445" t="s">
        <v>2697</v>
      </c>
      <c r="B1445" s="1">
        <v>41345</v>
      </c>
      <c r="C1445">
        <v>12</v>
      </c>
      <c r="D1445">
        <v>3</v>
      </c>
      <c r="E1445">
        <v>2013</v>
      </c>
      <c r="F1445" s="1">
        <v>41345</v>
      </c>
      <c r="G1445" t="s">
        <v>2698</v>
      </c>
      <c r="H1445" t="s">
        <v>67</v>
      </c>
      <c r="I1445" t="s">
        <v>68</v>
      </c>
      <c r="J1445" t="s">
        <v>1367</v>
      </c>
      <c r="K1445" t="s">
        <v>25</v>
      </c>
      <c r="L1445" t="s">
        <v>26</v>
      </c>
      <c r="M1445" t="s">
        <v>38</v>
      </c>
      <c r="N1445" t="s">
        <v>56</v>
      </c>
      <c r="O1445" t="s">
        <v>185</v>
      </c>
      <c r="P1445" t="s">
        <v>2701</v>
      </c>
      <c r="Q1445">
        <v>0</v>
      </c>
      <c r="R1445">
        <v>510</v>
      </c>
      <c r="S1445">
        <v>250</v>
      </c>
      <c r="T1445">
        <v>3</v>
      </c>
      <c r="U1445" t="b">
        <v>0</v>
      </c>
    </row>
    <row r="1446" spans="1:21" x14ac:dyDescent="0.25">
      <c r="A1446" t="s">
        <v>2702</v>
      </c>
      <c r="B1446" s="1">
        <v>41345</v>
      </c>
      <c r="C1446">
        <v>12</v>
      </c>
      <c r="D1446">
        <v>3</v>
      </c>
      <c r="E1446">
        <v>2013</v>
      </c>
      <c r="F1446" s="1">
        <v>41345</v>
      </c>
      <c r="G1446" t="s">
        <v>2703</v>
      </c>
      <c r="H1446" t="s">
        <v>33</v>
      </c>
      <c r="I1446" t="s">
        <v>313</v>
      </c>
      <c r="J1446" t="s">
        <v>1880</v>
      </c>
      <c r="K1446" t="s">
        <v>36</v>
      </c>
      <c r="L1446" t="s">
        <v>37</v>
      </c>
      <c r="M1446" t="s">
        <v>38</v>
      </c>
      <c r="N1446" t="s">
        <v>71</v>
      </c>
      <c r="O1446" t="s">
        <v>295</v>
      </c>
      <c r="P1446" t="s">
        <v>2704</v>
      </c>
      <c r="Q1446">
        <v>0</v>
      </c>
      <c r="R1446">
        <v>964</v>
      </c>
      <c r="S1446">
        <v>395</v>
      </c>
      <c r="T1446">
        <v>9</v>
      </c>
      <c r="U1446" t="b">
        <v>0</v>
      </c>
    </row>
    <row r="1447" spans="1:21" x14ac:dyDescent="0.25">
      <c r="A1447" t="s">
        <v>2705</v>
      </c>
      <c r="B1447" s="1">
        <v>41345</v>
      </c>
      <c r="C1447">
        <v>12</v>
      </c>
      <c r="D1447">
        <v>3</v>
      </c>
      <c r="E1447">
        <v>2013</v>
      </c>
      <c r="F1447" s="1">
        <v>41345</v>
      </c>
      <c r="G1447" t="s">
        <v>1347</v>
      </c>
      <c r="H1447" t="s">
        <v>33</v>
      </c>
      <c r="I1447" t="s">
        <v>372</v>
      </c>
      <c r="J1447" t="s">
        <v>1227</v>
      </c>
      <c r="K1447" t="s">
        <v>36</v>
      </c>
      <c r="L1447" t="s">
        <v>37</v>
      </c>
      <c r="M1447" t="s">
        <v>38</v>
      </c>
      <c r="N1447" t="s">
        <v>28</v>
      </c>
      <c r="O1447" t="s">
        <v>48</v>
      </c>
      <c r="P1447" t="s">
        <v>2706</v>
      </c>
      <c r="Q1447">
        <v>0</v>
      </c>
      <c r="R1447">
        <v>133</v>
      </c>
      <c r="S1447">
        <v>44</v>
      </c>
      <c r="T1447">
        <v>3</v>
      </c>
      <c r="U1447" t="b">
        <v>0</v>
      </c>
    </row>
    <row r="1448" spans="1:21" x14ac:dyDescent="0.25">
      <c r="A1448" t="s">
        <v>2707</v>
      </c>
      <c r="B1448" s="1">
        <v>41345</v>
      </c>
      <c r="C1448">
        <v>12</v>
      </c>
      <c r="D1448">
        <v>3</v>
      </c>
      <c r="E1448">
        <v>2013</v>
      </c>
      <c r="F1448" s="1">
        <v>41345</v>
      </c>
      <c r="G1448" t="s">
        <v>1305</v>
      </c>
      <c r="H1448" t="s">
        <v>67</v>
      </c>
      <c r="I1448" t="s">
        <v>68</v>
      </c>
      <c r="J1448" t="s">
        <v>1061</v>
      </c>
      <c r="K1448" t="s">
        <v>25</v>
      </c>
      <c r="L1448" t="s">
        <v>37</v>
      </c>
      <c r="M1448" t="s">
        <v>38</v>
      </c>
      <c r="N1448" t="s">
        <v>56</v>
      </c>
      <c r="O1448" t="s">
        <v>185</v>
      </c>
      <c r="P1448" t="s">
        <v>262</v>
      </c>
      <c r="Q1448">
        <v>0</v>
      </c>
      <c r="R1448">
        <v>795</v>
      </c>
      <c r="S1448">
        <v>270</v>
      </c>
      <c r="T1448">
        <v>3</v>
      </c>
      <c r="U1448" t="b">
        <v>0</v>
      </c>
    </row>
    <row r="1449" spans="1:21" x14ac:dyDescent="0.25">
      <c r="A1449" t="s">
        <v>2708</v>
      </c>
      <c r="B1449" s="1">
        <v>41345</v>
      </c>
      <c r="C1449">
        <v>12</v>
      </c>
      <c r="D1449">
        <v>3</v>
      </c>
      <c r="E1449">
        <v>2013</v>
      </c>
      <c r="F1449" s="1">
        <v>41345</v>
      </c>
      <c r="G1449" t="s">
        <v>2709</v>
      </c>
      <c r="H1449" t="s">
        <v>67</v>
      </c>
      <c r="I1449" t="s">
        <v>496</v>
      </c>
      <c r="J1449" t="s">
        <v>2074</v>
      </c>
      <c r="K1449" t="s">
        <v>25</v>
      </c>
      <c r="L1449" t="s">
        <v>37</v>
      </c>
      <c r="M1449" t="s">
        <v>38</v>
      </c>
      <c r="N1449" t="s">
        <v>71</v>
      </c>
      <c r="O1449" t="s">
        <v>295</v>
      </c>
      <c r="P1449" t="s">
        <v>1896</v>
      </c>
      <c r="Q1449">
        <v>0</v>
      </c>
      <c r="R1449">
        <v>79</v>
      </c>
      <c r="S1449">
        <v>16</v>
      </c>
      <c r="T1449">
        <v>2</v>
      </c>
      <c r="U1449" t="b">
        <v>0</v>
      </c>
    </row>
    <row r="1450" spans="1:21" x14ac:dyDescent="0.25">
      <c r="A1450" t="s">
        <v>2710</v>
      </c>
      <c r="B1450" s="1">
        <v>41365</v>
      </c>
      <c r="C1450">
        <v>1</v>
      </c>
      <c r="D1450">
        <v>4</v>
      </c>
      <c r="E1450">
        <v>2013</v>
      </c>
      <c r="F1450" s="1">
        <v>41365</v>
      </c>
      <c r="G1450" t="s">
        <v>240</v>
      </c>
      <c r="H1450" t="s">
        <v>61</v>
      </c>
      <c r="I1450" t="s">
        <v>450</v>
      </c>
      <c r="J1450" t="s">
        <v>2711</v>
      </c>
      <c r="K1450" t="s">
        <v>36</v>
      </c>
      <c r="L1450" t="s">
        <v>70</v>
      </c>
      <c r="M1450" t="s">
        <v>38</v>
      </c>
      <c r="N1450" t="s">
        <v>28</v>
      </c>
      <c r="O1450" t="s">
        <v>90</v>
      </c>
      <c r="P1450" t="s">
        <v>2712</v>
      </c>
      <c r="Q1450">
        <v>0</v>
      </c>
      <c r="R1450">
        <v>1028</v>
      </c>
      <c r="S1450">
        <v>297</v>
      </c>
      <c r="T1450">
        <v>2</v>
      </c>
      <c r="U1450" t="b">
        <v>0</v>
      </c>
    </row>
    <row r="1451" spans="1:21" x14ac:dyDescent="0.25">
      <c r="A1451" t="s">
        <v>2713</v>
      </c>
      <c r="B1451" s="1">
        <v>41365</v>
      </c>
      <c r="C1451">
        <v>1</v>
      </c>
      <c r="D1451">
        <v>4</v>
      </c>
      <c r="E1451">
        <v>2013</v>
      </c>
      <c r="F1451" s="1">
        <v>41365</v>
      </c>
      <c r="G1451" t="s">
        <v>588</v>
      </c>
      <c r="H1451" t="s">
        <v>44</v>
      </c>
      <c r="I1451" t="s">
        <v>178</v>
      </c>
      <c r="J1451" t="s">
        <v>2714</v>
      </c>
      <c r="K1451" t="s">
        <v>47</v>
      </c>
      <c r="L1451" t="s">
        <v>70</v>
      </c>
      <c r="M1451" t="s">
        <v>38</v>
      </c>
      <c r="N1451" t="s">
        <v>28</v>
      </c>
      <c r="O1451" t="s">
        <v>29</v>
      </c>
      <c r="P1451" t="s">
        <v>2715</v>
      </c>
      <c r="Q1451">
        <v>0</v>
      </c>
      <c r="R1451">
        <v>102</v>
      </c>
      <c r="S1451">
        <v>14</v>
      </c>
      <c r="T1451">
        <v>5</v>
      </c>
      <c r="U1451" t="b">
        <v>0</v>
      </c>
    </row>
    <row r="1452" spans="1:21" x14ac:dyDescent="0.25">
      <c r="A1452" t="s">
        <v>2716</v>
      </c>
      <c r="B1452" s="1">
        <v>41365</v>
      </c>
      <c r="C1452">
        <v>1</v>
      </c>
      <c r="D1452">
        <v>4</v>
      </c>
      <c r="E1452">
        <v>2013</v>
      </c>
      <c r="F1452" s="1">
        <v>41365</v>
      </c>
      <c r="G1452" t="s">
        <v>2717</v>
      </c>
      <c r="H1452" t="s">
        <v>44</v>
      </c>
      <c r="I1452" t="s">
        <v>434</v>
      </c>
      <c r="J1452" t="s">
        <v>2088</v>
      </c>
      <c r="K1452" t="s">
        <v>47</v>
      </c>
      <c r="L1452" t="s">
        <v>26</v>
      </c>
      <c r="M1452" t="s">
        <v>27</v>
      </c>
      <c r="N1452" t="s">
        <v>71</v>
      </c>
      <c r="O1452" t="s">
        <v>74</v>
      </c>
      <c r="P1452" t="s">
        <v>2718</v>
      </c>
      <c r="Q1452">
        <v>1</v>
      </c>
      <c r="R1452">
        <v>205</v>
      </c>
      <c r="S1452">
        <v>-113</v>
      </c>
      <c r="T1452">
        <v>4</v>
      </c>
      <c r="U1452" t="b">
        <v>0</v>
      </c>
    </row>
    <row r="1453" spans="1:21" x14ac:dyDescent="0.25">
      <c r="A1453" t="s">
        <v>2716</v>
      </c>
      <c r="B1453" s="1">
        <v>41365</v>
      </c>
      <c r="C1453">
        <v>1</v>
      </c>
      <c r="D1453">
        <v>4</v>
      </c>
      <c r="E1453">
        <v>2013</v>
      </c>
      <c r="F1453" s="1">
        <v>41365</v>
      </c>
      <c r="G1453" t="s">
        <v>2717</v>
      </c>
      <c r="H1453" t="s">
        <v>44</v>
      </c>
      <c r="I1453" t="s">
        <v>434</v>
      </c>
      <c r="J1453" t="s">
        <v>2088</v>
      </c>
      <c r="K1453" t="s">
        <v>47</v>
      </c>
      <c r="L1453" t="s">
        <v>26</v>
      </c>
      <c r="M1453" t="s">
        <v>27</v>
      </c>
      <c r="N1453" t="s">
        <v>71</v>
      </c>
      <c r="O1453" t="s">
        <v>295</v>
      </c>
      <c r="P1453" t="s">
        <v>2719</v>
      </c>
      <c r="Q1453">
        <v>0</v>
      </c>
      <c r="R1453">
        <v>220</v>
      </c>
      <c r="S1453">
        <v>18</v>
      </c>
      <c r="T1453">
        <v>2</v>
      </c>
      <c r="U1453" t="b">
        <v>0</v>
      </c>
    </row>
    <row r="1454" spans="1:21" x14ac:dyDescent="0.25">
      <c r="A1454" t="s">
        <v>2716</v>
      </c>
      <c r="B1454" s="1">
        <v>41365</v>
      </c>
      <c r="C1454">
        <v>1</v>
      </c>
      <c r="D1454">
        <v>4</v>
      </c>
      <c r="E1454">
        <v>2013</v>
      </c>
      <c r="F1454" s="1">
        <v>41365</v>
      </c>
      <c r="G1454" t="s">
        <v>2717</v>
      </c>
      <c r="H1454" t="s">
        <v>44</v>
      </c>
      <c r="I1454" t="s">
        <v>434</v>
      </c>
      <c r="J1454" t="s">
        <v>2088</v>
      </c>
      <c r="K1454" t="s">
        <v>47</v>
      </c>
      <c r="L1454" t="s">
        <v>26</v>
      </c>
      <c r="M1454" t="s">
        <v>27</v>
      </c>
      <c r="N1454" t="s">
        <v>28</v>
      </c>
      <c r="O1454" t="s">
        <v>90</v>
      </c>
      <c r="P1454" t="s">
        <v>2203</v>
      </c>
      <c r="Q1454">
        <v>0</v>
      </c>
      <c r="R1454">
        <v>2070</v>
      </c>
      <c r="S1454">
        <v>414</v>
      </c>
      <c r="T1454">
        <v>4</v>
      </c>
      <c r="U1454" t="b">
        <v>1</v>
      </c>
    </row>
    <row r="1455" spans="1:21" x14ac:dyDescent="0.25">
      <c r="A1455" t="s">
        <v>2716</v>
      </c>
      <c r="B1455" s="1">
        <v>41365</v>
      </c>
      <c r="C1455">
        <v>1</v>
      </c>
      <c r="D1455">
        <v>4</v>
      </c>
      <c r="E1455">
        <v>2013</v>
      </c>
      <c r="F1455" s="1">
        <v>41365</v>
      </c>
      <c r="G1455" t="s">
        <v>2717</v>
      </c>
      <c r="H1455" t="s">
        <v>44</v>
      </c>
      <c r="I1455" t="s">
        <v>434</v>
      </c>
      <c r="J1455" t="s">
        <v>2088</v>
      </c>
      <c r="K1455" t="s">
        <v>47</v>
      </c>
      <c r="L1455" t="s">
        <v>26</v>
      </c>
      <c r="M1455" t="s">
        <v>27</v>
      </c>
      <c r="N1455" t="s">
        <v>28</v>
      </c>
      <c r="O1455" t="s">
        <v>54</v>
      </c>
      <c r="P1455" t="s">
        <v>685</v>
      </c>
      <c r="Q1455">
        <v>0</v>
      </c>
      <c r="R1455">
        <v>98</v>
      </c>
      <c r="S1455">
        <v>-3</v>
      </c>
      <c r="T1455">
        <v>3</v>
      </c>
      <c r="U1455" t="b">
        <v>0</v>
      </c>
    </row>
    <row r="1456" spans="1:21" x14ac:dyDescent="0.25">
      <c r="A1456" t="s">
        <v>2716</v>
      </c>
      <c r="B1456" s="1">
        <v>41365</v>
      </c>
      <c r="C1456">
        <v>1</v>
      </c>
      <c r="D1456">
        <v>4</v>
      </c>
      <c r="E1456">
        <v>2013</v>
      </c>
      <c r="F1456" s="1">
        <v>41365</v>
      </c>
      <c r="G1456" t="s">
        <v>2717</v>
      </c>
      <c r="H1456" t="s">
        <v>44</v>
      </c>
      <c r="I1456" t="s">
        <v>434</v>
      </c>
      <c r="J1456" t="s">
        <v>2088</v>
      </c>
      <c r="K1456" t="s">
        <v>47</v>
      </c>
      <c r="L1456" t="s">
        <v>26</v>
      </c>
      <c r="M1456" t="s">
        <v>27</v>
      </c>
      <c r="N1456" t="s">
        <v>56</v>
      </c>
      <c r="O1456" t="s">
        <v>81</v>
      </c>
      <c r="P1456" t="s">
        <v>2498</v>
      </c>
      <c r="Q1456">
        <v>0</v>
      </c>
      <c r="R1456">
        <v>278</v>
      </c>
      <c r="S1456">
        <v>42</v>
      </c>
      <c r="T1456">
        <v>5</v>
      </c>
      <c r="U1456" t="b">
        <v>1</v>
      </c>
    </row>
    <row r="1457" spans="1:21" x14ac:dyDescent="0.25">
      <c r="A1457" t="s">
        <v>2720</v>
      </c>
      <c r="B1457" s="1">
        <v>41365</v>
      </c>
      <c r="C1457">
        <v>1</v>
      </c>
      <c r="D1457">
        <v>4</v>
      </c>
      <c r="E1457">
        <v>2013</v>
      </c>
      <c r="F1457" s="1">
        <v>41365</v>
      </c>
      <c r="G1457" t="s">
        <v>2721</v>
      </c>
      <c r="H1457" t="s">
        <v>61</v>
      </c>
      <c r="I1457" t="s">
        <v>115</v>
      </c>
      <c r="J1457" t="s">
        <v>116</v>
      </c>
      <c r="K1457" t="s">
        <v>36</v>
      </c>
      <c r="L1457" t="s">
        <v>37</v>
      </c>
      <c r="M1457" t="s">
        <v>38</v>
      </c>
      <c r="N1457" t="s">
        <v>28</v>
      </c>
      <c r="O1457" t="s">
        <v>29</v>
      </c>
      <c r="P1457" t="s">
        <v>2722</v>
      </c>
      <c r="Q1457">
        <v>0</v>
      </c>
      <c r="R1457">
        <v>65</v>
      </c>
      <c r="S1457">
        <v>17</v>
      </c>
      <c r="T1457">
        <v>2</v>
      </c>
      <c r="U1457" t="b">
        <v>1</v>
      </c>
    </row>
    <row r="1458" spans="1:21" x14ac:dyDescent="0.25">
      <c r="A1458" t="s">
        <v>2720</v>
      </c>
      <c r="B1458" s="1">
        <v>41365</v>
      </c>
      <c r="C1458">
        <v>1</v>
      </c>
      <c r="D1458">
        <v>4</v>
      </c>
      <c r="E1458">
        <v>2013</v>
      </c>
      <c r="F1458" s="1">
        <v>41365</v>
      </c>
      <c r="G1458" t="s">
        <v>2721</v>
      </c>
      <c r="H1458" t="s">
        <v>61</v>
      </c>
      <c r="I1458" t="s">
        <v>115</v>
      </c>
      <c r="J1458" t="s">
        <v>116</v>
      </c>
      <c r="K1458" t="s">
        <v>36</v>
      </c>
      <c r="L1458" t="s">
        <v>37</v>
      </c>
      <c r="M1458" t="s">
        <v>38</v>
      </c>
      <c r="N1458" t="s">
        <v>28</v>
      </c>
      <c r="O1458" t="s">
        <v>54</v>
      </c>
      <c r="P1458" t="s">
        <v>1247</v>
      </c>
      <c r="Q1458">
        <v>0</v>
      </c>
      <c r="R1458">
        <v>1524</v>
      </c>
      <c r="S1458">
        <v>-51</v>
      </c>
      <c r="T1458">
        <v>8</v>
      </c>
      <c r="U1458" t="b">
        <v>0</v>
      </c>
    </row>
    <row r="1459" spans="1:21" x14ac:dyDescent="0.25">
      <c r="A1459" t="s">
        <v>2723</v>
      </c>
      <c r="B1459" s="1">
        <v>41365</v>
      </c>
      <c r="C1459">
        <v>1</v>
      </c>
      <c r="D1459">
        <v>4</v>
      </c>
      <c r="E1459">
        <v>2013</v>
      </c>
      <c r="F1459" s="1">
        <v>41365</v>
      </c>
      <c r="G1459" t="s">
        <v>1144</v>
      </c>
      <c r="H1459" t="s">
        <v>598</v>
      </c>
      <c r="I1459" t="s">
        <v>1658</v>
      </c>
      <c r="J1459" t="s">
        <v>1659</v>
      </c>
      <c r="K1459" t="s">
        <v>36</v>
      </c>
      <c r="L1459" t="s">
        <v>37</v>
      </c>
      <c r="M1459" t="s">
        <v>38</v>
      </c>
      <c r="N1459" t="s">
        <v>71</v>
      </c>
      <c r="O1459" t="s">
        <v>74</v>
      </c>
      <c r="P1459" t="s">
        <v>2724</v>
      </c>
      <c r="Q1459">
        <v>0</v>
      </c>
      <c r="R1459">
        <v>682</v>
      </c>
      <c r="S1459">
        <v>327</v>
      </c>
      <c r="T1459">
        <v>4</v>
      </c>
      <c r="U1459" t="b">
        <v>1</v>
      </c>
    </row>
    <row r="1460" spans="1:21" x14ac:dyDescent="0.25">
      <c r="A1460" t="s">
        <v>2725</v>
      </c>
      <c r="B1460" s="1">
        <v>41365</v>
      </c>
      <c r="C1460">
        <v>1</v>
      </c>
      <c r="D1460">
        <v>4</v>
      </c>
      <c r="E1460">
        <v>2013</v>
      </c>
      <c r="F1460" s="1">
        <v>41365</v>
      </c>
      <c r="G1460" t="s">
        <v>2028</v>
      </c>
      <c r="H1460" t="s">
        <v>293</v>
      </c>
      <c r="I1460" t="s">
        <v>1319</v>
      </c>
      <c r="J1460" t="s">
        <v>2726</v>
      </c>
      <c r="K1460" t="s">
        <v>36</v>
      </c>
      <c r="L1460" t="s">
        <v>37</v>
      </c>
      <c r="M1460" t="s">
        <v>27</v>
      </c>
      <c r="N1460" t="s">
        <v>28</v>
      </c>
      <c r="O1460" t="s">
        <v>151</v>
      </c>
      <c r="P1460" t="s">
        <v>851</v>
      </c>
      <c r="Q1460">
        <v>1</v>
      </c>
      <c r="R1460">
        <v>19</v>
      </c>
      <c r="S1460">
        <v>-1</v>
      </c>
      <c r="T1460">
        <v>2</v>
      </c>
      <c r="U1460" t="b">
        <v>1</v>
      </c>
    </row>
    <row r="1461" spans="1:21" x14ac:dyDescent="0.25">
      <c r="A1461" t="s">
        <v>2727</v>
      </c>
      <c r="B1461" s="1">
        <v>41366</v>
      </c>
      <c r="C1461">
        <v>2</v>
      </c>
      <c r="D1461">
        <v>4</v>
      </c>
      <c r="E1461">
        <v>2013</v>
      </c>
      <c r="F1461" s="1">
        <v>41366</v>
      </c>
      <c r="G1461" t="s">
        <v>2728</v>
      </c>
      <c r="H1461" t="s">
        <v>61</v>
      </c>
      <c r="I1461" t="s">
        <v>326</v>
      </c>
      <c r="J1461" t="s">
        <v>2729</v>
      </c>
      <c r="K1461" t="s">
        <v>36</v>
      </c>
      <c r="L1461" t="s">
        <v>37</v>
      </c>
      <c r="M1461" t="s">
        <v>27</v>
      </c>
      <c r="N1461" t="s">
        <v>71</v>
      </c>
      <c r="O1461" t="s">
        <v>72</v>
      </c>
      <c r="P1461" t="s">
        <v>2418</v>
      </c>
      <c r="Q1461">
        <v>0</v>
      </c>
      <c r="R1461">
        <v>154</v>
      </c>
      <c r="S1461">
        <v>14</v>
      </c>
      <c r="T1461">
        <v>1</v>
      </c>
      <c r="U1461" t="b">
        <v>1</v>
      </c>
    </row>
    <row r="1462" spans="1:21" x14ac:dyDescent="0.25">
      <c r="A1462" t="s">
        <v>2730</v>
      </c>
      <c r="B1462" s="1">
        <v>41367</v>
      </c>
      <c r="C1462">
        <v>3</v>
      </c>
      <c r="D1462">
        <v>4</v>
      </c>
      <c r="E1462">
        <v>2013</v>
      </c>
      <c r="F1462" s="1">
        <v>41367</v>
      </c>
      <c r="G1462" t="s">
        <v>1077</v>
      </c>
      <c r="H1462" t="s">
        <v>33</v>
      </c>
      <c r="I1462" t="s">
        <v>34</v>
      </c>
      <c r="J1462" t="s">
        <v>770</v>
      </c>
      <c r="K1462" t="s">
        <v>36</v>
      </c>
      <c r="L1462" t="s">
        <v>70</v>
      </c>
      <c r="M1462" t="s">
        <v>27</v>
      </c>
      <c r="N1462" t="s">
        <v>28</v>
      </c>
      <c r="O1462" t="s">
        <v>227</v>
      </c>
      <c r="P1462" t="s">
        <v>2647</v>
      </c>
      <c r="Q1462">
        <v>0</v>
      </c>
      <c r="R1462">
        <v>17</v>
      </c>
      <c r="S1462">
        <v>8</v>
      </c>
      <c r="T1462">
        <v>2</v>
      </c>
      <c r="U1462" t="b">
        <v>1</v>
      </c>
    </row>
    <row r="1463" spans="1:21" x14ac:dyDescent="0.25">
      <c r="A1463" t="s">
        <v>2730</v>
      </c>
      <c r="B1463" s="1">
        <v>41367</v>
      </c>
      <c r="C1463">
        <v>3</v>
      </c>
      <c r="D1463">
        <v>4</v>
      </c>
      <c r="E1463">
        <v>2013</v>
      </c>
      <c r="F1463" s="1">
        <v>41367</v>
      </c>
      <c r="G1463" t="s">
        <v>1077</v>
      </c>
      <c r="H1463" t="s">
        <v>33</v>
      </c>
      <c r="I1463" t="s">
        <v>34</v>
      </c>
      <c r="J1463" t="s">
        <v>770</v>
      </c>
      <c r="K1463" t="s">
        <v>36</v>
      </c>
      <c r="L1463" t="s">
        <v>70</v>
      </c>
      <c r="M1463" t="s">
        <v>27</v>
      </c>
      <c r="N1463" t="s">
        <v>28</v>
      </c>
      <c r="O1463" t="s">
        <v>183</v>
      </c>
      <c r="P1463" t="s">
        <v>2731</v>
      </c>
      <c r="Q1463">
        <v>0</v>
      </c>
      <c r="R1463">
        <v>145</v>
      </c>
      <c r="S1463">
        <v>7</v>
      </c>
      <c r="T1463">
        <v>5</v>
      </c>
      <c r="U1463" t="b">
        <v>1</v>
      </c>
    </row>
    <row r="1464" spans="1:21" x14ac:dyDescent="0.25">
      <c r="A1464" t="s">
        <v>2732</v>
      </c>
      <c r="B1464" s="1">
        <v>41367</v>
      </c>
      <c r="C1464">
        <v>3</v>
      </c>
      <c r="D1464">
        <v>4</v>
      </c>
      <c r="E1464">
        <v>2013</v>
      </c>
      <c r="F1464" s="1">
        <v>41367</v>
      </c>
      <c r="G1464" t="s">
        <v>2733</v>
      </c>
      <c r="H1464" t="s">
        <v>33</v>
      </c>
      <c r="I1464" t="s">
        <v>34</v>
      </c>
      <c r="J1464" t="s">
        <v>1921</v>
      </c>
      <c r="K1464" t="s">
        <v>36</v>
      </c>
      <c r="L1464" t="s">
        <v>70</v>
      </c>
      <c r="M1464" t="s">
        <v>38</v>
      </c>
      <c r="N1464" t="s">
        <v>28</v>
      </c>
      <c r="O1464" t="s">
        <v>48</v>
      </c>
      <c r="P1464" t="s">
        <v>601</v>
      </c>
      <c r="Q1464">
        <v>0</v>
      </c>
      <c r="R1464">
        <v>54</v>
      </c>
      <c r="S1464">
        <v>4</v>
      </c>
      <c r="T1464">
        <v>3</v>
      </c>
      <c r="U1464" t="b">
        <v>1</v>
      </c>
    </row>
    <row r="1465" spans="1:21" x14ac:dyDescent="0.25">
      <c r="A1465" t="s">
        <v>2734</v>
      </c>
      <c r="B1465" s="1">
        <v>41368</v>
      </c>
      <c r="C1465">
        <v>4</v>
      </c>
      <c r="D1465">
        <v>4</v>
      </c>
      <c r="E1465">
        <v>2013</v>
      </c>
      <c r="F1465" s="1">
        <v>41368</v>
      </c>
      <c r="G1465" t="s">
        <v>2735</v>
      </c>
      <c r="H1465" t="s">
        <v>61</v>
      </c>
      <c r="I1465" t="s">
        <v>62</v>
      </c>
      <c r="J1465" t="s">
        <v>2736</v>
      </c>
      <c r="K1465" t="s">
        <v>36</v>
      </c>
      <c r="L1465" t="s">
        <v>70</v>
      </c>
      <c r="M1465" t="s">
        <v>98</v>
      </c>
      <c r="N1465" t="s">
        <v>28</v>
      </c>
      <c r="O1465" t="s">
        <v>29</v>
      </c>
      <c r="P1465" t="s">
        <v>2737</v>
      </c>
      <c r="Q1465">
        <v>0</v>
      </c>
      <c r="R1465">
        <v>40</v>
      </c>
      <c r="S1465">
        <v>13</v>
      </c>
      <c r="T1465">
        <v>3</v>
      </c>
      <c r="U1465" t="b">
        <v>1</v>
      </c>
    </row>
    <row r="1466" spans="1:21" x14ac:dyDescent="0.25">
      <c r="A1466" t="s">
        <v>2734</v>
      </c>
      <c r="B1466" s="1">
        <v>41368</v>
      </c>
      <c r="C1466">
        <v>4</v>
      </c>
      <c r="D1466">
        <v>4</v>
      </c>
      <c r="E1466">
        <v>2013</v>
      </c>
      <c r="F1466" s="1">
        <v>41368</v>
      </c>
      <c r="G1466" t="s">
        <v>2735</v>
      </c>
      <c r="H1466" t="s">
        <v>61</v>
      </c>
      <c r="I1466" t="s">
        <v>62</v>
      </c>
      <c r="J1466" t="s">
        <v>2736</v>
      </c>
      <c r="K1466" t="s">
        <v>36</v>
      </c>
      <c r="L1466" t="s">
        <v>70</v>
      </c>
      <c r="M1466" t="s">
        <v>98</v>
      </c>
      <c r="N1466" t="s">
        <v>56</v>
      </c>
      <c r="O1466" t="s">
        <v>57</v>
      </c>
      <c r="P1466" t="s">
        <v>2738</v>
      </c>
      <c r="Q1466">
        <v>0</v>
      </c>
      <c r="R1466">
        <v>716</v>
      </c>
      <c r="S1466">
        <v>101</v>
      </c>
      <c r="T1466">
        <v>5</v>
      </c>
      <c r="U1466" t="b">
        <v>1</v>
      </c>
    </row>
    <row r="1467" spans="1:21" x14ac:dyDescent="0.25">
      <c r="A1467" t="s">
        <v>2739</v>
      </c>
      <c r="B1467" s="1">
        <v>41368</v>
      </c>
      <c r="C1467">
        <v>4</v>
      </c>
      <c r="D1467">
        <v>4</v>
      </c>
      <c r="E1467">
        <v>2013</v>
      </c>
      <c r="F1467" s="1">
        <v>41368</v>
      </c>
      <c r="G1467" t="s">
        <v>1606</v>
      </c>
      <c r="H1467" t="s">
        <v>33</v>
      </c>
      <c r="I1467" t="s">
        <v>80</v>
      </c>
      <c r="J1467" t="s">
        <v>80</v>
      </c>
      <c r="K1467" t="s">
        <v>36</v>
      </c>
      <c r="L1467" t="s">
        <v>37</v>
      </c>
      <c r="M1467" t="s">
        <v>38</v>
      </c>
      <c r="N1467" t="s">
        <v>56</v>
      </c>
      <c r="O1467" t="s">
        <v>185</v>
      </c>
      <c r="P1467" t="s">
        <v>2740</v>
      </c>
      <c r="Q1467">
        <v>0</v>
      </c>
      <c r="R1467">
        <v>264</v>
      </c>
      <c r="S1467">
        <v>3</v>
      </c>
      <c r="T1467">
        <v>2</v>
      </c>
      <c r="U1467" t="b">
        <v>0</v>
      </c>
    </row>
    <row r="1468" spans="1:21" x14ac:dyDescent="0.25">
      <c r="A1468" t="s">
        <v>2741</v>
      </c>
      <c r="B1468" s="1">
        <v>41368</v>
      </c>
      <c r="C1468">
        <v>4</v>
      </c>
      <c r="D1468">
        <v>4</v>
      </c>
      <c r="E1468">
        <v>2013</v>
      </c>
      <c r="F1468" s="1">
        <v>41368</v>
      </c>
      <c r="G1468" t="s">
        <v>1308</v>
      </c>
      <c r="H1468" t="s">
        <v>126</v>
      </c>
      <c r="I1468" t="s">
        <v>304</v>
      </c>
      <c r="J1468" t="s">
        <v>304</v>
      </c>
      <c r="K1468" t="s">
        <v>25</v>
      </c>
      <c r="L1468" t="s">
        <v>26</v>
      </c>
      <c r="M1468" t="s">
        <v>98</v>
      </c>
      <c r="N1468" t="s">
        <v>28</v>
      </c>
      <c r="O1468" t="s">
        <v>39</v>
      </c>
      <c r="P1468" t="s">
        <v>565</v>
      </c>
      <c r="Q1468">
        <v>1</v>
      </c>
      <c r="R1468">
        <v>20</v>
      </c>
      <c r="S1468">
        <v>-4</v>
      </c>
      <c r="T1468">
        <v>3</v>
      </c>
      <c r="U1468" t="b">
        <v>0</v>
      </c>
    </row>
    <row r="1469" spans="1:21" x14ac:dyDescent="0.25">
      <c r="A1469" t="s">
        <v>2741</v>
      </c>
      <c r="B1469" s="1">
        <v>41368</v>
      </c>
      <c r="C1469">
        <v>4</v>
      </c>
      <c r="D1469">
        <v>4</v>
      </c>
      <c r="E1469">
        <v>2013</v>
      </c>
      <c r="F1469" s="1">
        <v>41368</v>
      </c>
      <c r="G1469" t="s">
        <v>1308</v>
      </c>
      <c r="H1469" t="s">
        <v>126</v>
      </c>
      <c r="I1469" t="s">
        <v>304</v>
      </c>
      <c r="J1469" t="s">
        <v>304</v>
      </c>
      <c r="K1469" t="s">
        <v>25</v>
      </c>
      <c r="L1469" t="s">
        <v>26</v>
      </c>
      <c r="M1469" t="s">
        <v>98</v>
      </c>
      <c r="N1469" t="s">
        <v>28</v>
      </c>
      <c r="O1469" t="s">
        <v>111</v>
      </c>
      <c r="P1469" t="s">
        <v>2742</v>
      </c>
      <c r="Q1469">
        <v>1</v>
      </c>
      <c r="R1469">
        <v>35</v>
      </c>
      <c r="S1469">
        <v>-33</v>
      </c>
      <c r="T1469">
        <v>2</v>
      </c>
      <c r="U1469" t="b">
        <v>0</v>
      </c>
    </row>
    <row r="1470" spans="1:21" x14ac:dyDescent="0.25">
      <c r="A1470" t="s">
        <v>2741</v>
      </c>
      <c r="B1470" s="1">
        <v>41368</v>
      </c>
      <c r="C1470">
        <v>4</v>
      </c>
      <c r="D1470">
        <v>4</v>
      </c>
      <c r="E1470">
        <v>2013</v>
      </c>
      <c r="F1470" s="1">
        <v>41368</v>
      </c>
      <c r="G1470" t="s">
        <v>1308</v>
      </c>
      <c r="H1470" t="s">
        <v>126</v>
      </c>
      <c r="I1470" t="s">
        <v>304</v>
      </c>
      <c r="J1470" t="s">
        <v>304</v>
      </c>
      <c r="K1470" t="s">
        <v>25</v>
      </c>
      <c r="L1470" t="s">
        <v>26</v>
      </c>
      <c r="M1470" t="s">
        <v>98</v>
      </c>
      <c r="N1470" t="s">
        <v>56</v>
      </c>
      <c r="O1470" t="s">
        <v>185</v>
      </c>
      <c r="P1470" t="s">
        <v>1985</v>
      </c>
      <c r="Q1470">
        <v>1</v>
      </c>
      <c r="R1470">
        <v>482</v>
      </c>
      <c r="S1470">
        <v>-145</v>
      </c>
      <c r="T1470">
        <v>3</v>
      </c>
      <c r="U1470" t="b">
        <v>1</v>
      </c>
    </row>
    <row r="1471" spans="1:21" x14ac:dyDescent="0.25">
      <c r="A1471" t="s">
        <v>2743</v>
      </c>
      <c r="B1471" s="1">
        <v>41370</v>
      </c>
      <c r="C1471">
        <v>6</v>
      </c>
      <c r="D1471">
        <v>4</v>
      </c>
      <c r="E1471">
        <v>2013</v>
      </c>
      <c r="F1471" s="1">
        <v>41370</v>
      </c>
      <c r="G1471" t="s">
        <v>380</v>
      </c>
      <c r="H1471" t="s">
        <v>61</v>
      </c>
      <c r="I1471" t="s">
        <v>108</v>
      </c>
      <c r="J1471" t="s">
        <v>2744</v>
      </c>
      <c r="K1471" t="s">
        <v>36</v>
      </c>
      <c r="L1471" t="s">
        <v>26</v>
      </c>
      <c r="M1471" t="s">
        <v>38</v>
      </c>
      <c r="N1471" t="s">
        <v>56</v>
      </c>
      <c r="O1471" t="s">
        <v>185</v>
      </c>
      <c r="P1471" t="s">
        <v>2745</v>
      </c>
      <c r="Q1471">
        <v>0</v>
      </c>
      <c r="R1471">
        <v>2753</v>
      </c>
      <c r="S1471">
        <v>842</v>
      </c>
      <c r="T1471">
        <v>9</v>
      </c>
      <c r="U1471" t="b">
        <v>1</v>
      </c>
    </row>
    <row r="1472" spans="1:21" x14ac:dyDescent="0.25">
      <c r="A1472" t="s">
        <v>2746</v>
      </c>
      <c r="B1472" s="1">
        <v>41370</v>
      </c>
      <c r="C1472">
        <v>6</v>
      </c>
      <c r="D1472">
        <v>4</v>
      </c>
      <c r="E1472">
        <v>2013</v>
      </c>
      <c r="F1472" s="1">
        <v>41370</v>
      </c>
      <c r="G1472" t="s">
        <v>1308</v>
      </c>
      <c r="H1472" t="s">
        <v>33</v>
      </c>
      <c r="I1472" t="s">
        <v>34</v>
      </c>
      <c r="J1472" t="s">
        <v>2747</v>
      </c>
      <c r="K1472" t="s">
        <v>36</v>
      </c>
      <c r="L1472" t="s">
        <v>26</v>
      </c>
      <c r="M1472" t="s">
        <v>27</v>
      </c>
      <c r="N1472" t="s">
        <v>71</v>
      </c>
      <c r="O1472" t="s">
        <v>295</v>
      </c>
      <c r="P1472" t="s">
        <v>2748</v>
      </c>
      <c r="Q1472">
        <v>0</v>
      </c>
      <c r="R1472">
        <v>123</v>
      </c>
      <c r="S1472">
        <v>17</v>
      </c>
      <c r="T1472">
        <v>3</v>
      </c>
      <c r="U1472" t="b">
        <v>0</v>
      </c>
    </row>
    <row r="1473" spans="1:21" x14ac:dyDescent="0.25">
      <c r="A1473" t="s">
        <v>2746</v>
      </c>
      <c r="B1473" s="1">
        <v>41370</v>
      </c>
      <c r="C1473">
        <v>6</v>
      </c>
      <c r="D1473">
        <v>4</v>
      </c>
      <c r="E1473">
        <v>2013</v>
      </c>
      <c r="F1473" s="1">
        <v>41370</v>
      </c>
      <c r="G1473" t="s">
        <v>1308</v>
      </c>
      <c r="H1473" t="s">
        <v>33</v>
      </c>
      <c r="I1473" t="s">
        <v>34</v>
      </c>
      <c r="J1473" t="s">
        <v>2747</v>
      </c>
      <c r="K1473" t="s">
        <v>36</v>
      </c>
      <c r="L1473" t="s">
        <v>26</v>
      </c>
      <c r="M1473" t="s">
        <v>27</v>
      </c>
      <c r="N1473" t="s">
        <v>28</v>
      </c>
      <c r="O1473" t="s">
        <v>48</v>
      </c>
      <c r="P1473" t="s">
        <v>191</v>
      </c>
      <c r="Q1473">
        <v>0</v>
      </c>
      <c r="R1473">
        <v>193</v>
      </c>
      <c r="S1473">
        <v>96</v>
      </c>
      <c r="T1473">
        <v>6</v>
      </c>
      <c r="U1473" t="b">
        <v>0</v>
      </c>
    </row>
    <row r="1474" spans="1:21" x14ac:dyDescent="0.25">
      <c r="A1474" t="s">
        <v>2749</v>
      </c>
      <c r="B1474" s="1">
        <v>41370</v>
      </c>
      <c r="C1474">
        <v>6</v>
      </c>
      <c r="D1474">
        <v>4</v>
      </c>
      <c r="E1474">
        <v>2013</v>
      </c>
      <c r="F1474" s="1">
        <v>41370</v>
      </c>
      <c r="G1474" t="s">
        <v>2750</v>
      </c>
      <c r="H1474" t="s">
        <v>33</v>
      </c>
      <c r="I1474" t="s">
        <v>189</v>
      </c>
      <c r="J1474" t="s">
        <v>190</v>
      </c>
      <c r="K1474" t="s">
        <v>36</v>
      </c>
      <c r="L1474" t="s">
        <v>70</v>
      </c>
      <c r="M1474" t="s">
        <v>98</v>
      </c>
      <c r="N1474" t="s">
        <v>28</v>
      </c>
      <c r="O1474" t="s">
        <v>48</v>
      </c>
      <c r="P1474" t="s">
        <v>522</v>
      </c>
      <c r="Q1474">
        <v>0</v>
      </c>
      <c r="R1474">
        <v>166</v>
      </c>
      <c r="S1474">
        <v>13</v>
      </c>
      <c r="T1474">
        <v>6</v>
      </c>
      <c r="U1474" t="b">
        <v>1</v>
      </c>
    </row>
    <row r="1475" spans="1:21" x14ac:dyDescent="0.25">
      <c r="A1475" t="s">
        <v>2749</v>
      </c>
      <c r="B1475" s="1">
        <v>41370</v>
      </c>
      <c r="C1475">
        <v>6</v>
      </c>
      <c r="D1475">
        <v>4</v>
      </c>
      <c r="E1475">
        <v>2013</v>
      </c>
      <c r="F1475" s="1">
        <v>41370</v>
      </c>
      <c r="G1475" t="s">
        <v>2750</v>
      </c>
      <c r="H1475" t="s">
        <v>33</v>
      </c>
      <c r="I1475" t="s">
        <v>189</v>
      </c>
      <c r="J1475" t="s">
        <v>190</v>
      </c>
      <c r="K1475" t="s">
        <v>36</v>
      </c>
      <c r="L1475" t="s">
        <v>70</v>
      </c>
      <c r="M1475" t="s">
        <v>98</v>
      </c>
      <c r="N1475" t="s">
        <v>28</v>
      </c>
      <c r="O1475" t="s">
        <v>48</v>
      </c>
      <c r="P1475" t="s">
        <v>441</v>
      </c>
      <c r="Q1475">
        <v>0</v>
      </c>
      <c r="R1475">
        <v>15</v>
      </c>
      <c r="S1475">
        <v>3</v>
      </c>
      <c r="T1475">
        <v>1</v>
      </c>
      <c r="U1475" t="b">
        <v>1</v>
      </c>
    </row>
    <row r="1476" spans="1:21" x14ac:dyDescent="0.25">
      <c r="A1476" t="s">
        <v>2751</v>
      </c>
      <c r="B1476" s="1">
        <v>41370</v>
      </c>
      <c r="C1476">
        <v>6</v>
      </c>
      <c r="D1476">
        <v>4</v>
      </c>
      <c r="E1476">
        <v>2013</v>
      </c>
      <c r="F1476" s="1">
        <v>41370</v>
      </c>
      <c r="G1476" t="s">
        <v>975</v>
      </c>
      <c r="H1476" t="s">
        <v>23</v>
      </c>
      <c r="I1476" t="s">
        <v>428</v>
      </c>
      <c r="J1476" t="s">
        <v>429</v>
      </c>
      <c r="K1476" t="s">
        <v>25</v>
      </c>
      <c r="L1476" t="s">
        <v>70</v>
      </c>
      <c r="M1476" t="s">
        <v>38</v>
      </c>
      <c r="N1476" t="s">
        <v>71</v>
      </c>
      <c r="O1476" t="s">
        <v>74</v>
      </c>
      <c r="P1476" t="s">
        <v>2752</v>
      </c>
      <c r="Q1476">
        <v>1</v>
      </c>
      <c r="R1476">
        <v>96</v>
      </c>
      <c r="S1476">
        <v>-8</v>
      </c>
      <c r="T1476">
        <v>3</v>
      </c>
      <c r="U1476" t="b">
        <v>1</v>
      </c>
    </row>
    <row r="1477" spans="1:21" x14ac:dyDescent="0.25">
      <c r="A1477" t="s">
        <v>2751</v>
      </c>
      <c r="B1477" s="1">
        <v>41370</v>
      </c>
      <c r="C1477">
        <v>6</v>
      </c>
      <c r="D1477">
        <v>4</v>
      </c>
      <c r="E1477">
        <v>2013</v>
      </c>
      <c r="F1477" s="1">
        <v>41370</v>
      </c>
      <c r="G1477" t="s">
        <v>975</v>
      </c>
      <c r="H1477" t="s">
        <v>23</v>
      </c>
      <c r="I1477" t="s">
        <v>428</v>
      </c>
      <c r="J1477" t="s">
        <v>429</v>
      </c>
      <c r="K1477" t="s">
        <v>25</v>
      </c>
      <c r="L1477" t="s">
        <v>70</v>
      </c>
      <c r="M1477" t="s">
        <v>38</v>
      </c>
      <c r="N1477" t="s">
        <v>71</v>
      </c>
      <c r="O1477" t="s">
        <v>295</v>
      </c>
      <c r="P1477" t="s">
        <v>1625</v>
      </c>
      <c r="Q1477">
        <v>1</v>
      </c>
      <c r="R1477">
        <v>24</v>
      </c>
      <c r="S1477">
        <v>-8</v>
      </c>
      <c r="T1477">
        <v>3</v>
      </c>
      <c r="U1477" t="b">
        <v>0</v>
      </c>
    </row>
    <row r="1478" spans="1:21" x14ac:dyDescent="0.25">
      <c r="A1478" t="s">
        <v>2751</v>
      </c>
      <c r="B1478" s="1">
        <v>41370</v>
      </c>
      <c r="C1478">
        <v>6</v>
      </c>
      <c r="D1478">
        <v>4</v>
      </c>
      <c r="E1478">
        <v>2013</v>
      </c>
      <c r="F1478" s="1">
        <v>41370</v>
      </c>
      <c r="G1478" t="s">
        <v>975</v>
      </c>
      <c r="H1478" t="s">
        <v>23</v>
      </c>
      <c r="I1478" t="s">
        <v>428</v>
      </c>
      <c r="J1478" t="s">
        <v>429</v>
      </c>
      <c r="K1478" t="s">
        <v>25</v>
      </c>
      <c r="L1478" t="s">
        <v>70</v>
      </c>
      <c r="M1478" t="s">
        <v>38</v>
      </c>
      <c r="N1478" t="s">
        <v>28</v>
      </c>
      <c r="O1478" t="s">
        <v>39</v>
      </c>
      <c r="P1478" t="s">
        <v>169</v>
      </c>
      <c r="Q1478">
        <v>1</v>
      </c>
      <c r="R1478">
        <v>101</v>
      </c>
      <c r="S1478">
        <v>-89</v>
      </c>
      <c r="T1478">
        <v>4</v>
      </c>
      <c r="U1478" t="b">
        <v>0</v>
      </c>
    </row>
    <row r="1479" spans="1:21" x14ac:dyDescent="0.25">
      <c r="A1479" t="s">
        <v>2751</v>
      </c>
      <c r="B1479" s="1">
        <v>41370</v>
      </c>
      <c r="C1479">
        <v>6</v>
      </c>
      <c r="D1479">
        <v>4</v>
      </c>
      <c r="E1479">
        <v>2013</v>
      </c>
      <c r="F1479" s="1">
        <v>41370</v>
      </c>
      <c r="G1479" t="s">
        <v>975</v>
      </c>
      <c r="H1479" t="s">
        <v>23</v>
      </c>
      <c r="I1479" t="s">
        <v>428</v>
      </c>
      <c r="J1479" t="s">
        <v>429</v>
      </c>
      <c r="K1479" t="s">
        <v>25</v>
      </c>
      <c r="L1479" t="s">
        <v>70</v>
      </c>
      <c r="M1479" t="s">
        <v>38</v>
      </c>
      <c r="N1479" t="s">
        <v>28</v>
      </c>
      <c r="O1479" t="s">
        <v>111</v>
      </c>
      <c r="P1479" t="s">
        <v>2753</v>
      </c>
      <c r="Q1479">
        <v>1</v>
      </c>
      <c r="R1479">
        <v>30</v>
      </c>
      <c r="S1479">
        <v>-16</v>
      </c>
      <c r="T1479">
        <v>3</v>
      </c>
      <c r="U1479" t="b">
        <v>1</v>
      </c>
    </row>
    <row r="1480" spans="1:21" x14ac:dyDescent="0.25">
      <c r="A1480" t="s">
        <v>2751</v>
      </c>
      <c r="B1480" s="1">
        <v>41370</v>
      </c>
      <c r="C1480">
        <v>6</v>
      </c>
      <c r="D1480">
        <v>4</v>
      </c>
      <c r="E1480">
        <v>2013</v>
      </c>
      <c r="F1480" s="1">
        <v>41370</v>
      </c>
      <c r="G1480" t="s">
        <v>975</v>
      </c>
      <c r="H1480" t="s">
        <v>23</v>
      </c>
      <c r="I1480" t="s">
        <v>428</v>
      </c>
      <c r="J1480" t="s">
        <v>429</v>
      </c>
      <c r="K1480" t="s">
        <v>25</v>
      </c>
      <c r="L1480" t="s">
        <v>70</v>
      </c>
      <c r="M1480" t="s">
        <v>38</v>
      </c>
      <c r="N1480" t="s">
        <v>56</v>
      </c>
      <c r="O1480" t="s">
        <v>81</v>
      </c>
      <c r="P1480" t="s">
        <v>2754</v>
      </c>
      <c r="Q1480">
        <v>1</v>
      </c>
      <c r="R1480">
        <v>224</v>
      </c>
      <c r="S1480">
        <v>-14</v>
      </c>
      <c r="T1480">
        <v>4</v>
      </c>
      <c r="U1480" t="b">
        <v>0</v>
      </c>
    </row>
    <row r="1481" spans="1:21" x14ac:dyDescent="0.25">
      <c r="A1481" t="s">
        <v>2751</v>
      </c>
      <c r="B1481" s="1">
        <v>41370</v>
      </c>
      <c r="C1481">
        <v>6</v>
      </c>
      <c r="D1481">
        <v>4</v>
      </c>
      <c r="E1481">
        <v>2013</v>
      </c>
      <c r="F1481" s="1">
        <v>41370</v>
      </c>
      <c r="G1481" t="s">
        <v>975</v>
      </c>
      <c r="H1481" t="s">
        <v>23</v>
      </c>
      <c r="I1481" t="s">
        <v>428</v>
      </c>
      <c r="J1481" t="s">
        <v>429</v>
      </c>
      <c r="K1481" t="s">
        <v>25</v>
      </c>
      <c r="L1481" t="s">
        <v>70</v>
      </c>
      <c r="M1481" t="s">
        <v>38</v>
      </c>
      <c r="N1481" t="s">
        <v>56</v>
      </c>
      <c r="O1481" t="s">
        <v>104</v>
      </c>
      <c r="P1481" t="s">
        <v>2755</v>
      </c>
      <c r="Q1481">
        <v>1</v>
      </c>
      <c r="R1481">
        <v>108</v>
      </c>
      <c r="S1481">
        <v>-13</v>
      </c>
      <c r="T1481">
        <v>3</v>
      </c>
      <c r="U1481" t="b">
        <v>1</v>
      </c>
    </row>
    <row r="1482" spans="1:21" x14ac:dyDescent="0.25">
      <c r="A1482" t="s">
        <v>2756</v>
      </c>
      <c r="B1482" s="1">
        <v>41370</v>
      </c>
      <c r="C1482">
        <v>6</v>
      </c>
      <c r="D1482">
        <v>4</v>
      </c>
      <c r="E1482">
        <v>2013</v>
      </c>
      <c r="F1482" s="1">
        <v>41370</v>
      </c>
      <c r="G1482" t="s">
        <v>2757</v>
      </c>
      <c r="H1482" t="s">
        <v>61</v>
      </c>
      <c r="I1482" t="s">
        <v>108</v>
      </c>
      <c r="J1482" t="s">
        <v>226</v>
      </c>
      <c r="K1482" t="s">
        <v>36</v>
      </c>
      <c r="L1482" t="s">
        <v>26</v>
      </c>
      <c r="M1482" t="s">
        <v>38</v>
      </c>
      <c r="N1482" t="s">
        <v>56</v>
      </c>
      <c r="O1482" t="s">
        <v>57</v>
      </c>
      <c r="P1482" t="s">
        <v>1834</v>
      </c>
      <c r="Q1482">
        <v>0</v>
      </c>
      <c r="R1482">
        <v>598</v>
      </c>
      <c r="S1482">
        <v>-49</v>
      </c>
      <c r="T1482">
        <v>4</v>
      </c>
      <c r="U1482" t="b">
        <v>1</v>
      </c>
    </row>
    <row r="1483" spans="1:21" x14ac:dyDescent="0.25">
      <c r="A1483" t="s">
        <v>2758</v>
      </c>
      <c r="B1483" s="1">
        <v>41370</v>
      </c>
      <c r="C1483">
        <v>6</v>
      </c>
      <c r="D1483">
        <v>4</v>
      </c>
      <c r="E1483">
        <v>2013</v>
      </c>
      <c r="F1483" s="1">
        <v>41370</v>
      </c>
      <c r="G1483" t="s">
        <v>1788</v>
      </c>
      <c r="H1483" t="s">
        <v>161</v>
      </c>
      <c r="I1483" t="s">
        <v>2759</v>
      </c>
      <c r="J1483" t="s">
        <v>2760</v>
      </c>
      <c r="K1483" t="s">
        <v>25</v>
      </c>
      <c r="L1483" t="s">
        <v>70</v>
      </c>
      <c r="M1483" t="s">
        <v>38</v>
      </c>
      <c r="N1483" t="s">
        <v>28</v>
      </c>
      <c r="O1483" t="s">
        <v>111</v>
      </c>
      <c r="P1483" t="s">
        <v>790</v>
      </c>
      <c r="Q1483">
        <v>0</v>
      </c>
      <c r="R1483">
        <v>69</v>
      </c>
      <c r="S1483">
        <v>11</v>
      </c>
      <c r="T1483">
        <v>3</v>
      </c>
      <c r="U1483" t="b">
        <v>1</v>
      </c>
    </row>
    <row r="1484" spans="1:21" x14ac:dyDescent="0.25">
      <c r="A1484" t="s">
        <v>2758</v>
      </c>
      <c r="B1484" s="1">
        <v>41370</v>
      </c>
      <c r="C1484">
        <v>6</v>
      </c>
      <c r="D1484">
        <v>4</v>
      </c>
      <c r="E1484">
        <v>2013</v>
      </c>
      <c r="F1484" s="1">
        <v>41370</v>
      </c>
      <c r="G1484" t="s">
        <v>1788</v>
      </c>
      <c r="H1484" t="s">
        <v>161</v>
      </c>
      <c r="I1484" t="s">
        <v>2759</v>
      </c>
      <c r="J1484" t="s">
        <v>2760</v>
      </c>
      <c r="K1484" t="s">
        <v>25</v>
      </c>
      <c r="L1484" t="s">
        <v>70</v>
      </c>
      <c r="M1484" t="s">
        <v>38</v>
      </c>
      <c r="N1484" t="s">
        <v>56</v>
      </c>
      <c r="O1484" t="s">
        <v>81</v>
      </c>
      <c r="P1484" t="s">
        <v>2761</v>
      </c>
      <c r="Q1484">
        <v>0</v>
      </c>
      <c r="R1484">
        <v>348</v>
      </c>
      <c r="S1484">
        <v>66</v>
      </c>
      <c r="T1484">
        <v>3</v>
      </c>
      <c r="U1484" t="b">
        <v>1</v>
      </c>
    </row>
    <row r="1485" spans="1:21" x14ac:dyDescent="0.25">
      <c r="A1485" t="s">
        <v>2758</v>
      </c>
      <c r="B1485" s="1">
        <v>41370</v>
      </c>
      <c r="C1485">
        <v>6</v>
      </c>
      <c r="D1485">
        <v>4</v>
      </c>
      <c r="E1485">
        <v>2013</v>
      </c>
      <c r="F1485" s="1">
        <v>41370</v>
      </c>
      <c r="G1485" t="s">
        <v>1788</v>
      </c>
      <c r="H1485" t="s">
        <v>161</v>
      </c>
      <c r="I1485" t="s">
        <v>2759</v>
      </c>
      <c r="J1485" t="s">
        <v>2760</v>
      </c>
      <c r="K1485" t="s">
        <v>25</v>
      </c>
      <c r="L1485" t="s">
        <v>70</v>
      </c>
      <c r="M1485" t="s">
        <v>38</v>
      </c>
      <c r="N1485" t="s">
        <v>56</v>
      </c>
      <c r="O1485" t="s">
        <v>57</v>
      </c>
      <c r="P1485" t="s">
        <v>2128</v>
      </c>
      <c r="Q1485">
        <v>0</v>
      </c>
      <c r="R1485">
        <v>1533</v>
      </c>
      <c r="S1485">
        <v>506</v>
      </c>
      <c r="T1485">
        <v>5</v>
      </c>
      <c r="U1485" t="b">
        <v>1</v>
      </c>
    </row>
    <row r="1486" spans="1:21" x14ac:dyDescent="0.25">
      <c r="A1486" t="s">
        <v>2762</v>
      </c>
      <c r="B1486" s="1">
        <v>41370</v>
      </c>
      <c r="C1486">
        <v>6</v>
      </c>
      <c r="D1486">
        <v>4</v>
      </c>
      <c r="E1486">
        <v>2013</v>
      </c>
      <c r="F1486" s="1">
        <v>41370</v>
      </c>
      <c r="G1486" t="s">
        <v>1556</v>
      </c>
      <c r="H1486" t="s">
        <v>120</v>
      </c>
      <c r="I1486" t="s">
        <v>221</v>
      </c>
      <c r="J1486" t="s">
        <v>222</v>
      </c>
      <c r="K1486" t="s">
        <v>47</v>
      </c>
      <c r="L1486" t="s">
        <v>70</v>
      </c>
      <c r="M1486" t="s">
        <v>27</v>
      </c>
      <c r="N1486" t="s">
        <v>28</v>
      </c>
      <c r="O1486" t="s">
        <v>39</v>
      </c>
      <c r="P1486" t="s">
        <v>1584</v>
      </c>
      <c r="Q1486">
        <v>0</v>
      </c>
      <c r="R1486">
        <v>50</v>
      </c>
      <c r="S1486">
        <v>1</v>
      </c>
      <c r="T1486">
        <v>1</v>
      </c>
      <c r="U1486" t="b">
        <v>1</v>
      </c>
    </row>
    <row r="1487" spans="1:21" x14ac:dyDescent="0.25">
      <c r="A1487" t="s">
        <v>2762</v>
      </c>
      <c r="B1487" s="1">
        <v>41370</v>
      </c>
      <c r="C1487">
        <v>6</v>
      </c>
      <c r="D1487">
        <v>4</v>
      </c>
      <c r="E1487">
        <v>2013</v>
      </c>
      <c r="F1487" s="1">
        <v>41370</v>
      </c>
      <c r="G1487" t="s">
        <v>1556</v>
      </c>
      <c r="H1487" t="s">
        <v>120</v>
      </c>
      <c r="I1487" t="s">
        <v>221</v>
      </c>
      <c r="J1487" t="s">
        <v>222</v>
      </c>
      <c r="K1487" t="s">
        <v>47</v>
      </c>
      <c r="L1487" t="s">
        <v>70</v>
      </c>
      <c r="M1487" t="s">
        <v>27</v>
      </c>
      <c r="N1487" t="s">
        <v>28</v>
      </c>
      <c r="O1487" t="s">
        <v>29</v>
      </c>
      <c r="P1487" t="s">
        <v>2763</v>
      </c>
      <c r="Q1487">
        <v>0</v>
      </c>
      <c r="R1487">
        <v>83</v>
      </c>
      <c r="S1487">
        <v>21</v>
      </c>
      <c r="T1487">
        <v>3</v>
      </c>
      <c r="U1487" t="b">
        <v>1</v>
      </c>
    </row>
    <row r="1488" spans="1:21" x14ac:dyDescent="0.25">
      <c r="A1488" t="s">
        <v>2762</v>
      </c>
      <c r="B1488" s="1">
        <v>41370</v>
      </c>
      <c r="C1488">
        <v>6</v>
      </c>
      <c r="D1488">
        <v>4</v>
      </c>
      <c r="E1488">
        <v>2013</v>
      </c>
      <c r="F1488" s="1">
        <v>41370</v>
      </c>
      <c r="G1488" t="s">
        <v>1556</v>
      </c>
      <c r="H1488" t="s">
        <v>120</v>
      </c>
      <c r="I1488" t="s">
        <v>221</v>
      </c>
      <c r="J1488" t="s">
        <v>222</v>
      </c>
      <c r="K1488" t="s">
        <v>47</v>
      </c>
      <c r="L1488" t="s">
        <v>70</v>
      </c>
      <c r="M1488" t="s">
        <v>27</v>
      </c>
      <c r="N1488" t="s">
        <v>28</v>
      </c>
      <c r="O1488" t="s">
        <v>54</v>
      </c>
      <c r="P1488" t="s">
        <v>211</v>
      </c>
      <c r="Q1488">
        <v>0</v>
      </c>
      <c r="R1488">
        <v>448</v>
      </c>
      <c r="S1488">
        <v>-10</v>
      </c>
      <c r="T1488">
        <v>8</v>
      </c>
      <c r="U1488" t="b">
        <v>1</v>
      </c>
    </row>
    <row r="1489" spans="1:21" x14ac:dyDescent="0.25">
      <c r="A1489" t="s">
        <v>2762</v>
      </c>
      <c r="B1489" s="1">
        <v>41370</v>
      </c>
      <c r="C1489">
        <v>6</v>
      </c>
      <c r="D1489">
        <v>4</v>
      </c>
      <c r="E1489">
        <v>2013</v>
      </c>
      <c r="F1489" s="1">
        <v>41370</v>
      </c>
      <c r="G1489" t="s">
        <v>1556</v>
      </c>
      <c r="H1489" t="s">
        <v>120</v>
      </c>
      <c r="I1489" t="s">
        <v>221</v>
      </c>
      <c r="J1489" t="s">
        <v>222</v>
      </c>
      <c r="K1489" t="s">
        <v>47</v>
      </c>
      <c r="L1489" t="s">
        <v>70</v>
      </c>
      <c r="M1489" t="s">
        <v>27</v>
      </c>
      <c r="N1489" t="s">
        <v>56</v>
      </c>
      <c r="O1489" t="s">
        <v>104</v>
      </c>
      <c r="P1489" t="s">
        <v>2764</v>
      </c>
      <c r="Q1489">
        <v>0</v>
      </c>
      <c r="R1489">
        <v>5726</v>
      </c>
      <c r="S1489">
        <v>-445</v>
      </c>
      <c r="T1489">
        <v>10</v>
      </c>
      <c r="U1489" t="b">
        <v>1</v>
      </c>
    </row>
    <row r="1490" spans="1:21" x14ac:dyDescent="0.25">
      <c r="A1490" t="s">
        <v>2765</v>
      </c>
      <c r="B1490" s="1">
        <v>41370</v>
      </c>
      <c r="C1490">
        <v>6</v>
      </c>
      <c r="D1490">
        <v>4</v>
      </c>
      <c r="E1490">
        <v>2013</v>
      </c>
      <c r="F1490" s="1">
        <v>41370</v>
      </c>
      <c r="G1490" t="s">
        <v>2766</v>
      </c>
      <c r="H1490" t="s">
        <v>293</v>
      </c>
      <c r="I1490" t="s">
        <v>1319</v>
      </c>
      <c r="J1490" t="s">
        <v>2618</v>
      </c>
      <c r="K1490" t="s">
        <v>36</v>
      </c>
      <c r="L1490" t="s">
        <v>26</v>
      </c>
      <c r="M1490" t="s">
        <v>38</v>
      </c>
      <c r="N1490" t="s">
        <v>71</v>
      </c>
      <c r="O1490" t="s">
        <v>295</v>
      </c>
      <c r="P1490" t="s">
        <v>2767</v>
      </c>
      <c r="Q1490">
        <v>0</v>
      </c>
      <c r="R1490">
        <v>45</v>
      </c>
      <c r="S1490">
        <v>-6</v>
      </c>
      <c r="T1490">
        <v>3</v>
      </c>
      <c r="U1490" t="b">
        <v>1</v>
      </c>
    </row>
    <row r="1491" spans="1:21" x14ac:dyDescent="0.25">
      <c r="A1491" t="s">
        <v>2765</v>
      </c>
      <c r="B1491" s="1">
        <v>41370</v>
      </c>
      <c r="C1491">
        <v>6</v>
      </c>
      <c r="D1491">
        <v>4</v>
      </c>
      <c r="E1491">
        <v>2013</v>
      </c>
      <c r="F1491" s="1">
        <v>41370</v>
      </c>
      <c r="G1491" t="s">
        <v>2766</v>
      </c>
      <c r="H1491" t="s">
        <v>293</v>
      </c>
      <c r="I1491" t="s">
        <v>1319</v>
      </c>
      <c r="J1491" t="s">
        <v>2618</v>
      </c>
      <c r="K1491" t="s">
        <v>36</v>
      </c>
      <c r="L1491" t="s">
        <v>26</v>
      </c>
      <c r="M1491" t="s">
        <v>38</v>
      </c>
      <c r="N1491" t="s">
        <v>71</v>
      </c>
      <c r="O1491" t="s">
        <v>295</v>
      </c>
      <c r="P1491" t="s">
        <v>824</v>
      </c>
      <c r="Q1491">
        <v>0</v>
      </c>
      <c r="R1491">
        <v>30</v>
      </c>
      <c r="S1491">
        <v>4</v>
      </c>
      <c r="T1491">
        <v>2</v>
      </c>
      <c r="U1491" t="b">
        <v>1</v>
      </c>
    </row>
    <row r="1492" spans="1:21" x14ac:dyDescent="0.25">
      <c r="A1492" t="s">
        <v>2765</v>
      </c>
      <c r="B1492" s="1">
        <v>41370</v>
      </c>
      <c r="C1492">
        <v>6</v>
      </c>
      <c r="D1492">
        <v>4</v>
      </c>
      <c r="E1492">
        <v>2013</v>
      </c>
      <c r="F1492" s="1">
        <v>41370</v>
      </c>
      <c r="G1492" t="s">
        <v>2766</v>
      </c>
      <c r="H1492" t="s">
        <v>293</v>
      </c>
      <c r="I1492" t="s">
        <v>1319</v>
      </c>
      <c r="J1492" t="s">
        <v>2618</v>
      </c>
      <c r="K1492" t="s">
        <v>36</v>
      </c>
      <c r="L1492" t="s">
        <v>26</v>
      </c>
      <c r="M1492" t="s">
        <v>38</v>
      </c>
      <c r="N1492" t="s">
        <v>28</v>
      </c>
      <c r="O1492" t="s">
        <v>39</v>
      </c>
      <c r="P1492" t="s">
        <v>1234</v>
      </c>
      <c r="Q1492">
        <v>1</v>
      </c>
      <c r="R1492">
        <v>259</v>
      </c>
      <c r="S1492">
        <v>-166</v>
      </c>
      <c r="T1492">
        <v>10</v>
      </c>
      <c r="U1492" t="b">
        <v>0</v>
      </c>
    </row>
    <row r="1493" spans="1:21" x14ac:dyDescent="0.25">
      <c r="A1493" t="s">
        <v>2768</v>
      </c>
      <c r="B1493" s="1">
        <v>41371</v>
      </c>
      <c r="C1493">
        <v>7</v>
      </c>
      <c r="D1493">
        <v>4</v>
      </c>
      <c r="E1493">
        <v>2013</v>
      </c>
      <c r="F1493" s="1">
        <v>41371</v>
      </c>
      <c r="G1493" t="s">
        <v>2769</v>
      </c>
      <c r="H1493" t="s">
        <v>120</v>
      </c>
      <c r="I1493" t="s">
        <v>121</v>
      </c>
      <c r="J1493" t="s">
        <v>122</v>
      </c>
      <c r="K1493" t="s">
        <v>47</v>
      </c>
      <c r="L1493" t="s">
        <v>26</v>
      </c>
      <c r="M1493" t="s">
        <v>27</v>
      </c>
      <c r="N1493" t="s">
        <v>56</v>
      </c>
      <c r="O1493" t="s">
        <v>185</v>
      </c>
      <c r="P1493" t="s">
        <v>2770</v>
      </c>
      <c r="Q1493">
        <v>0</v>
      </c>
      <c r="R1493">
        <v>2070</v>
      </c>
      <c r="S1493">
        <v>186</v>
      </c>
      <c r="T1493">
        <v>7</v>
      </c>
      <c r="U1493" t="b">
        <v>1</v>
      </c>
    </row>
    <row r="1494" spans="1:21" x14ac:dyDescent="0.25">
      <c r="A1494" t="s">
        <v>2771</v>
      </c>
      <c r="B1494" s="1">
        <v>41371</v>
      </c>
      <c r="C1494">
        <v>7</v>
      </c>
      <c r="D1494">
        <v>4</v>
      </c>
      <c r="E1494">
        <v>2013</v>
      </c>
      <c r="F1494" s="1">
        <v>41371</v>
      </c>
      <c r="G1494" t="s">
        <v>2205</v>
      </c>
      <c r="H1494" t="s">
        <v>44</v>
      </c>
      <c r="I1494" t="s">
        <v>849</v>
      </c>
      <c r="J1494" t="s">
        <v>2772</v>
      </c>
      <c r="K1494" t="s">
        <v>47</v>
      </c>
      <c r="L1494" t="s">
        <v>70</v>
      </c>
      <c r="M1494" t="s">
        <v>38</v>
      </c>
      <c r="N1494" t="s">
        <v>71</v>
      </c>
      <c r="O1494" t="s">
        <v>295</v>
      </c>
      <c r="P1494" t="s">
        <v>1040</v>
      </c>
      <c r="Q1494">
        <v>0</v>
      </c>
      <c r="R1494">
        <v>106</v>
      </c>
      <c r="S1494">
        <v>30</v>
      </c>
      <c r="T1494">
        <v>4</v>
      </c>
      <c r="U1494" t="b">
        <v>0</v>
      </c>
    </row>
    <row r="1495" spans="1:21" x14ac:dyDescent="0.25">
      <c r="A1495" t="s">
        <v>2771</v>
      </c>
      <c r="B1495" s="1">
        <v>41371</v>
      </c>
      <c r="C1495">
        <v>7</v>
      </c>
      <c r="D1495">
        <v>4</v>
      </c>
      <c r="E1495">
        <v>2013</v>
      </c>
      <c r="F1495" s="1">
        <v>41371</v>
      </c>
      <c r="G1495" t="s">
        <v>2205</v>
      </c>
      <c r="H1495" t="s">
        <v>44</v>
      </c>
      <c r="I1495" t="s">
        <v>849</v>
      </c>
      <c r="J1495" t="s">
        <v>2772</v>
      </c>
      <c r="K1495" t="s">
        <v>47</v>
      </c>
      <c r="L1495" t="s">
        <v>70</v>
      </c>
      <c r="M1495" t="s">
        <v>38</v>
      </c>
      <c r="N1495" t="s">
        <v>28</v>
      </c>
      <c r="O1495" t="s">
        <v>48</v>
      </c>
      <c r="P1495" t="s">
        <v>601</v>
      </c>
      <c r="Q1495">
        <v>0</v>
      </c>
      <c r="R1495">
        <v>71</v>
      </c>
      <c r="S1495">
        <v>6</v>
      </c>
      <c r="T1495">
        <v>4</v>
      </c>
      <c r="U1495" t="b">
        <v>0</v>
      </c>
    </row>
    <row r="1496" spans="1:21" x14ac:dyDescent="0.25">
      <c r="A1496" t="s">
        <v>2773</v>
      </c>
      <c r="B1496" s="1">
        <v>41372</v>
      </c>
      <c r="C1496">
        <v>8</v>
      </c>
      <c r="D1496">
        <v>4</v>
      </c>
      <c r="E1496">
        <v>2013</v>
      </c>
      <c r="F1496" s="1">
        <v>41372</v>
      </c>
      <c r="G1496" t="s">
        <v>2769</v>
      </c>
      <c r="H1496" t="s">
        <v>61</v>
      </c>
      <c r="I1496" t="s">
        <v>115</v>
      </c>
      <c r="J1496" t="s">
        <v>2774</v>
      </c>
      <c r="K1496" t="s">
        <v>36</v>
      </c>
      <c r="L1496" t="s">
        <v>26</v>
      </c>
      <c r="M1496" t="s">
        <v>27</v>
      </c>
      <c r="N1496" t="s">
        <v>71</v>
      </c>
      <c r="O1496" t="s">
        <v>295</v>
      </c>
      <c r="P1496" t="s">
        <v>503</v>
      </c>
      <c r="Q1496">
        <v>0</v>
      </c>
      <c r="R1496">
        <v>45</v>
      </c>
      <c r="S1496">
        <v>2</v>
      </c>
      <c r="T1496">
        <v>2</v>
      </c>
      <c r="U1496" t="b">
        <v>0</v>
      </c>
    </row>
    <row r="1497" spans="1:21" x14ac:dyDescent="0.25">
      <c r="A1497" t="s">
        <v>2775</v>
      </c>
      <c r="B1497" s="1">
        <v>41373</v>
      </c>
      <c r="C1497">
        <v>9</v>
      </c>
      <c r="D1497">
        <v>4</v>
      </c>
      <c r="E1497">
        <v>2013</v>
      </c>
      <c r="F1497" s="1">
        <v>41373</v>
      </c>
      <c r="G1497" t="s">
        <v>2006</v>
      </c>
      <c r="H1497" t="s">
        <v>215</v>
      </c>
      <c r="I1497" t="s">
        <v>2776</v>
      </c>
      <c r="J1497" t="s">
        <v>2776</v>
      </c>
      <c r="K1497" t="s">
        <v>36</v>
      </c>
      <c r="L1497" t="s">
        <v>26</v>
      </c>
      <c r="M1497" t="s">
        <v>27</v>
      </c>
      <c r="N1497" t="s">
        <v>28</v>
      </c>
      <c r="O1497" t="s">
        <v>39</v>
      </c>
      <c r="P1497" t="s">
        <v>2777</v>
      </c>
      <c r="Q1497">
        <v>0</v>
      </c>
      <c r="R1497">
        <v>27</v>
      </c>
      <c r="S1497">
        <v>9</v>
      </c>
      <c r="T1497">
        <v>2</v>
      </c>
      <c r="U1497" t="b">
        <v>1</v>
      </c>
    </row>
    <row r="1498" spans="1:21" x14ac:dyDescent="0.25">
      <c r="A1498" t="s">
        <v>2775</v>
      </c>
      <c r="B1498" s="1">
        <v>41373</v>
      </c>
      <c r="C1498">
        <v>9</v>
      </c>
      <c r="D1498">
        <v>4</v>
      </c>
      <c r="E1498">
        <v>2013</v>
      </c>
      <c r="F1498" s="1">
        <v>41373</v>
      </c>
      <c r="G1498" t="s">
        <v>2006</v>
      </c>
      <c r="H1498" t="s">
        <v>215</v>
      </c>
      <c r="I1498" t="s">
        <v>2776</v>
      </c>
      <c r="J1498" t="s">
        <v>2776</v>
      </c>
      <c r="K1498" t="s">
        <v>36</v>
      </c>
      <c r="L1498" t="s">
        <v>26</v>
      </c>
      <c r="M1498" t="s">
        <v>27</v>
      </c>
      <c r="N1498" t="s">
        <v>28</v>
      </c>
      <c r="O1498" t="s">
        <v>183</v>
      </c>
      <c r="P1498" t="s">
        <v>2778</v>
      </c>
      <c r="Q1498">
        <v>0</v>
      </c>
      <c r="R1498">
        <v>31</v>
      </c>
      <c r="S1498">
        <v>2</v>
      </c>
      <c r="T1498">
        <v>2</v>
      </c>
      <c r="U1498" t="b">
        <v>1</v>
      </c>
    </row>
    <row r="1499" spans="1:21" x14ac:dyDescent="0.25">
      <c r="A1499" t="s">
        <v>2779</v>
      </c>
      <c r="B1499" s="1">
        <v>41373</v>
      </c>
      <c r="C1499">
        <v>9</v>
      </c>
      <c r="D1499">
        <v>4</v>
      </c>
      <c r="E1499">
        <v>2013</v>
      </c>
      <c r="F1499" s="1">
        <v>41373</v>
      </c>
      <c r="G1499" t="s">
        <v>1807</v>
      </c>
      <c r="H1499" t="s">
        <v>61</v>
      </c>
      <c r="I1499" t="s">
        <v>308</v>
      </c>
      <c r="J1499" t="s">
        <v>2780</v>
      </c>
      <c r="K1499" t="s">
        <v>36</v>
      </c>
      <c r="L1499" t="s">
        <v>70</v>
      </c>
      <c r="M1499" t="s">
        <v>27</v>
      </c>
      <c r="N1499" t="s">
        <v>28</v>
      </c>
      <c r="O1499" t="s">
        <v>90</v>
      </c>
      <c r="P1499" t="s">
        <v>1110</v>
      </c>
      <c r="Q1499">
        <v>0</v>
      </c>
      <c r="R1499">
        <v>559</v>
      </c>
      <c r="S1499">
        <v>-19</v>
      </c>
      <c r="T1499">
        <v>2</v>
      </c>
      <c r="U1499" t="b">
        <v>1</v>
      </c>
    </row>
    <row r="1500" spans="1:21" x14ac:dyDescent="0.25">
      <c r="A1500" t="s">
        <v>2779</v>
      </c>
      <c r="B1500" s="1">
        <v>41373</v>
      </c>
      <c r="C1500">
        <v>9</v>
      </c>
      <c r="D1500">
        <v>4</v>
      </c>
      <c r="E1500">
        <v>2013</v>
      </c>
      <c r="F1500" s="1">
        <v>41373</v>
      </c>
      <c r="G1500" t="s">
        <v>1807</v>
      </c>
      <c r="H1500" t="s">
        <v>61</v>
      </c>
      <c r="I1500" t="s">
        <v>308</v>
      </c>
      <c r="J1500" t="s">
        <v>2780</v>
      </c>
      <c r="K1500" t="s">
        <v>36</v>
      </c>
      <c r="L1500" t="s">
        <v>70</v>
      </c>
      <c r="M1500" t="s">
        <v>27</v>
      </c>
      <c r="N1500" t="s">
        <v>28</v>
      </c>
      <c r="O1500" t="s">
        <v>151</v>
      </c>
      <c r="P1500" t="s">
        <v>2383</v>
      </c>
      <c r="Q1500">
        <v>0</v>
      </c>
      <c r="R1500">
        <v>132</v>
      </c>
      <c r="S1500">
        <v>11</v>
      </c>
      <c r="T1500">
        <v>7</v>
      </c>
      <c r="U1500" t="b">
        <v>1</v>
      </c>
    </row>
    <row r="1501" spans="1:21" x14ac:dyDescent="0.25">
      <c r="A1501" t="s">
        <v>2781</v>
      </c>
      <c r="B1501" s="1">
        <v>41373</v>
      </c>
      <c r="C1501">
        <v>9</v>
      </c>
      <c r="D1501">
        <v>4</v>
      </c>
      <c r="E1501">
        <v>2013</v>
      </c>
      <c r="F1501" s="1">
        <v>41373</v>
      </c>
      <c r="G1501" t="s">
        <v>1804</v>
      </c>
      <c r="H1501" t="s">
        <v>33</v>
      </c>
      <c r="I1501" t="s">
        <v>80</v>
      </c>
      <c r="J1501" t="s">
        <v>80</v>
      </c>
      <c r="K1501" t="s">
        <v>36</v>
      </c>
      <c r="L1501" t="s">
        <v>37</v>
      </c>
      <c r="M1501" t="s">
        <v>38</v>
      </c>
      <c r="N1501" t="s">
        <v>71</v>
      </c>
      <c r="O1501" t="s">
        <v>74</v>
      </c>
      <c r="P1501" t="s">
        <v>2782</v>
      </c>
      <c r="Q1501">
        <v>0</v>
      </c>
      <c r="R1501">
        <v>137</v>
      </c>
      <c r="S1501">
        <v>46</v>
      </c>
      <c r="T1501">
        <v>2</v>
      </c>
      <c r="U1501" t="b">
        <v>1</v>
      </c>
    </row>
    <row r="1502" spans="1:21" x14ac:dyDescent="0.25">
      <c r="A1502" t="s">
        <v>2783</v>
      </c>
      <c r="B1502" s="1">
        <v>41373</v>
      </c>
      <c r="C1502">
        <v>9</v>
      </c>
      <c r="D1502">
        <v>4</v>
      </c>
      <c r="E1502">
        <v>2013</v>
      </c>
      <c r="F1502" s="1">
        <v>41373</v>
      </c>
      <c r="G1502" t="s">
        <v>380</v>
      </c>
      <c r="H1502" t="s">
        <v>120</v>
      </c>
      <c r="I1502" t="s">
        <v>1582</v>
      </c>
      <c r="J1502" t="s">
        <v>1583</v>
      </c>
      <c r="K1502" t="s">
        <v>47</v>
      </c>
      <c r="L1502" t="s">
        <v>26</v>
      </c>
      <c r="M1502" t="s">
        <v>38</v>
      </c>
      <c r="N1502" t="s">
        <v>71</v>
      </c>
      <c r="O1502" t="s">
        <v>72</v>
      </c>
      <c r="P1502" t="s">
        <v>2784</v>
      </c>
      <c r="Q1502">
        <v>0</v>
      </c>
      <c r="R1502">
        <v>881</v>
      </c>
      <c r="S1502">
        <v>335</v>
      </c>
      <c r="T1502">
        <v>2</v>
      </c>
      <c r="U1502" t="b">
        <v>1</v>
      </c>
    </row>
    <row r="1503" spans="1:21" x14ac:dyDescent="0.25">
      <c r="A1503" t="s">
        <v>2781</v>
      </c>
      <c r="B1503" s="1">
        <v>41373</v>
      </c>
      <c r="C1503">
        <v>9</v>
      </c>
      <c r="D1503">
        <v>4</v>
      </c>
      <c r="E1503">
        <v>2013</v>
      </c>
      <c r="F1503" s="1">
        <v>41373</v>
      </c>
      <c r="G1503" t="s">
        <v>1804</v>
      </c>
      <c r="H1503" t="s">
        <v>33</v>
      </c>
      <c r="I1503" t="s">
        <v>80</v>
      </c>
      <c r="J1503" t="s">
        <v>80</v>
      </c>
      <c r="K1503" t="s">
        <v>36</v>
      </c>
      <c r="L1503" t="s">
        <v>37</v>
      </c>
      <c r="M1503" t="s">
        <v>38</v>
      </c>
      <c r="N1503" t="s">
        <v>56</v>
      </c>
      <c r="O1503" t="s">
        <v>81</v>
      </c>
      <c r="P1503" t="s">
        <v>2191</v>
      </c>
      <c r="Q1503">
        <v>0</v>
      </c>
      <c r="R1503">
        <v>386</v>
      </c>
      <c r="S1503">
        <v>-26</v>
      </c>
      <c r="T1503">
        <v>6</v>
      </c>
      <c r="U1503" t="b">
        <v>1</v>
      </c>
    </row>
    <row r="1504" spans="1:21" x14ac:dyDescent="0.25">
      <c r="A1504" t="s">
        <v>2785</v>
      </c>
      <c r="B1504" s="1">
        <v>41373</v>
      </c>
      <c r="C1504">
        <v>9</v>
      </c>
      <c r="D1504">
        <v>4</v>
      </c>
      <c r="E1504">
        <v>2013</v>
      </c>
      <c r="F1504" s="1">
        <v>41373</v>
      </c>
      <c r="G1504" t="s">
        <v>2786</v>
      </c>
      <c r="H1504" t="s">
        <v>44</v>
      </c>
      <c r="I1504" t="s">
        <v>96</v>
      </c>
      <c r="J1504" t="s">
        <v>1602</v>
      </c>
      <c r="K1504" t="s">
        <v>47</v>
      </c>
      <c r="L1504" t="s">
        <v>37</v>
      </c>
      <c r="M1504" t="s">
        <v>38</v>
      </c>
      <c r="N1504" t="s">
        <v>28</v>
      </c>
      <c r="O1504" t="s">
        <v>54</v>
      </c>
      <c r="P1504" t="s">
        <v>2366</v>
      </c>
      <c r="Q1504">
        <v>0</v>
      </c>
      <c r="R1504">
        <v>37</v>
      </c>
      <c r="S1504">
        <v>-9</v>
      </c>
      <c r="T1504">
        <v>6</v>
      </c>
      <c r="U1504" t="b">
        <v>0</v>
      </c>
    </row>
    <row r="1505" spans="1:21" x14ac:dyDescent="0.25">
      <c r="A1505" t="s">
        <v>2787</v>
      </c>
      <c r="B1505" s="1">
        <v>41373</v>
      </c>
      <c r="C1505">
        <v>9</v>
      </c>
      <c r="D1505">
        <v>4</v>
      </c>
      <c r="E1505">
        <v>2013</v>
      </c>
      <c r="F1505" s="1">
        <v>41373</v>
      </c>
      <c r="G1505" t="s">
        <v>1463</v>
      </c>
      <c r="H1505" t="s">
        <v>61</v>
      </c>
      <c r="I1505" t="s">
        <v>450</v>
      </c>
      <c r="J1505" t="s">
        <v>1335</v>
      </c>
      <c r="K1505" t="s">
        <v>36</v>
      </c>
      <c r="L1505" t="s">
        <v>37</v>
      </c>
      <c r="M1505" t="s">
        <v>38</v>
      </c>
      <c r="N1505" t="s">
        <v>71</v>
      </c>
      <c r="O1505" t="s">
        <v>72</v>
      </c>
      <c r="P1505" t="s">
        <v>2788</v>
      </c>
      <c r="Q1505">
        <v>0</v>
      </c>
      <c r="R1505">
        <v>697</v>
      </c>
      <c r="S1505">
        <v>178</v>
      </c>
      <c r="T1505">
        <v>2</v>
      </c>
      <c r="U1505" t="b">
        <v>0</v>
      </c>
    </row>
    <row r="1506" spans="1:21" x14ac:dyDescent="0.25">
      <c r="A1506" t="s">
        <v>2787</v>
      </c>
      <c r="B1506" s="1">
        <v>41373</v>
      </c>
      <c r="C1506">
        <v>9</v>
      </c>
      <c r="D1506">
        <v>4</v>
      </c>
      <c r="E1506">
        <v>2013</v>
      </c>
      <c r="F1506" s="1">
        <v>41373</v>
      </c>
      <c r="G1506" t="s">
        <v>1463</v>
      </c>
      <c r="H1506" t="s">
        <v>61</v>
      </c>
      <c r="I1506" t="s">
        <v>450</v>
      </c>
      <c r="J1506" t="s">
        <v>1335</v>
      </c>
      <c r="K1506" t="s">
        <v>36</v>
      </c>
      <c r="L1506" t="s">
        <v>37</v>
      </c>
      <c r="M1506" t="s">
        <v>38</v>
      </c>
      <c r="N1506" t="s">
        <v>28</v>
      </c>
      <c r="O1506" t="s">
        <v>48</v>
      </c>
      <c r="P1506" t="s">
        <v>970</v>
      </c>
      <c r="Q1506">
        <v>0</v>
      </c>
      <c r="R1506">
        <v>64</v>
      </c>
      <c r="S1506">
        <v>24</v>
      </c>
      <c r="T1506">
        <v>2</v>
      </c>
      <c r="U1506" t="b">
        <v>1</v>
      </c>
    </row>
    <row r="1507" spans="1:21" x14ac:dyDescent="0.25">
      <c r="A1507" t="s">
        <v>2787</v>
      </c>
      <c r="B1507" s="1">
        <v>41373</v>
      </c>
      <c r="C1507">
        <v>9</v>
      </c>
      <c r="D1507">
        <v>4</v>
      </c>
      <c r="E1507">
        <v>2013</v>
      </c>
      <c r="F1507" s="1">
        <v>41373</v>
      </c>
      <c r="G1507" t="s">
        <v>1463</v>
      </c>
      <c r="H1507" t="s">
        <v>61</v>
      </c>
      <c r="I1507" t="s">
        <v>450</v>
      </c>
      <c r="J1507" t="s">
        <v>1335</v>
      </c>
      <c r="K1507" t="s">
        <v>36</v>
      </c>
      <c r="L1507" t="s">
        <v>37</v>
      </c>
      <c r="M1507" t="s">
        <v>38</v>
      </c>
      <c r="N1507" t="s">
        <v>56</v>
      </c>
      <c r="O1507" t="s">
        <v>185</v>
      </c>
      <c r="P1507" t="s">
        <v>589</v>
      </c>
      <c r="Q1507">
        <v>0</v>
      </c>
      <c r="R1507">
        <v>325</v>
      </c>
      <c r="S1507">
        <v>-4</v>
      </c>
      <c r="T1507">
        <v>2</v>
      </c>
      <c r="U1507" t="b">
        <v>1</v>
      </c>
    </row>
    <row r="1508" spans="1:21" x14ac:dyDescent="0.25">
      <c r="A1508" t="s">
        <v>2789</v>
      </c>
      <c r="B1508" s="1">
        <v>41374</v>
      </c>
      <c r="C1508">
        <v>10</v>
      </c>
      <c r="D1508">
        <v>4</v>
      </c>
      <c r="E1508">
        <v>2013</v>
      </c>
      <c r="F1508" s="1">
        <v>41374</v>
      </c>
      <c r="G1508" t="s">
        <v>2234</v>
      </c>
      <c r="H1508" t="s">
        <v>33</v>
      </c>
      <c r="I1508" t="s">
        <v>34</v>
      </c>
      <c r="J1508" t="s">
        <v>2790</v>
      </c>
      <c r="K1508" t="s">
        <v>36</v>
      </c>
      <c r="L1508" t="s">
        <v>70</v>
      </c>
      <c r="M1508" t="s">
        <v>98</v>
      </c>
      <c r="N1508" t="s">
        <v>71</v>
      </c>
      <c r="O1508" t="s">
        <v>295</v>
      </c>
      <c r="P1508" t="s">
        <v>1857</v>
      </c>
      <c r="Q1508">
        <v>0</v>
      </c>
      <c r="R1508">
        <v>95</v>
      </c>
      <c r="S1508">
        <v>30</v>
      </c>
      <c r="T1508">
        <v>4</v>
      </c>
      <c r="U1508" t="b">
        <v>0</v>
      </c>
    </row>
    <row r="1509" spans="1:21" x14ac:dyDescent="0.25">
      <c r="A1509" t="s">
        <v>2791</v>
      </c>
      <c r="B1509" s="1">
        <v>41374</v>
      </c>
      <c r="C1509">
        <v>10</v>
      </c>
      <c r="D1509">
        <v>4</v>
      </c>
      <c r="E1509">
        <v>2013</v>
      </c>
      <c r="F1509" s="1">
        <v>41374</v>
      </c>
      <c r="G1509" t="s">
        <v>1236</v>
      </c>
      <c r="H1509" t="s">
        <v>33</v>
      </c>
      <c r="I1509" t="s">
        <v>34</v>
      </c>
      <c r="J1509" t="s">
        <v>2792</v>
      </c>
      <c r="K1509" t="s">
        <v>36</v>
      </c>
      <c r="L1509" t="s">
        <v>26</v>
      </c>
      <c r="M1509" t="s">
        <v>27</v>
      </c>
      <c r="N1509" t="s">
        <v>71</v>
      </c>
      <c r="O1509" t="s">
        <v>72</v>
      </c>
      <c r="P1509" t="s">
        <v>2026</v>
      </c>
      <c r="Q1509">
        <v>0</v>
      </c>
      <c r="R1509">
        <v>524</v>
      </c>
      <c r="S1509">
        <v>81</v>
      </c>
      <c r="T1509">
        <v>3</v>
      </c>
      <c r="U1509" t="b">
        <v>0</v>
      </c>
    </row>
    <row r="1510" spans="1:21" x14ac:dyDescent="0.25">
      <c r="A1510" t="s">
        <v>2793</v>
      </c>
      <c r="B1510" s="1">
        <v>41374</v>
      </c>
      <c r="C1510">
        <v>10</v>
      </c>
      <c r="D1510">
        <v>4</v>
      </c>
      <c r="E1510">
        <v>2013</v>
      </c>
      <c r="F1510" s="1">
        <v>41374</v>
      </c>
      <c r="G1510" t="s">
        <v>2073</v>
      </c>
      <c r="H1510" t="s">
        <v>320</v>
      </c>
      <c r="I1510" t="s">
        <v>1006</v>
      </c>
      <c r="J1510" t="s">
        <v>1007</v>
      </c>
      <c r="K1510" t="s">
        <v>36</v>
      </c>
      <c r="L1510" t="s">
        <v>70</v>
      </c>
      <c r="M1510" t="s">
        <v>38</v>
      </c>
      <c r="N1510" t="s">
        <v>71</v>
      </c>
      <c r="O1510" t="s">
        <v>72</v>
      </c>
      <c r="P1510" t="s">
        <v>1481</v>
      </c>
      <c r="Q1510">
        <v>0</v>
      </c>
      <c r="R1510">
        <v>438</v>
      </c>
      <c r="S1510">
        <v>66</v>
      </c>
      <c r="T1510">
        <v>3</v>
      </c>
      <c r="U1510" t="b">
        <v>0</v>
      </c>
    </row>
    <row r="1511" spans="1:21" x14ac:dyDescent="0.25">
      <c r="A1511" t="s">
        <v>2794</v>
      </c>
      <c r="B1511" s="1">
        <v>41375</v>
      </c>
      <c r="C1511">
        <v>11</v>
      </c>
      <c r="D1511">
        <v>4</v>
      </c>
      <c r="E1511">
        <v>2013</v>
      </c>
      <c r="F1511" s="1">
        <v>41375</v>
      </c>
      <c r="G1511" t="s">
        <v>2795</v>
      </c>
      <c r="H1511" t="s">
        <v>44</v>
      </c>
      <c r="I1511" t="s">
        <v>85</v>
      </c>
      <c r="J1511" t="s">
        <v>86</v>
      </c>
      <c r="K1511" t="s">
        <v>47</v>
      </c>
      <c r="L1511" t="s">
        <v>37</v>
      </c>
      <c r="M1511" t="s">
        <v>27</v>
      </c>
      <c r="N1511" t="s">
        <v>28</v>
      </c>
      <c r="O1511" t="s">
        <v>90</v>
      </c>
      <c r="P1511" t="s">
        <v>2796</v>
      </c>
      <c r="Q1511">
        <v>0</v>
      </c>
      <c r="R1511">
        <v>1856</v>
      </c>
      <c r="S1511">
        <v>910</v>
      </c>
      <c r="T1511">
        <v>6</v>
      </c>
      <c r="U1511" t="b">
        <v>1</v>
      </c>
    </row>
    <row r="1512" spans="1:21" x14ac:dyDescent="0.25">
      <c r="A1512" t="s">
        <v>2794</v>
      </c>
      <c r="B1512" s="1">
        <v>41375</v>
      </c>
      <c r="C1512">
        <v>11</v>
      </c>
      <c r="D1512">
        <v>4</v>
      </c>
      <c r="E1512">
        <v>2013</v>
      </c>
      <c r="F1512" s="1">
        <v>41375</v>
      </c>
      <c r="G1512" t="s">
        <v>2795</v>
      </c>
      <c r="H1512" t="s">
        <v>44</v>
      </c>
      <c r="I1512" t="s">
        <v>85</v>
      </c>
      <c r="J1512" t="s">
        <v>86</v>
      </c>
      <c r="K1512" t="s">
        <v>47</v>
      </c>
      <c r="L1512" t="s">
        <v>37</v>
      </c>
      <c r="M1512" t="s">
        <v>27</v>
      </c>
      <c r="N1512" t="s">
        <v>28</v>
      </c>
      <c r="O1512" t="s">
        <v>111</v>
      </c>
      <c r="P1512" t="s">
        <v>2797</v>
      </c>
      <c r="Q1512">
        <v>0</v>
      </c>
      <c r="R1512">
        <v>77</v>
      </c>
      <c r="S1512">
        <v>1</v>
      </c>
      <c r="T1512">
        <v>2</v>
      </c>
      <c r="U1512" t="b">
        <v>0</v>
      </c>
    </row>
    <row r="1513" spans="1:21" x14ac:dyDescent="0.25">
      <c r="A1513" t="s">
        <v>2798</v>
      </c>
      <c r="B1513" s="1">
        <v>41375</v>
      </c>
      <c r="C1513">
        <v>11</v>
      </c>
      <c r="D1513">
        <v>4</v>
      </c>
      <c r="E1513">
        <v>2013</v>
      </c>
      <c r="F1513" s="1">
        <v>41375</v>
      </c>
      <c r="G1513" t="s">
        <v>2799</v>
      </c>
      <c r="H1513" t="s">
        <v>120</v>
      </c>
      <c r="I1513" t="s">
        <v>121</v>
      </c>
      <c r="J1513" t="s">
        <v>2549</v>
      </c>
      <c r="K1513" t="s">
        <v>47</v>
      </c>
      <c r="L1513" t="s">
        <v>37</v>
      </c>
      <c r="M1513" t="s">
        <v>98</v>
      </c>
      <c r="N1513" t="s">
        <v>56</v>
      </c>
      <c r="O1513" t="s">
        <v>104</v>
      </c>
      <c r="P1513" t="s">
        <v>2800</v>
      </c>
      <c r="Q1513">
        <v>0</v>
      </c>
      <c r="R1513">
        <v>335</v>
      </c>
      <c r="S1513">
        <v>-30</v>
      </c>
      <c r="T1513">
        <v>5</v>
      </c>
      <c r="U1513" t="b">
        <v>1</v>
      </c>
    </row>
    <row r="1514" spans="1:21" x14ac:dyDescent="0.25">
      <c r="A1514" t="s">
        <v>2801</v>
      </c>
      <c r="B1514" s="1">
        <v>41375</v>
      </c>
      <c r="C1514">
        <v>11</v>
      </c>
      <c r="D1514">
        <v>4</v>
      </c>
      <c r="E1514">
        <v>2013</v>
      </c>
      <c r="F1514" s="1">
        <v>41375</v>
      </c>
      <c r="G1514" t="s">
        <v>800</v>
      </c>
      <c r="H1514" t="s">
        <v>33</v>
      </c>
      <c r="I1514" t="s">
        <v>234</v>
      </c>
      <c r="J1514" t="s">
        <v>235</v>
      </c>
      <c r="K1514" t="s">
        <v>36</v>
      </c>
      <c r="L1514" t="s">
        <v>37</v>
      </c>
      <c r="M1514" t="s">
        <v>38</v>
      </c>
      <c r="N1514" t="s">
        <v>71</v>
      </c>
      <c r="O1514" t="s">
        <v>295</v>
      </c>
      <c r="P1514" t="s">
        <v>2802</v>
      </c>
      <c r="Q1514">
        <v>1</v>
      </c>
      <c r="R1514">
        <v>47</v>
      </c>
      <c r="S1514">
        <v>-17</v>
      </c>
      <c r="T1514">
        <v>2</v>
      </c>
      <c r="U1514" t="b">
        <v>1</v>
      </c>
    </row>
    <row r="1515" spans="1:21" x14ac:dyDescent="0.25">
      <c r="A1515" t="s">
        <v>2803</v>
      </c>
      <c r="B1515" s="1">
        <v>41376</v>
      </c>
      <c r="C1515">
        <v>12</v>
      </c>
      <c r="D1515">
        <v>4</v>
      </c>
      <c r="E1515">
        <v>2013</v>
      </c>
      <c r="F1515" s="1">
        <v>41376</v>
      </c>
      <c r="G1515" t="s">
        <v>700</v>
      </c>
      <c r="H1515" t="s">
        <v>33</v>
      </c>
      <c r="I1515" t="s">
        <v>1170</v>
      </c>
      <c r="J1515" t="s">
        <v>1326</v>
      </c>
      <c r="K1515" t="s">
        <v>36</v>
      </c>
      <c r="L1515" t="s">
        <v>26</v>
      </c>
      <c r="M1515" t="s">
        <v>98</v>
      </c>
      <c r="N1515" t="s">
        <v>71</v>
      </c>
      <c r="O1515" t="s">
        <v>72</v>
      </c>
      <c r="P1515" t="s">
        <v>2804</v>
      </c>
      <c r="Q1515">
        <v>0</v>
      </c>
      <c r="R1515">
        <v>401</v>
      </c>
      <c r="S1515">
        <v>45</v>
      </c>
      <c r="T1515">
        <v>3</v>
      </c>
      <c r="U1515" t="b">
        <v>0</v>
      </c>
    </row>
    <row r="1516" spans="1:21" x14ac:dyDescent="0.25">
      <c r="A1516" t="s">
        <v>2803</v>
      </c>
      <c r="B1516" s="1">
        <v>41376</v>
      </c>
      <c r="C1516">
        <v>12</v>
      </c>
      <c r="D1516">
        <v>4</v>
      </c>
      <c r="E1516">
        <v>2013</v>
      </c>
      <c r="F1516" s="1">
        <v>41376</v>
      </c>
      <c r="G1516" t="s">
        <v>700</v>
      </c>
      <c r="H1516" t="s">
        <v>33</v>
      </c>
      <c r="I1516" t="s">
        <v>1170</v>
      </c>
      <c r="J1516" t="s">
        <v>1326</v>
      </c>
      <c r="K1516" t="s">
        <v>36</v>
      </c>
      <c r="L1516" t="s">
        <v>26</v>
      </c>
      <c r="M1516" t="s">
        <v>98</v>
      </c>
      <c r="N1516" t="s">
        <v>28</v>
      </c>
      <c r="O1516" t="s">
        <v>111</v>
      </c>
      <c r="P1516" t="s">
        <v>2614</v>
      </c>
      <c r="Q1516">
        <v>0</v>
      </c>
      <c r="R1516">
        <v>49</v>
      </c>
      <c r="S1516">
        <v>5</v>
      </c>
      <c r="T1516">
        <v>1</v>
      </c>
      <c r="U1516" t="b">
        <v>0</v>
      </c>
    </row>
    <row r="1517" spans="1:21" x14ac:dyDescent="0.25">
      <c r="A1517" t="s">
        <v>2805</v>
      </c>
      <c r="B1517" s="1">
        <v>41376</v>
      </c>
      <c r="C1517">
        <v>12</v>
      </c>
      <c r="D1517">
        <v>4</v>
      </c>
      <c r="E1517">
        <v>2013</v>
      </c>
      <c r="F1517" s="1">
        <v>41376</v>
      </c>
      <c r="G1517" t="s">
        <v>1510</v>
      </c>
      <c r="H1517" t="s">
        <v>44</v>
      </c>
      <c r="I1517" t="s">
        <v>280</v>
      </c>
      <c r="J1517" t="s">
        <v>281</v>
      </c>
      <c r="K1517" t="s">
        <v>47</v>
      </c>
      <c r="L1517" t="s">
        <v>26</v>
      </c>
      <c r="M1517" t="s">
        <v>98</v>
      </c>
      <c r="N1517" t="s">
        <v>28</v>
      </c>
      <c r="O1517" t="s">
        <v>227</v>
      </c>
      <c r="P1517" t="s">
        <v>2489</v>
      </c>
      <c r="Q1517">
        <v>0</v>
      </c>
      <c r="R1517">
        <v>62</v>
      </c>
      <c r="S1517">
        <v>15</v>
      </c>
      <c r="T1517">
        <v>5</v>
      </c>
      <c r="U1517" t="b">
        <v>0</v>
      </c>
    </row>
    <row r="1518" spans="1:21" x14ac:dyDescent="0.25">
      <c r="A1518" t="s">
        <v>2806</v>
      </c>
      <c r="B1518" s="1">
        <v>41376</v>
      </c>
      <c r="C1518">
        <v>12</v>
      </c>
      <c r="D1518">
        <v>4</v>
      </c>
      <c r="E1518">
        <v>2013</v>
      </c>
      <c r="F1518" s="1">
        <v>41376</v>
      </c>
      <c r="G1518" t="s">
        <v>1791</v>
      </c>
      <c r="H1518" t="s">
        <v>44</v>
      </c>
      <c r="I1518" t="s">
        <v>460</v>
      </c>
      <c r="J1518" t="s">
        <v>2807</v>
      </c>
      <c r="K1518" t="s">
        <v>47</v>
      </c>
      <c r="L1518" t="s">
        <v>37</v>
      </c>
      <c r="M1518" t="s">
        <v>38</v>
      </c>
      <c r="N1518" t="s">
        <v>71</v>
      </c>
      <c r="O1518" t="s">
        <v>74</v>
      </c>
      <c r="P1518" t="s">
        <v>696</v>
      </c>
      <c r="Q1518">
        <v>1</v>
      </c>
      <c r="R1518">
        <v>213</v>
      </c>
      <c r="S1518">
        <v>-144</v>
      </c>
      <c r="T1518">
        <v>3</v>
      </c>
      <c r="U1518" t="b">
        <v>0</v>
      </c>
    </row>
    <row r="1519" spans="1:21" x14ac:dyDescent="0.25">
      <c r="A1519" t="s">
        <v>2808</v>
      </c>
      <c r="B1519" s="1">
        <v>41376</v>
      </c>
      <c r="C1519">
        <v>12</v>
      </c>
      <c r="D1519">
        <v>4</v>
      </c>
      <c r="E1519">
        <v>2013</v>
      </c>
      <c r="F1519" s="1">
        <v>41376</v>
      </c>
      <c r="G1519" t="s">
        <v>2809</v>
      </c>
      <c r="H1519" t="s">
        <v>320</v>
      </c>
      <c r="I1519" t="s">
        <v>321</v>
      </c>
      <c r="J1519" t="s">
        <v>321</v>
      </c>
      <c r="K1519" t="s">
        <v>36</v>
      </c>
      <c r="L1519" t="s">
        <v>37</v>
      </c>
      <c r="M1519" t="s">
        <v>38</v>
      </c>
      <c r="N1519" t="s">
        <v>71</v>
      </c>
      <c r="O1519" t="s">
        <v>74</v>
      </c>
      <c r="P1519" t="s">
        <v>2810</v>
      </c>
      <c r="Q1519">
        <v>0</v>
      </c>
      <c r="R1519">
        <v>115</v>
      </c>
      <c r="S1519">
        <v>6</v>
      </c>
      <c r="T1519">
        <v>2</v>
      </c>
      <c r="U1519" t="b">
        <v>1</v>
      </c>
    </row>
    <row r="1520" spans="1:21" x14ac:dyDescent="0.25">
      <c r="A1520" t="s">
        <v>2808</v>
      </c>
      <c r="B1520" s="1">
        <v>41376</v>
      </c>
      <c r="C1520">
        <v>12</v>
      </c>
      <c r="D1520">
        <v>4</v>
      </c>
      <c r="E1520">
        <v>2013</v>
      </c>
      <c r="F1520" s="1">
        <v>41376</v>
      </c>
      <c r="G1520" t="s">
        <v>2809</v>
      </c>
      <c r="H1520" t="s">
        <v>320</v>
      </c>
      <c r="I1520" t="s">
        <v>321</v>
      </c>
      <c r="J1520" t="s">
        <v>321</v>
      </c>
      <c r="K1520" t="s">
        <v>36</v>
      </c>
      <c r="L1520" t="s">
        <v>37</v>
      </c>
      <c r="M1520" t="s">
        <v>38</v>
      </c>
      <c r="N1520" t="s">
        <v>28</v>
      </c>
      <c r="O1520" t="s">
        <v>48</v>
      </c>
      <c r="P1520" t="s">
        <v>76</v>
      </c>
      <c r="Q1520">
        <v>0</v>
      </c>
      <c r="R1520">
        <v>292</v>
      </c>
      <c r="S1520">
        <v>52</v>
      </c>
      <c r="T1520">
        <v>6</v>
      </c>
      <c r="U1520" t="b">
        <v>1</v>
      </c>
    </row>
    <row r="1521" spans="1:21" x14ac:dyDescent="0.25">
      <c r="A1521" t="s">
        <v>2808</v>
      </c>
      <c r="B1521" s="1">
        <v>41376</v>
      </c>
      <c r="C1521">
        <v>12</v>
      </c>
      <c r="D1521">
        <v>4</v>
      </c>
      <c r="E1521">
        <v>2013</v>
      </c>
      <c r="F1521" s="1">
        <v>41376</v>
      </c>
      <c r="G1521" t="s">
        <v>2809</v>
      </c>
      <c r="H1521" t="s">
        <v>320</v>
      </c>
      <c r="I1521" t="s">
        <v>321</v>
      </c>
      <c r="J1521" t="s">
        <v>321</v>
      </c>
      <c r="K1521" t="s">
        <v>36</v>
      </c>
      <c r="L1521" t="s">
        <v>37</v>
      </c>
      <c r="M1521" t="s">
        <v>38</v>
      </c>
      <c r="N1521" t="s">
        <v>28</v>
      </c>
      <c r="O1521" t="s">
        <v>48</v>
      </c>
      <c r="P1521" t="s">
        <v>1026</v>
      </c>
      <c r="Q1521">
        <v>0</v>
      </c>
      <c r="R1521">
        <v>97</v>
      </c>
      <c r="S1521">
        <v>42</v>
      </c>
      <c r="T1521">
        <v>2</v>
      </c>
      <c r="U1521" t="b">
        <v>0</v>
      </c>
    </row>
    <row r="1522" spans="1:21" x14ac:dyDescent="0.25">
      <c r="A1522" t="s">
        <v>2808</v>
      </c>
      <c r="B1522" s="1">
        <v>41376</v>
      </c>
      <c r="C1522">
        <v>12</v>
      </c>
      <c r="D1522">
        <v>4</v>
      </c>
      <c r="E1522">
        <v>2013</v>
      </c>
      <c r="F1522" s="1">
        <v>41376</v>
      </c>
      <c r="G1522" t="s">
        <v>2809</v>
      </c>
      <c r="H1522" t="s">
        <v>320</v>
      </c>
      <c r="I1522" t="s">
        <v>321</v>
      </c>
      <c r="J1522" t="s">
        <v>321</v>
      </c>
      <c r="K1522" t="s">
        <v>36</v>
      </c>
      <c r="L1522" t="s">
        <v>37</v>
      </c>
      <c r="M1522" t="s">
        <v>38</v>
      </c>
      <c r="N1522" t="s">
        <v>28</v>
      </c>
      <c r="O1522" t="s">
        <v>48</v>
      </c>
      <c r="P1522" t="s">
        <v>2811</v>
      </c>
      <c r="Q1522">
        <v>0</v>
      </c>
      <c r="R1522">
        <v>38</v>
      </c>
      <c r="S1522">
        <v>14</v>
      </c>
      <c r="T1522">
        <v>2</v>
      </c>
      <c r="U1522" t="b">
        <v>1</v>
      </c>
    </row>
    <row r="1523" spans="1:21" x14ac:dyDescent="0.25">
      <c r="A1523" t="s">
        <v>2808</v>
      </c>
      <c r="B1523" s="1">
        <v>41376</v>
      </c>
      <c r="C1523">
        <v>12</v>
      </c>
      <c r="D1523">
        <v>4</v>
      </c>
      <c r="E1523">
        <v>2013</v>
      </c>
      <c r="F1523" s="1">
        <v>41376</v>
      </c>
      <c r="G1523" t="s">
        <v>2809</v>
      </c>
      <c r="H1523" t="s">
        <v>320</v>
      </c>
      <c r="I1523" t="s">
        <v>321</v>
      </c>
      <c r="J1523" t="s">
        <v>321</v>
      </c>
      <c r="K1523" t="s">
        <v>36</v>
      </c>
      <c r="L1523" t="s">
        <v>37</v>
      </c>
      <c r="M1523" t="s">
        <v>38</v>
      </c>
      <c r="N1523" t="s">
        <v>28</v>
      </c>
      <c r="O1523" t="s">
        <v>151</v>
      </c>
      <c r="P1523" t="s">
        <v>2812</v>
      </c>
      <c r="Q1523">
        <v>0</v>
      </c>
      <c r="R1523">
        <v>41</v>
      </c>
      <c r="S1523">
        <v>20</v>
      </c>
      <c r="T1523">
        <v>3</v>
      </c>
      <c r="U1523" t="b">
        <v>0</v>
      </c>
    </row>
    <row r="1524" spans="1:21" x14ac:dyDescent="0.25">
      <c r="A1524" t="s">
        <v>2813</v>
      </c>
      <c r="B1524" s="1">
        <v>41376</v>
      </c>
      <c r="C1524">
        <v>12</v>
      </c>
      <c r="D1524">
        <v>4</v>
      </c>
      <c r="E1524">
        <v>2013</v>
      </c>
      <c r="F1524" s="1">
        <v>41376</v>
      </c>
      <c r="G1524" t="s">
        <v>2472</v>
      </c>
      <c r="H1524" t="s">
        <v>33</v>
      </c>
      <c r="I1524" t="s">
        <v>347</v>
      </c>
      <c r="J1524" t="s">
        <v>347</v>
      </c>
      <c r="K1524" t="s">
        <v>36</v>
      </c>
      <c r="L1524" t="s">
        <v>70</v>
      </c>
      <c r="M1524" t="s">
        <v>38</v>
      </c>
      <c r="N1524" t="s">
        <v>28</v>
      </c>
      <c r="O1524" t="s">
        <v>111</v>
      </c>
      <c r="P1524" t="s">
        <v>790</v>
      </c>
      <c r="Q1524">
        <v>0</v>
      </c>
      <c r="R1524">
        <v>206</v>
      </c>
      <c r="S1524">
        <v>33</v>
      </c>
      <c r="T1524">
        <v>9</v>
      </c>
      <c r="U1524" t="b">
        <v>0</v>
      </c>
    </row>
    <row r="1525" spans="1:21" x14ac:dyDescent="0.25">
      <c r="A1525" t="s">
        <v>2814</v>
      </c>
      <c r="B1525" s="1">
        <v>41376</v>
      </c>
      <c r="C1525">
        <v>12</v>
      </c>
      <c r="D1525">
        <v>4</v>
      </c>
      <c r="E1525">
        <v>2013</v>
      </c>
      <c r="F1525" s="1">
        <v>41376</v>
      </c>
      <c r="G1525" t="s">
        <v>2815</v>
      </c>
      <c r="H1525" t="s">
        <v>67</v>
      </c>
      <c r="I1525" t="s">
        <v>68</v>
      </c>
      <c r="J1525" t="s">
        <v>2816</v>
      </c>
      <c r="K1525" t="s">
        <v>25</v>
      </c>
      <c r="L1525" t="s">
        <v>37</v>
      </c>
      <c r="M1525" t="s">
        <v>38</v>
      </c>
      <c r="N1525" t="s">
        <v>28</v>
      </c>
      <c r="O1525" t="s">
        <v>48</v>
      </c>
      <c r="P1525" t="s">
        <v>483</v>
      </c>
      <c r="Q1525">
        <v>0</v>
      </c>
      <c r="R1525">
        <v>233</v>
      </c>
      <c r="S1525">
        <v>35</v>
      </c>
      <c r="T1525">
        <v>5</v>
      </c>
      <c r="U1525" t="b">
        <v>1</v>
      </c>
    </row>
    <row r="1526" spans="1:21" x14ac:dyDescent="0.25">
      <c r="A1526" t="s">
        <v>2814</v>
      </c>
      <c r="B1526" s="1">
        <v>41376</v>
      </c>
      <c r="C1526">
        <v>12</v>
      </c>
      <c r="D1526">
        <v>4</v>
      </c>
      <c r="E1526">
        <v>2013</v>
      </c>
      <c r="F1526" s="1">
        <v>41376</v>
      </c>
      <c r="G1526" t="s">
        <v>2815</v>
      </c>
      <c r="H1526" t="s">
        <v>67</v>
      </c>
      <c r="I1526" t="s">
        <v>68</v>
      </c>
      <c r="J1526" t="s">
        <v>2816</v>
      </c>
      <c r="K1526" t="s">
        <v>25</v>
      </c>
      <c r="L1526" t="s">
        <v>37</v>
      </c>
      <c r="M1526" t="s">
        <v>38</v>
      </c>
      <c r="N1526" t="s">
        <v>28</v>
      </c>
      <c r="O1526" t="s">
        <v>39</v>
      </c>
      <c r="P1526" t="s">
        <v>1572</v>
      </c>
      <c r="Q1526">
        <v>0</v>
      </c>
      <c r="R1526">
        <v>45</v>
      </c>
      <c r="S1526">
        <v>6</v>
      </c>
      <c r="T1526">
        <v>3</v>
      </c>
      <c r="U1526" t="b">
        <v>1</v>
      </c>
    </row>
    <row r="1527" spans="1:21" x14ac:dyDescent="0.25">
      <c r="A1527" t="s">
        <v>2817</v>
      </c>
      <c r="B1527" s="1">
        <v>41395</v>
      </c>
      <c r="C1527">
        <v>1</v>
      </c>
      <c r="D1527">
        <v>5</v>
      </c>
      <c r="E1527">
        <v>2013</v>
      </c>
      <c r="F1527" s="1">
        <v>41395</v>
      </c>
      <c r="G1527" t="s">
        <v>1759</v>
      </c>
      <c r="H1527" t="s">
        <v>61</v>
      </c>
      <c r="I1527" t="s">
        <v>108</v>
      </c>
      <c r="J1527" t="s">
        <v>2818</v>
      </c>
      <c r="K1527" t="s">
        <v>36</v>
      </c>
      <c r="L1527" t="s">
        <v>37</v>
      </c>
      <c r="M1527" t="s">
        <v>38</v>
      </c>
      <c r="N1527" t="s">
        <v>71</v>
      </c>
      <c r="O1527" t="s">
        <v>72</v>
      </c>
      <c r="P1527" t="s">
        <v>2819</v>
      </c>
      <c r="Q1527">
        <v>0</v>
      </c>
      <c r="R1527">
        <v>2757</v>
      </c>
      <c r="S1527">
        <v>1164</v>
      </c>
      <c r="T1527">
        <v>7</v>
      </c>
      <c r="U1527" t="b">
        <v>0</v>
      </c>
    </row>
    <row r="1528" spans="1:21" x14ac:dyDescent="0.25">
      <c r="A1528" t="s">
        <v>2817</v>
      </c>
      <c r="B1528" s="1">
        <v>41395</v>
      </c>
      <c r="C1528">
        <v>1</v>
      </c>
      <c r="D1528">
        <v>5</v>
      </c>
      <c r="E1528">
        <v>2013</v>
      </c>
      <c r="F1528" s="1">
        <v>41395</v>
      </c>
      <c r="G1528" t="s">
        <v>1759</v>
      </c>
      <c r="H1528" t="s">
        <v>61</v>
      </c>
      <c r="I1528" t="s">
        <v>108</v>
      </c>
      <c r="J1528" t="s">
        <v>2818</v>
      </c>
      <c r="K1528" t="s">
        <v>36</v>
      </c>
      <c r="L1528" t="s">
        <v>37</v>
      </c>
      <c r="M1528" t="s">
        <v>38</v>
      </c>
      <c r="N1528" t="s">
        <v>28</v>
      </c>
      <c r="O1528" t="s">
        <v>183</v>
      </c>
      <c r="P1528" t="s">
        <v>1353</v>
      </c>
      <c r="Q1528">
        <v>0</v>
      </c>
      <c r="R1528">
        <v>40</v>
      </c>
      <c r="S1528">
        <v>18</v>
      </c>
      <c r="T1528">
        <v>2</v>
      </c>
      <c r="U1528" t="b">
        <v>0</v>
      </c>
    </row>
    <row r="1529" spans="1:21" x14ac:dyDescent="0.25">
      <c r="A1529" t="s">
        <v>2820</v>
      </c>
      <c r="B1529" s="1">
        <v>41396</v>
      </c>
      <c r="C1529">
        <v>2</v>
      </c>
      <c r="D1529">
        <v>5</v>
      </c>
      <c r="E1529">
        <v>2013</v>
      </c>
      <c r="F1529" s="1">
        <v>41396</v>
      </c>
      <c r="G1529" t="s">
        <v>2821</v>
      </c>
      <c r="H1529" t="s">
        <v>320</v>
      </c>
      <c r="I1529" t="s">
        <v>1006</v>
      </c>
      <c r="J1529" t="s">
        <v>1007</v>
      </c>
      <c r="K1529" t="s">
        <v>36</v>
      </c>
      <c r="L1529" t="s">
        <v>26</v>
      </c>
      <c r="M1529" t="s">
        <v>38</v>
      </c>
      <c r="N1529" t="s">
        <v>28</v>
      </c>
      <c r="O1529" t="s">
        <v>39</v>
      </c>
      <c r="P1529" t="s">
        <v>87</v>
      </c>
      <c r="Q1529">
        <v>0</v>
      </c>
      <c r="R1529">
        <v>45</v>
      </c>
      <c r="S1529">
        <v>8</v>
      </c>
      <c r="T1529">
        <v>5</v>
      </c>
      <c r="U1529" t="b">
        <v>1</v>
      </c>
    </row>
    <row r="1530" spans="1:21" x14ac:dyDescent="0.25">
      <c r="A1530" t="s">
        <v>2822</v>
      </c>
      <c r="B1530" s="1">
        <v>41396</v>
      </c>
      <c r="C1530">
        <v>2</v>
      </c>
      <c r="D1530">
        <v>5</v>
      </c>
      <c r="E1530">
        <v>2013</v>
      </c>
      <c r="F1530" s="1">
        <v>41396</v>
      </c>
      <c r="G1530" t="s">
        <v>737</v>
      </c>
      <c r="H1530" t="s">
        <v>120</v>
      </c>
      <c r="I1530" t="s">
        <v>872</v>
      </c>
      <c r="J1530" t="s">
        <v>872</v>
      </c>
      <c r="K1530" t="s">
        <v>47</v>
      </c>
      <c r="L1530" t="s">
        <v>70</v>
      </c>
      <c r="M1530" t="s">
        <v>38</v>
      </c>
      <c r="N1530" t="s">
        <v>28</v>
      </c>
      <c r="O1530" t="s">
        <v>29</v>
      </c>
      <c r="P1530" t="s">
        <v>2823</v>
      </c>
      <c r="Q1530">
        <v>0</v>
      </c>
      <c r="R1530">
        <v>46</v>
      </c>
      <c r="S1530">
        <v>0</v>
      </c>
      <c r="T1530">
        <v>3</v>
      </c>
      <c r="U1530" t="b">
        <v>0</v>
      </c>
    </row>
    <row r="1531" spans="1:21" x14ac:dyDescent="0.25">
      <c r="A1531" t="s">
        <v>2824</v>
      </c>
      <c r="B1531" s="1">
        <v>41396</v>
      </c>
      <c r="C1531">
        <v>2</v>
      </c>
      <c r="D1531">
        <v>5</v>
      </c>
      <c r="E1531">
        <v>2013</v>
      </c>
      <c r="F1531" s="1">
        <v>41396</v>
      </c>
      <c r="G1531" t="s">
        <v>2709</v>
      </c>
      <c r="H1531" t="s">
        <v>67</v>
      </c>
      <c r="I1531" t="s">
        <v>68</v>
      </c>
      <c r="J1531" t="s">
        <v>2541</v>
      </c>
      <c r="K1531" t="s">
        <v>25</v>
      </c>
      <c r="L1531" t="s">
        <v>37</v>
      </c>
      <c r="M1531" t="s">
        <v>27</v>
      </c>
      <c r="N1531" t="s">
        <v>71</v>
      </c>
      <c r="O1531" t="s">
        <v>72</v>
      </c>
      <c r="P1531" t="s">
        <v>73</v>
      </c>
      <c r="Q1531">
        <v>0</v>
      </c>
      <c r="R1531">
        <v>876</v>
      </c>
      <c r="S1531">
        <v>228</v>
      </c>
      <c r="T1531">
        <v>2</v>
      </c>
      <c r="U1531" t="b">
        <v>0</v>
      </c>
    </row>
    <row r="1532" spans="1:21" x14ac:dyDescent="0.25">
      <c r="A1532" t="s">
        <v>2824</v>
      </c>
      <c r="B1532" s="1">
        <v>41396</v>
      </c>
      <c r="C1532">
        <v>2</v>
      </c>
      <c r="D1532">
        <v>5</v>
      </c>
      <c r="E1532">
        <v>2013</v>
      </c>
      <c r="F1532" s="1">
        <v>41396</v>
      </c>
      <c r="G1532" t="s">
        <v>2709</v>
      </c>
      <c r="H1532" t="s">
        <v>67</v>
      </c>
      <c r="I1532" t="s">
        <v>68</v>
      </c>
      <c r="J1532" t="s">
        <v>2541</v>
      </c>
      <c r="K1532" t="s">
        <v>25</v>
      </c>
      <c r="L1532" t="s">
        <v>37</v>
      </c>
      <c r="M1532" t="s">
        <v>27</v>
      </c>
      <c r="N1532" t="s">
        <v>71</v>
      </c>
      <c r="O1532" t="s">
        <v>665</v>
      </c>
      <c r="P1532" t="s">
        <v>2825</v>
      </c>
      <c r="Q1532">
        <v>0</v>
      </c>
      <c r="R1532">
        <v>2843</v>
      </c>
      <c r="S1532">
        <v>256</v>
      </c>
      <c r="T1532">
        <v>9</v>
      </c>
      <c r="U1532" t="b">
        <v>0</v>
      </c>
    </row>
    <row r="1533" spans="1:21" x14ac:dyDescent="0.25">
      <c r="A1533" t="s">
        <v>2824</v>
      </c>
      <c r="B1533" s="1">
        <v>41396</v>
      </c>
      <c r="C1533">
        <v>2</v>
      </c>
      <c r="D1533">
        <v>5</v>
      </c>
      <c r="E1533">
        <v>2013</v>
      </c>
      <c r="F1533" s="1">
        <v>41396</v>
      </c>
      <c r="G1533" t="s">
        <v>2709</v>
      </c>
      <c r="H1533" t="s">
        <v>67</v>
      </c>
      <c r="I1533" t="s">
        <v>68</v>
      </c>
      <c r="J1533" t="s">
        <v>2541</v>
      </c>
      <c r="K1533" t="s">
        <v>25</v>
      </c>
      <c r="L1533" t="s">
        <v>37</v>
      </c>
      <c r="M1533" t="s">
        <v>27</v>
      </c>
      <c r="N1533" t="s">
        <v>28</v>
      </c>
      <c r="O1533" t="s">
        <v>111</v>
      </c>
      <c r="P1533" t="s">
        <v>1642</v>
      </c>
      <c r="Q1533">
        <v>0</v>
      </c>
      <c r="R1533">
        <v>56</v>
      </c>
      <c r="S1533">
        <v>10</v>
      </c>
      <c r="T1533">
        <v>3</v>
      </c>
      <c r="U1533" t="b">
        <v>0</v>
      </c>
    </row>
    <row r="1534" spans="1:21" x14ac:dyDescent="0.25">
      <c r="A1534" t="s">
        <v>2824</v>
      </c>
      <c r="B1534" s="1">
        <v>41396</v>
      </c>
      <c r="C1534">
        <v>2</v>
      </c>
      <c r="D1534">
        <v>5</v>
      </c>
      <c r="E1534">
        <v>2013</v>
      </c>
      <c r="F1534" s="1">
        <v>41396</v>
      </c>
      <c r="G1534" t="s">
        <v>2709</v>
      </c>
      <c r="H1534" t="s">
        <v>67</v>
      </c>
      <c r="I1534" t="s">
        <v>68</v>
      </c>
      <c r="J1534" t="s">
        <v>2541</v>
      </c>
      <c r="K1534" t="s">
        <v>25</v>
      </c>
      <c r="L1534" t="s">
        <v>37</v>
      </c>
      <c r="M1534" t="s">
        <v>27</v>
      </c>
      <c r="N1534" t="s">
        <v>56</v>
      </c>
      <c r="O1534" t="s">
        <v>57</v>
      </c>
      <c r="P1534" t="s">
        <v>2826</v>
      </c>
      <c r="Q1534">
        <v>0</v>
      </c>
      <c r="R1534">
        <v>234</v>
      </c>
      <c r="S1534">
        <v>56</v>
      </c>
      <c r="T1534">
        <v>2</v>
      </c>
      <c r="U1534" t="b">
        <v>0</v>
      </c>
    </row>
    <row r="1535" spans="1:21" x14ac:dyDescent="0.25">
      <c r="A1535" t="s">
        <v>2827</v>
      </c>
      <c r="B1535" s="1">
        <v>41396</v>
      </c>
      <c r="C1535">
        <v>2</v>
      </c>
      <c r="D1535">
        <v>5</v>
      </c>
      <c r="E1535">
        <v>2013</v>
      </c>
      <c r="F1535" s="1">
        <v>41396</v>
      </c>
      <c r="G1535" t="s">
        <v>2828</v>
      </c>
      <c r="H1535" t="s">
        <v>23</v>
      </c>
      <c r="I1535" t="s">
        <v>24</v>
      </c>
      <c r="J1535" t="s">
        <v>24</v>
      </c>
      <c r="K1535" t="s">
        <v>25</v>
      </c>
      <c r="L1535" t="s">
        <v>26</v>
      </c>
      <c r="M1535" t="s">
        <v>268</v>
      </c>
      <c r="N1535" t="s">
        <v>71</v>
      </c>
      <c r="O1535" t="s">
        <v>72</v>
      </c>
      <c r="P1535" t="s">
        <v>2829</v>
      </c>
      <c r="Q1535">
        <v>1</v>
      </c>
      <c r="R1535">
        <v>72</v>
      </c>
      <c r="S1535">
        <v>-38</v>
      </c>
      <c r="T1535">
        <v>1</v>
      </c>
      <c r="U1535" t="b">
        <v>1</v>
      </c>
    </row>
    <row r="1536" spans="1:21" x14ac:dyDescent="0.25">
      <c r="A1536" t="s">
        <v>2827</v>
      </c>
      <c r="B1536" s="1">
        <v>41396</v>
      </c>
      <c r="C1536">
        <v>2</v>
      </c>
      <c r="D1536">
        <v>5</v>
      </c>
      <c r="E1536">
        <v>2013</v>
      </c>
      <c r="F1536" s="1">
        <v>41396</v>
      </c>
      <c r="G1536" t="s">
        <v>2828</v>
      </c>
      <c r="H1536" t="s">
        <v>23</v>
      </c>
      <c r="I1536" t="s">
        <v>24</v>
      </c>
      <c r="J1536" t="s">
        <v>24</v>
      </c>
      <c r="K1536" t="s">
        <v>25</v>
      </c>
      <c r="L1536" t="s">
        <v>26</v>
      </c>
      <c r="M1536" t="s">
        <v>268</v>
      </c>
      <c r="N1536" t="s">
        <v>71</v>
      </c>
      <c r="O1536" t="s">
        <v>72</v>
      </c>
      <c r="P1536" t="s">
        <v>1106</v>
      </c>
      <c r="Q1536">
        <v>1</v>
      </c>
      <c r="R1536">
        <v>225</v>
      </c>
      <c r="S1536">
        <v>-63</v>
      </c>
      <c r="T1536">
        <v>3</v>
      </c>
      <c r="U1536" t="b">
        <v>1</v>
      </c>
    </row>
    <row r="1537" spans="1:21" x14ac:dyDescent="0.25">
      <c r="A1537" t="s">
        <v>2827</v>
      </c>
      <c r="B1537" s="1">
        <v>41396</v>
      </c>
      <c r="C1537">
        <v>2</v>
      </c>
      <c r="D1537">
        <v>5</v>
      </c>
      <c r="E1537">
        <v>2013</v>
      </c>
      <c r="F1537" s="1">
        <v>41396</v>
      </c>
      <c r="G1537" t="s">
        <v>2828</v>
      </c>
      <c r="H1537" t="s">
        <v>23</v>
      </c>
      <c r="I1537" t="s">
        <v>24</v>
      </c>
      <c r="J1537" t="s">
        <v>24</v>
      </c>
      <c r="K1537" t="s">
        <v>25</v>
      </c>
      <c r="L1537" t="s">
        <v>26</v>
      </c>
      <c r="M1537" t="s">
        <v>268</v>
      </c>
      <c r="N1537" t="s">
        <v>28</v>
      </c>
      <c r="O1537" t="s">
        <v>90</v>
      </c>
      <c r="P1537" t="s">
        <v>2830</v>
      </c>
      <c r="Q1537">
        <v>1</v>
      </c>
      <c r="R1537">
        <v>994</v>
      </c>
      <c r="S1537">
        <v>-656</v>
      </c>
      <c r="T1537">
        <v>4</v>
      </c>
      <c r="U1537" t="b">
        <v>1</v>
      </c>
    </row>
    <row r="1538" spans="1:21" x14ac:dyDescent="0.25">
      <c r="A1538" t="s">
        <v>2827</v>
      </c>
      <c r="B1538" s="1">
        <v>41396</v>
      </c>
      <c r="C1538">
        <v>2</v>
      </c>
      <c r="D1538">
        <v>5</v>
      </c>
      <c r="E1538">
        <v>2013</v>
      </c>
      <c r="F1538" s="1">
        <v>41396</v>
      </c>
      <c r="G1538" t="s">
        <v>2828</v>
      </c>
      <c r="H1538" t="s">
        <v>23</v>
      </c>
      <c r="I1538" t="s">
        <v>24</v>
      </c>
      <c r="J1538" t="s">
        <v>24</v>
      </c>
      <c r="K1538" t="s">
        <v>25</v>
      </c>
      <c r="L1538" t="s">
        <v>26</v>
      </c>
      <c r="M1538" t="s">
        <v>268</v>
      </c>
      <c r="N1538" t="s">
        <v>28</v>
      </c>
      <c r="O1538" t="s">
        <v>48</v>
      </c>
      <c r="P1538" t="s">
        <v>1669</v>
      </c>
      <c r="Q1538">
        <v>1</v>
      </c>
      <c r="R1538">
        <v>19</v>
      </c>
      <c r="S1538">
        <v>-9</v>
      </c>
      <c r="T1538">
        <v>2</v>
      </c>
      <c r="U1538" t="b">
        <v>0</v>
      </c>
    </row>
    <row r="1539" spans="1:21" x14ac:dyDescent="0.25">
      <c r="A1539" t="s">
        <v>2827</v>
      </c>
      <c r="B1539" s="1">
        <v>41396</v>
      </c>
      <c r="C1539">
        <v>2</v>
      </c>
      <c r="D1539">
        <v>5</v>
      </c>
      <c r="E1539">
        <v>2013</v>
      </c>
      <c r="F1539" s="1">
        <v>41396</v>
      </c>
      <c r="G1539" t="s">
        <v>2828</v>
      </c>
      <c r="H1539" t="s">
        <v>23</v>
      </c>
      <c r="I1539" t="s">
        <v>24</v>
      </c>
      <c r="J1539" t="s">
        <v>24</v>
      </c>
      <c r="K1539" t="s">
        <v>25</v>
      </c>
      <c r="L1539" t="s">
        <v>26</v>
      </c>
      <c r="M1539" t="s">
        <v>268</v>
      </c>
      <c r="N1539" t="s">
        <v>28</v>
      </c>
      <c r="O1539" t="s">
        <v>151</v>
      </c>
      <c r="P1539" t="s">
        <v>2831</v>
      </c>
      <c r="Q1539">
        <v>1</v>
      </c>
      <c r="R1539">
        <v>22</v>
      </c>
      <c r="S1539">
        <v>-15</v>
      </c>
      <c r="T1539">
        <v>3</v>
      </c>
      <c r="U1539" t="b">
        <v>1</v>
      </c>
    </row>
    <row r="1540" spans="1:21" x14ac:dyDescent="0.25">
      <c r="A1540" t="s">
        <v>2827</v>
      </c>
      <c r="B1540" s="1">
        <v>41396</v>
      </c>
      <c r="C1540">
        <v>2</v>
      </c>
      <c r="D1540">
        <v>5</v>
      </c>
      <c r="E1540">
        <v>2013</v>
      </c>
      <c r="F1540" s="1">
        <v>41396</v>
      </c>
      <c r="G1540" t="s">
        <v>2828</v>
      </c>
      <c r="H1540" t="s">
        <v>23</v>
      </c>
      <c r="I1540" t="s">
        <v>24</v>
      </c>
      <c r="J1540" t="s">
        <v>24</v>
      </c>
      <c r="K1540" t="s">
        <v>25</v>
      </c>
      <c r="L1540" t="s">
        <v>26</v>
      </c>
      <c r="M1540" t="s">
        <v>268</v>
      </c>
      <c r="N1540" t="s">
        <v>28</v>
      </c>
      <c r="O1540" t="s">
        <v>151</v>
      </c>
      <c r="P1540" t="s">
        <v>855</v>
      </c>
      <c r="Q1540">
        <v>1</v>
      </c>
      <c r="R1540">
        <v>33</v>
      </c>
      <c r="S1540">
        <v>-25</v>
      </c>
      <c r="T1540">
        <v>4</v>
      </c>
      <c r="U1540" t="b">
        <v>1</v>
      </c>
    </row>
    <row r="1541" spans="1:21" x14ac:dyDescent="0.25">
      <c r="A1541" t="s">
        <v>2827</v>
      </c>
      <c r="B1541" s="1">
        <v>41396</v>
      </c>
      <c r="C1541">
        <v>2</v>
      </c>
      <c r="D1541">
        <v>5</v>
      </c>
      <c r="E1541">
        <v>2013</v>
      </c>
      <c r="F1541" s="1">
        <v>41396</v>
      </c>
      <c r="G1541" t="s">
        <v>2828</v>
      </c>
      <c r="H1541" t="s">
        <v>23</v>
      </c>
      <c r="I1541" t="s">
        <v>24</v>
      </c>
      <c r="J1541" t="s">
        <v>24</v>
      </c>
      <c r="K1541" t="s">
        <v>25</v>
      </c>
      <c r="L1541" t="s">
        <v>26</v>
      </c>
      <c r="M1541" t="s">
        <v>268</v>
      </c>
      <c r="N1541" t="s">
        <v>28</v>
      </c>
      <c r="O1541" t="s">
        <v>29</v>
      </c>
      <c r="P1541" t="s">
        <v>2823</v>
      </c>
      <c r="Q1541">
        <v>1</v>
      </c>
      <c r="R1541">
        <v>31</v>
      </c>
      <c r="S1541">
        <v>-31</v>
      </c>
      <c r="T1541">
        <v>4</v>
      </c>
      <c r="U1541" t="b">
        <v>1</v>
      </c>
    </row>
    <row r="1542" spans="1:21" x14ac:dyDescent="0.25">
      <c r="A1542" t="s">
        <v>2827</v>
      </c>
      <c r="B1542" s="1">
        <v>41396</v>
      </c>
      <c r="C1542">
        <v>2</v>
      </c>
      <c r="D1542">
        <v>5</v>
      </c>
      <c r="E1542">
        <v>2013</v>
      </c>
      <c r="F1542" s="1">
        <v>41396</v>
      </c>
      <c r="G1542" t="s">
        <v>2828</v>
      </c>
      <c r="H1542" t="s">
        <v>23</v>
      </c>
      <c r="I1542" t="s">
        <v>24</v>
      </c>
      <c r="J1542" t="s">
        <v>24</v>
      </c>
      <c r="K1542" t="s">
        <v>25</v>
      </c>
      <c r="L1542" t="s">
        <v>26</v>
      </c>
      <c r="M1542" t="s">
        <v>268</v>
      </c>
      <c r="N1542" t="s">
        <v>28</v>
      </c>
      <c r="O1542" t="s">
        <v>29</v>
      </c>
      <c r="P1542" t="s">
        <v>2535</v>
      </c>
      <c r="Q1542">
        <v>1</v>
      </c>
      <c r="R1542">
        <v>28</v>
      </c>
      <c r="S1542">
        <v>-1</v>
      </c>
      <c r="T1542">
        <v>2</v>
      </c>
      <c r="U1542" t="b">
        <v>0</v>
      </c>
    </row>
    <row r="1543" spans="1:21" x14ac:dyDescent="0.25">
      <c r="A1543" t="s">
        <v>2832</v>
      </c>
      <c r="B1543" s="1">
        <v>41397</v>
      </c>
      <c r="C1543">
        <v>3</v>
      </c>
      <c r="D1543">
        <v>5</v>
      </c>
      <c r="E1543">
        <v>2013</v>
      </c>
      <c r="F1543" s="1">
        <v>41397</v>
      </c>
      <c r="G1543" t="s">
        <v>2336</v>
      </c>
      <c r="H1543" t="s">
        <v>1260</v>
      </c>
      <c r="I1543" t="s">
        <v>1261</v>
      </c>
      <c r="J1543" t="s">
        <v>1262</v>
      </c>
      <c r="K1543" t="s">
        <v>25</v>
      </c>
      <c r="L1543" t="s">
        <v>37</v>
      </c>
      <c r="M1543" t="s">
        <v>98</v>
      </c>
      <c r="N1543" t="s">
        <v>71</v>
      </c>
      <c r="O1543" t="s">
        <v>72</v>
      </c>
      <c r="P1543" t="s">
        <v>521</v>
      </c>
      <c r="Q1543">
        <v>0</v>
      </c>
      <c r="R1543">
        <v>1236</v>
      </c>
      <c r="S1543">
        <v>383</v>
      </c>
      <c r="T1543">
        <v>3</v>
      </c>
      <c r="U1543" t="b">
        <v>1</v>
      </c>
    </row>
    <row r="1544" spans="1:21" x14ac:dyDescent="0.25">
      <c r="A1544" t="s">
        <v>2832</v>
      </c>
      <c r="B1544" s="1">
        <v>41397</v>
      </c>
      <c r="C1544">
        <v>3</v>
      </c>
      <c r="D1544">
        <v>5</v>
      </c>
      <c r="E1544">
        <v>2013</v>
      </c>
      <c r="F1544" s="1">
        <v>41397</v>
      </c>
      <c r="G1544" t="s">
        <v>2336</v>
      </c>
      <c r="H1544" t="s">
        <v>1260</v>
      </c>
      <c r="I1544" t="s">
        <v>1261</v>
      </c>
      <c r="J1544" t="s">
        <v>1262</v>
      </c>
      <c r="K1544" t="s">
        <v>25</v>
      </c>
      <c r="L1544" t="s">
        <v>37</v>
      </c>
      <c r="M1544" t="s">
        <v>98</v>
      </c>
      <c r="N1544" t="s">
        <v>28</v>
      </c>
      <c r="O1544" t="s">
        <v>48</v>
      </c>
      <c r="P1544" t="s">
        <v>755</v>
      </c>
      <c r="Q1544">
        <v>0</v>
      </c>
      <c r="R1544">
        <v>75</v>
      </c>
      <c r="S1544">
        <v>5</v>
      </c>
      <c r="T1544">
        <v>3</v>
      </c>
      <c r="U1544" t="b">
        <v>0</v>
      </c>
    </row>
    <row r="1545" spans="1:21" x14ac:dyDescent="0.25">
      <c r="A1545" t="s">
        <v>2832</v>
      </c>
      <c r="B1545" s="1">
        <v>41397</v>
      </c>
      <c r="C1545">
        <v>3</v>
      </c>
      <c r="D1545">
        <v>5</v>
      </c>
      <c r="E1545">
        <v>2013</v>
      </c>
      <c r="F1545" s="1">
        <v>41397</v>
      </c>
      <c r="G1545" t="s">
        <v>2336</v>
      </c>
      <c r="H1545" t="s">
        <v>1260</v>
      </c>
      <c r="I1545" t="s">
        <v>1261</v>
      </c>
      <c r="J1545" t="s">
        <v>1262</v>
      </c>
      <c r="K1545" t="s">
        <v>25</v>
      </c>
      <c r="L1545" t="s">
        <v>37</v>
      </c>
      <c r="M1545" t="s">
        <v>98</v>
      </c>
      <c r="N1545" t="s">
        <v>28</v>
      </c>
      <c r="O1545" t="s">
        <v>151</v>
      </c>
      <c r="P1545" t="s">
        <v>1690</v>
      </c>
      <c r="Q1545">
        <v>0</v>
      </c>
      <c r="R1545">
        <v>33</v>
      </c>
      <c r="S1545">
        <v>11</v>
      </c>
      <c r="T1545">
        <v>2</v>
      </c>
      <c r="U1545" t="b">
        <v>1</v>
      </c>
    </row>
    <row r="1546" spans="1:21" x14ac:dyDescent="0.25">
      <c r="A1546" t="s">
        <v>2832</v>
      </c>
      <c r="B1546" s="1">
        <v>41397</v>
      </c>
      <c r="C1546">
        <v>3</v>
      </c>
      <c r="D1546">
        <v>5</v>
      </c>
      <c r="E1546">
        <v>2013</v>
      </c>
      <c r="F1546" s="1">
        <v>41397</v>
      </c>
      <c r="G1546" t="s">
        <v>2336</v>
      </c>
      <c r="H1546" t="s">
        <v>1260</v>
      </c>
      <c r="I1546" t="s">
        <v>1261</v>
      </c>
      <c r="J1546" t="s">
        <v>1262</v>
      </c>
      <c r="K1546" t="s">
        <v>25</v>
      </c>
      <c r="L1546" t="s">
        <v>37</v>
      </c>
      <c r="M1546" t="s">
        <v>98</v>
      </c>
      <c r="N1546" t="s">
        <v>28</v>
      </c>
      <c r="O1546" t="s">
        <v>54</v>
      </c>
      <c r="P1546" t="s">
        <v>2089</v>
      </c>
      <c r="Q1546">
        <v>0</v>
      </c>
      <c r="R1546">
        <v>426</v>
      </c>
      <c r="S1546">
        <v>68</v>
      </c>
      <c r="T1546">
        <v>3</v>
      </c>
      <c r="U1546" t="b">
        <v>0</v>
      </c>
    </row>
    <row r="1547" spans="1:21" x14ac:dyDescent="0.25">
      <c r="A1547" t="s">
        <v>2832</v>
      </c>
      <c r="B1547" s="1">
        <v>41397</v>
      </c>
      <c r="C1547">
        <v>3</v>
      </c>
      <c r="D1547">
        <v>5</v>
      </c>
      <c r="E1547">
        <v>2013</v>
      </c>
      <c r="F1547" s="1">
        <v>41397</v>
      </c>
      <c r="G1547" t="s">
        <v>2336</v>
      </c>
      <c r="H1547" t="s">
        <v>1260</v>
      </c>
      <c r="I1547" t="s">
        <v>1261</v>
      </c>
      <c r="J1547" t="s">
        <v>1262</v>
      </c>
      <c r="K1547" t="s">
        <v>25</v>
      </c>
      <c r="L1547" t="s">
        <v>37</v>
      </c>
      <c r="M1547" t="s">
        <v>98</v>
      </c>
      <c r="N1547" t="s">
        <v>56</v>
      </c>
      <c r="O1547" t="s">
        <v>104</v>
      </c>
      <c r="P1547" t="s">
        <v>2833</v>
      </c>
      <c r="Q1547">
        <v>0</v>
      </c>
      <c r="R1547">
        <v>262</v>
      </c>
      <c r="S1547">
        <v>29</v>
      </c>
      <c r="T1547">
        <v>2</v>
      </c>
      <c r="U1547" t="b">
        <v>0</v>
      </c>
    </row>
    <row r="1548" spans="1:21" x14ac:dyDescent="0.25">
      <c r="A1548" t="s">
        <v>2834</v>
      </c>
      <c r="B1548" s="1">
        <v>41398</v>
      </c>
      <c r="C1548">
        <v>4</v>
      </c>
      <c r="D1548">
        <v>5</v>
      </c>
      <c r="E1548">
        <v>2013</v>
      </c>
      <c r="F1548" s="1">
        <v>41398</v>
      </c>
      <c r="G1548" t="s">
        <v>2835</v>
      </c>
      <c r="H1548" t="s">
        <v>61</v>
      </c>
      <c r="I1548" t="s">
        <v>108</v>
      </c>
      <c r="J1548" t="s">
        <v>1491</v>
      </c>
      <c r="K1548" t="s">
        <v>36</v>
      </c>
      <c r="L1548" t="s">
        <v>37</v>
      </c>
      <c r="M1548" t="s">
        <v>98</v>
      </c>
      <c r="N1548" t="s">
        <v>71</v>
      </c>
      <c r="O1548" t="s">
        <v>295</v>
      </c>
      <c r="P1548" t="s">
        <v>2836</v>
      </c>
      <c r="Q1548">
        <v>0</v>
      </c>
      <c r="R1548">
        <v>38</v>
      </c>
      <c r="S1548">
        <v>6</v>
      </c>
      <c r="T1548">
        <v>2</v>
      </c>
      <c r="U1548" t="b">
        <v>1</v>
      </c>
    </row>
    <row r="1549" spans="1:21" x14ac:dyDescent="0.25">
      <c r="A1549" t="s">
        <v>2834</v>
      </c>
      <c r="B1549" s="1">
        <v>41398</v>
      </c>
      <c r="C1549">
        <v>4</v>
      </c>
      <c r="D1549">
        <v>5</v>
      </c>
      <c r="E1549">
        <v>2013</v>
      </c>
      <c r="F1549" s="1">
        <v>41398</v>
      </c>
      <c r="G1549" t="s">
        <v>2835</v>
      </c>
      <c r="H1549" t="s">
        <v>61</v>
      </c>
      <c r="I1549" t="s">
        <v>108</v>
      </c>
      <c r="J1549" t="s">
        <v>1491</v>
      </c>
      <c r="K1549" t="s">
        <v>36</v>
      </c>
      <c r="L1549" t="s">
        <v>37</v>
      </c>
      <c r="M1549" t="s">
        <v>98</v>
      </c>
      <c r="N1549" t="s">
        <v>56</v>
      </c>
      <c r="O1549" t="s">
        <v>57</v>
      </c>
      <c r="P1549" t="s">
        <v>2837</v>
      </c>
      <c r="Q1549">
        <v>0</v>
      </c>
      <c r="R1549">
        <v>137</v>
      </c>
      <c r="S1549">
        <v>-6</v>
      </c>
      <c r="T1549">
        <v>1</v>
      </c>
      <c r="U1549" t="b">
        <v>1</v>
      </c>
    </row>
    <row r="1550" spans="1:21" x14ac:dyDescent="0.25">
      <c r="A1550" t="s">
        <v>2834</v>
      </c>
      <c r="B1550" s="1">
        <v>41398</v>
      </c>
      <c r="C1550">
        <v>4</v>
      </c>
      <c r="D1550">
        <v>5</v>
      </c>
      <c r="E1550">
        <v>2013</v>
      </c>
      <c r="F1550" s="1">
        <v>41398</v>
      </c>
      <c r="G1550" t="s">
        <v>2835</v>
      </c>
      <c r="H1550" t="s">
        <v>61</v>
      </c>
      <c r="I1550" t="s">
        <v>108</v>
      </c>
      <c r="J1550" t="s">
        <v>1491</v>
      </c>
      <c r="K1550" t="s">
        <v>36</v>
      </c>
      <c r="L1550" t="s">
        <v>37</v>
      </c>
      <c r="M1550" t="s">
        <v>98</v>
      </c>
      <c r="N1550" t="s">
        <v>56</v>
      </c>
      <c r="O1550" t="s">
        <v>104</v>
      </c>
      <c r="P1550" t="s">
        <v>732</v>
      </c>
      <c r="Q1550">
        <v>0</v>
      </c>
      <c r="R1550">
        <v>1623</v>
      </c>
      <c r="S1550">
        <v>134</v>
      </c>
      <c r="T1550">
        <v>3</v>
      </c>
      <c r="U1550" t="b">
        <v>1</v>
      </c>
    </row>
    <row r="1551" spans="1:21" x14ac:dyDescent="0.25">
      <c r="A1551" t="s">
        <v>2838</v>
      </c>
      <c r="B1551" s="1">
        <v>41398</v>
      </c>
      <c r="C1551">
        <v>4</v>
      </c>
      <c r="D1551">
        <v>5</v>
      </c>
      <c r="E1551">
        <v>2013</v>
      </c>
      <c r="F1551" s="1">
        <v>41398</v>
      </c>
      <c r="G1551" t="s">
        <v>2839</v>
      </c>
      <c r="H1551" t="s">
        <v>44</v>
      </c>
      <c r="I1551" t="s">
        <v>738</v>
      </c>
      <c r="J1551" t="s">
        <v>1959</v>
      </c>
      <c r="K1551" t="s">
        <v>47</v>
      </c>
      <c r="L1551" t="s">
        <v>70</v>
      </c>
      <c r="M1551" t="s">
        <v>38</v>
      </c>
      <c r="N1551" t="s">
        <v>71</v>
      </c>
      <c r="O1551" t="s">
        <v>295</v>
      </c>
      <c r="P1551" t="s">
        <v>2840</v>
      </c>
      <c r="Q1551">
        <v>0</v>
      </c>
      <c r="R1551">
        <v>330</v>
      </c>
      <c r="S1551">
        <v>16</v>
      </c>
      <c r="T1551">
        <v>3</v>
      </c>
      <c r="U1551" t="b">
        <v>0</v>
      </c>
    </row>
    <row r="1552" spans="1:21" x14ac:dyDescent="0.25">
      <c r="A1552" t="s">
        <v>2838</v>
      </c>
      <c r="B1552" s="1">
        <v>41398</v>
      </c>
      <c r="C1552">
        <v>4</v>
      </c>
      <c r="D1552">
        <v>5</v>
      </c>
      <c r="E1552">
        <v>2013</v>
      </c>
      <c r="F1552" s="1">
        <v>41398</v>
      </c>
      <c r="G1552" t="s">
        <v>2839</v>
      </c>
      <c r="H1552" t="s">
        <v>44</v>
      </c>
      <c r="I1552" t="s">
        <v>738</v>
      </c>
      <c r="J1552" t="s">
        <v>1959</v>
      </c>
      <c r="K1552" t="s">
        <v>47</v>
      </c>
      <c r="L1552" t="s">
        <v>70</v>
      </c>
      <c r="M1552" t="s">
        <v>38</v>
      </c>
      <c r="N1552" t="s">
        <v>28</v>
      </c>
      <c r="O1552" t="s">
        <v>48</v>
      </c>
      <c r="P1552" t="s">
        <v>2841</v>
      </c>
      <c r="Q1552">
        <v>0</v>
      </c>
      <c r="R1552">
        <v>79</v>
      </c>
      <c r="S1552">
        <v>33</v>
      </c>
      <c r="T1552">
        <v>4</v>
      </c>
      <c r="U1552" t="b">
        <v>1</v>
      </c>
    </row>
    <row r="1553" spans="1:21" x14ac:dyDescent="0.25">
      <c r="A1553" t="s">
        <v>2838</v>
      </c>
      <c r="B1553" s="1">
        <v>41398</v>
      </c>
      <c r="C1553">
        <v>4</v>
      </c>
      <c r="D1553">
        <v>5</v>
      </c>
      <c r="E1553">
        <v>2013</v>
      </c>
      <c r="F1553" s="1">
        <v>41398</v>
      </c>
      <c r="G1553" t="s">
        <v>2839</v>
      </c>
      <c r="H1553" t="s">
        <v>44</v>
      </c>
      <c r="I1553" t="s">
        <v>738</v>
      </c>
      <c r="J1553" t="s">
        <v>1959</v>
      </c>
      <c r="K1553" t="s">
        <v>47</v>
      </c>
      <c r="L1553" t="s">
        <v>70</v>
      </c>
      <c r="M1553" t="s">
        <v>38</v>
      </c>
      <c r="N1553" t="s">
        <v>56</v>
      </c>
      <c r="O1553" t="s">
        <v>185</v>
      </c>
      <c r="P1553" t="s">
        <v>1596</v>
      </c>
      <c r="Q1553">
        <v>0</v>
      </c>
      <c r="R1553">
        <v>1226</v>
      </c>
      <c r="S1553">
        <v>417</v>
      </c>
      <c r="T1553">
        <v>5</v>
      </c>
      <c r="U1553" t="b">
        <v>0</v>
      </c>
    </row>
    <row r="1554" spans="1:21" x14ac:dyDescent="0.25">
      <c r="A1554" t="s">
        <v>2842</v>
      </c>
      <c r="B1554" s="1">
        <v>41398</v>
      </c>
      <c r="C1554">
        <v>4</v>
      </c>
      <c r="D1554">
        <v>5</v>
      </c>
      <c r="E1554">
        <v>2013</v>
      </c>
      <c r="F1554" s="1">
        <v>41398</v>
      </c>
      <c r="G1554" t="s">
        <v>1095</v>
      </c>
      <c r="H1554" t="s">
        <v>23</v>
      </c>
      <c r="I1554" t="s">
        <v>24</v>
      </c>
      <c r="J1554" t="s">
        <v>24</v>
      </c>
      <c r="K1554" t="s">
        <v>25</v>
      </c>
      <c r="L1554" t="s">
        <v>37</v>
      </c>
      <c r="M1554" t="s">
        <v>38</v>
      </c>
      <c r="N1554" t="s">
        <v>28</v>
      </c>
      <c r="O1554" t="s">
        <v>111</v>
      </c>
      <c r="P1554" t="s">
        <v>2843</v>
      </c>
      <c r="Q1554">
        <v>1</v>
      </c>
      <c r="R1554">
        <v>43</v>
      </c>
      <c r="S1554">
        <v>-1</v>
      </c>
      <c r="T1554">
        <v>3</v>
      </c>
      <c r="U1554" t="b">
        <v>1</v>
      </c>
    </row>
    <row r="1555" spans="1:21" x14ac:dyDescent="0.25">
      <c r="A1555" t="s">
        <v>2844</v>
      </c>
      <c r="B1555" s="1">
        <v>41400</v>
      </c>
      <c r="C1555">
        <v>6</v>
      </c>
      <c r="D1555">
        <v>5</v>
      </c>
      <c r="E1555">
        <v>2013</v>
      </c>
      <c r="F1555" s="1">
        <v>41400</v>
      </c>
      <c r="G1555" t="s">
        <v>1510</v>
      </c>
      <c r="H1555" t="s">
        <v>33</v>
      </c>
      <c r="I1555" t="s">
        <v>347</v>
      </c>
      <c r="J1555" t="s">
        <v>347</v>
      </c>
      <c r="K1555" t="s">
        <v>36</v>
      </c>
      <c r="L1555" t="s">
        <v>26</v>
      </c>
      <c r="M1555" t="s">
        <v>38</v>
      </c>
      <c r="N1555" t="s">
        <v>28</v>
      </c>
      <c r="O1555" t="s">
        <v>48</v>
      </c>
      <c r="P1555" t="s">
        <v>2239</v>
      </c>
      <c r="Q1555">
        <v>0</v>
      </c>
      <c r="R1555">
        <v>98</v>
      </c>
      <c r="S1555">
        <v>39</v>
      </c>
      <c r="T1555">
        <v>4</v>
      </c>
      <c r="U1555" t="b">
        <v>0</v>
      </c>
    </row>
    <row r="1556" spans="1:21" x14ac:dyDescent="0.25">
      <c r="A1556" t="s">
        <v>2845</v>
      </c>
      <c r="B1556" s="1">
        <v>41400</v>
      </c>
      <c r="C1556">
        <v>6</v>
      </c>
      <c r="D1556">
        <v>5</v>
      </c>
      <c r="E1556">
        <v>2013</v>
      </c>
      <c r="F1556" s="1">
        <v>41400</v>
      </c>
      <c r="G1556" t="s">
        <v>2224</v>
      </c>
      <c r="H1556" t="s">
        <v>44</v>
      </c>
      <c r="I1556" t="s">
        <v>2462</v>
      </c>
      <c r="J1556" t="s">
        <v>2463</v>
      </c>
      <c r="K1556" t="s">
        <v>47</v>
      </c>
      <c r="L1556" t="s">
        <v>70</v>
      </c>
      <c r="M1556" t="s">
        <v>38</v>
      </c>
      <c r="N1556" t="s">
        <v>28</v>
      </c>
      <c r="O1556" t="s">
        <v>48</v>
      </c>
      <c r="P1556" t="s">
        <v>1973</v>
      </c>
      <c r="Q1556">
        <v>0</v>
      </c>
      <c r="R1556">
        <v>52</v>
      </c>
      <c r="S1556">
        <v>5</v>
      </c>
      <c r="T1556">
        <v>3</v>
      </c>
      <c r="U1556" t="b">
        <v>1</v>
      </c>
    </row>
    <row r="1557" spans="1:21" x14ac:dyDescent="0.25">
      <c r="A1557" t="s">
        <v>2846</v>
      </c>
      <c r="B1557" s="1">
        <v>41400</v>
      </c>
      <c r="C1557">
        <v>6</v>
      </c>
      <c r="D1557">
        <v>5</v>
      </c>
      <c r="E1557">
        <v>2013</v>
      </c>
      <c r="F1557" s="1">
        <v>41400</v>
      </c>
      <c r="G1557" t="s">
        <v>2847</v>
      </c>
      <c r="H1557" t="s">
        <v>320</v>
      </c>
      <c r="I1557" t="s">
        <v>321</v>
      </c>
      <c r="J1557" t="s">
        <v>321</v>
      </c>
      <c r="K1557" t="s">
        <v>36</v>
      </c>
      <c r="L1557" t="s">
        <v>70</v>
      </c>
      <c r="M1557" t="s">
        <v>38</v>
      </c>
      <c r="N1557" t="s">
        <v>28</v>
      </c>
      <c r="O1557" t="s">
        <v>90</v>
      </c>
      <c r="P1557" t="s">
        <v>2848</v>
      </c>
      <c r="Q1557">
        <v>0</v>
      </c>
      <c r="R1557">
        <v>261</v>
      </c>
      <c r="S1557">
        <v>99</v>
      </c>
      <c r="T1557">
        <v>4</v>
      </c>
      <c r="U1557" t="b">
        <v>1</v>
      </c>
    </row>
    <row r="1558" spans="1:21" x14ac:dyDescent="0.25">
      <c r="A1558" t="s">
        <v>2846</v>
      </c>
      <c r="B1558" s="1">
        <v>41400</v>
      </c>
      <c r="C1558">
        <v>6</v>
      </c>
      <c r="D1558">
        <v>5</v>
      </c>
      <c r="E1558">
        <v>2013</v>
      </c>
      <c r="F1558" s="1">
        <v>41400</v>
      </c>
      <c r="G1558" t="s">
        <v>2847</v>
      </c>
      <c r="H1558" t="s">
        <v>320</v>
      </c>
      <c r="I1558" t="s">
        <v>321</v>
      </c>
      <c r="J1558" t="s">
        <v>321</v>
      </c>
      <c r="K1558" t="s">
        <v>36</v>
      </c>
      <c r="L1558" t="s">
        <v>70</v>
      </c>
      <c r="M1558" t="s">
        <v>38</v>
      </c>
      <c r="N1558" t="s">
        <v>56</v>
      </c>
      <c r="O1558" t="s">
        <v>57</v>
      </c>
      <c r="P1558" t="s">
        <v>1749</v>
      </c>
      <c r="Q1558">
        <v>0</v>
      </c>
      <c r="R1558">
        <v>615</v>
      </c>
      <c r="S1558">
        <v>25</v>
      </c>
      <c r="T1558">
        <v>5</v>
      </c>
      <c r="U1558" t="b">
        <v>1</v>
      </c>
    </row>
    <row r="1559" spans="1:21" x14ac:dyDescent="0.25">
      <c r="A1559" t="s">
        <v>2849</v>
      </c>
      <c r="B1559" s="1">
        <v>41400</v>
      </c>
      <c r="C1559">
        <v>6</v>
      </c>
      <c r="D1559">
        <v>5</v>
      </c>
      <c r="E1559">
        <v>2013</v>
      </c>
      <c r="F1559" s="1">
        <v>41400</v>
      </c>
      <c r="G1559" t="s">
        <v>2850</v>
      </c>
      <c r="H1559" t="s">
        <v>293</v>
      </c>
      <c r="I1559" t="s">
        <v>216</v>
      </c>
      <c r="J1559" t="s">
        <v>2851</v>
      </c>
      <c r="K1559" t="s">
        <v>36</v>
      </c>
      <c r="L1559" t="s">
        <v>26</v>
      </c>
      <c r="M1559" t="s">
        <v>27</v>
      </c>
      <c r="N1559" t="s">
        <v>71</v>
      </c>
      <c r="O1559" t="s">
        <v>72</v>
      </c>
      <c r="P1559" t="s">
        <v>2852</v>
      </c>
      <c r="Q1559">
        <v>1</v>
      </c>
      <c r="R1559">
        <v>71</v>
      </c>
      <c r="S1559">
        <v>-59</v>
      </c>
      <c r="T1559">
        <v>1</v>
      </c>
      <c r="U1559" t="b">
        <v>0</v>
      </c>
    </row>
    <row r="1560" spans="1:21" x14ac:dyDescent="0.25">
      <c r="A1560" t="s">
        <v>2849</v>
      </c>
      <c r="B1560" s="1">
        <v>41400</v>
      </c>
      <c r="C1560">
        <v>6</v>
      </c>
      <c r="D1560">
        <v>5</v>
      </c>
      <c r="E1560">
        <v>2013</v>
      </c>
      <c r="F1560" s="1">
        <v>41400</v>
      </c>
      <c r="G1560" t="s">
        <v>2850</v>
      </c>
      <c r="H1560" t="s">
        <v>293</v>
      </c>
      <c r="I1560" t="s">
        <v>216</v>
      </c>
      <c r="J1560" t="s">
        <v>2851</v>
      </c>
      <c r="K1560" t="s">
        <v>36</v>
      </c>
      <c r="L1560" t="s">
        <v>26</v>
      </c>
      <c r="M1560" t="s">
        <v>27</v>
      </c>
      <c r="N1560" t="s">
        <v>28</v>
      </c>
      <c r="O1560" t="s">
        <v>29</v>
      </c>
      <c r="P1560" t="s">
        <v>2853</v>
      </c>
      <c r="Q1560">
        <v>1</v>
      </c>
      <c r="R1560">
        <v>39</v>
      </c>
      <c r="S1560">
        <v>-24</v>
      </c>
      <c r="T1560">
        <v>3</v>
      </c>
      <c r="U1560" t="b">
        <v>0</v>
      </c>
    </row>
    <row r="1561" spans="1:21" x14ac:dyDescent="0.25">
      <c r="A1561" t="s">
        <v>2854</v>
      </c>
      <c r="B1561" s="1">
        <v>41402</v>
      </c>
      <c r="C1561">
        <v>8</v>
      </c>
      <c r="D1561">
        <v>5</v>
      </c>
      <c r="E1561">
        <v>2013</v>
      </c>
      <c r="F1561" s="1">
        <v>41402</v>
      </c>
      <c r="G1561" t="s">
        <v>1466</v>
      </c>
      <c r="H1561" t="s">
        <v>33</v>
      </c>
      <c r="I1561" t="s">
        <v>34</v>
      </c>
      <c r="J1561" t="s">
        <v>2855</v>
      </c>
      <c r="K1561" t="s">
        <v>36</v>
      </c>
      <c r="L1561" t="s">
        <v>37</v>
      </c>
      <c r="M1561" t="s">
        <v>98</v>
      </c>
      <c r="N1561" t="s">
        <v>28</v>
      </c>
      <c r="O1561" t="s">
        <v>90</v>
      </c>
      <c r="P1561" t="s">
        <v>2856</v>
      </c>
      <c r="Q1561">
        <v>0</v>
      </c>
      <c r="R1561">
        <v>172</v>
      </c>
      <c r="S1561">
        <v>48</v>
      </c>
      <c r="T1561">
        <v>2</v>
      </c>
      <c r="U1561" t="b">
        <v>0</v>
      </c>
    </row>
    <row r="1562" spans="1:21" x14ac:dyDescent="0.25">
      <c r="A1562" t="s">
        <v>2857</v>
      </c>
      <c r="B1562" s="1">
        <v>41402</v>
      </c>
      <c r="C1562">
        <v>8</v>
      </c>
      <c r="D1562">
        <v>5</v>
      </c>
      <c r="E1562">
        <v>2013</v>
      </c>
      <c r="F1562" s="1">
        <v>41402</v>
      </c>
      <c r="G1562" t="s">
        <v>2443</v>
      </c>
      <c r="H1562" t="s">
        <v>61</v>
      </c>
      <c r="I1562" t="s">
        <v>115</v>
      </c>
      <c r="J1562" t="s">
        <v>116</v>
      </c>
      <c r="K1562" t="s">
        <v>36</v>
      </c>
      <c r="L1562" t="s">
        <v>26</v>
      </c>
      <c r="M1562" t="s">
        <v>98</v>
      </c>
      <c r="N1562" t="s">
        <v>28</v>
      </c>
      <c r="O1562" t="s">
        <v>48</v>
      </c>
      <c r="P1562" t="s">
        <v>1973</v>
      </c>
      <c r="Q1562">
        <v>0</v>
      </c>
      <c r="R1562">
        <v>70</v>
      </c>
      <c r="S1562">
        <v>6</v>
      </c>
      <c r="T1562">
        <v>4</v>
      </c>
      <c r="U1562" t="b">
        <v>0</v>
      </c>
    </row>
    <row r="1563" spans="1:21" x14ac:dyDescent="0.25">
      <c r="A1563" t="s">
        <v>2858</v>
      </c>
      <c r="B1563" s="1">
        <v>41402</v>
      </c>
      <c r="C1563">
        <v>8</v>
      </c>
      <c r="D1563">
        <v>5</v>
      </c>
      <c r="E1563">
        <v>2013</v>
      </c>
      <c r="F1563" s="1">
        <v>41402</v>
      </c>
      <c r="G1563" t="s">
        <v>1906</v>
      </c>
      <c r="H1563" t="s">
        <v>120</v>
      </c>
      <c r="I1563" t="s">
        <v>241</v>
      </c>
      <c r="J1563" t="s">
        <v>242</v>
      </c>
      <c r="K1563" t="s">
        <v>47</v>
      </c>
      <c r="L1563" t="s">
        <v>37</v>
      </c>
      <c r="M1563" t="s">
        <v>98</v>
      </c>
      <c r="N1563" t="s">
        <v>28</v>
      </c>
      <c r="O1563" t="s">
        <v>111</v>
      </c>
      <c r="P1563" t="s">
        <v>2859</v>
      </c>
      <c r="Q1563">
        <v>0</v>
      </c>
      <c r="R1563">
        <v>129</v>
      </c>
      <c r="S1563">
        <v>55</v>
      </c>
      <c r="T1563">
        <v>5</v>
      </c>
      <c r="U1563" t="b">
        <v>1</v>
      </c>
    </row>
    <row r="1564" spans="1:21" x14ac:dyDescent="0.25">
      <c r="A1564" t="s">
        <v>2860</v>
      </c>
      <c r="B1564" s="1">
        <v>41402</v>
      </c>
      <c r="C1564">
        <v>8</v>
      </c>
      <c r="D1564">
        <v>5</v>
      </c>
      <c r="E1564">
        <v>2013</v>
      </c>
      <c r="F1564" s="1">
        <v>41402</v>
      </c>
      <c r="G1564" t="s">
        <v>2605</v>
      </c>
      <c r="H1564" t="s">
        <v>120</v>
      </c>
      <c r="I1564" t="s">
        <v>241</v>
      </c>
      <c r="J1564" t="s">
        <v>2861</v>
      </c>
      <c r="K1564" t="s">
        <v>47</v>
      </c>
      <c r="L1564" t="s">
        <v>37</v>
      </c>
      <c r="M1564" t="s">
        <v>38</v>
      </c>
      <c r="N1564" t="s">
        <v>71</v>
      </c>
      <c r="O1564" t="s">
        <v>74</v>
      </c>
      <c r="P1564" t="s">
        <v>290</v>
      </c>
      <c r="Q1564">
        <v>0</v>
      </c>
      <c r="R1564">
        <v>1485</v>
      </c>
      <c r="S1564">
        <v>-241</v>
      </c>
      <c r="T1564">
        <v>4</v>
      </c>
      <c r="U1564" t="b">
        <v>1</v>
      </c>
    </row>
    <row r="1565" spans="1:21" x14ac:dyDescent="0.25">
      <c r="A1565" t="s">
        <v>2862</v>
      </c>
      <c r="B1565" s="1">
        <v>41402</v>
      </c>
      <c r="C1565">
        <v>8</v>
      </c>
      <c r="D1565">
        <v>5</v>
      </c>
      <c r="E1565">
        <v>2013</v>
      </c>
      <c r="F1565" s="1">
        <v>41402</v>
      </c>
      <c r="G1565" t="s">
        <v>2835</v>
      </c>
      <c r="H1565" t="s">
        <v>215</v>
      </c>
      <c r="I1565" t="s">
        <v>2863</v>
      </c>
      <c r="J1565" t="s">
        <v>2864</v>
      </c>
      <c r="K1565" t="s">
        <v>36</v>
      </c>
      <c r="L1565" t="s">
        <v>37</v>
      </c>
      <c r="M1565" t="s">
        <v>38</v>
      </c>
      <c r="N1565" t="s">
        <v>28</v>
      </c>
      <c r="O1565" t="s">
        <v>48</v>
      </c>
      <c r="P1565" t="s">
        <v>1128</v>
      </c>
      <c r="Q1565">
        <v>0</v>
      </c>
      <c r="R1565">
        <v>398</v>
      </c>
      <c r="S1565">
        <v>60</v>
      </c>
      <c r="T1565">
        <v>7</v>
      </c>
      <c r="U1565" t="b">
        <v>1</v>
      </c>
    </row>
    <row r="1566" spans="1:21" x14ac:dyDescent="0.25">
      <c r="A1566" t="s">
        <v>2865</v>
      </c>
      <c r="B1566" s="1">
        <v>41402</v>
      </c>
      <c r="C1566">
        <v>8</v>
      </c>
      <c r="D1566">
        <v>5</v>
      </c>
      <c r="E1566">
        <v>2013</v>
      </c>
      <c r="F1566" s="1">
        <v>41402</v>
      </c>
      <c r="G1566" t="s">
        <v>622</v>
      </c>
      <c r="H1566" t="s">
        <v>293</v>
      </c>
      <c r="I1566" t="s">
        <v>714</v>
      </c>
      <c r="J1566" t="s">
        <v>2866</v>
      </c>
      <c r="K1566" t="s">
        <v>36</v>
      </c>
      <c r="L1566" t="s">
        <v>37</v>
      </c>
      <c r="M1566" t="s">
        <v>38</v>
      </c>
      <c r="N1566" t="s">
        <v>28</v>
      </c>
      <c r="O1566" t="s">
        <v>151</v>
      </c>
      <c r="P1566" t="s">
        <v>851</v>
      </c>
      <c r="Q1566">
        <v>1</v>
      </c>
      <c r="R1566">
        <v>19</v>
      </c>
      <c r="S1566">
        <v>-1</v>
      </c>
      <c r="T1566">
        <v>2</v>
      </c>
      <c r="U1566" t="b">
        <v>0</v>
      </c>
    </row>
    <row r="1567" spans="1:21" x14ac:dyDescent="0.25">
      <c r="A1567" t="s">
        <v>2867</v>
      </c>
      <c r="B1567" s="1">
        <v>41402</v>
      </c>
      <c r="C1567">
        <v>8</v>
      </c>
      <c r="D1567">
        <v>5</v>
      </c>
      <c r="E1567">
        <v>2013</v>
      </c>
      <c r="F1567" s="1">
        <v>41402</v>
      </c>
      <c r="G1567" t="s">
        <v>2868</v>
      </c>
      <c r="H1567" t="s">
        <v>61</v>
      </c>
      <c r="I1567" t="s">
        <v>108</v>
      </c>
      <c r="J1567" t="s">
        <v>2869</v>
      </c>
      <c r="K1567" t="s">
        <v>36</v>
      </c>
      <c r="L1567" t="s">
        <v>26</v>
      </c>
      <c r="M1567" t="s">
        <v>38</v>
      </c>
      <c r="N1567" t="s">
        <v>28</v>
      </c>
      <c r="O1567" t="s">
        <v>48</v>
      </c>
      <c r="P1567" t="s">
        <v>359</v>
      </c>
      <c r="Q1567">
        <v>0</v>
      </c>
      <c r="R1567">
        <v>71</v>
      </c>
      <c r="S1567">
        <v>1</v>
      </c>
      <c r="T1567">
        <v>3</v>
      </c>
      <c r="U1567" t="b">
        <v>0</v>
      </c>
    </row>
    <row r="1568" spans="1:21" x14ac:dyDescent="0.25">
      <c r="A1568" t="s">
        <v>2867</v>
      </c>
      <c r="B1568" s="1">
        <v>41402</v>
      </c>
      <c r="C1568">
        <v>8</v>
      </c>
      <c r="D1568">
        <v>5</v>
      </c>
      <c r="E1568">
        <v>2013</v>
      </c>
      <c r="F1568" s="1">
        <v>41402</v>
      </c>
      <c r="G1568" t="s">
        <v>2868</v>
      </c>
      <c r="H1568" t="s">
        <v>61</v>
      </c>
      <c r="I1568" t="s">
        <v>108</v>
      </c>
      <c r="J1568" t="s">
        <v>2869</v>
      </c>
      <c r="K1568" t="s">
        <v>36</v>
      </c>
      <c r="L1568" t="s">
        <v>26</v>
      </c>
      <c r="M1568" t="s">
        <v>38</v>
      </c>
      <c r="N1568" t="s">
        <v>28</v>
      </c>
      <c r="O1568" t="s">
        <v>39</v>
      </c>
      <c r="P1568" t="s">
        <v>1238</v>
      </c>
      <c r="Q1568">
        <v>0</v>
      </c>
      <c r="R1568">
        <v>108</v>
      </c>
      <c r="S1568">
        <v>30</v>
      </c>
      <c r="T1568">
        <v>7</v>
      </c>
      <c r="U1568" t="b">
        <v>1</v>
      </c>
    </row>
    <row r="1569" spans="1:21" x14ac:dyDescent="0.25">
      <c r="A1569" t="s">
        <v>2870</v>
      </c>
      <c r="B1569" s="1">
        <v>41402</v>
      </c>
      <c r="C1569">
        <v>8</v>
      </c>
      <c r="D1569">
        <v>5</v>
      </c>
      <c r="E1569">
        <v>2013</v>
      </c>
      <c r="F1569" s="1">
        <v>41402</v>
      </c>
      <c r="G1569" t="s">
        <v>2871</v>
      </c>
      <c r="H1569" t="s">
        <v>67</v>
      </c>
      <c r="I1569" t="s">
        <v>68</v>
      </c>
      <c r="J1569" t="s">
        <v>1089</v>
      </c>
      <c r="K1569" t="s">
        <v>25</v>
      </c>
      <c r="L1569" t="s">
        <v>26</v>
      </c>
      <c r="M1569" t="s">
        <v>38</v>
      </c>
      <c r="N1569" t="s">
        <v>28</v>
      </c>
      <c r="O1569" t="s">
        <v>48</v>
      </c>
      <c r="P1569" t="s">
        <v>533</v>
      </c>
      <c r="Q1569">
        <v>1</v>
      </c>
      <c r="R1569">
        <v>220</v>
      </c>
      <c r="S1569">
        <v>-141</v>
      </c>
      <c r="T1569">
        <v>8</v>
      </c>
      <c r="U1569" t="b">
        <v>1</v>
      </c>
    </row>
    <row r="1570" spans="1:21" x14ac:dyDescent="0.25">
      <c r="A1570" t="s">
        <v>2870</v>
      </c>
      <c r="B1570" s="1">
        <v>41402</v>
      </c>
      <c r="C1570">
        <v>8</v>
      </c>
      <c r="D1570">
        <v>5</v>
      </c>
      <c r="E1570">
        <v>2013</v>
      </c>
      <c r="F1570" s="1">
        <v>41402</v>
      </c>
      <c r="G1570" t="s">
        <v>2871</v>
      </c>
      <c r="H1570" t="s">
        <v>67</v>
      </c>
      <c r="I1570" t="s">
        <v>68</v>
      </c>
      <c r="J1570" t="s">
        <v>1089</v>
      </c>
      <c r="K1570" t="s">
        <v>25</v>
      </c>
      <c r="L1570" t="s">
        <v>26</v>
      </c>
      <c r="M1570" t="s">
        <v>38</v>
      </c>
      <c r="N1570" t="s">
        <v>28</v>
      </c>
      <c r="O1570" t="s">
        <v>151</v>
      </c>
      <c r="P1570" t="s">
        <v>2872</v>
      </c>
      <c r="Q1570">
        <v>1</v>
      </c>
      <c r="R1570">
        <v>40</v>
      </c>
      <c r="S1570">
        <v>-8</v>
      </c>
      <c r="T1570">
        <v>7</v>
      </c>
      <c r="U1570" t="b">
        <v>0</v>
      </c>
    </row>
    <row r="1571" spans="1:21" x14ac:dyDescent="0.25">
      <c r="A1571" t="s">
        <v>2870</v>
      </c>
      <c r="B1571" s="1">
        <v>41402</v>
      </c>
      <c r="C1571">
        <v>8</v>
      </c>
      <c r="D1571">
        <v>5</v>
      </c>
      <c r="E1571">
        <v>2013</v>
      </c>
      <c r="F1571" s="1">
        <v>41402</v>
      </c>
      <c r="G1571" t="s">
        <v>2871</v>
      </c>
      <c r="H1571" t="s">
        <v>67</v>
      </c>
      <c r="I1571" t="s">
        <v>68</v>
      </c>
      <c r="J1571" t="s">
        <v>1089</v>
      </c>
      <c r="K1571" t="s">
        <v>25</v>
      </c>
      <c r="L1571" t="s">
        <v>26</v>
      </c>
      <c r="M1571" t="s">
        <v>38</v>
      </c>
      <c r="N1571" t="s">
        <v>28</v>
      </c>
      <c r="O1571" t="s">
        <v>54</v>
      </c>
      <c r="P1571" t="s">
        <v>2267</v>
      </c>
      <c r="Q1571">
        <v>1</v>
      </c>
      <c r="R1571">
        <v>11</v>
      </c>
      <c r="S1571">
        <v>-9</v>
      </c>
      <c r="T1571">
        <v>2</v>
      </c>
      <c r="U1571" t="b">
        <v>0</v>
      </c>
    </row>
    <row r="1572" spans="1:21" x14ac:dyDescent="0.25">
      <c r="A1572" t="s">
        <v>2873</v>
      </c>
      <c r="B1572" s="1">
        <v>41402</v>
      </c>
      <c r="C1572">
        <v>8</v>
      </c>
      <c r="D1572">
        <v>5</v>
      </c>
      <c r="E1572">
        <v>2013</v>
      </c>
      <c r="F1572" s="1">
        <v>41402</v>
      </c>
      <c r="G1572" t="s">
        <v>2874</v>
      </c>
      <c r="H1572" t="s">
        <v>120</v>
      </c>
      <c r="I1572" t="s">
        <v>221</v>
      </c>
      <c r="J1572" t="s">
        <v>222</v>
      </c>
      <c r="K1572" t="s">
        <v>47</v>
      </c>
      <c r="L1572" t="s">
        <v>70</v>
      </c>
      <c r="M1572" t="s">
        <v>38</v>
      </c>
      <c r="N1572" t="s">
        <v>28</v>
      </c>
      <c r="O1572" t="s">
        <v>39</v>
      </c>
      <c r="P1572" t="s">
        <v>1983</v>
      </c>
      <c r="Q1572">
        <v>0</v>
      </c>
      <c r="R1572">
        <v>12</v>
      </c>
      <c r="S1572">
        <v>1</v>
      </c>
      <c r="T1572">
        <v>1</v>
      </c>
      <c r="U1572" t="b">
        <v>0</v>
      </c>
    </row>
    <row r="1573" spans="1:21" x14ac:dyDescent="0.25">
      <c r="A1573" t="s">
        <v>2873</v>
      </c>
      <c r="B1573" s="1">
        <v>41402</v>
      </c>
      <c r="C1573">
        <v>8</v>
      </c>
      <c r="D1573">
        <v>5</v>
      </c>
      <c r="E1573">
        <v>2013</v>
      </c>
      <c r="F1573" s="1">
        <v>41402</v>
      </c>
      <c r="G1573" t="s">
        <v>2874</v>
      </c>
      <c r="H1573" t="s">
        <v>120</v>
      </c>
      <c r="I1573" t="s">
        <v>221</v>
      </c>
      <c r="J1573" t="s">
        <v>222</v>
      </c>
      <c r="K1573" t="s">
        <v>47</v>
      </c>
      <c r="L1573" t="s">
        <v>70</v>
      </c>
      <c r="M1573" t="s">
        <v>38</v>
      </c>
      <c r="N1573" t="s">
        <v>28</v>
      </c>
      <c r="O1573" t="s">
        <v>151</v>
      </c>
      <c r="P1573" t="s">
        <v>1871</v>
      </c>
      <c r="Q1573">
        <v>0</v>
      </c>
      <c r="R1573">
        <v>114</v>
      </c>
      <c r="S1573">
        <v>17</v>
      </c>
      <c r="T1573">
        <v>10</v>
      </c>
      <c r="U1573" t="b">
        <v>0</v>
      </c>
    </row>
    <row r="1574" spans="1:21" x14ac:dyDescent="0.25">
      <c r="A1574" t="s">
        <v>2870</v>
      </c>
      <c r="B1574" s="1">
        <v>41402</v>
      </c>
      <c r="C1574">
        <v>8</v>
      </c>
      <c r="D1574">
        <v>5</v>
      </c>
      <c r="E1574">
        <v>2013</v>
      </c>
      <c r="F1574" s="1">
        <v>41402</v>
      </c>
      <c r="G1574" t="s">
        <v>2871</v>
      </c>
      <c r="H1574" t="s">
        <v>67</v>
      </c>
      <c r="I1574" t="s">
        <v>68</v>
      </c>
      <c r="J1574" t="s">
        <v>1089</v>
      </c>
      <c r="K1574" t="s">
        <v>25</v>
      </c>
      <c r="L1574" t="s">
        <v>26</v>
      </c>
      <c r="M1574" t="s">
        <v>38</v>
      </c>
      <c r="N1574" t="s">
        <v>56</v>
      </c>
      <c r="O1574" t="s">
        <v>81</v>
      </c>
      <c r="P1574" t="s">
        <v>2875</v>
      </c>
      <c r="Q1574">
        <v>1</v>
      </c>
      <c r="R1574">
        <v>21</v>
      </c>
      <c r="S1574">
        <v>-14</v>
      </c>
      <c r="T1574">
        <v>1</v>
      </c>
      <c r="U1574" t="b">
        <v>0</v>
      </c>
    </row>
    <row r="1575" spans="1:21" x14ac:dyDescent="0.25">
      <c r="A1575" t="s">
        <v>2876</v>
      </c>
      <c r="B1575" s="1">
        <v>41403</v>
      </c>
      <c r="C1575">
        <v>9</v>
      </c>
      <c r="D1575">
        <v>5</v>
      </c>
      <c r="E1575">
        <v>2013</v>
      </c>
      <c r="F1575" s="1">
        <v>41403</v>
      </c>
      <c r="G1575" t="s">
        <v>1541</v>
      </c>
      <c r="H1575" t="s">
        <v>61</v>
      </c>
      <c r="I1575" t="s">
        <v>450</v>
      </c>
      <c r="J1575" t="s">
        <v>2877</v>
      </c>
      <c r="K1575" t="s">
        <v>36</v>
      </c>
      <c r="L1575" t="s">
        <v>37</v>
      </c>
      <c r="M1575" t="s">
        <v>98</v>
      </c>
      <c r="N1575" t="s">
        <v>28</v>
      </c>
      <c r="O1575" t="s">
        <v>48</v>
      </c>
      <c r="P1575" t="s">
        <v>533</v>
      </c>
      <c r="Q1575">
        <v>0</v>
      </c>
      <c r="R1575">
        <v>494</v>
      </c>
      <c r="S1575">
        <v>89</v>
      </c>
      <c r="T1575">
        <v>9</v>
      </c>
      <c r="U1575" t="b">
        <v>0</v>
      </c>
    </row>
    <row r="1576" spans="1:21" x14ac:dyDescent="0.25">
      <c r="A1576" t="s">
        <v>2876</v>
      </c>
      <c r="B1576" s="1">
        <v>41403</v>
      </c>
      <c r="C1576">
        <v>9</v>
      </c>
      <c r="D1576">
        <v>5</v>
      </c>
      <c r="E1576">
        <v>2013</v>
      </c>
      <c r="F1576" s="1">
        <v>41403</v>
      </c>
      <c r="G1576" t="s">
        <v>1541</v>
      </c>
      <c r="H1576" t="s">
        <v>61</v>
      </c>
      <c r="I1576" t="s">
        <v>450</v>
      </c>
      <c r="J1576" t="s">
        <v>2877</v>
      </c>
      <c r="K1576" t="s">
        <v>36</v>
      </c>
      <c r="L1576" t="s">
        <v>37</v>
      </c>
      <c r="M1576" t="s">
        <v>98</v>
      </c>
      <c r="N1576" t="s">
        <v>28</v>
      </c>
      <c r="O1576" t="s">
        <v>48</v>
      </c>
      <c r="P1576" t="s">
        <v>2878</v>
      </c>
      <c r="Q1576">
        <v>0</v>
      </c>
      <c r="R1576">
        <v>150</v>
      </c>
      <c r="S1576">
        <v>0</v>
      </c>
      <c r="T1576">
        <v>3</v>
      </c>
      <c r="U1576" t="b">
        <v>1</v>
      </c>
    </row>
    <row r="1577" spans="1:21" x14ac:dyDescent="0.25">
      <c r="A1577" t="s">
        <v>2876</v>
      </c>
      <c r="B1577" s="1">
        <v>41403</v>
      </c>
      <c r="C1577">
        <v>9</v>
      </c>
      <c r="D1577">
        <v>5</v>
      </c>
      <c r="E1577">
        <v>2013</v>
      </c>
      <c r="F1577" s="1">
        <v>41403</v>
      </c>
      <c r="G1577" t="s">
        <v>1541</v>
      </c>
      <c r="H1577" t="s">
        <v>61</v>
      </c>
      <c r="I1577" t="s">
        <v>450</v>
      </c>
      <c r="J1577" t="s">
        <v>2877</v>
      </c>
      <c r="K1577" t="s">
        <v>36</v>
      </c>
      <c r="L1577" t="s">
        <v>37</v>
      </c>
      <c r="M1577" t="s">
        <v>98</v>
      </c>
      <c r="N1577" t="s">
        <v>28</v>
      </c>
      <c r="O1577" t="s">
        <v>151</v>
      </c>
      <c r="P1577" t="s">
        <v>2879</v>
      </c>
      <c r="Q1577">
        <v>0</v>
      </c>
      <c r="R1577">
        <v>71</v>
      </c>
      <c r="S1577">
        <v>14</v>
      </c>
      <c r="T1577">
        <v>5</v>
      </c>
      <c r="U1577" t="b">
        <v>1</v>
      </c>
    </row>
    <row r="1578" spans="1:21" x14ac:dyDescent="0.25">
      <c r="A1578" t="s">
        <v>2876</v>
      </c>
      <c r="B1578" s="1">
        <v>41403</v>
      </c>
      <c r="C1578">
        <v>9</v>
      </c>
      <c r="D1578">
        <v>5</v>
      </c>
      <c r="E1578">
        <v>2013</v>
      </c>
      <c r="F1578" s="1">
        <v>41403</v>
      </c>
      <c r="G1578" t="s">
        <v>1541</v>
      </c>
      <c r="H1578" t="s">
        <v>61</v>
      </c>
      <c r="I1578" t="s">
        <v>450</v>
      </c>
      <c r="J1578" t="s">
        <v>2877</v>
      </c>
      <c r="K1578" t="s">
        <v>36</v>
      </c>
      <c r="L1578" t="s">
        <v>37</v>
      </c>
      <c r="M1578" t="s">
        <v>98</v>
      </c>
      <c r="N1578" t="s">
        <v>28</v>
      </c>
      <c r="O1578" t="s">
        <v>54</v>
      </c>
      <c r="P1578" t="s">
        <v>2880</v>
      </c>
      <c r="Q1578">
        <v>0</v>
      </c>
      <c r="R1578">
        <v>218</v>
      </c>
      <c r="S1578">
        <v>90</v>
      </c>
      <c r="T1578">
        <v>5</v>
      </c>
      <c r="U1578" t="b">
        <v>0</v>
      </c>
    </row>
    <row r="1579" spans="1:21" x14ac:dyDescent="0.25">
      <c r="A1579" t="s">
        <v>2881</v>
      </c>
      <c r="B1579" s="1">
        <v>41403</v>
      </c>
      <c r="C1579">
        <v>9</v>
      </c>
      <c r="D1579">
        <v>5</v>
      </c>
      <c r="E1579">
        <v>2013</v>
      </c>
      <c r="F1579" s="1">
        <v>41403</v>
      </c>
      <c r="G1579" t="s">
        <v>2671</v>
      </c>
      <c r="H1579" t="s">
        <v>61</v>
      </c>
      <c r="I1579" t="s">
        <v>108</v>
      </c>
      <c r="J1579" t="s">
        <v>2882</v>
      </c>
      <c r="K1579" t="s">
        <v>36</v>
      </c>
      <c r="L1579" t="s">
        <v>70</v>
      </c>
      <c r="M1579" t="s">
        <v>27</v>
      </c>
      <c r="N1579" t="s">
        <v>28</v>
      </c>
      <c r="O1579" t="s">
        <v>39</v>
      </c>
      <c r="P1579" t="s">
        <v>343</v>
      </c>
      <c r="Q1579">
        <v>0</v>
      </c>
      <c r="R1579">
        <v>154</v>
      </c>
      <c r="S1579">
        <v>14</v>
      </c>
      <c r="T1579">
        <v>3</v>
      </c>
      <c r="U1579" t="b">
        <v>0</v>
      </c>
    </row>
    <row r="1580" spans="1:21" x14ac:dyDescent="0.25">
      <c r="A1580" t="s">
        <v>2883</v>
      </c>
      <c r="B1580" s="1">
        <v>41403</v>
      </c>
      <c r="C1580">
        <v>9</v>
      </c>
      <c r="D1580">
        <v>5</v>
      </c>
      <c r="E1580">
        <v>2013</v>
      </c>
      <c r="F1580" s="1">
        <v>41403</v>
      </c>
      <c r="G1580" t="s">
        <v>2884</v>
      </c>
      <c r="H1580" t="s">
        <v>44</v>
      </c>
      <c r="I1580" t="s">
        <v>96</v>
      </c>
      <c r="J1580" t="s">
        <v>97</v>
      </c>
      <c r="K1580" t="s">
        <v>47</v>
      </c>
      <c r="L1580" t="s">
        <v>70</v>
      </c>
      <c r="M1580" t="s">
        <v>27</v>
      </c>
      <c r="N1580" t="s">
        <v>28</v>
      </c>
      <c r="O1580" t="s">
        <v>54</v>
      </c>
      <c r="P1580" t="s">
        <v>1944</v>
      </c>
      <c r="Q1580">
        <v>0</v>
      </c>
      <c r="R1580">
        <v>69</v>
      </c>
      <c r="S1580">
        <v>-16</v>
      </c>
      <c r="T1580">
        <v>2</v>
      </c>
      <c r="U1580" t="b">
        <v>0</v>
      </c>
    </row>
    <row r="1581" spans="1:21" x14ac:dyDescent="0.25">
      <c r="A1581" t="s">
        <v>2883</v>
      </c>
      <c r="B1581" s="1">
        <v>41403</v>
      </c>
      <c r="C1581">
        <v>9</v>
      </c>
      <c r="D1581">
        <v>5</v>
      </c>
      <c r="E1581">
        <v>2013</v>
      </c>
      <c r="F1581" s="1">
        <v>41403</v>
      </c>
      <c r="G1581" t="s">
        <v>2884</v>
      </c>
      <c r="H1581" t="s">
        <v>44</v>
      </c>
      <c r="I1581" t="s">
        <v>96</v>
      </c>
      <c r="J1581" t="s">
        <v>97</v>
      </c>
      <c r="K1581" t="s">
        <v>47</v>
      </c>
      <c r="L1581" t="s">
        <v>70</v>
      </c>
      <c r="M1581" t="s">
        <v>27</v>
      </c>
      <c r="N1581" t="s">
        <v>56</v>
      </c>
      <c r="O1581" t="s">
        <v>185</v>
      </c>
      <c r="P1581" t="s">
        <v>2885</v>
      </c>
      <c r="Q1581">
        <v>0</v>
      </c>
      <c r="R1581">
        <v>2671</v>
      </c>
      <c r="S1581">
        <v>534</v>
      </c>
      <c r="T1581">
        <v>7</v>
      </c>
      <c r="U1581" t="b">
        <v>0</v>
      </c>
    </row>
    <row r="1582" spans="1:21" x14ac:dyDescent="0.25">
      <c r="A1582" t="s">
        <v>2886</v>
      </c>
      <c r="B1582" s="1">
        <v>41403</v>
      </c>
      <c r="C1582">
        <v>9</v>
      </c>
      <c r="D1582">
        <v>5</v>
      </c>
      <c r="E1582">
        <v>2013</v>
      </c>
      <c r="F1582" s="1">
        <v>41403</v>
      </c>
      <c r="G1582" t="s">
        <v>554</v>
      </c>
      <c r="H1582" t="s">
        <v>126</v>
      </c>
      <c r="I1582" t="s">
        <v>127</v>
      </c>
      <c r="J1582" t="s">
        <v>127</v>
      </c>
      <c r="K1582" t="s">
        <v>25</v>
      </c>
      <c r="L1582" t="s">
        <v>37</v>
      </c>
      <c r="M1582" t="s">
        <v>98</v>
      </c>
      <c r="N1582" t="s">
        <v>28</v>
      </c>
      <c r="O1582" t="s">
        <v>54</v>
      </c>
      <c r="P1582" t="s">
        <v>1612</v>
      </c>
      <c r="Q1582">
        <v>1</v>
      </c>
      <c r="R1582">
        <v>23</v>
      </c>
      <c r="S1582">
        <v>-2</v>
      </c>
      <c r="T1582">
        <v>3</v>
      </c>
      <c r="U1582" t="b">
        <v>0</v>
      </c>
    </row>
    <row r="1583" spans="1:21" x14ac:dyDescent="0.25">
      <c r="A1583" t="s">
        <v>2887</v>
      </c>
      <c r="B1583" s="1">
        <v>41403</v>
      </c>
      <c r="C1583">
        <v>9</v>
      </c>
      <c r="D1583">
        <v>5</v>
      </c>
      <c r="E1583">
        <v>2013</v>
      </c>
      <c r="F1583" s="1">
        <v>41403</v>
      </c>
      <c r="G1583" t="s">
        <v>1173</v>
      </c>
      <c r="H1583" t="s">
        <v>67</v>
      </c>
      <c r="I1583" t="s">
        <v>68</v>
      </c>
      <c r="J1583" t="s">
        <v>2018</v>
      </c>
      <c r="K1583" t="s">
        <v>25</v>
      </c>
      <c r="L1583" t="s">
        <v>37</v>
      </c>
      <c r="M1583" t="s">
        <v>38</v>
      </c>
      <c r="N1583" t="s">
        <v>71</v>
      </c>
      <c r="O1583" t="s">
        <v>295</v>
      </c>
      <c r="P1583" t="s">
        <v>2888</v>
      </c>
      <c r="Q1583">
        <v>0</v>
      </c>
      <c r="R1583">
        <v>68</v>
      </c>
      <c r="S1583">
        <v>-23</v>
      </c>
      <c r="T1583">
        <v>2</v>
      </c>
      <c r="U1583" t="b">
        <v>0</v>
      </c>
    </row>
    <row r="1584" spans="1:21" x14ac:dyDescent="0.25">
      <c r="A1584" t="s">
        <v>2889</v>
      </c>
      <c r="B1584" s="1">
        <v>41403</v>
      </c>
      <c r="C1584">
        <v>9</v>
      </c>
      <c r="D1584">
        <v>5</v>
      </c>
      <c r="E1584">
        <v>2013</v>
      </c>
      <c r="F1584" s="1">
        <v>41403</v>
      </c>
      <c r="G1584" t="s">
        <v>2890</v>
      </c>
      <c r="H1584" t="s">
        <v>61</v>
      </c>
      <c r="I1584" t="s">
        <v>491</v>
      </c>
      <c r="J1584" t="s">
        <v>492</v>
      </c>
      <c r="K1584" t="s">
        <v>36</v>
      </c>
      <c r="L1584" t="s">
        <v>37</v>
      </c>
      <c r="M1584" t="s">
        <v>38</v>
      </c>
      <c r="N1584" t="s">
        <v>71</v>
      </c>
      <c r="O1584" t="s">
        <v>74</v>
      </c>
      <c r="P1584" t="s">
        <v>315</v>
      </c>
      <c r="Q1584">
        <v>0</v>
      </c>
      <c r="R1584">
        <v>184</v>
      </c>
      <c r="S1584">
        <v>59</v>
      </c>
      <c r="T1584">
        <v>3</v>
      </c>
      <c r="U1584" t="b">
        <v>1</v>
      </c>
    </row>
    <row r="1585" spans="1:21" x14ac:dyDescent="0.25">
      <c r="A1585" t="s">
        <v>2889</v>
      </c>
      <c r="B1585" s="1">
        <v>41403</v>
      </c>
      <c r="C1585">
        <v>9</v>
      </c>
      <c r="D1585">
        <v>5</v>
      </c>
      <c r="E1585">
        <v>2013</v>
      </c>
      <c r="F1585" s="1">
        <v>41403</v>
      </c>
      <c r="G1585" t="s">
        <v>2890</v>
      </c>
      <c r="H1585" t="s">
        <v>61</v>
      </c>
      <c r="I1585" t="s">
        <v>491</v>
      </c>
      <c r="J1585" t="s">
        <v>492</v>
      </c>
      <c r="K1585" t="s">
        <v>36</v>
      </c>
      <c r="L1585" t="s">
        <v>37</v>
      </c>
      <c r="M1585" t="s">
        <v>38</v>
      </c>
      <c r="N1585" t="s">
        <v>28</v>
      </c>
      <c r="O1585" t="s">
        <v>227</v>
      </c>
      <c r="P1585" t="s">
        <v>1937</v>
      </c>
      <c r="Q1585">
        <v>0</v>
      </c>
      <c r="R1585">
        <v>46</v>
      </c>
      <c r="S1585">
        <v>9</v>
      </c>
      <c r="T1585">
        <v>4</v>
      </c>
      <c r="U1585" t="b">
        <v>1</v>
      </c>
    </row>
    <row r="1586" spans="1:21" x14ac:dyDescent="0.25">
      <c r="A1586" t="s">
        <v>2889</v>
      </c>
      <c r="B1586" s="1">
        <v>41403</v>
      </c>
      <c r="C1586">
        <v>9</v>
      </c>
      <c r="D1586">
        <v>5</v>
      </c>
      <c r="E1586">
        <v>2013</v>
      </c>
      <c r="F1586" s="1">
        <v>41403</v>
      </c>
      <c r="G1586" t="s">
        <v>2890</v>
      </c>
      <c r="H1586" t="s">
        <v>61</v>
      </c>
      <c r="I1586" t="s">
        <v>491</v>
      </c>
      <c r="J1586" t="s">
        <v>492</v>
      </c>
      <c r="K1586" t="s">
        <v>36</v>
      </c>
      <c r="L1586" t="s">
        <v>37</v>
      </c>
      <c r="M1586" t="s">
        <v>38</v>
      </c>
      <c r="N1586" t="s">
        <v>28</v>
      </c>
      <c r="O1586" t="s">
        <v>29</v>
      </c>
      <c r="P1586" t="s">
        <v>2644</v>
      </c>
      <c r="Q1586">
        <v>0</v>
      </c>
      <c r="R1586">
        <v>187</v>
      </c>
      <c r="S1586">
        <v>77</v>
      </c>
      <c r="T1586">
        <v>9</v>
      </c>
      <c r="U1586" t="b">
        <v>1</v>
      </c>
    </row>
    <row r="1587" spans="1:21" x14ac:dyDescent="0.25">
      <c r="A1587" t="s">
        <v>2889</v>
      </c>
      <c r="B1587" s="1">
        <v>41403</v>
      </c>
      <c r="C1587">
        <v>9</v>
      </c>
      <c r="D1587">
        <v>5</v>
      </c>
      <c r="E1587">
        <v>2013</v>
      </c>
      <c r="F1587" s="1">
        <v>41403</v>
      </c>
      <c r="G1587" t="s">
        <v>2890</v>
      </c>
      <c r="H1587" t="s">
        <v>61</v>
      </c>
      <c r="I1587" t="s">
        <v>491</v>
      </c>
      <c r="J1587" t="s">
        <v>492</v>
      </c>
      <c r="K1587" t="s">
        <v>36</v>
      </c>
      <c r="L1587" t="s">
        <v>37</v>
      </c>
      <c r="M1587" t="s">
        <v>38</v>
      </c>
      <c r="N1587" t="s">
        <v>28</v>
      </c>
      <c r="O1587" t="s">
        <v>183</v>
      </c>
      <c r="P1587" t="s">
        <v>2891</v>
      </c>
      <c r="Q1587">
        <v>0</v>
      </c>
      <c r="R1587">
        <v>76</v>
      </c>
      <c r="S1587">
        <v>7</v>
      </c>
      <c r="T1587">
        <v>3</v>
      </c>
      <c r="U1587" t="b">
        <v>0</v>
      </c>
    </row>
    <row r="1588" spans="1:21" x14ac:dyDescent="0.25">
      <c r="A1588" t="s">
        <v>2889</v>
      </c>
      <c r="B1588" s="1">
        <v>41403</v>
      </c>
      <c r="C1588">
        <v>9</v>
      </c>
      <c r="D1588">
        <v>5</v>
      </c>
      <c r="E1588">
        <v>2013</v>
      </c>
      <c r="F1588" s="1">
        <v>41403</v>
      </c>
      <c r="G1588" t="s">
        <v>2890</v>
      </c>
      <c r="H1588" t="s">
        <v>61</v>
      </c>
      <c r="I1588" t="s">
        <v>491</v>
      </c>
      <c r="J1588" t="s">
        <v>492</v>
      </c>
      <c r="K1588" t="s">
        <v>36</v>
      </c>
      <c r="L1588" t="s">
        <v>37</v>
      </c>
      <c r="M1588" t="s">
        <v>38</v>
      </c>
      <c r="N1588" t="s">
        <v>56</v>
      </c>
      <c r="O1588" t="s">
        <v>57</v>
      </c>
      <c r="P1588" t="s">
        <v>1354</v>
      </c>
      <c r="Q1588">
        <v>0</v>
      </c>
      <c r="R1588">
        <v>312</v>
      </c>
      <c r="S1588">
        <v>51</v>
      </c>
      <c r="T1588">
        <v>3</v>
      </c>
      <c r="U1588" t="b">
        <v>0</v>
      </c>
    </row>
    <row r="1589" spans="1:21" x14ac:dyDescent="0.25">
      <c r="A1589" t="s">
        <v>2889</v>
      </c>
      <c r="B1589" s="1">
        <v>41403</v>
      </c>
      <c r="C1589">
        <v>9</v>
      </c>
      <c r="D1589">
        <v>5</v>
      </c>
      <c r="E1589">
        <v>2013</v>
      </c>
      <c r="F1589" s="1">
        <v>41403</v>
      </c>
      <c r="G1589" t="s">
        <v>2890</v>
      </c>
      <c r="H1589" t="s">
        <v>61</v>
      </c>
      <c r="I1589" t="s">
        <v>491</v>
      </c>
      <c r="J1589" t="s">
        <v>492</v>
      </c>
      <c r="K1589" t="s">
        <v>36</v>
      </c>
      <c r="L1589" t="s">
        <v>37</v>
      </c>
      <c r="M1589" t="s">
        <v>38</v>
      </c>
      <c r="N1589" t="s">
        <v>56</v>
      </c>
      <c r="O1589" t="s">
        <v>104</v>
      </c>
      <c r="P1589" t="s">
        <v>2892</v>
      </c>
      <c r="Q1589">
        <v>0</v>
      </c>
      <c r="R1589">
        <v>721</v>
      </c>
      <c r="S1589">
        <v>34</v>
      </c>
      <c r="T1589">
        <v>5</v>
      </c>
      <c r="U1589" t="b">
        <v>0</v>
      </c>
    </row>
    <row r="1590" spans="1:21" x14ac:dyDescent="0.25">
      <c r="A1590" t="s">
        <v>2893</v>
      </c>
      <c r="B1590" s="1">
        <v>41403</v>
      </c>
      <c r="C1590">
        <v>9</v>
      </c>
      <c r="D1590">
        <v>5</v>
      </c>
      <c r="E1590">
        <v>2013</v>
      </c>
      <c r="F1590" s="1">
        <v>41403</v>
      </c>
      <c r="G1590" t="s">
        <v>361</v>
      </c>
      <c r="H1590" t="s">
        <v>33</v>
      </c>
      <c r="I1590" t="s">
        <v>167</v>
      </c>
      <c r="J1590" t="s">
        <v>469</v>
      </c>
      <c r="K1590" t="s">
        <v>36</v>
      </c>
      <c r="L1590" t="s">
        <v>37</v>
      </c>
      <c r="M1590" t="s">
        <v>38</v>
      </c>
      <c r="N1590" t="s">
        <v>56</v>
      </c>
      <c r="O1590" t="s">
        <v>81</v>
      </c>
      <c r="P1590" t="s">
        <v>2894</v>
      </c>
      <c r="Q1590">
        <v>0</v>
      </c>
      <c r="R1590">
        <v>166</v>
      </c>
      <c r="S1590">
        <v>27</v>
      </c>
      <c r="T1590">
        <v>3</v>
      </c>
      <c r="U1590" t="b">
        <v>1</v>
      </c>
    </row>
    <row r="1591" spans="1:21" x14ac:dyDescent="0.25">
      <c r="A1591" t="s">
        <v>2895</v>
      </c>
      <c r="B1591" s="1">
        <v>41403</v>
      </c>
      <c r="C1591">
        <v>9</v>
      </c>
      <c r="D1591">
        <v>5</v>
      </c>
      <c r="E1591">
        <v>2013</v>
      </c>
      <c r="F1591" s="1">
        <v>41403</v>
      </c>
      <c r="G1591" t="s">
        <v>2015</v>
      </c>
      <c r="H1591" t="s">
        <v>67</v>
      </c>
      <c r="I1591" t="s">
        <v>68</v>
      </c>
      <c r="J1591" t="s">
        <v>197</v>
      </c>
      <c r="K1591" t="s">
        <v>25</v>
      </c>
      <c r="L1591" t="s">
        <v>37</v>
      </c>
      <c r="M1591" t="s">
        <v>38</v>
      </c>
      <c r="N1591" t="s">
        <v>71</v>
      </c>
      <c r="O1591" t="s">
        <v>72</v>
      </c>
      <c r="P1591" t="s">
        <v>2896</v>
      </c>
      <c r="Q1591">
        <v>0</v>
      </c>
      <c r="R1591">
        <v>1460</v>
      </c>
      <c r="S1591">
        <v>336</v>
      </c>
      <c r="T1591">
        <v>4</v>
      </c>
      <c r="U1591" t="b">
        <v>0</v>
      </c>
    </row>
    <row r="1592" spans="1:21" x14ac:dyDescent="0.25">
      <c r="A1592" t="s">
        <v>2895</v>
      </c>
      <c r="B1592" s="1">
        <v>41403</v>
      </c>
      <c r="C1592">
        <v>9</v>
      </c>
      <c r="D1592">
        <v>5</v>
      </c>
      <c r="E1592">
        <v>2013</v>
      </c>
      <c r="F1592" s="1">
        <v>41403</v>
      </c>
      <c r="G1592" t="s">
        <v>2015</v>
      </c>
      <c r="H1592" t="s">
        <v>67</v>
      </c>
      <c r="I1592" t="s">
        <v>68</v>
      </c>
      <c r="J1592" t="s">
        <v>197</v>
      </c>
      <c r="K1592" t="s">
        <v>25</v>
      </c>
      <c r="L1592" t="s">
        <v>37</v>
      </c>
      <c r="M1592" t="s">
        <v>38</v>
      </c>
      <c r="N1592" t="s">
        <v>28</v>
      </c>
      <c r="O1592" t="s">
        <v>90</v>
      </c>
      <c r="P1592" t="s">
        <v>2448</v>
      </c>
      <c r="Q1592">
        <v>0</v>
      </c>
      <c r="R1592">
        <v>249</v>
      </c>
      <c r="S1592">
        <v>112</v>
      </c>
      <c r="T1592">
        <v>3</v>
      </c>
      <c r="U1592" t="b">
        <v>0</v>
      </c>
    </row>
    <row r="1593" spans="1:21" x14ac:dyDescent="0.25">
      <c r="A1593" t="s">
        <v>2895</v>
      </c>
      <c r="B1593" s="1">
        <v>41403</v>
      </c>
      <c r="C1593">
        <v>9</v>
      </c>
      <c r="D1593">
        <v>5</v>
      </c>
      <c r="E1593">
        <v>2013</v>
      </c>
      <c r="F1593" s="1">
        <v>41403</v>
      </c>
      <c r="G1593" t="s">
        <v>2015</v>
      </c>
      <c r="H1593" t="s">
        <v>67</v>
      </c>
      <c r="I1593" t="s">
        <v>68</v>
      </c>
      <c r="J1593" t="s">
        <v>197</v>
      </c>
      <c r="K1593" t="s">
        <v>25</v>
      </c>
      <c r="L1593" t="s">
        <v>37</v>
      </c>
      <c r="M1593" t="s">
        <v>38</v>
      </c>
      <c r="N1593" t="s">
        <v>28</v>
      </c>
      <c r="O1593" t="s">
        <v>39</v>
      </c>
      <c r="P1593" t="s">
        <v>1018</v>
      </c>
      <c r="Q1593">
        <v>0</v>
      </c>
      <c r="R1593">
        <v>22</v>
      </c>
      <c r="S1593">
        <v>8</v>
      </c>
      <c r="T1593">
        <v>3</v>
      </c>
      <c r="U1593" t="b">
        <v>0</v>
      </c>
    </row>
    <row r="1594" spans="1:21" x14ac:dyDescent="0.25">
      <c r="A1594" t="s">
        <v>2895</v>
      </c>
      <c r="B1594" s="1">
        <v>41403</v>
      </c>
      <c r="C1594">
        <v>9</v>
      </c>
      <c r="D1594">
        <v>5</v>
      </c>
      <c r="E1594">
        <v>2013</v>
      </c>
      <c r="F1594" s="1">
        <v>41403</v>
      </c>
      <c r="G1594" t="s">
        <v>2015</v>
      </c>
      <c r="H1594" t="s">
        <v>67</v>
      </c>
      <c r="I1594" t="s">
        <v>68</v>
      </c>
      <c r="J1594" t="s">
        <v>197</v>
      </c>
      <c r="K1594" t="s">
        <v>25</v>
      </c>
      <c r="L1594" t="s">
        <v>37</v>
      </c>
      <c r="M1594" t="s">
        <v>38</v>
      </c>
      <c r="N1594" t="s">
        <v>28</v>
      </c>
      <c r="O1594" t="s">
        <v>227</v>
      </c>
      <c r="P1594" t="s">
        <v>1395</v>
      </c>
      <c r="Q1594">
        <v>0</v>
      </c>
      <c r="R1594">
        <v>46</v>
      </c>
      <c r="S1594">
        <v>3</v>
      </c>
      <c r="T1594">
        <v>4</v>
      </c>
      <c r="U1594" t="b">
        <v>0</v>
      </c>
    </row>
    <row r="1595" spans="1:21" x14ac:dyDescent="0.25">
      <c r="A1595" t="s">
        <v>2897</v>
      </c>
      <c r="B1595" s="1">
        <v>41404</v>
      </c>
      <c r="C1595">
        <v>10</v>
      </c>
      <c r="D1595">
        <v>5</v>
      </c>
      <c r="E1595">
        <v>2013</v>
      </c>
      <c r="F1595" s="1">
        <v>41404</v>
      </c>
      <c r="G1595" t="s">
        <v>2596</v>
      </c>
      <c r="H1595" t="s">
        <v>61</v>
      </c>
      <c r="I1595" t="s">
        <v>62</v>
      </c>
      <c r="J1595" t="s">
        <v>2898</v>
      </c>
      <c r="K1595" t="s">
        <v>36</v>
      </c>
      <c r="L1595" t="s">
        <v>37</v>
      </c>
      <c r="M1595" t="s">
        <v>38</v>
      </c>
      <c r="N1595" t="s">
        <v>71</v>
      </c>
      <c r="O1595" t="s">
        <v>74</v>
      </c>
      <c r="P1595" t="s">
        <v>355</v>
      </c>
      <c r="Q1595">
        <v>0</v>
      </c>
      <c r="R1595">
        <v>421</v>
      </c>
      <c r="S1595">
        <v>-14</v>
      </c>
      <c r="T1595">
        <v>1</v>
      </c>
      <c r="U1595" t="b">
        <v>0</v>
      </c>
    </row>
    <row r="1596" spans="1:21" x14ac:dyDescent="0.25">
      <c r="A1596" t="s">
        <v>2899</v>
      </c>
      <c r="B1596" s="1">
        <v>41404</v>
      </c>
      <c r="C1596">
        <v>10</v>
      </c>
      <c r="D1596">
        <v>5</v>
      </c>
      <c r="E1596">
        <v>2013</v>
      </c>
      <c r="F1596" s="1">
        <v>41404</v>
      </c>
      <c r="G1596" t="s">
        <v>2900</v>
      </c>
      <c r="H1596" t="s">
        <v>33</v>
      </c>
      <c r="I1596" t="s">
        <v>234</v>
      </c>
      <c r="J1596" t="s">
        <v>235</v>
      </c>
      <c r="K1596" t="s">
        <v>36</v>
      </c>
      <c r="L1596" t="s">
        <v>70</v>
      </c>
      <c r="M1596" t="s">
        <v>38</v>
      </c>
      <c r="N1596" t="s">
        <v>28</v>
      </c>
      <c r="O1596" t="s">
        <v>29</v>
      </c>
      <c r="P1596" t="s">
        <v>2901</v>
      </c>
      <c r="Q1596">
        <v>1</v>
      </c>
      <c r="R1596">
        <v>24</v>
      </c>
      <c r="S1596">
        <v>-10</v>
      </c>
      <c r="T1596">
        <v>1</v>
      </c>
      <c r="U1596" t="b">
        <v>1</v>
      </c>
    </row>
    <row r="1597" spans="1:21" x14ac:dyDescent="0.25">
      <c r="A1597" t="s">
        <v>2902</v>
      </c>
      <c r="B1597" s="1">
        <v>41404</v>
      </c>
      <c r="C1597">
        <v>10</v>
      </c>
      <c r="D1597">
        <v>5</v>
      </c>
      <c r="E1597">
        <v>2013</v>
      </c>
      <c r="F1597" s="1">
        <v>41404</v>
      </c>
      <c r="G1597" t="s">
        <v>2903</v>
      </c>
      <c r="H1597" t="s">
        <v>320</v>
      </c>
      <c r="I1597" t="s">
        <v>321</v>
      </c>
      <c r="J1597" t="s">
        <v>321</v>
      </c>
      <c r="K1597" t="s">
        <v>36</v>
      </c>
      <c r="L1597" t="s">
        <v>70</v>
      </c>
      <c r="M1597" t="s">
        <v>38</v>
      </c>
      <c r="N1597" t="s">
        <v>56</v>
      </c>
      <c r="O1597" t="s">
        <v>81</v>
      </c>
      <c r="P1597" t="s">
        <v>1751</v>
      </c>
      <c r="Q1597">
        <v>0</v>
      </c>
      <c r="R1597">
        <v>488</v>
      </c>
      <c r="S1597">
        <v>244</v>
      </c>
      <c r="T1597">
        <v>6</v>
      </c>
      <c r="U1597" t="b">
        <v>0</v>
      </c>
    </row>
    <row r="1598" spans="1:21" x14ac:dyDescent="0.25">
      <c r="A1598" t="s">
        <v>2899</v>
      </c>
      <c r="B1598" s="1">
        <v>41404</v>
      </c>
      <c r="C1598">
        <v>10</v>
      </c>
      <c r="D1598">
        <v>5</v>
      </c>
      <c r="E1598">
        <v>2013</v>
      </c>
      <c r="F1598" s="1">
        <v>41404</v>
      </c>
      <c r="G1598" t="s">
        <v>2900</v>
      </c>
      <c r="H1598" t="s">
        <v>33</v>
      </c>
      <c r="I1598" t="s">
        <v>234</v>
      </c>
      <c r="J1598" t="s">
        <v>235</v>
      </c>
      <c r="K1598" t="s">
        <v>36</v>
      </c>
      <c r="L1598" t="s">
        <v>70</v>
      </c>
      <c r="M1598" t="s">
        <v>38</v>
      </c>
      <c r="N1598" t="s">
        <v>56</v>
      </c>
      <c r="O1598" t="s">
        <v>81</v>
      </c>
      <c r="P1598" t="s">
        <v>2904</v>
      </c>
      <c r="Q1598">
        <v>1</v>
      </c>
      <c r="R1598">
        <v>78</v>
      </c>
      <c r="S1598">
        <v>-72</v>
      </c>
      <c r="T1598">
        <v>6</v>
      </c>
      <c r="U1598" t="b">
        <v>1</v>
      </c>
    </row>
    <row r="1599" spans="1:21" x14ac:dyDescent="0.25">
      <c r="A1599" t="s">
        <v>2905</v>
      </c>
      <c r="B1599" s="1">
        <v>41405</v>
      </c>
      <c r="C1599">
        <v>11</v>
      </c>
      <c r="D1599">
        <v>5</v>
      </c>
      <c r="E1599">
        <v>2013</v>
      </c>
      <c r="F1599" s="1">
        <v>41405</v>
      </c>
      <c r="G1599" t="s">
        <v>2906</v>
      </c>
      <c r="H1599" t="s">
        <v>67</v>
      </c>
      <c r="I1599" t="s">
        <v>68</v>
      </c>
      <c r="J1599" t="s">
        <v>2907</v>
      </c>
      <c r="K1599" t="s">
        <v>25</v>
      </c>
      <c r="L1599" t="s">
        <v>37</v>
      </c>
      <c r="M1599" t="s">
        <v>27</v>
      </c>
      <c r="N1599" t="s">
        <v>28</v>
      </c>
      <c r="O1599" t="s">
        <v>90</v>
      </c>
      <c r="P1599" t="s">
        <v>2908</v>
      </c>
      <c r="Q1599">
        <v>0</v>
      </c>
      <c r="R1599">
        <v>344</v>
      </c>
      <c r="S1599">
        <v>10</v>
      </c>
      <c r="T1599">
        <v>5</v>
      </c>
      <c r="U1599" t="b">
        <v>0</v>
      </c>
    </row>
    <row r="1600" spans="1:21" x14ac:dyDescent="0.25">
      <c r="A1600" t="s">
        <v>2905</v>
      </c>
      <c r="B1600" s="1">
        <v>41405</v>
      </c>
      <c r="C1600">
        <v>11</v>
      </c>
      <c r="D1600">
        <v>5</v>
      </c>
      <c r="E1600">
        <v>2013</v>
      </c>
      <c r="F1600" s="1">
        <v>41405</v>
      </c>
      <c r="G1600" t="s">
        <v>2906</v>
      </c>
      <c r="H1600" t="s">
        <v>67</v>
      </c>
      <c r="I1600" t="s">
        <v>68</v>
      </c>
      <c r="J1600" t="s">
        <v>2907</v>
      </c>
      <c r="K1600" t="s">
        <v>25</v>
      </c>
      <c r="L1600" t="s">
        <v>37</v>
      </c>
      <c r="M1600" t="s">
        <v>27</v>
      </c>
      <c r="N1600" t="s">
        <v>28</v>
      </c>
      <c r="O1600" t="s">
        <v>48</v>
      </c>
      <c r="P1600" t="s">
        <v>807</v>
      </c>
      <c r="Q1600">
        <v>0</v>
      </c>
      <c r="R1600">
        <v>29</v>
      </c>
      <c r="S1600">
        <v>1</v>
      </c>
      <c r="T1600">
        <v>1</v>
      </c>
      <c r="U1600" t="b">
        <v>1</v>
      </c>
    </row>
    <row r="1601" spans="1:21" x14ac:dyDescent="0.25">
      <c r="A1601" t="s">
        <v>2905</v>
      </c>
      <c r="B1601" s="1">
        <v>41405</v>
      </c>
      <c r="C1601">
        <v>11</v>
      </c>
      <c r="D1601">
        <v>5</v>
      </c>
      <c r="E1601">
        <v>2013</v>
      </c>
      <c r="F1601" s="1">
        <v>41405</v>
      </c>
      <c r="G1601" t="s">
        <v>2906</v>
      </c>
      <c r="H1601" t="s">
        <v>67</v>
      </c>
      <c r="I1601" t="s">
        <v>68</v>
      </c>
      <c r="J1601" t="s">
        <v>2907</v>
      </c>
      <c r="K1601" t="s">
        <v>25</v>
      </c>
      <c r="L1601" t="s">
        <v>37</v>
      </c>
      <c r="M1601" t="s">
        <v>27</v>
      </c>
      <c r="N1601" t="s">
        <v>28</v>
      </c>
      <c r="O1601" t="s">
        <v>39</v>
      </c>
      <c r="P1601" t="s">
        <v>1451</v>
      </c>
      <c r="Q1601">
        <v>0</v>
      </c>
      <c r="R1601">
        <v>14</v>
      </c>
      <c r="S1601">
        <v>3</v>
      </c>
      <c r="T1601">
        <v>1</v>
      </c>
      <c r="U1601" t="b">
        <v>0</v>
      </c>
    </row>
    <row r="1602" spans="1:21" x14ac:dyDescent="0.25">
      <c r="A1602" t="s">
        <v>2905</v>
      </c>
      <c r="B1602" s="1">
        <v>41405</v>
      </c>
      <c r="C1602">
        <v>11</v>
      </c>
      <c r="D1602">
        <v>5</v>
      </c>
      <c r="E1602">
        <v>2013</v>
      </c>
      <c r="F1602" s="1">
        <v>41405</v>
      </c>
      <c r="G1602" t="s">
        <v>2906</v>
      </c>
      <c r="H1602" t="s">
        <v>67</v>
      </c>
      <c r="I1602" t="s">
        <v>68</v>
      </c>
      <c r="J1602" t="s">
        <v>2907</v>
      </c>
      <c r="K1602" t="s">
        <v>25</v>
      </c>
      <c r="L1602" t="s">
        <v>37</v>
      </c>
      <c r="M1602" t="s">
        <v>27</v>
      </c>
      <c r="N1602" t="s">
        <v>56</v>
      </c>
      <c r="O1602" t="s">
        <v>81</v>
      </c>
      <c r="P1602" t="s">
        <v>2909</v>
      </c>
      <c r="Q1602">
        <v>0</v>
      </c>
      <c r="R1602">
        <v>206</v>
      </c>
      <c r="S1602">
        <v>27</v>
      </c>
      <c r="T1602">
        <v>7</v>
      </c>
      <c r="U1602" t="b">
        <v>1</v>
      </c>
    </row>
    <row r="1603" spans="1:21" x14ac:dyDescent="0.25">
      <c r="A1603" t="s">
        <v>2910</v>
      </c>
      <c r="B1603" s="1">
        <v>41405</v>
      </c>
      <c r="C1603">
        <v>11</v>
      </c>
      <c r="D1603">
        <v>5</v>
      </c>
      <c r="E1603">
        <v>2013</v>
      </c>
      <c r="F1603" s="1">
        <v>41405</v>
      </c>
      <c r="G1603" t="s">
        <v>2625</v>
      </c>
      <c r="H1603" t="s">
        <v>61</v>
      </c>
      <c r="I1603" t="s">
        <v>115</v>
      </c>
      <c r="J1603" t="s">
        <v>1503</v>
      </c>
      <c r="K1603" t="s">
        <v>36</v>
      </c>
      <c r="L1603" t="s">
        <v>70</v>
      </c>
      <c r="M1603" t="s">
        <v>27</v>
      </c>
      <c r="N1603" t="s">
        <v>71</v>
      </c>
      <c r="O1603" t="s">
        <v>74</v>
      </c>
      <c r="P1603" t="s">
        <v>1744</v>
      </c>
      <c r="Q1603">
        <v>0</v>
      </c>
      <c r="R1603">
        <v>1269</v>
      </c>
      <c r="S1603">
        <v>14</v>
      </c>
      <c r="T1603">
        <v>3</v>
      </c>
      <c r="U1603" t="b">
        <v>1</v>
      </c>
    </row>
    <row r="1604" spans="1:21" x14ac:dyDescent="0.25">
      <c r="A1604" t="s">
        <v>2911</v>
      </c>
      <c r="B1604" s="1">
        <v>41405</v>
      </c>
      <c r="C1604">
        <v>11</v>
      </c>
      <c r="D1604">
        <v>5</v>
      </c>
      <c r="E1604">
        <v>2013</v>
      </c>
      <c r="F1604" s="1">
        <v>41405</v>
      </c>
      <c r="G1604" t="s">
        <v>2583</v>
      </c>
      <c r="H1604" t="s">
        <v>293</v>
      </c>
      <c r="I1604" t="s">
        <v>294</v>
      </c>
      <c r="J1604" t="s">
        <v>294</v>
      </c>
      <c r="K1604" t="s">
        <v>36</v>
      </c>
      <c r="L1604" t="s">
        <v>70</v>
      </c>
      <c r="M1604" t="s">
        <v>27</v>
      </c>
      <c r="N1604" t="s">
        <v>28</v>
      </c>
      <c r="O1604" t="s">
        <v>48</v>
      </c>
      <c r="P1604" t="s">
        <v>511</v>
      </c>
      <c r="Q1604">
        <v>1</v>
      </c>
      <c r="R1604">
        <v>124</v>
      </c>
      <c r="S1604">
        <v>-42</v>
      </c>
      <c r="T1604">
        <v>5</v>
      </c>
      <c r="U1604" t="b">
        <v>0</v>
      </c>
    </row>
    <row r="1605" spans="1:21" x14ac:dyDescent="0.25">
      <c r="A1605" t="s">
        <v>2912</v>
      </c>
      <c r="B1605" s="1">
        <v>41405</v>
      </c>
      <c r="C1605">
        <v>11</v>
      </c>
      <c r="D1605">
        <v>5</v>
      </c>
      <c r="E1605">
        <v>2013</v>
      </c>
      <c r="F1605" s="1">
        <v>41405</v>
      </c>
      <c r="G1605" t="s">
        <v>1356</v>
      </c>
      <c r="H1605" t="s">
        <v>33</v>
      </c>
      <c r="I1605" t="s">
        <v>80</v>
      </c>
      <c r="J1605" t="s">
        <v>80</v>
      </c>
      <c r="K1605" t="s">
        <v>36</v>
      </c>
      <c r="L1605" t="s">
        <v>70</v>
      </c>
      <c r="M1605" t="s">
        <v>38</v>
      </c>
      <c r="N1605" t="s">
        <v>28</v>
      </c>
      <c r="O1605" t="s">
        <v>54</v>
      </c>
      <c r="P1605" t="s">
        <v>2395</v>
      </c>
      <c r="Q1605">
        <v>0</v>
      </c>
      <c r="R1605">
        <v>247</v>
      </c>
      <c r="S1605">
        <v>31</v>
      </c>
      <c r="T1605">
        <v>5</v>
      </c>
      <c r="U1605" t="b">
        <v>1</v>
      </c>
    </row>
    <row r="1606" spans="1:21" x14ac:dyDescent="0.25">
      <c r="A1606" t="s">
        <v>2913</v>
      </c>
      <c r="B1606" s="1">
        <v>41406</v>
      </c>
      <c r="C1606">
        <v>12</v>
      </c>
      <c r="D1606">
        <v>5</v>
      </c>
      <c r="E1606">
        <v>2013</v>
      </c>
      <c r="F1606" s="1">
        <v>41406</v>
      </c>
      <c r="G1606" t="s">
        <v>1345</v>
      </c>
      <c r="H1606" t="s">
        <v>33</v>
      </c>
      <c r="I1606" t="s">
        <v>34</v>
      </c>
      <c r="J1606" t="s">
        <v>991</v>
      </c>
      <c r="K1606" t="s">
        <v>36</v>
      </c>
      <c r="L1606" t="s">
        <v>26</v>
      </c>
      <c r="M1606" t="s">
        <v>268</v>
      </c>
      <c r="N1606" t="s">
        <v>28</v>
      </c>
      <c r="O1606" t="s">
        <v>48</v>
      </c>
      <c r="P1606" t="s">
        <v>1904</v>
      </c>
      <c r="Q1606">
        <v>0</v>
      </c>
      <c r="R1606">
        <v>245</v>
      </c>
      <c r="S1606">
        <v>122</v>
      </c>
      <c r="T1606">
        <v>5</v>
      </c>
      <c r="U1606" t="b">
        <v>1</v>
      </c>
    </row>
    <row r="1607" spans="1:21" x14ac:dyDescent="0.25">
      <c r="A1607" t="s">
        <v>2914</v>
      </c>
      <c r="B1607" s="1">
        <v>41406</v>
      </c>
      <c r="C1607">
        <v>12</v>
      </c>
      <c r="D1607">
        <v>5</v>
      </c>
      <c r="E1607">
        <v>2013</v>
      </c>
      <c r="F1607" s="1">
        <v>41406</v>
      </c>
      <c r="G1607" t="s">
        <v>1810</v>
      </c>
      <c r="H1607" t="s">
        <v>67</v>
      </c>
      <c r="I1607" t="s">
        <v>496</v>
      </c>
      <c r="J1607" t="s">
        <v>2074</v>
      </c>
      <c r="K1607" t="s">
        <v>25</v>
      </c>
      <c r="L1607" t="s">
        <v>26</v>
      </c>
      <c r="M1607" t="s">
        <v>98</v>
      </c>
      <c r="N1607" t="s">
        <v>28</v>
      </c>
      <c r="O1607" t="s">
        <v>39</v>
      </c>
      <c r="P1607" t="s">
        <v>204</v>
      </c>
      <c r="Q1607">
        <v>0</v>
      </c>
      <c r="R1607">
        <v>82</v>
      </c>
      <c r="S1607">
        <v>23</v>
      </c>
      <c r="T1607">
        <v>3</v>
      </c>
      <c r="U1607" t="b">
        <v>1</v>
      </c>
    </row>
    <row r="1608" spans="1:21" x14ac:dyDescent="0.25">
      <c r="A1608" t="s">
        <v>2915</v>
      </c>
      <c r="B1608" s="1">
        <v>41406</v>
      </c>
      <c r="C1608">
        <v>12</v>
      </c>
      <c r="D1608">
        <v>5</v>
      </c>
      <c r="E1608">
        <v>2013</v>
      </c>
      <c r="F1608" s="1">
        <v>41406</v>
      </c>
      <c r="G1608" t="s">
        <v>330</v>
      </c>
      <c r="H1608" t="s">
        <v>61</v>
      </c>
      <c r="I1608" t="s">
        <v>450</v>
      </c>
      <c r="J1608" t="s">
        <v>489</v>
      </c>
      <c r="K1608" t="s">
        <v>36</v>
      </c>
      <c r="L1608" t="s">
        <v>37</v>
      </c>
      <c r="M1608" t="s">
        <v>38</v>
      </c>
      <c r="N1608" t="s">
        <v>28</v>
      </c>
      <c r="O1608" t="s">
        <v>48</v>
      </c>
      <c r="P1608" t="s">
        <v>2239</v>
      </c>
      <c r="Q1608">
        <v>0</v>
      </c>
      <c r="R1608">
        <v>49</v>
      </c>
      <c r="S1608">
        <v>20</v>
      </c>
      <c r="T1608">
        <v>2</v>
      </c>
      <c r="U1608" t="b">
        <v>1</v>
      </c>
    </row>
    <row r="1609" spans="1:21" x14ac:dyDescent="0.25">
      <c r="A1609" t="s">
        <v>2916</v>
      </c>
      <c r="B1609" s="1">
        <v>41406</v>
      </c>
      <c r="C1609">
        <v>12</v>
      </c>
      <c r="D1609">
        <v>5</v>
      </c>
      <c r="E1609">
        <v>2013</v>
      </c>
      <c r="F1609" s="1">
        <v>41406</v>
      </c>
      <c r="G1609" t="s">
        <v>2917</v>
      </c>
      <c r="H1609" t="s">
        <v>33</v>
      </c>
      <c r="I1609" t="s">
        <v>201</v>
      </c>
      <c r="J1609" t="s">
        <v>2918</v>
      </c>
      <c r="K1609" t="s">
        <v>36</v>
      </c>
      <c r="L1609" t="s">
        <v>26</v>
      </c>
      <c r="M1609" t="s">
        <v>38</v>
      </c>
      <c r="N1609" t="s">
        <v>28</v>
      </c>
      <c r="O1609" t="s">
        <v>111</v>
      </c>
      <c r="P1609" t="s">
        <v>1718</v>
      </c>
      <c r="Q1609">
        <v>0</v>
      </c>
      <c r="R1609">
        <v>143</v>
      </c>
      <c r="S1609">
        <v>70</v>
      </c>
      <c r="T1609">
        <v>3</v>
      </c>
      <c r="U1609" t="b">
        <v>1</v>
      </c>
    </row>
    <row r="1610" spans="1:21" x14ac:dyDescent="0.25">
      <c r="A1610" t="s">
        <v>2916</v>
      </c>
      <c r="B1610" s="1">
        <v>41406</v>
      </c>
      <c r="C1610">
        <v>12</v>
      </c>
      <c r="D1610">
        <v>5</v>
      </c>
      <c r="E1610">
        <v>2013</v>
      </c>
      <c r="F1610" s="1">
        <v>41406</v>
      </c>
      <c r="G1610" t="s">
        <v>2917</v>
      </c>
      <c r="H1610" t="s">
        <v>33</v>
      </c>
      <c r="I1610" t="s">
        <v>201</v>
      </c>
      <c r="J1610" t="s">
        <v>2918</v>
      </c>
      <c r="K1610" t="s">
        <v>36</v>
      </c>
      <c r="L1610" t="s">
        <v>26</v>
      </c>
      <c r="M1610" t="s">
        <v>38</v>
      </c>
      <c r="N1610" t="s">
        <v>28</v>
      </c>
      <c r="O1610" t="s">
        <v>151</v>
      </c>
      <c r="P1610" t="s">
        <v>2919</v>
      </c>
      <c r="Q1610">
        <v>0</v>
      </c>
      <c r="R1610">
        <v>34</v>
      </c>
      <c r="S1610">
        <v>15</v>
      </c>
      <c r="T1610">
        <v>3</v>
      </c>
      <c r="U1610" t="b">
        <v>1</v>
      </c>
    </row>
    <row r="1611" spans="1:21" x14ac:dyDescent="0.25">
      <c r="A1611" t="s">
        <v>2915</v>
      </c>
      <c r="B1611" s="1">
        <v>41406</v>
      </c>
      <c r="C1611">
        <v>12</v>
      </c>
      <c r="D1611">
        <v>5</v>
      </c>
      <c r="E1611">
        <v>2013</v>
      </c>
      <c r="F1611" s="1">
        <v>41406</v>
      </c>
      <c r="G1611" t="s">
        <v>330</v>
      </c>
      <c r="H1611" t="s">
        <v>61</v>
      </c>
      <c r="I1611" t="s">
        <v>450</v>
      </c>
      <c r="J1611" t="s">
        <v>489</v>
      </c>
      <c r="K1611" t="s">
        <v>36</v>
      </c>
      <c r="L1611" t="s">
        <v>37</v>
      </c>
      <c r="M1611" t="s">
        <v>38</v>
      </c>
      <c r="N1611" t="s">
        <v>56</v>
      </c>
      <c r="O1611" t="s">
        <v>57</v>
      </c>
      <c r="P1611" t="s">
        <v>1825</v>
      </c>
      <c r="Q1611">
        <v>0</v>
      </c>
      <c r="R1611">
        <v>37</v>
      </c>
      <c r="S1611">
        <v>9</v>
      </c>
      <c r="T1611">
        <v>1</v>
      </c>
      <c r="U1611" t="b">
        <v>1</v>
      </c>
    </row>
    <row r="1612" spans="1:21" x14ac:dyDescent="0.25">
      <c r="A1612" t="s">
        <v>2920</v>
      </c>
      <c r="B1612" s="1">
        <v>41406</v>
      </c>
      <c r="C1612">
        <v>12</v>
      </c>
      <c r="D1612">
        <v>5</v>
      </c>
      <c r="E1612">
        <v>2013</v>
      </c>
      <c r="F1612" s="1">
        <v>41406</v>
      </c>
      <c r="G1612" t="s">
        <v>2921</v>
      </c>
      <c r="H1612" t="s">
        <v>61</v>
      </c>
      <c r="I1612" t="s">
        <v>62</v>
      </c>
      <c r="J1612" t="s">
        <v>2922</v>
      </c>
      <c r="K1612" t="s">
        <v>36</v>
      </c>
      <c r="L1612" t="s">
        <v>70</v>
      </c>
      <c r="M1612" t="s">
        <v>38</v>
      </c>
      <c r="N1612" t="s">
        <v>71</v>
      </c>
      <c r="O1612" t="s">
        <v>295</v>
      </c>
      <c r="P1612" t="s">
        <v>2923</v>
      </c>
      <c r="Q1612">
        <v>0</v>
      </c>
      <c r="R1612">
        <v>116</v>
      </c>
      <c r="S1612">
        <v>52</v>
      </c>
      <c r="T1612">
        <v>1</v>
      </c>
      <c r="U1612" t="b">
        <v>1</v>
      </c>
    </row>
    <row r="1613" spans="1:21" x14ac:dyDescent="0.25">
      <c r="A1613" t="s">
        <v>2924</v>
      </c>
      <c r="B1613" s="1">
        <v>41427</v>
      </c>
      <c r="C1613">
        <v>2</v>
      </c>
      <c r="D1613">
        <v>6</v>
      </c>
      <c r="E1613">
        <v>2013</v>
      </c>
      <c r="F1613" s="1">
        <v>41427</v>
      </c>
      <c r="G1613" t="s">
        <v>2925</v>
      </c>
      <c r="H1613" t="s">
        <v>61</v>
      </c>
      <c r="I1613" t="s">
        <v>722</v>
      </c>
      <c r="J1613" t="s">
        <v>1754</v>
      </c>
      <c r="K1613" t="s">
        <v>36</v>
      </c>
      <c r="L1613" t="s">
        <v>37</v>
      </c>
      <c r="M1613" t="s">
        <v>27</v>
      </c>
      <c r="N1613" t="s">
        <v>28</v>
      </c>
      <c r="O1613" t="s">
        <v>111</v>
      </c>
      <c r="P1613" t="s">
        <v>2926</v>
      </c>
      <c r="Q1613">
        <v>0</v>
      </c>
      <c r="R1613">
        <v>63</v>
      </c>
      <c r="S1613">
        <v>19</v>
      </c>
      <c r="T1613">
        <v>3</v>
      </c>
      <c r="U1613" t="b">
        <v>1</v>
      </c>
    </row>
    <row r="1614" spans="1:21" x14ac:dyDescent="0.25">
      <c r="A1614" t="s">
        <v>2924</v>
      </c>
      <c r="B1614" s="1">
        <v>41427</v>
      </c>
      <c r="C1614">
        <v>2</v>
      </c>
      <c r="D1614">
        <v>6</v>
      </c>
      <c r="E1614">
        <v>2013</v>
      </c>
      <c r="F1614" s="1">
        <v>41427</v>
      </c>
      <c r="G1614" t="s">
        <v>2925</v>
      </c>
      <c r="H1614" t="s">
        <v>61</v>
      </c>
      <c r="I1614" t="s">
        <v>722</v>
      </c>
      <c r="J1614" t="s">
        <v>1754</v>
      </c>
      <c r="K1614" t="s">
        <v>36</v>
      </c>
      <c r="L1614" t="s">
        <v>37</v>
      </c>
      <c r="M1614" t="s">
        <v>27</v>
      </c>
      <c r="N1614" t="s">
        <v>56</v>
      </c>
      <c r="O1614" t="s">
        <v>185</v>
      </c>
      <c r="P1614" t="s">
        <v>2927</v>
      </c>
      <c r="Q1614">
        <v>0</v>
      </c>
      <c r="R1614">
        <v>965</v>
      </c>
      <c r="S1614">
        <v>-68</v>
      </c>
      <c r="T1614">
        <v>3</v>
      </c>
      <c r="U1614" t="b">
        <v>1</v>
      </c>
    </row>
    <row r="1615" spans="1:21" x14ac:dyDescent="0.25">
      <c r="A1615" t="s">
        <v>2928</v>
      </c>
      <c r="B1615" s="1">
        <v>41427</v>
      </c>
      <c r="C1615">
        <v>2</v>
      </c>
      <c r="D1615">
        <v>6</v>
      </c>
      <c r="E1615">
        <v>2013</v>
      </c>
      <c r="F1615" s="1">
        <v>41427</v>
      </c>
      <c r="G1615" t="s">
        <v>1259</v>
      </c>
      <c r="H1615" t="s">
        <v>61</v>
      </c>
      <c r="I1615" t="s">
        <v>1357</v>
      </c>
      <c r="J1615" t="s">
        <v>2929</v>
      </c>
      <c r="K1615" t="s">
        <v>36</v>
      </c>
      <c r="L1615" t="s">
        <v>37</v>
      </c>
      <c r="M1615" t="s">
        <v>98</v>
      </c>
      <c r="N1615" t="s">
        <v>71</v>
      </c>
      <c r="O1615" t="s">
        <v>72</v>
      </c>
      <c r="P1615" t="s">
        <v>2930</v>
      </c>
      <c r="Q1615">
        <v>0</v>
      </c>
      <c r="R1615">
        <v>154</v>
      </c>
      <c r="S1615">
        <v>41</v>
      </c>
      <c r="T1615">
        <v>1</v>
      </c>
      <c r="U1615" t="b">
        <v>0</v>
      </c>
    </row>
    <row r="1616" spans="1:21" x14ac:dyDescent="0.25">
      <c r="A1616" t="s">
        <v>2931</v>
      </c>
      <c r="B1616" s="1">
        <v>41427</v>
      </c>
      <c r="C1616">
        <v>2</v>
      </c>
      <c r="D1616">
        <v>6</v>
      </c>
      <c r="E1616">
        <v>2013</v>
      </c>
      <c r="F1616" s="1">
        <v>41427</v>
      </c>
      <c r="G1616" t="s">
        <v>910</v>
      </c>
      <c r="H1616" t="s">
        <v>44</v>
      </c>
      <c r="I1616" t="s">
        <v>45</v>
      </c>
      <c r="J1616" t="s">
        <v>701</v>
      </c>
      <c r="K1616" t="s">
        <v>47</v>
      </c>
      <c r="L1616" t="s">
        <v>26</v>
      </c>
      <c r="M1616" t="s">
        <v>27</v>
      </c>
      <c r="N1616" t="s">
        <v>56</v>
      </c>
      <c r="O1616" t="s">
        <v>57</v>
      </c>
      <c r="P1616" t="s">
        <v>507</v>
      </c>
      <c r="Q1616">
        <v>0</v>
      </c>
      <c r="R1616">
        <v>1508</v>
      </c>
      <c r="S1616">
        <v>-981</v>
      </c>
      <c r="T1616">
        <v>8</v>
      </c>
      <c r="U1616" t="b">
        <v>1</v>
      </c>
    </row>
    <row r="1617" spans="1:21" x14ac:dyDescent="0.25">
      <c r="A1617" t="s">
        <v>2932</v>
      </c>
      <c r="B1617" s="1">
        <v>41428</v>
      </c>
      <c r="C1617">
        <v>3</v>
      </c>
      <c r="D1617">
        <v>6</v>
      </c>
      <c r="E1617">
        <v>2013</v>
      </c>
      <c r="F1617" s="1">
        <v>41428</v>
      </c>
      <c r="G1617" t="s">
        <v>2933</v>
      </c>
      <c r="H1617" t="s">
        <v>67</v>
      </c>
      <c r="I1617" t="s">
        <v>68</v>
      </c>
      <c r="J1617" t="s">
        <v>943</v>
      </c>
      <c r="K1617" t="s">
        <v>25</v>
      </c>
      <c r="L1617" t="s">
        <v>37</v>
      </c>
      <c r="M1617" t="s">
        <v>98</v>
      </c>
      <c r="N1617" t="s">
        <v>28</v>
      </c>
      <c r="O1617" t="s">
        <v>29</v>
      </c>
      <c r="P1617" t="s">
        <v>299</v>
      </c>
      <c r="Q1617">
        <v>0</v>
      </c>
      <c r="R1617">
        <v>45</v>
      </c>
      <c r="S1617">
        <v>23</v>
      </c>
      <c r="T1617">
        <v>1</v>
      </c>
      <c r="U1617" t="b">
        <v>0</v>
      </c>
    </row>
    <row r="1618" spans="1:21" x14ac:dyDescent="0.25">
      <c r="A1618" t="s">
        <v>2932</v>
      </c>
      <c r="B1618" s="1">
        <v>41428</v>
      </c>
      <c r="C1618">
        <v>3</v>
      </c>
      <c r="D1618">
        <v>6</v>
      </c>
      <c r="E1618">
        <v>2013</v>
      </c>
      <c r="F1618" s="1">
        <v>41428</v>
      </c>
      <c r="G1618" t="s">
        <v>2933</v>
      </c>
      <c r="H1618" t="s">
        <v>67</v>
      </c>
      <c r="I1618" t="s">
        <v>68</v>
      </c>
      <c r="J1618" t="s">
        <v>943</v>
      </c>
      <c r="K1618" t="s">
        <v>25</v>
      </c>
      <c r="L1618" t="s">
        <v>37</v>
      </c>
      <c r="M1618" t="s">
        <v>98</v>
      </c>
      <c r="N1618" t="s">
        <v>56</v>
      </c>
      <c r="O1618" t="s">
        <v>57</v>
      </c>
      <c r="P1618" t="s">
        <v>725</v>
      </c>
      <c r="Q1618">
        <v>0</v>
      </c>
      <c r="R1618">
        <v>621</v>
      </c>
      <c r="S1618">
        <v>236</v>
      </c>
      <c r="T1618">
        <v>2</v>
      </c>
      <c r="U1618" t="b">
        <v>1</v>
      </c>
    </row>
    <row r="1619" spans="1:21" x14ac:dyDescent="0.25">
      <c r="A1619" t="s">
        <v>2934</v>
      </c>
      <c r="B1619" s="1">
        <v>41429</v>
      </c>
      <c r="C1619">
        <v>4</v>
      </c>
      <c r="D1619">
        <v>6</v>
      </c>
      <c r="E1619">
        <v>2013</v>
      </c>
      <c r="F1619" s="1">
        <v>41429</v>
      </c>
      <c r="G1619" t="s">
        <v>2769</v>
      </c>
      <c r="H1619" t="s">
        <v>61</v>
      </c>
      <c r="I1619" t="s">
        <v>115</v>
      </c>
      <c r="J1619" t="s">
        <v>478</v>
      </c>
      <c r="K1619" t="s">
        <v>36</v>
      </c>
      <c r="L1619" t="s">
        <v>26</v>
      </c>
      <c r="M1619" t="s">
        <v>268</v>
      </c>
      <c r="N1619" t="s">
        <v>71</v>
      </c>
      <c r="O1619" t="s">
        <v>295</v>
      </c>
      <c r="P1619" t="s">
        <v>839</v>
      </c>
      <c r="Q1619">
        <v>0</v>
      </c>
      <c r="R1619">
        <v>260</v>
      </c>
      <c r="S1619">
        <v>57</v>
      </c>
      <c r="T1619">
        <v>5</v>
      </c>
      <c r="U1619" t="b">
        <v>1</v>
      </c>
    </row>
    <row r="1620" spans="1:21" x14ac:dyDescent="0.25">
      <c r="A1620" t="s">
        <v>2935</v>
      </c>
      <c r="B1620" s="1">
        <v>41430</v>
      </c>
      <c r="C1620">
        <v>5</v>
      </c>
      <c r="D1620">
        <v>6</v>
      </c>
      <c r="E1620">
        <v>2013</v>
      </c>
      <c r="F1620" s="1">
        <v>41430</v>
      </c>
      <c r="G1620" t="s">
        <v>2936</v>
      </c>
      <c r="H1620" t="s">
        <v>44</v>
      </c>
      <c r="I1620" t="s">
        <v>2462</v>
      </c>
      <c r="J1620" t="s">
        <v>2937</v>
      </c>
      <c r="K1620" t="s">
        <v>47</v>
      </c>
      <c r="L1620" t="s">
        <v>26</v>
      </c>
      <c r="M1620" t="s">
        <v>98</v>
      </c>
      <c r="N1620" t="s">
        <v>28</v>
      </c>
      <c r="O1620" t="s">
        <v>90</v>
      </c>
      <c r="P1620" t="s">
        <v>2938</v>
      </c>
      <c r="Q1620">
        <v>0</v>
      </c>
      <c r="R1620">
        <v>117</v>
      </c>
      <c r="S1620">
        <v>51</v>
      </c>
      <c r="T1620">
        <v>2</v>
      </c>
      <c r="U1620" t="b">
        <v>1</v>
      </c>
    </row>
    <row r="1621" spans="1:21" x14ac:dyDescent="0.25">
      <c r="A1621" t="s">
        <v>2935</v>
      </c>
      <c r="B1621" s="1">
        <v>41430</v>
      </c>
      <c r="C1621">
        <v>5</v>
      </c>
      <c r="D1621">
        <v>6</v>
      </c>
      <c r="E1621">
        <v>2013</v>
      </c>
      <c r="F1621" s="1">
        <v>41430</v>
      </c>
      <c r="G1621" t="s">
        <v>2936</v>
      </c>
      <c r="H1621" t="s">
        <v>44</v>
      </c>
      <c r="I1621" t="s">
        <v>2462</v>
      </c>
      <c r="J1621" t="s">
        <v>2937</v>
      </c>
      <c r="K1621" t="s">
        <v>47</v>
      </c>
      <c r="L1621" t="s">
        <v>26</v>
      </c>
      <c r="M1621" t="s">
        <v>98</v>
      </c>
      <c r="N1621" t="s">
        <v>28</v>
      </c>
      <c r="O1621" t="s">
        <v>39</v>
      </c>
      <c r="P1621" t="s">
        <v>940</v>
      </c>
      <c r="Q1621">
        <v>0</v>
      </c>
      <c r="R1621">
        <v>31</v>
      </c>
      <c r="S1621">
        <v>2</v>
      </c>
      <c r="T1621">
        <v>2</v>
      </c>
      <c r="U1621" t="b">
        <v>1</v>
      </c>
    </row>
    <row r="1622" spans="1:21" x14ac:dyDescent="0.25">
      <c r="A1622" t="s">
        <v>2935</v>
      </c>
      <c r="B1622" s="1">
        <v>41430</v>
      </c>
      <c r="C1622">
        <v>5</v>
      </c>
      <c r="D1622">
        <v>6</v>
      </c>
      <c r="E1622">
        <v>2013</v>
      </c>
      <c r="F1622" s="1">
        <v>41430</v>
      </c>
      <c r="G1622" t="s">
        <v>2936</v>
      </c>
      <c r="H1622" t="s">
        <v>44</v>
      </c>
      <c r="I1622" t="s">
        <v>2462</v>
      </c>
      <c r="J1622" t="s">
        <v>2937</v>
      </c>
      <c r="K1622" t="s">
        <v>47</v>
      </c>
      <c r="L1622" t="s">
        <v>26</v>
      </c>
      <c r="M1622" t="s">
        <v>98</v>
      </c>
      <c r="N1622" t="s">
        <v>28</v>
      </c>
      <c r="O1622" t="s">
        <v>183</v>
      </c>
      <c r="P1622" t="s">
        <v>2939</v>
      </c>
      <c r="Q1622">
        <v>0</v>
      </c>
      <c r="R1622">
        <v>87</v>
      </c>
      <c r="S1622">
        <v>4</v>
      </c>
      <c r="T1622">
        <v>2</v>
      </c>
      <c r="U1622" t="b">
        <v>0</v>
      </c>
    </row>
    <row r="1623" spans="1:21" x14ac:dyDescent="0.25">
      <c r="A1623" t="s">
        <v>2935</v>
      </c>
      <c r="B1623" s="1">
        <v>41430</v>
      </c>
      <c r="C1623">
        <v>5</v>
      </c>
      <c r="D1623">
        <v>6</v>
      </c>
      <c r="E1623">
        <v>2013</v>
      </c>
      <c r="F1623" s="1">
        <v>41430</v>
      </c>
      <c r="G1623" t="s">
        <v>2936</v>
      </c>
      <c r="H1623" t="s">
        <v>44</v>
      </c>
      <c r="I1623" t="s">
        <v>2462</v>
      </c>
      <c r="J1623" t="s">
        <v>2937</v>
      </c>
      <c r="K1623" t="s">
        <v>47</v>
      </c>
      <c r="L1623" t="s">
        <v>26</v>
      </c>
      <c r="M1623" t="s">
        <v>98</v>
      </c>
      <c r="N1623" t="s">
        <v>56</v>
      </c>
      <c r="O1623" t="s">
        <v>185</v>
      </c>
      <c r="P1623" t="s">
        <v>237</v>
      </c>
      <c r="Q1623">
        <v>0</v>
      </c>
      <c r="R1623">
        <v>173</v>
      </c>
      <c r="S1623">
        <v>86</v>
      </c>
      <c r="T1623">
        <v>1</v>
      </c>
      <c r="U1623" t="b">
        <v>1</v>
      </c>
    </row>
    <row r="1624" spans="1:21" x14ac:dyDescent="0.25">
      <c r="A1624" t="s">
        <v>2940</v>
      </c>
      <c r="B1624" s="1">
        <v>41430</v>
      </c>
      <c r="C1624">
        <v>5</v>
      </c>
      <c r="D1624">
        <v>6</v>
      </c>
      <c r="E1624">
        <v>2013</v>
      </c>
      <c r="F1624" s="1">
        <v>41430</v>
      </c>
      <c r="G1624" t="s">
        <v>2941</v>
      </c>
      <c r="H1624" t="s">
        <v>61</v>
      </c>
      <c r="I1624" t="s">
        <v>115</v>
      </c>
      <c r="J1624" t="s">
        <v>2942</v>
      </c>
      <c r="K1624" t="s">
        <v>36</v>
      </c>
      <c r="L1624" t="s">
        <v>70</v>
      </c>
      <c r="M1624" t="s">
        <v>27</v>
      </c>
      <c r="N1624" t="s">
        <v>28</v>
      </c>
      <c r="O1624" t="s">
        <v>39</v>
      </c>
      <c r="P1624" t="s">
        <v>2943</v>
      </c>
      <c r="Q1624">
        <v>0</v>
      </c>
      <c r="R1624">
        <v>28</v>
      </c>
      <c r="S1624">
        <v>14</v>
      </c>
      <c r="T1624">
        <v>4</v>
      </c>
      <c r="U1624" t="b">
        <v>0</v>
      </c>
    </row>
    <row r="1625" spans="1:21" x14ac:dyDescent="0.25">
      <c r="A1625" t="s">
        <v>2944</v>
      </c>
      <c r="B1625" s="1">
        <v>41430</v>
      </c>
      <c r="C1625">
        <v>5</v>
      </c>
      <c r="D1625">
        <v>6</v>
      </c>
      <c r="E1625">
        <v>2013</v>
      </c>
      <c r="F1625" s="1">
        <v>41430</v>
      </c>
      <c r="G1625" t="s">
        <v>777</v>
      </c>
      <c r="H1625" t="s">
        <v>120</v>
      </c>
      <c r="I1625" t="s">
        <v>241</v>
      </c>
      <c r="J1625" t="s">
        <v>1716</v>
      </c>
      <c r="K1625" t="s">
        <v>47</v>
      </c>
      <c r="L1625" t="s">
        <v>37</v>
      </c>
      <c r="M1625" t="s">
        <v>98</v>
      </c>
      <c r="N1625" t="s">
        <v>28</v>
      </c>
      <c r="O1625" t="s">
        <v>54</v>
      </c>
      <c r="P1625" t="s">
        <v>1519</v>
      </c>
      <c r="Q1625">
        <v>0</v>
      </c>
      <c r="R1625">
        <v>536</v>
      </c>
      <c r="S1625">
        <v>232</v>
      </c>
      <c r="T1625">
        <v>3</v>
      </c>
      <c r="U1625" t="b">
        <v>0</v>
      </c>
    </row>
    <row r="1626" spans="1:21" x14ac:dyDescent="0.25">
      <c r="A1626" t="s">
        <v>2945</v>
      </c>
      <c r="B1626" s="1">
        <v>41430</v>
      </c>
      <c r="C1626">
        <v>5</v>
      </c>
      <c r="D1626">
        <v>6</v>
      </c>
      <c r="E1626">
        <v>2013</v>
      </c>
      <c r="F1626" s="1">
        <v>41430</v>
      </c>
      <c r="G1626" t="s">
        <v>2946</v>
      </c>
      <c r="H1626" t="s">
        <v>320</v>
      </c>
      <c r="I1626" t="s">
        <v>321</v>
      </c>
      <c r="J1626" t="s">
        <v>321</v>
      </c>
      <c r="K1626" t="s">
        <v>36</v>
      </c>
      <c r="L1626" t="s">
        <v>26</v>
      </c>
      <c r="M1626" t="s">
        <v>38</v>
      </c>
      <c r="N1626" t="s">
        <v>56</v>
      </c>
      <c r="O1626" t="s">
        <v>81</v>
      </c>
      <c r="P1626" t="s">
        <v>707</v>
      </c>
      <c r="Q1626">
        <v>0</v>
      </c>
      <c r="R1626">
        <v>148</v>
      </c>
      <c r="S1626">
        <v>15</v>
      </c>
      <c r="T1626">
        <v>2</v>
      </c>
      <c r="U1626" t="b">
        <v>0</v>
      </c>
    </row>
    <row r="1627" spans="1:21" x14ac:dyDescent="0.25">
      <c r="A1627" t="s">
        <v>2947</v>
      </c>
      <c r="B1627" s="1">
        <v>41431</v>
      </c>
      <c r="C1627">
        <v>6</v>
      </c>
      <c r="D1627">
        <v>6</v>
      </c>
      <c r="E1627">
        <v>2013</v>
      </c>
      <c r="F1627" s="1">
        <v>41431</v>
      </c>
      <c r="G1627" t="s">
        <v>2948</v>
      </c>
      <c r="H1627" t="s">
        <v>61</v>
      </c>
      <c r="I1627" t="s">
        <v>693</v>
      </c>
      <c r="J1627" t="s">
        <v>2949</v>
      </c>
      <c r="K1627" t="s">
        <v>36</v>
      </c>
      <c r="L1627" t="s">
        <v>37</v>
      </c>
      <c r="M1627" t="s">
        <v>38</v>
      </c>
      <c r="N1627" t="s">
        <v>28</v>
      </c>
      <c r="O1627" t="s">
        <v>39</v>
      </c>
      <c r="P1627" t="s">
        <v>897</v>
      </c>
      <c r="Q1627">
        <v>0</v>
      </c>
      <c r="R1627">
        <v>85</v>
      </c>
      <c r="S1627">
        <v>0</v>
      </c>
      <c r="T1627">
        <v>3</v>
      </c>
      <c r="U1627" t="b">
        <v>1</v>
      </c>
    </row>
    <row r="1628" spans="1:21" x14ac:dyDescent="0.25">
      <c r="A1628" t="s">
        <v>2950</v>
      </c>
      <c r="B1628" s="1">
        <v>41431</v>
      </c>
      <c r="C1628">
        <v>6</v>
      </c>
      <c r="D1628">
        <v>6</v>
      </c>
      <c r="E1628">
        <v>2013</v>
      </c>
      <c r="F1628" s="1">
        <v>41431</v>
      </c>
      <c r="G1628" t="s">
        <v>371</v>
      </c>
      <c r="H1628" t="s">
        <v>44</v>
      </c>
      <c r="I1628" t="s">
        <v>280</v>
      </c>
      <c r="J1628" t="s">
        <v>2559</v>
      </c>
      <c r="K1628" t="s">
        <v>47</v>
      </c>
      <c r="L1628" t="s">
        <v>26</v>
      </c>
      <c r="M1628" t="s">
        <v>98</v>
      </c>
      <c r="N1628" t="s">
        <v>28</v>
      </c>
      <c r="O1628" t="s">
        <v>183</v>
      </c>
      <c r="P1628" t="s">
        <v>803</v>
      </c>
      <c r="Q1628">
        <v>0</v>
      </c>
      <c r="R1628">
        <v>53</v>
      </c>
      <c r="S1628">
        <v>22</v>
      </c>
      <c r="T1628">
        <v>2</v>
      </c>
      <c r="U1628" t="b">
        <v>1</v>
      </c>
    </row>
    <row r="1629" spans="1:21" x14ac:dyDescent="0.25">
      <c r="A1629" t="s">
        <v>2951</v>
      </c>
      <c r="B1629" s="1">
        <v>41431</v>
      </c>
      <c r="C1629">
        <v>6</v>
      </c>
      <c r="D1629">
        <v>6</v>
      </c>
      <c r="E1629">
        <v>2013</v>
      </c>
      <c r="F1629" s="1">
        <v>41431</v>
      </c>
      <c r="G1629" t="s">
        <v>1428</v>
      </c>
      <c r="H1629" t="s">
        <v>120</v>
      </c>
      <c r="I1629" t="s">
        <v>241</v>
      </c>
      <c r="J1629" t="s">
        <v>242</v>
      </c>
      <c r="K1629" t="s">
        <v>47</v>
      </c>
      <c r="L1629" t="s">
        <v>70</v>
      </c>
      <c r="M1629" t="s">
        <v>38</v>
      </c>
      <c r="N1629" t="s">
        <v>71</v>
      </c>
      <c r="O1629" t="s">
        <v>74</v>
      </c>
      <c r="P1629" t="s">
        <v>2952</v>
      </c>
      <c r="Q1629">
        <v>0</v>
      </c>
      <c r="R1629">
        <v>735</v>
      </c>
      <c r="S1629">
        <v>-184</v>
      </c>
      <c r="T1629">
        <v>2</v>
      </c>
      <c r="U1629" t="b">
        <v>0</v>
      </c>
    </row>
    <row r="1630" spans="1:21" x14ac:dyDescent="0.25">
      <c r="A1630" t="s">
        <v>2953</v>
      </c>
      <c r="B1630" s="1">
        <v>41432</v>
      </c>
      <c r="C1630">
        <v>7</v>
      </c>
      <c r="D1630">
        <v>6</v>
      </c>
      <c r="E1630">
        <v>2013</v>
      </c>
      <c r="F1630" s="1">
        <v>41432</v>
      </c>
      <c r="G1630" t="s">
        <v>1287</v>
      </c>
      <c r="H1630" t="s">
        <v>44</v>
      </c>
      <c r="I1630" t="s">
        <v>434</v>
      </c>
      <c r="J1630" t="s">
        <v>2088</v>
      </c>
      <c r="K1630" t="s">
        <v>47</v>
      </c>
      <c r="L1630" t="s">
        <v>37</v>
      </c>
      <c r="M1630" t="s">
        <v>27</v>
      </c>
      <c r="N1630" t="s">
        <v>28</v>
      </c>
      <c r="O1630" t="s">
        <v>111</v>
      </c>
      <c r="P1630" t="s">
        <v>2954</v>
      </c>
      <c r="Q1630">
        <v>0</v>
      </c>
      <c r="R1630">
        <v>32</v>
      </c>
      <c r="S1630">
        <v>2</v>
      </c>
      <c r="T1630">
        <v>2</v>
      </c>
      <c r="U1630" t="b">
        <v>1</v>
      </c>
    </row>
    <row r="1631" spans="1:21" x14ac:dyDescent="0.25">
      <c r="A1631" t="s">
        <v>2953</v>
      </c>
      <c r="B1631" s="1">
        <v>41432</v>
      </c>
      <c r="C1631">
        <v>7</v>
      </c>
      <c r="D1631">
        <v>6</v>
      </c>
      <c r="E1631">
        <v>2013</v>
      </c>
      <c r="F1631" s="1">
        <v>41432</v>
      </c>
      <c r="G1631" t="s">
        <v>1287</v>
      </c>
      <c r="H1631" t="s">
        <v>44</v>
      </c>
      <c r="I1631" t="s">
        <v>434</v>
      </c>
      <c r="J1631" t="s">
        <v>2088</v>
      </c>
      <c r="K1631" t="s">
        <v>47</v>
      </c>
      <c r="L1631" t="s">
        <v>37</v>
      </c>
      <c r="M1631" t="s">
        <v>27</v>
      </c>
      <c r="N1631" t="s">
        <v>56</v>
      </c>
      <c r="O1631" t="s">
        <v>185</v>
      </c>
      <c r="P1631" t="s">
        <v>2152</v>
      </c>
      <c r="Q1631">
        <v>0</v>
      </c>
      <c r="R1631">
        <v>490</v>
      </c>
      <c r="S1631">
        <v>39</v>
      </c>
      <c r="T1631">
        <v>4</v>
      </c>
      <c r="U1631" t="b">
        <v>1</v>
      </c>
    </row>
    <row r="1632" spans="1:21" x14ac:dyDescent="0.25">
      <c r="A1632" t="s">
        <v>2955</v>
      </c>
      <c r="B1632" s="1">
        <v>41432</v>
      </c>
      <c r="C1632">
        <v>7</v>
      </c>
      <c r="D1632">
        <v>6</v>
      </c>
      <c r="E1632">
        <v>2013</v>
      </c>
      <c r="F1632" s="1">
        <v>41432</v>
      </c>
      <c r="G1632" t="s">
        <v>177</v>
      </c>
      <c r="H1632" t="s">
        <v>33</v>
      </c>
      <c r="I1632" t="s">
        <v>372</v>
      </c>
      <c r="J1632" t="s">
        <v>1227</v>
      </c>
      <c r="K1632" t="s">
        <v>36</v>
      </c>
      <c r="L1632" t="s">
        <v>37</v>
      </c>
      <c r="M1632" t="s">
        <v>38</v>
      </c>
      <c r="N1632" t="s">
        <v>28</v>
      </c>
      <c r="O1632" t="s">
        <v>48</v>
      </c>
      <c r="P1632" t="s">
        <v>49</v>
      </c>
      <c r="Q1632">
        <v>0</v>
      </c>
      <c r="R1632">
        <v>131</v>
      </c>
      <c r="S1632">
        <v>34</v>
      </c>
      <c r="T1632">
        <v>5</v>
      </c>
      <c r="U1632" t="b">
        <v>0</v>
      </c>
    </row>
    <row r="1633" spans="1:21" x14ac:dyDescent="0.25">
      <c r="A1633" t="s">
        <v>2956</v>
      </c>
      <c r="B1633" s="1">
        <v>41432</v>
      </c>
      <c r="C1633">
        <v>7</v>
      </c>
      <c r="D1633">
        <v>6</v>
      </c>
      <c r="E1633">
        <v>2013</v>
      </c>
      <c r="F1633" s="1">
        <v>41432</v>
      </c>
      <c r="G1633" t="s">
        <v>2224</v>
      </c>
      <c r="H1633" t="s">
        <v>33</v>
      </c>
      <c r="I1633" t="s">
        <v>80</v>
      </c>
      <c r="J1633" t="s">
        <v>80</v>
      </c>
      <c r="K1633" t="s">
        <v>36</v>
      </c>
      <c r="L1633" t="s">
        <v>70</v>
      </c>
      <c r="M1633" t="s">
        <v>38</v>
      </c>
      <c r="N1633" t="s">
        <v>71</v>
      </c>
      <c r="O1633" t="s">
        <v>74</v>
      </c>
      <c r="P1633" t="s">
        <v>2957</v>
      </c>
      <c r="Q1633">
        <v>0</v>
      </c>
      <c r="R1633">
        <v>323</v>
      </c>
      <c r="S1633">
        <v>-61</v>
      </c>
      <c r="T1633">
        <v>7</v>
      </c>
      <c r="U1633" t="b">
        <v>1</v>
      </c>
    </row>
    <row r="1634" spans="1:21" x14ac:dyDescent="0.25">
      <c r="A1634" t="s">
        <v>2956</v>
      </c>
      <c r="B1634" s="1">
        <v>41432</v>
      </c>
      <c r="C1634">
        <v>7</v>
      </c>
      <c r="D1634">
        <v>6</v>
      </c>
      <c r="E1634">
        <v>2013</v>
      </c>
      <c r="F1634" s="1">
        <v>41432</v>
      </c>
      <c r="G1634" t="s">
        <v>2224</v>
      </c>
      <c r="H1634" t="s">
        <v>33</v>
      </c>
      <c r="I1634" t="s">
        <v>80</v>
      </c>
      <c r="J1634" t="s">
        <v>80</v>
      </c>
      <c r="K1634" t="s">
        <v>36</v>
      </c>
      <c r="L1634" t="s">
        <v>70</v>
      </c>
      <c r="M1634" t="s">
        <v>38</v>
      </c>
      <c r="N1634" t="s">
        <v>56</v>
      </c>
      <c r="O1634" t="s">
        <v>81</v>
      </c>
      <c r="P1634" t="s">
        <v>1604</v>
      </c>
      <c r="Q1634">
        <v>0</v>
      </c>
      <c r="R1634">
        <v>155</v>
      </c>
      <c r="S1634">
        <v>45</v>
      </c>
      <c r="T1634">
        <v>4</v>
      </c>
      <c r="U1634" t="b">
        <v>1</v>
      </c>
    </row>
    <row r="1635" spans="1:21" x14ac:dyDescent="0.25">
      <c r="A1635" t="s">
        <v>2956</v>
      </c>
      <c r="B1635" s="1">
        <v>41432</v>
      </c>
      <c r="C1635">
        <v>7</v>
      </c>
      <c r="D1635">
        <v>6</v>
      </c>
      <c r="E1635">
        <v>2013</v>
      </c>
      <c r="F1635" s="1">
        <v>41432</v>
      </c>
      <c r="G1635" t="s">
        <v>2224</v>
      </c>
      <c r="H1635" t="s">
        <v>33</v>
      </c>
      <c r="I1635" t="s">
        <v>80</v>
      </c>
      <c r="J1635" t="s">
        <v>80</v>
      </c>
      <c r="K1635" t="s">
        <v>36</v>
      </c>
      <c r="L1635" t="s">
        <v>70</v>
      </c>
      <c r="M1635" t="s">
        <v>38</v>
      </c>
      <c r="N1635" t="s">
        <v>56</v>
      </c>
      <c r="O1635" t="s">
        <v>104</v>
      </c>
      <c r="P1635" t="s">
        <v>2170</v>
      </c>
      <c r="Q1635">
        <v>0</v>
      </c>
      <c r="R1635">
        <v>336</v>
      </c>
      <c r="S1635">
        <v>37</v>
      </c>
      <c r="T1635">
        <v>3</v>
      </c>
      <c r="U1635" t="b">
        <v>0</v>
      </c>
    </row>
    <row r="1636" spans="1:21" x14ac:dyDescent="0.25">
      <c r="A1636" t="s">
        <v>2958</v>
      </c>
      <c r="B1636" s="1">
        <v>41433</v>
      </c>
      <c r="C1636">
        <v>8</v>
      </c>
      <c r="D1636">
        <v>6</v>
      </c>
      <c r="E1636">
        <v>2013</v>
      </c>
      <c r="F1636" s="1">
        <v>41433</v>
      </c>
      <c r="G1636" t="s">
        <v>2959</v>
      </c>
      <c r="H1636" t="s">
        <v>61</v>
      </c>
      <c r="I1636" t="s">
        <v>62</v>
      </c>
      <c r="J1636" t="s">
        <v>2960</v>
      </c>
      <c r="K1636" t="s">
        <v>36</v>
      </c>
      <c r="L1636" t="s">
        <v>70</v>
      </c>
      <c r="M1636" t="s">
        <v>268</v>
      </c>
      <c r="N1636" t="s">
        <v>28</v>
      </c>
      <c r="O1636" t="s">
        <v>48</v>
      </c>
      <c r="P1636" t="s">
        <v>1437</v>
      </c>
      <c r="Q1636">
        <v>0</v>
      </c>
      <c r="R1636">
        <v>164</v>
      </c>
      <c r="S1636">
        <v>78</v>
      </c>
      <c r="T1636">
        <v>3</v>
      </c>
      <c r="U1636" t="b">
        <v>1</v>
      </c>
    </row>
    <row r="1637" spans="1:21" x14ac:dyDescent="0.25">
      <c r="A1637" t="s">
        <v>2961</v>
      </c>
      <c r="B1637" s="1">
        <v>41433</v>
      </c>
      <c r="C1637">
        <v>8</v>
      </c>
      <c r="D1637">
        <v>6</v>
      </c>
      <c r="E1637">
        <v>2013</v>
      </c>
      <c r="F1637" s="1">
        <v>41433</v>
      </c>
      <c r="G1637" t="s">
        <v>2946</v>
      </c>
      <c r="H1637" t="s">
        <v>61</v>
      </c>
      <c r="I1637" t="s">
        <v>108</v>
      </c>
      <c r="J1637" t="s">
        <v>226</v>
      </c>
      <c r="K1637" t="s">
        <v>36</v>
      </c>
      <c r="L1637" t="s">
        <v>26</v>
      </c>
      <c r="M1637" t="s">
        <v>27</v>
      </c>
      <c r="N1637" t="s">
        <v>56</v>
      </c>
      <c r="O1637" t="s">
        <v>81</v>
      </c>
      <c r="P1637" t="s">
        <v>707</v>
      </c>
      <c r="Q1637">
        <v>0</v>
      </c>
      <c r="R1637">
        <v>222</v>
      </c>
      <c r="S1637">
        <v>22</v>
      </c>
      <c r="T1637">
        <v>3</v>
      </c>
      <c r="U1637" t="b">
        <v>1</v>
      </c>
    </row>
    <row r="1638" spans="1:21" x14ac:dyDescent="0.25">
      <c r="A1638" t="s">
        <v>2962</v>
      </c>
      <c r="B1638" s="1">
        <v>41433</v>
      </c>
      <c r="C1638">
        <v>8</v>
      </c>
      <c r="D1638">
        <v>6</v>
      </c>
      <c r="E1638">
        <v>2013</v>
      </c>
      <c r="F1638" s="1">
        <v>41433</v>
      </c>
      <c r="G1638" t="s">
        <v>643</v>
      </c>
      <c r="H1638" t="s">
        <v>67</v>
      </c>
      <c r="I1638" t="s">
        <v>68</v>
      </c>
      <c r="J1638" t="s">
        <v>1089</v>
      </c>
      <c r="K1638" t="s">
        <v>25</v>
      </c>
      <c r="L1638" t="s">
        <v>37</v>
      </c>
      <c r="M1638" t="s">
        <v>98</v>
      </c>
      <c r="N1638" t="s">
        <v>71</v>
      </c>
      <c r="O1638" t="s">
        <v>295</v>
      </c>
      <c r="P1638" t="s">
        <v>2963</v>
      </c>
      <c r="Q1638">
        <v>1</v>
      </c>
      <c r="R1638">
        <v>22</v>
      </c>
      <c r="S1638">
        <v>-41</v>
      </c>
      <c r="T1638">
        <v>5</v>
      </c>
      <c r="U1638" t="b">
        <v>0</v>
      </c>
    </row>
    <row r="1639" spans="1:21" x14ac:dyDescent="0.25">
      <c r="A1639" t="s">
        <v>2964</v>
      </c>
      <c r="B1639" s="1">
        <v>41433</v>
      </c>
      <c r="C1639">
        <v>8</v>
      </c>
      <c r="D1639">
        <v>6</v>
      </c>
      <c r="E1639">
        <v>2013</v>
      </c>
      <c r="F1639" s="1">
        <v>41433</v>
      </c>
      <c r="G1639" t="s">
        <v>472</v>
      </c>
      <c r="H1639" t="s">
        <v>61</v>
      </c>
      <c r="I1639" t="s">
        <v>108</v>
      </c>
      <c r="J1639" t="s">
        <v>2965</v>
      </c>
      <c r="K1639" t="s">
        <v>36</v>
      </c>
      <c r="L1639" t="s">
        <v>37</v>
      </c>
      <c r="M1639" t="s">
        <v>98</v>
      </c>
      <c r="N1639" t="s">
        <v>28</v>
      </c>
      <c r="O1639" t="s">
        <v>39</v>
      </c>
      <c r="P1639" t="s">
        <v>1063</v>
      </c>
      <c r="Q1639">
        <v>0</v>
      </c>
      <c r="R1639">
        <v>21</v>
      </c>
      <c r="S1639">
        <v>5</v>
      </c>
      <c r="T1639">
        <v>2</v>
      </c>
      <c r="U1639" t="b">
        <v>0</v>
      </c>
    </row>
    <row r="1640" spans="1:21" x14ac:dyDescent="0.25">
      <c r="A1640" t="s">
        <v>2962</v>
      </c>
      <c r="B1640" s="1">
        <v>41433</v>
      </c>
      <c r="C1640">
        <v>8</v>
      </c>
      <c r="D1640">
        <v>6</v>
      </c>
      <c r="E1640">
        <v>2013</v>
      </c>
      <c r="F1640" s="1">
        <v>41433</v>
      </c>
      <c r="G1640" t="s">
        <v>643</v>
      </c>
      <c r="H1640" t="s">
        <v>67</v>
      </c>
      <c r="I1640" t="s">
        <v>68</v>
      </c>
      <c r="J1640" t="s">
        <v>1089</v>
      </c>
      <c r="K1640" t="s">
        <v>25</v>
      </c>
      <c r="L1640" t="s">
        <v>37</v>
      </c>
      <c r="M1640" t="s">
        <v>98</v>
      </c>
      <c r="N1640" t="s">
        <v>28</v>
      </c>
      <c r="O1640" t="s">
        <v>39</v>
      </c>
      <c r="P1640" t="s">
        <v>740</v>
      </c>
      <c r="Q1640">
        <v>1</v>
      </c>
      <c r="R1640">
        <v>14</v>
      </c>
      <c r="S1640">
        <v>-13</v>
      </c>
      <c r="T1640">
        <v>2</v>
      </c>
      <c r="U1640" t="b">
        <v>1</v>
      </c>
    </row>
    <row r="1641" spans="1:21" x14ac:dyDescent="0.25">
      <c r="A1641" t="s">
        <v>2966</v>
      </c>
      <c r="B1641" s="1">
        <v>41433</v>
      </c>
      <c r="C1641">
        <v>8</v>
      </c>
      <c r="D1641">
        <v>6</v>
      </c>
      <c r="E1641">
        <v>2013</v>
      </c>
      <c r="F1641" s="1">
        <v>41433</v>
      </c>
      <c r="G1641" t="s">
        <v>325</v>
      </c>
      <c r="H1641" t="s">
        <v>1260</v>
      </c>
      <c r="I1641" t="s">
        <v>1261</v>
      </c>
      <c r="J1641" t="s">
        <v>1262</v>
      </c>
      <c r="K1641" t="s">
        <v>25</v>
      </c>
      <c r="L1641" t="s">
        <v>37</v>
      </c>
      <c r="M1641" t="s">
        <v>38</v>
      </c>
      <c r="N1641" t="s">
        <v>28</v>
      </c>
      <c r="O1641" t="s">
        <v>54</v>
      </c>
      <c r="P1641" t="s">
        <v>1115</v>
      </c>
      <c r="Q1641">
        <v>0</v>
      </c>
      <c r="R1641">
        <v>204</v>
      </c>
      <c r="S1641">
        <v>53</v>
      </c>
      <c r="T1641">
        <v>1</v>
      </c>
      <c r="U1641" t="b">
        <v>1</v>
      </c>
    </row>
    <row r="1642" spans="1:21" x14ac:dyDescent="0.25">
      <c r="A1642" t="s">
        <v>2967</v>
      </c>
      <c r="B1642" s="1">
        <v>41433</v>
      </c>
      <c r="C1642">
        <v>8</v>
      </c>
      <c r="D1642">
        <v>6</v>
      </c>
      <c r="E1642">
        <v>2013</v>
      </c>
      <c r="F1642" s="1">
        <v>41433</v>
      </c>
      <c r="G1642" t="s">
        <v>1117</v>
      </c>
      <c r="H1642" t="s">
        <v>44</v>
      </c>
      <c r="I1642" t="s">
        <v>738</v>
      </c>
      <c r="J1642" t="s">
        <v>1959</v>
      </c>
      <c r="K1642" t="s">
        <v>47</v>
      </c>
      <c r="L1642" t="s">
        <v>70</v>
      </c>
      <c r="M1642" t="s">
        <v>38</v>
      </c>
      <c r="N1642" t="s">
        <v>28</v>
      </c>
      <c r="O1642" t="s">
        <v>39</v>
      </c>
      <c r="P1642" t="s">
        <v>2288</v>
      </c>
      <c r="Q1642">
        <v>0</v>
      </c>
      <c r="R1642">
        <v>73</v>
      </c>
      <c r="S1642">
        <v>3</v>
      </c>
      <c r="T1642">
        <v>5</v>
      </c>
      <c r="U1642" t="b">
        <v>1</v>
      </c>
    </row>
    <row r="1643" spans="1:21" x14ac:dyDescent="0.25">
      <c r="A1643" t="s">
        <v>2967</v>
      </c>
      <c r="B1643" s="1">
        <v>41433</v>
      </c>
      <c r="C1643">
        <v>8</v>
      </c>
      <c r="D1643">
        <v>6</v>
      </c>
      <c r="E1643">
        <v>2013</v>
      </c>
      <c r="F1643" s="1">
        <v>41433</v>
      </c>
      <c r="G1643" t="s">
        <v>1117</v>
      </c>
      <c r="H1643" t="s">
        <v>44</v>
      </c>
      <c r="I1643" t="s">
        <v>738</v>
      </c>
      <c r="J1643" t="s">
        <v>1959</v>
      </c>
      <c r="K1643" t="s">
        <v>47</v>
      </c>
      <c r="L1643" t="s">
        <v>70</v>
      </c>
      <c r="M1643" t="s">
        <v>38</v>
      </c>
      <c r="N1643" t="s">
        <v>28</v>
      </c>
      <c r="O1643" t="s">
        <v>111</v>
      </c>
      <c r="P1643" t="s">
        <v>1425</v>
      </c>
      <c r="Q1643">
        <v>0</v>
      </c>
      <c r="R1643">
        <v>80</v>
      </c>
      <c r="S1643">
        <v>4</v>
      </c>
      <c r="T1643">
        <v>2</v>
      </c>
      <c r="U1643" t="b">
        <v>0</v>
      </c>
    </row>
    <row r="1644" spans="1:21" x14ac:dyDescent="0.25">
      <c r="A1644" t="s">
        <v>2968</v>
      </c>
      <c r="B1644" s="1">
        <v>41433</v>
      </c>
      <c r="C1644">
        <v>8</v>
      </c>
      <c r="D1644">
        <v>6</v>
      </c>
      <c r="E1644">
        <v>2013</v>
      </c>
      <c r="F1644" s="1">
        <v>41433</v>
      </c>
      <c r="G1644" t="s">
        <v>1160</v>
      </c>
      <c r="H1644" t="s">
        <v>120</v>
      </c>
      <c r="I1644" t="s">
        <v>121</v>
      </c>
      <c r="J1644" t="s">
        <v>122</v>
      </c>
      <c r="K1644" t="s">
        <v>47</v>
      </c>
      <c r="L1644" t="s">
        <v>26</v>
      </c>
      <c r="M1644" t="s">
        <v>38</v>
      </c>
      <c r="N1644" t="s">
        <v>28</v>
      </c>
      <c r="O1644" t="s">
        <v>111</v>
      </c>
      <c r="P1644" t="s">
        <v>2969</v>
      </c>
      <c r="Q1644">
        <v>0</v>
      </c>
      <c r="R1644">
        <v>32</v>
      </c>
      <c r="S1644">
        <v>4</v>
      </c>
      <c r="T1644">
        <v>3</v>
      </c>
      <c r="U1644" t="b">
        <v>0</v>
      </c>
    </row>
    <row r="1645" spans="1:21" x14ac:dyDescent="0.25">
      <c r="A1645" t="s">
        <v>2968</v>
      </c>
      <c r="B1645" s="1">
        <v>41433</v>
      </c>
      <c r="C1645">
        <v>8</v>
      </c>
      <c r="D1645">
        <v>6</v>
      </c>
      <c r="E1645">
        <v>2013</v>
      </c>
      <c r="F1645" s="1">
        <v>41433</v>
      </c>
      <c r="G1645" t="s">
        <v>1160</v>
      </c>
      <c r="H1645" t="s">
        <v>120</v>
      </c>
      <c r="I1645" t="s">
        <v>121</v>
      </c>
      <c r="J1645" t="s">
        <v>122</v>
      </c>
      <c r="K1645" t="s">
        <v>47</v>
      </c>
      <c r="L1645" t="s">
        <v>26</v>
      </c>
      <c r="M1645" t="s">
        <v>38</v>
      </c>
      <c r="N1645" t="s">
        <v>28</v>
      </c>
      <c r="O1645" t="s">
        <v>151</v>
      </c>
      <c r="P1645" t="s">
        <v>2970</v>
      </c>
      <c r="Q1645">
        <v>0</v>
      </c>
      <c r="R1645">
        <v>36</v>
      </c>
      <c r="S1645">
        <v>1</v>
      </c>
      <c r="T1645">
        <v>3</v>
      </c>
      <c r="U1645" t="b">
        <v>0</v>
      </c>
    </row>
    <row r="1646" spans="1:21" x14ac:dyDescent="0.25">
      <c r="A1646" t="s">
        <v>2968</v>
      </c>
      <c r="B1646" s="1">
        <v>41433</v>
      </c>
      <c r="C1646">
        <v>8</v>
      </c>
      <c r="D1646">
        <v>6</v>
      </c>
      <c r="E1646">
        <v>2013</v>
      </c>
      <c r="F1646" s="1">
        <v>41433</v>
      </c>
      <c r="G1646" t="s">
        <v>1160</v>
      </c>
      <c r="H1646" t="s">
        <v>120</v>
      </c>
      <c r="I1646" t="s">
        <v>121</v>
      </c>
      <c r="J1646" t="s">
        <v>122</v>
      </c>
      <c r="K1646" t="s">
        <v>47</v>
      </c>
      <c r="L1646" t="s">
        <v>26</v>
      </c>
      <c r="M1646" t="s">
        <v>38</v>
      </c>
      <c r="N1646" t="s">
        <v>28</v>
      </c>
      <c r="O1646" t="s">
        <v>54</v>
      </c>
      <c r="P1646" t="s">
        <v>526</v>
      </c>
      <c r="Q1646">
        <v>0</v>
      </c>
      <c r="R1646">
        <v>111</v>
      </c>
      <c r="S1646">
        <v>-3</v>
      </c>
      <c r="T1646">
        <v>4</v>
      </c>
      <c r="U1646" t="b">
        <v>0</v>
      </c>
    </row>
    <row r="1647" spans="1:21" x14ac:dyDescent="0.25">
      <c r="A1647" t="s">
        <v>2971</v>
      </c>
      <c r="B1647" s="1">
        <v>41433</v>
      </c>
      <c r="C1647">
        <v>8</v>
      </c>
      <c r="D1647">
        <v>6</v>
      </c>
      <c r="E1647">
        <v>2013</v>
      </c>
      <c r="F1647" s="1">
        <v>41433</v>
      </c>
      <c r="G1647" t="s">
        <v>2443</v>
      </c>
      <c r="H1647" t="s">
        <v>33</v>
      </c>
      <c r="I1647" t="s">
        <v>528</v>
      </c>
      <c r="J1647" t="s">
        <v>2972</v>
      </c>
      <c r="K1647" t="s">
        <v>36</v>
      </c>
      <c r="L1647" t="s">
        <v>26</v>
      </c>
      <c r="M1647" t="s">
        <v>38</v>
      </c>
      <c r="N1647" t="s">
        <v>56</v>
      </c>
      <c r="O1647" t="s">
        <v>81</v>
      </c>
      <c r="P1647" t="s">
        <v>2973</v>
      </c>
      <c r="Q1647">
        <v>0</v>
      </c>
      <c r="R1647">
        <v>1026</v>
      </c>
      <c r="S1647">
        <v>431</v>
      </c>
      <c r="T1647">
        <v>4</v>
      </c>
      <c r="U1647" t="b">
        <v>1</v>
      </c>
    </row>
    <row r="1648" spans="1:21" x14ac:dyDescent="0.25">
      <c r="A1648" t="s">
        <v>2974</v>
      </c>
      <c r="B1648" s="1">
        <v>41434</v>
      </c>
      <c r="C1648">
        <v>9</v>
      </c>
      <c r="D1648">
        <v>6</v>
      </c>
      <c r="E1648">
        <v>2013</v>
      </c>
      <c r="F1648" s="1">
        <v>41434</v>
      </c>
      <c r="G1648" t="s">
        <v>1554</v>
      </c>
      <c r="H1648" t="s">
        <v>67</v>
      </c>
      <c r="I1648" t="s">
        <v>68</v>
      </c>
      <c r="J1648" t="s">
        <v>2975</v>
      </c>
      <c r="K1648" t="s">
        <v>25</v>
      </c>
      <c r="L1648" t="s">
        <v>37</v>
      </c>
      <c r="M1648" t="s">
        <v>38</v>
      </c>
      <c r="N1648" t="s">
        <v>56</v>
      </c>
      <c r="O1648" t="s">
        <v>81</v>
      </c>
      <c r="P1648" t="s">
        <v>2976</v>
      </c>
      <c r="Q1648">
        <v>0</v>
      </c>
      <c r="R1648">
        <v>459</v>
      </c>
      <c r="S1648">
        <v>101</v>
      </c>
      <c r="T1648">
        <v>4</v>
      </c>
      <c r="U1648" t="b">
        <v>0</v>
      </c>
    </row>
    <row r="1649" spans="1:21" x14ac:dyDescent="0.25">
      <c r="A1649" t="s">
        <v>2974</v>
      </c>
      <c r="B1649" s="1">
        <v>41434</v>
      </c>
      <c r="C1649">
        <v>9</v>
      </c>
      <c r="D1649">
        <v>6</v>
      </c>
      <c r="E1649">
        <v>2013</v>
      </c>
      <c r="F1649" s="1">
        <v>41434</v>
      </c>
      <c r="G1649" t="s">
        <v>1554</v>
      </c>
      <c r="H1649" t="s">
        <v>67</v>
      </c>
      <c r="I1649" t="s">
        <v>68</v>
      </c>
      <c r="J1649" t="s">
        <v>2975</v>
      </c>
      <c r="K1649" t="s">
        <v>25</v>
      </c>
      <c r="L1649" t="s">
        <v>37</v>
      </c>
      <c r="M1649" t="s">
        <v>38</v>
      </c>
      <c r="N1649" t="s">
        <v>56</v>
      </c>
      <c r="O1649" t="s">
        <v>185</v>
      </c>
      <c r="P1649" t="s">
        <v>2977</v>
      </c>
      <c r="Q1649">
        <v>0</v>
      </c>
      <c r="R1649">
        <v>692</v>
      </c>
      <c r="S1649">
        <v>290</v>
      </c>
      <c r="T1649">
        <v>4</v>
      </c>
      <c r="U1649" t="b">
        <v>0</v>
      </c>
    </row>
    <row r="1650" spans="1:21" x14ac:dyDescent="0.25">
      <c r="A1650" t="s">
        <v>2978</v>
      </c>
      <c r="B1650" s="1">
        <v>41434</v>
      </c>
      <c r="C1650">
        <v>9</v>
      </c>
      <c r="D1650">
        <v>6</v>
      </c>
      <c r="E1650">
        <v>2013</v>
      </c>
      <c r="F1650" s="1">
        <v>41434</v>
      </c>
      <c r="G1650" t="s">
        <v>2979</v>
      </c>
      <c r="H1650" t="s">
        <v>67</v>
      </c>
      <c r="I1650" t="s">
        <v>68</v>
      </c>
      <c r="J1650" t="s">
        <v>342</v>
      </c>
      <c r="K1650" t="s">
        <v>25</v>
      </c>
      <c r="L1650" t="s">
        <v>70</v>
      </c>
      <c r="M1650" t="s">
        <v>27</v>
      </c>
      <c r="N1650" t="s">
        <v>28</v>
      </c>
      <c r="O1650" t="s">
        <v>111</v>
      </c>
      <c r="P1650" t="s">
        <v>816</v>
      </c>
      <c r="Q1650">
        <v>0</v>
      </c>
      <c r="R1650">
        <v>147</v>
      </c>
      <c r="S1650">
        <v>72</v>
      </c>
      <c r="T1650">
        <v>5</v>
      </c>
      <c r="U1650" t="b">
        <v>1</v>
      </c>
    </row>
    <row r="1651" spans="1:21" x14ac:dyDescent="0.25">
      <c r="A1651" t="s">
        <v>2980</v>
      </c>
      <c r="B1651" s="1">
        <v>41436</v>
      </c>
      <c r="C1651">
        <v>11</v>
      </c>
      <c r="D1651">
        <v>6</v>
      </c>
      <c r="E1651">
        <v>2013</v>
      </c>
      <c r="F1651" s="1">
        <v>41436</v>
      </c>
      <c r="G1651" t="s">
        <v>357</v>
      </c>
      <c r="H1651" t="s">
        <v>67</v>
      </c>
      <c r="I1651" t="s">
        <v>68</v>
      </c>
      <c r="J1651" t="s">
        <v>2981</v>
      </c>
      <c r="K1651" t="s">
        <v>25</v>
      </c>
      <c r="L1651" t="s">
        <v>26</v>
      </c>
      <c r="M1651" t="s">
        <v>27</v>
      </c>
      <c r="N1651" t="s">
        <v>71</v>
      </c>
      <c r="O1651" t="s">
        <v>74</v>
      </c>
      <c r="P1651" t="s">
        <v>2982</v>
      </c>
      <c r="Q1651">
        <v>0</v>
      </c>
      <c r="R1651">
        <v>936</v>
      </c>
      <c r="S1651">
        <v>103</v>
      </c>
      <c r="T1651">
        <v>7</v>
      </c>
      <c r="U1651" t="b">
        <v>1</v>
      </c>
    </row>
    <row r="1652" spans="1:21" x14ac:dyDescent="0.25">
      <c r="A1652" t="s">
        <v>2980</v>
      </c>
      <c r="B1652" s="1">
        <v>41436</v>
      </c>
      <c r="C1652">
        <v>11</v>
      </c>
      <c r="D1652">
        <v>6</v>
      </c>
      <c r="E1652">
        <v>2013</v>
      </c>
      <c r="F1652" s="1">
        <v>41436</v>
      </c>
      <c r="G1652" t="s">
        <v>357</v>
      </c>
      <c r="H1652" t="s">
        <v>67</v>
      </c>
      <c r="I1652" t="s">
        <v>68</v>
      </c>
      <c r="J1652" t="s">
        <v>2981</v>
      </c>
      <c r="K1652" t="s">
        <v>25</v>
      </c>
      <c r="L1652" t="s">
        <v>26</v>
      </c>
      <c r="M1652" t="s">
        <v>27</v>
      </c>
      <c r="N1652" t="s">
        <v>28</v>
      </c>
      <c r="O1652" t="s">
        <v>29</v>
      </c>
      <c r="P1652" t="s">
        <v>2983</v>
      </c>
      <c r="Q1652">
        <v>0</v>
      </c>
      <c r="R1652">
        <v>40</v>
      </c>
      <c r="S1652">
        <v>18</v>
      </c>
      <c r="T1652">
        <v>3</v>
      </c>
      <c r="U1652" t="b">
        <v>0</v>
      </c>
    </row>
    <row r="1653" spans="1:21" x14ac:dyDescent="0.25">
      <c r="A1653" t="s">
        <v>2984</v>
      </c>
      <c r="B1653" s="1">
        <v>41436</v>
      </c>
      <c r="C1653">
        <v>11</v>
      </c>
      <c r="D1653">
        <v>6</v>
      </c>
      <c r="E1653">
        <v>2013</v>
      </c>
      <c r="F1653" s="1">
        <v>41436</v>
      </c>
      <c r="G1653" t="s">
        <v>2985</v>
      </c>
      <c r="H1653" t="s">
        <v>67</v>
      </c>
      <c r="I1653" t="s">
        <v>68</v>
      </c>
      <c r="J1653" t="s">
        <v>255</v>
      </c>
      <c r="K1653" t="s">
        <v>25</v>
      </c>
      <c r="L1653" t="s">
        <v>37</v>
      </c>
      <c r="M1653" t="s">
        <v>98</v>
      </c>
      <c r="N1653" t="s">
        <v>56</v>
      </c>
      <c r="O1653" t="s">
        <v>185</v>
      </c>
      <c r="P1653" t="s">
        <v>2986</v>
      </c>
      <c r="Q1653">
        <v>0</v>
      </c>
      <c r="R1653">
        <v>676</v>
      </c>
      <c r="S1653">
        <v>30</v>
      </c>
      <c r="T1653">
        <v>5</v>
      </c>
      <c r="U1653" t="b">
        <v>0</v>
      </c>
    </row>
    <row r="1654" spans="1:21" x14ac:dyDescent="0.25">
      <c r="A1654" t="s">
        <v>2987</v>
      </c>
      <c r="B1654" s="1">
        <v>41436</v>
      </c>
      <c r="C1654">
        <v>11</v>
      </c>
      <c r="D1654">
        <v>6</v>
      </c>
      <c r="E1654">
        <v>2013</v>
      </c>
      <c r="F1654" s="1">
        <v>41436</v>
      </c>
      <c r="G1654" t="s">
        <v>2988</v>
      </c>
      <c r="H1654" t="s">
        <v>67</v>
      </c>
      <c r="I1654" t="s">
        <v>68</v>
      </c>
      <c r="J1654" t="s">
        <v>2043</v>
      </c>
      <c r="K1654" t="s">
        <v>25</v>
      </c>
      <c r="L1654" t="s">
        <v>37</v>
      </c>
      <c r="M1654" t="s">
        <v>38</v>
      </c>
      <c r="N1654" t="s">
        <v>71</v>
      </c>
      <c r="O1654" t="s">
        <v>74</v>
      </c>
      <c r="P1654" t="s">
        <v>2752</v>
      </c>
      <c r="Q1654">
        <v>0</v>
      </c>
      <c r="R1654">
        <v>128</v>
      </c>
      <c r="S1654">
        <v>59</v>
      </c>
      <c r="T1654">
        <v>2</v>
      </c>
      <c r="U1654" t="b">
        <v>1</v>
      </c>
    </row>
    <row r="1655" spans="1:21" x14ac:dyDescent="0.25">
      <c r="A1655" t="s">
        <v>2989</v>
      </c>
      <c r="B1655" s="1">
        <v>41436</v>
      </c>
      <c r="C1655">
        <v>11</v>
      </c>
      <c r="D1655">
        <v>6</v>
      </c>
      <c r="E1655">
        <v>2013</v>
      </c>
      <c r="F1655" s="1">
        <v>41436</v>
      </c>
      <c r="G1655" t="s">
        <v>2990</v>
      </c>
      <c r="H1655" t="s">
        <v>61</v>
      </c>
      <c r="I1655" t="s">
        <v>491</v>
      </c>
      <c r="J1655" t="s">
        <v>492</v>
      </c>
      <c r="K1655" t="s">
        <v>36</v>
      </c>
      <c r="L1655" t="s">
        <v>37</v>
      </c>
      <c r="M1655" t="s">
        <v>38</v>
      </c>
      <c r="N1655" t="s">
        <v>28</v>
      </c>
      <c r="O1655" t="s">
        <v>48</v>
      </c>
      <c r="P1655" t="s">
        <v>1342</v>
      </c>
      <c r="Q1655">
        <v>0</v>
      </c>
      <c r="R1655">
        <v>108</v>
      </c>
      <c r="S1655">
        <v>54</v>
      </c>
      <c r="T1655">
        <v>4</v>
      </c>
      <c r="U1655" t="b">
        <v>1</v>
      </c>
    </row>
    <row r="1656" spans="1:21" x14ac:dyDescent="0.25">
      <c r="A1656" t="s">
        <v>2989</v>
      </c>
      <c r="B1656" s="1">
        <v>41436</v>
      </c>
      <c r="C1656">
        <v>11</v>
      </c>
      <c r="D1656">
        <v>6</v>
      </c>
      <c r="E1656">
        <v>2013</v>
      </c>
      <c r="F1656" s="1">
        <v>41436</v>
      </c>
      <c r="G1656" t="s">
        <v>2990</v>
      </c>
      <c r="H1656" t="s">
        <v>61</v>
      </c>
      <c r="I1656" t="s">
        <v>491</v>
      </c>
      <c r="J1656" t="s">
        <v>492</v>
      </c>
      <c r="K1656" t="s">
        <v>36</v>
      </c>
      <c r="L1656" t="s">
        <v>37</v>
      </c>
      <c r="M1656" t="s">
        <v>38</v>
      </c>
      <c r="N1656" t="s">
        <v>28</v>
      </c>
      <c r="O1656" t="s">
        <v>227</v>
      </c>
      <c r="P1656" t="s">
        <v>2991</v>
      </c>
      <c r="Q1656">
        <v>0</v>
      </c>
      <c r="R1656">
        <v>10</v>
      </c>
      <c r="S1656">
        <v>3</v>
      </c>
      <c r="T1656">
        <v>2</v>
      </c>
      <c r="U1656" t="b">
        <v>0</v>
      </c>
    </row>
    <row r="1657" spans="1:21" x14ac:dyDescent="0.25">
      <c r="A1657" t="s">
        <v>2989</v>
      </c>
      <c r="B1657" s="1">
        <v>41436</v>
      </c>
      <c r="C1657">
        <v>11</v>
      </c>
      <c r="D1657">
        <v>6</v>
      </c>
      <c r="E1657">
        <v>2013</v>
      </c>
      <c r="F1657" s="1">
        <v>41436</v>
      </c>
      <c r="G1657" t="s">
        <v>2990</v>
      </c>
      <c r="H1657" t="s">
        <v>61</v>
      </c>
      <c r="I1657" t="s">
        <v>491</v>
      </c>
      <c r="J1657" t="s">
        <v>492</v>
      </c>
      <c r="K1657" t="s">
        <v>36</v>
      </c>
      <c r="L1657" t="s">
        <v>37</v>
      </c>
      <c r="M1657" t="s">
        <v>38</v>
      </c>
      <c r="N1657" t="s">
        <v>28</v>
      </c>
      <c r="O1657" t="s">
        <v>54</v>
      </c>
      <c r="P1657" t="s">
        <v>2331</v>
      </c>
      <c r="Q1657">
        <v>0</v>
      </c>
      <c r="R1657">
        <v>174</v>
      </c>
      <c r="S1657">
        <v>33</v>
      </c>
      <c r="T1657">
        <v>4</v>
      </c>
      <c r="U1657" t="b">
        <v>0</v>
      </c>
    </row>
    <row r="1658" spans="1:21" x14ac:dyDescent="0.25">
      <c r="A1658" t="s">
        <v>2992</v>
      </c>
      <c r="B1658" s="1">
        <v>41436</v>
      </c>
      <c r="C1658">
        <v>11</v>
      </c>
      <c r="D1658">
        <v>6</v>
      </c>
      <c r="E1658">
        <v>2013</v>
      </c>
      <c r="F1658" s="1">
        <v>41436</v>
      </c>
      <c r="G1658" t="s">
        <v>1140</v>
      </c>
      <c r="H1658" t="s">
        <v>33</v>
      </c>
      <c r="I1658" t="s">
        <v>34</v>
      </c>
      <c r="J1658" t="s">
        <v>609</v>
      </c>
      <c r="K1658" t="s">
        <v>36</v>
      </c>
      <c r="L1658" t="s">
        <v>37</v>
      </c>
      <c r="M1658" t="s">
        <v>38</v>
      </c>
      <c r="N1658" t="s">
        <v>28</v>
      </c>
      <c r="O1658" t="s">
        <v>227</v>
      </c>
      <c r="P1658" t="s">
        <v>2993</v>
      </c>
      <c r="Q1658">
        <v>0</v>
      </c>
      <c r="R1658">
        <v>12</v>
      </c>
      <c r="S1658">
        <v>2</v>
      </c>
      <c r="T1658">
        <v>1</v>
      </c>
      <c r="U1658" t="b">
        <v>0</v>
      </c>
    </row>
    <row r="1659" spans="1:21" x14ac:dyDescent="0.25">
      <c r="A1659" t="s">
        <v>2994</v>
      </c>
      <c r="B1659" s="1">
        <v>41436</v>
      </c>
      <c r="C1659">
        <v>11</v>
      </c>
      <c r="D1659">
        <v>6</v>
      </c>
      <c r="E1659">
        <v>2013</v>
      </c>
      <c r="F1659" s="1">
        <v>41436</v>
      </c>
      <c r="G1659" t="s">
        <v>353</v>
      </c>
      <c r="H1659" t="s">
        <v>320</v>
      </c>
      <c r="I1659" t="s">
        <v>321</v>
      </c>
      <c r="J1659" t="s">
        <v>321</v>
      </c>
      <c r="K1659" t="s">
        <v>36</v>
      </c>
      <c r="L1659" t="s">
        <v>26</v>
      </c>
      <c r="M1659" t="s">
        <v>38</v>
      </c>
      <c r="N1659" t="s">
        <v>28</v>
      </c>
      <c r="O1659" t="s">
        <v>39</v>
      </c>
      <c r="P1659" t="s">
        <v>2995</v>
      </c>
      <c r="Q1659">
        <v>0</v>
      </c>
      <c r="R1659">
        <v>16</v>
      </c>
      <c r="S1659">
        <v>0</v>
      </c>
      <c r="T1659">
        <v>2</v>
      </c>
      <c r="U1659" t="b">
        <v>0</v>
      </c>
    </row>
    <row r="1660" spans="1:21" x14ac:dyDescent="0.25">
      <c r="A1660" t="s">
        <v>2994</v>
      </c>
      <c r="B1660" s="1">
        <v>41436</v>
      </c>
      <c r="C1660">
        <v>11</v>
      </c>
      <c r="D1660">
        <v>6</v>
      </c>
      <c r="E1660">
        <v>2013</v>
      </c>
      <c r="F1660" s="1">
        <v>41436</v>
      </c>
      <c r="G1660" t="s">
        <v>353</v>
      </c>
      <c r="H1660" t="s">
        <v>320</v>
      </c>
      <c r="I1660" t="s">
        <v>321</v>
      </c>
      <c r="J1660" t="s">
        <v>321</v>
      </c>
      <c r="K1660" t="s">
        <v>36</v>
      </c>
      <c r="L1660" t="s">
        <v>26</v>
      </c>
      <c r="M1660" t="s">
        <v>38</v>
      </c>
      <c r="N1660" t="s">
        <v>28</v>
      </c>
      <c r="O1660" t="s">
        <v>54</v>
      </c>
      <c r="P1660" t="s">
        <v>1293</v>
      </c>
      <c r="Q1660">
        <v>0</v>
      </c>
      <c r="R1660">
        <v>122</v>
      </c>
      <c r="S1660">
        <v>14</v>
      </c>
      <c r="T1660">
        <v>7</v>
      </c>
      <c r="U1660" t="b">
        <v>0</v>
      </c>
    </row>
    <row r="1661" spans="1:21" x14ac:dyDescent="0.25">
      <c r="A1661" t="s">
        <v>2987</v>
      </c>
      <c r="B1661" s="1">
        <v>41436</v>
      </c>
      <c r="C1661">
        <v>11</v>
      </c>
      <c r="D1661">
        <v>6</v>
      </c>
      <c r="E1661">
        <v>2013</v>
      </c>
      <c r="F1661" s="1">
        <v>41436</v>
      </c>
      <c r="G1661" t="s">
        <v>2988</v>
      </c>
      <c r="H1661" t="s">
        <v>67</v>
      </c>
      <c r="I1661" t="s">
        <v>68</v>
      </c>
      <c r="J1661" t="s">
        <v>2043</v>
      </c>
      <c r="K1661" t="s">
        <v>25</v>
      </c>
      <c r="L1661" t="s">
        <v>37</v>
      </c>
      <c r="M1661" t="s">
        <v>38</v>
      </c>
      <c r="N1661" t="s">
        <v>28</v>
      </c>
      <c r="O1661" t="s">
        <v>151</v>
      </c>
      <c r="P1661" t="s">
        <v>1688</v>
      </c>
      <c r="Q1661">
        <v>0</v>
      </c>
      <c r="R1661">
        <v>167</v>
      </c>
      <c r="S1661">
        <v>63</v>
      </c>
      <c r="T1661">
        <v>10</v>
      </c>
      <c r="U1661" t="b">
        <v>1</v>
      </c>
    </row>
    <row r="1662" spans="1:21" x14ac:dyDescent="0.25">
      <c r="A1662" t="s">
        <v>2992</v>
      </c>
      <c r="B1662" s="1">
        <v>41436</v>
      </c>
      <c r="C1662">
        <v>11</v>
      </c>
      <c r="D1662">
        <v>6</v>
      </c>
      <c r="E1662">
        <v>2013</v>
      </c>
      <c r="F1662" s="1">
        <v>41436</v>
      </c>
      <c r="G1662" t="s">
        <v>1140</v>
      </c>
      <c r="H1662" t="s">
        <v>33</v>
      </c>
      <c r="I1662" t="s">
        <v>34</v>
      </c>
      <c r="J1662" t="s">
        <v>609</v>
      </c>
      <c r="K1662" t="s">
        <v>36</v>
      </c>
      <c r="L1662" t="s">
        <v>37</v>
      </c>
      <c r="M1662" t="s">
        <v>38</v>
      </c>
      <c r="N1662" t="s">
        <v>56</v>
      </c>
      <c r="O1662" t="s">
        <v>57</v>
      </c>
      <c r="P1662" t="s">
        <v>2996</v>
      </c>
      <c r="Q1662">
        <v>0</v>
      </c>
      <c r="R1662">
        <v>625</v>
      </c>
      <c r="S1662">
        <v>6</v>
      </c>
      <c r="T1662">
        <v>2</v>
      </c>
      <c r="U1662" t="b">
        <v>1</v>
      </c>
    </row>
    <row r="1663" spans="1:21" x14ac:dyDescent="0.25">
      <c r="A1663" t="s">
        <v>2987</v>
      </c>
      <c r="B1663" s="1">
        <v>41436</v>
      </c>
      <c r="C1663">
        <v>11</v>
      </c>
      <c r="D1663">
        <v>6</v>
      </c>
      <c r="E1663">
        <v>2013</v>
      </c>
      <c r="F1663" s="1">
        <v>41436</v>
      </c>
      <c r="G1663" t="s">
        <v>2988</v>
      </c>
      <c r="H1663" t="s">
        <v>67</v>
      </c>
      <c r="I1663" t="s">
        <v>68</v>
      </c>
      <c r="J1663" t="s">
        <v>2043</v>
      </c>
      <c r="K1663" t="s">
        <v>25</v>
      </c>
      <c r="L1663" t="s">
        <v>37</v>
      </c>
      <c r="M1663" t="s">
        <v>38</v>
      </c>
      <c r="N1663" t="s">
        <v>56</v>
      </c>
      <c r="O1663" t="s">
        <v>185</v>
      </c>
      <c r="P1663" t="s">
        <v>1471</v>
      </c>
      <c r="Q1663">
        <v>0</v>
      </c>
      <c r="R1663">
        <v>383</v>
      </c>
      <c r="S1663">
        <v>180</v>
      </c>
      <c r="T1663">
        <v>2</v>
      </c>
      <c r="U1663" t="b">
        <v>1</v>
      </c>
    </row>
    <row r="1664" spans="1:21" x14ac:dyDescent="0.25">
      <c r="A1664" t="s">
        <v>2997</v>
      </c>
      <c r="B1664" s="1">
        <v>41436</v>
      </c>
      <c r="C1664">
        <v>11</v>
      </c>
      <c r="D1664">
        <v>6</v>
      </c>
      <c r="E1664">
        <v>2013</v>
      </c>
      <c r="F1664" s="1">
        <v>41436</v>
      </c>
      <c r="G1664" t="s">
        <v>361</v>
      </c>
      <c r="H1664" t="s">
        <v>33</v>
      </c>
      <c r="I1664" t="s">
        <v>34</v>
      </c>
      <c r="J1664" t="s">
        <v>35</v>
      </c>
      <c r="K1664" t="s">
        <v>36</v>
      </c>
      <c r="L1664" t="s">
        <v>37</v>
      </c>
      <c r="M1664" t="s">
        <v>38</v>
      </c>
      <c r="N1664" t="s">
        <v>28</v>
      </c>
      <c r="O1664" t="s">
        <v>54</v>
      </c>
      <c r="P1664" t="s">
        <v>182</v>
      </c>
      <c r="Q1664">
        <v>0</v>
      </c>
      <c r="R1664">
        <v>618</v>
      </c>
      <c r="S1664">
        <v>206</v>
      </c>
      <c r="T1664">
        <v>5</v>
      </c>
      <c r="U1664" t="b">
        <v>0</v>
      </c>
    </row>
    <row r="1665" spans="1:21" x14ac:dyDescent="0.25">
      <c r="A1665" t="s">
        <v>2998</v>
      </c>
      <c r="B1665" s="1">
        <v>41437</v>
      </c>
      <c r="C1665">
        <v>12</v>
      </c>
      <c r="D1665">
        <v>6</v>
      </c>
      <c r="E1665">
        <v>2013</v>
      </c>
      <c r="F1665" s="1">
        <v>41437</v>
      </c>
      <c r="G1665" t="s">
        <v>1371</v>
      </c>
      <c r="H1665" t="s">
        <v>120</v>
      </c>
      <c r="I1665" t="s">
        <v>778</v>
      </c>
      <c r="J1665" t="s">
        <v>778</v>
      </c>
      <c r="K1665" t="s">
        <v>47</v>
      </c>
      <c r="L1665" t="s">
        <v>70</v>
      </c>
      <c r="M1665" t="s">
        <v>38</v>
      </c>
      <c r="N1665" t="s">
        <v>28</v>
      </c>
      <c r="O1665" t="s">
        <v>39</v>
      </c>
      <c r="P1665" t="s">
        <v>565</v>
      </c>
      <c r="Q1665">
        <v>0</v>
      </c>
      <c r="R1665">
        <v>40</v>
      </c>
      <c r="S1665">
        <v>16</v>
      </c>
      <c r="T1665">
        <v>3</v>
      </c>
      <c r="U1665" t="b">
        <v>1</v>
      </c>
    </row>
    <row r="1666" spans="1:21" x14ac:dyDescent="0.25">
      <c r="A1666" t="s">
        <v>2999</v>
      </c>
      <c r="B1666" s="1">
        <v>41437</v>
      </c>
      <c r="C1666">
        <v>12</v>
      </c>
      <c r="D1666">
        <v>6</v>
      </c>
      <c r="E1666">
        <v>2013</v>
      </c>
      <c r="F1666" s="1">
        <v>41437</v>
      </c>
      <c r="G1666" t="s">
        <v>1598</v>
      </c>
      <c r="H1666" t="s">
        <v>61</v>
      </c>
      <c r="I1666" t="s">
        <v>326</v>
      </c>
      <c r="J1666" t="s">
        <v>3000</v>
      </c>
      <c r="K1666" t="s">
        <v>36</v>
      </c>
      <c r="L1666" t="s">
        <v>26</v>
      </c>
      <c r="M1666" t="s">
        <v>38</v>
      </c>
      <c r="N1666" t="s">
        <v>28</v>
      </c>
      <c r="O1666" t="s">
        <v>39</v>
      </c>
      <c r="P1666" t="s">
        <v>740</v>
      </c>
      <c r="Q1666">
        <v>0</v>
      </c>
      <c r="R1666">
        <v>72</v>
      </c>
      <c r="S1666">
        <v>4</v>
      </c>
      <c r="T1666">
        <v>5</v>
      </c>
      <c r="U1666" t="b">
        <v>0</v>
      </c>
    </row>
    <row r="1667" spans="1:21" x14ac:dyDescent="0.25">
      <c r="A1667" t="s">
        <v>3001</v>
      </c>
      <c r="B1667" s="1">
        <v>41456</v>
      </c>
      <c r="C1667">
        <v>1</v>
      </c>
      <c r="D1667">
        <v>7</v>
      </c>
      <c r="E1667">
        <v>2013</v>
      </c>
      <c r="F1667" s="1">
        <v>41456</v>
      </c>
      <c r="G1667" t="s">
        <v>762</v>
      </c>
      <c r="H1667" t="s">
        <v>67</v>
      </c>
      <c r="I1667" t="s">
        <v>68</v>
      </c>
      <c r="J1667" t="s">
        <v>3002</v>
      </c>
      <c r="K1667" t="s">
        <v>25</v>
      </c>
      <c r="L1667" t="s">
        <v>37</v>
      </c>
      <c r="M1667" t="s">
        <v>27</v>
      </c>
      <c r="N1667" t="s">
        <v>28</v>
      </c>
      <c r="O1667" t="s">
        <v>48</v>
      </c>
      <c r="P1667" t="s">
        <v>3003</v>
      </c>
      <c r="Q1667">
        <v>0</v>
      </c>
      <c r="R1667">
        <v>165</v>
      </c>
      <c r="S1667">
        <v>58</v>
      </c>
      <c r="T1667">
        <v>3</v>
      </c>
      <c r="U1667" t="b">
        <v>0</v>
      </c>
    </row>
    <row r="1668" spans="1:21" x14ac:dyDescent="0.25">
      <c r="A1668" t="s">
        <v>3001</v>
      </c>
      <c r="B1668" s="1">
        <v>41456</v>
      </c>
      <c r="C1668">
        <v>1</v>
      </c>
      <c r="D1668">
        <v>7</v>
      </c>
      <c r="E1668">
        <v>2013</v>
      </c>
      <c r="F1668" s="1">
        <v>41456</v>
      </c>
      <c r="G1668" t="s">
        <v>762</v>
      </c>
      <c r="H1668" t="s">
        <v>67</v>
      </c>
      <c r="I1668" t="s">
        <v>68</v>
      </c>
      <c r="J1668" t="s">
        <v>3002</v>
      </c>
      <c r="K1668" t="s">
        <v>25</v>
      </c>
      <c r="L1668" t="s">
        <v>37</v>
      </c>
      <c r="M1668" t="s">
        <v>27</v>
      </c>
      <c r="N1668" t="s">
        <v>28</v>
      </c>
      <c r="O1668" t="s">
        <v>54</v>
      </c>
      <c r="P1668" t="s">
        <v>2395</v>
      </c>
      <c r="Q1668">
        <v>0</v>
      </c>
      <c r="R1668">
        <v>247</v>
      </c>
      <c r="S1668">
        <v>74</v>
      </c>
      <c r="T1668">
        <v>4</v>
      </c>
      <c r="U1668" t="b">
        <v>1</v>
      </c>
    </row>
    <row r="1669" spans="1:21" x14ac:dyDescent="0.25">
      <c r="A1669" t="s">
        <v>3004</v>
      </c>
      <c r="B1669" s="1">
        <v>41456</v>
      </c>
      <c r="C1669">
        <v>1</v>
      </c>
      <c r="D1669">
        <v>7</v>
      </c>
      <c r="E1669">
        <v>2013</v>
      </c>
      <c r="F1669" s="1">
        <v>41456</v>
      </c>
      <c r="G1669" t="s">
        <v>114</v>
      </c>
      <c r="H1669" t="s">
        <v>67</v>
      </c>
      <c r="I1669" t="s">
        <v>68</v>
      </c>
      <c r="J1669" t="s">
        <v>255</v>
      </c>
      <c r="K1669" t="s">
        <v>25</v>
      </c>
      <c r="L1669" t="s">
        <v>70</v>
      </c>
      <c r="M1669" t="s">
        <v>38</v>
      </c>
      <c r="N1669" t="s">
        <v>28</v>
      </c>
      <c r="O1669" t="s">
        <v>48</v>
      </c>
      <c r="P1669" t="s">
        <v>3005</v>
      </c>
      <c r="Q1669">
        <v>0</v>
      </c>
      <c r="R1669">
        <v>36</v>
      </c>
      <c r="S1669">
        <v>-3</v>
      </c>
      <c r="T1669">
        <v>3</v>
      </c>
      <c r="U1669" t="b">
        <v>0</v>
      </c>
    </row>
    <row r="1670" spans="1:21" x14ac:dyDescent="0.25">
      <c r="A1670" t="s">
        <v>3004</v>
      </c>
      <c r="B1670" s="1">
        <v>41456</v>
      </c>
      <c r="C1670">
        <v>1</v>
      </c>
      <c r="D1670">
        <v>7</v>
      </c>
      <c r="E1670">
        <v>2013</v>
      </c>
      <c r="F1670" s="1">
        <v>41456</v>
      </c>
      <c r="G1670" t="s">
        <v>114</v>
      </c>
      <c r="H1670" t="s">
        <v>67</v>
      </c>
      <c r="I1670" t="s">
        <v>68</v>
      </c>
      <c r="J1670" t="s">
        <v>255</v>
      </c>
      <c r="K1670" t="s">
        <v>25</v>
      </c>
      <c r="L1670" t="s">
        <v>70</v>
      </c>
      <c r="M1670" t="s">
        <v>38</v>
      </c>
      <c r="N1670" t="s">
        <v>28</v>
      </c>
      <c r="O1670" t="s">
        <v>39</v>
      </c>
      <c r="P1670" t="s">
        <v>864</v>
      </c>
      <c r="Q1670">
        <v>0</v>
      </c>
      <c r="R1670">
        <v>31</v>
      </c>
      <c r="S1670">
        <v>6</v>
      </c>
      <c r="T1670">
        <v>6</v>
      </c>
      <c r="U1670" t="b">
        <v>0</v>
      </c>
    </row>
    <row r="1671" spans="1:21" x14ac:dyDescent="0.25">
      <c r="A1671" t="s">
        <v>3004</v>
      </c>
      <c r="B1671" s="1">
        <v>41456</v>
      </c>
      <c r="C1671">
        <v>1</v>
      </c>
      <c r="D1671">
        <v>7</v>
      </c>
      <c r="E1671">
        <v>2013</v>
      </c>
      <c r="F1671" s="1">
        <v>41456</v>
      </c>
      <c r="G1671" t="s">
        <v>114</v>
      </c>
      <c r="H1671" t="s">
        <v>67</v>
      </c>
      <c r="I1671" t="s">
        <v>68</v>
      </c>
      <c r="J1671" t="s">
        <v>255</v>
      </c>
      <c r="K1671" t="s">
        <v>25</v>
      </c>
      <c r="L1671" t="s">
        <v>70</v>
      </c>
      <c r="M1671" t="s">
        <v>38</v>
      </c>
      <c r="N1671" t="s">
        <v>28</v>
      </c>
      <c r="O1671" t="s">
        <v>111</v>
      </c>
      <c r="P1671" t="s">
        <v>2135</v>
      </c>
      <c r="Q1671">
        <v>0</v>
      </c>
      <c r="R1671">
        <v>7</v>
      </c>
      <c r="S1671">
        <v>0</v>
      </c>
      <c r="T1671">
        <v>1</v>
      </c>
      <c r="U1671" t="b">
        <v>1</v>
      </c>
    </row>
    <row r="1672" spans="1:21" x14ac:dyDescent="0.25">
      <c r="A1672" t="s">
        <v>3004</v>
      </c>
      <c r="B1672" s="1">
        <v>41456</v>
      </c>
      <c r="C1672">
        <v>1</v>
      </c>
      <c r="D1672">
        <v>7</v>
      </c>
      <c r="E1672">
        <v>2013</v>
      </c>
      <c r="F1672" s="1">
        <v>41456</v>
      </c>
      <c r="G1672" t="s">
        <v>114</v>
      </c>
      <c r="H1672" t="s">
        <v>67</v>
      </c>
      <c r="I1672" t="s">
        <v>68</v>
      </c>
      <c r="J1672" t="s">
        <v>255</v>
      </c>
      <c r="K1672" t="s">
        <v>25</v>
      </c>
      <c r="L1672" t="s">
        <v>70</v>
      </c>
      <c r="M1672" t="s">
        <v>38</v>
      </c>
      <c r="N1672" t="s">
        <v>28</v>
      </c>
      <c r="O1672" t="s">
        <v>54</v>
      </c>
      <c r="P1672" t="s">
        <v>3006</v>
      </c>
      <c r="Q1672">
        <v>0</v>
      </c>
      <c r="R1672">
        <v>1607</v>
      </c>
      <c r="S1672">
        <v>125</v>
      </c>
      <c r="T1672">
        <v>9</v>
      </c>
      <c r="U1672" t="b">
        <v>1</v>
      </c>
    </row>
    <row r="1673" spans="1:21" x14ac:dyDescent="0.25">
      <c r="A1673" t="s">
        <v>3004</v>
      </c>
      <c r="B1673" s="1">
        <v>41456</v>
      </c>
      <c r="C1673">
        <v>1</v>
      </c>
      <c r="D1673">
        <v>7</v>
      </c>
      <c r="E1673">
        <v>2013</v>
      </c>
      <c r="F1673" s="1">
        <v>41456</v>
      </c>
      <c r="G1673" t="s">
        <v>114</v>
      </c>
      <c r="H1673" t="s">
        <v>67</v>
      </c>
      <c r="I1673" t="s">
        <v>68</v>
      </c>
      <c r="J1673" t="s">
        <v>255</v>
      </c>
      <c r="K1673" t="s">
        <v>25</v>
      </c>
      <c r="L1673" t="s">
        <v>70</v>
      </c>
      <c r="M1673" t="s">
        <v>38</v>
      </c>
      <c r="N1673" t="s">
        <v>56</v>
      </c>
      <c r="O1673" t="s">
        <v>81</v>
      </c>
      <c r="P1673" t="s">
        <v>3007</v>
      </c>
      <c r="Q1673">
        <v>0</v>
      </c>
      <c r="R1673">
        <v>39</v>
      </c>
      <c r="S1673">
        <v>10</v>
      </c>
      <c r="T1673">
        <v>1</v>
      </c>
      <c r="U1673" t="b">
        <v>0</v>
      </c>
    </row>
    <row r="1674" spans="1:21" x14ac:dyDescent="0.25">
      <c r="A1674" t="s">
        <v>3008</v>
      </c>
      <c r="B1674" s="1">
        <v>41456</v>
      </c>
      <c r="C1674">
        <v>1</v>
      </c>
      <c r="D1674">
        <v>7</v>
      </c>
      <c r="E1674">
        <v>2013</v>
      </c>
      <c r="F1674" s="1">
        <v>41456</v>
      </c>
      <c r="G1674" t="s">
        <v>3009</v>
      </c>
      <c r="H1674" t="s">
        <v>44</v>
      </c>
      <c r="I1674" t="s">
        <v>460</v>
      </c>
      <c r="J1674" t="s">
        <v>3010</v>
      </c>
      <c r="K1674" t="s">
        <v>47</v>
      </c>
      <c r="L1674" t="s">
        <v>37</v>
      </c>
      <c r="M1674" t="s">
        <v>98</v>
      </c>
      <c r="N1674" t="s">
        <v>71</v>
      </c>
      <c r="O1674" t="s">
        <v>74</v>
      </c>
      <c r="P1674" t="s">
        <v>1838</v>
      </c>
      <c r="Q1674">
        <v>1</v>
      </c>
      <c r="R1674">
        <v>22</v>
      </c>
      <c r="S1674">
        <v>-20</v>
      </c>
      <c r="T1674">
        <v>1</v>
      </c>
      <c r="U1674" t="b">
        <v>1</v>
      </c>
    </row>
    <row r="1675" spans="1:21" x14ac:dyDescent="0.25">
      <c r="A1675" t="s">
        <v>3011</v>
      </c>
      <c r="B1675" s="1">
        <v>41457</v>
      </c>
      <c r="C1675">
        <v>2</v>
      </c>
      <c r="D1675">
        <v>7</v>
      </c>
      <c r="E1675">
        <v>2013</v>
      </c>
      <c r="F1675" s="1">
        <v>41457</v>
      </c>
      <c r="G1675" t="s">
        <v>3012</v>
      </c>
      <c r="H1675" t="s">
        <v>120</v>
      </c>
      <c r="I1675" t="s">
        <v>446</v>
      </c>
      <c r="J1675" t="s">
        <v>3013</v>
      </c>
      <c r="K1675" t="s">
        <v>47</v>
      </c>
      <c r="L1675" t="s">
        <v>70</v>
      </c>
      <c r="M1675" t="s">
        <v>38</v>
      </c>
      <c r="N1675" t="s">
        <v>28</v>
      </c>
      <c r="O1675" t="s">
        <v>54</v>
      </c>
      <c r="P1675" t="s">
        <v>1908</v>
      </c>
      <c r="Q1675">
        <v>0</v>
      </c>
      <c r="R1675">
        <v>293</v>
      </c>
      <c r="S1675">
        <v>36</v>
      </c>
      <c r="T1675">
        <v>6</v>
      </c>
      <c r="U1675" t="b">
        <v>0</v>
      </c>
    </row>
    <row r="1676" spans="1:21" x14ac:dyDescent="0.25">
      <c r="A1676" t="s">
        <v>3011</v>
      </c>
      <c r="B1676" s="1">
        <v>41457</v>
      </c>
      <c r="C1676">
        <v>2</v>
      </c>
      <c r="D1676">
        <v>7</v>
      </c>
      <c r="E1676">
        <v>2013</v>
      </c>
      <c r="F1676" s="1">
        <v>41457</v>
      </c>
      <c r="G1676" t="s">
        <v>3012</v>
      </c>
      <c r="H1676" t="s">
        <v>120</v>
      </c>
      <c r="I1676" t="s">
        <v>446</v>
      </c>
      <c r="J1676" t="s">
        <v>3013</v>
      </c>
      <c r="K1676" t="s">
        <v>47</v>
      </c>
      <c r="L1676" t="s">
        <v>70</v>
      </c>
      <c r="M1676" t="s">
        <v>38</v>
      </c>
      <c r="N1676" t="s">
        <v>28</v>
      </c>
      <c r="O1676" t="s">
        <v>183</v>
      </c>
      <c r="P1676" t="s">
        <v>3014</v>
      </c>
      <c r="Q1676">
        <v>0</v>
      </c>
      <c r="R1676">
        <v>50</v>
      </c>
      <c r="S1676">
        <v>23</v>
      </c>
      <c r="T1676">
        <v>2</v>
      </c>
      <c r="U1676" t="b">
        <v>0</v>
      </c>
    </row>
    <row r="1677" spans="1:21" x14ac:dyDescent="0.25">
      <c r="A1677" t="s">
        <v>3015</v>
      </c>
      <c r="B1677" s="1">
        <v>41457</v>
      </c>
      <c r="C1677">
        <v>2</v>
      </c>
      <c r="D1677">
        <v>7</v>
      </c>
      <c r="E1677">
        <v>2013</v>
      </c>
      <c r="F1677" s="1">
        <v>41457</v>
      </c>
      <c r="G1677" t="s">
        <v>2278</v>
      </c>
      <c r="H1677" t="s">
        <v>61</v>
      </c>
      <c r="I1677" t="s">
        <v>115</v>
      </c>
      <c r="J1677" t="s">
        <v>3016</v>
      </c>
      <c r="K1677" t="s">
        <v>36</v>
      </c>
      <c r="L1677" t="s">
        <v>37</v>
      </c>
      <c r="M1677" t="s">
        <v>38</v>
      </c>
      <c r="N1677" t="s">
        <v>28</v>
      </c>
      <c r="O1677" t="s">
        <v>90</v>
      </c>
      <c r="P1677" t="s">
        <v>3017</v>
      </c>
      <c r="Q1677">
        <v>0</v>
      </c>
      <c r="R1677">
        <v>229</v>
      </c>
      <c r="S1677">
        <v>51</v>
      </c>
      <c r="T1677">
        <v>3</v>
      </c>
      <c r="U1677" t="b">
        <v>0</v>
      </c>
    </row>
    <row r="1678" spans="1:21" x14ac:dyDescent="0.25">
      <c r="A1678" t="s">
        <v>3018</v>
      </c>
      <c r="B1678" s="1">
        <v>41458</v>
      </c>
      <c r="C1678">
        <v>3</v>
      </c>
      <c r="D1678">
        <v>7</v>
      </c>
      <c r="E1678">
        <v>2013</v>
      </c>
      <c r="F1678" s="1">
        <v>41458</v>
      </c>
      <c r="G1678" t="s">
        <v>3019</v>
      </c>
      <c r="H1678" t="s">
        <v>293</v>
      </c>
      <c r="I1678" t="s">
        <v>1319</v>
      </c>
      <c r="J1678" t="s">
        <v>3020</v>
      </c>
      <c r="K1678" t="s">
        <v>36</v>
      </c>
      <c r="L1678" t="s">
        <v>37</v>
      </c>
      <c r="M1678" t="s">
        <v>38</v>
      </c>
      <c r="N1678" t="s">
        <v>71</v>
      </c>
      <c r="O1678" t="s">
        <v>665</v>
      </c>
      <c r="P1678" t="s">
        <v>3021</v>
      </c>
      <c r="Q1678">
        <v>1</v>
      </c>
      <c r="R1678">
        <v>311</v>
      </c>
      <c r="S1678">
        <v>-644</v>
      </c>
      <c r="T1678">
        <v>2</v>
      </c>
      <c r="U1678" t="b">
        <v>0</v>
      </c>
    </row>
    <row r="1679" spans="1:21" x14ac:dyDescent="0.25">
      <c r="A1679" t="s">
        <v>3022</v>
      </c>
      <c r="B1679" s="1">
        <v>41459</v>
      </c>
      <c r="C1679">
        <v>4</v>
      </c>
      <c r="D1679">
        <v>7</v>
      </c>
      <c r="E1679">
        <v>2013</v>
      </c>
      <c r="F1679" s="1">
        <v>41459</v>
      </c>
      <c r="G1679" t="s">
        <v>1863</v>
      </c>
      <c r="H1679" t="s">
        <v>44</v>
      </c>
      <c r="I1679" t="s">
        <v>45</v>
      </c>
      <c r="J1679" t="s">
        <v>701</v>
      </c>
      <c r="K1679" t="s">
        <v>47</v>
      </c>
      <c r="L1679" t="s">
        <v>70</v>
      </c>
      <c r="M1679" t="s">
        <v>27</v>
      </c>
      <c r="N1679" t="s">
        <v>28</v>
      </c>
      <c r="O1679" t="s">
        <v>39</v>
      </c>
      <c r="P1679" t="s">
        <v>1157</v>
      </c>
      <c r="Q1679">
        <v>0</v>
      </c>
      <c r="R1679">
        <v>19</v>
      </c>
      <c r="S1679">
        <v>8</v>
      </c>
      <c r="T1679">
        <v>4</v>
      </c>
      <c r="U1679" t="b">
        <v>1</v>
      </c>
    </row>
    <row r="1680" spans="1:21" x14ac:dyDescent="0.25">
      <c r="A1680" t="s">
        <v>3022</v>
      </c>
      <c r="B1680" s="1">
        <v>41459</v>
      </c>
      <c r="C1680">
        <v>4</v>
      </c>
      <c r="D1680">
        <v>7</v>
      </c>
      <c r="E1680">
        <v>2013</v>
      </c>
      <c r="F1680" s="1">
        <v>41459</v>
      </c>
      <c r="G1680" t="s">
        <v>1863</v>
      </c>
      <c r="H1680" t="s">
        <v>44</v>
      </c>
      <c r="I1680" t="s">
        <v>45</v>
      </c>
      <c r="J1680" t="s">
        <v>701</v>
      </c>
      <c r="K1680" t="s">
        <v>47</v>
      </c>
      <c r="L1680" t="s">
        <v>70</v>
      </c>
      <c r="M1680" t="s">
        <v>27</v>
      </c>
      <c r="N1680" t="s">
        <v>28</v>
      </c>
      <c r="O1680" t="s">
        <v>39</v>
      </c>
      <c r="P1680" t="s">
        <v>648</v>
      </c>
      <c r="Q1680">
        <v>0</v>
      </c>
      <c r="R1680">
        <v>12</v>
      </c>
      <c r="S1680">
        <v>3</v>
      </c>
      <c r="T1680">
        <v>1</v>
      </c>
      <c r="U1680" t="b">
        <v>0</v>
      </c>
    </row>
    <row r="1681" spans="1:21" x14ac:dyDescent="0.25">
      <c r="A1681" t="s">
        <v>3022</v>
      </c>
      <c r="B1681" s="1">
        <v>41459</v>
      </c>
      <c r="C1681">
        <v>4</v>
      </c>
      <c r="D1681">
        <v>7</v>
      </c>
      <c r="E1681">
        <v>2013</v>
      </c>
      <c r="F1681" s="1">
        <v>41459</v>
      </c>
      <c r="G1681" t="s">
        <v>1863</v>
      </c>
      <c r="H1681" t="s">
        <v>44</v>
      </c>
      <c r="I1681" t="s">
        <v>45</v>
      </c>
      <c r="J1681" t="s">
        <v>701</v>
      </c>
      <c r="K1681" t="s">
        <v>47</v>
      </c>
      <c r="L1681" t="s">
        <v>70</v>
      </c>
      <c r="M1681" t="s">
        <v>27</v>
      </c>
      <c r="N1681" t="s">
        <v>28</v>
      </c>
      <c r="O1681" t="s">
        <v>54</v>
      </c>
      <c r="P1681" t="s">
        <v>2581</v>
      </c>
      <c r="Q1681">
        <v>0</v>
      </c>
      <c r="R1681">
        <v>594</v>
      </c>
      <c r="S1681">
        <v>-297</v>
      </c>
      <c r="T1681">
        <v>5</v>
      </c>
      <c r="U1681" t="b">
        <v>1</v>
      </c>
    </row>
    <row r="1682" spans="1:21" x14ac:dyDescent="0.25">
      <c r="A1682" t="s">
        <v>3023</v>
      </c>
      <c r="B1682" s="1">
        <v>41460</v>
      </c>
      <c r="C1682">
        <v>5</v>
      </c>
      <c r="D1682">
        <v>7</v>
      </c>
      <c r="E1682">
        <v>2013</v>
      </c>
      <c r="F1682" s="1">
        <v>41460</v>
      </c>
      <c r="G1682" t="s">
        <v>214</v>
      </c>
      <c r="H1682" t="s">
        <v>33</v>
      </c>
      <c r="I1682" t="s">
        <v>34</v>
      </c>
      <c r="J1682" t="s">
        <v>2650</v>
      </c>
      <c r="K1682" t="s">
        <v>36</v>
      </c>
      <c r="L1682" t="s">
        <v>26</v>
      </c>
      <c r="M1682" t="s">
        <v>268</v>
      </c>
      <c r="N1682" t="s">
        <v>28</v>
      </c>
      <c r="O1682" t="s">
        <v>48</v>
      </c>
      <c r="P1682" t="s">
        <v>830</v>
      </c>
      <c r="Q1682">
        <v>0</v>
      </c>
      <c r="R1682">
        <v>22</v>
      </c>
      <c r="S1682">
        <v>0</v>
      </c>
      <c r="T1682">
        <v>1</v>
      </c>
      <c r="U1682" t="b">
        <v>1</v>
      </c>
    </row>
    <row r="1683" spans="1:21" x14ac:dyDescent="0.25">
      <c r="A1683" t="s">
        <v>3024</v>
      </c>
      <c r="B1683" s="1">
        <v>41460</v>
      </c>
      <c r="C1683">
        <v>5</v>
      </c>
      <c r="D1683">
        <v>7</v>
      </c>
      <c r="E1683">
        <v>2013</v>
      </c>
      <c r="F1683" s="1">
        <v>41460</v>
      </c>
      <c r="G1683" t="s">
        <v>2063</v>
      </c>
      <c r="H1683" t="s">
        <v>33</v>
      </c>
      <c r="I1683" t="s">
        <v>34</v>
      </c>
      <c r="J1683" t="s">
        <v>1025</v>
      </c>
      <c r="K1683" t="s">
        <v>36</v>
      </c>
      <c r="L1683" t="s">
        <v>26</v>
      </c>
      <c r="M1683" t="s">
        <v>38</v>
      </c>
      <c r="N1683" t="s">
        <v>28</v>
      </c>
      <c r="O1683" t="s">
        <v>48</v>
      </c>
      <c r="P1683" t="s">
        <v>960</v>
      </c>
      <c r="Q1683">
        <v>0</v>
      </c>
      <c r="R1683">
        <v>80</v>
      </c>
      <c r="S1683">
        <v>3</v>
      </c>
      <c r="T1683">
        <v>3</v>
      </c>
      <c r="U1683" t="b">
        <v>1</v>
      </c>
    </row>
    <row r="1684" spans="1:21" x14ac:dyDescent="0.25">
      <c r="A1684" t="s">
        <v>3024</v>
      </c>
      <c r="B1684" s="1">
        <v>41460</v>
      </c>
      <c r="C1684">
        <v>5</v>
      </c>
      <c r="D1684">
        <v>7</v>
      </c>
      <c r="E1684">
        <v>2013</v>
      </c>
      <c r="F1684" s="1">
        <v>41460</v>
      </c>
      <c r="G1684" t="s">
        <v>2063</v>
      </c>
      <c r="H1684" t="s">
        <v>33</v>
      </c>
      <c r="I1684" t="s">
        <v>34</v>
      </c>
      <c r="J1684" t="s">
        <v>1025</v>
      </c>
      <c r="K1684" t="s">
        <v>36</v>
      </c>
      <c r="L1684" t="s">
        <v>26</v>
      </c>
      <c r="M1684" t="s">
        <v>38</v>
      </c>
      <c r="N1684" t="s">
        <v>28</v>
      </c>
      <c r="O1684" t="s">
        <v>39</v>
      </c>
      <c r="P1684" t="s">
        <v>740</v>
      </c>
      <c r="Q1684">
        <v>0</v>
      </c>
      <c r="R1684">
        <v>43</v>
      </c>
      <c r="S1684">
        <v>2</v>
      </c>
      <c r="T1684">
        <v>3</v>
      </c>
      <c r="U1684" t="b">
        <v>0</v>
      </c>
    </row>
    <row r="1685" spans="1:21" x14ac:dyDescent="0.25">
      <c r="A1685" t="s">
        <v>3024</v>
      </c>
      <c r="B1685" s="1">
        <v>41460</v>
      </c>
      <c r="C1685">
        <v>5</v>
      </c>
      <c r="D1685">
        <v>7</v>
      </c>
      <c r="E1685">
        <v>2013</v>
      </c>
      <c r="F1685" s="1">
        <v>41460</v>
      </c>
      <c r="G1685" t="s">
        <v>2063</v>
      </c>
      <c r="H1685" t="s">
        <v>33</v>
      </c>
      <c r="I1685" t="s">
        <v>34</v>
      </c>
      <c r="J1685" t="s">
        <v>1025</v>
      </c>
      <c r="K1685" t="s">
        <v>36</v>
      </c>
      <c r="L1685" t="s">
        <v>26</v>
      </c>
      <c r="M1685" t="s">
        <v>38</v>
      </c>
      <c r="N1685" t="s">
        <v>28</v>
      </c>
      <c r="O1685" t="s">
        <v>151</v>
      </c>
      <c r="P1685" t="s">
        <v>3025</v>
      </c>
      <c r="Q1685">
        <v>0</v>
      </c>
      <c r="R1685">
        <v>41</v>
      </c>
      <c r="S1685">
        <v>8</v>
      </c>
      <c r="T1685">
        <v>3</v>
      </c>
      <c r="U1685" t="b">
        <v>0</v>
      </c>
    </row>
    <row r="1686" spans="1:21" x14ac:dyDescent="0.25">
      <c r="A1686" t="s">
        <v>3026</v>
      </c>
      <c r="B1686" s="1">
        <v>41461</v>
      </c>
      <c r="C1686">
        <v>6</v>
      </c>
      <c r="D1686">
        <v>7</v>
      </c>
      <c r="E1686">
        <v>2013</v>
      </c>
      <c r="F1686" s="1">
        <v>41461</v>
      </c>
      <c r="G1686" t="s">
        <v>3027</v>
      </c>
      <c r="H1686" t="s">
        <v>44</v>
      </c>
      <c r="I1686" t="s">
        <v>434</v>
      </c>
      <c r="J1686" t="s">
        <v>2088</v>
      </c>
      <c r="K1686" t="s">
        <v>47</v>
      </c>
      <c r="L1686" t="s">
        <v>37</v>
      </c>
      <c r="M1686" t="s">
        <v>38</v>
      </c>
      <c r="N1686" t="s">
        <v>28</v>
      </c>
      <c r="O1686" t="s">
        <v>183</v>
      </c>
      <c r="P1686" t="s">
        <v>3028</v>
      </c>
      <c r="Q1686">
        <v>0</v>
      </c>
      <c r="R1686">
        <v>24</v>
      </c>
      <c r="S1686">
        <v>11</v>
      </c>
      <c r="T1686">
        <v>1</v>
      </c>
      <c r="U1686" t="b">
        <v>1</v>
      </c>
    </row>
    <row r="1687" spans="1:21" x14ac:dyDescent="0.25">
      <c r="A1687" t="s">
        <v>3029</v>
      </c>
      <c r="B1687" s="1">
        <v>41461</v>
      </c>
      <c r="C1687">
        <v>6</v>
      </c>
      <c r="D1687">
        <v>7</v>
      </c>
      <c r="E1687">
        <v>2013</v>
      </c>
      <c r="F1687" s="1">
        <v>41461</v>
      </c>
      <c r="G1687" t="s">
        <v>3030</v>
      </c>
      <c r="H1687" t="s">
        <v>67</v>
      </c>
      <c r="I1687" t="s">
        <v>68</v>
      </c>
      <c r="J1687" t="s">
        <v>801</v>
      </c>
      <c r="K1687" t="s">
        <v>25</v>
      </c>
      <c r="L1687" t="s">
        <v>37</v>
      </c>
      <c r="M1687" t="s">
        <v>27</v>
      </c>
      <c r="N1687" t="s">
        <v>28</v>
      </c>
      <c r="O1687" t="s">
        <v>39</v>
      </c>
      <c r="P1687" t="s">
        <v>3031</v>
      </c>
      <c r="Q1687">
        <v>0</v>
      </c>
      <c r="R1687">
        <v>45</v>
      </c>
      <c r="S1687">
        <v>4</v>
      </c>
      <c r="T1687">
        <v>3</v>
      </c>
      <c r="U1687" t="b">
        <v>0</v>
      </c>
    </row>
    <row r="1688" spans="1:21" x14ac:dyDescent="0.25">
      <c r="A1688" t="s">
        <v>3032</v>
      </c>
      <c r="B1688" s="1">
        <v>41461</v>
      </c>
      <c r="C1688">
        <v>6</v>
      </c>
      <c r="D1688">
        <v>7</v>
      </c>
      <c r="E1688">
        <v>2013</v>
      </c>
      <c r="F1688" s="1">
        <v>41461</v>
      </c>
      <c r="G1688" t="s">
        <v>3033</v>
      </c>
      <c r="H1688" t="s">
        <v>61</v>
      </c>
      <c r="I1688" t="s">
        <v>173</v>
      </c>
      <c r="J1688" t="s">
        <v>3034</v>
      </c>
      <c r="K1688" t="s">
        <v>36</v>
      </c>
      <c r="L1688" t="s">
        <v>70</v>
      </c>
      <c r="M1688" t="s">
        <v>98</v>
      </c>
      <c r="N1688" t="s">
        <v>28</v>
      </c>
      <c r="O1688" t="s">
        <v>48</v>
      </c>
      <c r="P1688" t="s">
        <v>830</v>
      </c>
      <c r="Q1688">
        <v>0</v>
      </c>
      <c r="R1688">
        <v>45</v>
      </c>
      <c r="S1688">
        <v>0</v>
      </c>
      <c r="T1688">
        <v>2</v>
      </c>
      <c r="U1688" t="b">
        <v>0</v>
      </c>
    </row>
    <row r="1689" spans="1:21" x14ac:dyDescent="0.25">
      <c r="A1689" t="s">
        <v>3032</v>
      </c>
      <c r="B1689" s="1">
        <v>41461</v>
      </c>
      <c r="C1689">
        <v>6</v>
      </c>
      <c r="D1689">
        <v>7</v>
      </c>
      <c r="E1689">
        <v>2013</v>
      </c>
      <c r="F1689" s="1">
        <v>41461</v>
      </c>
      <c r="G1689" t="s">
        <v>3033</v>
      </c>
      <c r="H1689" t="s">
        <v>61</v>
      </c>
      <c r="I1689" t="s">
        <v>173</v>
      </c>
      <c r="J1689" t="s">
        <v>3034</v>
      </c>
      <c r="K1689" t="s">
        <v>36</v>
      </c>
      <c r="L1689" t="s">
        <v>70</v>
      </c>
      <c r="M1689" t="s">
        <v>98</v>
      </c>
      <c r="N1689" t="s">
        <v>28</v>
      </c>
      <c r="O1689" t="s">
        <v>111</v>
      </c>
      <c r="P1689" t="s">
        <v>3035</v>
      </c>
      <c r="Q1689">
        <v>0</v>
      </c>
      <c r="R1689">
        <v>13</v>
      </c>
      <c r="S1689">
        <v>5</v>
      </c>
      <c r="T1689">
        <v>1</v>
      </c>
      <c r="U1689" t="b">
        <v>1</v>
      </c>
    </row>
    <row r="1690" spans="1:21" x14ac:dyDescent="0.25">
      <c r="A1690" t="s">
        <v>3032</v>
      </c>
      <c r="B1690" s="1">
        <v>41461</v>
      </c>
      <c r="C1690">
        <v>6</v>
      </c>
      <c r="D1690">
        <v>7</v>
      </c>
      <c r="E1690">
        <v>2013</v>
      </c>
      <c r="F1690" s="1">
        <v>41461</v>
      </c>
      <c r="G1690" t="s">
        <v>3033</v>
      </c>
      <c r="H1690" t="s">
        <v>61</v>
      </c>
      <c r="I1690" t="s">
        <v>173</v>
      </c>
      <c r="J1690" t="s">
        <v>3034</v>
      </c>
      <c r="K1690" t="s">
        <v>36</v>
      </c>
      <c r="L1690" t="s">
        <v>70</v>
      </c>
      <c r="M1690" t="s">
        <v>98</v>
      </c>
      <c r="N1690" t="s">
        <v>28</v>
      </c>
      <c r="O1690" t="s">
        <v>183</v>
      </c>
      <c r="P1690" t="s">
        <v>3036</v>
      </c>
      <c r="Q1690">
        <v>0</v>
      </c>
      <c r="R1690">
        <v>29</v>
      </c>
      <c r="S1690">
        <v>0</v>
      </c>
      <c r="T1690">
        <v>2</v>
      </c>
      <c r="U1690" t="b">
        <v>0</v>
      </c>
    </row>
    <row r="1691" spans="1:21" x14ac:dyDescent="0.25">
      <c r="A1691" t="s">
        <v>3037</v>
      </c>
      <c r="B1691" s="1">
        <v>41461</v>
      </c>
      <c r="C1691">
        <v>6</v>
      </c>
      <c r="D1691">
        <v>7</v>
      </c>
      <c r="E1691">
        <v>2013</v>
      </c>
      <c r="F1691" s="1">
        <v>41461</v>
      </c>
      <c r="G1691" t="s">
        <v>1816</v>
      </c>
      <c r="H1691" t="s">
        <v>61</v>
      </c>
      <c r="I1691" t="s">
        <v>115</v>
      </c>
      <c r="J1691" t="s">
        <v>3038</v>
      </c>
      <c r="K1691" t="s">
        <v>36</v>
      </c>
      <c r="L1691" t="s">
        <v>37</v>
      </c>
      <c r="M1691" t="s">
        <v>38</v>
      </c>
      <c r="N1691" t="s">
        <v>28</v>
      </c>
      <c r="O1691" t="s">
        <v>48</v>
      </c>
      <c r="P1691" t="s">
        <v>158</v>
      </c>
      <c r="Q1691">
        <v>0</v>
      </c>
      <c r="R1691">
        <v>212</v>
      </c>
      <c r="S1691">
        <v>72</v>
      </c>
      <c r="T1691">
        <v>7</v>
      </c>
      <c r="U1691" t="b">
        <v>1</v>
      </c>
    </row>
    <row r="1692" spans="1:21" x14ac:dyDescent="0.25">
      <c r="A1692" t="s">
        <v>3037</v>
      </c>
      <c r="B1692" s="1">
        <v>41461</v>
      </c>
      <c r="C1692">
        <v>6</v>
      </c>
      <c r="D1692">
        <v>7</v>
      </c>
      <c r="E1692">
        <v>2013</v>
      </c>
      <c r="F1692" s="1">
        <v>41461</v>
      </c>
      <c r="G1692" t="s">
        <v>1816</v>
      </c>
      <c r="H1692" t="s">
        <v>61</v>
      </c>
      <c r="I1692" t="s">
        <v>115</v>
      </c>
      <c r="J1692" t="s">
        <v>3038</v>
      </c>
      <c r="K1692" t="s">
        <v>36</v>
      </c>
      <c r="L1692" t="s">
        <v>37</v>
      </c>
      <c r="M1692" t="s">
        <v>38</v>
      </c>
      <c r="N1692" t="s">
        <v>28</v>
      </c>
      <c r="O1692" t="s">
        <v>48</v>
      </c>
      <c r="P1692" t="s">
        <v>397</v>
      </c>
      <c r="Q1692">
        <v>0</v>
      </c>
      <c r="R1692">
        <v>76</v>
      </c>
      <c r="S1692">
        <v>21</v>
      </c>
      <c r="T1692">
        <v>3</v>
      </c>
      <c r="U1692" t="b">
        <v>0</v>
      </c>
    </row>
    <row r="1693" spans="1:21" x14ac:dyDescent="0.25">
      <c r="A1693" t="s">
        <v>3037</v>
      </c>
      <c r="B1693" s="1">
        <v>41461</v>
      </c>
      <c r="C1693">
        <v>6</v>
      </c>
      <c r="D1693">
        <v>7</v>
      </c>
      <c r="E1693">
        <v>2013</v>
      </c>
      <c r="F1693" s="1">
        <v>41461</v>
      </c>
      <c r="G1693" t="s">
        <v>1816</v>
      </c>
      <c r="H1693" t="s">
        <v>61</v>
      </c>
      <c r="I1693" t="s">
        <v>115</v>
      </c>
      <c r="J1693" t="s">
        <v>3038</v>
      </c>
      <c r="K1693" t="s">
        <v>36</v>
      </c>
      <c r="L1693" t="s">
        <v>37</v>
      </c>
      <c r="M1693" t="s">
        <v>38</v>
      </c>
      <c r="N1693" t="s">
        <v>56</v>
      </c>
      <c r="O1693" t="s">
        <v>81</v>
      </c>
      <c r="P1693" t="s">
        <v>1941</v>
      </c>
      <c r="Q1693">
        <v>0</v>
      </c>
      <c r="R1693">
        <v>278</v>
      </c>
      <c r="S1693">
        <v>42</v>
      </c>
      <c r="T1693">
        <v>6</v>
      </c>
      <c r="U1693" t="b">
        <v>0</v>
      </c>
    </row>
    <row r="1694" spans="1:21" x14ac:dyDescent="0.25">
      <c r="A1694" t="s">
        <v>3039</v>
      </c>
      <c r="B1694" s="1">
        <v>41461</v>
      </c>
      <c r="C1694">
        <v>6</v>
      </c>
      <c r="D1694">
        <v>7</v>
      </c>
      <c r="E1694">
        <v>2013</v>
      </c>
      <c r="F1694" s="1">
        <v>41461</v>
      </c>
      <c r="G1694" t="s">
        <v>954</v>
      </c>
      <c r="H1694" t="s">
        <v>61</v>
      </c>
      <c r="I1694" t="s">
        <v>308</v>
      </c>
      <c r="J1694" t="s">
        <v>892</v>
      </c>
      <c r="K1694" t="s">
        <v>36</v>
      </c>
      <c r="L1694" t="s">
        <v>26</v>
      </c>
      <c r="M1694" t="s">
        <v>38</v>
      </c>
      <c r="N1694" t="s">
        <v>28</v>
      </c>
      <c r="O1694" t="s">
        <v>54</v>
      </c>
      <c r="P1694" t="s">
        <v>1487</v>
      </c>
      <c r="Q1694">
        <v>0</v>
      </c>
      <c r="R1694">
        <v>173</v>
      </c>
      <c r="S1694">
        <v>15</v>
      </c>
      <c r="T1694">
        <v>4</v>
      </c>
      <c r="U1694" t="b">
        <v>0</v>
      </c>
    </row>
    <row r="1695" spans="1:21" x14ac:dyDescent="0.25">
      <c r="A1695" t="s">
        <v>3040</v>
      </c>
      <c r="B1695" s="1">
        <v>41461</v>
      </c>
      <c r="C1695">
        <v>6</v>
      </c>
      <c r="D1695">
        <v>7</v>
      </c>
      <c r="E1695">
        <v>2013</v>
      </c>
      <c r="F1695" s="1">
        <v>41461</v>
      </c>
      <c r="G1695" t="s">
        <v>1016</v>
      </c>
      <c r="H1695" t="s">
        <v>120</v>
      </c>
      <c r="I1695" t="s">
        <v>1469</v>
      </c>
      <c r="J1695" t="s">
        <v>3041</v>
      </c>
      <c r="K1695" t="s">
        <v>47</v>
      </c>
      <c r="L1695" t="s">
        <v>70</v>
      </c>
      <c r="M1695" t="s">
        <v>38</v>
      </c>
      <c r="N1695" t="s">
        <v>28</v>
      </c>
      <c r="O1695" t="s">
        <v>29</v>
      </c>
      <c r="P1695" t="s">
        <v>3042</v>
      </c>
      <c r="Q1695">
        <v>0</v>
      </c>
      <c r="R1695">
        <v>98</v>
      </c>
      <c r="S1695">
        <v>21</v>
      </c>
      <c r="T1695">
        <v>3</v>
      </c>
      <c r="U1695" t="b">
        <v>0</v>
      </c>
    </row>
    <row r="1696" spans="1:21" x14ac:dyDescent="0.25">
      <c r="A1696" t="s">
        <v>3043</v>
      </c>
      <c r="B1696" s="1">
        <v>41463</v>
      </c>
      <c r="C1696">
        <v>8</v>
      </c>
      <c r="D1696">
        <v>7</v>
      </c>
      <c r="E1696">
        <v>2013</v>
      </c>
      <c r="F1696" s="1">
        <v>41463</v>
      </c>
      <c r="G1696" t="s">
        <v>3044</v>
      </c>
      <c r="H1696" t="s">
        <v>215</v>
      </c>
      <c r="I1696" t="s">
        <v>216</v>
      </c>
      <c r="J1696" t="s">
        <v>3045</v>
      </c>
      <c r="K1696" t="s">
        <v>36</v>
      </c>
      <c r="L1696" t="s">
        <v>37</v>
      </c>
      <c r="M1696" t="s">
        <v>38</v>
      </c>
      <c r="N1696" t="s">
        <v>28</v>
      </c>
      <c r="O1696" t="s">
        <v>39</v>
      </c>
      <c r="P1696" t="s">
        <v>864</v>
      </c>
      <c r="Q1696">
        <v>0</v>
      </c>
      <c r="R1696">
        <v>29</v>
      </c>
      <c r="S1696">
        <v>8</v>
      </c>
      <c r="T1696">
        <v>5</v>
      </c>
      <c r="U1696" t="b">
        <v>1</v>
      </c>
    </row>
    <row r="1697" spans="1:21" x14ac:dyDescent="0.25">
      <c r="A1697" t="s">
        <v>3046</v>
      </c>
      <c r="B1697" s="1">
        <v>41463</v>
      </c>
      <c r="C1697">
        <v>8</v>
      </c>
      <c r="D1697">
        <v>7</v>
      </c>
      <c r="E1697">
        <v>2013</v>
      </c>
      <c r="F1697" s="1">
        <v>41463</v>
      </c>
      <c r="G1697" t="s">
        <v>2735</v>
      </c>
      <c r="H1697" t="s">
        <v>61</v>
      </c>
      <c r="I1697" t="s">
        <v>108</v>
      </c>
      <c r="J1697" t="s">
        <v>3047</v>
      </c>
      <c r="K1697" t="s">
        <v>36</v>
      </c>
      <c r="L1697" t="s">
        <v>70</v>
      </c>
      <c r="M1697" t="s">
        <v>38</v>
      </c>
      <c r="N1697" t="s">
        <v>28</v>
      </c>
      <c r="O1697" t="s">
        <v>48</v>
      </c>
      <c r="P1697" t="s">
        <v>1702</v>
      </c>
      <c r="Q1697">
        <v>0</v>
      </c>
      <c r="R1697">
        <v>79</v>
      </c>
      <c r="S1697">
        <v>32</v>
      </c>
      <c r="T1697">
        <v>3</v>
      </c>
      <c r="U1697" t="b">
        <v>0</v>
      </c>
    </row>
    <row r="1698" spans="1:21" x14ac:dyDescent="0.25">
      <c r="A1698" t="s">
        <v>3046</v>
      </c>
      <c r="B1698" s="1">
        <v>41463</v>
      </c>
      <c r="C1698">
        <v>8</v>
      </c>
      <c r="D1698">
        <v>7</v>
      </c>
      <c r="E1698">
        <v>2013</v>
      </c>
      <c r="F1698" s="1">
        <v>41463</v>
      </c>
      <c r="G1698" t="s">
        <v>2735</v>
      </c>
      <c r="H1698" t="s">
        <v>61</v>
      </c>
      <c r="I1698" t="s">
        <v>108</v>
      </c>
      <c r="J1698" t="s">
        <v>3047</v>
      </c>
      <c r="K1698" t="s">
        <v>36</v>
      </c>
      <c r="L1698" t="s">
        <v>70</v>
      </c>
      <c r="M1698" t="s">
        <v>38</v>
      </c>
      <c r="N1698" t="s">
        <v>28</v>
      </c>
      <c r="O1698" t="s">
        <v>39</v>
      </c>
      <c r="P1698" t="s">
        <v>1157</v>
      </c>
      <c r="Q1698">
        <v>0</v>
      </c>
      <c r="R1698">
        <v>14</v>
      </c>
      <c r="S1698">
        <v>6</v>
      </c>
      <c r="T1698">
        <v>3</v>
      </c>
      <c r="U1698" t="b">
        <v>0</v>
      </c>
    </row>
    <row r="1699" spans="1:21" x14ac:dyDescent="0.25">
      <c r="A1699" t="s">
        <v>3046</v>
      </c>
      <c r="B1699" s="1">
        <v>41463</v>
      </c>
      <c r="C1699">
        <v>8</v>
      </c>
      <c r="D1699">
        <v>7</v>
      </c>
      <c r="E1699">
        <v>2013</v>
      </c>
      <c r="F1699" s="1">
        <v>41463</v>
      </c>
      <c r="G1699" t="s">
        <v>2735</v>
      </c>
      <c r="H1699" t="s">
        <v>61</v>
      </c>
      <c r="I1699" t="s">
        <v>108</v>
      </c>
      <c r="J1699" t="s">
        <v>3047</v>
      </c>
      <c r="K1699" t="s">
        <v>36</v>
      </c>
      <c r="L1699" t="s">
        <v>70</v>
      </c>
      <c r="M1699" t="s">
        <v>38</v>
      </c>
      <c r="N1699" t="s">
        <v>28</v>
      </c>
      <c r="O1699" t="s">
        <v>54</v>
      </c>
      <c r="P1699" t="s">
        <v>3006</v>
      </c>
      <c r="Q1699">
        <v>0</v>
      </c>
      <c r="R1699">
        <v>1607</v>
      </c>
      <c r="S1699">
        <v>125</v>
      </c>
      <c r="T1699">
        <v>9</v>
      </c>
      <c r="U1699" t="b">
        <v>1</v>
      </c>
    </row>
    <row r="1700" spans="1:21" x14ac:dyDescent="0.25">
      <c r="A1700" t="s">
        <v>3048</v>
      </c>
      <c r="B1700" s="1">
        <v>41463</v>
      </c>
      <c r="C1700">
        <v>8</v>
      </c>
      <c r="D1700">
        <v>7</v>
      </c>
      <c r="E1700">
        <v>2013</v>
      </c>
      <c r="F1700" s="1">
        <v>41463</v>
      </c>
      <c r="G1700" t="s">
        <v>166</v>
      </c>
      <c r="H1700" t="s">
        <v>293</v>
      </c>
      <c r="I1700" t="s">
        <v>1319</v>
      </c>
      <c r="J1700" t="s">
        <v>3049</v>
      </c>
      <c r="K1700" t="s">
        <v>36</v>
      </c>
      <c r="L1700" t="s">
        <v>26</v>
      </c>
      <c r="M1700" t="s">
        <v>38</v>
      </c>
      <c r="N1700" t="s">
        <v>28</v>
      </c>
      <c r="O1700" t="s">
        <v>90</v>
      </c>
      <c r="P1700" t="s">
        <v>1406</v>
      </c>
      <c r="Q1700">
        <v>1</v>
      </c>
      <c r="R1700">
        <v>94</v>
      </c>
      <c r="S1700">
        <v>-19</v>
      </c>
      <c r="T1700">
        <v>3</v>
      </c>
      <c r="U1700" t="b">
        <v>0</v>
      </c>
    </row>
    <row r="1701" spans="1:21" x14ac:dyDescent="0.25">
      <c r="A1701" t="s">
        <v>3050</v>
      </c>
      <c r="B1701" s="1">
        <v>41463</v>
      </c>
      <c r="C1701">
        <v>8</v>
      </c>
      <c r="D1701">
        <v>7</v>
      </c>
      <c r="E1701">
        <v>2013</v>
      </c>
      <c r="F1701" s="1">
        <v>41463</v>
      </c>
      <c r="G1701" t="s">
        <v>2056</v>
      </c>
      <c r="H1701" t="s">
        <v>44</v>
      </c>
      <c r="I1701" t="s">
        <v>460</v>
      </c>
      <c r="J1701" t="s">
        <v>1671</v>
      </c>
      <c r="K1701" t="s">
        <v>47</v>
      </c>
      <c r="L1701" t="s">
        <v>26</v>
      </c>
      <c r="M1701" t="s">
        <v>27</v>
      </c>
      <c r="N1701" t="s">
        <v>28</v>
      </c>
      <c r="O1701" t="s">
        <v>39</v>
      </c>
      <c r="P1701" t="s">
        <v>1393</v>
      </c>
      <c r="Q1701">
        <v>0</v>
      </c>
      <c r="R1701">
        <v>18</v>
      </c>
      <c r="S1701">
        <v>9</v>
      </c>
      <c r="T1701">
        <v>4</v>
      </c>
      <c r="U1701" t="b">
        <v>0</v>
      </c>
    </row>
    <row r="1702" spans="1:21" x14ac:dyDescent="0.25">
      <c r="A1702" t="s">
        <v>3050</v>
      </c>
      <c r="B1702" s="1">
        <v>41463</v>
      </c>
      <c r="C1702">
        <v>8</v>
      </c>
      <c r="D1702">
        <v>7</v>
      </c>
      <c r="E1702">
        <v>2013</v>
      </c>
      <c r="F1702" s="1">
        <v>41463</v>
      </c>
      <c r="G1702" t="s">
        <v>2056</v>
      </c>
      <c r="H1702" t="s">
        <v>44</v>
      </c>
      <c r="I1702" t="s">
        <v>460</v>
      </c>
      <c r="J1702" t="s">
        <v>1671</v>
      </c>
      <c r="K1702" t="s">
        <v>47</v>
      </c>
      <c r="L1702" t="s">
        <v>26</v>
      </c>
      <c r="M1702" t="s">
        <v>27</v>
      </c>
      <c r="N1702" t="s">
        <v>28</v>
      </c>
      <c r="O1702" t="s">
        <v>111</v>
      </c>
      <c r="P1702" t="s">
        <v>2574</v>
      </c>
      <c r="Q1702">
        <v>0</v>
      </c>
      <c r="R1702">
        <v>52</v>
      </c>
      <c r="S1702">
        <v>18</v>
      </c>
      <c r="T1702">
        <v>3</v>
      </c>
      <c r="U1702" t="b">
        <v>1</v>
      </c>
    </row>
    <row r="1703" spans="1:21" x14ac:dyDescent="0.25">
      <c r="A1703" t="s">
        <v>3046</v>
      </c>
      <c r="B1703" s="1">
        <v>41463</v>
      </c>
      <c r="C1703">
        <v>8</v>
      </c>
      <c r="D1703">
        <v>7</v>
      </c>
      <c r="E1703">
        <v>2013</v>
      </c>
      <c r="F1703" s="1">
        <v>41463</v>
      </c>
      <c r="G1703" t="s">
        <v>2735</v>
      </c>
      <c r="H1703" t="s">
        <v>61</v>
      </c>
      <c r="I1703" t="s">
        <v>108</v>
      </c>
      <c r="J1703" t="s">
        <v>3047</v>
      </c>
      <c r="K1703" t="s">
        <v>36</v>
      </c>
      <c r="L1703" t="s">
        <v>70</v>
      </c>
      <c r="M1703" t="s">
        <v>38</v>
      </c>
      <c r="N1703" t="s">
        <v>56</v>
      </c>
      <c r="O1703" t="s">
        <v>81</v>
      </c>
      <c r="P1703" t="s">
        <v>3051</v>
      </c>
      <c r="Q1703">
        <v>0</v>
      </c>
      <c r="R1703">
        <v>171</v>
      </c>
      <c r="S1703">
        <v>29</v>
      </c>
      <c r="T1703">
        <v>3</v>
      </c>
      <c r="U1703" t="b">
        <v>0</v>
      </c>
    </row>
    <row r="1704" spans="1:21" x14ac:dyDescent="0.25">
      <c r="A1704" t="s">
        <v>3052</v>
      </c>
      <c r="B1704" s="1">
        <v>41463</v>
      </c>
      <c r="C1704">
        <v>8</v>
      </c>
      <c r="D1704">
        <v>7</v>
      </c>
      <c r="E1704">
        <v>2013</v>
      </c>
      <c r="F1704" s="1">
        <v>41463</v>
      </c>
      <c r="G1704" t="s">
        <v>2874</v>
      </c>
      <c r="H1704" t="s">
        <v>33</v>
      </c>
      <c r="I1704" t="s">
        <v>630</v>
      </c>
      <c r="J1704" t="s">
        <v>3053</v>
      </c>
      <c r="K1704" t="s">
        <v>36</v>
      </c>
      <c r="L1704" t="s">
        <v>70</v>
      </c>
      <c r="M1704" t="s">
        <v>38</v>
      </c>
      <c r="N1704" t="s">
        <v>56</v>
      </c>
      <c r="O1704" t="s">
        <v>81</v>
      </c>
      <c r="P1704" t="s">
        <v>1748</v>
      </c>
      <c r="Q1704">
        <v>0</v>
      </c>
      <c r="R1704">
        <v>90</v>
      </c>
      <c r="S1704">
        <v>27</v>
      </c>
      <c r="T1704">
        <v>2</v>
      </c>
      <c r="U1704" t="b">
        <v>0</v>
      </c>
    </row>
    <row r="1705" spans="1:21" x14ac:dyDescent="0.25">
      <c r="A1705" t="s">
        <v>3054</v>
      </c>
      <c r="B1705" s="1">
        <v>41463</v>
      </c>
      <c r="C1705">
        <v>8</v>
      </c>
      <c r="D1705">
        <v>7</v>
      </c>
      <c r="E1705">
        <v>2013</v>
      </c>
      <c r="F1705" s="1">
        <v>41463</v>
      </c>
      <c r="G1705" t="s">
        <v>1510</v>
      </c>
      <c r="H1705" t="s">
        <v>67</v>
      </c>
      <c r="I1705" t="s">
        <v>68</v>
      </c>
      <c r="J1705" t="s">
        <v>2423</v>
      </c>
      <c r="K1705" t="s">
        <v>25</v>
      </c>
      <c r="L1705" t="s">
        <v>26</v>
      </c>
      <c r="M1705" t="s">
        <v>38</v>
      </c>
      <c r="N1705" t="s">
        <v>56</v>
      </c>
      <c r="O1705" t="s">
        <v>104</v>
      </c>
      <c r="P1705" t="s">
        <v>3055</v>
      </c>
      <c r="Q1705">
        <v>0</v>
      </c>
      <c r="R1705">
        <v>415</v>
      </c>
      <c r="S1705">
        <v>17</v>
      </c>
      <c r="T1705">
        <v>3</v>
      </c>
      <c r="U1705" t="b">
        <v>1</v>
      </c>
    </row>
    <row r="1706" spans="1:21" x14ac:dyDescent="0.25">
      <c r="A1706" t="s">
        <v>3056</v>
      </c>
      <c r="B1706" s="1">
        <v>41463</v>
      </c>
      <c r="C1706">
        <v>8</v>
      </c>
      <c r="D1706">
        <v>7</v>
      </c>
      <c r="E1706">
        <v>2013</v>
      </c>
      <c r="F1706" s="1">
        <v>41463</v>
      </c>
      <c r="G1706" t="s">
        <v>1163</v>
      </c>
      <c r="H1706" t="s">
        <v>61</v>
      </c>
      <c r="I1706" t="s">
        <v>693</v>
      </c>
      <c r="J1706" t="s">
        <v>2949</v>
      </c>
      <c r="K1706" t="s">
        <v>36</v>
      </c>
      <c r="L1706" t="s">
        <v>70</v>
      </c>
      <c r="M1706" t="s">
        <v>38</v>
      </c>
      <c r="N1706" t="s">
        <v>71</v>
      </c>
      <c r="O1706" t="s">
        <v>295</v>
      </c>
      <c r="P1706" t="s">
        <v>3057</v>
      </c>
      <c r="Q1706">
        <v>0</v>
      </c>
      <c r="R1706">
        <v>95</v>
      </c>
      <c r="S1706">
        <v>38</v>
      </c>
      <c r="T1706">
        <v>6</v>
      </c>
      <c r="U1706" t="b">
        <v>0</v>
      </c>
    </row>
    <row r="1707" spans="1:21" x14ac:dyDescent="0.25">
      <c r="A1707" t="s">
        <v>3056</v>
      </c>
      <c r="B1707" s="1">
        <v>41463</v>
      </c>
      <c r="C1707">
        <v>8</v>
      </c>
      <c r="D1707">
        <v>7</v>
      </c>
      <c r="E1707">
        <v>2013</v>
      </c>
      <c r="F1707" s="1">
        <v>41463</v>
      </c>
      <c r="G1707" t="s">
        <v>1163</v>
      </c>
      <c r="H1707" t="s">
        <v>61</v>
      </c>
      <c r="I1707" t="s">
        <v>693</v>
      </c>
      <c r="J1707" t="s">
        <v>2949</v>
      </c>
      <c r="K1707" t="s">
        <v>36</v>
      </c>
      <c r="L1707" t="s">
        <v>70</v>
      </c>
      <c r="M1707" t="s">
        <v>38</v>
      </c>
      <c r="N1707" t="s">
        <v>28</v>
      </c>
      <c r="O1707" t="s">
        <v>48</v>
      </c>
      <c r="P1707" t="s">
        <v>3058</v>
      </c>
      <c r="Q1707">
        <v>0</v>
      </c>
      <c r="R1707">
        <v>116</v>
      </c>
      <c r="S1707">
        <v>48</v>
      </c>
      <c r="T1707">
        <v>4</v>
      </c>
      <c r="U1707" t="b">
        <v>1</v>
      </c>
    </row>
    <row r="1708" spans="1:21" x14ac:dyDescent="0.25">
      <c r="A1708" t="s">
        <v>3056</v>
      </c>
      <c r="B1708" s="1">
        <v>41463</v>
      </c>
      <c r="C1708">
        <v>8</v>
      </c>
      <c r="D1708">
        <v>7</v>
      </c>
      <c r="E1708">
        <v>2013</v>
      </c>
      <c r="F1708" s="1">
        <v>41463</v>
      </c>
      <c r="G1708" t="s">
        <v>1163</v>
      </c>
      <c r="H1708" t="s">
        <v>61</v>
      </c>
      <c r="I1708" t="s">
        <v>693</v>
      </c>
      <c r="J1708" t="s">
        <v>2949</v>
      </c>
      <c r="K1708" t="s">
        <v>36</v>
      </c>
      <c r="L1708" t="s">
        <v>70</v>
      </c>
      <c r="M1708" t="s">
        <v>38</v>
      </c>
      <c r="N1708" t="s">
        <v>28</v>
      </c>
      <c r="O1708" t="s">
        <v>39</v>
      </c>
      <c r="P1708" t="s">
        <v>1610</v>
      </c>
      <c r="Q1708">
        <v>0</v>
      </c>
      <c r="R1708">
        <v>32</v>
      </c>
      <c r="S1708">
        <v>8</v>
      </c>
      <c r="T1708">
        <v>3</v>
      </c>
      <c r="U1708" t="b">
        <v>0</v>
      </c>
    </row>
    <row r="1709" spans="1:21" x14ac:dyDescent="0.25">
      <c r="A1709" t="s">
        <v>3056</v>
      </c>
      <c r="B1709" s="1">
        <v>41463</v>
      </c>
      <c r="C1709">
        <v>8</v>
      </c>
      <c r="D1709">
        <v>7</v>
      </c>
      <c r="E1709">
        <v>2013</v>
      </c>
      <c r="F1709" s="1">
        <v>41463</v>
      </c>
      <c r="G1709" t="s">
        <v>1163</v>
      </c>
      <c r="H1709" t="s">
        <v>61</v>
      </c>
      <c r="I1709" t="s">
        <v>693</v>
      </c>
      <c r="J1709" t="s">
        <v>2949</v>
      </c>
      <c r="K1709" t="s">
        <v>36</v>
      </c>
      <c r="L1709" t="s">
        <v>70</v>
      </c>
      <c r="M1709" t="s">
        <v>38</v>
      </c>
      <c r="N1709" t="s">
        <v>28</v>
      </c>
      <c r="O1709" t="s">
        <v>54</v>
      </c>
      <c r="P1709" t="s">
        <v>681</v>
      </c>
      <c r="Q1709">
        <v>0</v>
      </c>
      <c r="R1709">
        <v>15</v>
      </c>
      <c r="S1709">
        <v>6</v>
      </c>
      <c r="T1709">
        <v>1</v>
      </c>
      <c r="U1709" t="b">
        <v>1</v>
      </c>
    </row>
    <row r="1710" spans="1:21" x14ac:dyDescent="0.25">
      <c r="A1710" t="s">
        <v>3059</v>
      </c>
      <c r="B1710" s="1">
        <v>41464</v>
      </c>
      <c r="C1710">
        <v>9</v>
      </c>
      <c r="D1710">
        <v>7</v>
      </c>
      <c r="E1710">
        <v>2013</v>
      </c>
      <c r="F1710" s="1">
        <v>41464</v>
      </c>
      <c r="G1710" t="s">
        <v>1975</v>
      </c>
      <c r="H1710" t="s">
        <v>1976</v>
      </c>
      <c r="I1710" t="s">
        <v>1977</v>
      </c>
      <c r="J1710" t="s">
        <v>2155</v>
      </c>
      <c r="K1710" t="s">
        <v>25</v>
      </c>
      <c r="L1710" t="s">
        <v>37</v>
      </c>
      <c r="M1710" t="s">
        <v>27</v>
      </c>
      <c r="N1710" t="s">
        <v>71</v>
      </c>
      <c r="O1710" t="s">
        <v>295</v>
      </c>
      <c r="P1710" t="s">
        <v>3060</v>
      </c>
      <c r="Q1710">
        <v>1</v>
      </c>
      <c r="R1710">
        <v>36</v>
      </c>
      <c r="S1710">
        <v>-49</v>
      </c>
      <c r="T1710">
        <v>2</v>
      </c>
      <c r="U1710" t="b">
        <v>1</v>
      </c>
    </row>
    <row r="1711" spans="1:21" x14ac:dyDescent="0.25">
      <c r="A1711" t="s">
        <v>3059</v>
      </c>
      <c r="B1711" s="1">
        <v>41464</v>
      </c>
      <c r="C1711">
        <v>9</v>
      </c>
      <c r="D1711">
        <v>7</v>
      </c>
      <c r="E1711">
        <v>2013</v>
      </c>
      <c r="F1711" s="1">
        <v>41464</v>
      </c>
      <c r="G1711" t="s">
        <v>1975</v>
      </c>
      <c r="H1711" t="s">
        <v>1976</v>
      </c>
      <c r="I1711" t="s">
        <v>1977</v>
      </c>
      <c r="J1711" t="s">
        <v>2155</v>
      </c>
      <c r="K1711" t="s">
        <v>25</v>
      </c>
      <c r="L1711" t="s">
        <v>37</v>
      </c>
      <c r="M1711" t="s">
        <v>27</v>
      </c>
      <c r="N1711" t="s">
        <v>28</v>
      </c>
      <c r="O1711" t="s">
        <v>48</v>
      </c>
      <c r="P1711" t="s">
        <v>2841</v>
      </c>
      <c r="Q1711">
        <v>1</v>
      </c>
      <c r="R1711">
        <v>20</v>
      </c>
      <c r="S1711">
        <v>-3</v>
      </c>
      <c r="T1711">
        <v>2</v>
      </c>
      <c r="U1711" t="b">
        <v>0</v>
      </c>
    </row>
    <row r="1712" spans="1:21" x14ac:dyDescent="0.25">
      <c r="A1712" t="s">
        <v>3059</v>
      </c>
      <c r="B1712" s="1">
        <v>41464</v>
      </c>
      <c r="C1712">
        <v>9</v>
      </c>
      <c r="D1712">
        <v>7</v>
      </c>
      <c r="E1712">
        <v>2013</v>
      </c>
      <c r="F1712" s="1">
        <v>41464</v>
      </c>
      <c r="G1712" t="s">
        <v>1975</v>
      </c>
      <c r="H1712" t="s">
        <v>1976</v>
      </c>
      <c r="I1712" t="s">
        <v>1977</v>
      </c>
      <c r="J1712" t="s">
        <v>2155</v>
      </c>
      <c r="K1712" t="s">
        <v>25</v>
      </c>
      <c r="L1712" t="s">
        <v>37</v>
      </c>
      <c r="M1712" t="s">
        <v>27</v>
      </c>
      <c r="N1712" t="s">
        <v>28</v>
      </c>
      <c r="O1712" t="s">
        <v>151</v>
      </c>
      <c r="P1712" t="s">
        <v>3061</v>
      </c>
      <c r="Q1712">
        <v>1</v>
      </c>
      <c r="R1712">
        <v>14</v>
      </c>
      <c r="S1712">
        <v>-4</v>
      </c>
      <c r="T1712">
        <v>2</v>
      </c>
      <c r="U1712" t="b">
        <v>0</v>
      </c>
    </row>
    <row r="1713" spans="1:21" x14ac:dyDescent="0.25">
      <c r="A1713" t="s">
        <v>3062</v>
      </c>
      <c r="B1713" s="1">
        <v>41464</v>
      </c>
      <c r="C1713">
        <v>9</v>
      </c>
      <c r="D1713">
        <v>7</v>
      </c>
      <c r="E1713">
        <v>2013</v>
      </c>
      <c r="F1713" s="1">
        <v>41464</v>
      </c>
      <c r="G1713" t="s">
        <v>3063</v>
      </c>
      <c r="H1713" t="s">
        <v>67</v>
      </c>
      <c r="I1713" t="s">
        <v>68</v>
      </c>
      <c r="J1713" t="s">
        <v>1367</v>
      </c>
      <c r="K1713" t="s">
        <v>25</v>
      </c>
      <c r="L1713" t="s">
        <v>37</v>
      </c>
      <c r="M1713" t="s">
        <v>38</v>
      </c>
      <c r="N1713" t="s">
        <v>56</v>
      </c>
      <c r="O1713" t="s">
        <v>81</v>
      </c>
      <c r="P1713" t="s">
        <v>1386</v>
      </c>
      <c r="Q1713">
        <v>0</v>
      </c>
      <c r="R1713">
        <v>163</v>
      </c>
      <c r="S1713">
        <v>37</v>
      </c>
      <c r="T1713">
        <v>6</v>
      </c>
      <c r="U1713" t="b">
        <v>1</v>
      </c>
    </row>
    <row r="1714" spans="1:21" x14ac:dyDescent="0.25">
      <c r="A1714" t="s">
        <v>3064</v>
      </c>
      <c r="B1714" s="1">
        <v>41464</v>
      </c>
      <c r="C1714">
        <v>9</v>
      </c>
      <c r="D1714">
        <v>7</v>
      </c>
      <c r="E1714">
        <v>2013</v>
      </c>
      <c r="F1714" s="1">
        <v>41464</v>
      </c>
      <c r="G1714" t="s">
        <v>1548</v>
      </c>
      <c r="H1714" t="s">
        <v>33</v>
      </c>
      <c r="I1714" t="s">
        <v>34</v>
      </c>
      <c r="J1714" t="s">
        <v>1198</v>
      </c>
      <c r="K1714" t="s">
        <v>36</v>
      </c>
      <c r="L1714" t="s">
        <v>37</v>
      </c>
      <c r="M1714" t="s">
        <v>38</v>
      </c>
      <c r="N1714" t="s">
        <v>28</v>
      </c>
      <c r="O1714" t="s">
        <v>54</v>
      </c>
      <c r="P1714" t="s">
        <v>1396</v>
      </c>
      <c r="Q1714">
        <v>0</v>
      </c>
      <c r="R1714">
        <v>179</v>
      </c>
      <c r="S1714">
        <v>69</v>
      </c>
      <c r="T1714">
        <v>1</v>
      </c>
      <c r="U1714" t="b">
        <v>1</v>
      </c>
    </row>
    <row r="1715" spans="1:21" x14ac:dyDescent="0.25">
      <c r="A1715" t="s">
        <v>3065</v>
      </c>
      <c r="B1715" s="1">
        <v>41465</v>
      </c>
      <c r="C1715">
        <v>10</v>
      </c>
      <c r="D1715">
        <v>7</v>
      </c>
      <c r="E1715">
        <v>2013</v>
      </c>
      <c r="F1715" s="1">
        <v>41465</v>
      </c>
      <c r="G1715" t="s">
        <v>325</v>
      </c>
      <c r="H1715" t="s">
        <v>44</v>
      </c>
      <c r="I1715" t="s">
        <v>45</v>
      </c>
      <c r="J1715" t="s">
        <v>1563</v>
      </c>
      <c r="K1715" t="s">
        <v>47</v>
      </c>
      <c r="L1715" t="s">
        <v>37</v>
      </c>
      <c r="M1715" t="s">
        <v>38</v>
      </c>
      <c r="N1715" t="s">
        <v>56</v>
      </c>
      <c r="O1715" t="s">
        <v>104</v>
      </c>
      <c r="P1715" t="s">
        <v>3055</v>
      </c>
      <c r="Q1715">
        <v>0</v>
      </c>
      <c r="R1715">
        <v>166</v>
      </c>
      <c r="S1715">
        <v>-100</v>
      </c>
      <c r="T1715">
        <v>2</v>
      </c>
      <c r="U1715" t="b">
        <v>0</v>
      </c>
    </row>
    <row r="1716" spans="1:21" x14ac:dyDescent="0.25">
      <c r="A1716" t="s">
        <v>3066</v>
      </c>
      <c r="B1716" s="1">
        <v>41466</v>
      </c>
      <c r="C1716">
        <v>11</v>
      </c>
      <c r="D1716">
        <v>7</v>
      </c>
      <c r="E1716">
        <v>2013</v>
      </c>
      <c r="F1716" s="1">
        <v>41466</v>
      </c>
      <c r="G1716" t="s">
        <v>1920</v>
      </c>
      <c r="H1716" t="s">
        <v>67</v>
      </c>
      <c r="I1716" t="s">
        <v>496</v>
      </c>
      <c r="J1716" t="s">
        <v>497</v>
      </c>
      <c r="K1716" t="s">
        <v>25</v>
      </c>
      <c r="L1716" t="s">
        <v>37</v>
      </c>
      <c r="M1716" t="s">
        <v>98</v>
      </c>
      <c r="N1716" t="s">
        <v>71</v>
      </c>
      <c r="O1716" t="s">
        <v>295</v>
      </c>
      <c r="P1716" t="s">
        <v>3067</v>
      </c>
      <c r="Q1716">
        <v>0</v>
      </c>
      <c r="R1716">
        <v>70</v>
      </c>
      <c r="S1716">
        <v>-27</v>
      </c>
      <c r="T1716">
        <v>2</v>
      </c>
      <c r="U1716" t="b">
        <v>1</v>
      </c>
    </row>
    <row r="1717" spans="1:21" x14ac:dyDescent="0.25">
      <c r="A1717" t="s">
        <v>3066</v>
      </c>
      <c r="B1717" s="1">
        <v>41466</v>
      </c>
      <c r="C1717">
        <v>11</v>
      </c>
      <c r="D1717">
        <v>7</v>
      </c>
      <c r="E1717">
        <v>2013</v>
      </c>
      <c r="F1717" s="1">
        <v>41466</v>
      </c>
      <c r="G1717" t="s">
        <v>1920</v>
      </c>
      <c r="H1717" t="s">
        <v>67</v>
      </c>
      <c r="I1717" t="s">
        <v>496</v>
      </c>
      <c r="J1717" t="s">
        <v>497</v>
      </c>
      <c r="K1717" t="s">
        <v>25</v>
      </c>
      <c r="L1717" t="s">
        <v>37</v>
      </c>
      <c r="M1717" t="s">
        <v>98</v>
      </c>
      <c r="N1717" t="s">
        <v>28</v>
      </c>
      <c r="O1717" t="s">
        <v>48</v>
      </c>
      <c r="P1717" t="s">
        <v>582</v>
      </c>
      <c r="Q1717">
        <v>0</v>
      </c>
      <c r="R1717">
        <v>81</v>
      </c>
      <c r="S1717">
        <v>37</v>
      </c>
      <c r="T1717">
        <v>3</v>
      </c>
      <c r="U1717" t="b">
        <v>0</v>
      </c>
    </row>
    <row r="1718" spans="1:21" x14ac:dyDescent="0.25">
      <c r="A1718" t="s">
        <v>3068</v>
      </c>
      <c r="B1718" s="1">
        <v>41466</v>
      </c>
      <c r="C1718">
        <v>11</v>
      </c>
      <c r="D1718">
        <v>7</v>
      </c>
      <c r="E1718">
        <v>2013</v>
      </c>
      <c r="F1718" s="1">
        <v>41466</v>
      </c>
      <c r="G1718" t="s">
        <v>1856</v>
      </c>
      <c r="H1718" t="s">
        <v>120</v>
      </c>
      <c r="I1718" t="s">
        <v>221</v>
      </c>
      <c r="J1718" t="s">
        <v>826</v>
      </c>
      <c r="K1718" t="s">
        <v>47</v>
      </c>
      <c r="L1718" t="s">
        <v>37</v>
      </c>
      <c r="M1718" t="s">
        <v>38</v>
      </c>
      <c r="N1718" t="s">
        <v>71</v>
      </c>
      <c r="O1718" t="s">
        <v>295</v>
      </c>
      <c r="P1718" t="s">
        <v>824</v>
      </c>
      <c r="Q1718">
        <v>0</v>
      </c>
      <c r="R1718">
        <v>38</v>
      </c>
      <c r="S1718">
        <v>11</v>
      </c>
      <c r="T1718">
        <v>2</v>
      </c>
      <c r="U1718" t="b">
        <v>0</v>
      </c>
    </row>
    <row r="1719" spans="1:21" x14ac:dyDescent="0.25">
      <c r="A1719" t="s">
        <v>3069</v>
      </c>
      <c r="B1719" s="1">
        <v>41466</v>
      </c>
      <c r="C1719">
        <v>11</v>
      </c>
      <c r="D1719">
        <v>7</v>
      </c>
      <c r="E1719">
        <v>2013</v>
      </c>
      <c r="F1719" s="1">
        <v>41466</v>
      </c>
      <c r="G1719" t="s">
        <v>2258</v>
      </c>
      <c r="H1719" t="s">
        <v>293</v>
      </c>
      <c r="I1719" t="s">
        <v>714</v>
      </c>
      <c r="J1719" t="s">
        <v>715</v>
      </c>
      <c r="K1719" t="s">
        <v>36</v>
      </c>
      <c r="L1719" t="s">
        <v>37</v>
      </c>
      <c r="M1719" t="s">
        <v>38</v>
      </c>
      <c r="N1719" t="s">
        <v>28</v>
      </c>
      <c r="O1719" t="s">
        <v>48</v>
      </c>
      <c r="P1719" t="s">
        <v>3058</v>
      </c>
      <c r="Q1719">
        <v>1</v>
      </c>
      <c r="R1719">
        <v>87</v>
      </c>
      <c r="S1719">
        <v>-16</v>
      </c>
      <c r="T1719">
        <v>6</v>
      </c>
      <c r="U1719" t="b">
        <v>1</v>
      </c>
    </row>
    <row r="1720" spans="1:21" x14ac:dyDescent="0.25">
      <c r="A1720" t="s">
        <v>3069</v>
      </c>
      <c r="B1720" s="1">
        <v>41466</v>
      </c>
      <c r="C1720">
        <v>11</v>
      </c>
      <c r="D1720">
        <v>7</v>
      </c>
      <c r="E1720">
        <v>2013</v>
      </c>
      <c r="F1720" s="1">
        <v>41466</v>
      </c>
      <c r="G1720" t="s">
        <v>2258</v>
      </c>
      <c r="H1720" t="s">
        <v>293</v>
      </c>
      <c r="I1720" t="s">
        <v>714</v>
      </c>
      <c r="J1720" t="s">
        <v>715</v>
      </c>
      <c r="K1720" t="s">
        <v>36</v>
      </c>
      <c r="L1720" t="s">
        <v>37</v>
      </c>
      <c r="M1720" t="s">
        <v>38</v>
      </c>
      <c r="N1720" t="s">
        <v>56</v>
      </c>
      <c r="O1720" t="s">
        <v>104</v>
      </c>
      <c r="P1720" t="s">
        <v>875</v>
      </c>
      <c r="Q1720">
        <v>1</v>
      </c>
      <c r="R1720">
        <v>163</v>
      </c>
      <c r="S1720">
        <v>-88</v>
      </c>
      <c r="T1720">
        <v>5</v>
      </c>
      <c r="U1720" t="b">
        <v>0</v>
      </c>
    </row>
    <row r="1721" spans="1:21" x14ac:dyDescent="0.25">
      <c r="A1721" t="s">
        <v>3070</v>
      </c>
      <c r="B1721" s="1">
        <v>41467</v>
      </c>
      <c r="C1721">
        <v>12</v>
      </c>
      <c r="D1721">
        <v>7</v>
      </c>
      <c r="E1721">
        <v>2013</v>
      </c>
      <c r="F1721" s="1">
        <v>41467</v>
      </c>
      <c r="G1721" t="s">
        <v>519</v>
      </c>
      <c r="H1721" t="s">
        <v>33</v>
      </c>
      <c r="I1721" t="s">
        <v>34</v>
      </c>
      <c r="J1721" t="s">
        <v>35</v>
      </c>
      <c r="K1721" t="s">
        <v>36</v>
      </c>
      <c r="L1721" t="s">
        <v>70</v>
      </c>
      <c r="M1721" t="s">
        <v>98</v>
      </c>
      <c r="N1721" t="s">
        <v>28</v>
      </c>
      <c r="O1721" t="s">
        <v>39</v>
      </c>
      <c r="P1721" t="s">
        <v>893</v>
      </c>
      <c r="Q1721">
        <v>0</v>
      </c>
      <c r="R1721">
        <v>244</v>
      </c>
      <c r="S1721">
        <v>29</v>
      </c>
      <c r="T1721">
        <v>5</v>
      </c>
      <c r="U1721" t="b">
        <v>0</v>
      </c>
    </row>
    <row r="1722" spans="1:21" x14ac:dyDescent="0.25">
      <c r="A1722" t="s">
        <v>3070</v>
      </c>
      <c r="B1722" s="1">
        <v>41467</v>
      </c>
      <c r="C1722">
        <v>12</v>
      </c>
      <c r="D1722">
        <v>7</v>
      </c>
      <c r="E1722">
        <v>2013</v>
      </c>
      <c r="F1722" s="1">
        <v>41467</v>
      </c>
      <c r="G1722" t="s">
        <v>519</v>
      </c>
      <c r="H1722" t="s">
        <v>33</v>
      </c>
      <c r="I1722" t="s">
        <v>34</v>
      </c>
      <c r="J1722" t="s">
        <v>35</v>
      </c>
      <c r="K1722" t="s">
        <v>36</v>
      </c>
      <c r="L1722" t="s">
        <v>70</v>
      </c>
      <c r="M1722" t="s">
        <v>98</v>
      </c>
      <c r="N1722" t="s">
        <v>28</v>
      </c>
      <c r="O1722" t="s">
        <v>39</v>
      </c>
      <c r="P1722" t="s">
        <v>1584</v>
      </c>
      <c r="Q1722">
        <v>0</v>
      </c>
      <c r="R1722">
        <v>151</v>
      </c>
      <c r="S1722">
        <v>3</v>
      </c>
      <c r="T1722">
        <v>3</v>
      </c>
      <c r="U1722" t="b">
        <v>0</v>
      </c>
    </row>
    <row r="1723" spans="1:21" x14ac:dyDescent="0.25">
      <c r="A1723" t="s">
        <v>3070</v>
      </c>
      <c r="B1723" s="1">
        <v>41467</v>
      </c>
      <c r="C1723">
        <v>12</v>
      </c>
      <c r="D1723">
        <v>7</v>
      </c>
      <c r="E1723">
        <v>2013</v>
      </c>
      <c r="F1723" s="1">
        <v>41467</v>
      </c>
      <c r="G1723" t="s">
        <v>519</v>
      </c>
      <c r="H1723" t="s">
        <v>33</v>
      </c>
      <c r="I1723" t="s">
        <v>34</v>
      </c>
      <c r="J1723" t="s">
        <v>35</v>
      </c>
      <c r="K1723" t="s">
        <v>36</v>
      </c>
      <c r="L1723" t="s">
        <v>70</v>
      </c>
      <c r="M1723" t="s">
        <v>98</v>
      </c>
      <c r="N1723" t="s">
        <v>28</v>
      </c>
      <c r="O1723" t="s">
        <v>54</v>
      </c>
      <c r="P1723" t="s">
        <v>1663</v>
      </c>
      <c r="Q1723">
        <v>0</v>
      </c>
      <c r="R1723">
        <v>165</v>
      </c>
      <c r="S1723">
        <v>39</v>
      </c>
      <c r="T1723">
        <v>3</v>
      </c>
      <c r="U1723" t="b">
        <v>1</v>
      </c>
    </row>
    <row r="1724" spans="1:21" x14ac:dyDescent="0.25">
      <c r="A1724" t="s">
        <v>3071</v>
      </c>
      <c r="B1724" s="1">
        <v>41467</v>
      </c>
      <c r="C1724">
        <v>12</v>
      </c>
      <c r="D1724">
        <v>7</v>
      </c>
      <c r="E1724">
        <v>2013</v>
      </c>
      <c r="F1724" s="1">
        <v>41467</v>
      </c>
      <c r="G1724" t="s">
        <v>3072</v>
      </c>
      <c r="H1724" t="s">
        <v>61</v>
      </c>
      <c r="I1724" t="s">
        <v>108</v>
      </c>
      <c r="J1724" t="s">
        <v>3073</v>
      </c>
      <c r="K1724" t="s">
        <v>36</v>
      </c>
      <c r="L1724" t="s">
        <v>37</v>
      </c>
      <c r="M1724" t="s">
        <v>98</v>
      </c>
      <c r="N1724" t="s">
        <v>28</v>
      </c>
      <c r="O1724" t="s">
        <v>48</v>
      </c>
      <c r="P1724" t="s">
        <v>934</v>
      </c>
      <c r="Q1724">
        <v>0</v>
      </c>
      <c r="R1724">
        <v>158</v>
      </c>
      <c r="S1724">
        <v>30</v>
      </c>
      <c r="T1724">
        <v>3</v>
      </c>
      <c r="U1724" t="b">
        <v>0</v>
      </c>
    </row>
    <row r="1725" spans="1:21" x14ac:dyDescent="0.25">
      <c r="A1725" t="s">
        <v>3071</v>
      </c>
      <c r="B1725" s="1">
        <v>41467</v>
      </c>
      <c r="C1725">
        <v>12</v>
      </c>
      <c r="D1725">
        <v>7</v>
      </c>
      <c r="E1725">
        <v>2013</v>
      </c>
      <c r="F1725" s="1">
        <v>41467</v>
      </c>
      <c r="G1725" t="s">
        <v>3072</v>
      </c>
      <c r="H1725" t="s">
        <v>61</v>
      </c>
      <c r="I1725" t="s">
        <v>108</v>
      </c>
      <c r="J1725" t="s">
        <v>3073</v>
      </c>
      <c r="K1725" t="s">
        <v>36</v>
      </c>
      <c r="L1725" t="s">
        <v>37</v>
      </c>
      <c r="M1725" t="s">
        <v>98</v>
      </c>
      <c r="N1725" t="s">
        <v>28</v>
      </c>
      <c r="O1725" t="s">
        <v>54</v>
      </c>
      <c r="P1725" t="s">
        <v>282</v>
      </c>
      <c r="Q1725">
        <v>0</v>
      </c>
      <c r="R1725">
        <v>127</v>
      </c>
      <c r="S1725">
        <v>41</v>
      </c>
      <c r="T1725">
        <v>3</v>
      </c>
      <c r="U1725" t="b">
        <v>1</v>
      </c>
    </row>
    <row r="1726" spans="1:21" x14ac:dyDescent="0.25">
      <c r="A1726" t="s">
        <v>3071</v>
      </c>
      <c r="B1726" s="1">
        <v>41467</v>
      </c>
      <c r="C1726">
        <v>12</v>
      </c>
      <c r="D1726">
        <v>7</v>
      </c>
      <c r="E1726">
        <v>2013</v>
      </c>
      <c r="F1726" s="1">
        <v>41467</v>
      </c>
      <c r="G1726" t="s">
        <v>3072</v>
      </c>
      <c r="H1726" t="s">
        <v>61</v>
      </c>
      <c r="I1726" t="s">
        <v>108</v>
      </c>
      <c r="J1726" t="s">
        <v>3073</v>
      </c>
      <c r="K1726" t="s">
        <v>36</v>
      </c>
      <c r="L1726" t="s">
        <v>37</v>
      </c>
      <c r="M1726" t="s">
        <v>98</v>
      </c>
      <c r="N1726" t="s">
        <v>28</v>
      </c>
      <c r="O1726" t="s">
        <v>54</v>
      </c>
      <c r="P1726" t="s">
        <v>438</v>
      </c>
      <c r="Q1726">
        <v>0</v>
      </c>
      <c r="R1726">
        <v>145</v>
      </c>
      <c r="S1726">
        <v>3</v>
      </c>
      <c r="T1726">
        <v>3</v>
      </c>
      <c r="U1726" t="b">
        <v>0</v>
      </c>
    </row>
    <row r="1727" spans="1:21" x14ac:dyDescent="0.25">
      <c r="A1727" t="s">
        <v>3071</v>
      </c>
      <c r="B1727" s="1">
        <v>41467</v>
      </c>
      <c r="C1727">
        <v>12</v>
      </c>
      <c r="D1727">
        <v>7</v>
      </c>
      <c r="E1727">
        <v>2013</v>
      </c>
      <c r="F1727" s="1">
        <v>41467</v>
      </c>
      <c r="G1727" t="s">
        <v>3072</v>
      </c>
      <c r="H1727" t="s">
        <v>61</v>
      </c>
      <c r="I1727" t="s">
        <v>108</v>
      </c>
      <c r="J1727" t="s">
        <v>3073</v>
      </c>
      <c r="K1727" t="s">
        <v>36</v>
      </c>
      <c r="L1727" t="s">
        <v>37</v>
      </c>
      <c r="M1727" t="s">
        <v>98</v>
      </c>
      <c r="N1727" t="s">
        <v>56</v>
      </c>
      <c r="O1727" t="s">
        <v>57</v>
      </c>
      <c r="P1727" t="s">
        <v>3074</v>
      </c>
      <c r="Q1727">
        <v>0</v>
      </c>
      <c r="R1727">
        <v>214</v>
      </c>
      <c r="S1727">
        <v>18</v>
      </c>
      <c r="T1727">
        <v>3</v>
      </c>
      <c r="U1727" t="b">
        <v>0</v>
      </c>
    </row>
    <row r="1728" spans="1:21" x14ac:dyDescent="0.25">
      <c r="A1728" t="s">
        <v>3075</v>
      </c>
      <c r="B1728" s="1">
        <v>41467</v>
      </c>
      <c r="C1728">
        <v>12</v>
      </c>
      <c r="D1728">
        <v>7</v>
      </c>
      <c r="E1728">
        <v>2013</v>
      </c>
      <c r="F1728" s="1">
        <v>41467</v>
      </c>
      <c r="G1728" t="s">
        <v>719</v>
      </c>
      <c r="H1728" t="s">
        <v>33</v>
      </c>
      <c r="I1728" t="s">
        <v>389</v>
      </c>
      <c r="J1728" t="s">
        <v>389</v>
      </c>
      <c r="K1728" t="s">
        <v>36</v>
      </c>
      <c r="L1728" t="s">
        <v>37</v>
      </c>
      <c r="M1728" t="s">
        <v>38</v>
      </c>
      <c r="N1728" t="s">
        <v>28</v>
      </c>
      <c r="O1728" t="s">
        <v>54</v>
      </c>
      <c r="P1728" t="s">
        <v>3076</v>
      </c>
      <c r="Q1728">
        <v>0</v>
      </c>
      <c r="R1728">
        <v>173</v>
      </c>
      <c r="S1728">
        <v>40</v>
      </c>
      <c r="T1728">
        <v>11</v>
      </c>
      <c r="U1728" t="b">
        <v>1</v>
      </c>
    </row>
    <row r="1729" spans="1:21" x14ac:dyDescent="0.25">
      <c r="A1729" t="s">
        <v>3077</v>
      </c>
      <c r="B1729" s="1">
        <v>41467</v>
      </c>
      <c r="C1729">
        <v>12</v>
      </c>
      <c r="D1729">
        <v>7</v>
      </c>
      <c r="E1729">
        <v>2013</v>
      </c>
      <c r="F1729" s="1">
        <v>41467</v>
      </c>
      <c r="G1729" t="s">
        <v>3078</v>
      </c>
      <c r="H1729" t="s">
        <v>67</v>
      </c>
      <c r="I1729" t="s">
        <v>68</v>
      </c>
      <c r="J1729" t="s">
        <v>3079</v>
      </c>
      <c r="K1729" t="s">
        <v>25</v>
      </c>
      <c r="L1729" t="s">
        <v>70</v>
      </c>
      <c r="M1729" t="s">
        <v>38</v>
      </c>
      <c r="N1729" t="s">
        <v>28</v>
      </c>
      <c r="O1729" t="s">
        <v>29</v>
      </c>
      <c r="P1729" t="s">
        <v>988</v>
      </c>
      <c r="Q1729">
        <v>0</v>
      </c>
      <c r="R1729">
        <v>39</v>
      </c>
      <c r="S1729">
        <v>11</v>
      </c>
      <c r="T1729">
        <v>2</v>
      </c>
      <c r="U1729" t="b">
        <v>1</v>
      </c>
    </row>
    <row r="1730" spans="1:21" x14ac:dyDescent="0.25">
      <c r="A1730" t="s">
        <v>3077</v>
      </c>
      <c r="B1730" s="1">
        <v>41467</v>
      </c>
      <c r="C1730">
        <v>12</v>
      </c>
      <c r="D1730">
        <v>7</v>
      </c>
      <c r="E1730">
        <v>2013</v>
      </c>
      <c r="F1730" s="1">
        <v>41467</v>
      </c>
      <c r="G1730" t="s">
        <v>3078</v>
      </c>
      <c r="H1730" t="s">
        <v>67</v>
      </c>
      <c r="I1730" t="s">
        <v>68</v>
      </c>
      <c r="J1730" t="s">
        <v>3079</v>
      </c>
      <c r="K1730" t="s">
        <v>25</v>
      </c>
      <c r="L1730" t="s">
        <v>70</v>
      </c>
      <c r="M1730" t="s">
        <v>38</v>
      </c>
      <c r="N1730" t="s">
        <v>56</v>
      </c>
      <c r="O1730" t="s">
        <v>185</v>
      </c>
      <c r="P1730" t="s">
        <v>3080</v>
      </c>
      <c r="Q1730">
        <v>0</v>
      </c>
      <c r="R1730">
        <v>122</v>
      </c>
      <c r="S1730">
        <v>32</v>
      </c>
      <c r="T1730">
        <v>1</v>
      </c>
      <c r="U1730" t="b">
        <v>0</v>
      </c>
    </row>
    <row r="1731" spans="1:21" x14ac:dyDescent="0.25">
      <c r="A1731" t="s">
        <v>3081</v>
      </c>
      <c r="B1731" s="1">
        <v>41487</v>
      </c>
      <c r="C1731">
        <v>1</v>
      </c>
      <c r="D1731">
        <v>8</v>
      </c>
      <c r="E1731">
        <v>2013</v>
      </c>
      <c r="F1731" s="1">
        <v>41487</v>
      </c>
      <c r="G1731" t="s">
        <v>1236</v>
      </c>
      <c r="H1731" t="s">
        <v>44</v>
      </c>
      <c r="I1731" t="s">
        <v>738</v>
      </c>
      <c r="J1731" t="s">
        <v>1959</v>
      </c>
      <c r="K1731" t="s">
        <v>47</v>
      </c>
      <c r="L1731" t="s">
        <v>26</v>
      </c>
      <c r="M1731" t="s">
        <v>98</v>
      </c>
      <c r="N1731" t="s">
        <v>28</v>
      </c>
      <c r="O1731" t="s">
        <v>29</v>
      </c>
      <c r="P1731" t="s">
        <v>3082</v>
      </c>
      <c r="Q1731">
        <v>0</v>
      </c>
      <c r="R1731">
        <v>57</v>
      </c>
      <c r="S1731">
        <v>3</v>
      </c>
      <c r="T1731">
        <v>2</v>
      </c>
      <c r="U1731" t="b">
        <v>0</v>
      </c>
    </row>
    <row r="1732" spans="1:21" x14ac:dyDescent="0.25">
      <c r="A1732" t="s">
        <v>3083</v>
      </c>
      <c r="B1732" s="1">
        <v>41487</v>
      </c>
      <c r="C1732">
        <v>1</v>
      </c>
      <c r="D1732">
        <v>8</v>
      </c>
      <c r="E1732">
        <v>2013</v>
      </c>
      <c r="F1732" s="1">
        <v>41487</v>
      </c>
      <c r="G1732" t="s">
        <v>384</v>
      </c>
      <c r="H1732" t="s">
        <v>67</v>
      </c>
      <c r="I1732" t="s">
        <v>68</v>
      </c>
      <c r="J1732" t="s">
        <v>486</v>
      </c>
      <c r="K1732" t="s">
        <v>25</v>
      </c>
      <c r="L1732" t="s">
        <v>37</v>
      </c>
      <c r="M1732" t="s">
        <v>38</v>
      </c>
      <c r="N1732" t="s">
        <v>71</v>
      </c>
      <c r="O1732" t="s">
        <v>72</v>
      </c>
      <c r="P1732" t="s">
        <v>3084</v>
      </c>
      <c r="Q1732">
        <v>1</v>
      </c>
      <c r="R1732">
        <v>658</v>
      </c>
      <c r="S1732">
        <v>-66</v>
      </c>
      <c r="T1732">
        <v>3</v>
      </c>
      <c r="U1732" t="b">
        <v>0</v>
      </c>
    </row>
    <row r="1733" spans="1:21" x14ac:dyDescent="0.25">
      <c r="A1733" t="s">
        <v>3085</v>
      </c>
      <c r="B1733" s="1">
        <v>41488</v>
      </c>
      <c r="C1733">
        <v>2</v>
      </c>
      <c r="D1733">
        <v>8</v>
      </c>
      <c r="E1733">
        <v>2013</v>
      </c>
      <c r="F1733" s="1">
        <v>41488</v>
      </c>
      <c r="G1733" t="s">
        <v>1601</v>
      </c>
      <c r="H1733" t="s">
        <v>44</v>
      </c>
      <c r="I1733" t="s">
        <v>280</v>
      </c>
      <c r="J1733" t="s">
        <v>3086</v>
      </c>
      <c r="K1733" t="s">
        <v>47</v>
      </c>
      <c r="L1733" t="s">
        <v>26</v>
      </c>
      <c r="M1733" t="s">
        <v>38</v>
      </c>
      <c r="N1733" t="s">
        <v>71</v>
      </c>
      <c r="O1733" t="s">
        <v>295</v>
      </c>
      <c r="P1733" t="s">
        <v>3087</v>
      </c>
      <c r="Q1733">
        <v>0</v>
      </c>
      <c r="R1733">
        <v>107</v>
      </c>
      <c r="S1733">
        <v>32</v>
      </c>
      <c r="T1733">
        <v>2</v>
      </c>
      <c r="U1733" t="b">
        <v>0</v>
      </c>
    </row>
    <row r="1734" spans="1:21" x14ac:dyDescent="0.25">
      <c r="A1734" t="s">
        <v>3085</v>
      </c>
      <c r="B1734" s="1">
        <v>41488</v>
      </c>
      <c r="C1734">
        <v>2</v>
      </c>
      <c r="D1734">
        <v>8</v>
      </c>
      <c r="E1734">
        <v>2013</v>
      </c>
      <c r="F1734" s="1">
        <v>41488</v>
      </c>
      <c r="G1734" t="s">
        <v>1601</v>
      </c>
      <c r="H1734" t="s">
        <v>44</v>
      </c>
      <c r="I1734" t="s">
        <v>280</v>
      </c>
      <c r="J1734" t="s">
        <v>3086</v>
      </c>
      <c r="K1734" t="s">
        <v>47</v>
      </c>
      <c r="L1734" t="s">
        <v>26</v>
      </c>
      <c r="M1734" t="s">
        <v>38</v>
      </c>
      <c r="N1734" t="s">
        <v>28</v>
      </c>
      <c r="O1734" t="s">
        <v>39</v>
      </c>
      <c r="P1734" t="s">
        <v>298</v>
      </c>
      <c r="Q1734">
        <v>0</v>
      </c>
      <c r="R1734">
        <v>100</v>
      </c>
      <c r="S1734">
        <v>28</v>
      </c>
      <c r="T1734">
        <v>2</v>
      </c>
      <c r="U1734" t="b">
        <v>0</v>
      </c>
    </row>
    <row r="1735" spans="1:21" x14ac:dyDescent="0.25">
      <c r="A1735" t="s">
        <v>3085</v>
      </c>
      <c r="B1735" s="1">
        <v>41488</v>
      </c>
      <c r="C1735">
        <v>2</v>
      </c>
      <c r="D1735">
        <v>8</v>
      </c>
      <c r="E1735">
        <v>2013</v>
      </c>
      <c r="F1735" s="1">
        <v>41488</v>
      </c>
      <c r="G1735" t="s">
        <v>1601</v>
      </c>
      <c r="H1735" t="s">
        <v>44</v>
      </c>
      <c r="I1735" t="s">
        <v>280</v>
      </c>
      <c r="J1735" t="s">
        <v>3086</v>
      </c>
      <c r="K1735" t="s">
        <v>47</v>
      </c>
      <c r="L1735" t="s">
        <v>26</v>
      </c>
      <c r="M1735" t="s">
        <v>38</v>
      </c>
      <c r="N1735" t="s">
        <v>28</v>
      </c>
      <c r="O1735" t="s">
        <v>183</v>
      </c>
      <c r="P1735" t="s">
        <v>1629</v>
      </c>
      <c r="Q1735">
        <v>0</v>
      </c>
      <c r="R1735">
        <v>178</v>
      </c>
      <c r="S1735">
        <v>52</v>
      </c>
      <c r="T1735">
        <v>4</v>
      </c>
      <c r="U1735" t="b">
        <v>1</v>
      </c>
    </row>
    <row r="1736" spans="1:21" x14ac:dyDescent="0.25">
      <c r="A1736" t="s">
        <v>3088</v>
      </c>
      <c r="B1736" s="1">
        <v>41488</v>
      </c>
      <c r="C1736">
        <v>2</v>
      </c>
      <c r="D1736">
        <v>8</v>
      </c>
      <c r="E1736">
        <v>2013</v>
      </c>
      <c r="F1736" s="1">
        <v>41488</v>
      </c>
      <c r="G1736" t="s">
        <v>3089</v>
      </c>
      <c r="H1736" t="s">
        <v>33</v>
      </c>
      <c r="I1736" t="s">
        <v>34</v>
      </c>
      <c r="J1736" t="s">
        <v>3090</v>
      </c>
      <c r="K1736" t="s">
        <v>36</v>
      </c>
      <c r="L1736" t="s">
        <v>37</v>
      </c>
      <c r="M1736" t="s">
        <v>38</v>
      </c>
      <c r="N1736" t="s">
        <v>28</v>
      </c>
      <c r="O1736" t="s">
        <v>111</v>
      </c>
      <c r="P1736" t="s">
        <v>3091</v>
      </c>
      <c r="Q1736">
        <v>0</v>
      </c>
      <c r="R1736">
        <v>209</v>
      </c>
      <c r="S1736">
        <v>2</v>
      </c>
      <c r="T1736">
        <v>7</v>
      </c>
      <c r="U1736" t="b">
        <v>1</v>
      </c>
    </row>
    <row r="1737" spans="1:21" x14ac:dyDescent="0.25">
      <c r="A1737" t="s">
        <v>3092</v>
      </c>
      <c r="B1737" s="1">
        <v>41488</v>
      </c>
      <c r="C1737">
        <v>2</v>
      </c>
      <c r="D1737">
        <v>8</v>
      </c>
      <c r="E1737">
        <v>2013</v>
      </c>
      <c r="F1737" s="1">
        <v>41488</v>
      </c>
      <c r="G1737" t="s">
        <v>3093</v>
      </c>
      <c r="H1737" t="s">
        <v>293</v>
      </c>
      <c r="I1737" t="s">
        <v>294</v>
      </c>
      <c r="J1737" t="s">
        <v>294</v>
      </c>
      <c r="K1737" t="s">
        <v>36</v>
      </c>
      <c r="L1737" t="s">
        <v>37</v>
      </c>
      <c r="M1737" t="s">
        <v>38</v>
      </c>
      <c r="N1737" t="s">
        <v>28</v>
      </c>
      <c r="O1737" t="s">
        <v>227</v>
      </c>
      <c r="P1737" t="s">
        <v>3094</v>
      </c>
      <c r="Q1737">
        <v>1</v>
      </c>
      <c r="R1737">
        <v>32</v>
      </c>
      <c r="S1737">
        <v>-10</v>
      </c>
      <c r="T1737">
        <v>5</v>
      </c>
      <c r="U1737" t="b">
        <v>0</v>
      </c>
    </row>
    <row r="1738" spans="1:21" x14ac:dyDescent="0.25">
      <c r="A1738" t="s">
        <v>3092</v>
      </c>
      <c r="B1738" s="1">
        <v>41488</v>
      </c>
      <c r="C1738">
        <v>2</v>
      </c>
      <c r="D1738">
        <v>8</v>
      </c>
      <c r="E1738">
        <v>2013</v>
      </c>
      <c r="F1738" s="1">
        <v>41488</v>
      </c>
      <c r="G1738" t="s">
        <v>3093</v>
      </c>
      <c r="H1738" t="s">
        <v>293</v>
      </c>
      <c r="I1738" t="s">
        <v>294</v>
      </c>
      <c r="J1738" t="s">
        <v>294</v>
      </c>
      <c r="K1738" t="s">
        <v>36</v>
      </c>
      <c r="L1738" t="s">
        <v>37</v>
      </c>
      <c r="M1738" t="s">
        <v>38</v>
      </c>
      <c r="N1738" t="s">
        <v>56</v>
      </c>
      <c r="O1738" t="s">
        <v>81</v>
      </c>
      <c r="P1738" t="s">
        <v>3095</v>
      </c>
      <c r="Q1738">
        <v>1</v>
      </c>
      <c r="R1738">
        <v>291</v>
      </c>
      <c r="S1738">
        <v>-116</v>
      </c>
      <c r="T1738">
        <v>5</v>
      </c>
      <c r="U1738" t="b">
        <v>1</v>
      </c>
    </row>
    <row r="1739" spans="1:21" x14ac:dyDescent="0.25">
      <c r="A1739" t="s">
        <v>3096</v>
      </c>
      <c r="B1739" s="1">
        <v>41489</v>
      </c>
      <c r="C1739">
        <v>3</v>
      </c>
      <c r="D1739">
        <v>8</v>
      </c>
      <c r="E1739">
        <v>2013</v>
      </c>
      <c r="F1739" s="1">
        <v>41489</v>
      </c>
      <c r="G1739" t="s">
        <v>1784</v>
      </c>
      <c r="H1739" t="s">
        <v>61</v>
      </c>
      <c r="I1739" t="s">
        <v>722</v>
      </c>
      <c r="J1739" t="s">
        <v>3097</v>
      </c>
      <c r="K1739" t="s">
        <v>36</v>
      </c>
      <c r="L1739" t="s">
        <v>70</v>
      </c>
      <c r="M1739" t="s">
        <v>38</v>
      </c>
      <c r="N1739" t="s">
        <v>71</v>
      </c>
      <c r="O1739" t="s">
        <v>295</v>
      </c>
      <c r="P1739" t="s">
        <v>1588</v>
      </c>
      <c r="Q1739">
        <v>0</v>
      </c>
      <c r="R1739">
        <v>52</v>
      </c>
      <c r="S1739">
        <v>25</v>
      </c>
      <c r="T1739">
        <v>3</v>
      </c>
      <c r="U1739" t="b">
        <v>0</v>
      </c>
    </row>
    <row r="1740" spans="1:21" x14ac:dyDescent="0.25">
      <c r="A1740" t="s">
        <v>3096</v>
      </c>
      <c r="B1740" s="1">
        <v>41489</v>
      </c>
      <c r="C1740">
        <v>3</v>
      </c>
      <c r="D1740">
        <v>8</v>
      </c>
      <c r="E1740">
        <v>2013</v>
      </c>
      <c r="F1740" s="1">
        <v>41489</v>
      </c>
      <c r="G1740" t="s">
        <v>1784</v>
      </c>
      <c r="H1740" t="s">
        <v>61</v>
      </c>
      <c r="I1740" t="s">
        <v>722</v>
      </c>
      <c r="J1740" t="s">
        <v>3097</v>
      </c>
      <c r="K1740" t="s">
        <v>36</v>
      </c>
      <c r="L1740" t="s">
        <v>70</v>
      </c>
      <c r="M1740" t="s">
        <v>38</v>
      </c>
      <c r="N1740" t="s">
        <v>28</v>
      </c>
      <c r="O1740" t="s">
        <v>90</v>
      </c>
      <c r="P1740" t="s">
        <v>3098</v>
      </c>
      <c r="Q1740">
        <v>0</v>
      </c>
      <c r="R1740">
        <v>232</v>
      </c>
      <c r="S1740">
        <v>80</v>
      </c>
      <c r="T1740">
        <v>7</v>
      </c>
      <c r="U1740" t="b">
        <v>0</v>
      </c>
    </row>
    <row r="1741" spans="1:21" x14ac:dyDescent="0.25">
      <c r="A1741" t="s">
        <v>3096</v>
      </c>
      <c r="B1741" s="1">
        <v>41489</v>
      </c>
      <c r="C1741">
        <v>3</v>
      </c>
      <c r="D1741">
        <v>8</v>
      </c>
      <c r="E1741">
        <v>2013</v>
      </c>
      <c r="F1741" s="1">
        <v>41489</v>
      </c>
      <c r="G1741" t="s">
        <v>1784</v>
      </c>
      <c r="H1741" t="s">
        <v>61</v>
      </c>
      <c r="I1741" t="s">
        <v>722</v>
      </c>
      <c r="J1741" t="s">
        <v>3097</v>
      </c>
      <c r="K1741" t="s">
        <v>36</v>
      </c>
      <c r="L1741" t="s">
        <v>70</v>
      </c>
      <c r="M1741" t="s">
        <v>38</v>
      </c>
      <c r="N1741" t="s">
        <v>28</v>
      </c>
      <c r="O1741" t="s">
        <v>48</v>
      </c>
      <c r="P1741" t="s">
        <v>2841</v>
      </c>
      <c r="Q1741">
        <v>0</v>
      </c>
      <c r="R1741">
        <v>99</v>
      </c>
      <c r="S1741">
        <v>41</v>
      </c>
      <c r="T1741">
        <v>5</v>
      </c>
      <c r="U1741" t="b">
        <v>1</v>
      </c>
    </row>
    <row r="1742" spans="1:21" x14ac:dyDescent="0.25">
      <c r="A1742" t="s">
        <v>3099</v>
      </c>
      <c r="B1742" s="1">
        <v>41489</v>
      </c>
      <c r="C1742">
        <v>3</v>
      </c>
      <c r="D1742">
        <v>8</v>
      </c>
      <c r="E1742">
        <v>2013</v>
      </c>
      <c r="F1742" s="1">
        <v>41489</v>
      </c>
      <c r="G1742" t="s">
        <v>1279</v>
      </c>
      <c r="H1742" t="s">
        <v>33</v>
      </c>
      <c r="I1742" t="s">
        <v>34</v>
      </c>
      <c r="J1742" t="s">
        <v>680</v>
      </c>
      <c r="K1742" t="s">
        <v>36</v>
      </c>
      <c r="L1742" t="s">
        <v>26</v>
      </c>
      <c r="M1742" t="s">
        <v>27</v>
      </c>
      <c r="N1742" t="s">
        <v>28</v>
      </c>
      <c r="O1742" t="s">
        <v>111</v>
      </c>
      <c r="P1742" t="s">
        <v>1697</v>
      </c>
      <c r="Q1742">
        <v>0</v>
      </c>
      <c r="R1742">
        <v>125</v>
      </c>
      <c r="S1742">
        <v>6</v>
      </c>
      <c r="T1742">
        <v>5</v>
      </c>
      <c r="U1742" t="b">
        <v>0</v>
      </c>
    </row>
    <row r="1743" spans="1:21" x14ac:dyDescent="0.25">
      <c r="A1743" t="s">
        <v>3099</v>
      </c>
      <c r="B1743" s="1">
        <v>41489</v>
      </c>
      <c r="C1743">
        <v>3</v>
      </c>
      <c r="D1743">
        <v>8</v>
      </c>
      <c r="E1743">
        <v>2013</v>
      </c>
      <c r="F1743" s="1">
        <v>41489</v>
      </c>
      <c r="G1743" t="s">
        <v>1279</v>
      </c>
      <c r="H1743" t="s">
        <v>33</v>
      </c>
      <c r="I1743" t="s">
        <v>34</v>
      </c>
      <c r="J1743" t="s">
        <v>680</v>
      </c>
      <c r="K1743" t="s">
        <v>36</v>
      </c>
      <c r="L1743" t="s">
        <v>26</v>
      </c>
      <c r="M1743" t="s">
        <v>27</v>
      </c>
      <c r="N1743" t="s">
        <v>28</v>
      </c>
      <c r="O1743" t="s">
        <v>227</v>
      </c>
      <c r="P1743" t="s">
        <v>3100</v>
      </c>
      <c r="Q1743">
        <v>0</v>
      </c>
      <c r="R1743">
        <v>19</v>
      </c>
      <c r="S1743">
        <v>9</v>
      </c>
      <c r="T1743">
        <v>3</v>
      </c>
      <c r="U1743" t="b">
        <v>0</v>
      </c>
    </row>
    <row r="1744" spans="1:21" x14ac:dyDescent="0.25">
      <c r="A1744" t="s">
        <v>3099</v>
      </c>
      <c r="B1744" s="1">
        <v>41489</v>
      </c>
      <c r="C1744">
        <v>3</v>
      </c>
      <c r="D1744">
        <v>8</v>
      </c>
      <c r="E1744">
        <v>2013</v>
      </c>
      <c r="F1744" s="1">
        <v>41489</v>
      </c>
      <c r="G1744" t="s">
        <v>1279</v>
      </c>
      <c r="H1744" t="s">
        <v>33</v>
      </c>
      <c r="I1744" t="s">
        <v>34</v>
      </c>
      <c r="J1744" t="s">
        <v>680</v>
      </c>
      <c r="K1744" t="s">
        <v>36</v>
      </c>
      <c r="L1744" t="s">
        <v>26</v>
      </c>
      <c r="M1744" t="s">
        <v>27</v>
      </c>
      <c r="N1744" t="s">
        <v>56</v>
      </c>
      <c r="O1744" t="s">
        <v>57</v>
      </c>
      <c r="P1744" t="s">
        <v>3101</v>
      </c>
      <c r="Q1744">
        <v>0</v>
      </c>
      <c r="R1744">
        <v>862</v>
      </c>
      <c r="S1744">
        <v>198</v>
      </c>
      <c r="T1744">
        <v>5</v>
      </c>
      <c r="U1744" t="b">
        <v>1</v>
      </c>
    </row>
    <row r="1745" spans="1:21" x14ac:dyDescent="0.25">
      <c r="A1745" t="s">
        <v>3102</v>
      </c>
      <c r="B1745" s="1">
        <v>41489</v>
      </c>
      <c r="C1745">
        <v>3</v>
      </c>
      <c r="D1745">
        <v>8</v>
      </c>
      <c r="E1745">
        <v>2013</v>
      </c>
      <c r="F1745" s="1">
        <v>41489</v>
      </c>
      <c r="G1745" t="s">
        <v>2063</v>
      </c>
      <c r="H1745" t="s">
        <v>320</v>
      </c>
      <c r="I1745" t="s">
        <v>321</v>
      </c>
      <c r="J1745" t="s">
        <v>321</v>
      </c>
      <c r="K1745" t="s">
        <v>36</v>
      </c>
      <c r="L1745" t="s">
        <v>26</v>
      </c>
      <c r="M1745" t="s">
        <v>268</v>
      </c>
      <c r="N1745" t="s">
        <v>28</v>
      </c>
      <c r="O1745" t="s">
        <v>227</v>
      </c>
      <c r="P1745" t="s">
        <v>3103</v>
      </c>
      <c r="Q1745">
        <v>0</v>
      </c>
      <c r="R1745">
        <v>23</v>
      </c>
      <c r="S1745">
        <v>4</v>
      </c>
      <c r="T1745">
        <v>2</v>
      </c>
      <c r="U1745" t="b">
        <v>0</v>
      </c>
    </row>
    <row r="1746" spans="1:21" x14ac:dyDescent="0.25">
      <c r="A1746" t="s">
        <v>3104</v>
      </c>
      <c r="B1746" s="1">
        <v>41489</v>
      </c>
      <c r="C1746">
        <v>3</v>
      </c>
      <c r="D1746">
        <v>8</v>
      </c>
      <c r="E1746">
        <v>2013</v>
      </c>
      <c r="F1746" s="1">
        <v>41489</v>
      </c>
      <c r="G1746" t="s">
        <v>3105</v>
      </c>
      <c r="H1746" t="s">
        <v>33</v>
      </c>
      <c r="I1746" t="s">
        <v>34</v>
      </c>
      <c r="J1746" t="s">
        <v>770</v>
      </c>
      <c r="K1746" t="s">
        <v>36</v>
      </c>
      <c r="L1746" t="s">
        <v>26</v>
      </c>
      <c r="M1746" t="s">
        <v>38</v>
      </c>
      <c r="N1746" t="s">
        <v>28</v>
      </c>
      <c r="O1746" t="s">
        <v>48</v>
      </c>
      <c r="P1746" t="s">
        <v>1075</v>
      </c>
      <c r="Q1746">
        <v>0</v>
      </c>
      <c r="R1746">
        <v>114</v>
      </c>
      <c r="S1746">
        <v>45</v>
      </c>
      <c r="T1746">
        <v>6</v>
      </c>
      <c r="U1746" t="b">
        <v>0</v>
      </c>
    </row>
    <row r="1747" spans="1:21" x14ac:dyDescent="0.25">
      <c r="A1747" t="s">
        <v>3106</v>
      </c>
      <c r="B1747" s="1">
        <v>41489</v>
      </c>
      <c r="C1747">
        <v>3</v>
      </c>
      <c r="D1747">
        <v>8</v>
      </c>
      <c r="E1747">
        <v>2013</v>
      </c>
      <c r="F1747" s="1">
        <v>41489</v>
      </c>
      <c r="G1747" t="s">
        <v>3107</v>
      </c>
      <c r="H1747" t="s">
        <v>33</v>
      </c>
      <c r="I1747" t="s">
        <v>80</v>
      </c>
      <c r="J1747" t="s">
        <v>80</v>
      </c>
      <c r="K1747" t="s">
        <v>36</v>
      </c>
      <c r="L1747" t="s">
        <v>37</v>
      </c>
      <c r="M1747" t="s">
        <v>38</v>
      </c>
      <c r="N1747" t="s">
        <v>28</v>
      </c>
      <c r="O1747" t="s">
        <v>48</v>
      </c>
      <c r="P1747" t="s">
        <v>1973</v>
      </c>
      <c r="Q1747">
        <v>0</v>
      </c>
      <c r="R1747">
        <v>63</v>
      </c>
      <c r="S1747">
        <v>-1</v>
      </c>
      <c r="T1747">
        <v>4</v>
      </c>
      <c r="U1747" t="b">
        <v>1</v>
      </c>
    </row>
    <row r="1748" spans="1:21" x14ac:dyDescent="0.25">
      <c r="A1748" t="s">
        <v>3108</v>
      </c>
      <c r="B1748" s="1">
        <v>41490</v>
      </c>
      <c r="C1748">
        <v>4</v>
      </c>
      <c r="D1748">
        <v>8</v>
      </c>
      <c r="E1748">
        <v>2013</v>
      </c>
      <c r="F1748" s="1">
        <v>41490</v>
      </c>
      <c r="G1748" t="s">
        <v>3109</v>
      </c>
      <c r="H1748" t="s">
        <v>44</v>
      </c>
      <c r="I1748" t="s">
        <v>738</v>
      </c>
      <c r="J1748" t="s">
        <v>2094</v>
      </c>
      <c r="K1748" t="s">
        <v>47</v>
      </c>
      <c r="L1748" t="s">
        <v>70</v>
      </c>
      <c r="M1748" t="s">
        <v>38</v>
      </c>
      <c r="N1748" t="s">
        <v>28</v>
      </c>
      <c r="O1748" t="s">
        <v>227</v>
      </c>
      <c r="P1748" t="s">
        <v>3110</v>
      </c>
      <c r="Q1748">
        <v>0</v>
      </c>
      <c r="R1748">
        <v>25</v>
      </c>
      <c r="S1748">
        <v>2</v>
      </c>
      <c r="T1748">
        <v>3</v>
      </c>
      <c r="U1748" t="b">
        <v>1</v>
      </c>
    </row>
    <row r="1749" spans="1:21" x14ac:dyDescent="0.25">
      <c r="A1749" t="s">
        <v>3108</v>
      </c>
      <c r="B1749" s="1">
        <v>41490</v>
      </c>
      <c r="C1749">
        <v>4</v>
      </c>
      <c r="D1749">
        <v>8</v>
      </c>
      <c r="E1749">
        <v>2013</v>
      </c>
      <c r="F1749" s="1">
        <v>41490</v>
      </c>
      <c r="G1749" t="s">
        <v>3109</v>
      </c>
      <c r="H1749" t="s">
        <v>44</v>
      </c>
      <c r="I1749" t="s">
        <v>738</v>
      </c>
      <c r="J1749" t="s">
        <v>2094</v>
      </c>
      <c r="K1749" t="s">
        <v>47</v>
      </c>
      <c r="L1749" t="s">
        <v>70</v>
      </c>
      <c r="M1749" t="s">
        <v>38</v>
      </c>
      <c r="N1749" t="s">
        <v>56</v>
      </c>
      <c r="O1749" t="s">
        <v>81</v>
      </c>
      <c r="P1749" t="s">
        <v>3111</v>
      </c>
      <c r="Q1749">
        <v>0</v>
      </c>
      <c r="R1749">
        <v>512</v>
      </c>
      <c r="S1749">
        <v>205</v>
      </c>
      <c r="T1749">
        <v>2</v>
      </c>
      <c r="U1749" t="b">
        <v>1</v>
      </c>
    </row>
    <row r="1750" spans="1:21" x14ac:dyDescent="0.25">
      <c r="A1750" t="s">
        <v>3112</v>
      </c>
      <c r="B1750" s="1">
        <v>41490</v>
      </c>
      <c r="C1750">
        <v>4</v>
      </c>
      <c r="D1750">
        <v>8</v>
      </c>
      <c r="E1750">
        <v>2013</v>
      </c>
      <c r="F1750" s="1">
        <v>41490</v>
      </c>
      <c r="G1750" t="s">
        <v>1920</v>
      </c>
      <c r="H1750" t="s">
        <v>33</v>
      </c>
      <c r="I1750" t="s">
        <v>266</v>
      </c>
      <c r="J1750" t="s">
        <v>510</v>
      </c>
      <c r="K1750" t="s">
        <v>36</v>
      </c>
      <c r="L1750" t="s">
        <v>37</v>
      </c>
      <c r="M1750" t="s">
        <v>38</v>
      </c>
      <c r="N1750" t="s">
        <v>71</v>
      </c>
      <c r="O1750" t="s">
        <v>74</v>
      </c>
      <c r="P1750" t="s">
        <v>75</v>
      </c>
      <c r="Q1750">
        <v>0</v>
      </c>
      <c r="R1750">
        <v>507</v>
      </c>
      <c r="S1750">
        <v>175</v>
      </c>
      <c r="T1750">
        <v>4</v>
      </c>
      <c r="U1750" t="b">
        <v>0</v>
      </c>
    </row>
    <row r="1751" spans="1:21" x14ac:dyDescent="0.25">
      <c r="A1751" t="s">
        <v>3113</v>
      </c>
      <c r="B1751" s="1">
        <v>41490</v>
      </c>
      <c r="C1751">
        <v>4</v>
      </c>
      <c r="D1751">
        <v>8</v>
      </c>
      <c r="E1751">
        <v>2013</v>
      </c>
      <c r="F1751" s="1">
        <v>41490</v>
      </c>
      <c r="G1751" t="s">
        <v>1566</v>
      </c>
      <c r="H1751" t="s">
        <v>320</v>
      </c>
      <c r="I1751" t="s">
        <v>321</v>
      </c>
      <c r="J1751" t="s">
        <v>321</v>
      </c>
      <c r="K1751" t="s">
        <v>36</v>
      </c>
      <c r="L1751" t="s">
        <v>37</v>
      </c>
      <c r="M1751" t="s">
        <v>38</v>
      </c>
      <c r="N1751" t="s">
        <v>71</v>
      </c>
      <c r="O1751" t="s">
        <v>295</v>
      </c>
      <c r="P1751" t="s">
        <v>3114</v>
      </c>
      <c r="Q1751">
        <v>0</v>
      </c>
      <c r="R1751">
        <v>147</v>
      </c>
      <c r="S1751">
        <v>21</v>
      </c>
      <c r="T1751">
        <v>3</v>
      </c>
      <c r="U1751" t="b">
        <v>1</v>
      </c>
    </row>
    <row r="1752" spans="1:21" x14ac:dyDescent="0.25">
      <c r="A1752" t="s">
        <v>3115</v>
      </c>
      <c r="B1752" s="1">
        <v>41490</v>
      </c>
      <c r="C1752">
        <v>4</v>
      </c>
      <c r="D1752">
        <v>8</v>
      </c>
      <c r="E1752">
        <v>2013</v>
      </c>
      <c r="F1752" s="1">
        <v>41490</v>
      </c>
      <c r="G1752" t="s">
        <v>3116</v>
      </c>
      <c r="H1752" t="s">
        <v>215</v>
      </c>
      <c r="I1752" t="s">
        <v>3117</v>
      </c>
      <c r="J1752" t="s">
        <v>3118</v>
      </c>
      <c r="K1752" t="s">
        <v>36</v>
      </c>
      <c r="L1752" t="s">
        <v>26</v>
      </c>
      <c r="M1752" t="s">
        <v>27</v>
      </c>
      <c r="N1752" t="s">
        <v>28</v>
      </c>
      <c r="O1752" t="s">
        <v>39</v>
      </c>
      <c r="P1752" t="s">
        <v>1234</v>
      </c>
      <c r="Q1752">
        <v>0</v>
      </c>
      <c r="R1752">
        <v>104</v>
      </c>
      <c r="S1752">
        <v>19</v>
      </c>
      <c r="T1752">
        <v>2</v>
      </c>
      <c r="U1752" t="b">
        <v>1</v>
      </c>
    </row>
    <row r="1753" spans="1:21" x14ac:dyDescent="0.25">
      <c r="A1753" t="s">
        <v>3115</v>
      </c>
      <c r="B1753" s="1">
        <v>41490</v>
      </c>
      <c r="C1753">
        <v>4</v>
      </c>
      <c r="D1753">
        <v>8</v>
      </c>
      <c r="E1753">
        <v>2013</v>
      </c>
      <c r="F1753" s="1">
        <v>41490</v>
      </c>
      <c r="G1753" t="s">
        <v>3116</v>
      </c>
      <c r="H1753" t="s">
        <v>215</v>
      </c>
      <c r="I1753" t="s">
        <v>3117</v>
      </c>
      <c r="J1753" t="s">
        <v>3118</v>
      </c>
      <c r="K1753" t="s">
        <v>36</v>
      </c>
      <c r="L1753" t="s">
        <v>26</v>
      </c>
      <c r="M1753" t="s">
        <v>27</v>
      </c>
      <c r="N1753" t="s">
        <v>28</v>
      </c>
      <c r="O1753" t="s">
        <v>183</v>
      </c>
      <c r="P1753" t="s">
        <v>1316</v>
      </c>
      <c r="Q1753">
        <v>0</v>
      </c>
      <c r="R1753">
        <v>57</v>
      </c>
      <c r="S1753">
        <v>27</v>
      </c>
      <c r="T1753">
        <v>2</v>
      </c>
      <c r="U1753" t="b">
        <v>1</v>
      </c>
    </row>
    <row r="1754" spans="1:21" x14ac:dyDescent="0.25">
      <c r="A1754" t="s">
        <v>3119</v>
      </c>
      <c r="B1754" s="1">
        <v>41491</v>
      </c>
      <c r="C1754">
        <v>5</v>
      </c>
      <c r="D1754">
        <v>8</v>
      </c>
      <c r="E1754">
        <v>2013</v>
      </c>
      <c r="F1754" s="1">
        <v>41491</v>
      </c>
      <c r="G1754" t="s">
        <v>3120</v>
      </c>
      <c r="H1754" t="s">
        <v>61</v>
      </c>
      <c r="I1754" t="s">
        <v>450</v>
      </c>
      <c r="J1754" t="s">
        <v>3121</v>
      </c>
      <c r="K1754" t="s">
        <v>36</v>
      </c>
      <c r="L1754" t="s">
        <v>70</v>
      </c>
      <c r="M1754" t="s">
        <v>38</v>
      </c>
      <c r="N1754" t="s">
        <v>28</v>
      </c>
      <c r="O1754" t="s">
        <v>54</v>
      </c>
      <c r="P1754" t="s">
        <v>2089</v>
      </c>
      <c r="Q1754">
        <v>0</v>
      </c>
      <c r="R1754">
        <v>256</v>
      </c>
      <c r="S1754">
        <v>17</v>
      </c>
      <c r="T1754">
        <v>2</v>
      </c>
      <c r="U1754" t="b">
        <v>0</v>
      </c>
    </row>
    <row r="1755" spans="1:21" x14ac:dyDescent="0.25">
      <c r="A1755" t="s">
        <v>3119</v>
      </c>
      <c r="B1755" s="1">
        <v>41491</v>
      </c>
      <c r="C1755">
        <v>5</v>
      </c>
      <c r="D1755">
        <v>8</v>
      </c>
      <c r="E1755">
        <v>2013</v>
      </c>
      <c r="F1755" s="1">
        <v>41491</v>
      </c>
      <c r="G1755" t="s">
        <v>3120</v>
      </c>
      <c r="H1755" t="s">
        <v>61</v>
      </c>
      <c r="I1755" t="s">
        <v>450</v>
      </c>
      <c r="J1755" t="s">
        <v>3121</v>
      </c>
      <c r="K1755" t="s">
        <v>36</v>
      </c>
      <c r="L1755" t="s">
        <v>70</v>
      </c>
      <c r="M1755" t="s">
        <v>38</v>
      </c>
      <c r="N1755" t="s">
        <v>56</v>
      </c>
      <c r="O1755" t="s">
        <v>185</v>
      </c>
      <c r="P1755" t="s">
        <v>2273</v>
      </c>
      <c r="Q1755">
        <v>0</v>
      </c>
      <c r="R1755">
        <v>445</v>
      </c>
      <c r="S1755">
        <v>-73</v>
      </c>
      <c r="T1755">
        <v>2</v>
      </c>
      <c r="U1755" t="b">
        <v>0</v>
      </c>
    </row>
    <row r="1756" spans="1:21" x14ac:dyDescent="0.25">
      <c r="A1756" t="s">
        <v>3122</v>
      </c>
      <c r="B1756" s="1">
        <v>41491</v>
      </c>
      <c r="C1756">
        <v>5</v>
      </c>
      <c r="D1756">
        <v>8</v>
      </c>
      <c r="E1756">
        <v>2013</v>
      </c>
      <c r="F1756" s="1">
        <v>41491</v>
      </c>
      <c r="G1756" t="s">
        <v>3123</v>
      </c>
      <c r="H1756" t="s">
        <v>598</v>
      </c>
      <c r="I1756" t="s">
        <v>3124</v>
      </c>
      <c r="J1756" t="s">
        <v>3124</v>
      </c>
      <c r="K1756" t="s">
        <v>36</v>
      </c>
      <c r="L1756" t="s">
        <v>37</v>
      </c>
      <c r="M1756" t="s">
        <v>38</v>
      </c>
      <c r="N1756" t="s">
        <v>71</v>
      </c>
      <c r="O1756" t="s">
        <v>74</v>
      </c>
      <c r="P1756" t="s">
        <v>3125</v>
      </c>
      <c r="Q1756">
        <v>0</v>
      </c>
      <c r="R1756">
        <v>324</v>
      </c>
      <c r="S1756">
        <v>10</v>
      </c>
      <c r="T1756">
        <v>2</v>
      </c>
      <c r="U1756" t="b">
        <v>1</v>
      </c>
    </row>
    <row r="1757" spans="1:21" x14ac:dyDescent="0.25">
      <c r="A1757" t="s">
        <v>3122</v>
      </c>
      <c r="B1757" s="1">
        <v>41491</v>
      </c>
      <c r="C1757">
        <v>5</v>
      </c>
      <c r="D1757">
        <v>8</v>
      </c>
      <c r="E1757">
        <v>2013</v>
      </c>
      <c r="F1757" s="1">
        <v>41491</v>
      </c>
      <c r="G1757" t="s">
        <v>3123</v>
      </c>
      <c r="H1757" t="s">
        <v>598</v>
      </c>
      <c r="I1757" t="s">
        <v>3124</v>
      </c>
      <c r="J1757" t="s">
        <v>3124</v>
      </c>
      <c r="K1757" t="s">
        <v>36</v>
      </c>
      <c r="L1757" t="s">
        <v>37</v>
      </c>
      <c r="M1757" t="s">
        <v>38</v>
      </c>
      <c r="N1757" t="s">
        <v>28</v>
      </c>
      <c r="O1757" t="s">
        <v>111</v>
      </c>
      <c r="P1757" t="s">
        <v>1531</v>
      </c>
      <c r="Q1757">
        <v>0</v>
      </c>
      <c r="R1757">
        <v>123</v>
      </c>
      <c r="S1757">
        <v>49</v>
      </c>
      <c r="T1757">
        <v>6</v>
      </c>
      <c r="U1757" t="b">
        <v>0</v>
      </c>
    </row>
    <row r="1758" spans="1:21" x14ac:dyDescent="0.25">
      <c r="A1758" t="s">
        <v>3126</v>
      </c>
      <c r="B1758" s="1">
        <v>41492</v>
      </c>
      <c r="C1758">
        <v>6</v>
      </c>
      <c r="D1758">
        <v>8</v>
      </c>
      <c r="E1758">
        <v>2013</v>
      </c>
      <c r="F1758" s="1">
        <v>41492</v>
      </c>
      <c r="G1758" t="s">
        <v>1894</v>
      </c>
      <c r="H1758" t="s">
        <v>61</v>
      </c>
      <c r="I1758" t="s">
        <v>450</v>
      </c>
      <c r="J1758" t="s">
        <v>489</v>
      </c>
      <c r="K1758" t="s">
        <v>36</v>
      </c>
      <c r="L1758" t="s">
        <v>26</v>
      </c>
      <c r="M1758" t="s">
        <v>38</v>
      </c>
      <c r="N1758" t="s">
        <v>28</v>
      </c>
      <c r="O1758" t="s">
        <v>29</v>
      </c>
      <c r="P1758" t="s">
        <v>1257</v>
      </c>
      <c r="Q1758">
        <v>0</v>
      </c>
      <c r="R1758">
        <v>34</v>
      </c>
      <c r="S1758">
        <v>14</v>
      </c>
      <c r="T1758">
        <v>1</v>
      </c>
      <c r="U1758" t="b">
        <v>1</v>
      </c>
    </row>
    <row r="1759" spans="1:21" x14ac:dyDescent="0.25">
      <c r="A1759" t="s">
        <v>3127</v>
      </c>
      <c r="B1759" s="1">
        <v>41492</v>
      </c>
      <c r="C1759">
        <v>6</v>
      </c>
      <c r="D1759">
        <v>8</v>
      </c>
      <c r="E1759">
        <v>2013</v>
      </c>
      <c r="F1759" s="1">
        <v>41492</v>
      </c>
      <c r="G1759" t="s">
        <v>3128</v>
      </c>
      <c r="H1759" t="s">
        <v>61</v>
      </c>
      <c r="I1759" t="s">
        <v>308</v>
      </c>
      <c r="J1759" t="s">
        <v>2666</v>
      </c>
      <c r="K1759" t="s">
        <v>36</v>
      </c>
      <c r="L1759" t="s">
        <v>37</v>
      </c>
      <c r="M1759" t="s">
        <v>38</v>
      </c>
      <c r="N1759" t="s">
        <v>71</v>
      </c>
      <c r="O1759" t="s">
        <v>295</v>
      </c>
      <c r="P1759" t="s">
        <v>3129</v>
      </c>
      <c r="Q1759">
        <v>0</v>
      </c>
      <c r="R1759">
        <v>602</v>
      </c>
      <c r="S1759">
        <v>114</v>
      </c>
      <c r="T1759">
        <v>12</v>
      </c>
      <c r="U1759" t="b">
        <v>1</v>
      </c>
    </row>
    <row r="1760" spans="1:21" x14ac:dyDescent="0.25">
      <c r="A1760" t="s">
        <v>3127</v>
      </c>
      <c r="B1760" s="1">
        <v>41492</v>
      </c>
      <c r="C1760">
        <v>6</v>
      </c>
      <c r="D1760">
        <v>8</v>
      </c>
      <c r="E1760">
        <v>2013</v>
      </c>
      <c r="F1760" s="1">
        <v>41492</v>
      </c>
      <c r="G1760" t="s">
        <v>3128</v>
      </c>
      <c r="H1760" t="s">
        <v>61</v>
      </c>
      <c r="I1760" t="s">
        <v>308</v>
      </c>
      <c r="J1760" t="s">
        <v>2666</v>
      </c>
      <c r="K1760" t="s">
        <v>36</v>
      </c>
      <c r="L1760" t="s">
        <v>37</v>
      </c>
      <c r="M1760" t="s">
        <v>38</v>
      </c>
      <c r="N1760" t="s">
        <v>28</v>
      </c>
      <c r="O1760" t="s">
        <v>48</v>
      </c>
      <c r="P1760" t="s">
        <v>2878</v>
      </c>
      <c r="Q1760">
        <v>0</v>
      </c>
      <c r="R1760">
        <v>648</v>
      </c>
      <c r="S1760">
        <v>0</v>
      </c>
      <c r="T1760">
        <v>13</v>
      </c>
      <c r="U1760" t="b">
        <v>1</v>
      </c>
    </row>
    <row r="1761" spans="1:21" x14ac:dyDescent="0.25">
      <c r="A1761" t="s">
        <v>3127</v>
      </c>
      <c r="B1761" s="1">
        <v>41492</v>
      </c>
      <c r="C1761">
        <v>6</v>
      </c>
      <c r="D1761">
        <v>8</v>
      </c>
      <c r="E1761">
        <v>2013</v>
      </c>
      <c r="F1761" s="1">
        <v>41492</v>
      </c>
      <c r="G1761" t="s">
        <v>3128</v>
      </c>
      <c r="H1761" t="s">
        <v>61</v>
      </c>
      <c r="I1761" t="s">
        <v>308</v>
      </c>
      <c r="J1761" t="s">
        <v>2666</v>
      </c>
      <c r="K1761" t="s">
        <v>36</v>
      </c>
      <c r="L1761" t="s">
        <v>37</v>
      </c>
      <c r="M1761" t="s">
        <v>38</v>
      </c>
      <c r="N1761" t="s">
        <v>28</v>
      </c>
      <c r="O1761" t="s">
        <v>39</v>
      </c>
      <c r="P1761" t="s">
        <v>961</v>
      </c>
      <c r="Q1761">
        <v>0</v>
      </c>
      <c r="R1761">
        <v>34</v>
      </c>
      <c r="S1761">
        <v>9</v>
      </c>
      <c r="T1761">
        <v>3</v>
      </c>
      <c r="U1761" t="b">
        <v>1</v>
      </c>
    </row>
    <row r="1762" spans="1:21" x14ac:dyDescent="0.25">
      <c r="A1762" t="s">
        <v>3127</v>
      </c>
      <c r="B1762" s="1">
        <v>41492</v>
      </c>
      <c r="C1762">
        <v>6</v>
      </c>
      <c r="D1762">
        <v>8</v>
      </c>
      <c r="E1762">
        <v>2013</v>
      </c>
      <c r="F1762" s="1">
        <v>41492</v>
      </c>
      <c r="G1762" t="s">
        <v>3128</v>
      </c>
      <c r="H1762" t="s">
        <v>61</v>
      </c>
      <c r="I1762" t="s">
        <v>308</v>
      </c>
      <c r="J1762" t="s">
        <v>2666</v>
      </c>
      <c r="K1762" t="s">
        <v>36</v>
      </c>
      <c r="L1762" t="s">
        <v>37</v>
      </c>
      <c r="M1762" t="s">
        <v>38</v>
      </c>
      <c r="N1762" t="s">
        <v>56</v>
      </c>
      <c r="O1762" t="s">
        <v>104</v>
      </c>
      <c r="P1762" t="s">
        <v>1313</v>
      </c>
      <c r="Q1762">
        <v>0</v>
      </c>
      <c r="R1762">
        <v>734</v>
      </c>
      <c r="S1762">
        <v>86</v>
      </c>
      <c r="T1762">
        <v>7</v>
      </c>
      <c r="U1762" t="b">
        <v>0</v>
      </c>
    </row>
    <row r="1763" spans="1:21" x14ac:dyDescent="0.25">
      <c r="A1763" t="s">
        <v>3130</v>
      </c>
      <c r="B1763" s="1">
        <v>41492</v>
      </c>
      <c r="C1763">
        <v>6</v>
      </c>
      <c r="D1763">
        <v>8</v>
      </c>
      <c r="E1763">
        <v>2013</v>
      </c>
      <c r="F1763" s="1">
        <v>41492</v>
      </c>
      <c r="G1763" t="s">
        <v>3131</v>
      </c>
      <c r="H1763" t="s">
        <v>61</v>
      </c>
      <c r="I1763" t="s">
        <v>450</v>
      </c>
      <c r="J1763" t="s">
        <v>661</v>
      </c>
      <c r="K1763" t="s">
        <v>36</v>
      </c>
      <c r="L1763" t="s">
        <v>37</v>
      </c>
      <c r="M1763" t="s">
        <v>98</v>
      </c>
      <c r="N1763" t="s">
        <v>71</v>
      </c>
      <c r="O1763" t="s">
        <v>665</v>
      </c>
      <c r="P1763" t="s">
        <v>3132</v>
      </c>
      <c r="Q1763">
        <v>0</v>
      </c>
      <c r="R1763">
        <v>1096</v>
      </c>
      <c r="S1763">
        <v>-422</v>
      </c>
      <c r="T1763">
        <v>5</v>
      </c>
      <c r="U1763" t="b">
        <v>0</v>
      </c>
    </row>
    <row r="1764" spans="1:21" x14ac:dyDescent="0.25">
      <c r="A1764" t="s">
        <v>3133</v>
      </c>
      <c r="B1764" s="1">
        <v>41493</v>
      </c>
      <c r="C1764">
        <v>7</v>
      </c>
      <c r="D1764">
        <v>8</v>
      </c>
      <c r="E1764">
        <v>2013</v>
      </c>
      <c r="F1764" s="1">
        <v>41493</v>
      </c>
      <c r="G1764" t="s">
        <v>3134</v>
      </c>
      <c r="H1764" t="s">
        <v>61</v>
      </c>
      <c r="I1764" t="s">
        <v>450</v>
      </c>
      <c r="J1764" t="s">
        <v>661</v>
      </c>
      <c r="K1764" t="s">
        <v>36</v>
      </c>
      <c r="L1764" t="s">
        <v>26</v>
      </c>
      <c r="M1764" t="s">
        <v>27</v>
      </c>
      <c r="N1764" t="s">
        <v>28</v>
      </c>
      <c r="O1764" t="s">
        <v>183</v>
      </c>
      <c r="P1764" t="s">
        <v>184</v>
      </c>
      <c r="Q1764">
        <v>0</v>
      </c>
      <c r="R1764">
        <v>385</v>
      </c>
      <c r="S1764">
        <v>35</v>
      </c>
      <c r="T1764">
        <v>8</v>
      </c>
      <c r="U1764" t="b">
        <v>1</v>
      </c>
    </row>
    <row r="1765" spans="1:21" x14ac:dyDescent="0.25">
      <c r="A1765" t="s">
        <v>3135</v>
      </c>
      <c r="B1765" s="1">
        <v>41493</v>
      </c>
      <c r="C1765">
        <v>7</v>
      </c>
      <c r="D1765">
        <v>8</v>
      </c>
      <c r="E1765">
        <v>2013</v>
      </c>
      <c r="F1765" s="1">
        <v>41493</v>
      </c>
      <c r="G1765" t="s">
        <v>1743</v>
      </c>
      <c r="H1765" t="s">
        <v>44</v>
      </c>
      <c r="I1765" t="s">
        <v>85</v>
      </c>
      <c r="J1765" t="s">
        <v>86</v>
      </c>
      <c r="K1765" t="s">
        <v>47</v>
      </c>
      <c r="L1765" t="s">
        <v>37</v>
      </c>
      <c r="M1765" t="s">
        <v>27</v>
      </c>
      <c r="N1765" t="s">
        <v>28</v>
      </c>
      <c r="O1765" t="s">
        <v>48</v>
      </c>
      <c r="P1765" t="s">
        <v>1961</v>
      </c>
      <c r="Q1765">
        <v>0</v>
      </c>
      <c r="R1765">
        <v>269</v>
      </c>
      <c r="S1765">
        <v>21</v>
      </c>
      <c r="T1765">
        <v>5</v>
      </c>
      <c r="U1765" t="b">
        <v>0</v>
      </c>
    </row>
    <row r="1766" spans="1:21" x14ac:dyDescent="0.25">
      <c r="A1766" t="s">
        <v>3135</v>
      </c>
      <c r="B1766" s="1">
        <v>41493</v>
      </c>
      <c r="C1766">
        <v>7</v>
      </c>
      <c r="D1766">
        <v>8</v>
      </c>
      <c r="E1766">
        <v>2013</v>
      </c>
      <c r="F1766" s="1">
        <v>41493</v>
      </c>
      <c r="G1766" t="s">
        <v>1743</v>
      </c>
      <c r="H1766" t="s">
        <v>44</v>
      </c>
      <c r="I1766" t="s">
        <v>85</v>
      </c>
      <c r="J1766" t="s">
        <v>86</v>
      </c>
      <c r="K1766" t="s">
        <v>47</v>
      </c>
      <c r="L1766" t="s">
        <v>37</v>
      </c>
      <c r="M1766" t="s">
        <v>27</v>
      </c>
      <c r="N1766" t="s">
        <v>28</v>
      </c>
      <c r="O1766" t="s">
        <v>54</v>
      </c>
      <c r="P1766" t="s">
        <v>1564</v>
      </c>
      <c r="Q1766">
        <v>0</v>
      </c>
      <c r="R1766">
        <v>53</v>
      </c>
      <c r="S1766">
        <v>7</v>
      </c>
      <c r="T1766">
        <v>4</v>
      </c>
      <c r="U1766" t="b">
        <v>1</v>
      </c>
    </row>
    <row r="1767" spans="1:21" x14ac:dyDescent="0.25">
      <c r="A1767" t="s">
        <v>3135</v>
      </c>
      <c r="B1767" s="1">
        <v>41493</v>
      </c>
      <c r="C1767">
        <v>7</v>
      </c>
      <c r="D1767">
        <v>8</v>
      </c>
      <c r="E1767">
        <v>2013</v>
      </c>
      <c r="F1767" s="1">
        <v>41493</v>
      </c>
      <c r="G1767" t="s">
        <v>1743</v>
      </c>
      <c r="H1767" t="s">
        <v>44</v>
      </c>
      <c r="I1767" t="s">
        <v>85</v>
      </c>
      <c r="J1767" t="s">
        <v>86</v>
      </c>
      <c r="K1767" t="s">
        <v>47</v>
      </c>
      <c r="L1767" t="s">
        <v>37</v>
      </c>
      <c r="M1767" t="s">
        <v>27</v>
      </c>
      <c r="N1767" t="s">
        <v>56</v>
      </c>
      <c r="O1767" t="s">
        <v>81</v>
      </c>
      <c r="P1767" t="s">
        <v>364</v>
      </c>
      <c r="Q1767">
        <v>0</v>
      </c>
      <c r="R1767">
        <v>92</v>
      </c>
      <c r="S1767">
        <v>39</v>
      </c>
      <c r="T1767">
        <v>3</v>
      </c>
      <c r="U1767" t="b">
        <v>1</v>
      </c>
    </row>
    <row r="1768" spans="1:21" x14ac:dyDescent="0.25">
      <c r="A1768" t="s">
        <v>3135</v>
      </c>
      <c r="B1768" s="1">
        <v>41493</v>
      </c>
      <c r="C1768">
        <v>7</v>
      </c>
      <c r="D1768">
        <v>8</v>
      </c>
      <c r="E1768">
        <v>2013</v>
      </c>
      <c r="F1768" s="1">
        <v>41493</v>
      </c>
      <c r="G1768" t="s">
        <v>1743</v>
      </c>
      <c r="H1768" t="s">
        <v>44</v>
      </c>
      <c r="I1768" t="s">
        <v>85</v>
      </c>
      <c r="J1768" t="s">
        <v>86</v>
      </c>
      <c r="K1768" t="s">
        <v>47</v>
      </c>
      <c r="L1768" t="s">
        <v>37</v>
      </c>
      <c r="M1768" t="s">
        <v>27</v>
      </c>
      <c r="N1768" t="s">
        <v>56</v>
      </c>
      <c r="O1768" t="s">
        <v>185</v>
      </c>
      <c r="P1768" t="s">
        <v>3136</v>
      </c>
      <c r="Q1768">
        <v>0</v>
      </c>
      <c r="R1768">
        <v>950</v>
      </c>
      <c r="S1768">
        <v>114</v>
      </c>
      <c r="T1768">
        <v>3</v>
      </c>
      <c r="U1768" t="b">
        <v>0</v>
      </c>
    </row>
    <row r="1769" spans="1:21" x14ac:dyDescent="0.25">
      <c r="A1769" t="s">
        <v>3135</v>
      </c>
      <c r="B1769" s="1">
        <v>41493</v>
      </c>
      <c r="C1769">
        <v>7</v>
      </c>
      <c r="D1769">
        <v>8</v>
      </c>
      <c r="E1769">
        <v>2013</v>
      </c>
      <c r="F1769" s="1">
        <v>41493</v>
      </c>
      <c r="G1769" t="s">
        <v>1743</v>
      </c>
      <c r="H1769" t="s">
        <v>44</v>
      </c>
      <c r="I1769" t="s">
        <v>85</v>
      </c>
      <c r="J1769" t="s">
        <v>86</v>
      </c>
      <c r="K1769" t="s">
        <v>47</v>
      </c>
      <c r="L1769" t="s">
        <v>37</v>
      </c>
      <c r="M1769" t="s">
        <v>27</v>
      </c>
      <c r="N1769" t="s">
        <v>56</v>
      </c>
      <c r="O1769" t="s">
        <v>104</v>
      </c>
      <c r="P1769" t="s">
        <v>3137</v>
      </c>
      <c r="Q1769">
        <v>0</v>
      </c>
      <c r="R1769">
        <v>2684</v>
      </c>
      <c r="S1769">
        <v>-1476</v>
      </c>
      <c r="T1769">
        <v>7</v>
      </c>
      <c r="U1769" t="b">
        <v>1</v>
      </c>
    </row>
    <row r="1770" spans="1:21" x14ac:dyDescent="0.25">
      <c r="A1770" t="s">
        <v>3138</v>
      </c>
      <c r="B1770" s="1">
        <v>41493</v>
      </c>
      <c r="C1770">
        <v>7</v>
      </c>
      <c r="D1770">
        <v>8</v>
      </c>
      <c r="E1770">
        <v>2013</v>
      </c>
      <c r="F1770" s="1">
        <v>41493</v>
      </c>
      <c r="G1770" t="s">
        <v>1144</v>
      </c>
      <c r="H1770" t="s">
        <v>44</v>
      </c>
      <c r="I1770" t="s">
        <v>45</v>
      </c>
      <c r="J1770" t="s">
        <v>1232</v>
      </c>
      <c r="K1770" t="s">
        <v>47</v>
      </c>
      <c r="L1770" t="s">
        <v>37</v>
      </c>
      <c r="M1770" t="s">
        <v>98</v>
      </c>
      <c r="N1770" t="s">
        <v>71</v>
      </c>
      <c r="O1770" t="s">
        <v>295</v>
      </c>
      <c r="P1770" t="s">
        <v>3139</v>
      </c>
      <c r="Q1770">
        <v>0</v>
      </c>
      <c r="R1770">
        <v>189</v>
      </c>
      <c r="S1770">
        <v>40</v>
      </c>
      <c r="T1770">
        <v>4</v>
      </c>
      <c r="U1770" t="b">
        <v>1</v>
      </c>
    </row>
    <row r="1771" spans="1:21" x14ac:dyDescent="0.25">
      <c r="A1771" t="s">
        <v>3138</v>
      </c>
      <c r="B1771" s="1">
        <v>41493</v>
      </c>
      <c r="C1771">
        <v>7</v>
      </c>
      <c r="D1771">
        <v>8</v>
      </c>
      <c r="E1771">
        <v>2013</v>
      </c>
      <c r="F1771" s="1">
        <v>41493</v>
      </c>
      <c r="G1771" t="s">
        <v>1144</v>
      </c>
      <c r="H1771" t="s">
        <v>44</v>
      </c>
      <c r="I1771" t="s">
        <v>45</v>
      </c>
      <c r="J1771" t="s">
        <v>1232</v>
      </c>
      <c r="K1771" t="s">
        <v>47</v>
      </c>
      <c r="L1771" t="s">
        <v>37</v>
      </c>
      <c r="M1771" t="s">
        <v>98</v>
      </c>
      <c r="N1771" t="s">
        <v>28</v>
      </c>
      <c r="O1771" t="s">
        <v>90</v>
      </c>
      <c r="P1771" t="s">
        <v>992</v>
      </c>
      <c r="Q1771">
        <v>0</v>
      </c>
      <c r="R1771">
        <v>3979</v>
      </c>
      <c r="S1771">
        <v>1990</v>
      </c>
      <c r="T1771">
        <v>7</v>
      </c>
      <c r="U1771" t="b">
        <v>0</v>
      </c>
    </row>
    <row r="1772" spans="1:21" x14ac:dyDescent="0.25">
      <c r="A1772" t="s">
        <v>3140</v>
      </c>
      <c r="B1772" s="1">
        <v>41494</v>
      </c>
      <c r="C1772">
        <v>8</v>
      </c>
      <c r="D1772">
        <v>8</v>
      </c>
      <c r="E1772">
        <v>2013</v>
      </c>
      <c r="F1772" s="1">
        <v>41494</v>
      </c>
      <c r="G1772" t="s">
        <v>2290</v>
      </c>
      <c r="H1772" t="s">
        <v>67</v>
      </c>
      <c r="I1772" t="s">
        <v>68</v>
      </c>
      <c r="J1772" t="s">
        <v>2297</v>
      </c>
      <c r="K1772" t="s">
        <v>25</v>
      </c>
      <c r="L1772" t="s">
        <v>37</v>
      </c>
      <c r="M1772" t="s">
        <v>27</v>
      </c>
      <c r="N1772" t="s">
        <v>28</v>
      </c>
      <c r="O1772" t="s">
        <v>227</v>
      </c>
      <c r="P1772" t="s">
        <v>3141</v>
      </c>
      <c r="Q1772">
        <v>0</v>
      </c>
      <c r="R1772">
        <v>36</v>
      </c>
      <c r="S1772">
        <v>8</v>
      </c>
      <c r="T1772">
        <v>4</v>
      </c>
      <c r="U1772" t="b">
        <v>1</v>
      </c>
    </row>
    <row r="1773" spans="1:21" x14ac:dyDescent="0.25">
      <c r="A1773" t="s">
        <v>3140</v>
      </c>
      <c r="B1773" s="1">
        <v>41494</v>
      </c>
      <c r="C1773">
        <v>8</v>
      </c>
      <c r="D1773">
        <v>8</v>
      </c>
      <c r="E1773">
        <v>2013</v>
      </c>
      <c r="F1773" s="1">
        <v>41494</v>
      </c>
      <c r="G1773" t="s">
        <v>2290</v>
      </c>
      <c r="H1773" t="s">
        <v>67</v>
      </c>
      <c r="I1773" t="s">
        <v>68</v>
      </c>
      <c r="J1773" t="s">
        <v>2297</v>
      </c>
      <c r="K1773" t="s">
        <v>25</v>
      </c>
      <c r="L1773" t="s">
        <v>37</v>
      </c>
      <c r="M1773" t="s">
        <v>27</v>
      </c>
      <c r="N1773" t="s">
        <v>28</v>
      </c>
      <c r="O1773" t="s">
        <v>54</v>
      </c>
      <c r="P1773" t="s">
        <v>2331</v>
      </c>
      <c r="Q1773">
        <v>0</v>
      </c>
      <c r="R1773">
        <v>291</v>
      </c>
      <c r="S1773">
        <v>78</v>
      </c>
      <c r="T1773">
        <v>6</v>
      </c>
      <c r="U1773" t="b">
        <v>0</v>
      </c>
    </row>
    <row r="1774" spans="1:21" x14ac:dyDescent="0.25">
      <c r="A1774" t="s">
        <v>3142</v>
      </c>
      <c r="B1774" s="1">
        <v>41494</v>
      </c>
      <c r="C1774">
        <v>8</v>
      </c>
      <c r="D1774">
        <v>8</v>
      </c>
      <c r="E1774">
        <v>2013</v>
      </c>
      <c r="F1774" s="1">
        <v>41494</v>
      </c>
      <c r="G1774" t="s">
        <v>1060</v>
      </c>
      <c r="H1774" t="s">
        <v>215</v>
      </c>
      <c r="I1774" t="s">
        <v>3143</v>
      </c>
      <c r="J1774" t="s">
        <v>3144</v>
      </c>
      <c r="K1774" t="s">
        <v>36</v>
      </c>
      <c r="L1774" t="s">
        <v>70</v>
      </c>
      <c r="M1774" t="s">
        <v>38</v>
      </c>
      <c r="N1774" t="s">
        <v>71</v>
      </c>
      <c r="O1774" t="s">
        <v>74</v>
      </c>
      <c r="P1774" t="s">
        <v>3145</v>
      </c>
      <c r="Q1774">
        <v>0</v>
      </c>
      <c r="R1774">
        <v>657</v>
      </c>
      <c r="S1774">
        <v>118</v>
      </c>
      <c r="T1774">
        <v>5</v>
      </c>
      <c r="U1774" t="b">
        <v>1</v>
      </c>
    </row>
    <row r="1775" spans="1:21" x14ac:dyDescent="0.25">
      <c r="A1775" t="s">
        <v>3146</v>
      </c>
      <c r="B1775" s="1">
        <v>41494</v>
      </c>
      <c r="C1775">
        <v>8</v>
      </c>
      <c r="D1775">
        <v>8</v>
      </c>
      <c r="E1775">
        <v>2013</v>
      </c>
      <c r="F1775" s="1">
        <v>41494</v>
      </c>
      <c r="G1775" t="s">
        <v>3147</v>
      </c>
      <c r="H1775" t="s">
        <v>61</v>
      </c>
      <c r="I1775" t="s">
        <v>62</v>
      </c>
      <c r="J1775" t="s">
        <v>3148</v>
      </c>
      <c r="K1775" t="s">
        <v>36</v>
      </c>
      <c r="L1775" t="s">
        <v>37</v>
      </c>
      <c r="M1775" t="s">
        <v>38</v>
      </c>
      <c r="N1775" t="s">
        <v>28</v>
      </c>
      <c r="O1775" t="s">
        <v>39</v>
      </c>
      <c r="P1775" t="s">
        <v>3149</v>
      </c>
      <c r="Q1775">
        <v>0</v>
      </c>
      <c r="R1775">
        <v>202</v>
      </c>
      <c r="S1775">
        <v>22</v>
      </c>
      <c r="T1775">
        <v>4</v>
      </c>
      <c r="U1775" t="b">
        <v>1</v>
      </c>
    </row>
    <row r="1776" spans="1:21" x14ac:dyDescent="0.25">
      <c r="A1776" t="s">
        <v>3142</v>
      </c>
      <c r="B1776" s="1">
        <v>41494</v>
      </c>
      <c r="C1776">
        <v>8</v>
      </c>
      <c r="D1776">
        <v>8</v>
      </c>
      <c r="E1776">
        <v>2013</v>
      </c>
      <c r="F1776" s="1">
        <v>41494</v>
      </c>
      <c r="G1776" t="s">
        <v>1060</v>
      </c>
      <c r="H1776" t="s">
        <v>215</v>
      </c>
      <c r="I1776" t="s">
        <v>3143</v>
      </c>
      <c r="J1776" t="s">
        <v>3144</v>
      </c>
      <c r="K1776" t="s">
        <v>36</v>
      </c>
      <c r="L1776" t="s">
        <v>70</v>
      </c>
      <c r="M1776" t="s">
        <v>38</v>
      </c>
      <c r="N1776" t="s">
        <v>28</v>
      </c>
      <c r="O1776" t="s">
        <v>39</v>
      </c>
      <c r="P1776" t="s">
        <v>3150</v>
      </c>
      <c r="Q1776">
        <v>0</v>
      </c>
      <c r="R1776">
        <v>27</v>
      </c>
      <c r="S1776">
        <v>2</v>
      </c>
      <c r="T1776">
        <v>4</v>
      </c>
      <c r="U1776" t="b">
        <v>1</v>
      </c>
    </row>
    <row r="1777" spans="1:21" x14ac:dyDescent="0.25">
      <c r="A1777" t="s">
        <v>3142</v>
      </c>
      <c r="B1777" s="1">
        <v>41494</v>
      </c>
      <c r="C1777">
        <v>8</v>
      </c>
      <c r="D1777">
        <v>8</v>
      </c>
      <c r="E1777">
        <v>2013</v>
      </c>
      <c r="F1777" s="1">
        <v>41494</v>
      </c>
      <c r="G1777" t="s">
        <v>1060</v>
      </c>
      <c r="H1777" t="s">
        <v>215</v>
      </c>
      <c r="I1777" t="s">
        <v>3143</v>
      </c>
      <c r="J1777" t="s">
        <v>3144</v>
      </c>
      <c r="K1777" t="s">
        <v>36</v>
      </c>
      <c r="L1777" t="s">
        <v>70</v>
      </c>
      <c r="M1777" t="s">
        <v>38</v>
      </c>
      <c r="N1777" t="s">
        <v>28</v>
      </c>
      <c r="O1777" t="s">
        <v>39</v>
      </c>
      <c r="P1777" t="s">
        <v>3151</v>
      </c>
      <c r="Q1777">
        <v>0</v>
      </c>
      <c r="R1777">
        <v>56</v>
      </c>
      <c r="S1777">
        <v>28</v>
      </c>
      <c r="T1777">
        <v>2</v>
      </c>
      <c r="U1777" t="b">
        <v>0</v>
      </c>
    </row>
    <row r="1778" spans="1:21" x14ac:dyDescent="0.25">
      <c r="A1778" t="s">
        <v>3142</v>
      </c>
      <c r="B1778" s="1">
        <v>41494</v>
      </c>
      <c r="C1778">
        <v>8</v>
      </c>
      <c r="D1778">
        <v>8</v>
      </c>
      <c r="E1778">
        <v>2013</v>
      </c>
      <c r="F1778" s="1">
        <v>41494</v>
      </c>
      <c r="G1778" t="s">
        <v>1060</v>
      </c>
      <c r="H1778" t="s">
        <v>215</v>
      </c>
      <c r="I1778" t="s">
        <v>3143</v>
      </c>
      <c r="J1778" t="s">
        <v>3144</v>
      </c>
      <c r="K1778" t="s">
        <v>36</v>
      </c>
      <c r="L1778" t="s">
        <v>70</v>
      </c>
      <c r="M1778" t="s">
        <v>38</v>
      </c>
      <c r="N1778" t="s">
        <v>28</v>
      </c>
      <c r="O1778" t="s">
        <v>227</v>
      </c>
      <c r="P1778" t="s">
        <v>636</v>
      </c>
      <c r="Q1778">
        <v>0</v>
      </c>
      <c r="R1778">
        <v>66</v>
      </c>
      <c r="S1778">
        <v>3</v>
      </c>
      <c r="T1778">
        <v>9</v>
      </c>
      <c r="U1778" t="b">
        <v>1</v>
      </c>
    </row>
    <row r="1779" spans="1:21" x14ac:dyDescent="0.25">
      <c r="A1779" t="s">
        <v>3152</v>
      </c>
      <c r="B1779" s="1">
        <v>41494</v>
      </c>
      <c r="C1779">
        <v>8</v>
      </c>
      <c r="D1779">
        <v>8</v>
      </c>
      <c r="E1779">
        <v>2013</v>
      </c>
      <c r="F1779" s="1">
        <v>41494</v>
      </c>
      <c r="G1779" t="s">
        <v>3153</v>
      </c>
      <c r="H1779" t="s">
        <v>61</v>
      </c>
      <c r="I1779" t="s">
        <v>491</v>
      </c>
      <c r="J1779" t="s">
        <v>2254</v>
      </c>
      <c r="K1779" t="s">
        <v>36</v>
      </c>
      <c r="L1779" t="s">
        <v>70</v>
      </c>
      <c r="M1779" t="s">
        <v>38</v>
      </c>
      <c r="N1779" t="s">
        <v>28</v>
      </c>
      <c r="O1779" t="s">
        <v>39</v>
      </c>
      <c r="P1779" t="s">
        <v>316</v>
      </c>
      <c r="Q1779">
        <v>0</v>
      </c>
      <c r="R1779">
        <v>29</v>
      </c>
      <c r="S1779">
        <v>10</v>
      </c>
      <c r="T1779">
        <v>2</v>
      </c>
      <c r="U1779" t="b">
        <v>0</v>
      </c>
    </row>
    <row r="1780" spans="1:21" x14ac:dyDescent="0.25">
      <c r="A1780" t="s">
        <v>3152</v>
      </c>
      <c r="B1780" s="1">
        <v>41494</v>
      </c>
      <c r="C1780">
        <v>8</v>
      </c>
      <c r="D1780">
        <v>8</v>
      </c>
      <c r="E1780">
        <v>2013</v>
      </c>
      <c r="F1780" s="1">
        <v>41494</v>
      </c>
      <c r="G1780" t="s">
        <v>3153</v>
      </c>
      <c r="H1780" t="s">
        <v>61</v>
      </c>
      <c r="I1780" t="s">
        <v>491</v>
      </c>
      <c r="J1780" t="s">
        <v>2254</v>
      </c>
      <c r="K1780" t="s">
        <v>36</v>
      </c>
      <c r="L1780" t="s">
        <v>70</v>
      </c>
      <c r="M1780" t="s">
        <v>38</v>
      </c>
      <c r="N1780" t="s">
        <v>28</v>
      </c>
      <c r="O1780" t="s">
        <v>39</v>
      </c>
      <c r="P1780" t="s">
        <v>827</v>
      </c>
      <c r="Q1780">
        <v>0</v>
      </c>
      <c r="R1780">
        <v>28</v>
      </c>
      <c r="S1780">
        <v>10</v>
      </c>
      <c r="T1780">
        <v>2</v>
      </c>
      <c r="U1780" t="b">
        <v>1</v>
      </c>
    </row>
    <row r="1781" spans="1:21" x14ac:dyDescent="0.25">
      <c r="A1781" t="s">
        <v>3154</v>
      </c>
      <c r="B1781" s="1">
        <v>41494</v>
      </c>
      <c r="C1781">
        <v>8</v>
      </c>
      <c r="D1781">
        <v>8</v>
      </c>
      <c r="E1781">
        <v>2013</v>
      </c>
      <c r="F1781" s="1">
        <v>41494</v>
      </c>
      <c r="G1781" t="s">
        <v>3078</v>
      </c>
      <c r="H1781" t="s">
        <v>33</v>
      </c>
      <c r="I1781" t="s">
        <v>372</v>
      </c>
      <c r="J1781" t="s">
        <v>3155</v>
      </c>
      <c r="K1781" t="s">
        <v>36</v>
      </c>
      <c r="L1781" t="s">
        <v>70</v>
      </c>
      <c r="M1781" t="s">
        <v>38</v>
      </c>
      <c r="N1781" t="s">
        <v>71</v>
      </c>
      <c r="O1781" t="s">
        <v>74</v>
      </c>
      <c r="P1781" t="s">
        <v>3156</v>
      </c>
      <c r="Q1781">
        <v>0</v>
      </c>
      <c r="R1781">
        <v>442</v>
      </c>
      <c r="S1781">
        <v>25</v>
      </c>
      <c r="T1781">
        <v>3</v>
      </c>
      <c r="U1781" t="b">
        <v>1</v>
      </c>
    </row>
    <row r="1782" spans="1:21" x14ac:dyDescent="0.25">
      <c r="A1782" t="s">
        <v>3154</v>
      </c>
      <c r="B1782" s="1">
        <v>41494</v>
      </c>
      <c r="C1782">
        <v>8</v>
      </c>
      <c r="D1782">
        <v>8</v>
      </c>
      <c r="E1782">
        <v>2013</v>
      </c>
      <c r="F1782" s="1">
        <v>41494</v>
      </c>
      <c r="G1782" t="s">
        <v>3078</v>
      </c>
      <c r="H1782" t="s">
        <v>33</v>
      </c>
      <c r="I1782" t="s">
        <v>372</v>
      </c>
      <c r="J1782" t="s">
        <v>3155</v>
      </c>
      <c r="K1782" t="s">
        <v>36</v>
      </c>
      <c r="L1782" t="s">
        <v>70</v>
      </c>
      <c r="M1782" t="s">
        <v>38</v>
      </c>
      <c r="N1782" t="s">
        <v>71</v>
      </c>
      <c r="O1782" t="s">
        <v>295</v>
      </c>
      <c r="P1782" t="s">
        <v>966</v>
      </c>
      <c r="Q1782">
        <v>0</v>
      </c>
      <c r="R1782">
        <v>334</v>
      </c>
      <c r="S1782">
        <v>157</v>
      </c>
      <c r="T1782">
        <v>3</v>
      </c>
      <c r="U1782" t="b">
        <v>1</v>
      </c>
    </row>
    <row r="1783" spans="1:21" x14ac:dyDescent="0.25">
      <c r="A1783" t="s">
        <v>3154</v>
      </c>
      <c r="B1783" s="1">
        <v>41494</v>
      </c>
      <c r="C1783">
        <v>8</v>
      </c>
      <c r="D1783">
        <v>8</v>
      </c>
      <c r="E1783">
        <v>2013</v>
      </c>
      <c r="F1783" s="1">
        <v>41494</v>
      </c>
      <c r="G1783" t="s">
        <v>3078</v>
      </c>
      <c r="H1783" t="s">
        <v>33</v>
      </c>
      <c r="I1783" t="s">
        <v>372</v>
      </c>
      <c r="J1783" t="s">
        <v>3155</v>
      </c>
      <c r="K1783" t="s">
        <v>36</v>
      </c>
      <c r="L1783" t="s">
        <v>70</v>
      </c>
      <c r="M1783" t="s">
        <v>38</v>
      </c>
      <c r="N1783" t="s">
        <v>28</v>
      </c>
      <c r="O1783" t="s">
        <v>54</v>
      </c>
      <c r="P1783" t="s">
        <v>424</v>
      </c>
      <c r="Q1783">
        <v>0</v>
      </c>
      <c r="R1783">
        <v>104</v>
      </c>
      <c r="S1783">
        <v>2</v>
      </c>
      <c r="T1783">
        <v>5</v>
      </c>
      <c r="U1783" t="b">
        <v>0</v>
      </c>
    </row>
    <row r="1784" spans="1:21" x14ac:dyDescent="0.25">
      <c r="A1784" t="s">
        <v>3157</v>
      </c>
      <c r="B1784" s="1">
        <v>41496</v>
      </c>
      <c r="C1784">
        <v>10</v>
      </c>
      <c r="D1784">
        <v>8</v>
      </c>
      <c r="E1784">
        <v>2013</v>
      </c>
      <c r="F1784" s="1">
        <v>41496</v>
      </c>
      <c r="G1784" t="s">
        <v>2637</v>
      </c>
      <c r="H1784" t="s">
        <v>120</v>
      </c>
      <c r="I1784" t="s">
        <v>778</v>
      </c>
      <c r="J1784" t="s">
        <v>778</v>
      </c>
      <c r="K1784" t="s">
        <v>47</v>
      </c>
      <c r="L1784" t="s">
        <v>37</v>
      </c>
      <c r="M1784" t="s">
        <v>98</v>
      </c>
      <c r="N1784" t="s">
        <v>71</v>
      </c>
      <c r="O1784" t="s">
        <v>72</v>
      </c>
      <c r="P1784" t="s">
        <v>1299</v>
      </c>
      <c r="Q1784">
        <v>0</v>
      </c>
      <c r="R1784">
        <v>573</v>
      </c>
      <c r="S1784">
        <v>126</v>
      </c>
      <c r="T1784">
        <v>4</v>
      </c>
      <c r="U1784" t="b">
        <v>1</v>
      </c>
    </row>
    <row r="1785" spans="1:21" x14ac:dyDescent="0.25">
      <c r="A1785" t="s">
        <v>3157</v>
      </c>
      <c r="B1785" s="1">
        <v>41496</v>
      </c>
      <c r="C1785">
        <v>10</v>
      </c>
      <c r="D1785">
        <v>8</v>
      </c>
      <c r="E1785">
        <v>2013</v>
      </c>
      <c r="F1785" s="1">
        <v>41496</v>
      </c>
      <c r="G1785" t="s">
        <v>2637</v>
      </c>
      <c r="H1785" t="s">
        <v>120</v>
      </c>
      <c r="I1785" t="s">
        <v>778</v>
      </c>
      <c r="J1785" t="s">
        <v>778</v>
      </c>
      <c r="K1785" t="s">
        <v>47</v>
      </c>
      <c r="L1785" t="s">
        <v>37</v>
      </c>
      <c r="M1785" t="s">
        <v>98</v>
      </c>
      <c r="N1785" t="s">
        <v>28</v>
      </c>
      <c r="O1785" t="s">
        <v>39</v>
      </c>
      <c r="P1785" t="s">
        <v>2114</v>
      </c>
      <c r="Q1785">
        <v>0</v>
      </c>
      <c r="R1785">
        <v>59</v>
      </c>
      <c r="S1785">
        <v>10</v>
      </c>
      <c r="T1785">
        <v>2</v>
      </c>
      <c r="U1785" t="b">
        <v>0</v>
      </c>
    </row>
    <row r="1786" spans="1:21" x14ac:dyDescent="0.25">
      <c r="A1786" t="s">
        <v>3157</v>
      </c>
      <c r="B1786" s="1">
        <v>41496</v>
      </c>
      <c r="C1786">
        <v>10</v>
      </c>
      <c r="D1786">
        <v>8</v>
      </c>
      <c r="E1786">
        <v>2013</v>
      </c>
      <c r="F1786" s="1">
        <v>41496</v>
      </c>
      <c r="G1786" t="s">
        <v>2637</v>
      </c>
      <c r="H1786" t="s">
        <v>120</v>
      </c>
      <c r="I1786" t="s">
        <v>778</v>
      </c>
      <c r="J1786" t="s">
        <v>778</v>
      </c>
      <c r="K1786" t="s">
        <v>47</v>
      </c>
      <c r="L1786" t="s">
        <v>37</v>
      </c>
      <c r="M1786" t="s">
        <v>98</v>
      </c>
      <c r="N1786" t="s">
        <v>28</v>
      </c>
      <c r="O1786" t="s">
        <v>39</v>
      </c>
      <c r="P1786" t="s">
        <v>1723</v>
      </c>
      <c r="Q1786">
        <v>0</v>
      </c>
      <c r="R1786">
        <v>12</v>
      </c>
      <c r="S1786">
        <v>1</v>
      </c>
      <c r="T1786">
        <v>3</v>
      </c>
      <c r="U1786" t="b">
        <v>0</v>
      </c>
    </row>
    <row r="1787" spans="1:21" x14ac:dyDescent="0.25">
      <c r="A1787" t="s">
        <v>3157</v>
      </c>
      <c r="B1787" s="1">
        <v>41496</v>
      </c>
      <c r="C1787">
        <v>10</v>
      </c>
      <c r="D1787">
        <v>8</v>
      </c>
      <c r="E1787">
        <v>2013</v>
      </c>
      <c r="F1787" s="1">
        <v>41496</v>
      </c>
      <c r="G1787" t="s">
        <v>2637</v>
      </c>
      <c r="H1787" t="s">
        <v>120</v>
      </c>
      <c r="I1787" t="s">
        <v>778</v>
      </c>
      <c r="J1787" t="s">
        <v>778</v>
      </c>
      <c r="K1787" t="s">
        <v>47</v>
      </c>
      <c r="L1787" t="s">
        <v>37</v>
      </c>
      <c r="M1787" t="s">
        <v>98</v>
      </c>
      <c r="N1787" t="s">
        <v>28</v>
      </c>
      <c r="O1787" t="s">
        <v>29</v>
      </c>
      <c r="P1787" t="s">
        <v>3158</v>
      </c>
      <c r="Q1787">
        <v>0</v>
      </c>
      <c r="R1787">
        <v>122</v>
      </c>
      <c r="S1787">
        <v>1</v>
      </c>
      <c r="T1787">
        <v>4</v>
      </c>
      <c r="U1787" t="b">
        <v>1</v>
      </c>
    </row>
    <row r="1788" spans="1:21" x14ac:dyDescent="0.25">
      <c r="A1788" t="s">
        <v>3157</v>
      </c>
      <c r="B1788" s="1">
        <v>41496</v>
      </c>
      <c r="C1788">
        <v>10</v>
      </c>
      <c r="D1788">
        <v>8</v>
      </c>
      <c r="E1788">
        <v>2013</v>
      </c>
      <c r="F1788" s="1">
        <v>41496</v>
      </c>
      <c r="G1788" t="s">
        <v>2637</v>
      </c>
      <c r="H1788" t="s">
        <v>120</v>
      </c>
      <c r="I1788" t="s">
        <v>778</v>
      </c>
      <c r="J1788" t="s">
        <v>778</v>
      </c>
      <c r="K1788" t="s">
        <v>47</v>
      </c>
      <c r="L1788" t="s">
        <v>37</v>
      </c>
      <c r="M1788" t="s">
        <v>98</v>
      </c>
      <c r="N1788" t="s">
        <v>28</v>
      </c>
      <c r="O1788" t="s">
        <v>54</v>
      </c>
      <c r="P1788" t="s">
        <v>3159</v>
      </c>
      <c r="Q1788">
        <v>0</v>
      </c>
      <c r="R1788">
        <v>63</v>
      </c>
      <c r="S1788">
        <v>8</v>
      </c>
      <c r="T1788">
        <v>3</v>
      </c>
      <c r="U1788" t="b">
        <v>0</v>
      </c>
    </row>
    <row r="1789" spans="1:21" x14ac:dyDescent="0.25">
      <c r="A1789" t="s">
        <v>3157</v>
      </c>
      <c r="B1789" s="1">
        <v>41496</v>
      </c>
      <c r="C1789">
        <v>10</v>
      </c>
      <c r="D1789">
        <v>8</v>
      </c>
      <c r="E1789">
        <v>2013</v>
      </c>
      <c r="F1789" s="1">
        <v>41496</v>
      </c>
      <c r="G1789" t="s">
        <v>2637</v>
      </c>
      <c r="H1789" t="s">
        <v>120</v>
      </c>
      <c r="I1789" t="s">
        <v>778</v>
      </c>
      <c r="J1789" t="s">
        <v>778</v>
      </c>
      <c r="K1789" t="s">
        <v>47</v>
      </c>
      <c r="L1789" t="s">
        <v>37</v>
      </c>
      <c r="M1789" t="s">
        <v>98</v>
      </c>
      <c r="N1789" t="s">
        <v>56</v>
      </c>
      <c r="O1789" t="s">
        <v>81</v>
      </c>
      <c r="P1789" t="s">
        <v>3160</v>
      </c>
      <c r="Q1789">
        <v>0</v>
      </c>
      <c r="R1789">
        <v>450</v>
      </c>
      <c r="S1789">
        <v>225</v>
      </c>
      <c r="T1789">
        <v>4</v>
      </c>
      <c r="U1789" t="b">
        <v>0</v>
      </c>
    </row>
    <row r="1790" spans="1:21" x14ac:dyDescent="0.25">
      <c r="A1790" t="s">
        <v>3161</v>
      </c>
      <c r="B1790" s="1">
        <v>41496</v>
      </c>
      <c r="C1790">
        <v>10</v>
      </c>
      <c r="D1790">
        <v>8</v>
      </c>
      <c r="E1790">
        <v>2013</v>
      </c>
      <c r="F1790" s="1">
        <v>41496</v>
      </c>
      <c r="G1790" t="s">
        <v>3109</v>
      </c>
      <c r="H1790" t="s">
        <v>67</v>
      </c>
      <c r="I1790" t="s">
        <v>68</v>
      </c>
      <c r="J1790" t="s">
        <v>3162</v>
      </c>
      <c r="K1790" t="s">
        <v>25</v>
      </c>
      <c r="L1790" t="s">
        <v>70</v>
      </c>
      <c r="M1790" t="s">
        <v>38</v>
      </c>
      <c r="N1790" t="s">
        <v>56</v>
      </c>
      <c r="O1790" t="s">
        <v>185</v>
      </c>
      <c r="P1790" t="s">
        <v>3163</v>
      </c>
      <c r="Q1790">
        <v>0</v>
      </c>
      <c r="R1790">
        <v>1707</v>
      </c>
      <c r="S1790">
        <v>341</v>
      </c>
      <c r="T1790">
        <v>9</v>
      </c>
      <c r="U1790" t="b">
        <v>0</v>
      </c>
    </row>
    <row r="1791" spans="1:21" x14ac:dyDescent="0.25">
      <c r="A1791" t="s">
        <v>3164</v>
      </c>
      <c r="B1791" s="1">
        <v>41496</v>
      </c>
      <c r="C1791">
        <v>10</v>
      </c>
      <c r="D1791">
        <v>8</v>
      </c>
      <c r="E1791">
        <v>2013</v>
      </c>
      <c r="F1791" s="1">
        <v>41496</v>
      </c>
      <c r="G1791" t="s">
        <v>857</v>
      </c>
      <c r="H1791" t="s">
        <v>67</v>
      </c>
      <c r="I1791" t="s">
        <v>68</v>
      </c>
      <c r="J1791" t="s">
        <v>1775</v>
      </c>
      <c r="K1791" t="s">
        <v>25</v>
      </c>
      <c r="L1791" t="s">
        <v>37</v>
      </c>
      <c r="M1791" t="s">
        <v>38</v>
      </c>
      <c r="N1791" t="s">
        <v>56</v>
      </c>
      <c r="O1791" t="s">
        <v>104</v>
      </c>
      <c r="P1791" t="s">
        <v>2571</v>
      </c>
      <c r="Q1791">
        <v>0</v>
      </c>
      <c r="R1791">
        <v>164</v>
      </c>
      <c r="S1791">
        <v>31</v>
      </c>
      <c r="T1791">
        <v>2</v>
      </c>
      <c r="U1791" t="b">
        <v>1</v>
      </c>
    </row>
    <row r="1792" spans="1:21" x14ac:dyDescent="0.25">
      <c r="A1792" t="s">
        <v>3165</v>
      </c>
      <c r="B1792" s="1">
        <v>41497</v>
      </c>
      <c r="C1792">
        <v>11</v>
      </c>
      <c r="D1792">
        <v>8</v>
      </c>
      <c r="E1792">
        <v>2013</v>
      </c>
      <c r="F1792" s="1">
        <v>41497</v>
      </c>
      <c r="G1792" t="s">
        <v>312</v>
      </c>
      <c r="H1792" t="s">
        <v>293</v>
      </c>
      <c r="I1792" t="s">
        <v>613</v>
      </c>
      <c r="J1792" t="s">
        <v>2039</v>
      </c>
      <c r="K1792" t="s">
        <v>36</v>
      </c>
      <c r="L1792" t="s">
        <v>70</v>
      </c>
      <c r="M1792" t="s">
        <v>98</v>
      </c>
      <c r="N1792" t="s">
        <v>28</v>
      </c>
      <c r="O1792" t="s">
        <v>48</v>
      </c>
      <c r="P1792" t="s">
        <v>772</v>
      </c>
      <c r="Q1792">
        <v>1</v>
      </c>
      <c r="R1792">
        <v>33</v>
      </c>
      <c r="S1792">
        <v>-12</v>
      </c>
      <c r="T1792">
        <v>5</v>
      </c>
      <c r="U1792" t="b">
        <v>0</v>
      </c>
    </row>
    <row r="1793" spans="1:21" x14ac:dyDescent="0.25">
      <c r="A1793" t="s">
        <v>3165</v>
      </c>
      <c r="B1793" s="1">
        <v>41497</v>
      </c>
      <c r="C1793">
        <v>11</v>
      </c>
      <c r="D1793">
        <v>8</v>
      </c>
      <c r="E1793">
        <v>2013</v>
      </c>
      <c r="F1793" s="1">
        <v>41497</v>
      </c>
      <c r="G1793" t="s">
        <v>312</v>
      </c>
      <c r="H1793" t="s">
        <v>293</v>
      </c>
      <c r="I1793" t="s">
        <v>613</v>
      </c>
      <c r="J1793" t="s">
        <v>2039</v>
      </c>
      <c r="K1793" t="s">
        <v>36</v>
      </c>
      <c r="L1793" t="s">
        <v>70</v>
      </c>
      <c r="M1793" t="s">
        <v>98</v>
      </c>
      <c r="N1793" t="s">
        <v>28</v>
      </c>
      <c r="O1793" t="s">
        <v>39</v>
      </c>
      <c r="P1793" t="s">
        <v>40</v>
      </c>
      <c r="Q1793">
        <v>1</v>
      </c>
      <c r="R1793">
        <v>14</v>
      </c>
      <c r="S1793">
        <v>0</v>
      </c>
      <c r="T1793">
        <v>4</v>
      </c>
      <c r="U1793" t="b">
        <v>0</v>
      </c>
    </row>
    <row r="1794" spans="1:21" x14ac:dyDescent="0.25">
      <c r="A1794" t="s">
        <v>3165</v>
      </c>
      <c r="B1794" s="1">
        <v>41497</v>
      </c>
      <c r="C1794">
        <v>11</v>
      </c>
      <c r="D1794">
        <v>8</v>
      </c>
      <c r="E1794">
        <v>2013</v>
      </c>
      <c r="F1794" s="1">
        <v>41497</v>
      </c>
      <c r="G1794" t="s">
        <v>312</v>
      </c>
      <c r="H1794" t="s">
        <v>293</v>
      </c>
      <c r="I1794" t="s">
        <v>613</v>
      </c>
      <c r="J1794" t="s">
        <v>2039</v>
      </c>
      <c r="K1794" t="s">
        <v>36</v>
      </c>
      <c r="L1794" t="s">
        <v>70</v>
      </c>
      <c r="M1794" t="s">
        <v>98</v>
      </c>
      <c r="N1794" t="s">
        <v>28</v>
      </c>
      <c r="O1794" t="s">
        <v>183</v>
      </c>
      <c r="P1794" t="s">
        <v>1316</v>
      </c>
      <c r="Q1794">
        <v>1</v>
      </c>
      <c r="R1794">
        <v>15</v>
      </c>
      <c r="S1794">
        <v>-9</v>
      </c>
      <c r="T1794">
        <v>1</v>
      </c>
      <c r="U1794" t="b">
        <v>0</v>
      </c>
    </row>
    <row r="1795" spans="1:21" x14ac:dyDescent="0.25">
      <c r="A1795" t="s">
        <v>3166</v>
      </c>
      <c r="B1795" s="1">
        <v>41497</v>
      </c>
      <c r="C1795">
        <v>11</v>
      </c>
      <c r="D1795">
        <v>8</v>
      </c>
      <c r="E1795">
        <v>2013</v>
      </c>
      <c r="F1795" s="1">
        <v>41497</v>
      </c>
      <c r="G1795" t="s">
        <v>3167</v>
      </c>
      <c r="H1795" t="s">
        <v>293</v>
      </c>
      <c r="I1795" t="s">
        <v>613</v>
      </c>
      <c r="J1795" t="s">
        <v>3168</v>
      </c>
      <c r="K1795" t="s">
        <v>36</v>
      </c>
      <c r="L1795" t="s">
        <v>37</v>
      </c>
      <c r="M1795" t="s">
        <v>38</v>
      </c>
      <c r="N1795" t="s">
        <v>71</v>
      </c>
      <c r="O1795" t="s">
        <v>72</v>
      </c>
      <c r="P1795" t="s">
        <v>1299</v>
      </c>
      <c r="Q1795">
        <v>1</v>
      </c>
      <c r="R1795">
        <v>215</v>
      </c>
      <c r="S1795">
        <v>-120</v>
      </c>
      <c r="T1795">
        <v>3</v>
      </c>
      <c r="U1795" t="b">
        <v>1</v>
      </c>
    </row>
    <row r="1796" spans="1:21" x14ac:dyDescent="0.25">
      <c r="A1796" t="s">
        <v>3166</v>
      </c>
      <c r="B1796" s="1">
        <v>41497</v>
      </c>
      <c r="C1796">
        <v>11</v>
      </c>
      <c r="D1796">
        <v>8</v>
      </c>
      <c r="E1796">
        <v>2013</v>
      </c>
      <c r="F1796" s="1">
        <v>41497</v>
      </c>
      <c r="G1796" t="s">
        <v>3167</v>
      </c>
      <c r="H1796" t="s">
        <v>293</v>
      </c>
      <c r="I1796" t="s">
        <v>613</v>
      </c>
      <c r="J1796" t="s">
        <v>3168</v>
      </c>
      <c r="K1796" t="s">
        <v>36</v>
      </c>
      <c r="L1796" t="s">
        <v>37</v>
      </c>
      <c r="M1796" t="s">
        <v>38</v>
      </c>
      <c r="N1796" t="s">
        <v>56</v>
      </c>
      <c r="O1796" t="s">
        <v>81</v>
      </c>
      <c r="P1796" t="s">
        <v>138</v>
      </c>
      <c r="Q1796">
        <v>1</v>
      </c>
      <c r="R1796">
        <v>143</v>
      </c>
      <c r="S1796">
        <v>-26</v>
      </c>
      <c r="T1796">
        <v>5</v>
      </c>
      <c r="U1796" t="b">
        <v>0</v>
      </c>
    </row>
    <row r="1797" spans="1:21" x14ac:dyDescent="0.25">
      <c r="A1797" t="s">
        <v>3169</v>
      </c>
      <c r="B1797" s="1">
        <v>41497</v>
      </c>
      <c r="C1797">
        <v>11</v>
      </c>
      <c r="D1797">
        <v>8</v>
      </c>
      <c r="E1797">
        <v>2013</v>
      </c>
      <c r="F1797" s="1">
        <v>41497</v>
      </c>
      <c r="G1797" t="s">
        <v>3078</v>
      </c>
      <c r="H1797" t="s">
        <v>120</v>
      </c>
      <c r="I1797" t="s">
        <v>121</v>
      </c>
      <c r="J1797" t="s">
        <v>560</v>
      </c>
      <c r="K1797" t="s">
        <v>47</v>
      </c>
      <c r="L1797" t="s">
        <v>70</v>
      </c>
      <c r="M1797" t="s">
        <v>38</v>
      </c>
      <c r="N1797" t="s">
        <v>71</v>
      </c>
      <c r="O1797" t="s">
        <v>74</v>
      </c>
      <c r="P1797" t="s">
        <v>696</v>
      </c>
      <c r="Q1797">
        <v>0</v>
      </c>
      <c r="R1797">
        <v>569</v>
      </c>
      <c r="S1797">
        <v>92</v>
      </c>
      <c r="T1797">
        <v>4</v>
      </c>
      <c r="U1797" t="b">
        <v>1</v>
      </c>
    </row>
    <row r="1798" spans="1:21" x14ac:dyDescent="0.25">
      <c r="A1798" t="s">
        <v>3170</v>
      </c>
      <c r="B1798" s="1">
        <v>41518</v>
      </c>
      <c r="C1798">
        <v>1</v>
      </c>
      <c r="D1798">
        <v>9</v>
      </c>
      <c r="E1798">
        <v>2013</v>
      </c>
      <c r="F1798" s="1">
        <v>41518</v>
      </c>
      <c r="G1798" t="s">
        <v>3171</v>
      </c>
      <c r="H1798" t="s">
        <v>44</v>
      </c>
      <c r="I1798" t="s">
        <v>178</v>
      </c>
      <c r="J1798" t="s">
        <v>335</v>
      </c>
      <c r="K1798" t="s">
        <v>47</v>
      </c>
      <c r="L1798" t="s">
        <v>26</v>
      </c>
      <c r="M1798" t="s">
        <v>98</v>
      </c>
      <c r="N1798" t="s">
        <v>28</v>
      </c>
      <c r="O1798" t="s">
        <v>39</v>
      </c>
      <c r="P1798" t="s">
        <v>864</v>
      </c>
      <c r="Q1798">
        <v>0</v>
      </c>
      <c r="R1798">
        <v>19</v>
      </c>
      <c r="S1798">
        <v>1</v>
      </c>
      <c r="T1798">
        <v>3</v>
      </c>
      <c r="U1798" t="b">
        <v>0</v>
      </c>
    </row>
    <row r="1799" spans="1:21" x14ac:dyDescent="0.25">
      <c r="A1799" t="s">
        <v>3172</v>
      </c>
      <c r="B1799" s="1">
        <v>41521</v>
      </c>
      <c r="C1799">
        <v>4</v>
      </c>
      <c r="D1799">
        <v>9</v>
      </c>
      <c r="E1799">
        <v>2013</v>
      </c>
      <c r="F1799" s="1">
        <v>41521</v>
      </c>
      <c r="G1799" t="s">
        <v>2583</v>
      </c>
      <c r="H1799" t="s">
        <v>120</v>
      </c>
      <c r="I1799" t="s">
        <v>778</v>
      </c>
      <c r="J1799" t="s">
        <v>778</v>
      </c>
      <c r="K1799" t="s">
        <v>47</v>
      </c>
      <c r="L1799" t="s">
        <v>70</v>
      </c>
      <c r="M1799" t="s">
        <v>38</v>
      </c>
      <c r="N1799" t="s">
        <v>28</v>
      </c>
      <c r="O1799" t="s">
        <v>48</v>
      </c>
      <c r="P1799" t="s">
        <v>1014</v>
      </c>
      <c r="Q1799">
        <v>0</v>
      </c>
      <c r="R1799">
        <v>22</v>
      </c>
      <c r="S1799">
        <v>4</v>
      </c>
      <c r="T1799">
        <v>1</v>
      </c>
      <c r="U1799" t="b">
        <v>0</v>
      </c>
    </row>
    <row r="1800" spans="1:21" x14ac:dyDescent="0.25">
      <c r="A1800" t="s">
        <v>3172</v>
      </c>
      <c r="B1800" s="1">
        <v>41521</v>
      </c>
      <c r="C1800">
        <v>4</v>
      </c>
      <c r="D1800">
        <v>9</v>
      </c>
      <c r="E1800">
        <v>2013</v>
      </c>
      <c r="F1800" s="1">
        <v>41521</v>
      </c>
      <c r="G1800" t="s">
        <v>2583</v>
      </c>
      <c r="H1800" t="s">
        <v>120</v>
      </c>
      <c r="I1800" t="s">
        <v>778</v>
      </c>
      <c r="J1800" t="s">
        <v>778</v>
      </c>
      <c r="K1800" t="s">
        <v>47</v>
      </c>
      <c r="L1800" t="s">
        <v>70</v>
      </c>
      <c r="M1800" t="s">
        <v>38</v>
      </c>
      <c r="N1800" t="s">
        <v>28</v>
      </c>
      <c r="O1800" t="s">
        <v>183</v>
      </c>
      <c r="P1800" t="s">
        <v>2597</v>
      </c>
      <c r="Q1800">
        <v>0</v>
      </c>
      <c r="R1800">
        <v>177</v>
      </c>
      <c r="S1800">
        <v>21</v>
      </c>
      <c r="T1800">
        <v>6</v>
      </c>
      <c r="U1800" t="b">
        <v>0</v>
      </c>
    </row>
    <row r="1801" spans="1:21" x14ac:dyDescent="0.25">
      <c r="A1801" t="s">
        <v>3173</v>
      </c>
      <c r="B1801" s="1">
        <v>41521</v>
      </c>
      <c r="C1801">
        <v>4</v>
      </c>
      <c r="D1801">
        <v>9</v>
      </c>
      <c r="E1801">
        <v>2013</v>
      </c>
      <c r="F1801" s="1">
        <v>41521</v>
      </c>
      <c r="G1801" t="s">
        <v>3174</v>
      </c>
      <c r="H1801" t="s">
        <v>61</v>
      </c>
      <c r="I1801" t="s">
        <v>108</v>
      </c>
      <c r="J1801" t="s">
        <v>226</v>
      </c>
      <c r="K1801" t="s">
        <v>36</v>
      </c>
      <c r="L1801" t="s">
        <v>37</v>
      </c>
      <c r="M1801" t="s">
        <v>38</v>
      </c>
      <c r="N1801" t="s">
        <v>28</v>
      </c>
      <c r="O1801" t="s">
        <v>227</v>
      </c>
      <c r="P1801" t="s">
        <v>3175</v>
      </c>
      <c r="Q1801">
        <v>0</v>
      </c>
      <c r="R1801">
        <v>73</v>
      </c>
      <c r="S1801">
        <v>10</v>
      </c>
      <c r="T1801">
        <v>9</v>
      </c>
      <c r="U1801" t="b">
        <v>0</v>
      </c>
    </row>
    <row r="1802" spans="1:21" x14ac:dyDescent="0.25">
      <c r="A1802" t="s">
        <v>3173</v>
      </c>
      <c r="B1802" s="1">
        <v>41521</v>
      </c>
      <c r="C1802">
        <v>4</v>
      </c>
      <c r="D1802">
        <v>9</v>
      </c>
      <c r="E1802">
        <v>2013</v>
      </c>
      <c r="F1802" s="1">
        <v>41521</v>
      </c>
      <c r="G1802" t="s">
        <v>3174</v>
      </c>
      <c r="H1802" t="s">
        <v>61</v>
      </c>
      <c r="I1802" t="s">
        <v>108</v>
      </c>
      <c r="J1802" t="s">
        <v>226</v>
      </c>
      <c r="K1802" t="s">
        <v>36</v>
      </c>
      <c r="L1802" t="s">
        <v>37</v>
      </c>
      <c r="M1802" t="s">
        <v>38</v>
      </c>
      <c r="N1802" t="s">
        <v>56</v>
      </c>
      <c r="O1802" t="s">
        <v>81</v>
      </c>
      <c r="P1802" t="s">
        <v>3095</v>
      </c>
      <c r="Q1802">
        <v>0</v>
      </c>
      <c r="R1802">
        <v>465</v>
      </c>
      <c r="S1802">
        <v>140</v>
      </c>
      <c r="T1802">
        <v>4</v>
      </c>
      <c r="U1802" t="b">
        <v>1</v>
      </c>
    </row>
    <row r="1803" spans="1:21" x14ac:dyDescent="0.25">
      <c r="A1803" t="s">
        <v>3173</v>
      </c>
      <c r="B1803" s="1">
        <v>41521</v>
      </c>
      <c r="C1803">
        <v>4</v>
      </c>
      <c r="D1803">
        <v>9</v>
      </c>
      <c r="E1803">
        <v>2013</v>
      </c>
      <c r="F1803" s="1">
        <v>41521</v>
      </c>
      <c r="G1803" t="s">
        <v>3174</v>
      </c>
      <c r="H1803" t="s">
        <v>61</v>
      </c>
      <c r="I1803" t="s">
        <v>108</v>
      </c>
      <c r="J1803" t="s">
        <v>226</v>
      </c>
      <c r="K1803" t="s">
        <v>36</v>
      </c>
      <c r="L1803" t="s">
        <v>37</v>
      </c>
      <c r="M1803" t="s">
        <v>38</v>
      </c>
      <c r="N1803" t="s">
        <v>56</v>
      </c>
      <c r="O1803" t="s">
        <v>104</v>
      </c>
      <c r="P1803" t="s">
        <v>3176</v>
      </c>
      <c r="Q1803">
        <v>0</v>
      </c>
      <c r="R1803">
        <v>468</v>
      </c>
      <c r="S1803">
        <v>0</v>
      </c>
      <c r="T1803">
        <v>3</v>
      </c>
      <c r="U1803" t="b">
        <v>1</v>
      </c>
    </row>
    <row r="1804" spans="1:21" x14ac:dyDescent="0.25">
      <c r="A1804" t="s">
        <v>3177</v>
      </c>
      <c r="B1804" s="1">
        <v>41522</v>
      </c>
      <c r="C1804">
        <v>5</v>
      </c>
      <c r="D1804">
        <v>9</v>
      </c>
      <c r="E1804">
        <v>2013</v>
      </c>
      <c r="F1804" s="1">
        <v>41522</v>
      </c>
      <c r="G1804" t="s">
        <v>3178</v>
      </c>
      <c r="H1804" t="s">
        <v>33</v>
      </c>
      <c r="I1804" t="s">
        <v>313</v>
      </c>
      <c r="J1804" t="s">
        <v>3179</v>
      </c>
      <c r="K1804" t="s">
        <v>36</v>
      </c>
      <c r="L1804" t="s">
        <v>37</v>
      </c>
      <c r="M1804" t="s">
        <v>27</v>
      </c>
      <c r="N1804" t="s">
        <v>71</v>
      </c>
      <c r="O1804" t="s">
        <v>295</v>
      </c>
      <c r="P1804" t="s">
        <v>966</v>
      </c>
      <c r="Q1804">
        <v>0</v>
      </c>
      <c r="R1804">
        <v>222</v>
      </c>
      <c r="S1804">
        <v>104</v>
      </c>
      <c r="T1804">
        <v>2</v>
      </c>
      <c r="U1804" t="b">
        <v>1</v>
      </c>
    </row>
    <row r="1805" spans="1:21" x14ac:dyDescent="0.25">
      <c r="A1805" t="s">
        <v>3177</v>
      </c>
      <c r="B1805" s="1">
        <v>41522</v>
      </c>
      <c r="C1805">
        <v>5</v>
      </c>
      <c r="D1805">
        <v>9</v>
      </c>
      <c r="E1805">
        <v>2013</v>
      </c>
      <c r="F1805" s="1">
        <v>41522</v>
      </c>
      <c r="G1805" t="s">
        <v>3178</v>
      </c>
      <c r="H1805" t="s">
        <v>33</v>
      </c>
      <c r="I1805" t="s">
        <v>313</v>
      </c>
      <c r="J1805" t="s">
        <v>3179</v>
      </c>
      <c r="K1805" t="s">
        <v>36</v>
      </c>
      <c r="L1805" t="s">
        <v>37</v>
      </c>
      <c r="M1805" t="s">
        <v>27</v>
      </c>
      <c r="N1805" t="s">
        <v>56</v>
      </c>
      <c r="O1805" t="s">
        <v>104</v>
      </c>
      <c r="P1805" t="s">
        <v>3180</v>
      </c>
      <c r="Q1805">
        <v>0</v>
      </c>
      <c r="R1805">
        <v>67</v>
      </c>
      <c r="S1805">
        <v>29</v>
      </c>
      <c r="T1805">
        <v>1</v>
      </c>
      <c r="U1805" t="b">
        <v>0</v>
      </c>
    </row>
    <row r="1806" spans="1:21" x14ac:dyDescent="0.25">
      <c r="A1806" t="s">
        <v>3181</v>
      </c>
      <c r="B1806" s="1">
        <v>41522</v>
      </c>
      <c r="C1806">
        <v>5</v>
      </c>
      <c r="D1806">
        <v>9</v>
      </c>
      <c r="E1806">
        <v>2013</v>
      </c>
      <c r="F1806" s="1">
        <v>41522</v>
      </c>
      <c r="G1806" t="s">
        <v>1480</v>
      </c>
      <c r="H1806" t="s">
        <v>61</v>
      </c>
      <c r="I1806" t="s">
        <v>108</v>
      </c>
      <c r="J1806" t="s">
        <v>890</v>
      </c>
      <c r="K1806" t="s">
        <v>36</v>
      </c>
      <c r="L1806" t="s">
        <v>70</v>
      </c>
      <c r="M1806" t="s">
        <v>268</v>
      </c>
      <c r="N1806" t="s">
        <v>71</v>
      </c>
      <c r="O1806" t="s">
        <v>665</v>
      </c>
      <c r="P1806" t="s">
        <v>3182</v>
      </c>
      <c r="Q1806">
        <v>0</v>
      </c>
      <c r="R1806">
        <v>176</v>
      </c>
      <c r="S1806">
        <v>8</v>
      </c>
      <c r="T1806">
        <v>1</v>
      </c>
      <c r="U1806" t="b">
        <v>1</v>
      </c>
    </row>
    <row r="1807" spans="1:21" x14ac:dyDescent="0.25">
      <c r="A1807" t="s">
        <v>3181</v>
      </c>
      <c r="B1807" s="1">
        <v>41522</v>
      </c>
      <c r="C1807">
        <v>5</v>
      </c>
      <c r="D1807">
        <v>9</v>
      </c>
      <c r="E1807">
        <v>2013</v>
      </c>
      <c r="F1807" s="1">
        <v>41522</v>
      </c>
      <c r="G1807" t="s">
        <v>1480</v>
      </c>
      <c r="H1807" t="s">
        <v>61</v>
      </c>
      <c r="I1807" t="s">
        <v>108</v>
      </c>
      <c r="J1807" t="s">
        <v>890</v>
      </c>
      <c r="K1807" t="s">
        <v>36</v>
      </c>
      <c r="L1807" t="s">
        <v>70</v>
      </c>
      <c r="M1807" t="s">
        <v>268</v>
      </c>
      <c r="N1807" t="s">
        <v>28</v>
      </c>
      <c r="O1807" t="s">
        <v>48</v>
      </c>
      <c r="P1807" t="s">
        <v>1014</v>
      </c>
      <c r="Q1807">
        <v>0</v>
      </c>
      <c r="R1807">
        <v>88</v>
      </c>
      <c r="S1807">
        <v>16</v>
      </c>
      <c r="T1807">
        <v>4</v>
      </c>
      <c r="U1807" t="b">
        <v>1</v>
      </c>
    </row>
    <row r="1808" spans="1:21" x14ac:dyDescent="0.25">
      <c r="A1808" t="s">
        <v>3183</v>
      </c>
      <c r="B1808" s="1">
        <v>41523</v>
      </c>
      <c r="C1808">
        <v>6</v>
      </c>
      <c r="D1808">
        <v>9</v>
      </c>
      <c r="E1808">
        <v>2013</v>
      </c>
      <c r="F1808" s="1">
        <v>41523</v>
      </c>
      <c r="G1808" t="s">
        <v>3184</v>
      </c>
      <c r="H1808" t="s">
        <v>61</v>
      </c>
      <c r="I1808" t="s">
        <v>108</v>
      </c>
      <c r="J1808" t="s">
        <v>226</v>
      </c>
      <c r="K1808" t="s">
        <v>36</v>
      </c>
      <c r="L1808" t="s">
        <v>37</v>
      </c>
      <c r="M1808" t="s">
        <v>38</v>
      </c>
      <c r="N1808" t="s">
        <v>71</v>
      </c>
      <c r="O1808" t="s">
        <v>74</v>
      </c>
      <c r="P1808" t="s">
        <v>1890</v>
      </c>
      <c r="Q1808">
        <v>0</v>
      </c>
      <c r="R1808">
        <v>264</v>
      </c>
      <c r="S1808">
        <v>50</v>
      </c>
      <c r="T1808">
        <v>3</v>
      </c>
      <c r="U1808" t="b">
        <v>1</v>
      </c>
    </row>
    <row r="1809" spans="1:21" x14ac:dyDescent="0.25">
      <c r="A1809" t="s">
        <v>3183</v>
      </c>
      <c r="B1809" s="1">
        <v>41523</v>
      </c>
      <c r="C1809">
        <v>6</v>
      </c>
      <c r="D1809">
        <v>9</v>
      </c>
      <c r="E1809">
        <v>2013</v>
      </c>
      <c r="F1809" s="1">
        <v>41523</v>
      </c>
      <c r="G1809" t="s">
        <v>3184</v>
      </c>
      <c r="H1809" t="s">
        <v>61</v>
      </c>
      <c r="I1809" t="s">
        <v>108</v>
      </c>
      <c r="J1809" t="s">
        <v>226</v>
      </c>
      <c r="K1809" t="s">
        <v>36</v>
      </c>
      <c r="L1809" t="s">
        <v>37</v>
      </c>
      <c r="M1809" t="s">
        <v>38</v>
      </c>
      <c r="N1809" t="s">
        <v>71</v>
      </c>
      <c r="O1809" t="s">
        <v>295</v>
      </c>
      <c r="P1809" t="s">
        <v>1512</v>
      </c>
      <c r="Q1809">
        <v>0</v>
      </c>
      <c r="R1809">
        <v>18</v>
      </c>
      <c r="S1809">
        <v>1</v>
      </c>
      <c r="T1809">
        <v>1</v>
      </c>
      <c r="U1809" t="b">
        <v>1</v>
      </c>
    </row>
    <row r="1810" spans="1:21" x14ac:dyDescent="0.25">
      <c r="A1810" t="s">
        <v>3183</v>
      </c>
      <c r="B1810" s="1">
        <v>41523</v>
      </c>
      <c r="C1810">
        <v>6</v>
      </c>
      <c r="D1810">
        <v>9</v>
      </c>
      <c r="E1810">
        <v>2013</v>
      </c>
      <c r="F1810" s="1">
        <v>41523</v>
      </c>
      <c r="G1810" t="s">
        <v>3184</v>
      </c>
      <c r="H1810" t="s">
        <v>61</v>
      </c>
      <c r="I1810" t="s">
        <v>108</v>
      </c>
      <c r="J1810" t="s">
        <v>226</v>
      </c>
      <c r="K1810" t="s">
        <v>36</v>
      </c>
      <c r="L1810" t="s">
        <v>37</v>
      </c>
      <c r="M1810" t="s">
        <v>38</v>
      </c>
      <c r="N1810" t="s">
        <v>28</v>
      </c>
      <c r="O1810" t="s">
        <v>111</v>
      </c>
      <c r="P1810" t="s">
        <v>3185</v>
      </c>
      <c r="Q1810">
        <v>0</v>
      </c>
      <c r="R1810">
        <v>43</v>
      </c>
      <c r="S1810">
        <v>0</v>
      </c>
      <c r="T1810">
        <v>2</v>
      </c>
      <c r="U1810" t="b">
        <v>1</v>
      </c>
    </row>
    <row r="1811" spans="1:21" x14ac:dyDescent="0.25">
      <c r="A1811" t="s">
        <v>3186</v>
      </c>
      <c r="B1811" s="1">
        <v>41524</v>
      </c>
      <c r="C1811">
        <v>7</v>
      </c>
      <c r="D1811">
        <v>9</v>
      </c>
      <c r="E1811">
        <v>2013</v>
      </c>
      <c r="F1811" s="1">
        <v>41524</v>
      </c>
      <c r="G1811" t="s">
        <v>3187</v>
      </c>
      <c r="H1811" t="s">
        <v>120</v>
      </c>
      <c r="I1811" t="s">
        <v>901</v>
      </c>
      <c r="J1811" t="s">
        <v>3188</v>
      </c>
      <c r="K1811" t="s">
        <v>47</v>
      </c>
      <c r="L1811" t="s">
        <v>37</v>
      </c>
      <c r="M1811" t="s">
        <v>38</v>
      </c>
      <c r="N1811" t="s">
        <v>71</v>
      </c>
      <c r="O1811" t="s">
        <v>295</v>
      </c>
      <c r="P1811" t="s">
        <v>3060</v>
      </c>
      <c r="Q1811">
        <v>0</v>
      </c>
      <c r="R1811">
        <v>180</v>
      </c>
      <c r="S1811">
        <v>11</v>
      </c>
      <c r="T1811">
        <v>4</v>
      </c>
      <c r="U1811" t="b">
        <v>0</v>
      </c>
    </row>
    <row r="1812" spans="1:21" x14ac:dyDescent="0.25">
      <c r="A1812" t="s">
        <v>3189</v>
      </c>
      <c r="B1812" s="1">
        <v>41524</v>
      </c>
      <c r="C1812">
        <v>7</v>
      </c>
      <c r="D1812">
        <v>9</v>
      </c>
      <c r="E1812">
        <v>2013</v>
      </c>
      <c r="F1812" s="1">
        <v>41524</v>
      </c>
      <c r="G1812" t="s">
        <v>1832</v>
      </c>
      <c r="H1812" t="s">
        <v>33</v>
      </c>
      <c r="I1812" t="s">
        <v>34</v>
      </c>
      <c r="J1812" t="s">
        <v>3190</v>
      </c>
      <c r="K1812" t="s">
        <v>36</v>
      </c>
      <c r="L1812" t="s">
        <v>26</v>
      </c>
      <c r="M1812" t="s">
        <v>27</v>
      </c>
      <c r="N1812" t="s">
        <v>28</v>
      </c>
      <c r="O1812" t="s">
        <v>54</v>
      </c>
      <c r="P1812" t="s">
        <v>526</v>
      </c>
      <c r="Q1812">
        <v>0</v>
      </c>
      <c r="R1812">
        <v>28</v>
      </c>
      <c r="S1812">
        <v>-1</v>
      </c>
      <c r="T1812">
        <v>1</v>
      </c>
      <c r="U1812" t="b">
        <v>0</v>
      </c>
    </row>
    <row r="1813" spans="1:21" x14ac:dyDescent="0.25">
      <c r="A1813" t="s">
        <v>3189</v>
      </c>
      <c r="B1813" s="1">
        <v>41524</v>
      </c>
      <c r="C1813">
        <v>7</v>
      </c>
      <c r="D1813">
        <v>9</v>
      </c>
      <c r="E1813">
        <v>2013</v>
      </c>
      <c r="F1813" s="1">
        <v>41524</v>
      </c>
      <c r="G1813" t="s">
        <v>1832</v>
      </c>
      <c r="H1813" t="s">
        <v>33</v>
      </c>
      <c r="I1813" t="s">
        <v>34</v>
      </c>
      <c r="J1813" t="s">
        <v>3190</v>
      </c>
      <c r="K1813" t="s">
        <v>36</v>
      </c>
      <c r="L1813" t="s">
        <v>26</v>
      </c>
      <c r="M1813" t="s">
        <v>27</v>
      </c>
      <c r="N1813" t="s">
        <v>28</v>
      </c>
      <c r="O1813" t="s">
        <v>183</v>
      </c>
      <c r="P1813" t="s">
        <v>2545</v>
      </c>
      <c r="Q1813">
        <v>0</v>
      </c>
      <c r="R1813">
        <v>94</v>
      </c>
      <c r="S1813">
        <v>21</v>
      </c>
      <c r="T1813">
        <v>3</v>
      </c>
      <c r="U1813" t="b">
        <v>0</v>
      </c>
    </row>
    <row r="1814" spans="1:21" x14ac:dyDescent="0.25">
      <c r="A1814" t="s">
        <v>3191</v>
      </c>
      <c r="B1814" s="1">
        <v>41525</v>
      </c>
      <c r="C1814">
        <v>8</v>
      </c>
      <c r="D1814">
        <v>9</v>
      </c>
      <c r="E1814">
        <v>2013</v>
      </c>
      <c r="F1814" s="1">
        <v>41525</v>
      </c>
      <c r="G1814" t="s">
        <v>3192</v>
      </c>
      <c r="H1814" t="s">
        <v>67</v>
      </c>
      <c r="I1814" t="s">
        <v>68</v>
      </c>
      <c r="J1814" t="s">
        <v>255</v>
      </c>
      <c r="K1814" t="s">
        <v>25</v>
      </c>
      <c r="L1814" t="s">
        <v>70</v>
      </c>
      <c r="M1814" t="s">
        <v>98</v>
      </c>
      <c r="N1814" t="s">
        <v>28</v>
      </c>
      <c r="O1814" t="s">
        <v>39</v>
      </c>
      <c r="P1814" t="s">
        <v>2943</v>
      </c>
      <c r="Q1814">
        <v>0</v>
      </c>
      <c r="R1814">
        <v>19</v>
      </c>
      <c r="S1814">
        <v>8</v>
      </c>
      <c r="T1814">
        <v>3</v>
      </c>
      <c r="U1814" t="b">
        <v>1</v>
      </c>
    </row>
    <row r="1815" spans="1:21" x14ac:dyDescent="0.25">
      <c r="A1815" t="s">
        <v>3191</v>
      </c>
      <c r="B1815" s="1">
        <v>41525</v>
      </c>
      <c r="C1815">
        <v>8</v>
      </c>
      <c r="D1815">
        <v>9</v>
      </c>
      <c r="E1815">
        <v>2013</v>
      </c>
      <c r="F1815" s="1">
        <v>41525</v>
      </c>
      <c r="G1815" t="s">
        <v>3192</v>
      </c>
      <c r="H1815" t="s">
        <v>67</v>
      </c>
      <c r="I1815" t="s">
        <v>68</v>
      </c>
      <c r="J1815" t="s">
        <v>255</v>
      </c>
      <c r="K1815" t="s">
        <v>25</v>
      </c>
      <c r="L1815" t="s">
        <v>70</v>
      </c>
      <c r="M1815" t="s">
        <v>98</v>
      </c>
      <c r="N1815" t="s">
        <v>28</v>
      </c>
      <c r="O1815" t="s">
        <v>111</v>
      </c>
      <c r="P1815" t="s">
        <v>3193</v>
      </c>
      <c r="Q1815">
        <v>0</v>
      </c>
      <c r="R1815">
        <v>40</v>
      </c>
      <c r="S1815">
        <v>10</v>
      </c>
      <c r="T1815">
        <v>3</v>
      </c>
      <c r="U1815" t="b">
        <v>1</v>
      </c>
    </row>
    <row r="1816" spans="1:21" x14ac:dyDescent="0.25">
      <c r="A1816" t="s">
        <v>3194</v>
      </c>
      <c r="B1816" s="1">
        <v>41525</v>
      </c>
      <c r="C1816">
        <v>8</v>
      </c>
      <c r="D1816">
        <v>9</v>
      </c>
      <c r="E1816">
        <v>2013</v>
      </c>
      <c r="F1816" s="1">
        <v>41525</v>
      </c>
      <c r="G1816" t="s">
        <v>2821</v>
      </c>
      <c r="H1816" t="s">
        <v>61</v>
      </c>
      <c r="I1816" t="s">
        <v>108</v>
      </c>
      <c r="J1816" t="s">
        <v>146</v>
      </c>
      <c r="K1816" t="s">
        <v>36</v>
      </c>
      <c r="L1816" t="s">
        <v>26</v>
      </c>
      <c r="M1816" t="s">
        <v>27</v>
      </c>
      <c r="N1816" t="s">
        <v>28</v>
      </c>
      <c r="O1816" t="s">
        <v>48</v>
      </c>
      <c r="P1816" t="s">
        <v>3195</v>
      </c>
      <c r="Q1816">
        <v>0</v>
      </c>
      <c r="R1816">
        <v>57</v>
      </c>
      <c r="S1816">
        <v>6</v>
      </c>
      <c r="T1816">
        <v>4</v>
      </c>
      <c r="U1816" t="b">
        <v>0</v>
      </c>
    </row>
    <row r="1817" spans="1:21" x14ac:dyDescent="0.25">
      <c r="A1817" t="s">
        <v>3196</v>
      </c>
      <c r="B1817" s="1">
        <v>41525</v>
      </c>
      <c r="C1817">
        <v>8</v>
      </c>
      <c r="D1817">
        <v>9</v>
      </c>
      <c r="E1817">
        <v>2013</v>
      </c>
      <c r="F1817" s="1">
        <v>41525</v>
      </c>
      <c r="G1817" t="s">
        <v>3197</v>
      </c>
      <c r="H1817" t="s">
        <v>33</v>
      </c>
      <c r="I1817" t="s">
        <v>347</v>
      </c>
      <c r="J1817" t="s">
        <v>347</v>
      </c>
      <c r="K1817" t="s">
        <v>36</v>
      </c>
      <c r="L1817" t="s">
        <v>26</v>
      </c>
      <c r="M1817" t="s">
        <v>38</v>
      </c>
      <c r="N1817" t="s">
        <v>28</v>
      </c>
      <c r="O1817" t="s">
        <v>90</v>
      </c>
      <c r="P1817" t="s">
        <v>3198</v>
      </c>
      <c r="Q1817">
        <v>0</v>
      </c>
      <c r="R1817">
        <v>175</v>
      </c>
      <c r="S1817">
        <v>52</v>
      </c>
      <c r="T1817">
        <v>2</v>
      </c>
      <c r="U1817" t="b">
        <v>0</v>
      </c>
    </row>
    <row r="1818" spans="1:21" x14ac:dyDescent="0.25">
      <c r="A1818" t="s">
        <v>3196</v>
      </c>
      <c r="B1818" s="1">
        <v>41525</v>
      </c>
      <c r="C1818">
        <v>8</v>
      </c>
      <c r="D1818">
        <v>9</v>
      </c>
      <c r="E1818">
        <v>2013</v>
      </c>
      <c r="F1818" s="1">
        <v>41525</v>
      </c>
      <c r="G1818" t="s">
        <v>3197</v>
      </c>
      <c r="H1818" t="s">
        <v>33</v>
      </c>
      <c r="I1818" t="s">
        <v>347</v>
      </c>
      <c r="J1818" t="s">
        <v>347</v>
      </c>
      <c r="K1818" t="s">
        <v>36</v>
      </c>
      <c r="L1818" t="s">
        <v>26</v>
      </c>
      <c r="M1818" t="s">
        <v>38</v>
      </c>
      <c r="N1818" t="s">
        <v>28</v>
      </c>
      <c r="O1818" t="s">
        <v>151</v>
      </c>
      <c r="P1818" t="s">
        <v>2348</v>
      </c>
      <c r="Q1818">
        <v>0</v>
      </c>
      <c r="R1818">
        <v>41</v>
      </c>
      <c r="S1818">
        <v>20</v>
      </c>
      <c r="T1818">
        <v>3</v>
      </c>
      <c r="U1818" t="b">
        <v>0</v>
      </c>
    </row>
    <row r="1819" spans="1:21" x14ac:dyDescent="0.25">
      <c r="A1819" t="s">
        <v>3199</v>
      </c>
      <c r="B1819" s="1">
        <v>41525</v>
      </c>
      <c r="C1819">
        <v>8</v>
      </c>
      <c r="D1819">
        <v>9</v>
      </c>
      <c r="E1819">
        <v>2013</v>
      </c>
      <c r="F1819" s="1">
        <v>41525</v>
      </c>
      <c r="G1819" t="s">
        <v>3019</v>
      </c>
      <c r="H1819" t="s">
        <v>61</v>
      </c>
      <c r="I1819" t="s">
        <v>450</v>
      </c>
      <c r="J1819" t="s">
        <v>3200</v>
      </c>
      <c r="K1819" t="s">
        <v>36</v>
      </c>
      <c r="L1819" t="s">
        <v>37</v>
      </c>
      <c r="M1819" t="s">
        <v>38</v>
      </c>
      <c r="N1819" t="s">
        <v>71</v>
      </c>
      <c r="O1819" t="s">
        <v>74</v>
      </c>
      <c r="P1819" t="s">
        <v>3201</v>
      </c>
      <c r="Q1819">
        <v>0</v>
      </c>
      <c r="R1819">
        <v>54</v>
      </c>
      <c r="S1819">
        <v>7</v>
      </c>
      <c r="T1819">
        <v>1</v>
      </c>
      <c r="U1819" t="b">
        <v>0</v>
      </c>
    </row>
    <row r="1820" spans="1:21" x14ac:dyDescent="0.25">
      <c r="A1820" t="s">
        <v>3199</v>
      </c>
      <c r="B1820" s="1">
        <v>41525</v>
      </c>
      <c r="C1820">
        <v>8</v>
      </c>
      <c r="D1820">
        <v>9</v>
      </c>
      <c r="E1820">
        <v>2013</v>
      </c>
      <c r="F1820" s="1">
        <v>41525</v>
      </c>
      <c r="G1820" t="s">
        <v>3019</v>
      </c>
      <c r="H1820" t="s">
        <v>61</v>
      </c>
      <c r="I1820" t="s">
        <v>450</v>
      </c>
      <c r="J1820" t="s">
        <v>3200</v>
      </c>
      <c r="K1820" t="s">
        <v>36</v>
      </c>
      <c r="L1820" t="s">
        <v>37</v>
      </c>
      <c r="M1820" t="s">
        <v>38</v>
      </c>
      <c r="N1820" t="s">
        <v>28</v>
      </c>
      <c r="O1820" t="s">
        <v>54</v>
      </c>
      <c r="P1820" t="s">
        <v>3202</v>
      </c>
      <c r="Q1820">
        <v>0</v>
      </c>
      <c r="R1820">
        <v>110</v>
      </c>
      <c r="S1820">
        <v>-10</v>
      </c>
      <c r="T1820">
        <v>4</v>
      </c>
      <c r="U1820" t="b">
        <v>0</v>
      </c>
    </row>
    <row r="1821" spans="1:21" x14ac:dyDescent="0.25">
      <c r="A1821" t="s">
        <v>3203</v>
      </c>
      <c r="B1821" s="1">
        <v>41525</v>
      </c>
      <c r="C1821">
        <v>8</v>
      </c>
      <c r="D1821">
        <v>9</v>
      </c>
      <c r="E1821">
        <v>2013</v>
      </c>
      <c r="F1821" s="1">
        <v>41525</v>
      </c>
      <c r="G1821" t="s">
        <v>43</v>
      </c>
      <c r="H1821" t="s">
        <v>120</v>
      </c>
      <c r="I1821" t="s">
        <v>778</v>
      </c>
      <c r="J1821" t="s">
        <v>1078</v>
      </c>
      <c r="K1821" t="s">
        <v>47</v>
      </c>
      <c r="L1821" t="s">
        <v>37</v>
      </c>
      <c r="M1821" t="s">
        <v>38</v>
      </c>
      <c r="N1821" t="s">
        <v>28</v>
      </c>
      <c r="O1821" t="s">
        <v>48</v>
      </c>
      <c r="P1821" t="s">
        <v>382</v>
      </c>
      <c r="Q1821">
        <v>0</v>
      </c>
      <c r="R1821">
        <v>60</v>
      </c>
      <c r="S1821">
        <v>10</v>
      </c>
      <c r="T1821">
        <v>2</v>
      </c>
      <c r="U1821" t="b">
        <v>1</v>
      </c>
    </row>
    <row r="1822" spans="1:21" x14ac:dyDescent="0.25">
      <c r="A1822" t="s">
        <v>3199</v>
      </c>
      <c r="B1822" s="1">
        <v>41525</v>
      </c>
      <c r="C1822">
        <v>8</v>
      </c>
      <c r="D1822">
        <v>9</v>
      </c>
      <c r="E1822">
        <v>2013</v>
      </c>
      <c r="F1822" s="1">
        <v>41525</v>
      </c>
      <c r="G1822" t="s">
        <v>3019</v>
      </c>
      <c r="H1822" t="s">
        <v>61</v>
      </c>
      <c r="I1822" t="s">
        <v>450</v>
      </c>
      <c r="J1822" t="s">
        <v>3200</v>
      </c>
      <c r="K1822" t="s">
        <v>36</v>
      </c>
      <c r="L1822" t="s">
        <v>37</v>
      </c>
      <c r="M1822" t="s">
        <v>38</v>
      </c>
      <c r="N1822" t="s">
        <v>56</v>
      </c>
      <c r="O1822" t="s">
        <v>81</v>
      </c>
      <c r="P1822" t="s">
        <v>1526</v>
      </c>
      <c r="Q1822">
        <v>0</v>
      </c>
      <c r="R1822">
        <v>88</v>
      </c>
      <c r="S1822">
        <v>18</v>
      </c>
      <c r="T1822">
        <v>3</v>
      </c>
      <c r="U1822" t="b">
        <v>0</v>
      </c>
    </row>
    <row r="1823" spans="1:21" x14ac:dyDescent="0.25">
      <c r="A1823" t="s">
        <v>3199</v>
      </c>
      <c r="B1823" s="1">
        <v>41525</v>
      </c>
      <c r="C1823">
        <v>8</v>
      </c>
      <c r="D1823">
        <v>9</v>
      </c>
      <c r="E1823">
        <v>2013</v>
      </c>
      <c r="F1823" s="1">
        <v>41525</v>
      </c>
      <c r="G1823" t="s">
        <v>3019</v>
      </c>
      <c r="H1823" t="s">
        <v>61</v>
      </c>
      <c r="I1823" t="s">
        <v>450</v>
      </c>
      <c r="J1823" t="s">
        <v>3200</v>
      </c>
      <c r="K1823" t="s">
        <v>36</v>
      </c>
      <c r="L1823" t="s">
        <v>37</v>
      </c>
      <c r="M1823" t="s">
        <v>38</v>
      </c>
      <c r="N1823" t="s">
        <v>56</v>
      </c>
      <c r="O1823" t="s">
        <v>81</v>
      </c>
      <c r="P1823" t="s">
        <v>1464</v>
      </c>
      <c r="Q1823">
        <v>0</v>
      </c>
      <c r="R1823">
        <v>762</v>
      </c>
      <c r="S1823">
        <v>305</v>
      </c>
      <c r="T1823">
        <v>3</v>
      </c>
      <c r="U1823" t="b">
        <v>0</v>
      </c>
    </row>
    <row r="1824" spans="1:21" x14ac:dyDescent="0.25">
      <c r="A1824" t="s">
        <v>3203</v>
      </c>
      <c r="B1824" s="1">
        <v>41525</v>
      </c>
      <c r="C1824">
        <v>8</v>
      </c>
      <c r="D1824">
        <v>9</v>
      </c>
      <c r="E1824">
        <v>2013</v>
      </c>
      <c r="F1824" s="1">
        <v>41525</v>
      </c>
      <c r="G1824" t="s">
        <v>43</v>
      </c>
      <c r="H1824" t="s">
        <v>120</v>
      </c>
      <c r="I1824" t="s">
        <v>778</v>
      </c>
      <c r="J1824" t="s">
        <v>1078</v>
      </c>
      <c r="K1824" t="s">
        <v>47</v>
      </c>
      <c r="L1824" t="s">
        <v>37</v>
      </c>
      <c r="M1824" t="s">
        <v>38</v>
      </c>
      <c r="N1824" t="s">
        <v>56</v>
      </c>
      <c r="O1824" t="s">
        <v>57</v>
      </c>
      <c r="P1824" t="s">
        <v>3204</v>
      </c>
      <c r="Q1824">
        <v>0</v>
      </c>
      <c r="R1824">
        <v>470</v>
      </c>
      <c r="S1824">
        <v>125</v>
      </c>
      <c r="T1824">
        <v>3</v>
      </c>
      <c r="U1824" t="b">
        <v>1</v>
      </c>
    </row>
    <row r="1825" spans="1:21" x14ac:dyDescent="0.25">
      <c r="A1825" t="s">
        <v>3205</v>
      </c>
      <c r="B1825" s="1">
        <v>41526</v>
      </c>
      <c r="C1825">
        <v>9</v>
      </c>
      <c r="D1825">
        <v>9</v>
      </c>
      <c r="E1825">
        <v>2013</v>
      </c>
      <c r="F1825" s="1">
        <v>41526</v>
      </c>
      <c r="G1825" t="s">
        <v>2334</v>
      </c>
      <c r="H1825" t="s">
        <v>33</v>
      </c>
      <c r="I1825" t="s">
        <v>266</v>
      </c>
      <c r="J1825" t="s">
        <v>510</v>
      </c>
      <c r="K1825" t="s">
        <v>36</v>
      </c>
      <c r="L1825" t="s">
        <v>70</v>
      </c>
      <c r="M1825" t="s">
        <v>98</v>
      </c>
      <c r="N1825" t="s">
        <v>28</v>
      </c>
      <c r="O1825" t="s">
        <v>111</v>
      </c>
      <c r="P1825" t="s">
        <v>3206</v>
      </c>
      <c r="Q1825">
        <v>0</v>
      </c>
      <c r="R1825">
        <v>45</v>
      </c>
      <c r="S1825">
        <v>0</v>
      </c>
      <c r="T1825">
        <v>5</v>
      </c>
      <c r="U1825" t="b">
        <v>0</v>
      </c>
    </row>
    <row r="1826" spans="1:21" x14ac:dyDescent="0.25">
      <c r="A1826" t="s">
        <v>3205</v>
      </c>
      <c r="B1826" s="1">
        <v>41526</v>
      </c>
      <c r="C1826">
        <v>9</v>
      </c>
      <c r="D1826">
        <v>9</v>
      </c>
      <c r="E1826">
        <v>2013</v>
      </c>
      <c r="F1826" s="1">
        <v>41526</v>
      </c>
      <c r="G1826" t="s">
        <v>2334</v>
      </c>
      <c r="H1826" t="s">
        <v>33</v>
      </c>
      <c r="I1826" t="s">
        <v>266</v>
      </c>
      <c r="J1826" t="s">
        <v>510</v>
      </c>
      <c r="K1826" t="s">
        <v>36</v>
      </c>
      <c r="L1826" t="s">
        <v>70</v>
      </c>
      <c r="M1826" t="s">
        <v>98</v>
      </c>
      <c r="N1826" t="s">
        <v>28</v>
      </c>
      <c r="O1826" t="s">
        <v>54</v>
      </c>
      <c r="P1826" t="s">
        <v>2089</v>
      </c>
      <c r="Q1826">
        <v>0</v>
      </c>
      <c r="R1826">
        <v>1147</v>
      </c>
      <c r="S1826">
        <v>204</v>
      </c>
      <c r="T1826">
        <v>9</v>
      </c>
      <c r="U1826" t="b">
        <v>0</v>
      </c>
    </row>
    <row r="1827" spans="1:21" x14ac:dyDescent="0.25">
      <c r="A1827" t="s">
        <v>3205</v>
      </c>
      <c r="B1827" s="1">
        <v>41526</v>
      </c>
      <c r="C1827">
        <v>9</v>
      </c>
      <c r="D1827">
        <v>9</v>
      </c>
      <c r="E1827">
        <v>2013</v>
      </c>
      <c r="F1827" s="1">
        <v>41526</v>
      </c>
      <c r="G1827" t="s">
        <v>2334</v>
      </c>
      <c r="H1827" t="s">
        <v>33</v>
      </c>
      <c r="I1827" t="s">
        <v>266</v>
      </c>
      <c r="J1827" t="s">
        <v>510</v>
      </c>
      <c r="K1827" t="s">
        <v>36</v>
      </c>
      <c r="L1827" t="s">
        <v>70</v>
      </c>
      <c r="M1827" t="s">
        <v>98</v>
      </c>
      <c r="N1827" t="s">
        <v>28</v>
      </c>
      <c r="O1827" t="s">
        <v>54</v>
      </c>
      <c r="P1827" t="s">
        <v>929</v>
      </c>
      <c r="Q1827">
        <v>0</v>
      </c>
      <c r="R1827">
        <v>280</v>
      </c>
      <c r="S1827">
        <v>93</v>
      </c>
      <c r="T1827">
        <v>5</v>
      </c>
      <c r="U1827" t="b">
        <v>0</v>
      </c>
    </row>
    <row r="1828" spans="1:21" x14ac:dyDescent="0.25">
      <c r="A1828" t="s">
        <v>3205</v>
      </c>
      <c r="B1828" s="1">
        <v>41526</v>
      </c>
      <c r="C1828">
        <v>9</v>
      </c>
      <c r="D1828">
        <v>9</v>
      </c>
      <c r="E1828">
        <v>2013</v>
      </c>
      <c r="F1828" s="1">
        <v>41526</v>
      </c>
      <c r="G1828" t="s">
        <v>2334</v>
      </c>
      <c r="H1828" t="s">
        <v>33</v>
      </c>
      <c r="I1828" t="s">
        <v>266</v>
      </c>
      <c r="J1828" t="s">
        <v>510</v>
      </c>
      <c r="K1828" t="s">
        <v>36</v>
      </c>
      <c r="L1828" t="s">
        <v>70</v>
      </c>
      <c r="M1828" t="s">
        <v>98</v>
      </c>
      <c r="N1828" t="s">
        <v>28</v>
      </c>
      <c r="O1828" t="s">
        <v>183</v>
      </c>
      <c r="P1828" t="s">
        <v>3207</v>
      </c>
      <c r="Q1828">
        <v>0</v>
      </c>
      <c r="R1828">
        <v>32</v>
      </c>
      <c r="S1828">
        <v>11</v>
      </c>
      <c r="T1828">
        <v>2</v>
      </c>
      <c r="U1828" t="b">
        <v>0</v>
      </c>
    </row>
    <row r="1829" spans="1:21" x14ac:dyDescent="0.25">
      <c r="A1829" t="s">
        <v>3208</v>
      </c>
      <c r="B1829" s="1">
        <v>41526</v>
      </c>
      <c r="C1829">
        <v>9</v>
      </c>
      <c r="D1829">
        <v>9</v>
      </c>
      <c r="E1829">
        <v>2013</v>
      </c>
      <c r="F1829" s="1">
        <v>41526</v>
      </c>
      <c r="G1829" t="s">
        <v>3209</v>
      </c>
      <c r="H1829" t="s">
        <v>61</v>
      </c>
      <c r="I1829" t="s">
        <v>1357</v>
      </c>
      <c r="J1829" t="s">
        <v>3210</v>
      </c>
      <c r="K1829" t="s">
        <v>36</v>
      </c>
      <c r="L1829" t="s">
        <v>26</v>
      </c>
      <c r="M1829" t="s">
        <v>27</v>
      </c>
      <c r="N1829" t="s">
        <v>28</v>
      </c>
      <c r="O1829" t="s">
        <v>111</v>
      </c>
      <c r="P1829" t="s">
        <v>3211</v>
      </c>
      <c r="Q1829">
        <v>0</v>
      </c>
      <c r="R1829">
        <v>72</v>
      </c>
      <c r="S1829">
        <v>19</v>
      </c>
      <c r="T1829">
        <v>3</v>
      </c>
      <c r="U1829" t="b">
        <v>1</v>
      </c>
    </row>
    <row r="1830" spans="1:21" x14ac:dyDescent="0.25">
      <c r="A1830" t="s">
        <v>3212</v>
      </c>
      <c r="B1830" s="1">
        <v>41526</v>
      </c>
      <c r="C1830">
        <v>9</v>
      </c>
      <c r="D1830">
        <v>9</v>
      </c>
      <c r="E1830">
        <v>2013</v>
      </c>
      <c r="F1830" s="1">
        <v>41526</v>
      </c>
      <c r="G1830" t="s">
        <v>3213</v>
      </c>
      <c r="H1830" t="s">
        <v>1260</v>
      </c>
      <c r="I1830" t="s">
        <v>1261</v>
      </c>
      <c r="J1830" t="s">
        <v>1262</v>
      </c>
      <c r="K1830" t="s">
        <v>25</v>
      </c>
      <c r="L1830" t="s">
        <v>70</v>
      </c>
      <c r="M1830" t="s">
        <v>38</v>
      </c>
      <c r="N1830" t="s">
        <v>71</v>
      </c>
      <c r="O1830" t="s">
        <v>72</v>
      </c>
      <c r="P1830" t="s">
        <v>1728</v>
      </c>
      <c r="Q1830">
        <v>0</v>
      </c>
      <c r="R1830">
        <v>341</v>
      </c>
      <c r="S1830">
        <v>31</v>
      </c>
      <c r="T1830">
        <v>2</v>
      </c>
      <c r="U1830" t="b">
        <v>0</v>
      </c>
    </row>
    <row r="1831" spans="1:21" x14ac:dyDescent="0.25">
      <c r="A1831" t="s">
        <v>3214</v>
      </c>
      <c r="B1831" s="1">
        <v>41526</v>
      </c>
      <c r="C1831">
        <v>9</v>
      </c>
      <c r="D1831">
        <v>9</v>
      </c>
      <c r="E1831">
        <v>2013</v>
      </c>
      <c r="F1831" s="1">
        <v>41526</v>
      </c>
      <c r="G1831" t="s">
        <v>622</v>
      </c>
      <c r="H1831" t="s">
        <v>44</v>
      </c>
      <c r="I1831" t="s">
        <v>178</v>
      </c>
      <c r="J1831" t="s">
        <v>2714</v>
      </c>
      <c r="K1831" t="s">
        <v>47</v>
      </c>
      <c r="L1831" t="s">
        <v>37</v>
      </c>
      <c r="M1831" t="s">
        <v>38</v>
      </c>
      <c r="N1831" t="s">
        <v>28</v>
      </c>
      <c r="O1831" t="s">
        <v>90</v>
      </c>
      <c r="P1831" t="s">
        <v>3215</v>
      </c>
      <c r="Q1831">
        <v>0</v>
      </c>
      <c r="R1831">
        <v>1998</v>
      </c>
      <c r="S1831">
        <v>360</v>
      </c>
      <c r="T1831">
        <v>4</v>
      </c>
      <c r="U1831" t="b">
        <v>0</v>
      </c>
    </row>
    <row r="1832" spans="1:21" x14ac:dyDescent="0.25">
      <c r="A1832" t="s">
        <v>3214</v>
      </c>
      <c r="B1832" s="1">
        <v>41526</v>
      </c>
      <c r="C1832">
        <v>9</v>
      </c>
      <c r="D1832">
        <v>9</v>
      </c>
      <c r="E1832">
        <v>2013</v>
      </c>
      <c r="F1832" s="1">
        <v>41526</v>
      </c>
      <c r="G1832" t="s">
        <v>622</v>
      </c>
      <c r="H1832" t="s">
        <v>44</v>
      </c>
      <c r="I1832" t="s">
        <v>178</v>
      </c>
      <c r="J1832" t="s">
        <v>2714</v>
      </c>
      <c r="K1832" t="s">
        <v>47</v>
      </c>
      <c r="L1832" t="s">
        <v>37</v>
      </c>
      <c r="M1832" t="s">
        <v>38</v>
      </c>
      <c r="N1832" t="s">
        <v>28</v>
      </c>
      <c r="O1832" t="s">
        <v>48</v>
      </c>
      <c r="P1832" t="s">
        <v>3003</v>
      </c>
      <c r="Q1832">
        <v>0</v>
      </c>
      <c r="R1832">
        <v>110</v>
      </c>
      <c r="S1832">
        <v>38</v>
      </c>
      <c r="T1832">
        <v>2</v>
      </c>
      <c r="U1832" t="b">
        <v>1</v>
      </c>
    </row>
    <row r="1833" spans="1:21" x14ac:dyDescent="0.25">
      <c r="A1833" t="s">
        <v>3216</v>
      </c>
      <c r="B1833" s="1">
        <v>41526</v>
      </c>
      <c r="C1833">
        <v>9</v>
      </c>
      <c r="D1833">
        <v>9</v>
      </c>
      <c r="E1833">
        <v>2013</v>
      </c>
      <c r="F1833" s="1">
        <v>41526</v>
      </c>
      <c r="G1833" t="s">
        <v>1351</v>
      </c>
      <c r="H1833" t="s">
        <v>33</v>
      </c>
      <c r="I1833" t="s">
        <v>167</v>
      </c>
      <c r="J1833" t="s">
        <v>469</v>
      </c>
      <c r="K1833" t="s">
        <v>36</v>
      </c>
      <c r="L1833" t="s">
        <v>70</v>
      </c>
      <c r="M1833" t="s">
        <v>38</v>
      </c>
      <c r="N1833" t="s">
        <v>71</v>
      </c>
      <c r="O1833" t="s">
        <v>74</v>
      </c>
      <c r="P1833" t="s">
        <v>724</v>
      </c>
      <c r="Q1833">
        <v>0</v>
      </c>
      <c r="R1833">
        <v>148</v>
      </c>
      <c r="S1833">
        <v>54</v>
      </c>
      <c r="T1833">
        <v>2</v>
      </c>
      <c r="U1833" t="b">
        <v>1</v>
      </c>
    </row>
    <row r="1834" spans="1:21" x14ac:dyDescent="0.25">
      <c r="A1834" t="s">
        <v>3217</v>
      </c>
      <c r="B1834" s="1">
        <v>41526</v>
      </c>
      <c r="C1834">
        <v>9</v>
      </c>
      <c r="D1834">
        <v>9</v>
      </c>
      <c r="E1834">
        <v>2013</v>
      </c>
      <c r="F1834" s="1">
        <v>41526</v>
      </c>
      <c r="G1834" t="s">
        <v>22</v>
      </c>
      <c r="H1834" t="s">
        <v>33</v>
      </c>
      <c r="I1834" t="s">
        <v>266</v>
      </c>
      <c r="J1834" t="s">
        <v>3218</v>
      </c>
      <c r="K1834" t="s">
        <v>36</v>
      </c>
      <c r="L1834" t="s">
        <v>26</v>
      </c>
      <c r="M1834" t="s">
        <v>38</v>
      </c>
      <c r="N1834" t="s">
        <v>71</v>
      </c>
      <c r="O1834" t="s">
        <v>74</v>
      </c>
      <c r="P1834" t="s">
        <v>3219</v>
      </c>
      <c r="Q1834">
        <v>0</v>
      </c>
      <c r="R1834">
        <v>42</v>
      </c>
      <c r="S1834">
        <v>3</v>
      </c>
      <c r="T1834">
        <v>1</v>
      </c>
      <c r="U1834" t="b">
        <v>1</v>
      </c>
    </row>
    <row r="1835" spans="1:21" x14ac:dyDescent="0.25">
      <c r="A1835" t="s">
        <v>3220</v>
      </c>
      <c r="B1835" s="1">
        <v>41526</v>
      </c>
      <c r="C1835">
        <v>9</v>
      </c>
      <c r="D1835">
        <v>9</v>
      </c>
      <c r="E1835">
        <v>2013</v>
      </c>
      <c r="F1835" s="1">
        <v>41526</v>
      </c>
      <c r="G1835" t="s">
        <v>3221</v>
      </c>
      <c r="H1835" t="s">
        <v>33</v>
      </c>
      <c r="I1835" t="s">
        <v>528</v>
      </c>
      <c r="J1835" t="s">
        <v>1250</v>
      </c>
      <c r="K1835" t="s">
        <v>36</v>
      </c>
      <c r="L1835" t="s">
        <v>37</v>
      </c>
      <c r="M1835" t="s">
        <v>38</v>
      </c>
      <c r="N1835" t="s">
        <v>28</v>
      </c>
      <c r="O1835" t="s">
        <v>183</v>
      </c>
      <c r="P1835" t="s">
        <v>898</v>
      </c>
      <c r="Q1835">
        <v>0</v>
      </c>
      <c r="R1835">
        <v>226</v>
      </c>
      <c r="S1835">
        <v>72</v>
      </c>
      <c r="T1835">
        <v>7</v>
      </c>
      <c r="U1835" t="b">
        <v>0</v>
      </c>
    </row>
    <row r="1836" spans="1:21" x14ac:dyDescent="0.25">
      <c r="A1836" t="s">
        <v>3217</v>
      </c>
      <c r="B1836" s="1">
        <v>41526</v>
      </c>
      <c r="C1836">
        <v>9</v>
      </c>
      <c r="D1836">
        <v>9</v>
      </c>
      <c r="E1836">
        <v>2013</v>
      </c>
      <c r="F1836" s="1">
        <v>41526</v>
      </c>
      <c r="G1836" t="s">
        <v>22</v>
      </c>
      <c r="H1836" t="s">
        <v>33</v>
      </c>
      <c r="I1836" t="s">
        <v>266</v>
      </c>
      <c r="J1836" t="s">
        <v>3218</v>
      </c>
      <c r="K1836" t="s">
        <v>36</v>
      </c>
      <c r="L1836" t="s">
        <v>26</v>
      </c>
      <c r="M1836" t="s">
        <v>38</v>
      </c>
      <c r="N1836" t="s">
        <v>56</v>
      </c>
      <c r="O1836" t="s">
        <v>104</v>
      </c>
      <c r="P1836" t="s">
        <v>3222</v>
      </c>
      <c r="Q1836">
        <v>0</v>
      </c>
      <c r="R1836">
        <v>136</v>
      </c>
      <c r="S1836">
        <v>12</v>
      </c>
      <c r="T1836">
        <v>2</v>
      </c>
      <c r="U1836" t="b">
        <v>0</v>
      </c>
    </row>
    <row r="1837" spans="1:21" x14ac:dyDescent="0.25">
      <c r="A1837" t="s">
        <v>3223</v>
      </c>
      <c r="B1837" s="1">
        <v>41527</v>
      </c>
      <c r="C1837">
        <v>10</v>
      </c>
      <c r="D1837">
        <v>9</v>
      </c>
      <c r="E1837">
        <v>2013</v>
      </c>
      <c r="F1837" s="1">
        <v>41527</v>
      </c>
      <c r="G1837" t="s">
        <v>3224</v>
      </c>
      <c r="H1837" t="s">
        <v>976</v>
      </c>
      <c r="I1837" t="s">
        <v>984</v>
      </c>
      <c r="J1837" t="s">
        <v>984</v>
      </c>
      <c r="K1837" t="s">
        <v>47</v>
      </c>
      <c r="L1837" t="s">
        <v>37</v>
      </c>
      <c r="M1837" t="s">
        <v>98</v>
      </c>
      <c r="N1837" t="s">
        <v>28</v>
      </c>
      <c r="O1837" t="s">
        <v>48</v>
      </c>
      <c r="P1837" t="s">
        <v>601</v>
      </c>
      <c r="Q1837">
        <v>1</v>
      </c>
      <c r="R1837">
        <v>27</v>
      </c>
      <c r="S1837">
        <v>-23</v>
      </c>
      <c r="T1837">
        <v>3</v>
      </c>
      <c r="U1837" t="b">
        <v>1</v>
      </c>
    </row>
    <row r="1838" spans="1:21" x14ac:dyDescent="0.25">
      <c r="A1838" t="s">
        <v>3223</v>
      </c>
      <c r="B1838" s="1">
        <v>41527</v>
      </c>
      <c r="C1838">
        <v>10</v>
      </c>
      <c r="D1838">
        <v>9</v>
      </c>
      <c r="E1838">
        <v>2013</v>
      </c>
      <c r="F1838" s="1">
        <v>41527</v>
      </c>
      <c r="G1838" t="s">
        <v>3224</v>
      </c>
      <c r="H1838" t="s">
        <v>976</v>
      </c>
      <c r="I1838" t="s">
        <v>984</v>
      </c>
      <c r="J1838" t="s">
        <v>984</v>
      </c>
      <c r="K1838" t="s">
        <v>47</v>
      </c>
      <c r="L1838" t="s">
        <v>37</v>
      </c>
      <c r="M1838" t="s">
        <v>98</v>
      </c>
      <c r="N1838" t="s">
        <v>28</v>
      </c>
      <c r="O1838" t="s">
        <v>151</v>
      </c>
      <c r="P1838" t="s">
        <v>3225</v>
      </c>
      <c r="Q1838">
        <v>1</v>
      </c>
      <c r="R1838">
        <v>14</v>
      </c>
      <c r="S1838">
        <v>-11</v>
      </c>
      <c r="T1838">
        <v>2</v>
      </c>
      <c r="U1838" t="b">
        <v>0</v>
      </c>
    </row>
    <row r="1839" spans="1:21" x14ac:dyDescent="0.25">
      <c r="A1839" t="s">
        <v>3223</v>
      </c>
      <c r="B1839" s="1">
        <v>41527</v>
      </c>
      <c r="C1839">
        <v>10</v>
      </c>
      <c r="D1839">
        <v>9</v>
      </c>
      <c r="E1839">
        <v>2013</v>
      </c>
      <c r="F1839" s="1">
        <v>41527</v>
      </c>
      <c r="G1839" t="s">
        <v>3224</v>
      </c>
      <c r="H1839" t="s">
        <v>976</v>
      </c>
      <c r="I1839" t="s">
        <v>984</v>
      </c>
      <c r="J1839" t="s">
        <v>984</v>
      </c>
      <c r="K1839" t="s">
        <v>47</v>
      </c>
      <c r="L1839" t="s">
        <v>37</v>
      </c>
      <c r="M1839" t="s">
        <v>98</v>
      </c>
      <c r="N1839" t="s">
        <v>56</v>
      </c>
      <c r="O1839" t="s">
        <v>57</v>
      </c>
      <c r="P1839" t="s">
        <v>1575</v>
      </c>
      <c r="Q1839">
        <v>1</v>
      </c>
      <c r="R1839">
        <v>468</v>
      </c>
      <c r="S1839">
        <v>-281</v>
      </c>
      <c r="T1839">
        <v>3</v>
      </c>
      <c r="U1839" t="b">
        <v>0</v>
      </c>
    </row>
    <row r="1840" spans="1:21" x14ac:dyDescent="0.25">
      <c r="A1840" t="s">
        <v>3226</v>
      </c>
      <c r="B1840" s="1">
        <v>41527</v>
      </c>
      <c r="C1840">
        <v>10</v>
      </c>
      <c r="D1840">
        <v>9</v>
      </c>
      <c r="E1840">
        <v>2013</v>
      </c>
      <c r="F1840" s="1">
        <v>41527</v>
      </c>
      <c r="G1840" t="s">
        <v>1665</v>
      </c>
      <c r="H1840" t="s">
        <v>67</v>
      </c>
      <c r="I1840" t="s">
        <v>68</v>
      </c>
      <c r="J1840" t="s">
        <v>2297</v>
      </c>
      <c r="K1840" t="s">
        <v>25</v>
      </c>
      <c r="L1840" t="s">
        <v>37</v>
      </c>
      <c r="M1840" t="s">
        <v>38</v>
      </c>
      <c r="N1840" t="s">
        <v>71</v>
      </c>
      <c r="O1840" t="s">
        <v>72</v>
      </c>
      <c r="P1840" t="s">
        <v>1819</v>
      </c>
      <c r="Q1840">
        <v>0</v>
      </c>
      <c r="R1840">
        <v>394</v>
      </c>
      <c r="S1840">
        <v>146</v>
      </c>
      <c r="T1840">
        <v>2</v>
      </c>
      <c r="U1840" t="b">
        <v>0</v>
      </c>
    </row>
    <row r="1841" spans="1:21" x14ac:dyDescent="0.25">
      <c r="A1841" t="s">
        <v>3226</v>
      </c>
      <c r="B1841" s="1">
        <v>41527</v>
      </c>
      <c r="C1841">
        <v>10</v>
      </c>
      <c r="D1841">
        <v>9</v>
      </c>
      <c r="E1841">
        <v>2013</v>
      </c>
      <c r="F1841" s="1">
        <v>41527</v>
      </c>
      <c r="G1841" t="s">
        <v>1665</v>
      </c>
      <c r="H1841" t="s">
        <v>67</v>
      </c>
      <c r="I1841" t="s">
        <v>68</v>
      </c>
      <c r="J1841" t="s">
        <v>2297</v>
      </c>
      <c r="K1841" t="s">
        <v>25</v>
      </c>
      <c r="L1841" t="s">
        <v>37</v>
      </c>
      <c r="M1841" t="s">
        <v>38</v>
      </c>
      <c r="N1841" t="s">
        <v>28</v>
      </c>
      <c r="O1841" t="s">
        <v>48</v>
      </c>
      <c r="P1841" t="s">
        <v>1263</v>
      </c>
      <c r="Q1841">
        <v>0</v>
      </c>
      <c r="R1841">
        <v>292</v>
      </c>
      <c r="S1841">
        <v>137</v>
      </c>
      <c r="T1841">
        <v>6</v>
      </c>
      <c r="U1841" t="b">
        <v>0</v>
      </c>
    </row>
    <row r="1842" spans="1:21" x14ac:dyDescent="0.25">
      <c r="A1842" t="s">
        <v>3227</v>
      </c>
      <c r="B1842" s="1">
        <v>41528</v>
      </c>
      <c r="C1842">
        <v>11</v>
      </c>
      <c r="D1842">
        <v>9</v>
      </c>
      <c r="E1842">
        <v>2013</v>
      </c>
      <c r="F1842" s="1">
        <v>41528</v>
      </c>
      <c r="G1842" t="s">
        <v>177</v>
      </c>
      <c r="H1842" t="s">
        <v>976</v>
      </c>
      <c r="I1842" t="s">
        <v>977</v>
      </c>
      <c r="J1842" t="s">
        <v>977</v>
      </c>
      <c r="K1842" t="s">
        <v>47</v>
      </c>
      <c r="L1842" t="s">
        <v>37</v>
      </c>
      <c r="M1842" t="s">
        <v>38</v>
      </c>
      <c r="N1842" t="s">
        <v>28</v>
      </c>
      <c r="O1842" t="s">
        <v>54</v>
      </c>
      <c r="P1842" t="s">
        <v>2581</v>
      </c>
      <c r="Q1842">
        <v>1</v>
      </c>
      <c r="R1842">
        <v>396</v>
      </c>
      <c r="S1842">
        <v>-317</v>
      </c>
      <c r="T1842">
        <v>4</v>
      </c>
      <c r="U1842" t="b">
        <v>0</v>
      </c>
    </row>
    <row r="1843" spans="1:21" x14ac:dyDescent="0.25">
      <c r="A1843" t="s">
        <v>3227</v>
      </c>
      <c r="B1843" s="1">
        <v>41528</v>
      </c>
      <c r="C1843">
        <v>11</v>
      </c>
      <c r="D1843">
        <v>9</v>
      </c>
      <c r="E1843">
        <v>2013</v>
      </c>
      <c r="F1843" s="1">
        <v>41528</v>
      </c>
      <c r="G1843" t="s">
        <v>177</v>
      </c>
      <c r="H1843" t="s">
        <v>976</v>
      </c>
      <c r="I1843" t="s">
        <v>977</v>
      </c>
      <c r="J1843" t="s">
        <v>977</v>
      </c>
      <c r="K1843" t="s">
        <v>47</v>
      </c>
      <c r="L1843" t="s">
        <v>37</v>
      </c>
      <c r="M1843" t="s">
        <v>38</v>
      </c>
      <c r="N1843" t="s">
        <v>56</v>
      </c>
      <c r="O1843" t="s">
        <v>104</v>
      </c>
      <c r="P1843" t="s">
        <v>3228</v>
      </c>
      <c r="Q1843">
        <v>1</v>
      </c>
      <c r="R1843">
        <v>1278</v>
      </c>
      <c r="S1843">
        <v>-358</v>
      </c>
      <c r="T1843">
        <v>4</v>
      </c>
      <c r="U1843" t="b">
        <v>0</v>
      </c>
    </row>
    <row r="1844" spans="1:21" x14ac:dyDescent="0.25">
      <c r="A1844" t="s">
        <v>3229</v>
      </c>
      <c r="B1844" s="1">
        <v>41528</v>
      </c>
      <c r="C1844">
        <v>11</v>
      </c>
      <c r="D1844">
        <v>9</v>
      </c>
      <c r="E1844">
        <v>2013</v>
      </c>
      <c r="F1844" s="1">
        <v>41528</v>
      </c>
      <c r="G1844" t="s">
        <v>472</v>
      </c>
      <c r="H1844" t="s">
        <v>67</v>
      </c>
      <c r="I1844" t="s">
        <v>68</v>
      </c>
      <c r="J1844" t="s">
        <v>486</v>
      </c>
      <c r="K1844" t="s">
        <v>25</v>
      </c>
      <c r="L1844" t="s">
        <v>37</v>
      </c>
      <c r="M1844" t="s">
        <v>38</v>
      </c>
      <c r="N1844" t="s">
        <v>71</v>
      </c>
      <c r="O1844" t="s">
        <v>74</v>
      </c>
      <c r="P1844" t="s">
        <v>2264</v>
      </c>
      <c r="Q1844">
        <v>1</v>
      </c>
      <c r="R1844">
        <v>180</v>
      </c>
      <c r="S1844">
        <v>-54</v>
      </c>
      <c r="T1844">
        <v>2</v>
      </c>
      <c r="U1844" t="b">
        <v>0</v>
      </c>
    </row>
    <row r="1845" spans="1:21" x14ac:dyDescent="0.25">
      <c r="A1845" t="s">
        <v>3229</v>
      </c>
      <c r="B1845" s="1">
        <v>41528</v>
      </c>
      <c r="C1845">
        <v>11</v>
      </c>
      <c r="D1845">
        <v>9</v>
      </c>
      <c r="E1845">
        <v>2013</v>
      </c>
      <c r="F1845" s="1">
        <v>41528</v>
      </c>
      <c r="G1845" t="s">
        <v>472</v>
      </c>
      <c r="H1845" t="s">
        <v>67</v>
      </c>
      <c r="I1845" t="s">
        <v>68</v>
      </c>
      <c r="J1845" t="s">
        <v>486</v>
      </c>
      <c r="K1845" t="s">
        <v>25</v>
      </c>
      <c r="L1845" t="s">
        <v>37</v>
      </c>
      <c r="M1845" t="s">
        <v>38</v>
      </c>
      <c r="N1845" t="s">
        <v>28</v>
      </c>
      <c r="O1845" t="s">
        <v>48</v>
      </c>
      <c r="P1845" t="s">
        <v>2841</v>
      </c>
      <c r="Q1845">
        <v>1</v>
      </c>
      <c r="R1845">
        <v>10</v>
      </c>
      <c r="S1845">
        <v>-2</v>
      </c>
      <c r="T1845">
        <v>1</v>
      </c>
      <c r="U1845" t="b">
        <v>0</v>
      </c>
    </row>
    <row r="1846" spans="1:21" x14ac:dyDescent="0.25">
      <c r="A1846" t="s">
        <v>3229</v>
      </c>
      <c r="B1846" s="1">
        <v>41528</v>
      </c>
      <c r="C1846">
        <v>11</v>
      </c>
      <c r="D1846">
        <v>9</v>
      </c>
      <c r="E1846">
        <v>2013</v>
      </c>
      <c r="F1846" s="1">
        <v>41528</v>
      </c>
      <c r="G1846" t="s">
        <v>472</v>
      </c>
      <c r="H1846" t="s">
        <v>67</v>
      </c>
      <c r="I1846" t="s">
        <v>68</v>
      </c>
      <c r="J1846" t="s">
        <v>486</v>
      </c>
      <c r="K1846" t="s">
        <v>25</v>
      </c>
      <c r="L1846" t="s">
        <v>37</v>
      </c>
      <c r="M1846" t="s">
        <v>38</v>
      </c>
      <c r="N1846" t="s">
        <v>28</v>
      </c>
      <c r="O1846" t="s">
        <v>39</v>
      </c>
      <c r="P1846" t="s">
        <v>231</v>
      </c>
      <c r="Q1846">
        <v>1</v>
      </c>
      <c r="R1846">
        <v>257</v>
      </c>
      <c r="S1846">
        <v>-129</v>
      </c>
      <c r="T1846">
        <v>10</v>
      </c>
      <c r="U1846" t="b">
        <v>0</v>
      </c>
    </row>
    <row r="1847" spans="1:21" x14ac:dyDescent="0.25">
      <c r="A1847" t="s">
        <v>3229</v>
      </c>
      <c r="B1847" s="1">
        <v>41528</v>
      </c>
      <c r="C1847">
        <v>11</v>
      </c>
      <c r="D1847">
        <v>9</v>
      </c>
      <c r="E1847">
        <v>2013</v>
      </c>
      <c r="F1847" s="1">
        <v>41528</v>
      </c>
      <c r="G1847" t="s">
        <v>472</v>
      </c>
      <c r="H1847" t="s">
        <v>67</v>
      </c>
      <c r="I1847" t="s">
        <v>68</v>
      </c>
      <c r="J1847" t="s">
        <v>486</v>
      </c>
      <c r="K1847" t="s">
        <v>25</v>
      </c>
      <c r="L1847" t="s">
        <v>37</v>
      </c>
      <c r="M1847" t="s">
        <v>38</v>
      </c>
      <c r="N1847" t="s">
        <v>28</v>
      </c>
      <c r="O1847" t="s">
        <v>151</v>
      </c>
      <c r="P1847" t="s">
        <v>855</v>
      </c>
      <c r="Q1847">
        <v>1</v>
      </c>
      <c r="R1847">
        <v>42</v>
      </c>
      <c r="S1847">
        <v>-31</v>
      </c>
      <c r="T1847">
        <v>5</v>
      </c>
      <c r="U1847" t="b">
        <v>1</v>
      </c>
    </row>
    <row r="1848" spans="1:21" x14ac:dyDescent="0.25">
      <c r="A1848" t="s">
        <v>3229</v>
      </c>
      <c r="B1848" s="1">
        <v>41528</v>
      </c>
      <c r="C1848">
        <v>11</v>
      </c>
      <c r="D1848">
        <v>9</v>
      </c>
      <c r="E1848">
        <v>2013</v>
      </c>
      <c r="F1848" s="1">
        <v>41528</v>
      </c>
      <c r="G1848" t="s">
        <v>472</v>
      </c>
      <c r="H1848" t="s">
        <v>67</v>
      </c>
      <c r="I1848" t="s">
        <v>68</v>
      </c>
      <c r="J1848" t="s">
        <v>486</v>
      </c>
      <c r="K1848" t="s">
        <v>25</v>
      </c>
      <c r="L1848" t="s">
        <v>37</v>
      </c>
      <c r="M1848" t="s">
        <v>38</v>
      </c>
      <c r="N1848" t="s">
        <v>28</v>
      </c>
      <c r="O1848" t="s">
        <v>151</v>
      </c>
      <c r="P1848" t="s">
        <v>2872</v>
      </c>
      <c r="Q1848">
        <v>1</v>
      </c>
      <c r="R1848">
        <v>23</v>
      </c>
      <c r="S1848">
        <v>-5</v>
      </c>
      <c r="T1848">
        <v>4</v>
      </c>
      <c r="U1848" t="b">
        <v>0</v>
      </c>
    </row>
    <row r="1849" spans="1:21" x14ac:dyDescent="0.25">
      <c r="A1849" t="s">
        <v>3229</v>
      </c>
      <c r="B1849" s="1">
        <v>41528</v>
      </c>
      <c r="C1849">
        <v>11</v>
      </c>
      <c r="D1849">
        <v>9</v>
      </c>
      <c r="E1849">
        <v>2013</v>
      </c>
      <c r="F1849" s="1">
        <v>41528</v>
      </c>
      <c r="G1849" t="s">
        <v>472</v>
      </c>
      <c r="H1849" t="s">
        <v>67</v>
      </c>
      <c r="I1849" t="s">
        <v>68</v>
      </c>
      <c r="J1849" t="s">
        <v>486</v>
      </c>
      <c r="K1849" t="s">
        <v>25</v>
      </c>
      <c r="L1849" t="s">
        <v>37</v>
      </c>
      <c r="M1849" t="s">
        <v>38</v>
      </c>
      <c r="N1849" t="s">
        <v>28</v>
      </c>
      <c r="O1849" t="s">
        <v>227</v>
      </c>
      <c r="P1849" t="s">
        <v>3230</v>
      </c>
      <c r="Q1849">
        <v>1</v>
      </c>
      <c r="R1849">
        <v>5</v>
      </c>
      <c r="S1849">
        <v>-1</v>
      </c>
      <c r="T1849">
        <v>1</v>
      </c>
      <c r="U1849" t="b">
        <v>0</v>
      </c>
    </row>
    <row r="1850" spans="1:21" x14ac:dyDescent="0.25">
      <c r="A1850" t="s">
        <v>3229</v>
      </c>
      <c r="B1850" s="1">
        <v>41528</v>
      </c>
      <c r="C1850">
        <v>11</v>
      </c>
      <c r="D1850">
        <v>9</v>
      </c>
      <c r="E1850">
        <v>2013</v>
      </c>
      <c r="F1850" s="1">
        <v>41528</v>
      </c>
      <c r="G1850" t="s">
        <v>472</v>
      </c>
      <c r="H1850" t="s">
        <v>67</v>
      </c>
      <c r="I1850" t="s">
        <v>68</v>
      </c>
      <c r="J1850" t="s">
        <v>486</v>
      </c>
      <c r="K1850" t="s">
        <v>25</v>
      </c>
      <c r="L1850" t="s">
        <v>37</v>
      </c>
      <c r="M1850" t="s">
        <v>38</v>
      </c>
      <c r="N1850" t="s">
        <v>28</v>
      </c>
      <c r="O1850" t="s">
        <v>54</v>
      </c>
      <c r="P1850" t="s">
        <v>363</v>
      </c>
      <c r="Q1850">
        <v>1</v>
      </c>
      <c r="R1850">
        <v>481</v>
      </c>
      <c r="S1850">
        <v>-481</v>
      </c>
      <c r="T1850">
        <v>7</v>
      </c>
      <c r="U1850" t="b">
        <v>0</v>
      </c>
    </row>
    <row r="1851" spans="1:21" x14ac:dyDescent="0.25">
      <c r="A1851" t="s">
        <v>3229</v>
      </c>
      <c r="B1851" s="1">
        <v>41528</v>
      </c>
      <c r="C1851">
        <v>11</v>
      </c>
      <c r="D1851">
        <v>9</v>
      </c>
      <c r="E1851">
        <v>2013</v>
      </c>
      <c r="F1851" s="1">
        <v>41528</v>
      </c>
      <c r="G1851" t="s">
        <v>472</v>
      </c>
      <c r="H1851" t="s">
        <v>67</v>
      </c>
      <c r="I1851" t="s">
        <v>68</v>
      </c>
      <c r="J1851" t="s">
        <v>486</v>
      </c>
      <c r="K1851" t="s">
        <v>25</v>
      </c>
      <c r="L1851" t="s">
        <v>37</v>
      </c>
      <c r="M1851" t="s">
        <v>38</v>
      </c>
      <c r="N1851" t="s">
        <v>28</v>
      </c>
      <c r="O1851" t="s">
        <v>54</v>
      </c>
      <c r="P1851" t="s">
        <v>1115</v>
      </c>
      <c r="Q1851">
        <v>1</v>
      </c>
      <c r="R1851">
        <v>408</v>
      </c>
      <c r="S1851">
        <v>-196</v>
      </c>
      <c r="T1851">
        <v>4</v>
      </c>
      <c r="U1851" t="b">
        <v>1</v>
      </c>
    </row>
    <row r="1852" spans="1:21" x14ac:dyDescent="0.25">
      <c r="A1852" t="s">
        <v>3231</v>
      </c>
      <c r="B1852" s="1">
        <v>41529</v>
      </c>
      <c r="C1852">
        <v>12</v>
      </c>
      <c r="D1852">
        <v>9</v>
      </c>
      <c r="E1852">
        <v>2013</v>
      </c>
      <c r="F1852" s="1">
        <v>41529</v>
      </c>
      <c r="G1852" t="s">
        <v>1117</v>
      </c>
      <c r="H1852" t="s">
        <v>67</v>
      </c>
      <c r="I1852" t="s">
        <v>68</v>
      </c>
      <c r="J1852" t="s">
        <v>69</v>
      </c>
      <c r="K1852" t="s">
        <v>25</v>
      </c>
      <c r="L1852" t="s">
        <v>70</v>
      </c>
      <c r="M1852" t="s">
        <v>98</v>
      </c>
      <c r="N1852" t="s">
        <v>28</v>
      </c>
      <c r="O1852" t="s">
        <v>39</v>
      </c>
      <c r="P1852" t="s">
        <v>3031</v>
      </c>
      <c r="Q1852">
        <v>0</v>
      </c>
      <c r="R1852">
        <v>105</v>
      </c>
      <c r="S1852">
        <v>9</v>
      </c>
      <c r="T1852">
        <v>7</v>
      </c>
      <c r="U1852" t="b">
        <v>1</v>
      </c>
    </row>
    <row r="1853" spans="1:21" x14ac:dyDescent="0.25">
      <c r="A1853" t="s">
        <v>3231</v>
      </c>
      <c r="B1853" s="1">
        <v>41529</v>
      </c>
      <c r="C1853">
        <v>12</v>
      </c>
      <c r="D1853">
        <v>9</v>
      </c>
      <c r="E1853">
        <v>2013</v>
      </c>
      <c r="F1853" s="1">
        <v>41529</v>
      </c>
      <c r="G1853" t="s">
        <v>1117</v>
      </c>
      <c r="H1853" t="s">
        <v>67</v>
      </c>
      <c r="I1853" t="s">
        <v>68</v>
      </c>
      <c r="J1853" t="s">
        <v>69</v>
      </c>
      <c r="K1853" t="s">
        <v>25</v>
      </c>
      <c r="L1853" t="s">
        <v>70</v>
      </c>
      <c r="M1853" t="s">
        <v>98</v>
      </c>
      <c r="N1853" t="s">
        <v>28</v>
      </c>
      <c r="O1853" t="s">
        <v>39</v>
      </c>
      <c r="P1853" t="s">
        <v>2288</v>
      </c>
      <c r="Q1853">
        <v>0</v>
      </c>
      <c r="R1853">
        <v>44</v>
      </c>
      <c r="S1853">
        <v>2</v>
      </c>
      <c r="T1853">
        <v>3</v>
      </c>
      <c r="U1853" t="b">
        <v>0</v>
      </c>
    </row>
    <row r="1854" spans="1:21" x14ac:dyDescent="0.25">
      <c r="A1854" t="s">
        <v>3232</v>
      </c>
      <c r="B1854" s="1">
        <v>41529</v>
      </c>
      <c r="C1854">
        <v>12</v>
      </c>
      <c r="D1854">
        <v>9</v>
      </c>
      <c r="E1854">
        <v>2013</v>
      </c>
      <c r="F1854" s="1">
        <v>41529</v>
      </c>
      <c r="G1854" t="s">
        <v>2609</v>
      </c>
      <c r="H1854" t="s">
        <v>161</v>
      </c>
      <c r="I1854" t="s">
        <v>422</v>
      </c>
      <c r="J1854" t="s">
        <v>422</v>
      </c>
      <c r="K1854" t="s">
        <v>25</v>
      </c>
      <c r="L1854" t="s">
        <v>37</v>
      </c>
      <c r="M1854" t="s">
        <v>38</v>
      </c>
      <c r="N1854" t="s">
        <v>71</v>
      </c>
      <c r="O1854" t="s">
        <v>72</v>
      </c>
      <c r="P1854" t="s">
        <v>1164</v>
      </c>
      <c r="Q1854">
        <v>0</v>
      </c>
      <c r="R1854">
        <v>508</v>
      </c>
      <c r="S1854">
        <v>208</v>
      </c>
      <c r="T1854">
        <v>3</v>
      </c>
      <c r="U1854" t="b">
        <v>0</v>
      </c>
    </row>
    <row r="1855" spans="1:21" x14ac:dyDescent="0.25">
      <c r="A1855" t="s">
        <v>3233</v>
      </c>
      <c r="B1855" s="1">
        <v>41529</v>
      </c>
      <c r="C1855">
        <v>12</v>
      </c>
      <c r="D1855">
        <v>9</v>
      </c>
      <c r="E1855">
        <v>2013</v>
      </c>
      <c r="F1855" s="1">
        <v>41529</v>
      </c>
      <c r="G1855" t="s">
        <v>2809</v>
      </c>
      <c r="H1855" t="s">
        <v>61</v>
      </c>
      <c r="I1855" t="s">
        <v>722</v>
      </c>
      <c r="J1855" t="s">
        <v>1754</v>
      </c>
      <c r="K1855" t="s">
        <v>36</v>
      </c>
      <c r="L1855" t="s">
        <v>37</v>
      </c>
      <c r="M1855" t="s">
        <v>27</v>
      </c>
      <c r="N1855" t="s">
        <v>28</v>
      </c>
      <c r="O1855" t="s">
        <v>54</v>
      </c>
      <c r="P1855" t="s">
        <v>1377</v>
      </c>
      <c r="Q1855">
        <v>0</v>
      </c>
      <c r="R1855">
        <v>156</v>
      </c>
      <c r="S1855">
        <v>24</v>
      </c>
      <c r="T1855">
        <v>3</v>
      </c>
      <c r="U1855" t="b">
        <v>1</v>
      </c>
    </row>
    <row r="1856" spans="1:21" x14ac:dyDescent="0.25">
      <c r="A1856" t="s">
        <v>3234</v>
      </c>
      <c r="B1856" s="1">
        <v>41529</v>
      </c>
      <c r="C1856">
        <v>12</v>
      </c>
      <c r="D1856">
        <v>9</v>
      </c>
      <c r="E1856">
        <v>2013</v>
      </c>
      <c r="F1856" s="1">
        <v>41529</v>
      </c>
      <c r="G1856" t="s">
        <v>1463</v>
      </c>
      <c r="H1856" t="s">
        <v>120</v>
      </c>
      <c r="I1856" t="s">
        <v>121</v>
      </c>
      <c r="J1856" t="s">
        <v>2426</v>
      </c>
      <c r="K1856" t="s">
        <v>47</v>
      </c>
      <c r="L1856" t="s">
        <v>37</v>
      </c>
      <c r="M1856" t="s">
        <v>38</v>
      </c>
      <c r="N1856" t="s">
        <v>28</v>
      </c>
      <c r="O1856" t="s">
        <v>54</v>
      </c>
      <c r="P1856" t="s">
        <v>1714</v>
      </c>
      <c r="Q1856">
        <v>0</v>
      </c>
      <c r="R1856">
        <v>347</v>
      </c>
      <c r="S1856">
        <v>-35</v>
      </c>
      <c r="T1856">
        <v>3</v>
      </c>
      <c r="U1856" t="b">
        <v>0</v>
      </c>
    </row>
    <row r="1857" spans="1:21" x14ac:dyDescent="0.25">
      <c r="A1857" t="s">
        <v>3235</v>
      </c>
      <c r="B1857" s="1">
        <v>41529</v>
      </c>
      <c r="C1857">
        <v>12</v>
      </c>
      <c r="D1857">
        <v>9</v>
      </c>
      <c r="E1857">
        <v>2013</v>
      </c>
      <c r="F1857" s="1">
        <v>41529</v>
      </c>
      <c r="G1857" t="s">
        <v>812</v>
      </c>
      <c r="H1857" t="s">
        <v>61</v>
      </c>
      <c r="I1857" t="s">
        <v>108</v>
      </c>
      <c r="J1857" t="s">
        <v>1491</v>
      </c>
      <c r="K1857" t="s">
        <v>36</v>
      </c>
      <c r="L1857" t="s">
        <v>70</v>
      </c>
      <c r="M1857" t="s">
        <v>27</v>
      </c>
      <c r="N1857" t="s">
        <v>56</v>
      </c>
      <c r="O1857" t="s">
        <v>104</v>
      </c>
      <c r="P1857" t="s">
        <v>1412</v>
      </c>
      <c r="Q1857">
        <v>0</v>
      </c>
      <c r="R1857">
        <v>232</v>
      </c>
      <c r="S1857">
        <v>95</v>
      </c>
      <c r="T1857">
        <v>4</v>
      </c>
      <c r="U1857" t="b">
        <v>1</v>
      </c>
    </row>
    <row r="1858" spans="1:21" x14ac:dyDescent="0.25">
      <c r="A1858" t="s">
        <v>3236</v>
      </c>
      <c r="B1858" s="1">
        <v>41529</v>
      </c>
      <c r="C1858">
        <v>12</v>
      </c>
      <c r="D1858">
        <v>9</v>
      </c>
      <c r="E1858">
        <v>2013</v>
      </c>
      <c r="F1858" s="1">
        <v>41529</v>
      </c>
      <c r="G1858" t="s">
        <v>1736</v>
      </c>
      <c r="H1858" t="s">
        <v>67</v>
      </c>
      <c r="I1858" t="s">
        <v>68</v>
      </c>
      <c r="J1858" t="s">
        <v>1329</v>
      </c>
      <c r="K1858" t="s">
        <v>25</v>
      </c>
      <c r="L1858" t="s">
        <v>37</v>
      </c>
      <c r="M1858" t="s">
        <v>38</v>
      </c>
      <c r="N1858" t="s">
        <v>28</v>
      </c>
      <c r="O1858" t="s">
        <v>39</v>
      </c>
      <c r="P1858" t="s">
        <v>123</v>
      </c>
      <c r="Q1858">
        <v>0</v>
      </c>
      <c r="R1858">
        <v>256</v>
      </c>
      <c r="S1858">
        <v>90</v>
      </c>
      <c r="T1858">
        <v>5</v>
      </c>
      <c r="U1858" t="b">
        <v>0</v>
      </c>
    </row>
    <row r="1859" spans="1:21" x14ac:dyDescent="0.25">
      <c r="A1859" t="s">
        <v>3237</v>
      </c>
      <c r="B1859" s="1">
        <v>41529</v>
      </c>
      <c r="C1859">
        <v>12</v>
      </c>
      <c r="D1859">
        <v>9</v>
      </c>
      <c r="E1859">
        <v>2013</v>
      </c>
      <c r="F1859" s="1">
        <v>41529</v>
      </c>
      <c r="G1859" t="s">
        <v>3238</v>
      </c>
      <c r="H1859" t="s">
        <v>320</v>
      </c>
      <c r="I1859" t="s">
        <v>321</v>
      </c>
      <c r="J1859" t="s">
        <v>321</v>
      </c>
      <c r="K1859" t="s">
        <v>36</v>
      </c>
      <c r="L1859" t="s">
        <v>37</v>
      </c>
      <c r="M1859" t="s">
        <v>38</v>
      </c>
      <c r="N1859" t="s">
        <v>71</v>
      </c>
      <c r="O1859" t="s">
        <v>74</v>
      </c>
      <c r="P1859" t="s">
        <v>2810</v>
      </c>
      <c r="Q1859">
        <v>0</v>
      </c>
      <c r="R1859">
        <v>115</v>
      </c>
      <c r="S1859">
        <v>6</v>
      </c>
      <c r="T1859">
        <v>2</v>
      </c>
      <c r="U1859" t="b">
        <v>1</v>
      </c>
    </row>
    <row r="1860" spans="1:21" x14ac:dyDescent="0.25">
      <c r="A1860" t="s">
        <v>3237</v>
      </c>
      <c r="B1860" s="1">
        <v>41529</v>
      </c>
      <c r="C1860">
        <v>12</v>
      </c>
      <c r="D1860">
        <v>9</v>
      </c>
      <c r="E1860">
        <v>2013</v>
      </c>
      <c r="F1860" s="1">
        <v>41529</v>
      </c>
      <c r="G1860" t="s">
        <v>3238</v>
      </c>
      <c r="H1860" t="s">
        <v>320</v>
      </c>
      <c r="I1860" t="s">
        <v>321</v>
      </c>
      <c r="J1860" t="s">
        <v>321</v>
      </c>
      <c r="K1860" t="s">
        <v>36</v>
      </c>
      <c r="L1860" t="s">
        <v>37</v>
      </c>
      <c r="M1860" t="s">
        <v>38</v>
      </c>
      <c r="N1860" t="s">
        <v>28</v>
      </c>
      <c r="O1860" t="s">
        <v>48</v>
      </c>
      <c r="P1860" t="s">
        <v>1306</v>
      </c>
      <c r="Q1860">
        <v>0</v>
      </c>
      <c r="R1860">
        <v>31</v>
      </c>
      <c r="S1860">
        <v>10</v>
      </c>
      <c r="T1860">
        <v>2</v>
      </c>
      <c r="U1860" t="b">
        <v>1</v>
      </c>
    </row>
    <row r="1861" spans="1:21" x14ac:dyDescent="0.25">
      <c r="A1861" t="s">
        <v>3237</v>
      </c>
      <c r="B1861" s="1">
        <v>41529</v>
      </c>
      <c r="C1861">
        <v>12</v>
      </c>
      <c r="D1861">
        <v>9</v>
      </c>
      <c r="E1861">
        <v>2013</v>
      </c>
      <c r="F1861" s="1">
        <v>41529</v>
      </c>
      <c r="G1861" t="s">
        <v>3238</v>
      </c>
      <c r="H1861" t="s">
        <v>320</v>
      </c>
      <c r="I1861" t="s">
        <v>321</v>
      </c>
      <c r="J1861" t="s">
        <v>321</v>
      </c>
      <c r="K1861" t="s">
        <v>36</v>
      </c>
      <c r="L1861" t="s">
        <v>37</v>
      </c>
      <c r="M1861" t="s">
        <v>38</v>
      </c>
      <c r="N1861" t="s">
        <v>28</v>
      </c>
      <c r="O1861" t="s">
        <v>48</v>
      </c>
      <c r="P1861" t="s">
        <v>1973</v>
      </c>
      <c r="Q1861">
        <v>0</v>
      </c>
      <c r="R1861">
        <v>17</v>
      </c>
      <c r="S1861">
        <v>2</v>
      </c>
      <c r="T1861">
        <v>1</v>
      </c>
      <c r="U1861" t="b">
        <v>1</v>
      </c>
    </row>
    <row r="1862" spans="1:21" x14ac:dyDescent="0.25">
      <c r="A1862" t="s">
        <v>3239</v>
      </c>
      <c r="B1862" s="1">
        <v>41529</v>
      </c>
      <c r="C1862">
        <v>12</v>
      </c>
      <c r="D1862">
        <v>9</v>
      </c>
      <c r="E1862">
        <v>2013</v>
      </c>
      <c r="F1862" s="1">
        <v>41529</v>
      </c>
      <c r="G1862" t="s">
        <v>3240</v>
      </c>
      <c r="H1862" t="s">
        <v>44</v>
      </c>
      <c r="I1862" t="s">
        <v>460</v>
      </c>
      <c r="J1862" t="s">
        <v>1646</v>
      </c>
      <c r="K1862" t="s">
        <v>47</v>
      </c>
      <c r="L1862" t="s">
        <v>70</v>
      </c>
      <c r="M1862" t="s">
        <v>38</v>
      </c>
      <c r="N1862" t="s">
        <v>28</v>
      </c>
      <c r="O1862" t="s">
        <v>54</v>
      </c>
      <c r="P1862" t="s">
        <v>3241</v>
      </c>
      <c r="Q1862">
        <v>0</v>
      </c>
      <c r="R1862">
        <v>40</v>
      </c>
      <c r="S1862">
        <v>3</v>
      </c>
      <c r="T1862">
        <v>4</v>
      </c>
      <c r="U1862" t="b">
        <v>1</v>
      </c>
    </row>
    <row r="1863" spans="1:21" x14ac:dyDescent="0.25">
      <c r="A1863" t="s">
        <v>3242</v>
      </c>
      <c r="B1863" s="1">
        <v>41551</v>
      </c>
      <c r="C1863">
        <v>4</v>
      </c>
      <c r="D1863">
        <v>10</v>
      </c>
      <c r="E1863">
        <v>2013</v>
      </c>
      <c r="F1863" s="1">
        <v>41551</v>
      </c>
      <c r="G1863" t="s">
        <v>1077</v>
      </c>
      <c r="H1863" t="s">
        <v>61</v>
      </c>
      <c r="I1863" t="s">
        <v>450</v>
      </c>
      <c r="J1863" t="s">
        <v>661</v>
      </c>
      <c r="K1863" t="s">
        <v>36</v>
      </c>
      <c r="L1863" t="s">
        <v>70</v>
      </c>
      <c r="M1863" t="s">
        <v>38</v>
      </c>
      <c r="N1863" t="s">
        <v>28</v>
      </c>
      <c r="O1863" t="s">
        <v>39</v>
      </c>
      <c r="P1863" t="s">
        <v>3243</v>
      </c>
      <c r="Q1863">
        <v>0</v>
      </c>
      <c r="R1863">
        <v>106</v>
      </c>
      <c r="S1863">
        <v>49</v>
      </c>
      <c r="T1863">
        <v>2</v>
      </c>
      <c r="U1863" t="b">
        <v>0</v>
      </c>
    </row>
    <row r="1864" spans="1:21" x14ac:dyDescent="0.25">
      <c r="A1864" t="s">
        <v>3242</v>
      </c>
      <c r="B1864" s="1">
        <v>41551</v>
      </c>
      <c r="C1864">
        <v>4</v>
      </c>
      <c r="D1864">
        <v>10</v>
      </c>
      <c r="E1864">
        <v>2013</v>
      </c>
      <c r="F1864" s="1">
        <v>41551</v>
      </c>
      <c r="G1864" t="s">
        <v>1077</v>
      </c>
      <c r="H1864" t="s">
        <v>61</v>
      </c>
      <c r="I1864" t="s">
        <v>450</v>
      </c>
      <c r="J1864" t="s">
        <v>661</v>
      </c>
      <c r="K1864" t="s">
        <v>36</v>
      </c>
      <c r="L1864" t="s">
        <v>70</v>
      </c>
      <c r="M1864" t="s">
        <v>38</v>
      </c>
      <c r="N1864" t="s">
        <v>28</v>
      </c>
      <c r="O1864" t="s">
        <v>111</v>
      </c>
      <c r="P1864" t="s">
        <v>2500</v>
      </c>
      <c r="Q1864">
        <v>0</v>
      </c>
      <c r="R1864">
        <v>53</v>
      </c>
      <c r="S1864">
        <v>6</v>
      </c>
      <c r="T1864">
        <v>2</v>
      </c>
      <c r="U1864" t="b">
        <v>0</v>
      </c>
    </row>
    <row r="1865" spans="1:21" x14ac:dyDescent="0.25">
      <c r="A1865" t="s">
        <v>3242</v>
      </c>
      <c r="B1865" s="1">
        <v>41551</v>
      </c>
      <c r="C1865">
        <v>4</v>
      </c>
      <c r="D1865">
        <v>10</v>
      </c>
      <c r="E1865">
        <v>2013</v>
      </c>
      <c r="F1865" s="1">
        <v>41551</v>
      </c>
      <c r="G1865" t="s">
        <v>1077</v>
      </c>
      <c r="H1865" t="s">
        <v>61</v>
      </c>
      <c r="I1865" t="s">
        <v>450</v>
      </c>
      <c r="J1865" t="s">
        <v>661</v>
      </c>
      <c r="K1865" t="s">
        <v>36</v>
      </c>
      <c r="L1865" t="s">
        <v>70</v>
      </c>
      <c r="M1865" t="s">
        <v>38</v>
      </c>
      <c r="N1865" t="s">
        <v>28</v>
      </c>
      <c r="O1865" t="s">
        <v>54</v>
      </c>
      <c r="P1865" t="s">
        <v>2880</v>
      </c>
      <c r="Q1865">
        <v>0</v>
      </c>
      <c r="R1865">
        <v>131</v>
      </c>
      <c r="S1865">
        <v>54</v>
      </c>
      <c r="T1865">
        <v>3</v>
      </c>
      <c r="U1865" t="b">
        <v>1</v>
      </c>
    </row>
    <row r="1866" spans="1:21" x14ac:dyDescent="0.25">
      <c r="A1866" t="s">
        <v>3244</v>
      </c>
      <c r="B1866" s="1">
        <v>41552</v>
      </c>
      <c r="C1866">
        <v>5</v>
      </c>
      <c r="D1866">
        <v>10</v>
      </c>
      <c r="E1866">
        <v>2013</v>
      </c>
      <c r="F1866" s="1">
        <v>41552</v>
      </c>
      <c r="G1866" t="s">
        <v>2162</v>
      </c>
      <c r="H1866" t="s">
        <v>61</v>
      </c>
      <c r="I1866" t="s">
        <v>115</v>
      </c>
      <c r="J1866" t="s">
        <v>1631</v>
      </c>
      <c r="K1866" t="s">
        <v>36</v>
      </c>
      <c r="L1866" t="s">
        <v>26</v>
      </c>
      <c r="M1866" t="s">
        <v>98</v>
      </c>
      <c r="N1866" t="s">
        <v>28</v>
      </c>
      <c r="O1866" t="s">
        <v>39</v>
      </c>
      <c r="P1866" t="s">
        <v>3243</v>
      </c>
      <c r="Q1866">
        <v>0</v>
      </c>
      <c r="R1866">
        <v>159</v>
      </c>
      <c r="S1866">
        <v>73</v>
      </c>
      <c r="T1866">
        <v>3</v>
      </c>
      <c r="U1866" t="b">
        <v>0</v>
      </c>
    </row>
    <row r="1867" spans="1:21" x14ac:dyDescent="0.25">
      <c r="A1867" t="s">
        <v>3245</v>
      </c>
      <c r="B1867" s="1">
        <v>41553</v>
      </c>
      <c r="C1867">
        <v>6</v>
      </c>
      <c r="D1867">
        <v>10</v>
      </c>
      <c r="E1867">
        <v>2013</v>
      </c>
      <c r="F1867" s="1">
        <v>41553</v>
      </c>
      <c r="G1867" t="s">
        <v>271</v>
      </c>
      <c r="H1867" t="s">
        <v>33</v>
      </c>
      <c r="I1867" t="s">
        <v>234</v>
      </c>
      <c r="J1867" t="s">
        <v>235</v>
      </c>
      <c r="K1867" t="s">
        <v>36</v>
      </c>
      <c r="L1867" t="s">
        <v>37</v>
      </c>
      <c r="M1867" t="s">
        <v>27</v>
      </c>
      <c r="N1867" t="s">
        <v>28</v>
      </c>
      <c r="O1867" t="s">
        <v>48</v>
      </c>
      <c r="P1867" t="s">
        <v>53</v>
      </c>
      <c r="Q1867">
        <v>1</v>
      </c>
      <c r="R1867">
        <v>24</v>
      </c>
      <c r="S1867">
        <v>-24</v>
      </c>
      <c r="T1867">
        <v>4</v>
      </c>
      <c r="U1867" t="b">
        <v>1</v>
      </c>
    </row>
    <row r="1868" spans="1:21" x14ac:dyDescent="0.25">
      <c r="A1868" t="s">
        <v>3246</v>
      </c>
      <c r="B1868" s="1">
        <v>41553</v>
      </c>
      <c r="C1868">
        <v>6</v>
      </c>
      <c r="D1868">
        <v>10</v>
      </c>
      <c r="E1868">
        <v>2013</v>
      </c>
      <c r="F1868" s="1">
        <v>41553</v>
      </c>
      <c r="G1868" t="s">
        <v>427</v>
      </c>
      <c r="H1868" t="s">
        <v>67</v>
      </c>
      <c r="I1868" t="s">
        <v>496</v>
      </c>
      <c r="J1868" t="s">
        <v>497</v>
      </c>
      <c r="K1868" t="s">
        <v>25</v>
      </c>
      <c r="L1868" t="s">
        <v>37</v>
      </c>
      <c r="M1868" t="s">
        <v>27</v>
      </c>
      <c r="N1868" t="s">
        <v>71</v>
      </c>
      <c r="O1868" t="s">
        <v>74</v>
      </c>
      <c r="P1868" t="s">
        <v>3247</v>
      </c>
      <c r="Q1868">
        <v>0</v>
      </c>
      <c r="R1868">
        <v>225</v>
      </c>
      <c r="S1868">
        <v>68</v>
      </c>
      <c r="T1868">
        <v>4</v>
      </c>
      <c r="U1868" t="b">
        <v>0</v>
      </c>
    </row>
    <row r="1869" spans="1:21" x14ac:dyDescent="0.25">
      <c r="A1869" t="s">
        <v>3246</v>
      </c>
      <c r="B1869" s="1">
        <v>41553</v>
      </c>
      <c r="C1869">
        <v>6</v>
      </c>
      <c r="D1869">
        <v>10</v>
      </c>
      <c r="E1869">
        <v>2013</v>
      </c>
      <c r="F1869" s="1">
        <v>41553</v>
      </c>
      <c r="G1869" t="s">
        <v>427</v>
      </c>
      <c r="H1869" t="s">
        <v>67</v>
      </c>
      <c r="I1869" t="s">
        <v>496</v>
      </c>
      <c r="J1869" t="s">
        <v>497</v>
      </c>
      <c r="K1869" t="s">
        <v>25</v>
      </c>
      <c r="L1869" t="s">
        <v>37</v>
      </c>
      <c r="M1869" t="s">
        <v>27</v>
      </c>
      <c r="N1869" t="s">
        <v>28</v>
      </c>
      <c r="O1869" t="s">
        <v>227</v>
      </c>
      <c r="P1869" t="s">
        <v>1892</v>
      </c>
      <c r="Q1869">
        <v>0</v>
      </c>
      <c r="R1869">
        <v>11</v>
      </c>
      <c r="S1869">
        <v>2</v>
      </c>
      <c r="T1869">
        <v>1</v>
      </c>
      <c r="U1869" t="b">
        <v>0</v>
      </c>
    </row>
    <row r="1870" spans="1:21" x14ac:dyDescent="0.25">
      <c r="A1870" t="s">
        <v>3248</v>
      </c>
      <c r="B1870" s="1">
        <v>41553</v>
      </c>
      <c r="C1870">
        <v>6</v>
      </c>
      <c r="D1870">
        <v>10</v>
      </c>
      <c r="E1870">
        <v>2013</v>
      </c>
      <c r="F1870" s="1">
        <v>41553</v>
      </c>
      <c r="G1870" t="s">
        <v>3249</v>
      </c>
      <c r="H1870" t="s">
        <v>61</v>
      </c>
      <c r="I1870" t="s">
        <v>326</v>
      </c>
      <c r="J1870" t="s">
        <v>3250</v>
      </c>
      <c r="K1870" t="s">
        <v>36</v>
      </c>
      <c r="L1870" t="s">
        <v>37</v>
      </c>
      <c r="M1870" t="s">
        <v>38</v>
      </c>
      <c r="N1870" t="s">
        <v>28</v>
      </c>
      <c r="O1870" t="s">
        <v>48</v>
      </c>
      <c r="P1870" t="s">
        <v>483</v>
      </c>
      <c r="Q1870">
        <v>0</v>
      </c>
      <c r="R1870">
        <v>186</v>
      </c>
      <c r="S1870">
        <v>28</v>
      </c>
      <c r="T1870">
        <v>4</v>
      </c>
      <c r="U1870" t="b">
        <v>0</v>
      </c>
    </row>
    <row r="1871" spans="1:21" x14ac:dyDescent="0.25">
      <c r="A1871" t="s">
        <v>3251</v>
      </c>
      <c r="B1871" s="1">
        <v>41553</v>
      </c>
      <c r="C1871">
        <v>6</v>
      </c>
      <c r="D1871">
        <v>10</v>
      </c>
      <c r="E1871">
        <v>2013</v>
      </c>
      <c r="F1871" s="1">
        <v>41553</v>
      </c>
      <c r="G1871" t="s">
        <v>1759</v>
      </c>
      <c r="H1871" t="s">
        <v>67</v>
      </c>
      <c r="I1871" t="s">
        <v>68</v>
      </c>
      <c r="J1871" t="s">
        <v>1970</v>
      </c>
      <c r="K1871" t="s">
        <v>25</v>
      </c>
      <c r="L1871" t="s">
        <v>37</v>
      </c>
      <c r="M1871" t="s">
        <v>38</v>
      </c>
      <c r="N1871" t="s">
        <v>56</v>
      </c>
      <c r="O1871" t="s">
        <v>185</v>
      </c>
      <c r="P1871" t="s">
        <v>3252</v>
      </c>
      <c r="Q1871">
        <v>0</v>
      </c>
      <c r="R1871">
        <v>1580</v>
      </c>
      <c r="S1871">
        <v>32</v>
      </c>
      <c r="T1871">
        <v>6</v>
      </c>
      <c r="U1871" t="b">
        <v>1</v>
      </c>
    </row>
    <row r="1872" spans="1:21" x14ac:dyDescent="0.25">
      <c r="A1872" t="s">
        <v>3253</v>
      </c>
      <c r="B1872" s="1">
        <v>41553</v>
      </c>
      <c r="C1872">
        <v>6</v>
      </c>
      <c r="D1872">
        <v>10</v>
      </c>
      <c r="E1872">
        <v>2013</v>
      </c>
      <c r="F1872" s="1">
        <v>41553</v>
      </c>
      <c r="G1872" t="s">
        <v>2118</v>
      </c>
      <c r="H1872" t="s">
        <v>44</v>
      </c>
      <c r="I1872" t="s">
        <v>85</v>
      </c>
      <c r="J1872" t="s">
        <v>86</v>
      </c>
      <c r="K1872" t="s">
        <v>47</v>
      </c>
      <c r="L1872" t="s">
        <v>37</v>
      </c>
      <c r="M1872" t="s">
        <v>38</v>
      </c>
      <c r="N1872" t="s">
        <v>28</v>
      </c>
      <c r="O1872" t="s">
        <v>48</v>
      </c>
      <c r="P1872" t="s">
        <v>731</v>
      </c>
      <c r="Q1872">
        <v>0</v>
      </c>
      <c r="R1872">
        <v>31</v>
      </c>
      <c r="S1872">
        <v>5</v>
      </c>
      <c r="T1872">
        <v>2</v>
      </c>
      <c r="U1872" t="b">
        <v>1</v>
      </c>
    </row>
    <row r="1873" spans="1:21" x14ac:dyDescent="0.25">
      <c r="A1873" t="s">
        <v>3253</v>
      </c>
      <c r="B1873" s="1">
        <v>41553</v>
      </c>
      <c r="C1873">
        <v>6</v>
      </c>
      <c r="D1873">
        <v>10</v>
      </c>
      <c r="E1873">
        <v>2013</v>
      </c>
      <c r="F1873" s="1">
        <v>41553</v>
      </c>
      <c r="G1873" t="s">
        <v>2118</v>
      </c>
      <c r="H1873" t="s">
        <v>44</v>
      </c>
      <c r="I1873" t="s">
        <v>85</v>
      </c>
      <c r="J1873" t="s">
        <v>86</v>
      </c>
      <c r="K1873" t="s">
        <v>47</v>
      </c>
      <c r="L1873" t="s">
        <v>37</v>
      </c>
      <c r="M1873" t="s">
        <v>38</v>
      </c>
      <c r="N1873" t="s">
        <v>56</v>
      </c>
      <c r="O1873" t="s">
        <v>185</v>
      </c>
      <c r="P1873" t="s">
        <v>2575</v>
      </c>
      <c r="Q1873">
        <v>0</v>
      </c>
      <c r="R1873">
        <v>954</v>
      </c>
      <c r="S1873">
        <v>219</v>
      </c>
      <c r="T1873">
        <v>3</v>
      </c>
      <c r="U1873" t="b">
        <v>0</v>
      </c>
    </row>
    <row r="1874" spans="1:21" x14ac:dyDescent="0.25">
      <c r="A1874" t="s">
        <v>3254</v>
      </c>
      <c r="B1874" s="1">
        <v>41553</v>
      </c>
      <c r="C1874">
        <v>6</v>
      </c>
      <c r="D1874">
        <v>10</v>
      </c>
      <c r="E1874">
        <v>2013</v>
      </c>
      <c r="F1874" s="1">
        <v>41553</v>
      </c>
      <c r="G1874" t="s">
        <v>3255</v>
      </c>
      <c r="H1874" t="s">
        <v>120</v>
      </c>
      <c r="I1874" t="s">
        <v>778</v>
      </c>
      <c r="J1874" t="s">
        <v>778</v>
      </c>
      <c r="K1874" t="s">
        <v>47</v>
      </c>
      <c r="L1874" t="s">
        <v>37</v>
      </c>
      <c r="M1874" t="s">
        <v>98</v>
      </c>
      <c r="N1874" t="s">
        <v>28</v>
      </c>
      <c r="O1874" t="s">
        <v>48</v>
      </c>
      <c r="P1874" t="s">
        <v>1233</v>
      </c>
      <c r="Q1874">
        <v>0</v>
      </c>
      <c r="R1874">
        <v>370</v>
      </c>
      <c r="S1874">
        <v>33</v>
      </c>
      <c r="T1874">
        <v>14</v>
      </c>
      <c r="U1874" t="b">
        <v>0</v>
      </c>
    </row>
    <row r="1875" spans="1:21" x14ac:dyDescent="0.25">
      <c r="A1875" t="s">
        <v>3256</v>
      </c>
      <c r="B1875" s="1">
        <v>41553</v>
      </c>
      <c r="C1875">
        <v>6</v>
      </c>
      <c r="D1875">
        <v>10</v>
      </c>
      <c r="E1875">
        <v>2013</v>
      </c>
      <c r="F1875" s="1">
        <v>41553</v>
      </c>
      <c r="G1875" t="s">
        <v>394</v>
      </c>
      <c r="H1875" t="s">
        <v>33</v>
      </c>
      <c r="I1875" t="s">
        <v>34</v>
      </c>
      <c r="J1875" t="s">
        <v>2099</v>
      </c>
      <c r="K1875" t="s">
        <v>36</v>
      </c>
      <c r="L1875" t="s">
        <v>70</v>
      </c>
      <c r="M1875" t="s">
        <v>38</v>
      </c>
      <c r="N1875" t="s">
        <v>28</v>
      </c>
      <c r="O1875" t="s">
        <v>29</v>
      </c>
      <c r="P1875" t="s">
        <v>3257</v>
      </c>
      <c r="Q1875">
        <v>0</v>
      </c>
      <c r="R1875">
        <v>61</v>
      </c>
      <c r="S1875">
        <v>19</v>
      </c>
      <c r="T1875">
        <v>3</v>
      </c>
      <c r="U1875" t="b">
        <v>0</v>
      </c>
    </row>
    <row r="1876" spans="1:21" x14ac:dyDescent="0.25">
      <c r="A1876" t="s">
        <v>3258</v>
      </c>
      <c r="B1876" s="1">
        <v>41553</v>
      </c>
      <c r="C1876">
        <v>6</v>
      </c>
      <c r="D1876">
        <v>10</v>
      </c>
      <c r="E1876">
        <v>2013</v>
      </c>
      <c r="F1876" s="1">
        <v>41553</v>
      </c>
      <c r="G1876" t="s">
        <v>1653</v>
      </c>
      <c r="H1876" t="s">
        <v>976</v>
      </c>
      <c r="I1876" t="s">
        <v>1840</v>
      </c>
      <c r="J1876" t="s">
        <v>1841</v>
      </c>
      <c r="K1876" t="s">
        <v>47</v>
      </c>
      <c r="L1876" t="s">
        <v>70</v>
      </c>
      <c r="M1876" t="s">
        <v>38</v>
      </c>
      <c r="N1876" t="s">
        <v>28</v>
      </c>
      <c r="O1876" t="s">
        <v>90</v>
      </c>
      <c r="P1876" t="s">
        <v>3259</v>
      </c>
      <c r="Q1876">
        <v>1</v>
      </c>
      <c r="R1876">
        <v>3400</v>
      </c>
      <c r="S1876">
        <v>-3060</v>
      </c>
      <c r="T1876">
        <v>12</v>
      </c>
      <c r="U1876" t="b">
        <v>0</v>
      </c>
    </row>
    <row r="1877" spans="1:21" x14ac:dyDescent="0.25">
      <c r="A1877" t="s">
        <v>3260</v>
      </c>
      <c r="B1877" s="1">
        <v>41554</v>
      </c>
      <c r="C1877">
        <v>7</v>
      </c>
      <c r="D1877">
        <v>10</v>
      </c>
      <c r="E1877">
        <v>2013</v>
      </c>
      <c r="F1877" s="1">
        <v>41554</v>
      </c>
      <c r="G1877" t="s">
        <v>3261</v>
      </c>
      <c r="H1877" t="s">
        <v>33</v>
      </c>
      <c r="I1877" t="s">
        <v>389</v>
      </c>
      <c r="J1877" t="s">
        <v>389</v>
      </c>
      <c r="K1877" t="s">
        <v>36</v>
      </c>
      <c r="L1877" t="s">
        <v>70</v>
      </c>
      <c r="M1877" t="s">
        <v>98</v>
      </c>
      <c r="N1877" t="s">
        <v>28</v>
      </c>
      <c r="O1877" t="s">
        <v>39</v>
      </c>
      <c r="P1877" t="s">
        <v>3150</v>
      </c>
      <c r="Q1877">
        <v>0</v>
      </c>
      <c r="R1877">
        <v>7</v>
      </c>
      <c r="S1877">
        <v>1</v>
      </c>
      <c r="T1877">
        <v>1</v>
      </c>
      <c r="U1877" t="b">
        <v>1</v>
      </c>
    </row>
    <row r="1878" spans="1:21" x14ac:dyDescent="0.25">
      <c r="A1878" t="s">
        <v>3262</v>
      </c>
      <c r="B1878" s="1">
        <v>41555</v>
      </c>
      <c r="C1878">
        <v>8</v>
      </c>
      <c r="D1878">
        <v>10</v>
      </c>
      <c r="E1878">
        <v>2013</v>
      </c>
      <c r="F1878" s="1">
        <v>41555</v>
      </c>
      <c r="G1878" t="s">
        <v>2282</v>
      </c>
      <c r="H1878" t="s">
        <v>61</v>
      </c>
      <c r="I1878" t="s">
        <v>450</v>
      </c>
      <c r="J1878" t="s">
        <v>3263</v>
      </c>
      <c r="K1878" t="s">
        <v>36</v>
      </c>
      <c r="L1878" t="s">
        <v>70</v>
      </c>
      <c r="M1878" t="s">
        <v>27</v>
      </c>
      <c r="N1878" t="s">
        <v>28</v>
      </c>
      <c r="O1878" t="s">
        <v>111</v>
      </c>
      <c r="P1878" t="s">
        <v>3264</v>
      </c>
      <c r="Q1878">
        <v>0</v>
      </c>
      <c r="R1878">
        <v>239</v>
      </c>
      <c r="S1878">
        <v>55</v>
      </c>
      <c r="T1878">
        <v>5</v>
      </c>
      <c r="U1878" t="b">
        <v>0</v>
      </c>
    </row>
    <row r="1879" spans="1:21" x14ac:dyDescent="0.25">
      <c r="A1879" t="s">
        <v>3262</v>
      </c>
      <c r="B1879" s="1">
        <v>41555</v>
      </c>
      <c r="C1879">
        <v>8</v>
      </c>
      <c r="D1879">
        <v>10</v>
      </c>
      <c r="E1879">
        <v>2013</v>
      </c>
      <c r="F1879" s="1">
        <v>41555</v>
      </c>
      <c r="G1879" t="s">
        <v>2282</v>
      </c>
      <c r="H1879" t="s">
        <v>61</v>
      </c>
      <c r="I1879" t="s">
        <v>450</v>
      </c>
      <c r="J1879" t="s">
        <v>3263</v>
      </c>
      <c r="K1879" t="s">
        <v>36</v>
      </c>
      <c r="L1879" t="s">
        <v>70</v>
      </c>
      <c r="M1879" t="s">
        <v>27</v>
      </c>
      <c r="N1879" t="s">
        <v>56</v>
      </c>
      <c r="O1879" t="s">
        <v>185</v>
      </c>
      <c r="P1879" t="s">
        <v>3265</v>
      </c>
      <c r="Q1879">
        <v>0</v>
      </c>
      <c r="R1879">
        <v>1282</v>
      </c>
      <c r="S1879">
        <v>105</v>
      </c>
      <c r="T1879">
        <v>4</v>
      </c>
      <c r="U1879" t="b">
        <v>1</v>
      </c>
    </row>
    <row r="1880" spans="1:21" x14ac:dyDescent="0.25">
      <c r="A1880" t="s">
        <v>3266</v>
      </c>
      <c r="B1880" s="1">
        <v>41555</v>
      </c>
      <c r="C1880">
        <v>8</v>
      </c>
      <c r="D1880">
        <v>10</v>
      </c>
      <c r="E1880">
        <v>2013</v>
      </c>
      <c r="F1880" s="1">
        <v>41555</v>
      </c>
      <c r="G1880" t="s">
        <v>634</v>
      </c>
      <c r="H1880" t="s">
        <v>293</v>
      </c>
      <c r="I1880" t="s">
        <v>613</v>
      </c>
      <c r="J1880" t="s">
        <v>3267</v>
      </c>
      <c r="K1880" t="s">
        <v>36</v>
      </c>
      <c r="L1880" t="s">
        <v>37</v>
      </c>
      <c r="M1880" t="s">
        <v>27</v>
      </c>
      <c r="N1880" t="s">
        <v>71</v>
      </c>
      <c r="O1880" t="s">
        <v>295</v>
      </c>
      <c r="P1880" t="s">
        <v>1512</v>
      </c>
      <c r="Q1880">
        <v>0</v>
      </c>
      <c r="R1880">
        <v>84</v>
      </c>
      <c r="S1880">
        <v>-16</v>
      </c>
      <c r="T1880">
        <v>6</v>
      </c>
      <c r="U1880" t="b">
        <v>0</v>
      </c>
    </row>
    <row r="1881" spans="1:21" x14ac:dyDescent="0.25">
      <c r="A1881" t="s">
        <v>3266</v>
      </c>
      <c r="B1881" s="1">
        <v>41555</v>
      </c>
      <c r="C1881">
        <v>8</v>
      </c>
      <c r="D1881">
        <v>10</v>
      </c>
      <c r="E1881">
        <v>2013</v>
      </c>
      <c r="F1881" s="1">
        <v>41555</v>
      </c>
      <c r="G1881" t="s">
        <v>634</v>
      </c>
      <c r="H1881" t="s">
        <v>293</v>
      </c>
      <c r="I1881" t="s">
        <v>613</v>
      </c>
      <c r="J1881" t="s">
        <v>3267</v>
      </c>
      <c r="K1881" t="s">
        <v>36</v>
      </c>
      <c r="L1881" t="s">
        <v>37</v>
      </c>
      <c r="M1881" t="s">
        <v>27</v>
      </c>
      <c r="N1881" t="s">
        <v>28</v>
      </c>
      <c r="O1881" t="s">
        <v>54</v>
      </c>
      <c r="P1881" t="s">
        <v>3202</v>
      </c>
      <c r="Q1881">
        <v>1</v>
      </c>
      <c r="R1881">
        <v>31</v>
      </c>
      <c r="S1881">
        <v>-29</v>
      </c>
      <c r="T1881">
        <v>2</v>
      </c>
      <c r="U1881" t="b">
        <v>0</v>
      </c>
    </row>
    <row r="1882" spans="1:21" x14ac:dyDescent="0.25">
      <c r="A1882" t="s">
        <v>3268</v>
      </c>
      <c r="B1882" s="1">
        <v>41555</v>
      </c>
      <c r="C1882">
        <v>8</v>
      </c>
      <c r="D1882">
        <v>10</v>
      </c>
      <c r="E1882">
        <v>2013</v>
      </c>
      <c r="F1882" s="1">
        <v>41555</v>
      </c>
      <c r="G1882" t="s">
        <v>3269</v>
      </c>
      <c r="H1882" t="s">
        <v>33</v>
      </c>
      <c r="I1882" t="s">
        <v>34</v>
      </c>
      <c r="J1882" t="s">
        <v>3270</v>
      </c>
      <c r="K1882" t="s">
        <v>36</v>
      </c>
      <c r="L1882" t="s">
        <v>37</v>
      </c>
      <c r="M1882" t="s">
        <v>38</v>
      </c>
      <c r="N1882" t="s">
        <v>28</v>
      </c>
      <c r="O1882" t="s">
        <v>39</v>
      </c>
      <c r="P1882" t="s">
        <v>3271</v>
      </c>
      <c r="Q1882">
        <v>0</v>
      </c>
      <c r="R1882">
        <v>8</v>
      </c>
      <c r="S1882">
        <v>1</v>
      </c>
      <c r="T1882">
        <v>2</v>
      </c>
      <c r="U1882" t="b">
        <v>1</v>
      </c>
    </row>
    <row r="1883" spans="1:21" x14ac:dyDescent="0.25">
      <c r="A1883" t="s">
        <v>3272</v>
      </c>
      <c r="B1883" s="1">
        <v>41556</v>
      </c>
      <c r="C1883">
        <v>9</v>
      </c>
      <c r="D1883">
        <v>10</v>
      </c>
      <c r="E1883">
        <v>2013</v>
      </c>
      <c r="F1883" s="1">
        <v>41556</v>
      </c>
      <c r="G1883" t="s">
        <v>3273</v>
      </c>
      <c r="H1883" t="s">
        <v>293</v>
      </c>
      <c r="I1883" t="s">
        <v>1319</v>
      </c>
      <c r="J1883" t="s">
        <v>1320</v>
      </c>
      <c r="K1883" t="s">
        <v>36</v>
      </c>
      <c r="L1883" t="s">
        <v>26</v>
      </c>
      <c r="M1883" t="s">
        <v>27</v>
      </c>
      <c r="N1883" t="s">
        <v>71</v>
      </c>
      <c r="O1883" t="s">
        <v>72</v>
      </c>
      <c r="P1883" t="s">
        <v>2036</v>
      </c>
      <c r="Q1883">
        <v>1</v>
      </c>
      <c r="R1883">
        <v>220</v>
      </c>
      <c r="S1883">
        <v>-202</v>
      </c>
      <c r="T1883">
        <v>1</v>
      </c>
      <c r="U1883" t="b">
        <v>1</v>
      </c>
    </row>
    <row r="1884" spans="1:21" x14ac:dyDescent="0.25">
      <c r="A1884" t="s">
        <v>3272</v>
      </c>
      <c r="B1884" s="1">
        <v>41556</v>
      </c>
      <c r="C1884">
        <v>9</v>
      </c>
      <c r="D1884">
        <v>10</v>
      </c>
      <c r="E1884">
        <v>2013</v>
      </c>
      <c r="F1884" s="1">
        <v>41556</v>
      </c>
      <c r="G1884" t="s">
        <v>3273</v>
      </c>
      <c r="H1884" t="s">
        <v>293</v>
      </c>
      <c r="I1884" t="s">
        <v>1319</v>
      </c>
      <c r="J1884" t="s">
        <v>1320</v>
      </c>
      <c r="K1884" t="s">
        <v>36</v>
      </c>
      <c r="L1884" t="s">
        <v>26</v>
      </c>
      <c r="M1884" t="s">
        <v>27</v>
      </c>
      <c r="N1884" t="s">
        <v>71</v>
      </c>
      <c r="O1884" t="s">
        <v>295</v>
      </c>
      <c r="P1884" t="s">
        <v>3274</v>
      </c>
      <c r="Q1884">
        <v>0</v>
      </c>
      <c r="R1884">
        <v>41</v>
      </c>
      <c r="S1884">
        <v>13</v>
      </c>
      <c r="T1884">
        <v>2</v>
      </c>
      <c r="U1884" t="b">
        <v>0</v>
      </c>
    </row>
    <row r="1885" spans="1:21" x14ac:dyDescent="0.25">
      <c r="A1885" t="s">
        <v>3272</v>
      </c>
      <c r="B1885" s="1">
        <v>41556</v>
      </c>
      <c r="C1885">
        <v>9</v>
      </c>
      <c r="D1885">
        <v>10</v>
      </c>
      <c r="E1885">
        <v>2013</v>
      </c>
      <c r="F1885" s="1">
        <v>41556</v>
      </c>
      <c r="G1885" t="s">
        <v>3273</v>
      </c>
      <c r="H1885" t="s">
        <v>293</v>
      </c>
      <c r="I1885" t="s">
        <v>1319</v>
      </c>
      <c r="J1885" t="s">
        <v>1320</v>
      </c>
      <c r="K1885" t="s">
        <v>36</v>
      </c>
      <c r="L1885" t="s">
        <v>26</v>
      </c>
      <c r="M1885" t="s">
        <v>27</v>
      </c>
      <c r="N1885" t="s">
        <v>28</v>
      </c>
      <c r="O1885" t="s">
        <v>227</v>
      </c>
      <c r="P1885" t="s">
        <v>3275</v>
      </c>
      <c r="Q1885">
        <v>1</v>
      </c>
      <c r="R1885">
        <v>19</v>
      </c>
      <c r="S1885">
        <v>-9</v>
      </c>
      <c r="T1885">
        <v>9</v>
      </c>
      <c r="U1885" t="b">
        <v>0</v>
      </c>
    </row>
    <row r="1886" spans="1:21" x14ac:dyDescent="0.25">
      <c r="A1886" t="s">
        <v>3276</v>
      </c>
      <c r="B1886" s="1">
        <v>41556</v>
      </c>
      <c r="C1886">
        <v>9</v>
      </c>
      <c r="D1886">
        <v>10</v>
      </c>
      <c r="E1886">
        <v>2013</v>
      </c>
      <c r="F1886" s="1">
        <v>41556</v>
      </c>
      <c r="G1886" t="s">
        <v>145</v>
      </c>
      <c r="H1886" t="s">
        <v>120</v>
      </c>
      <c r="I1886" t="s">
        <v>446</v>
      </c>
      <c r="J1886" t="s">
        <v>446</v>
      </c>
      <c r="K1886" t="s">
        <v>47</v>
      </c>
      <c r="L1886" t="s">
        <v>37</v>
      </c>
      <c r="M1886" t="s">
        <v>38</v>
      </c>
      <c r="N1886" t="s">
        <v>56</v>
      </c>
      <c r="O1886" t="s">
        <v>81</v>
      </c>
      <c r="P1886" t="s">
        <v>2095</v>
      </c>
      <c r="Q1886">
        <v>0</v>
      </c>
      <c r="R1886">
        <v>632</v>
      </c>
      <c r="S1886">
        <v>57</v>
      </c>
      <c r="T1886">
        <v>9</v>
      </c>
      <c r="U1886" t="b">
        <v>1</v>
      </c>
    </row>
    <row r="1887" spans="1:21" x14ac:dyDescent="0.25">
      <c r="A1887" t="s">
        <v>3277</v>
      </c>
      <c r="B1887" s="1">
        <v>41556</v>
      </c>
      <c r="C1887">
        <v>9</v>
      </c>
      <c r="D1887">
        <v>10</v>
      </c>
      <c r="E1887">
        <v>2013</v>
      </c>
      <c r="F1887" s="1">
        <v>41556</v>
      </c>
      <c r="G1887" t="s">
        <v>1325</v>
      </c>
      <c r="H1887" t="s">
        <v>598</v>
      </c>
      <c r="I1887" t="s">
        <v>1658</v>
      </c>
      <c r="J1887" t="s">
        <v>1659</v>
      </c>
      <c r="K1887" t="s">
        <v>36</v>
      </c>
      <c r="L1887" t="s">
        <v>37</v>
      </c>
      <c r="M1887" t="s">
        <v>27</v>
      </c>
      <c r="N1887" t="s">
        <v>71</v>
      </c>
      <c r="O1887" t="s">
        <v>74</v>
      </c>
      <c r="P1887" t="s">
        <v>3278</v>
      </c>
      <c r="Q1887">
        <v>0</v>
      </c>
      <c r="R1887">
        <v>2381</v>
      </c>
      <c r="S1887">
        <v>952</v>
      </c>
      <c r="T1887">
        <v>5</v>
      </c>
      <c r="U1887" t="b">
        <v>0</v>
      </c>
    </row>
    <row r="1888" spans="1:21" x14ac:dyDescent="0.25">
      <c r="A1888" t="s">
        <v>3277</v>
      </c>
      <c r="B1888" s="1">
        <v>41556</v>
      </c>
      <c r="C1888">
        <v>9</v>
      </c>
      <c r="D1888">
        <v>10</v>
      </c>
      <c r="E1888">
        <v>2013</v>
      </c>
      <c r="F1888" s="1">
        <v>41556</v>
      </c>
      <c r="G1888" t="s">
        <v>1325</v>
      </c>
      <c r="H1888" t="s">
        <v>598</v>
      </c>
      <c r="I1888" t="s">
        <v>1658</v>
      </c>
      <c r="J1888" t="s">
        <v>1659</v>
      </c>
      <c r="K1888" t="s">
        <v>36</v>
      </c>
      <c r="L1888" t="s">
        <v>37</v>
      </c>
      <c r="M1888" t="s">
        <v>27</v>
      </c>
      <c r="N1888" t="s">
        <v>28</v>
      </c>
      <c r="O1888" t="s">
        <v>111</v>
      </c>
      <c r="P1888" t="s">
        <v>3279</v>
      </c>
      <c r="Q1888">
        <v>0</v>
      </c>
      <c r="R1888">
        <v>261</v>
      </c>
      <c r="S1888">
        <v>31</v>
      </c>
      <c r="T1888">
        <v>7</v>
      </c>
      <c r="U1888" t="b">
        <v>0</v>
      </c>
    </row>
    <row r="1889" spans="1:21" x14ac:dyDescent="0.25">
      <c r="A1889" t="s">
        <v>3277</v>
      </c>
      <c r="B1889" s="1">
        <v>41556</v>
      </c>
      <c r="C1889">
        <v>9</v>
      </c>
      <c r="D1889">
        <v>10</v>
      </c>
      <c r="E1889">
        <v>2013</v>
      </c>
      <c r="F1889" s="1">
        <v>41556</v>
      </c>
      <c r="G1889" t="s">
        <v>1325</v>
      </c>
      <c r="H1889" t="s">
        <v>598</v>
      </c>
      <c r="I1889" t="s">
        <v>1658</v>
      </c>
      <c r="J1889" t="s">
        <v>1659</v>
      </c>
      <c r="K1889" t="s">
        <v>36</v>
      </c>
      <c r="L1889" t="s">
        <v>37</v>
      </c>
      <c r="M1889" t="s">
        <v>27</v>
      </c>
      <c r="N1889" t="s">
        <v>28</v>
      </c>
      <c r="O1889" t="s">
        <v>54</v>
      </c>
      <c r="P1889" t="s">
        <v>2312</v>
      </c>
      <c r="Q1889">
        <v>0</v>
      </c>
      <c r="R1889">
        <v>382</v>
      </c>
      <c r="S1889">
        <v>4</v>
      </c>
      <c r="T1889">
        <v>3</v>
      </c>
      <c r="U1889" t="b">
        <v>0</v>
      </c>
    </row>
    <row r="1890" spans="1:21" x14ac:dyDescent="0.25">
      <c r="A1890" t="s">
        <v>3280</v>
      </c>
      <c r="B1890" s="1">
        <v>41556</v>
      </c>
      <c r="C1890">
        <v>9</v>
      </c>
      <c r="D1890">
        <v>10</v>
      </c>
      <c r="E1890">
        <v>2013</v>
      </c>
      <c r="F1890" s="1">
        <v>41556</v>
      </c>
      <c r="G1890" t="s">
        <v>3281</v>
      </c>
      <c r="H1890" t="s">
        <v>976</v>
      </c>
      <c r="I1890" t="s">
        <v>1840</v>
      </c>
      <c r="J1890" t="s">
        <v>1841</v>
      </c>
      <c r="K1890" t="s">
        <v>47</v>
      </c>
      <c r="L1890" t="s">
        <v>37</v>
      </c>
      <c r="M1890" t="s">
        <v>38</v>
      </c>
      <c r="N1890" t="s">
        <v>28</v>
      </c>
      <c r="O1890" t="s">
        <v>39</v>
      </c>
      <c r="P1890" t="s">
        <v>3282</v>
      </c>
      <c r="Q1890">
        <v>1</v>
      </c>
      <c r="R1890">
        <v>20</v>
      </c>
      <c r="S1890">
        <v>-1</v>
      </c>
      <c r="T1890">
        <v>5</v>
      </c>
      <c r="U1890" t="b">
        <v>1</v>
      </c>
    </row>
    <row r="1891" spans="1:21" x14ac:dyDescent="0.25">
      <c r="A1891" t="s">
        <v>3277</v>
      </c>
      <c r="B1891" s="1">
        <v>41556</v>
      </c>
      <c r="C1891">
        <v>9</v>
      </c>
      <c r="D1891">
        <v>10</v>
      </c>
      <c r="E1891">
        <v>2013</v>
      </c>
      <c r="F1891" s="1">
        <v>41556</v>
      </c>
      <c r="G1891" t="s">
        <v>1325</v>
      </c>
      <c r="H1891" t="s">
        <v>598</v>
      </c>
      <c r="I1891" t="s">
        <v>1658</v>
      </c>
      <c r="J1891" t="s">
        <v>1659</v>
      </c>
      <c r="K1891" t="s">
        <v>36</v>
      </c>
      <c r="L1891" t="s">
        <v>37</v>
      </c>
      <c r="M1891" t="s">
        <v>27</v>
      </c>
      <c r="N1891" t="s">
        <v>56</v>
      </c>
      <c r="O1891" t="s">
        <v>57</v>
      </c>
      <c r="P1891" t="s">
        <v>3283</v>
      </c>
      <c r="Q1891">
        <v>0</v>
      </c>
      <c r="R1891">
        <v>605</v>
      </c>
      <c r="S1891">
        <v>266</v>
      </c>
      <c r="T1891">
        <v>5</v>
      </c>
      <c r="U1891" t="b">
        <v>0</v>
      </c>
    </row>
    <row r="1892" spans="1:21" x14ac:dyDescent="0.25">
      <c r="A1892" t="s">
        <v>3277</v>
      </c>
      <c r="B1892" s="1">
        <v>41556</v>
      </c>
      <c r="C1892">
        <v>9</v>
      </c>
      <c r="D1892">
        <v>10</v>
      </c>
      <c r="E1892">
        <v>2013</v>
      </c>
      <c r="F1892" s="1">
        <v>41556</v>
      </c>
      <c r="G1892" t="s">
        <v>1325</v>
      </c>
      <c r="H1892" t="s">
        <v>598</v>
      </c>
      <c r="I1892" t="s">
        <v>1658</v>
      </c>
      <c r="J1892" t="s">
        <v>1659</v>
      </c>
      <c r="K1892" t="s">
        <v>36</v>
      </c>
      <c r="L1892" t="s">
        <v>37</v>
      </c>
      <c r="M1892" t="s">
        <v>27</v>
      </c>
      <c r="N1892" t="s">
        <v>56</v>
      </c>
      <c r="O1892" t="s">
        <v>104</v>
      </c>
      <c r="P1892" t="s">
        <v>392</v>
      </c>
      <c r="Q1892">
        <v>0</v>
      </c>
      <c r="R1892">
        <v>304</v>
      </c>
      <c r="S1892">
        <v>64</v>
      </c>
      <c r="T1892">
        <v>4</v>
      </c>
      <c r="U1892" t="b">
        <v>0</v>
      </c>
    </row>
    <row r="1893" spans="1:21" x14ac:dyDescent="0.25">
      <c r="A1893" t="s">
        <v>3284</v>
      </c>
      <c r="B1893" s="1">
        <v>41556</v>
      </c>
      <c r="C1893">
        <v>9</v>
      </c>
      <c r="D1893">
        <v>10</v>
      </c>
      <c r="E1893">
        <v>2013</v>
      </c>
      <c r="F1893" s="1">
        <v>41556</v>
      </c>
      <c r="G1893" t="s">
        <v>188</v>
      </c>
      <c r="H1893" t="s">
        <v>61</v>
      </c>
      <c r="I1893" t="s">
        <v>108</v>
      </c>
      <c r="J1893" t="s">
        <v>3285</v>
      </c>
      <c r="K1893" t="s">
        <v>36</v>
      </c>
      <c r="L1893" t="s">
        <v>37</v>
      </c>
      <c r="M1893" t="s">
        <v>38</v>
      </c>
      <c r="N1893" t="s">
        <v>71</v>
      </c>
      <c r="O1893" t="s">
        <v>295</v>
      </c>
      <c r="P1893" t="s">
        <v>2802</v>
      </c>
      <c r="Q1893">
        <v>0</v>
      </c>
      <c r="R1893">
        <v>426</v>
      </c>
      <c r="S1893">
        <v>136</v>
      </c>
      <c r="T1893">
        <v>9</v>
      </c>
      <c r="U1893" t="b">
        <v>0</v>
      </c>
    </row>
    <row r="1894" spans="1:21" x14ac:dyDescent="0.25">
      <c r="A1894" t="s">
        <v>3284</v>
      </c>
      <c r="B1894" s="1">
        <v>41556</v>
      </c>
      <c r="C1894">
        <v>9</v>
      </c>
      <c r="D1894">
        <v>10</v>
      </c>
      <c r="E1894">
        <v>2013</v>
      </c>
      <c r="F1894" s="1">
        <v>41556</v>
      </c>
      <c r="G1894" t="s">
        <v>188</v>
      </c>
      <c r="H1894" t="s">
        <v>61</v>
      </c>
      <c r="I1894" t="s">
        <v>108</v>
      </c>
      <c r="J1894" t="s">
        <v>3285</v>
      </c>
      <c r="K1894" t="s">
        <v>36</v>
      </c>
      <c r="L1894" t="s">
        <v>37</v>
      </c>
      <c r="M1894" t="s">
        <v>38</v>
      </c>
      <c r="N1894" t="s">
        <v>28</v>
      </c>
      <c r="O1894" t="s">
        <v>48</v>
      </c>
      <c r="P1894" t="s">
        <v>2034</v>
      </c>
      <c r="Q1894">
        <v>0</v>
      </c>
      <c r="R1894">
        <v>44</v>
      </c>
      <c r="S1894">
        <v>9</v>
      </c>
      <c r="T1894">
        <v>3</v>
      </c>
      <c r="U1894" t="b">
        <v>0</v>
      </c>
    </row>
    <row r="1895" spans="1:21" x14ac:dyDescent="0.25">
      <c r="A1895" t="s">
        <v>3284</v>
      </c>
      <c r="B1895" s="1">
        <v>41556</v>
      </c>
      <c r="C1895">
        <v>9</v>
      </c>
      <c r="D1895">
        <v>10</v>
      </c>
      <c r="E1895">
        <v>2013</v>
      </c>
      <c r="F1895" s="1">
        <v>41556</v>
      </c>
      <c r="G1895" t="s">
        <v>188</v>
      </c>
      <c r="H1895" t="s">
        <v>61</v>
      </c>
      <c r="I1895" t="s">
        <v>108</v>
      </c>
      <c r="J1895" t="s">
        <v>3285</v>
      </c>
      <c r="K1895" t="s">
        <v>36</v>
      </c>
      <c r="L1895" t="s">
        <v>37</v>
      </c>
      <c r="M1895" t="s">
        <v>38</v>
      </c>
      <c r="N1895" t="s">
        <v>28</v>
      </c>
      <c r="O1895" t="s">
        <v>111</v>
      </c>
      <c r="P1895" t="s">
        <v>3286</v>
      </c>
      <c r="Q1895">
        <v>0</v>
      </c>
      <c r="R1895">
        <v>29</v>
      </c>
      <c r="S1895">
        <v>1</v>
      </c>
      <c r="T1895">
        <v>3</v>
      </c>
      <c r="U1895" t="b">
        <v>0</v>
      </c>
    </row>
    <row r="1896" spans="1:21" x14ac:dyDescent="0.25">
      <c r="A1896" t="s">
        <v>3284</v>
      </c>
      <c r="B1896" s="1">
        <v>41556</v>
      </c>
      <c r="C1896">
        <v>9</v>
      </c>
      <c r="D1896">
        <v>10</v>
      </c>
      <c r="E1896">
        <v>2013</v>
      </c>
      <c r="F1896" s="1">
        <v>41556</v>
      </c>
      <c r="G1896" t="s">
        <v>188</v>
      </c>
      <c r="H1896" t="s">
        <v>61</v>
      </c>
      <c r="I1896" t="s">
        <v>108</v>
      </c>
      <c r="J1896" t="s">
        <v>3285</v>
      </c>
      <c r="K1896" t="s">
        <v>36</v>
      </c>
      <c r="L1896" t="s">
        <v>37</v>
      </c>
      <c r="M1896" t="s">
        <v>38</v>
      </c>
      <c r="N1896" t="s">
        <v>56</v>
      </c>
      <c r="O1896" t="s">
        <v>104</v>
      </c>
      <c r="P1896" t="s">
        <v>1058</v>
      </c>
      <c r="Q1896">
        <v>0</v>
      </c>
      <c r="R1896">
        <v>107</v>
      </c>
      <c r="S1896">
        <v>9</v>
      </c>
      <c r="T1896">
        <v>1</v>
      </c>
      <c r="U1896" t="b">
        <v>0</v>
      </c>
    </row>
    <row r="1897" spans="1:21" x14ac:dyDescent="0.25">
      <c r="A1897" t="s">
        <v>3287</v>
      </c>
      <c r="B1897" s="1">
        <v>41557</v>
      </c>
      <c r="C1897">
        <v>10</v>
      </c>
      <c r="D1897">
        <v>10</v>
      </c>
      <c r="E1897">
        <v>2013</v>
      </c>
      <c r="F1897" s="1">
        <v>41557</v>
      </c>
      <c r="G1897" t="s">
        <v>3288</v>
      </c>
      <c r="H1897" t="s">
        <v>67</v>
      </c>
      <c r="I1897" t="s">
        <v>68</v>
      </c>
      <c r="J1897" t="s">
        <v>3289</v>
      </c>
      <c r="K1897" t="s">
        <v>25</v>
      </c>
      <c r="L1897" t="s">
        <v>26</v>
      </c>
      <c r="M1897" t="s">
        <v>27</v>
      </c>
      <c r="N1897" t="s">
        <v>71</v>
      </c>
      <c r="O1897" t="s">
        <v>72</v>
      </c>
      <c r="P1897" t="s">
        <v>912</v>
      </c>
      <c r="Q1897">
        <v>0</v>
      </c>
      <c r="R1897">
        <v>369</v>
      </c>
      <c r="S1897">
        <v>140</v>
      </c>
      <c r="T1897">
        <v>3</v>
      </c>
      <c r="U1897" t="b">
        <v>1</v>
      </c>
    </row>
    <row r="1898" spans="1:21" x14ac:dyDescent="0.25">
      <c r="A1898" t="s">
        <v>3290</v>
      </c>
      <c r="B1898" s="1">
        <v>41557</v>
      </c>
      <c r="C1898">
        <v>10</v>
      </c>
      <c r="D1898">
        <v>10</v>
      </c>
      <c r="E1898">
        <v>2013</v>
      </c>
      <c r="F1898" s="1">
        <v>41557</v>
      </c>
      <c r="G1898" t="s">
        <v>1753</v>
      </c>
      <c r="H1898" t="s">
        <v>61</v>
      </c>
      <c r="I1898" t="s">
        <v>115</v>
      </c>
      <c r="J1898" t="s">
        <v>3291</v>
      </c>
      <c r="K1898" t="s">
        <v>36</v>
      </c>
      <c r="L1898" t="s">
        <v>37</v>
      </c>
      <c r="M1898" t="s">
        <v>38</v>
      </c>
      <c r="N1898" t="s">
        <v>56</v>
      </c>
      <c r="O1898" t="s">
        <v>185</v>
      </c>
      <c r="P1898" t="s">
        <v>2701</v>
      </c>
      <c r="Q1898">
        <v>0</v>
      </c>
      <c r="R1898">
        <v>289</v>
      </c>
      <c r="S1898">
        <v>116</v>
      </c>
      <c r="T1898">
        <v>2</v>
      </c>
      <c r="U1898" t="b">
        <v>0</v>
      </c>
    </row>
    <row r="1899" spans="1:21" x14ac:dyDescent="0.25">
      <c r="A1899" t="s">
        <v>3292</v>
      </c>
      <c r="B1899" s="1">
        <v>41557</v>
      </c>
      <c r="C1899">
        <v>10</v>
      </c>
      <c r="D1899">
        <v>10</v>
      </c>
      <c r="E1899">
        <v>2013</v>
      </c>
      <c r="F1899" s="1">
        <v>41557</v>
      </c>
      <c r="G1899" t="s">
        <v>1863</v>
      </c>
      <c r="H1899" t="s">
        <v>44</v>
      </c>
      <c r="I1899" t="s">
        <v>280</v>
      </c>
      <c r="J1899" t="s">
        <v>281</v>
      </c>
      <c r="K1899" t="s">
        <v>47</v>
      </c>
      <c r="L1899" t="s">
        <v>70</v>
      </c>
      <c r="M1899" t="s">
        <v>27</v>
      </c>
      <c r="N1899" t="s">
        <v>56</v>
      </c>
      <c r="O1899" t="s">
        <v>57</v>
      </c>
      <c r="P1899" t="s">
        <v>1430</v>
      </c>
      <c r="Q1899">
        <v>0</v>
      </c>
      <c r="R1899">
        <v>714</v>
      </c>
      <c r="S1899">
        <v>-309</v>
      </c>
      <c r="T1899">
        <v>7</v>
      </c>
      <c r="U1899" t="b">
        <v>0</v>
      </c>
    </row>
    <row r="1900" spans="1:21" x14ac:dyDescent="0.25">
      <c r="A1900" t="s">
        <v>3293</v>
      </c>
      <c r="B1900" s="1">
        <v>41559</v>
      </c>
      <c r="C1900">
        <v>12</v>
      </c>
      <c r="D1900">
        <v>10</v>
      </c>
      <c r="E1900">
        <v>2013</v>
      </c>
      <c r="F1900" s="1">
        <v>41559</v>
      </c>
      <c r="G1900" t="s">
        <v>1461</v>
      </c>
      <c r="H1900" t="s">
        <v>120</v>
      </c>
      <c r="I1900" t="s">
        <v>241</v>
      </c>
      <c r="J1900" t="s">
        <v>242</v>
      </c>
      <c r="K1900" t="s">
        <v>47</v>
      </c>
      <c r="L1900" t="s">
        <v>70</v>
      </c>
      <c r="M1900" t="s">
        <v>98</v>
      </c>
      <c r="N1900" t="s">
        <v>56</v>
      </c>
      <c r="O1900" t="s">
        <v>185</v>
      </c>
      <c r="P1900" t="s">
        <v>3294</v>
      </c>
      <c r="Q1900">
        <v>0</v>
      </c>
      <c r="R1900">
        <v>1115</v>
      </c>
      <c r="S1900">
        <v>178</v>
      </c>
      <c r="T1900">
        <v>9</v>
      </c>
      <c r="U1900" t="b">
        <v>0</v>
      </c>
    </row>
    <row r="1901" spans="1:21" x14ac:dyDescent="0.25">
      <c r="A1901" t="s">
        <v>3295</v>
      </c>
      <c r="B1901" s="1">
        <v>41559</v>
      </c>
      <c r="C1901">
        <v>12</v>
      </c>
      <c r="D1901">
        <v>10</v>
      </c>
      <c r="E1901">
        <v>2013</v>
      </c>
      <c r="F1901" s="1">
        <v>41559</v>
      </c>
      <c r="G1901" t="s">
        <v>3296</v>
      </c>
      <c r="H1901" t="s">
        <v>61</v>
      </c>
      <c r="I1901" t="s">
        <v>108</v>
      </c>
      <c r="J1901" t="s">
        <v>226</v>
      </c>
      <c r="K1901" t="s">
        <v>36</v>
      </c>
      <c r="L1901" t="s">
        <v>26</v>
      </c>
      <c r="M1901" t="s">
        <v>38</v>
      </c>
      <c r="N1901" t="s">
        <v>28</v>
      </c>
      <c r="O1901" t="s">
        <v>48</v>
      </c>
      <c r="P1901" t="s">
        <v>981</v>
      </c>
      <c r="Q1901">
        <v>0</v>
      </c>
      <c r="R1901">
        <v>52</v>
      </c>
      <c r="S1901">
        <v>18</v>
      </c>
      <c r="T1901">
        <v>2</v>
      </c>
      <c r="U1901" t="b">
        <v>0</v>
      </c>
    </row>
    <row r="1902" spans="1:21" x14ac:dyDescent="0.25">
      <c r="A1902" t="s">
        <v>3297</v>
      </c>
      <c r="B1902" s="1">
        <v>41559</v>
      </c>
      <c r="C1902">
        <v>12</v>
      </c>
      <c r="D1902">
        <v>10</v>
      </c>
      <c r="E1902">
        <v>2013</v>
      </c>
      <c r="F1902" s="1">
        <v>41559</v>
      </c>
      <c r="G1902" t="s">
        <v>3298</v>
      </c>
      <c r="H1902" t="s">
        <v>61</v>
      </c>
      <c r="I1902" t="s">
        <v>108</v>
      </c>
      <c r="J1902" t="s">
        <v>1870</v>
      </c>
      <c r="K1902" t="s">
        <v>36</v>
      </c>
      <c r="L1902" t="s">
        <v>70</v>
      </c>
      <c r="M1902" t="s">
        <v>38</v>
      </c>
      <c r="N1902" t="s">
        <v>71</v>
      </c>
      <c r="O1902" t="s">
        <v>74</v>
      </c>
      <c r="P1902" t="s">
        <v>1255</v>
      </c>
      <c r="Q1902">
        <v>0</v>
      </c>
      <c r="R1902">
        <v>470</v>
      </c>
      <c r="S1902">
        <v>73</v>
      </c>
      <c r="T1902">
        <v>9</v>
      </c>
      <c r="U1902" t="b">
        <v>1</v>
      </c>
    </row>
    <row r="1903" spans="1:21" x14ac:dyDescent="0.25">
      <c r="A1903" t="s">
        <v>3297</v>
      </c>
      <c r="B1903" s="1">
        <v>41559</v>
      </c>
      <c r="C1903">
        <v>12</v>
      </c>
      <c r="D1903">
        <v>10</v>
      </c>
      <c r="E1903">
        <v>2013</v>
      </c>
      <c r="F1903" s="1">
        <v>41559</v>
      </c>
      <c r="G1903" t="s">
        <v>3298</v>
      </c>
      <c r="H1903" t="s">
        <v>61</v>
      </c>
      <c r="I1903" t="s">
        <v>108</v>
      </c>
      <c r="J1903" t="s">
        <v>1870</v>
      </c>
      <c r="K1903" t="s">
        <v>36</v>
      </c>
      <c r="L1903" t="s">
        <v>70</v>
      </c>
      <c r="M1903" t="s">
        <v>38</v>
      </c>
      <c r="N1903" t="s">
        <v>71</v>
      </c>
      <c r="O1903" t="s">
        <v>665</v>
      </c>
      <c r="P1903" t="s">
        <v>3299</v>
      </c>
      <c r="Q1903">
        <v>0</v>
      </c>
      <c r="R1903">
        <v>1015</v>
      </c>
      <c r="S1903">
        <v>-500</v>
      </c>
      <c r="T1903">
        <v>3</v>
      </c>
      <c r="U1903" t="b">
        <v>0</v>
      </c>
    </row>
    <row r="1904" spans="1:21" x14ac:dyDescent="0.25">
      <c r="A1904" t="s">
        <v>3297</v>
      </c>
      <c r="B1904" s="1">
        <v>41559</v>
      </c>
      <c r="C1904">
        <v>12</v>
      </c>
      <c r="D1904">
        <v>10</v>
      </c>
      <c r="E1904">
        <v>2013</v>
      </c>
      <c r="F1904" s="1">
        <v>41559</v>
      </c>
      <c r="G1904" t="s">
        <v>3298</v>
      </c>
      <c r="H1904" t="s">
        <v>61</v>
      </c>
      <c r="I1904" t="s">
        <v>108</v>
      </c>
      <c r="J1904" t="s">
        <v>1870</v>
      </c>
      <c r="K1904" t="s">
        <v>36</v>
      </c>
      <c r="L1904" t="s">
        <v>70</v>
      </c>
      <c r="M1904" t="s">
        <v>38</v>
      </c>
      <c r="N1904" t="s">
        <v>28</v>
      </c>
      <c r="O1904" t="s">
        <v>151</v>
      </c>
      <c r="P1904" t="s">
        <v>3061</v>
      </c>
      <c r="Q1904">
        <v>0</v>
      </c>
      <c r="R1904">
        <v>43</v>
      </c>
      <c r="S1904">
        <v>9</v>
      </c>
      <c r="T1904">
        <v>3</v>
      </c>
      <c r="U1904" t="b">
        <v>1</v>
      </c>
    </row>
    <row r="1905" spans="1:21" x14ac:dyDescent="0.25">
      <c r="A1905" t="s">
        <v>3297</v>
      </c>
      <c r="B1905" s="1">
        <v>41559</v>
      </c>
      <c r="C1905">
        <v>12</v>
      </c>
      <c r="D1905">
        <v>10</v>
      </c>
      <c r="E1905">
        <v>2013</v>
      </c>
      <c r="F1905" s="1">
        <v>41559</v>
      </c>
      <c r="G1905" t="s">
        <v>3298</v>
      </c>
      <c r="H1905" t="s">
        <v>61</v>
      </c>
      <c r="I1905" t="s">
        <v>108</v>
      </c>
      <c r="J1905" t="s">
        <v>1870</v>
      </c>
      <c r="K1905" t="s">
        <v>36</v>
      </c>
      <c r="L1905" t="s">
        <v>70</v>
      </c>
      <c r="M1905" t="s">
        <v>38</v>
      </c>
      <c r="N1905" t="s">
        <v>28</v>
      </c>
      <c r="O1905" t="s">
        <v>227</v>
      </c>
      <c r="P1905" t="s">
        <v>995</v>
      </c>
      <c r="Q1905">
        <v>0</v>
      </c>
      <c r="R1905">
        <v>21</v>
      </c>
      <c r="S1905">
        <v>4</v>
      </c>
      <c r="T1905">
        <v>2</v>
      </c>
      <c r="U1905" t="b">
        <v>1</v>
      </c>
    </row>
    <row r="1906" spans="1:21" x14ac:dyDescent="0.25">
      <c r="A1906" t="s">
        <v>3300</v>
      </c>
      <c r="B1906" s="1">
        <v>41559</v>
      </c>
      <c r="C1906">
        <v>12</v>
      </c>
      <c r="D1906">
        <v>10</v>
      </c>
      <c r="E1906">
        <v>2013</v>
      </c>
      <c r="F1906" s="1">
        <v>41559</v>
      </c>
      <c r="G1906" t="s">
        <v>2521</v>
      </c>
      <c r="H1906" t="s">
        <v>44</v>
      </c>
      <c r="I1906" t="s">
        <v>45</v>
      </c>
      <c r="J1906" t="s">
        <v>701</v>
      </c>
      <c r="K1906" t="s">
        <v>47</v>
      </c>
      <c r="L1906" t="s">
        <v>70</v>
      </c>
      <c r="M1906" t="s">
        <v>38</v>
      </c>
      <c r="N1906" t="s">
        <v>28</v>
      </c>
      <c r="O1906" t="s">
        <v>48</v>
      </c>
      <c r="P1906" t="s">
        <v>2841</v>
      </c>
      <c r="Q1906">
        <v>0</v>
      </c>
      <c r="R1906">
        <v>20</v>
      </c>
      <c r="S1906">
        <v>8</v>
      </c>
      <c r="T1906">
        <v>1</v>
      </c>
      <c r="U1906" t="b">
        <v>1</v>
      </c>
    </row>
    <row r="1907" spans="1:21" x14ac:dyDescent="0.25">
      <c r="A1907" t="s">
        <v>3301</v>
      </c>
      <c r="B1907" s="1">
        <v>41559</v>
      </c>
      <c r="C1907">
        <v>12</v>
      </c>
      <c r="D1907">
        <v>10</v>
      </c>
      <c r="E1907">
        <v>2013</v>
      </c>
      <c r="F1907" s="1">
        <v>41559</v>
      </c>
      <c r="G1907" t="s">
        <v>1788</v>
      </c>
      <c r="H1907" t="s">
        <v>976</v>
      </c>
      <c r="I1907" t="s">
        <v>1840</v>
      </c>
      <c r="J1907" t="s">
        <v>1841</v>
      </c>
      <c r="K1907" t="s">
        <v>47</v>
      </c>
      <c r="L1907" t="s">
        <v>70</v>
      </c>
      <c r="M1907" t="s">
        <v>38</v>
      </c>
      <c r="N1907" t="s">
        <v>28</v>
      </c>
      <c r="O1907" t="s">
        <v>90</v>
      </c>
      <c r="P1907" t="s">
        <v>1406</v>
      </c>
      <c r="Q1907">
        <v>1</v>
      </c>
      <c r="R1907">
        <v>94</v>
      </c>
      <c r="S1907">
        <v>-19</v>
      </c>
      <c r="T1907">
        <v>3</v>
      </c>
      <c r="U1907" t="b">
        <v>0</v>
      </c>
    </row>
    <row r="1908" spans="1:21" x14ac:dyDescent="0.25">
      <c r="A1908" t="s">
        <v>3302</v>
      </c>
      <c r="B1908" s="1">
        <v>41579</v>
      </c>
      <c r="C1908">
        <v>1</v>
      </c>
      <c r="D1908">
        <v>11</v>
      </c>
      <c r="E1908">
        <v>2013</v>
      </c>
      <c r="F1908" s="1">
        <v>41579</v>
      </c>
      <c r="G1908" t="s">
        <v>3303</v>
      </c>
      <c r="H1908" t="s">
        <v>67</v>
      </c>
      <c r="I1908" t="s">
        <v>496</v>
      </c>
      <c r="J1908" t="s">
        <v>2074</v>
      </c>
      <c r="K1908" t="s">
        <v>25</v>
      </c>
      <c r="L1908" t="s">
        <v>26</v>
      </c>
      <c r="M1908" t="s">
        <v>27</v>
      </c>
      <c r="N1908" t="s">
        <v>56</v>
      </c>
      <c r="O1908" t="s">
        <v>57</v>
      </c>
      <c r="P1908" t="s">
        <v>3304</v>
      </c>
      <c r="Q1908">
        <v>0</v>
      </c>
      <c r="R1908">
        <v>800</v>
      </c>
      <c r="S1908">
        <v>168</v>
      </c>
      <c r="T1908">
        <v>3</v>
      </c>
      <c r="U1908" t="b">
        <v>1</v>
      </c>
    </row>
    <row r="1909" spans="1:21" x14ac:dyDescent="0.25">
      <c r="A1909" t="s">
        <v>3305</v>
      </c>
      <c r="B1909" s="1">
        <v>41579</v>
      </c>
      <c r="C1909">
        <v>1</v>
      </c>
      <c r="D1909">
        <v>11</v>
      </c>
      <c r="E1909">
        <v>2013</v>
      </c>
      <c r="F1909" s="1">
        <v>41579</v>
      </c>
      <c r="G1909" t="s">
        <v>713</v>
      </c>
      <c r="H1909" t="s">
        <v>67</v>
      </c>
      <c r="I1909" t="s">
        <v>68</v>
      </c>
      <c r="J1909" t="s">
        <v>255</v>
      </c>
      <c r="K1909" t="s">
        <v>25</v>
      </c>
      <c r="L1909" t="s">
        <v>37</v>
      </c>
      <c r="M1909" t="s">
        <v>38</v>
      </c>
      <c r="N1909" t="s">
        <v>71</v>
      </c>
      <c r="O1909" t="s">
        <v>665</v>
      </c>
      <c r="P1909" t="s">
        <v>3306</v>
      </c>
      <c r="Q1909">
        <v>0</v>
      </c>
      <c r="R1909">
        <v>816</v>
      </c>
      <c r="S1909">
        <v>363</v>
      </c>
      <c r="T1909">
        <v>2</v>
      </c>
      <c r="U1909" t="b">
        <v>1</v>
      </c>
    </row>
    <row r="1910" spans="1:21" x14ac:dyDescent="0.25">
      <c r="A1910" t="s">
        <v>3305</v>
      </c>
      <c r="B1910" s="1">
        <v>41579</v>
      </c>
      <c r="C1910">
        <v>1</v>
      </c>
      <c r="D1910">
        <v>11</v>
      </c>
      <c r="E1910">
        <v>2013</v>
      </c>
      <c r="F1910" s="1">
        <v>41579</v>
      </c>
      <c r="G1910" t="s">
        <v>713</v>
      </c>
      <c r="H1910" t="s">
        <v>67</v>
      </c>
      <c r="I1910" t="s">
        <v>68</v>
      </c>
      <c r="J1910" t="s">
        <v>255</v>
      </c>
      <c r="K1910" t="s">
        <v>25</v>
      </c>
      <c r="L1910" t="s">
        <v>37</v>
      </c>
      <c r="M1910" t="s">
        <v>38</v>
      </c>
      <c r="N1910" t="s">
        <v>28</v>
      </c>
      <c r="O1910" t="s">
        <v>54</v>
      </c>
      <c r="P1910" t="s">
        <v>211</v>
      </c>
      <c r="Q1910">
        <v>0</v>
      </c>
      <c r="R1910">
        <v>168</v>
      </c>
      <c r="S1910">
        <v>-4</v>
      </c>
      <c r="T1910">
        <v>3</v>
      </c>
      <c r="U1910" t="b">
        <v>1</v>
      </c>
    </row>
    <row r="1911" spans="1:21" x14ac:dyDescent="0.25">
      <c r="A1911" t="s">
        <v>3307</v>
      </c>
      <c r="B1911" s="1">
        <v>41580</v>
      </c>
      <c r="C1911">
        <v>2</v>
      </c>
      <c r="D1911">
        <v>11</v>
      </c>
      <c r="E1911">
        <v>2013</v>
      </c>
      <c r="F1911" s="1">
        <v>41580</v>
      </c>
      <c r="G1911" t="s">
        <v>3308</v>
      </c>
      <c r="H1911" t="s">
        <v>320</v>
      </c>
      <c r="I1911" t="s">
        <v>3309</v>
      </c>
      <c r="J1911" t="s">
        <v>3310</v>
      </c>
      <c r="K1911" t="s">
        <v>36</v>
      </c>
      <c r="L1911" t="s">
        <v>37</v>
      </c>
      <c r="M1911" t="s">
        <v>38</v>
      </c>
      <c r="N1911" t="s">
        <v>28</v>
      </c>
      <c r="O1911" t="s">
        <v>48</v>
      </c>
      <c r="P1911" t="s">
        <v>1166</v>
      </c>
      <c r="Q1911">
        <v>0</v>
      </c>
      <c r="R1911">
        <v>19</v>
      </c>
      <c r="S1911">
        <v>4</v>
      </c>
      <c r="T1911">
        <v>1</v>
      </c>
      <c r="U1911" t="b">
        <v>0</v>
      </c>
    </row>
    <row r="1912" spans="1:21" x14ac:dyDescent="0.25">
      <c r="A1912" t="s">
        <v>3311</v>
      </c>
      <c r="B1912" s="1">
        <v>41580</v>
      </c>
      <c r="C1912">
        <v>2</v>
      </c>
      <c r="D1912">
        <v>11</v>
      </c>
      <c r="E1912">
        <v>2013</v>
      </c>
      <c r="F1912" s="1">
        <v>41580</v>
      </c>
      <c r="G1912" t="s">
        <v>2343</v>
      </c>
      <c r="H1912" t="s">
        <v>61</v>
      </c>
      <c r="I1912" t="s">
        <v>308</v>
      </c>
      <c r="J1912" t="s">
        <v>3312</v>
      </c>
      <c r="K1912" t="s">
        <v>36</v>
      </c>
      <c r="L1912" t="s">
        <v>37</v>
      </c>
      <c r="M1912" t="s">
        <v>38</v>
      </c>
      <c r="N1912" t="s">
        <v>71</v>
      </c>
      <c r="O1912" t="s">
        <v>74</v>
      </c>
      <c r="P1912" t="s">
        <v>3313</v>
      </c>
      <c r="Q1912">
        <v>0</v>
      </c>
      <c r="R1912">
        <v>309</v>
      </c>
      <c r="S1912">
        <v>82</v>
      </c>
      <c r="T1912">
        <v>2</v>
      </c>
      <c r="U1912" t="b">
        <v>0</v>
      </c>
    </row>
    <row r="1913" spans="1:21" x14ac:dyDescent="0.25">
      <c r="A1913" t="s">
        <v>3314</v>
      </c>
      <c r="B1913" s="1">
        <v>41580</v>
      </c>
      <c r="C1913">
        <v>2</v>
      </c>
      <c r="D1913">
        <v>11</v>
      </c>
      <c r="E1913">
        <v>2013</v>
      </c>
      <c r="F1913" s="1">
        <v>41580</v>
      </c>
      <c r="G1913" t="s">
        <v>3315</v>
      </c>
      <c r="H1913" t="s">
        <v>120</v>
      </c>
      <c r="I1913" t="s">
        <v>241</v>
      </c>
      <c r="J1913" t="s">
        <v>242</v>
      </c>
      <c r="K1913" t="s">
        <v>47</v>
      </c>
      <c r="L1913" t="s">
        <v>37</v>
      </c>
      <c r="M1913" t="s">
        <v>38</v>
      </c>
      <c r="N1913" t="s">
        <v>28</v>
      </c>
      <c r="O1913" t="s">
        <v>39</v>
      </c>
      <c r="P1913" t="s">
        <v>129</v>
      </c>
      <c r="Q1913">
        <v>0</v>
      </c>
      <c r="R1913">
        <v>112</v>
      </c>
      <c r="S1913">
        <v>37</v>
      </c>
      <c r="T1913">
        <v>4</v>
      </c>
      <c r="U1913" t="b">
        <v>1</v>
      </c>
    </row>
    <row r="1914" spans="1:21" x14ac:dyDescent="0.25">
      <c r="A1914" t="s">
        <v>3316</v>
      </c>
      <c r="B1914" s="1">
        <v>41580</v>
      </c>
      <c r="C1914">
        <v>2</v>
      </c>
      <c r="D1914">
        <v>11</v>
      </c>
      <c r="E1914">
        <v>2013</v>
      </c>
      <c r="F1914" s="1">
        <v>41580</v>
      </c>
      <c r="G1914" t="s">
        <v>980</v>
      </c>
      <c r="H1914" t="s">
        <v>120</v>
      </c>
      <c r="I1914" t="s">
        <v>778</v>
      </c>
      <c r="J1914" t="s">
        <v>2215</v>
      </c>
      <c r="K1914" t="s">
        <v>47</v>
      </c>
      <c r="L1914" t="s">
        <v>37</v>
      </c>
      <c r="M1914" t="s">
        <v>38</v>
      </c>
      <c r="N1914" t="s">
        <v>28</v>
      </c>
      <c r="O1914" t="s">
        <v>48</v>
      </c>
      <c r="P1914" t="s">
        <v>1342</v>
      </c>
      <c r="Q1914">
        <v>0</v>
      </c>
      <c r="R1914">
        <v>81</v>
      </c>
      <c r="S1914">
        <v>41</v>
      </c>
      <c r="T1914">
        <v>3</v>
      </c>
      <c r="U1914" t="b">
        <v>1</v>
      </c>
    </row>
    <row r="1915" spans="1:21" x14ac:dyDescent="0.25">
      <c r="A1915" t="s">
        <v>3316</v>
      </c>
      <c r="B1915" s="1">
        <v>41580</v>
      </c>
      <c r="C1915">
        <v>2</v>
      </c>
      <c r="D1915">
        <v>11</v>
      </c>
      <c r="E1915">
        <v>2013</v>
      </c>
      <c r="F1915" s="1">
        <v>41580</v>
      </c>
      <c r="G1915" t="s">
        <v>980</v>
      </c>
      <c r="H1915" t="s">
        <v>120</v>
      </c>
      <c r="I1915" t="s">
        <v>778</v>
      </c>
      <c r="J1915" t="s">
        <v>2215</v>
      </c>
      <c r="K1915" t="s">
        <v>47</v>
      </c>
      <c r="L1915" t="s">
        <v>37</v>
      </c>
      <c r="M1915" t="s">
        <v>38</v>
      </c>
      <c r="N1915" t="s">
        <v>28</v>
      </c>
      <c r="O1915" t="s">
        <v>39</v>
      </c>
      <c r="P1915" t="s">
        <v>1135</v>
      </c>
      <c r="Q1915">
        <v>0</v>
      </c>
      <c r="R1915">
        <v>11</v>
      </c>
      <c r="S1915">
        <v>4</v>
      </c>
      <c r="T1915">
        <v>1</v>
      </c>
      <c r="U1915" t="b">
        <v>0</v>
      </c>
    </row>
    <row r="1916" spans="1:21" x14ac:dyDescent="0.25">
      <c r="A1916" t="s">
        <v>3317</v>
      </c>
      <c r="B1916" s="1">
        <v>41580</v>
      </c>
      <c r="C1916">
        <v>2</v>
      </c>
      <c r="D1916">
        <v>11</v>
      </c>
      <c r="E1916">
        <v>2013</v>
      </c>
      <c r="F1916" s="1">
        <v>41580</v>
      </c>
      <c r="G1916" t="s">
        <v>2067</v>
      </c>
      <c r="H1916" t="s">
        <v>33</v>
      </c>
      <c r="I1916" t="s">
        <v>34</v>
      </c>
      <c r="J1916" t="s">
        <v>2409</v>
      </c>
      <c r="K1916" t="s">
        <v>36</v>
      </c>
      <c r="L1916" t="s">
        <v>70</v>
      </c>
      <c r="M1916" t="s">
        <v>38</v>
      </c>
      <c r="N1916" t="s">
        <v>71</v>
      </c>
      <c r="O1916" t="s">
        <v>72</v>
      </c>
      <c r="P1916" t="s">
        <v>3084</v>
      </c>
      <c r="Q1916">
        <v>0</v>
      </c>
      <c r="R1916">
        <v>1973</v>
      </c>
      <c r="S1916">
        <v>767</v>
      </c>
      <c r="T1916">
        <v>5</v>
      </c>
      <c r="U1916" t="b">
        <v>0</v>
      </c>
    </row>
    <row r="1917" spans="1:21" x14ac:dyDescent="0.25">
      <c r="A1917" t="s">
        <v>3317</v>
      </c>
      <c r="B1917" s="1">
        <v>41580</v>
      </c>
      <c r="C1917">
        <v>2</v>
      </c>
      <c r="D1917">
        <v>11</v>
      </c>
      <c r="E1917">
        <v>2013</v>
      </c>
      <c r="F1917" s="1">
        <v>41580</v>
      </c>
      <c r="G1917" t="s">
        <v>2067</v>
      </c>
      <c r="H1917" t="s">
        <v>33</v>
      </c>
      <c r="I1917" t="s">
        <v>34</v>
      </c>
      <c r="J1917" t="s">
        <v>2409</v>
      </c>
      <c r="K1917" t="s">
        <v>36</v>
      </c>
      <c r="L1917" t="s">
        <v>70</v>
      </c>
      <c r="M1917" t="s">
        <v>38</v>
      </c>
      <c r="N1917" t="s">
        <v>71</v>
      </c>
      <c r="O1917" t="s">
        <v>295</v>
      </c>
      <c r="P1917" t="s">
        <v>1896</v>
      </c>
      <c r="Q1917">
        <v>0</v>
      </c>
      <c r="R1917">
        <v>170</v>
      </c>
      <c r="S1917">
        <v>75</v>
      </c>
      <c r="T1917">
        <v>3</v>
      </c>
      <c r="U1917" t="b">
        <v>0</v>
      </c>
    </row>
    <row r="1918" spans="1:21" x14ac:dyDescent="0.25">
      <c r="A1918" t="s">
        <v>3317</v>
      </c>
      <c r="B1918" s="1">
        <v>41580</v>
      </c>
      <c r="C1918">
        <v>2</v>
      </c>
      <c r="D1918">
        <v>11</v>
      </c>
      <c r="E1918">
        <v>2013</v>
      </c>
      <c r="F1918" s="1">
        <v>41580</v>
      </c>
      <c r="G1918" t="s">
        <v>2067</v>
      </c>
      <c r="H1918" t="s">
        <v>33</v>
      </c>
      <c r="I1918" t="s">
        <v>34</v>
      </c>
      <c r="J1918" t="s">
        <v>2409</v>
      </c>
      <c r="K1918" t="s">
        <v>36</v>
      </c>
      <c r="L1918" t="s">
        <v>70</v>
      </c>
      <c r="M1918" t="s">
        <v>38</v>
      </c>
      <c r="N1918" t="s">
        <v>28</v>
      </c>
      <c r="O1918" t="s">
        <v>39</v>
      </c>
      <c r="P1918" t="s">
        <v>3318</v>
      </c>
      <c r="Q1918">
        <v>0</v>
      </c>
      <c r="R1918">
        <v>13</v>
      </c>
      <c r="S1918">
        <v>3</v>
      </c>
      <c r="T1918">
        <v>2</v>
      </c>
      <c r="U1918" t="b">
        <v>0</v>
      </c>
    </row>
    <row r="1919" spans="1:21" x14ac:dyDescent="0.25">
      <c r="A1919" t="s">
        <v>3317</v>
      </c>
      <c r="B1919" s="1">
        <v>41580</v>
      </c>
      <c r="C1919">
        <v>2</v>
      </c>
      <c r="D1919">
        <v>11</v>
      </c>
      <c r="E1919">
        <v>2013</v>
      </c>
      <c r="F1919" s="1">
        <v>41580</v>
      </c>
      <c r="G1919" t="s">
        <v>2067</v>
      </c>
      <c r="H1919" t="s">
        <v>33</v>
      </c>
      <c r="I1919" t="s">
        <v>34</v>
      </c>
      <c r="J1919" t="s">
        <v>2409</v>
      </c>
      <c r="K1919" t="s">
        <v>36</v>
      </c>
      <c r="L1919" t="s">
        <v>70</v>
      </c>
      <c r="M1919" t="s">
        <v>38</v>
      </c>
      <c r="N1919" t="s">
        <v>28</v>
      </c>
      <c r="O1919" t="s">
        <v>39</v>
      </c>
      <c r="P1919" t="s">
        <v>3319</v>
      </c>
      <c r="Q1919">
        <v>0</v>
      </c>
      <c r="R1919">
        <v>145</v>
      </c>
      <c r="S1919">
        <v>44</v>
      </c>
      <c r="T1919">
        <v>3</v>
      </c>
      <c r="U1919" t="b">
        <v>1</v>
      </c>
    </row>
    <row r="1920" spans="1:21" x14ac:dyDescent="0.25">
      <c r="A1920" t="s">
        <v>3320</v>
      </c>
      <c r="B1920" s="1">
        <v>41581</v>
      </c>
      <c r="C1920">
        <v>3</v>
      </c>
      <c r="D1920">
        <v>11</v>
      </c>
      <c r="E1920">
        <v>2013</v>
      </c>
      <c r="F1920" s="1">
        <v>41581</v>
      </c>
      <c r="G1920" t="s">
        <v>3321</v>
      </c>
      <c r="H1920" t="s">
        <v>320</v>
      </c>
      <c r="I1920" t="s">
        <v>321</v>
      </c>
      <c r="J1920" t="s">
        <v>321</v>
      </c>
      <c r="K1920" t="s">
        <v>36</v>
      </c>
      <c r="L1920" t="s">
        <v>37</v>
      </c>
      <c r="M1920" t="s">
        <v>38</v>
      </c>
      <c r="N1920" t="s">
        <v>28</v>
      </c>
      <c r="O1920" t="s">
        <v>48</v>
      </c>
      <c r="P1920" t="s">
        <v>2706</v>
      </c>
      <c r="Q1920">
        <v>0</v>
      </c>
      <c r="R1920">
        <v>133</v>
      </c>
      <c r="S1920">
        <v>44</v>
      </c>
      <c r="T1920">
        <v>3</v>
      </c>
      <c r="U1920" t="b">
        <v>0</v>
      </c>
    </row>
    <row r="1921" spans="1:21" x14ac:dyDescent="0.25">
      <c r="A1921" t="s">
        <v>3320</v>
      </c>
      <c r="B1921" s="1">
        <v>41581</v>
      </c>
      <c r="C1921">
        <v>3</v>
      </c>
      <c r="D1921">
        <v>11</v>
      </c>
      <c r="E1921">
        <v>2013</v>
      </c>
      <c r="F1921" s="1">
        <v>41581</v>
      </c>
      <c r="G1921" t="s">
        <v>3321</v>
      </c>
      <c r="H1921" t="s">
        <v>320</v>
      </c>
      <c r="I1921" t="s">
        <v>321</v>
      </c>
      <c r="J1921" t="s">
        <v>321</v>
      </c>
      <c r="K1921" t="s">
        <v>36</v>
      </c>
      <c r="L1921" t="s">
        <v>37</v>
      </c>
      <c r="M1921" t="s">
        <v>38</v>
      </c>
      <c r="N1921" t="s">
        <v>28</v>
      </c>
      <c r="O1921" t="s">
        <v>39</v>
      </c>
      <c r="P1921" t="s">
        <v>2114</v>
      </c>
      <c r="Q1921">
        <v>0</v>
      </c>
      <c r="R1921">
        <v>296</v>
      </c>
      <c r="S1921">
        <v>50</v>
      </c>
      <c r="T1921">
        <v>10</v>
      </c>
      <c r="U1921" t="b">
        <v>1</v>
      </c>
    </row>
    <row r="1922" spans="1:21" x14ac:dyDescent="0.25">
      <c r="A1922" t="s">
        <v>3320</v>
      </c>
      <c r="B1922" s="1">
        <v>41581</v>
      </c>
      <c r="C1922">
        <v>3</v>
      </c>
      <c r="D1922">
        <v>11</v>
      </c>
      <c r="E1922">
        <v>2013</v>
      </c>
      <c r="F1922" s="1">
        <v>41581</v>
      </c>
      <c r="G1922" t="s">
        <v>3321</v>
      </c>
      <c r="H1922" t="s">
        <v>320</v>
      </c>
      <c r="I1922" t="s">
        <v>321</v>
      </c>
      <c r="J1922" t="s">
        <v>321</v>
      </c>
      <c r="K1922" t="s">
        <v>36</v>
      </c>
      <c r="L1922" t="s">
        <v>37</v>
      </c>
      <c r="M1922" t="s">
        <v>38</v>
      </c>
      <c r="N1922" t="s">
        <v>56</v>
      </c>
      <c r="O1922" t="s">
        <v>104</v>
      </c>
      <c r="P1922" t="s">
        <v>3322</v>
      </c>
      <c r="Q1922">
        <v>0</v>
      </c>
      <c r="R1922">
        <v>464</v>
      </c>
      <c r="S1922">
        <v>28</v>
      </c>
      <c r="T1922">
        <v>3</v>
      </c>
      <c r="U1922" t="b">
        <v>1</v>
      </c>
    </row>
    <row r="1923" spans="1:21" x14ac:dyDescent="0.25">
      <c r="A1923" t="s">
        <v>3323</v>
      </c>
      <c r="B1923" s="1">
        <v>41581</v>
      </c>
      <c r="C1923">
        <v>3</v>
      </c>
      <c r="D1923">
        <v>11</v>
      </c>
      <c r="E1923">
        <v>2013</v>
      </c>
      <c r="F1923" s="1">
        <v>41581</v>
      </c>
      <c r="G1923" t="s">
        <v>1192</v>
      </c>
      <c r="H1923" t="s">
        <v>61</v>
      </c>
      <c r="I1923" t="s">
        <v>450</v>
      </c>
      <c r="J1923" t="s">
        <v>2711</v>
      </c>
      <c r="K1923" t="s">
        <v>36</v>
      </c>
      <c r="L1923" t="s">
        <v>70</v>
      </c>
      <c r="M1923" t="s">
        <v>27</v>
      </c>
      <c r="N1923" t="s">
        <v>28</v>
      </c>
      <c r="O1923" t="s">
        <v>54</v>
      </c>
      <c r="P1923" t="s">
        <v>1293</v>
      </c>
      <c r="Q1923">
        <v>0</v>
      </c>
      <c r="R1923">
        <v>110</v>
      </c>
      <c r="S1923">
        <v>2</v>
      </c>
      <c r="T1923">
        <v>7</v>
      </c>
      <c r="U1923" t="b">
        <v>1</v>
      </c>
    </row>
    <row r="1924" spans="1:21" x14ac:dyDescent="0.25">
      <c r="A1924" t="s">
        <v>3324</v>
      </c>
      <c r="B1924" s="1">
        <v>41581</v>
      </c>
      <c r="C1924">
        <v>3</v>
      </c>
      <c r="D1924">
        <v>11</v>
      </c>
      <c r="E1924">
        <v>2013</v>
      </c>
      <c r="F1924" s="1">
        <v>41581</v>
      </c>
      <c r="G1924" t="s">
        <v>3325</v>
      </c>
      <c r="H1924" t="s">
        <v>67</v>
      </c>
      <c r="I1924" t="s">
        <v>68</v>
      </c>
      <c r="J1924" t="s">
        <v>2538</v>
      </c>
      <c r="K1924" t="s">
        <v>25</v>
      </c>
      <c r="L1924" t="s">
        <v>37</v>
      </c>
      <c r="M1924" t="s">
        <v>268</v>
      </c>
      <c r="N1924" t="s">
        <v>28</v>
      </c>
      <c r="O1924" t="s">
        <v>39</v>
      </c>
      <c r="P1924" t="s">
        <v>203</v>
      </c>
      <c r="Q1924">
        <v>0</v>
      </c>
      <c r="R1924">
        <v>233</v>
      </c>
      <c r="S1924">
        <v>67</v>
      </c>
      <c r="T1924">
        <v>8</v>
      </c>
      <c r="U1924" t="b">
        <v>0</v>
      </c>
    </row>
    <row r="1925" spans="1:21" x14ac:dyDescent="0.25">
      <c r="A1925" t="s">
        <v>3326</v>
      </c>
      <c r="B1925" s="1">
        <v>41581</v>
      </c>
      <c r="C1925">
        <v>3</v>
      </c>
      <c r="D1925">
        <v>11</v>
      </c>
      <c r="E1925">
        <v>2013</v>
      </c>
      <c r="F1925" s="1">
        <v>41581</v>
      </c>
      <c r="G1925" t="s">
        <v>2196</v>
      </c>
      <c r="H1925" t="s">
        <v>44</v>
      </c>
      <c r="I1925" t="s">
        <v>178</v>
      </c>
      <c r="J1925" t="s">
        <v>2714</v>
      </c>
      <c r="K1925" t="s">
        <v>47</v>
      </c>
      <c r="L1925" t="s">
        <v>37</v>
      </c>
      <c r="M1925" t="s">
        <v>38</v>
      </c>
      <c r="N1925" t="s">
        <v>28</v>
      </c>
      <c r="O1925" t="s">
        <v>48</v>
      </c>
      <c r="P1925" t="s">
        <v>417</v>
      </c>
      <c r="Q1925">
        <v>0</v>
      </c>
      <c r="R1925">
        <v>107</v>
      </c>
      <c r="S1925">
        <v>9</v>
      </c>
      <c r="T1925">
        <v>4</v>
      </c>
      <c r="U1925" t="b">
        <v>1</v>
      </c>
    </row>
    <row r="1926" spans="1:21" x14ac:dyDescent="0.25">
      <c r="A1926" t="s">
        <v>3327</v>
      </c>
      <c r="B1926" s="1">
        <v>41581</v>
      </c>
      <c r="C1926">
        <v>3</v>
      </c>
      <c r="D1926">
        <v>11</v>
      </c>
      <c r="E1926">
        <v>2013</v>
      </c>
      <c r="F1926" s="1">
        <v>41581</v>
      </c>
      <c r="G1926" t="s">
        <v>3328</v>
      </c>
      <c r="H1926" t="s">
        <v>67</v>
      </c>
      <c r="I1926" t="s">
        <v>68</v>
      </c>
      <c r="J1926" t="s">
        <v>3329</v>
      </c>
      <c r="K1926" t="s">
        <v>25</v>
      </c>
      <c r="L1926" t="s">
        <v>26</v>
      </c>
      <c r="M1926" t="s">
        <v>27</v>
      </c>
      <c r="N1926" t="s">
        <v>28</v>
      </c>
      <c r="O1926" t="s">
        <v>151</v>
      </c>
      <c r="P1926" t="s">
        <v>1068</v>
      </c>
      <c r="Q1926">
        <v>0</v>
      </c>
      <c r="R1926">
        <v>56</v>
      </c>
      <c r="S1926">
        <v>9</v>
      </c>
      <c r="T1926">
        <v>3</v>
      </c>
      <c r="U1926" t="b">
        <v>0</v>
      </c>
    </row>
    <row r="1927" spans="1:21" x14ac:dyDescent="0.25">
      <c r="A1927" t="s">
        <v>3327</v>
      </c>
      <c r="B1927" s="1">
        <v>41581</v>
      </c>
      <c r="C1927">
        <v>3</v>
      </c>
      <c r="D1927">
        <v>11</v>
      </c>
      <c r="E1927">
        <v>2013</v>
      </c>
      <c r="F1927" s="1">
        <v>41581</v>
      </c>
      <c r="G1927" t="s">
        <v>3328</v>
      </c>
      <c r="H1927" t="s">
        <v>67</v>
      </c>
      <c r="I1927" t="s">
        <v>68</v>
      </c>
      <c r="J1927" t="s">
        <v>3329</v>
      </c>
      <c r="K1927" t="s">
        <v>25</v>
      </c>
      <c r="L1927" t="s">
        <v>26</v>
      </c>
      <c r="M1927" t="s">
        <v>27</v>
      </c>
      <c r="N1927" t="s">
        <v>28</v>
      </c>
      <c r="O1927" t="s">
        <v>54</v>
      </c>
      <c r="P1927" t="s">
        <v>2366</v>
      </c>
      <c r="Q1927">
        <v>0</v>
      </c>
      <c r="R1927">
        <v>41</v>
      </c>
      <c r="S1927">
        <v>11</v>
      </c>
      <c r="T1927">
        <v>4</v>
      </c>
      <c r="U1927" t="b">
        <v>0</v>
      </c>
    </row>
    <row r="1928" spans="1:21" x14ac:dyDescent="0.25">
      <c r="A1928" t="s">
        <v>3330</v>
      </c>
      <c r="B1928" s="1">
        <v>41582</v>
      </c>
      <c r="C1928">
        <v>4</v>
      </c>
      <c r="D1928">
        <v>11</v>
      </c>
      <c r="E1928">
        <v>2013</v>
      </c>
      <c r="F1928" s="1">
        <v>41582</v>
      </c>
      <c r="G1928" t="s">
        <v>2717</v>
      </c>
      <c r="H1928" t="s">
        <v>67</v>
      </c>
      <c r="I1928" t="s">
        <v>68</v>
      </c>
      <c r="J1928" t="s">
        <v>3331</v>
      </c>
      <c r="K1928" t="s">
        <v>25</v>
      </c>
      <c r="L1928" t="s">
        <v>26</v>
      </c>
      <c r="M1928" t="s">
        <v>38</v>
      </c>
      <c r="N1928" t="s">
        <v>28</v>
      </c>
      <c r="O1928" t="s">
        <v>39</v>
      </c>
      <c r="P1928" t="s">
        <v>374</v>
      </c>
      <c r="Q1928">
        <v>0</v>
      </c>
      <c r="R1928">
        <v>27</v>
      </c>
      <c r="S1928">
        <v>6</v>
      </c>
      <c r="T1928">
        <v>3</v>
      </c>
      <c r="U1928" t="b">
        <v>1</v>
      </c>
    </row>
    <row r="1929" spans="1:21" x14ac:dyDescent="0.25">
      <c r="A1929" t="s">
        <v>3332</v>
      </c>
      <c r="B1929" s="1">
        <v>41582</v>
      </c>
      <c r="C1929">
        <v>4</v>
      </c>
      <c r="D1929">
        <v>11</v>
      </c>
      <c r="E1929">
        <v>2013</v>
      </c>
      <c r="F1929" s="1">
        <v>41582</v>
      </c>
      <c r="G1929" t="s">
        <v>196</v>
      </c>
      <c r="H1929" t="s">
        <v>23</v>
      </c>
      <c r="I1929" t="s">
        <v>1506</v>
      </c>
      <c r="J1929" t="s">
        <v>1507</v>
      </c>
      <c r="K1929" t="s">
        <v>25</v>
      </c>
      <c r="L1929" t="s">
        <v>37</v>
      </c>
      <c r="M1929" t="s">
        <v>27</v>
      </c>
      <c r="N1929" t="s">
        <v>28</v>
      </c>
      <c r="O1929" t="s">
        <v>39</v>
      </c>
      <c r="P1929" t="s">
        <v>689</v>
      </c>
      <c r="Q1929">
        <v>1</v>
      </c>
      <c r="R1929">
        <v>15</v>
      </c>
      <c r="S1929">
        <v>-3</v>
      </c>
      <c r="T1929">
        <v>1</v>
      </c>
      <c r="U1929" t="b">
        <v>1</v>
      </c>
    </row>
    <row r="1930" spans="1:21" x14ac:dyDescent="0.25">
      <c r="A1930" t="s">
        <v>3333</v>
      </c>
      <c r="B1930" s="1">
        <v>41582</v>
      </c>
      <c r="C1930">
        <v>4</v>
      </c>
      <c r="D1930">
        <v>11</v>
      </c>
      <c r="E1930">
        <v>2013</v>
      </c>
      <c r="F1930" s="1">
        <v>41582</v>
      </c>
      <c r="G1930" t="s">
        <v>2660</v>
      </c>
      <c r="H1930" t="s">
        <v>61</v>
      </c>
      <c r="I1930" t="s">
        <v>450</v>
      </c>
      <c r="J1930" t="s">
        <v>3334</v>
      </c>
      <c r="K1930" t="s">
        <v>36</v>
      </c>
      <c r="L1930" t="s">
        <v>26</v>
      </c>
      <c r="M1930" t="s">
        <v>98</v>
      </c>
      <c r="N1930" t="s">
        <v>56</v>
      </c>
      <c r="O1930" t="s">
        <v>104</v>
      </c>
      <c r="P1930" t="s">
        <v>1374</v>
      </c>
      <c r="Q1930">
        <v>0</v>
      </c>
      <c r="R1930">
        <v>387</v>
      </c>
      <c r="S1930">
        <v>32</v>
      </c>
      <c r="T1930">
        <v>6</v>
      </c>
      <c r="U1930" t="b">
        <v>1</v>
      </c>
    </row>
    <row r="1931" spans="1:21" x14ac:dyDescent="0.25">
      <c r="A1931" t="s">
        <v>3335</v>
      </c>
      <c r="B1931" s="1">
        <v>41582</v>
      </c>
      <c r="C1931">
        <v>4</v>
      </c>
      <c r="D1931">
        <v>11</v>
      </c>
      <c r="E1931">
        <v>2013</v>
      </c>
      <c r="F1931" s="1">
        <v>41582</v>
      </c>
      <c r="G1931" t="s">
        <v>3336</v>
      </c>
      <c r="H1931" t="s">
        <v>161</v>
      </c>
      <c r="I1931" t="s">
        <v>2759</v>
      </c>
      <c r="J1931" t="s">
        <v>2760</v>
      </c>
      <c r="K1931" t="s">
        <v>25</v>
      </c>
      <c r="L1931" t="s">
        <v>37</v>
      </c>
      <c r="M1931" t="s">
        <v>98</v>
      </c>
      <c r="N1931" t="s">
        <v>28</v>
      </c>
      <c r="O1931" t="s">
        <v>227</v>
      </c>
      <c r="P1931" t="s">
        <v>2435</v>
      </c>
      <c r="Q1931">
        <v>0</v>
      </c>
      <c r="R1931">
        <v>28</v>
      </c>
      <c r="S1931">
        <v>0</v>
      </c>
      <c r="T1931">
        <v>3</v>
      </c>
      <c r="U1931" t="b">
        <v>0</v>
      </c>
    </row>
    <row r="1932" spans="1:21" x14ac:dyDescent="0.25">
      <c r="A1932" t="s">
        <v>3337</v>
      </c>
      <c r="B1932" s="1">
        <v>41583</v>
      </c>
      <c r="C1932">
        <v>5</v>
      </c>
      <c r="D1932">
        <v>11</v>
      </c>
      <c r="E1932">
        <v>2013</v>
      </c>
      <c r="F1932" s="1">
        <v>41583</v>
      </c>
      <c r="G1932" t="s">
        <v>1356</v>
      </c>
      <c r="H1932" t="s">
        <v>293</v>
      </c>
      <c r="I1932" t="s">
        <v>613</v>
      </c>
      <c r="J1932" t="s">
        <v>2039</v>
      </c>
      <c r="K1932" t="s">
        <v>36</v>
      </c>
      <c r="L1932" t="s">
        <v>70</v>
      </c>
      <c r="M1932" t="s">
        <v>38</v>
      </c>
      <c r="N1932" t="s">
        <v>71</v>
      </c>
      <c r="O1932" t="s">
        <v>74</v>
      </c>
      <c r="P1932" t="s">
        <v>573</v>
      </c>
      <c r="Q1932">
        <v>1</v>
      </c>
      <c r="R1932">
        <v>127</v>
      </c>
      <c r="S1932">
        <v>-56</v>
      </c>
      <c r="T1932">
        <v>4</v>
      </c>
      <c r="U1932" t="b">
        <v>0</v>
      </c>
    </row>
    <row r="1933" spans="1:21" x14ac:dyDescent="0.25">
      <c r="A1933" t="s">
        <v>3337</v>
      </c>
      <c r="B1933" s="1">
        <v>41583</v>
      </c>
      <c r="C1933">
        <v>5</v>
      </c>
      <c r="D1933">
        <v>11</v>
      </c>
      <c r="E1933">
        <v>2013</v>
      </c>
      <c r="F1933" s="1">
        <v>41583</v>
      </c>
      <c r="G1933" t="s">
        <v>1356</v>
      </c>
      <c r="H1933" t="s">
        <v>293</v>
      </c>
      <c r="I1933" t="s">
        <v>613</v>
      </c>
      <c r="J1933" t="s">
        <v>2039</v>
      </c>
      <c r="K1933" t="s">
        <v>36</v>
      </c>
      <c r="L1933" t="s">
        <v>70</v>
      </c>
      <c r="M1933" t="s">
        <v>38</v>
      </c>
      <c r="N1933" t="s">
        <v>56</v>
      </c>
      <c r="O1933" t="s">
        <v>104</v>
      </c>
      <c r="P1933" t="s">
        <v>1938</v>
      </c>
      <c r="Q1933">
        <v>1</v>
      </c>
      <c r="R1933">
        <v>273</v>
      </c>
      <c r="S1933">
        <v>-224</v>
      </c>
      <c r="T1933">
        <v>4</v>
      </c>
      <c r="U1933" t="b">
        <v>1</v>
      </c>
    </row>
    <row r="1934" spans="1:21" x14ac:dyDescent="0.25">
      <c r="A1934" t="s">
        <v>3338</v>
      </c>
      <c r="B1934" s="1">
        <v>41584</v>
      </c>
      <c r="C1934">
        <v>6</v>
      </c>
      <c r="D1934">
        <v>11</v>
      </c>
      <c r="E1934">
        <v>2013</v>
      </c>
      <c r="F1934" s="1">
        <v>41584</v>
      </c>
      <c r="G1934" t="s">
        <v>2336</v>
      </c>
      <c r="H1934" t="s">
        <v>67</v>
      </c>
      <c r="I1934" t="s">
        <v>68</v>
      </c>
      <c r="J1934" t="s">
        <v>3339</v>
      </c>
      <c r="K1934" t="s">
        <v>25</v>
      </c>
      <c r="L1934" t="s">
        <v>37</v>
      </c>
      <c r="M1934" t="s">
        <v>38</v>
      </c>
      <c r="N1934" t="s">
        <v>71</v>
      </c>
      <c r="O1934" t="s">
        <v>295</v>
      </c>
      <c r="P1934" t="s">
        <v>3340</v>
      </c>
      <c r="Q1934">
        <v>0</v>
      </c>
      <c r="R1934">
        <v>231</v>
      </c>
      <c r="S1934">
        <v>46</v>
      </c>
      <c r="T1934">
        <v>3</v>
      </c>
      <c r="U1934" t="b">
        <v>0</v>
      </c>
    </row>
    <row r="1935" spans="1:21" x14ac:dyDescent="0.25">
      <c r="A1935" t="s">
        <v>3338</v>
      </c>
      <c r="B1935" s="1">
        <v>41584</v>
      </c>
      <c r="C1935">
        <v>6</v>
      </c>
      <c r="D1935">
        <v>11</v>
      </c>
      <c r="E1935">
        <v>2013</v>
      </c>
      <c r="F1935" s="1">
        <v>41584</v>
      </c>
      <c r="G1935" t="s">
        <v>2336</v>
      </c>
      <c r="H1935" t="s">
        <v>67</v>
      </c>
      <c r="I1935" t="s">
        <v>68</v>
      </c>
      <c r="J1935" t="s">
        <v>3339</v>
      </c>
      <c r="K1935" t="s">
        <v>25</v>
      </c>
      <c r="L1935" t="s">
        <v>37</v>
      </c>
      <c r="M1935" t="s">
        <v>38</v>
      </c>
      <c r="N1935" t="s">
        <v>28</v>
      </c>
      <c r="O1935" t="s">
        <v>48</v>
      </c>
      <c r="P1935" t="s">
        <v>397</v>
      </c>
      <c r="Q1935">
        <v>0</v>
      </c>
      <c r="R1935">
        <v>127</v>
      </c>
      <c r="S1935">
        <v>34</v>
      </c>
      <c r="T1935">
        <v>5</v>
      </c>
      <c r="U1935" t="b">
        <v>1</v>
      </c>
    </row>
    <row r="1936" spans="1:21" x14ac:dyDescent="0.25">
      <c r="A1936" t="s">
        <v>3338</v>
      </c>
      <c r="B1936" s="1">
        <v>41584</v>
      </c>
      <c r="C1936">
        <v>6</v>
      </c>
      <c r="D1936">
        <v>11</v>
      </c>
      <c r="E1936">
        <v>2013</v>
      </c>
      <c r="F1936" s="1">
        <v>41584</v>
      </c>
      <c r="G1936" t="s">
        <v>2336</v>
      </c>
      <c r="H1936" t="s">
        <v>67</v>
      </c>
      <c r="I1936" t="s">
        <v>68</v>
      </c>
      <c r="J1936" t="s">
        <v>3339</v>
      </c>
      <c r="K1936" t="s">
        <v>25</v>
      </c>
      <c r="L1936" t="s">
        <v>37</v>
      </c>
      <c r="M1936" t="s">
        <v>38</v>
      </c>
      <c r="N1936" t="s">
        <v>28</v>
      </c>
      <c r="O1936" t="s">
        <v>39</v>
      </c>
      <c r="P1936" t="s">
        <v>3341</v>
      </c>
      <c r="Q1936">
        <v>0</v>
      </c>
      <c r="R1936">
        <v>12</v>
      </c>
      <c r="S1936">
        <v>0</v>
      </c>
      <c r="T1936">
        <v>2</v>
      </c>
      <c r="U1936" t="b">
        <v>0</v>
      </c>
    </row>
    <row r="1937" spans="1:21" x14ac:dyDescent="0.25">
      <c r="A1937" t="s">
        <v>3338</v>
      </c>
      <c r="B1937" s="1">
        <v>41584</v>
      </c>
      <c r="C1937">
        <v>6</v>
      </c>
      <c r="D1937">
        <v>11</v>
      </c>
      <c r="E1937">
        <v>2013</v>
      </c>
      <c r="F1937" s="1">
        <v>41584</v>
      </c>
      <c r="G1937" t="s">
        <v>2336</v>
      </c>
      <c r="H1937" t="s">
        <v>67</v>
      </c>
      <c r="I1937" t="s">
        <v>68</v>
      </c>
      <c r="J1937" t="s">
        <v>3339</v>
      </c>
      <c r="K1937" t="s">
        <v>25</v>
      </c>
      <c r="L1937" t="s">
        <v>37</v>
      </c>
      <c r="M1937" t="s">
        <v>38</v>
      </c>
      <c r="N1937" t="s">
        <v>28</v>
      </c>
      <c r="O1937" t="s">
        <v>29</v>
      </c>
      <c r="P1937" t="s">
        <v>2644</v>
      </c>
      <c r="Q1937">
        <v>0</v>
      </c>
      <c r="R1937">
        <v>104</v>
      </c>
      <c r="S1937">
        <v>43</v>
      </c>
      <c r="T1937">
        <v>5</v>
      </c>
      <c r="U1937" t="b">
        <v>1</v>
      </c>
    </row>
    <row r="1938" spans="1:21" x14ac:dyDescent="0.25">
      <c r="A1938" t="s">
        <v>3342</v>
      </c>
      <c r="B1938" s="1">
        <v>41584</v>
      </c>
      <c r="C1938">
        <v>6</v>
      </c>
      <c r="D1938">
        <v>11</v>
      </c>
      <c r="E1938">
        <v>2013</v>
      </c>
      <c r="F1938" s="1">
        <v>41584</v>
      </c>
      <c r="G1938" t="s">
        <v>433</v>
      </c>
      <c r="H1938" t="s">
        <v>61</v>
      </c>
      <c r="I1938" t="s">
        <v>108</v>
      </c>
      <c r="J1938" t="s">
        <v>3343</v>
      </c>
      <c r="K1938" t="s">
        <v>36</v>
      </c>
      <c r="L1938" t="s">
        <v>37</v>
      </c>
      <c r="M1938" t="s">
        <v>38</v>
      </c>
      <c r="N1938" t="s">
        <v>56</v>
      </c>
      <c r="O1938" t="s">
        <v>104</v>
      </c>
      <c r="P1938" t="s">
        <v>3344</v>
      </c>
      <c r="Q1938">
        <v>0</v>
      </c>
      <c r="R1938">
        <v>1622</v>
      </c>
      <c r="S1938">
        <v>324</v>
      </c>
      <c r="T1938">
        <v>3</v>
      </c>
      <c r="U1938" t="b">
        <v>0</v>
      </c>
    </row>
    <row r="1939" spans="1:21" x14ac:dyDescent="0.25">
      <c r="A1939" t="s">
        <v>3345</v>
      </c>
      <c r="B1939" s="1">
        <v>41584</v>
      </c>
      <c r="C1939">
        <v>6</v>
      </c>
      <c r="D1939">
        <v>11</v>
      </c>
      <c r="E1939">
        <v>2013</v>
      </c>
      <c r="F1939" s="1">
        <v>41584</v>
      </c>
      <c r="G1939" t="s">
        <v>3328</v>
      </c>
      <c r="H1939" t="s">
        <v>120</v>
      </c>
      <c r="I1939" t="s">
        <v>241</v>
      </c>
      <c r="J1939" t="s">
        <v>242</v>
      </c>
      <c r="K1939" t="s">
        <v>47</v>
      </c>
      <c r="L1939" t="s">
        <v>26</v>
      </c>
      <c r="M1939" t="s">
        <v>98</v>
      </c>
      <c r="N1939" t="s">
        <v>28</v>
      </c>
      <c r="O1939" t="s">
        <v>227</v>
      </c>
      <c r="P1939" t="s">
        <v>516</v>
      </c>
      <c r="Q1939">
        <v>0</v>
      </c>
      <c r="R1939">
        <v>70</v>
      </c>
      <c r="S1939">
        <v>22</v>
      </c>
      <c r="T1939">
        <v>8</v>
      </c>
      <c r="U1939" t="b">
        <v>0</v>
      </c>
    </row>
    <row r="1940" spans="1:21" x14ac:dyDescent="0.25">
      <c r="A1940" t="s">
        <v>3346</v>
      </c>
      <c r="B1940" s="1">
        <v>41584</v>
      </c>
      <c r="C1940">
        <v>6</v>
      </c>
      <c r="D1940">
        <v>11</v>
      </c>
      <c r="E1940">
        <v>2013</v>
      </c>
      <c r="F1940" s="1">
        <v>41584</v>
      </c>
      <c r="G1940" t="s">
        <v>3105</v>
      </c>
      <c r="H1940" t="s">
        <v>61</v>
      </c>
      <c r="I1940" t="s">
        <v>450</v>
      </c>
      <c r="J1940" t="s">
        <v>1453</v>
      </c>
      <c r="K1940" t="s">
        <v>36</v>
      </c>
      <c r="L1940" t="s">
        <v>26</v>
      </c>
      <c r="M1940" t="s">
        <v>38</v>
      </c>
      <c r="N1940" t="s">
        <v>28</v>
      </c>
      <c r="O1940" t="s">
        <v>39</v>
      </c>
      <c r="P1940" t="s">
        <v>1063</v>
      </c>
      <c r="Q1940">
        <v>0</v>
      </c>
      <c r="R1940">
        <v>63</v>
      </c>
      <c r="S1940">
        <v>14</v>
      </c>
      <c r="T1940">
        <v>6</v>
      </c>
      <c r="U1940" t="b">
        <v>0</v>
      </c>
    </row>
    <row r="1941" spans="1:21" x14ac:dyDescent="0.25">
      <c r="A1941" t="s">
        <v>3347</v>
      </c>
      <c r="B1941" s="1">
        <v>41585</v>
      </c>
      <c r="C1941">
        <v>7</v>
      </c>
      <c r="D1941">
        <v>11</v>
      </c>
      <c r="E1941">
        <v>2013</v>
      </c>
      <c r="F1941" s="1">
        <v>41585</v>
      </c>
      <c r="G1941" t="s">
        <v>2363</v>
      </c>
      <c r="H1941" t="s">
        <v>320</v>
      </c>
      <c r="I1941" t="s">
        <v>321</v>
      </c>
      <c r="J1941" t="s">
        <v>321</v>
      </c>
      <c r="K1941" t="s">
        <v>36</v>
      </c>
      <c r="L1941" t="s">
        <v>70</v>
      </c>
      <c r="M1941" t="s">
        <v>27</v>
      </c>
      <c r="N1941" t="s">
        <v>28</v>
      </c>
      <c r="O1941" t="s">
        <v>54</v>
      </c>
      <c r="P1941" t="s">
        <v>751</v>
      </c>
      <c r="Q1941">
        <v>0</v>
      </c>
      <c r="R1941">
        <v>597</v>
      </c>
      <c r="S1941">
        <v>167</v>
      </c>
      <c r="T1941">
        <v>3</v>
      </c>
      <c r="U1941" t="b">
        <v>0</v>
      </c>
    </row>
    <row r="1942" spans="1:21" x14ac:dyDescent="0.25">
      <c r="A1942" t="s">
        <v>3348</v>
      </c>
      <c r="B1942" s="1">
        <v>41585</v>
      </c>
      <c r="C1942">
        <v>7</v>
      </c>
      <c r="D1942">
        <v>11</v>
      </c>
      <c r="E1942">
        <v>2013</v>
      </c>
      <c r="F1942" s="1">
        <v>41585</v>
      </c>
      <c r="G1942" t="s">
        <v>3349</v>
      </c>
      <c r="H1942" t="s">
        <v>67</v>
      </c>
      <c r="I1942" t="s">
        <v>496</v>
      </c>
      <c r="J1942" t="s">
        <v>497</v>
      </c>
      <c r="K1942" t="s">
        <v>25</v>
      </c>
      <c r="L1942" t="s">
        <v>70</v>
      </c>
      <c r="M1942" t="s">
        <v>98</v>
      </c>
      <c r="N1942" t="s">
        <v>56</v>
      </c>
      <c r="O1942" t="s">
        <v>185</v>
      </c>
      <c r="P1942" t="s">
        <v>3350</v>
      </c>
      <c r="Q1942">
        <v>0</v>
      </c>
      <c r="R1942">
        <v>264</v>
      </c>
      <c r="S1942">
        <v>66</v>
      </c>
      <c r="T1942">
        <v>1</v>
      </c>
      <c r="U1942" t="b">
        <v>1</v>
      </c>
    </row>
    <row r="1943" spans="1:21" x14ac:dyDescent="0.25">
      <c r="A1943" t="s">
        <v>3351</v>
      </c>
      <c r="B1943" s="1">
        <v>41585</v>
      </c>
      <c r="C1943">
        <v>7</v>
      </c>
      <c r="D1943">
        <v>11</v>
      </c>
      <c r="E1943">
        <v>2013</v>
      </c>
      <c r="F1943" s="1">
        <v>41585</v>
      </c>
      <c r="G1943" t="s">
        <v>1173</v>
      </c>
      <c r="H1943" t="s">
        <v>61</v>
      </c>
      <c r="I1943" t="s">
        <v>722</v>
      </c>
      <c r="J1943" t="s">
        <v>3352</v>
      </c>
      <c r="K1943" t="s">
        <v>36</v>
      </c>
      <c r="L1943" t="s">
        <v>37</v>
      </c>
      <c r="M1943" t="s">
        <v>38</v>
      </c>
      <c r="N1943" t="s">
        <v>71</v>
      </c>
      <c r="O1943" t="s">
        <v>74</v>
      </c>
      <c r="P1943" t="s">
        <v>3353</v>
      </c>
      <c r="Q1943">
        <v>0</v>
      </c>
      <c r="R1943">
        <v>241</v>
      </c>
      <c r="S1943">
        <v>-27</v>
      </c>
      <c r="T1943">
        <v>3</v>
      </c>
      <c r="U1943" t="b">
        <v>0</v>
      </c>
    </row>
    <row r="1944" spans="1:21" x14ac:dyDescent="0.25">
      <c r="A1944" t="s">
        <v>3351</v>
      </c>
      <c r="B1944" s="1">
        <v>41585</v>
      </c>
      <c r="C1944">
        <v>7</v>
      </c>
      <c r="D1944">
        <v>11</v>
      </c>
      <c r="E1944">
        <v>2013</v>
      </c>
      <c r="F1944" s="1">
        <v>41585</v>
      </c>
      <c r="G1944" t="s">
        <v>1173</v>
      </c>
      <c r="H1944" t="s">
        <v>61</v>
      </c>
      <c r="I1944" t="s">
        <v>722</v>
      </c>
      <c r="J1944" t="s">
        <v>3352</v>
      </c>
      <c r="K1944" t="s">
        <v>36</v>
      </c>
      <c r="L1944" t="s">
        <v>37</v>
      </c>
      <c r="M1944" t="s">
        <v>38</v>
      </c>
      <c r="N1944" t="s">
        <v>56</v>
      </c>
      <c r="O1944" t="s">
        <v>81</v>
      </c>
      <c r="P1944" t="s">
        <v>3354</v>
      </c>
      <c r="Q1944">
        <v>0</v>
      </c>
      <c r="R1944">
        <v>460</v>
      </c>
      <c r="S1944">
        <v>0</v>
      </c>
      <c r="T1944">
        <v>4</v>
      </c>
      <c r="U1944" t="b">
        <v>1</v>
      </c>
    </row>
    <row r="1945" spans="1:21" x14ac:dyDescent="0.25">
      <c r="A1945" t="s">
        <v>3351</v>
      </c>
      <c r="B1945" s="1">
        <v>41585</v>
      </c>
      <c r="C1945">
        <v>7</v>
      </c>
      <c r="D1945">
        <v>11</v>
      </c>
      <c r="E1945">
        <v>2013</v>
      </c>
      <c r="F1945" s="1">
        <v>41585</v>
      </c>
      <c r="G1945" t="s">
        <v>1173</v>
      </c>
      <c r="H1945" t="s">
        <v>61</v>
      </c>
      <c r="I1945" t="s">
        <v>722</v>
      </c>
      <c r="J1945" t="s">
        <v>3352</v>
      </c>
      <c r="K1945" t="s">
        <v>36</v>
      </c>
      <c r="L1945" t="s">
        <v>37</v>
      </c>
      <c r="M1945" t="s">
        <v>38</v>
      </c>
      <c r="N1945" t="s">
        <v>56</v>
      </c>
      <c r="O1945" t="s">
        <v>185</v>
      </c>
      <c r="P1945" t="s">
        <v>1019</v>
      </c>
      <c r="Q1945">
        <v>0</v>
      </c>
      <c r="R1945">
        <v>1249</v>
      </c>
      <c r="S1945">
        <v>88</v>
      </c>
      <c r="T1945">
        <v>5</v>
      </c>
      <c r="U1945" t="b">
        <v>1</v>
      </c>
    </row>
    <row r="1946" spans="1:21" x14ac:dyDescent="0.25">
      <c r="A1946" t="s">
        <v>3355</v>
      </c>
      <c r="B1946" s="1">
        <v>41585</v>
      </c>
      <c r="C1946">
        <v>7</v>
      </c>
      <c r="D1946">
        <v>11</v>
      </c>
      <c r="E1946">
        <v>2013</v>
      </c>
      <c r="F1946" s="1">
        <v>41585</v>
      </c>
      <c r="G1946" t="s">
        <v>2903</v>
      </c>
      <c r="H1946" t="s">
        <v>61</v>
      </c>
      <c r="I1946" t="s">
        <v>108</v>
      </c>
      <c r="J1946" t="s">
        <v>3356</v>
      </c>
      <c r="K1946" t="s">
        <v>36</v>
      </c>
      <c r="L1946" t="s">
        <v>70</v>
      </c>
      <c r="M1946" t="s">
        <v>38</v>
      </c>
      <c r="N1946" t="s">
        <v>71</v>
      </c>
      <c r="O1946" t="s">
        <v>74</v>
      </c>
      <c r="P1946" t="s">
        <v>1542</v>
      </c>
      <c r="Q1946">
        <v>0</v>
      </c>
      <c r="R1946">
        <v>414</v>
      </c>
      <c r="S1946">
        <v>115</v>
      </c>
      <c r="T1946">
        <v>1</v>
      </c>
      <c r="U1946" t="b">
        <v>1</v>
      </c>
    </row>
    <row r="1947" spans="1:21" x14ac:dyDescent="0.25">
      <c r="A1947" t="s">
        <v>3357</v>
      </c>
      <c r="B1947" s="1">
        <v>41585</v>
      </c>
      <c r="C1947">
        <v>7</v>
      </c>
      <c r="D1947">
        <v>11</v>
      </c>
      <c r="E1947">
        <v>2013</v>
      </c>
      <c r="F1947" s="1">
        <v>41585</v>
      </c>
      <c r="G1947" t="s">
        <v>1510</v>
      </c>
      <c r="H1947" t="s">
        <v>67</v>
      </c>
      <c r="I1947" t="s">
        <v>68</v>
      </c>
      <c r="J1947" t="s">
        <v>710</v>
      </c>
      <c r="K1947" t="s">
        <v>25</v>
      </c>
      <c r="L1947" t="s">
        <v>26</v>
      </c>
      <c r="M1947" t="s">
        <v>38</v>
      </c>
      <c r="N1947" t="s">
        <v>56</v>
      </c>
      <c r="O1947" t="s">
        <v>104</v>
      </c>
      <c r="P1947" t="s">
        <v>3358</v>
      </c>
      <c r="Q1947">
        <v>0</v>
      </c>
      <c r="R1947">
        <v>286</v>
      </c>
      <c r="S1947">
        <v>114</v>
      </c>
      <c r="T1947">
        <v>2</v>
      </c>
      <c r="U1947" t="b">
        <v>0</v>
      </c>
    </row>
    <row r="1948" spans="1:21" x14ac:dyDescent="0.25">
      <c r="A1948" t="s">
        <v>3359</v>
      </c>
      <c r="B1948" s="1">
        <v>41586</v>
      </c>
      <c r="C1948">
        <v>8</v>
      </c>
      <c r="D1948">
        <v>11</v>
      </c>
      <c r="E1948">
        <v>2013</v>
      </c>
      <c r="F1948" s="1">
        <v>41586</v>
      </c>
      <c r="G1948" t="s">
        <v>983</v>
      </c>
      <c r="H1948" t="s">
        <v>120</v>
      </c>
      <c r="I1948" t="s">
        <v>778</v>
      </c>
      <c r="J1948" t="s">
        <v>779</v>
      </c>
      <c r="K1948" t="s">
        <v>47</v>
      </c>
      <c r="L1948" t="s">
        <v>70</v>
      </c>
      <c r="M1948" t="s">
        <v>27</v>
      </c>
      <c r="N1948" t="s">
        <v>28</v>
      </c>
      <c r="O1948" t="s">
        <v>39</v>
      </c>
      <c r="P1948" t="s">
        <v>2943</v>
      </c>
      <c r="Q1948">
        <v>0</v>
      </c>
      <c r="R1948">
        <v>21</v>
      </c>
      <c r="S1948">
        <v>10</v>
      </c>
      <c r="T1948">
        <v>3</v>
      </c>
      <c r="U1948" t="b">
        <v>0</v>
      </c>
    </row>
    <row r="1949" spans="1:21" x14ac:dyDescent="0.25">
      <c r="A1949" t="s">
        <v>3359</v>
      </c>
      <c r="B1949" s="1">
        <v>41586</v>
      </c>
      <c r="C1949">
        <v>8</v>
      </c>
      <c r="D1949">
        <v>11</v>
      </c>
      <c r="E1949">
        <v>2013</v>
      </c>
      <c r="F1949" s="1">
        <v>41586</v>
      </c>
      <c r="G1949" t="s">
        <v>983</v>
      </c>
      <c r="H1949" t="s">
        <v>120</v>
      </c>
      <c r="I1949" t="s">
        <v>778</v>
      </c>
      <c r="J1949" t="s">
        <v>779</v>
      </c>
      <c r="K1949" t="s">
        <v>47</v>
      </c>
      <c r="L1949" t="s">
        <v>70</v>
      </c>
      <c r="M1949" t="s">
        <v>27</v>
      </c>
      <c r="N1949" t="s">
        <v>28</v>
      </c>
      <c r="O1949" t="s">
        <v>39</v>
      </c>
      <c r="P1949" t="s">
        <v>204</v>
      </c>
      <c r="Q1949">
        <v>0</v>
      </c>
      <c r="R1949">
        <v>110</v>
      </c>
      <c r="S1949">
        <v>31</v>
      </c>
      <c r="T1949">
        <v>4</v>
      </c>
      <c r="U1949" t="b">
        <v>1</v>
      </c>
    </row>
    <row r="1950" spans="1:21" x14ac:dyDescent="0.25">
      <c r="A1950" t="s">
        <v>3359</v>
      </c>
      <c r="B1950" s="1">
        <v>41586</v>
      </c>
      <c r="C1950">
        <v>8</v>
      </c>
      <c r="D1950">
        <v>11</v>
      </c>
      <c r="E1950">
        <v>2013</v>
      </c>
      <c r="F1950" s="1">
        <v>41586</v>
      </c>
      <c r="G1950" t="s">
        <v>983</v>
      </c>
      <c r="H1950" t="s">
        <v>120</v>
      </c>
      <c r="I1950" t="s">
        <v>778</v>
      </c>
      <c r="J1950" t="s">
        <v>779</v>
      </c>
      <c r="K1950" t="s">
        <v>47</v>
      </c>
      <c r="L1950" t="s">
        <v>70</v>
      </c>
      <c r="M1950" t="s">
        <v>27</v>
      </c>
      <c r="N1950" t="s">
        <v>28</v>
      </c>
      <c r="O1950" t="s">
        <v>39</v>
      </c>
      <c r="P1950" t="s">
        <v>1717</v>
      </c>
      <c r="Q1950">
        <v>0</v>
      </c>
      <c r="R1950">
        <v>25</v>
      </c>
      <c r="S1950">
        <v>12</v>
      </c>
      <c r="T1950">
        <v>2</v>
      </c>
      <c r="U1950" t="b">
        <v>0</v>
      </c>
    </row>
    <row r="1951" spans="1:21" x14ac:dyDescent="0.25">
      <c r="A1951" t="s">
        <v>3359</v>
      </c>
      <c r="B1951" s="1">
        <v>41586</v>
      </c>
      <c r="C1951">
        <v>8</v>
      </c>
      <c r="D1951">
        <v>11</v>
      </c>
      <c r="E1951">
        <v>2013</v>
      </c>
      <c r="F1951" s="1">
        <v>41586</v>
      </c>
      <c r="G1951" t="s">
        <v>983</v>
      </c>
      <c r="H1951" t="s">
        <v>120</v>
      </c>
      <c r="I1951" t="s">
        <v>778</v>
      </c>
      <c r="J1951" t="s">
        <v>779</v>
      </c>
      <c r="K1951" t="s">
        <v>47</v>
      </c>
      <c r="L1951" t="s">
        <v>70</v>
      </c>
      <c r="M1951" t="s">
        <v>27</v>
      </c>
      <c r="N1951" t="s">
        <v>28</v>
      </c>
      <c r="O1951" t="s">
        <v>54</v>
      </c>
      <c r="P1951" t="s">
        <v>1323</v>
      </c>
      <c r="Q1951">
        <v>0</v>
      </c>
      <c r="R1951">
        <v>88</v>
      </c>
      <c r="S1951">
        <v>22</v>
      </c>
      <c r="T1951">
        <v>2</v>
      </c>
      <c r="U1951" t="b">
        <v>1</v>
      </c>
    </row>
    <row r="1952" spans="1:21" x14ac:dyDescent="0.25">
      <c r="A1952" t="s">
        <v>3360</v>
      </c>
      <c r="B1952" s="1">
        <v>41586</v>
      </c>
      <c r="C1952">
        <v>8</v>
      </c>
      <c r="D1952">
        <v>11</v>
      </c>
      <c r="E1952">
        <v>2013</v>
      </c>
      <c r="F1952" s="1">
        <v>41586</v>
      </c>
      <c r="G1952" t="s">
        <v>915</v>
      </c>
      <c r="H1952" t="s">
        <v>33</v>
      </c>
      <c r="I1952" t="s">
        <v>389</v>
      </c>
      <c r="J1952" t="s">
        <v>389</v>
      </c>
      <c r="K1952" t="s">
        <v>36</v>
      </c>
      <c r="L1952" t="s">
        <v>26</v>
      </c>
      <c r="M1952" t="s">
        <v>38</v>
      </c>
      <c r="N1952" t="s">
        <v>28</v>
      </c>
      <c r="O1952" t="s">
        <v>48</v>
      </c>
      <c r="P1952" t="s">
        <v>3361</v>
      </c>
      <c r="Q1952">
        <v>0</v>
      </c>
      <c r="R1952">
        <v>198</v>
      </c>
      <c r="S1952">
        <v>32</v>
      </c>
      <c r="T1952">
        <v>4</v>
      </c>
      <c r="U1952" t="b">
        <v>1</v>
      </c>
    </row>
    <row r="1953" spans="1:21" x14ac:dyDescent="0.25">
      <c r="A1953" t="s">
        <v>3362</v>
      </c>
      <c r="B1953" s="1">
        <v>41586</v>
      </c>
      <c r="C1953">
        <v>8</v>
      </c>
      <c r="D1953">
        <v>11</v>
      </c>
      <c r="E1953">
        <v>2013</v>
      </c>
      <c r="F1953" s="1">
        <v>41586</v>
      </c>
      <c r="G1953" t="s">
        <v>3363</v>
      </c>
      <c r="H1953" t="s">
        <v>44</v>
      </c>
      <c r="I1953" t="s">
        <v>280</v>
      </c>
      <c r="J1953" t="s">
        <v>281</v>
      </c>
      <c r="K1953" t="s">
        <v>47</v>
      </c>
      <c r="L1953" t="s">
        <v>70</v>
      </c>
      <c r="M1953" t="s">
        <v>38</v>
      </c>
      <c r="N1953" t="s">
        <v>28</v>
      </c>
      <c r="O1953" t="s">
        <v>29</v>
      </c>
      <c r="P1953" t="s">
        <v>3364</v>
      </c>
      <c r="Q1953">
        <v>0</v>
      </c>
      <c r="R1953">
        <v>22</v>
      </c>
      <c r="S1953">
        <v>3</v>
      </c>
      <c r="T1953">
        <v>1</v>
      </c>
      <c r="U1953" t="b">
        <v>0</v>
      </c>
    </row>
    <row r="1954" spans="1:21" x14ac:dyDescent="0.25">
      <c r="A1954" t="s">
        <v>3362</v>
      </c>
      <c r="B1954" s="1">
        <v>41586</v>
      </c>
      <c r="C1954">
        <v>8</v>
      </c>
      <c r="D1954">
        <v>11</v>
      </c>
      <c r="E1954">
        <v>2013</v>
      </c>
      <c r="F1954" s="1">
        <v>41586</v>
      </c>
      <c r="G1954" t="s">
        <v>3363</v>
      </c>
      <c r="H1954" t="s">
        <v>44</v>
      </c>
      <c r="I1954" t="s">
        <v>280</v>
      </c>
      <c r="J1954" t="s">
        <v>281</v>
      </c>
      <c r="K1954" t="s">
        <v>47</v>
      </c>
      <c r="L1954" t="s">
        <v>70</v>
      </c>
      <c r="M1954" t="s">
        <v>38</v>
      </c>
      <c r="N1954" t="s">
        <v>28</v>
      </c>
      <c r="O1954" t="s">
        <v>54</v>
      </c>
      <c r="P1954" t="s">
        <v>211</v>
      </c>
      <c r="Q1954">
        <v>0</v>
      </c>
      <c r="R1954">
        <v>112</v>
      </c>
      <c r="S1954">
        <v>-60</v>
      </c>
      <c r="T1954">
        <v>3</v>
      </c>
      <c r="U1954" t="b">
        <v>1</v>
      </c>
    </row>
    <row r="1955" spans="1:21" x14ac:dyDescent="0.25">
      <c r="A1955" t="s">
        <v>3360</v>
      </c>
      <c r="B1955" s="1">
        <v>41586</v>
      </c>
      <c r="C1955">
        <v>8</v>
      </c>
      <c r="D1955">
        <v>11</v>
      </c>
      <c r="E1955">
        <v>2013</v>
      </c>
      <c r="F1955" s="1">
        <v>41586</v>
      </c>
      <c r="G1955" t="s">
        <v>915</v>
      </c>
      <c r="H1955" t="s">
        <v>33</v>
      </c>
      <c r="I1955" t="s">
        <v>389</v>
      </c>
      <c r="J1955" t="s">
        <v>389</v>
      </c>
      <c r="K1955" t="s">
        <v>36</v>
      </c>
      <c r="L1955" t="s">
        <v>26</v>
      </c>
      <c r="M1955" t="s">
        <v>38</v>
      </c>
      <c r="N1955" t="s">
        <v>56</v>
      </c>
      <c r="O1955" t="s">
        <v>81</v>
      </c>
      <c r="P1955" t="s">
        <v>3365</v>
      </c>
      <c r="Q1955">
        <v>0</v>
      </c>
      <c r="R1955">
        <v>356</v>
      </c>
      <c r="S1955">
        <v>7</v>
      </c>
      <c r="T1955">
        <v>6</v>
      </c>
      <c r="U1955" t="b">
        <v>1</v>
      </c>
    </row>
    <row r="1956" spans="1:21" x14ac:dyDescent="0.25">
      <c r="A1956" t="s">
        <v>3366</v>
      </c>
      <c r="B1956" s="1">
        <v>41587</v>
      </c>
      <c r="C1956">
        <v>9</v>
      </c>
      <c r="D1956">
        <v>11</v>
      </c>
      <c r="E1956">
        <v>2013</v>
      </c>
      <c r="F1956" s="1">
        <v>41587</v>
      </c>
      <c r="G1956" t="s">
        <v>3367</v>
      </c>
      <c r="H1956" t="s">
        <v>67</v>
      </c>
      <c r="I1956" t="s">
        <v>68</v>
      </c>
      <c r="J1956" t="s">
        <v>255</v>
      </c>
      <c r="K1956" t="s">
        <v>25</v>
      </c>
      <c r="L1956" t="s">
        <v>70</v>
      </c>
      <c r="M1956" t="s">
        <v>27</v>
      </c>
      <c r="N1956" t="s">
        <v>71</v>
      </c>
      <c r="O1956" t="s">
        <v>74</v>
      </c>
      <c r="P1956" t="s">
        <v>147</v>
      </c>
      <c r="Q1956">
        <v>0</v>
      </c>
      <c r="R1956">
        <v>180</v>
      </c>
      <c r="S1956">
        <v>50</v>
      </c>
      <c r="T1956">
        <v>2</v>
      </c>
      <c r="U1956" t="b">
        <v>0</v>
      </c>
    </row>
    <row r="1957" spans="1:21" x14ac:dyDescent="0.25">
      <c r="A1957" t="s">
        <v>3366</v>
      </c>
      <c r="B1957" s="1">
        <v>41587</v>
      </c>
      <c r="C1957">
        <v>9</v>
      </c>
      <c r="D1957">
        <v>11</v>
      </c>
      <c r="E1957">
        <v>2013</v>
      </c>
      <c r="F1957" s="1">
        <v>41587</v>
      </c>
      <c r="G1957" t="s">
        <v>3367</v>
      </c>
      <c r="H1957" t="s">
        <v>67</v>
      </c>
      <c r="I1957" t="s">
        <v>68</v>
      </c>
      <c r="J1957" t="s">
        <v>255</v>
      </c>
      <c r="K1957" t="s">
        <v>25</v>
      </c>
      <c r="L1957" t="s">
        <v>70</v>
      </c>
      <c r="M1957" t="s">
        <v>27</v>
      </c>
      <c r="N1957" t="s">
        <v>28</v>
      </c>
      <c r="O1957" t="s">
        <v>48</v>
      </c>
      <c r="P1957" t="s">
        <v>1233</v>
      </c>
      <c r="Q1957">
        <v>0</v>
      </c>
      <c r="R1957">
        <v>71</v>
      </c>
      <c r="S1957">
        <v>-1</v>
      </c>
      <c r="T1957">
        <v>3</v>
      </c>
      <c r="U1957" t="b">
        <v>0</v>
      </c>
    </row>
    <row r="1958" spans="1:21" x14ac:dyDescent="0.25">
      <c r="A1958" t="s">
        <v>3368</v>
      </c>
      <c r="B1958" s="1">
        <v>41587</v>
      </c>
      <c r="C1958">
        <v>9</v>
      </c>
      <c r="D1958">
        <v>11</v>
      </c>
      <c r="E1958">
        <v>2013</v>
      </c>
      <c r="F1958" s="1">
        <v>41587</v>
      </c>
      <c r="G1958" t="s">
        <v>3369</v>
      </c>
      <c r="H1958" t="s">
        <v>44</v>
      </c>
      <c r="I1958" t="s">
        <v>96</v>
      </c>
      <c r="J1958" t="s">
        <v>3370</v>
      </c>
      <c r="K1958" t="s">
        <v>47</v>
      </c>
      <c r="L1958" t="s">
        <v>70</v>
      </c>
      <c r="M1958" t="s">
        <v>27</v>
      </c>
      <c r="N1958" t="s">
        <v>28</v>
      </c>
      <c r="O1958" t="s">
        <v>111</v>
      </c>
      <c r="P1958" t="s">
        <v>3371</v>
      </c>
      <c r="Q1958">
        <v>0</v>
      </c>
      <c r="R1958">
        <v>255</v>
      </c>
      <c r="S1958">
        <v>13</v>
      </c>
      <c r="T1958">
        <v>5</v>
      </c>
      <c r="U1958" t="b">
        <v>1</v>
      </c>
    </row>
    <row r="1959" spans="1:21" x14ac:dyDescent="0.25">
      <c r="A1959" t="s">
        <v>3368</v>
      </c>
      <c r="B1959" s="1">
        <v>41587</v>
      </c>
      <c r="C1959">
        <v>9</v>
      </c>
      <c r="D1959">
        <v>11</v>
      </c>
      <c r="E1959">
        <v>2013</v>
      </c>
      <c r="F1959" s="1">
        <v>41587</v>
      </c>
      <c r="G1959" t="s">
        <v>3369</v>
      </c>
      <c r="H1959" t="s">
        <v>44</v>
      </c>
      <c r="I1959" t="s">
        <v>96</v>
      </c>
      <c r="J1959" t="s">
        <v>3370</v>
      </c>
      <c r="K1959" t="s">
        <v>47</v>
      </c>
      <c r="L1959" t="s">
        <v>70</v>
      </c>
      <c r="M1959" t="s">
        <v>27</v>
      </c>
      <c r="N1959" t="s">
        <v>28</v>
      </c>
      <c r="O1959" t="s">
        <v>183</v>
      </c>
      <c r="P1959" t="s">
        <v>3372</v>
      </c>
      <c r="Q1959">
        <v>0</v>
      </c>
      <c r="R1959">
        <v>44</v>
      </c>
      <c r="S1959">
        <v>10</v>
      </c>
      <c r="T1959">
        <v>1</v>
      </c>
      <c r="U1959" t="b">
        <v>1</v>
      </c>
    </row>
    <row r="1960" spans="1:21" x14ac:dyDescent="0.25">
      <c r="A1960" t="s">
        <v>3373</v>
      </c>
      <c r="B1960" s="1">
        <v>41587</v>
      </c>
      <c r="C1960">
        <v>9</v>
      </c>
      <c r="D1960">
        <v>11</v>
      </c>
      <c r="E1960">
        <v>2013</v>
      </c>
      <c r="F1960" s="1">
        <v>41587</v>
      </c>
      <c r="G1960" t="s">
        <v>3374</v>
      </c>
      <c r="H1960" t="s">
        <v>44</v>
      </c>
      <c r="I1960" t="s">
        <v>45</v>
      </c>
      <c r="J1960" t="s">
        <v>3375</v>
      </c>
      <c r="K1960" t="s">
        <v>47</v>
      </c>
      <c r="L1960" t="s">
        <v>37</v>
      </c>
      <c r="M1960" t="s">
        <v>98</v>
      </c>
      <c r="N1960" t="s">
        <v>28</v>
      </c>
      <c r="O1960" t="s">
        <v>39</v>
      </c>
      <c r="P1960" t="s">
        <v>1234</v>
      </c>
      <c r="Q1960">
        <v>0</v>
      </c>
      <c r="R1960">
        <v>52</v>
      </c>
      <c r="S1960">
        <v>9</v>
      </c>
      <c r="T1960">
        <v>1</v>
      </c>
      <c r="U1960" t="b">
        <v>1</v>
      </c>
    </row>
    <row r="1961" spans="1:21" x14ac:dyDescent="0.25">
      <c r="A1961" t="s">
        <v>3376</v>
      </c>
      <c r="B1961" s="1">
        <v>41588</v>
      </c>
      <c r="C1961">
        <v>10</v>
      </c>
      <c r="D1961">
        <v>11</v>
      </c>
      <c r="E1961">
        <v>2013</v>
      </c>
      <c r="F1961" s="1">
        <v>41588</v>
      </c>
      <c r="G1961" t="s">
        <v>3377</v>
      </c>
      <c r="H1961" t="s">
        <v>67</v>
      </c>
      <c r="I1961" t="s">
        <v>68</v>
      </c>
      <c r="J1961" t="s">
        <v>3378</v>
      </c>
      <c r="K1961" t="s">
        <v>25</v>
      </c>
      <c r="L1961" t="s">
        <v>37</v>
      </c>
      <c r="M1961" t="s">
        <v>27</v>
      </c>
      <c r="N1961" t="s">
        <v>71</v>
      </c>
      <c r="O1961" t="s">
        <v>74</v>
      </c>
      <c r="P1961" t="s">
        <v>1779</v>
      </c>
      <c r="Q1961">
        <v>0</v>
      </c>
      <c r="R1961">
        <v>947</v>
      </c>
      <c r="S1961">
        <v>275</v>
      </c>
      <c r="T1961">
        <v>2</v>
      </c>
      <c r="U1961" t="b">
        <v>0</v>
      </c>
    </row>
    <row r="1962" spans="1:21" x14ac:dyDescent="0.25">
      <c r="A1962" t="s">
        <v>3376</v>
      </c>
      <c r="B1962" s="1">
        <v>41588</v>
      </c>
      <c r="C1962">
        <v>10</v>
      </c>
      <c r="D1962">
        <v>11</v>
      </c>
      <c r="E1962">
        <v>2013</v>
      </c>
      <c r="F1962" s="1">
        <v>41588</v>
      </c>
      <c r="G1962" t="s">
        <v>3377</v>
      </c>
      <c r="H1962" t="s">
        <v>67</v>
      </c>
      <c r="I1962" t="s">
        <v>68</v>
      </c>
      <c r="J1962" t="s">
        <v>3378</v>
      </c>
      <c r="K1962" t="s">
        <v>25</v>
      </c>
      <c r="L1962" t="s">
        <v>37</v>
      </c>
      <c r="M1962" t="s">
        <v>27</v>
      </c>
      <c r="N1962" t="s">
        <v>28</v>
      </c>
      <c r="O1962" t="s">
        <v>111</v>
      </c>
      <c r="P1962" t="s">
        <v>3371</v>
      </c>
      <c r="Q1962">
        <v>0</v>
      </c>
      <c r="R1962">
        <v>102</v>
      </c>
      <c r="S1962">
        <v>5</v>
      </c>
      <c r="T1962">
        <v>2</v>
      </c>
      <c r="U1962" t="b">
        <v>1</v>
      </c>
    </row>
    <row r="1963" spans="1:21" x14ac:dyDescent="0.25">
      <c r="A1963" t="s">
        <v>3376</v>
      </c>
      <c r="B1963" s="1">
        <v>41588</v>
      </c>
      <c r="C1963">
        <v>10</v>
      </c>
      <c r="D1963">
        <v>11</v>
      </c>
      <c r="E1963">
        <v>2013</v>
      </c>
      <c r="F1963" s="1">
        <v>41588</v>
      </c>
      <c r="G1963" t="s">
        <v>3377</v>
      </c>
      <c r="H1963" t="s">
        <v>67</v>
      </c>
      <c r="I1963" t="s">
        <v>68</v>
      </c>
      <c r="J1963" t="s">
        <v>3378</v>
      </c>
      <c r="K1963" t="s">
        <v>25</v>
      </c>
      <c r="L1963" t="s">
        <v>37</v>
      </c>
      <c r="M1963" t="s">
        <v>27</v>
      </c>
      <c r="N1963" t="s">
        <v>28</v>
      </c>
      <c r="O1963" t="s">
        <v>54</v>
      </c>
      <c r="P1963" t="s">
        <v>390</v>
      </c>
      <c r="Q1963">
        <v>0</v>
      </c>
      <c r="R1963">
        <v>396</v>
      </c>
      <c r="S1963">
        <v>194</v>
      </c>
      <c r="T1963">
        <v>2</v>
      </c>
      <c r="U1963" t="b">
        <v>0</v>
      </c>
    </row>
    <row r="1964" spans="1:21" x14ac:dyDescent="0.25">
      <c r="A1964" t="s">
        <v>3379</v>
      </c>
      <c r="B1964" s="1">
        <v>41588</v>
      </c>
      <c r="C1964">
        <v>10</v>
      </c>
      <c r="D1964">
        <v>11</v>
      </c>
      <c r="E1964">
        <v>2013</v>
      </c>
      <c r="F1964" s="1">
        <v>41588</v>
      </c>
      <c r="G1964" t="s">
        <v>1486</v>
      </c>
      <c r="H1964" t="s">
        <v>33</v>
      </c>
      <c r="I1964" t="s">
        <v>34</v>
      </c>
      <c r="J1964" t="s">
        <v>2747</v>
      </c>
      <c r="K1964" t="s">
        <v>36</v>
      </c>
      <c r="L1964" t="s">
        <v>70</v>
      </c>
      <c r="M1964" t="s">
        <v>38</v>
      </c>
      <c r="N1964" t="s">
        <v>71</v>
      </c>
      <c r="O1964" t="s">
        <v>295</v>
      </c>
      <c r="P1964" t="s">
        <v>1857</v>
      </c>
      <c r="Q1964">
        <v>0</v>
      </c>
      <c r="R1964">
        <v>67</v>
      </c>
      <c r="S1964">
        <v>0</v>
      </c>
      <c r="T1964">
        <v>3</v>
      </c>
      <c r="U1964" t="b">
        <v>1</v>
      </c>
    </row>
    <row r="1965" spans="1:21" x14ac:dyDescent="0.25">
      <c r="A1965" t="s">
        <v>3379</v>
      </c>
      <c r="B1965" s="1">
        <v>41588</v>
      </c>
      <c r="C1965">
        <v>10</v>
      </c>
      <c r="D1965">
        <v>11</v>
      </c>
      <c r="E1965">
        <v>2013</v>
      </c>
      <c r="F1965" s="1">
        <v>41588</v>
      </c>
      <c r="G1965" t="s">
        <v>1486</v>
      </c>
      <c r="H1965" t="s">
        <v>33</v>
      </c>
      <c r="I1965" t="s">
        <v>34</v>
      </c>
      <c r="J1965" t="s">
        <v>2747</v>
      </c>
      <c r="K1965" t="s">
        <v>36</v>
      </c>
      <c r="L1965" t="s">
        <v>70</v>
      </c>
      <c r="M1965" t="s">
        <v>38</v>
      </c>
      <c r="N1965" t="s">
        <v>71</v>
      </c>
      <c r="O1965" t="s">
        <v>665</v>
      </c>
      <c r="P1965" t="s">
        <v>3380</v>
      </c>
      <c r="Q1965">
        <v>0</v>
      </c>
      <c r="R1965">
        <v>197</v>
      </c>
      <c r="S1965">
        <v>-30</v>
      </c>
      <c r="T1965">
        <v>1</v>
      </c>
      <c r="U1965" t="b">
        <v>0</v>
      </c>
    </row>
    <row r="1966" spans="1:21" x14ac:dyDescent="0.25">
      <c r="A1966" t="s">
        <v>3381</v>
      </c>
      <c r="B1966" s="1">
        <v>41588</v>
      </c>
      <c r="C1966">
        <v>10</v>
      </c>
      <c r="D1966">
        <v>11</v>
      </c>
      <c r="E1966">
        <v>2013</v>
      </c>
      <c r="F1966" s="1">
        <v>41588</v>
      </c>
      <c r="G1966" t="s">
        <v>3382</v>
      </c>
      <c r="H1966" t="s">
        <v>598</v>
      </c>
      <c r="I1966" t="s">
        <v>3383</v>
      </c>
      <c r="J1966" t="s">
        <v>3384</v>
      </c>
      <c r="K1966" t="s">
        <v>36</v>
      </c>
      <c r="L1966" t="s">
        <v>37</v>
      </c>
      <c r="M1966" t="s">
        <v>38</v>
      </c>
      <c r="N1966" t="s">
        <v>28</v>
      </c>
      <c r="O1966" t="s">
        <v>227</v>
      </c>
      <c r="P1966" t="s">
        <v>3175</v>
      </c>
      <c r="Q1966">
        <v>0</v>
      </c>
      <c r="R1966">
        <v>32</v>
      </c>
      <c r="S1966">
        <v>2</v>
      </c>
      <c r="T1966">
        <v>3</v>
      </c>
      <c r="U1966" t="b">
        <v>1</v>
      </c>
    </row>
    <row r="1967" spans="1:21" x14ac:dyDescent="0.25">
      <c r="A1967" t="s">
        <v>3385</v>
      </c>
      <c r="B1967" s="1">
        <v>41588</v>
      </c>
      <c r="C1967">
        <v>10</v>
      </c>
      <c r="D1967">
        <v>11</v>
      </c>
      <c r="E1967">
        <v>2013</v>
      </c>
      <c r="F1967" s="1">
        <v>41588</v>
      </c>
      <c r="G1967" t="s">
        <v>2946</v>
      </c>
      <c r="H1967" t="s">
        <v>44</v>
      </c>
      <c r="I1967" t="s">
        <v>738</v>
      </c>
      <c r="J1967" t="s">
        <v>2094</v>
      </c>
      <c r="K1967" t="s">
        <v>47</v>
      </c>
      <c r="L1967" t="s">
        <v>26</v>
      </c>
      <c r="M1967" t="s">
        <v>38</v>
      </c>
      <c r="N1967" t="s">
        <v>28</v>
      </c>
      <c r="O1967" t="s">
        <v>54</v>
      </c>
      <c r="P1967" t="s">
        <v>1663</v>
      </c>
      <c r="Q1967">
        <v>0</v>
      </c>
      <c r="R1967">
        <v>37</v>
      </c>
      <c r="S1967">
        <v>-6</v>
      </c>
      <c r="T1967">
        <v>1</v>
      </c>
      <c r="U1967" t="b">
        <v>1</v>
      </c>
    </row>
    <row r="1968" spans="1:21" x14ac:dyDescent="0.25">
      <c r="A1968" t="s">
        <v>3386</v>
      </c>
      <c r="B1968" s="1">
        <v>41588</v>
      </c>
      <c r="C1968">
        <v>10</v>
      </c>
      <c r="D1968">
        <v>11</v>
      </c>
      <c r="E1968">
        <v>2013</v>
      </c>
      <c r="F1968" s="1">
        <v>41588</v>
      </c>
      <c r="G1968" t="s">
        <v>254</v>
      </c>
      <c r="H1968" t="s">
        <v>61</v>
      </c>
      <c r="I1968" t="s">
        <v>108</v>
      </c>
      <c r="J1968" t="s">
        <v>907</v>
      </c>
      <c r="K1968" t="s">
        <v>36</v>
      </c>
      <c r="L1968" t="s">
        <v>37</v>
      </c>
      <c r="M1968" t="s">
        <v>38</v>
      </c>
      <c r="N1968" t="s">
        <v>56</v>
      </c>
      <c r="O1968" t="s">
        <v>81</v>
      </c>
      <c r="P1968" t="s">
        <v>2050</v>
      </c>
      <c r="Q1968">
        <v>0</v>
      </c>
      <c r="R1968">
        <v>1554</v>
      </c>
      <c r="S1968">
        <v>730</v>
      </c>
      <c r="T1968">
        <v>6</v>
      </c>
      <c r="U1968" t="b">
        <v>0</v>
      </c>
    </row>
    <row r="1969" spans="1:21" x14ac:dyDescent="0.25">
      <c r="A1969" t="s">
        <v>3386</v>
      </c>
      <c r="B1969" s="1">
        <v>41588</v>
      </c>
      <c r="C1969">
        <v>10</v>
      </c>
      <c r="D1969">
        <v>11</v>
      </c>
      <c r="E1969">
        <v>2013</v>
      </c>
      <c r="F1969" s="1">
        <v>41588</v>
      </c>
      <c r="G1969" t="s">
        <v>254</v>
      </c>
      <c r="H1969" t="s">
        <v>61</v>
      </c>
      <c r="I1969" t="s">
        <v>108</v>
      </c>
      <c r="J1969" t="s">
        <v>907</v>
      </c>
      <c r="K1969" t="s">
        <v>36</v>
      </c>
      <c r="L1969" t="s">
        <v>37</v>
      </c>
      <c r="M1969" t="s">
        <v>38</v>
      </c>
      <c r="N1969" t="s">
        <v>56</v>
      </c>
      <c r="O1969" t="s">
        <v>104</v>
      </c>
      <c r="P1969" t="s">
        <v>3180</v>
      </c>
      <c r="Q1969">
        <v>0</v>
      </c>
      <c r="R1969">
        <v>113</v>
      </c>
      <c r="S1969">
        <v>39</v>
      </c>
      <c r="T1969">
        <v>2</v>
      </c>
      <c r="U1969" t="b">
        <v>1</v>
      </c>
    </row>
    <row r="1970" spans="1:21" x14ac:dyDescent="0.25">
      <c r="A1970" t="s">
        <v>3386</v>
      </c>
      <c r="B1970" s="1">
        <v>41588</v>
      </c>
      <c r="C1970">
        <v>10</v>
      </c>
      <c r="D1970">
        <v>11</v>
      </c>
      <c r="E1970">
        <v>2013</v>
      </c>
      <c r="F1970" s="1">
        <v>41588</v>
      </c>
      <c r="G1970" t="s">
        <v>254</v>
      </c>
      <c r="H1970" t="s">
        <v>61</v>
      </c>
      <c r="I1970" t="s">
        <v>108</v>
      </c>
      <c r="J1970" t="s">
        <v>907</v>
      </c>
      <c r="K1970" t="s">
        <v>36</v>
      </c>
      <c r="L1970" t="s">
        <v>37</v>
      </c>
      <c r="M1970" t="s">
        <v>38</v>
      </c>
      <c r="N1970" t="s">
        <v>56</v>
      </c>
      <c r="O1970" t="s">
        <v>104</v>
      </c>
      <c r="P1970" t="s">
        <v>2800</v>
      </c>
      <c r="Q1970">
        <v>0</v>
      </c>
      <c r="R1970">
        <v>190</v>
      </c>
      <c r="S1970">
        <v>-29</v>
      </c>
      <c r="T1970">
        <v>3</v>
      </c>
      <c r="U1970" t="b">
        <v>0</v>
      </c>
    </row>
    <row r="1971" spans="1:21" x14ac:dyDescent="0.25">
      <c r="A1971" t="s">
        <v>3387</v>
      </c>
      <c r="B1971" s="1">
        <v>41589</v>
      </c>
      <c r="C1971">
        <v>11</v>
      </c>
      <c r="D1971">
        <v>11</v>
      </c>
      <c r="E1971">
        <v>2013</v>
      </c>
      <c r="F1971" s="1">
        <v>41589</v>
      </c>
      <c r="G1971" t="s">
        <v>1772</v>
      </c>
      <c r="H1971" t="s">
        <v>215</v>
      </c>
      <c r="I1971" t="s">
        <v>3117</v>
      </c>
      <c r="J1971" t="s">
        <v>3118</v>
      </c>
      <c r="K1971" t="s">
        <v>36</v>
      </c>
      <c r="L1971" t="s">
        <v>37</v>
      </c>
      <c r="M1971" t="s">
        <v>268</v>
      </c>
      <c r="N1971" t="s">
        <v>28</v>
      </c>
      <c r="O1971" t="s">
        <v>48</v>
      </c>
      <c r="P1971" t="s">
        <v>2113</v>
      </c>
      <c r="Q1971">
        <v>0</v>
      </c>
      <c r="R1971">
        <v>98</v>
      </c>
      <c r="S1971">
        <v>28</v>
      </c>
      <c r="T1971">
        <v>2</v>
      </c>
      <c r="U1971" t="b">
        <v>1</v>
      </c>
    </row>
    <row r="1972" spans="1:21" x14ac:dyDescent="0.25">
      <c r="A1972" t="s">
        <v>3387</v>
      </c>
      <c r="B1972" s="1">
        <v>41589</v>
      </c>
      <c r="C1972">
        <v>11</v>
      </c>
      <c r="D1972">
        <v>11</v>
      </c>
      <c r="E1972">
        <v>2013</v>
      </c>
      <c r="F1972" s="1">
        <v>41589</v>
      </c>
      <c r="G1972" t="s">
        <v>1772</v>
      </c>
      <c r="H1972" t="s">
        <v>215</v>
      </c>
      <c r="I1972" t="s">
        <v>3117</v>
      </c>
      <c r="J1972" t="s">
        <v>3118</v>
      </c>
      <c r="K1972" t="s">
        <v>36</v>
      </c>
      <c r="L1972" t="s">
        <v>37</v>
      </c>
      <c r="M1972" t="s">
        <v>268</v>
      </c>
      <c r="N1972" t="s">
        <v>28</v>
      </c>
      <c r="O1972" t="s">
        <v>54</v>
      </c>
      <c r="P1972" t="s">
        <v>904</v>
      </c>
      <c r="Q1972">
        <v>0</v>
      </c>
      <c r="R1972">
        <v>226</v>
      </c>
      <c r="S1972">
        <v>56</v>
      </c>
      <c r="T1972">
        <v>4</v>
      </c>
      <c r="U1972" t="b">
        <v>1</v>
      </c>
    </row>
    <row r="1973" spans="1:21" x14ac:dyDescent="0.25">
      <c r="A1973" t="s">
        <v>3388</v>
      </c>
      <c r="B1973" s="1">
        <v>41589</v>
      </c>
      <c r="C1973">
        <v>11</v>
      </c>
      <c r="D1973">
        <v>11</v>
      </c>
      <c r="E1973">
        <v>2013</v>
      </c>
      <c r="F1973" s="1">
        <v>41589</v>
      </c>
      <c r="G1973" t="s">
        <v>2061</v>
      </c>
      <c r="H1973" t="s">
        <v>120</v>
      </c>
      <c r="I1973" t="s">
        <v>778</v>
      </c>
      <c r="J1973" t="s">
        <v>2326</v>
      </c>
      <c r="K1973" t="s">
        <v>47</v>
      </c>
      <c r="L1973" t="s">
        <v>37</v>
      </c>
      <c r="M1973" t="s">
        <v>27</v>
      </c>
      <c r="N1973" t="s">
        <v>71</v>
      </c>
      <c r="O1973" t="s">
        <v>74</v>
      </c>
      <c r="P1973" t="s">
        <v>2752</v>
      </c>
      <c r="Q1973">
        <v>0</v>
      </c>
      <c r="R1973">
        <v>308</v>
      </c>
      <c r="S1973">
        <v>100</v>
      </c>
      <c r="T1973">
        <v>6</v>
      </c>
      <c r="U1973" t="b">
        <v>1</v>
      </c>
    </row>
    <row r="1974" spans="1:21" x14ac:dyDescent="0.25">
      <c r="A1974" t="s">
        <v>3389</v>
      </c>
      <c r="B1974" s="1">
        <v>41589</v>
      </c>
      <c r="C1974">
        <v>11</v>
      </c>
      <c r="D1974">
        <v>11</v>
      </c>
      <c r="E1974">
        <v>2013</v>
      </c>
      <c r="F1974" s="1">
        <v>41589</v>
      </c>
      <c r="G1974" t="s">
        <v>1376</v>
      </c>
      <c r="H1974" t="s">
        <v>67</v>
      </c>
      <c r="I1974" t="s">
        <v>68</v>
      </c>
      <c r="J1974" t="s">
        <v>3390</v>
      </c>
      <c r="K1974" t="s">
        <v>25</v>
      </c>
      <c r="L1974" t="s">
        <v>37</v>
      </c>
      <c r="M1974" t="s">
        <v>27</v>
      </c>
      <c r="N1974" t="s">
        <v>28</v>
      </c>
      <c r="O1974" t="s">
        <v>48</v>
      </c>
      <c r="P1974" t="s">
        <v>731</v>
      </c>
      <c r="Q1974">
        <v>0</v>
      </c>
      <c r="R1974">
        <v>46</v>
      </c>
      <c r="S1974">
        <v>8</v>
      </c>
      <c r="T1974">
        <v>3</v>
      </c>
      <c r="U1974" t="b">
        <v>0</v>
      </c>
    </row>
    <row r="1975" spans="1:21" x14ac:dyDescent="0.25">
      <c r="A1975" t="s">
        <v>3389</v>
      </c>
      <c r="B1975" s="1">
        <v>41589</v>
      </c>
      <c r="C1975">
        <v>11</v>
      </c>
      <c r="D1975">
        <v>11</v>
      </c>
      <c r="E1975">
        <v>2013</v>
      </c>
      <c r="F1975" s="1">
        <v>41589</v>
      </c>
      <c r="G1975" t="s">
        <v>1376</v>
      </c>
      <c r="H1975" t="s">
        <v>67</v>
      </c>
      <c r="I1975" t="s">
        <v>68</v>
      </c>
      <c r="J1975" t="s">
        <v>3390</v>
      </c>
      <c r="K1975" t="s">
        <v>25</v>
      </c>
      <c r="L1975" t="s">
        <v>37</v>
      </c>
      <c r="M1975" t="s">
        <v>27</v>
      </c>
      <c r="N1975" t="s">
        <v>28</v>
      </c>
      <c r="O1975" t="s">
        <v>29</v>
      </c>
      <c r="P1975" t="s">
        <v>594</v>
      </c>
      <c r="Q1975">
        <v>0</v>
      </c>
      <c r="R1975">
        <v>56</v>
      </c>
      <c r="S1975">
        <v>17</v>
      </c>
      <c r="T1975">
        <v>2</v>
      </c>
      <c r="U1975" t="b">
        <v>1</v>
      </c>
    </row>
    <row r="1976" spans="1:21" x14ac:dyDescent="0.25">
      <c r="A1976" t="s">
        <v>3391</v>
      </c>
      <c r="B1976" s="1">
        <v>41589</v>
      </c>
      <c r="C1976">
        <v>11</v>
      </c>
      <c r="D1976">
        <v>11</v>
      </c>
      <c r="E1976">
        <v>2013</v>
      </c>
      <c r="F1976" s="1">
        <v>41589</v>
      </c>
      <c r="G1976" t="s">
        <v>2181</v>
      </c>
      <c r="H1976" t="s">
        <v>44</v>
      </c>
      <c r="I1976" t="s">
        <v>460</v>
      </c>
      <c r="J1976" t="s">
        <v>3392</v>
      </c>
      <c r="K1976" t="s">
        <v>47</v>
      </c>
      <c r="L1976" t="s">
        <v>70</v>
      </c>
      <c r="M1976" t="s">
        <v>27</v>
      </c>
      <c r="N1976" t="s">
        <v>28</v>
      </c>
      <c r="O1976" t="s">
        <v>54</v>
      </c>
      <c r="P1976" t="s">
        <v>2581</v>
      </c>
      <c r="Q1976">
        <v>0</v>
      </c>
      <c r="R1976">
        <v>237</v>
      </c>
      <c r="S1976">
        <v>-119</v>
      </c>
      <c r="T1976">
        <v>2</v>
      </c>
      <c r="U1976" t="b">
        <v>1</v>
      </c>
    </row>
    <row r="1977" spans="1:21" x14ac:dyDescent="0.25">
      <c r="A1977" t="s">
        <v>3388</v>
      </c>
      <c r="B1977" s="1">
        <v>41589</v>
      </c>
      <c r="C1977">
        <v>11</v>
      </c>
      <c r="D1977">
        <v>11</v>
      </c>
      <c r="E1977">
        <v>2013</v>
      </c>
      <c r="F1977" s="1">
        <v>41589</v>
      </c>
      <c r="G1977" t="s">
        <v>2061</v>
      </c>
      <c r="H1977" t="s">
        <v>120</v>
      </c>
      <c r="I1977" t="s">
        <v>778</v>
      </c>
      <c r="J1977" t="s">
        <v>2326</v>
      </c>
      <c r="K1977" t="s">
        <v>47</v>
      </c>
      <c r="L1977" t="s">
        <v>37</v>
      </c>
      <c r="M1977" t="s">
        <v>27</v>
      </c>
      <c r="N1977" t="s">
        <v>56</v>
      </c>
      <c r="O1977" t="s">
        <v>104</v>
      </c>
      <c r="P1977" t="s">
        <v>256</v>
      </c>
      <c r="Q1977">
        <v>0</v>
      </c>
      <c r="R1977">
        <v>81</v>
      </c>
      <c r="S1977">
        <v>22</v>
      </c>
      <c r="T1977">
        <v>1</v>
      </c>
      <c r="U1977" t="b">
        <v>1</v>
      </c>
    </row>
    <row r="1978" spans="1:21" x14ac:dyDescent="0.25">
      <c r="A1978" t="s">
        <v>3393</v>
      </c>
      <c r="B1978" s="1">
        <v>41589</v>
      </c>
      <c r="C1978">
        <v>11</v>
      </c>
      <c r="D1978">
        <v>11</v>
      </c>
      <c r="E1978">
        <v>2013</v>
      </c>
      <c r="F1978" s="1">
        <v>41589</v>
      </c>
      <c r="G1978" t="s">
        <v>980</v>
      </c>
      <c r="H1978" t="s">
        <v>61</v>
      </c>
      <c r="I1978" t="s">
        <v>62</v>
      </c>
      <c r="J1978" t="s">
        <v>395</v>
      </c>
      <c r="K1978" t="s">
        <v>36</v>
      </c>
      <c r="L1978" t="s">
        <v>37</v>
      </c>
      <c r="M1978" t="s">
        <v>38</v>
      </c>
      <c r="N1978" t="s">
        <v>71</v>
      </c>
      <c r="O1978" t="s">
        <v>295</v>
      </c>
      <c r="P1978" t="s">
        <v>1857</v>
      </c>
      <c r="Q1978">
        <v>0</v>
      </c>
      <c r="R1978">
        <v>44</v>
      </c>
      <c r="S1978">
        <v>0</v>
      </c>
      <c r="T1978">
        <v>2</v>
      </c>
      <c r="U1978" t="b">
        <v>0</v>
      </c>
    </row>
    <row r="1979" spans="1:21" x14ac:dyDescent="0.25">
      <c r="A1979" t="s">
        <v>3394</v>
      </c>
      <c r="B1979" s="1">
        <v>41589</v>
      </c>
      <c r="C1979">
        <v>11</v>
      </c>
      <c r="D1979">
        <v>11</v>
      </c>
      <c r="E1979">
        <v>2013</v>
      </c>
      <c r="F1979" s="1">
        <v>41589</v>
      </c>
      <c r="G1979" t="s">
        <v>2162</v>
      </c>
      <c r="H1979" t="s">
        <v>293</v>
      </c>
      <c r="I1979" t="s">
        <v>216</v>
      </c>
      <c r="J1979" t="s">
        <v>2851</v>
      </c>
      <c r="K1979" t="s">
        <v>36</v>
      </c>
      <c r="L1979" t="s">
        <v>26</v>
      </c>
      <c r="M1979" t="s">
        <v>38</v>
      </c>
      <c r="N1979" t="s">
        <v>56</v>
      </c>
      <c r="O1979" t="s">
        <v>104</v>
      </c>
      <c r="P1979" t="s">
        <v>3395</v>
      </c>
      <c r="Q1979">
        <v>1</v>
      </c>
      <c r="R1979">
        <v>339</v>
      </c>
      <c r="S1979">
        <v>-217</v>
      </c>
      <c r="T1979">
        <v>4</v>
      </c>
      <c r="U1979" t="b">
        <v>1</v>
      </c>
    </row>
    <row r="1980" spans="1:21" x14ac:dyDescent="0.25">
      <c r="A1980" t="s">
        <v>3396</v>
      </c>
      <c r="B1980" s="1">
        <v>41589</v>
      </c>
      <c r="C1980">
        <v>11</v>
      </c>
      <c r="D1980">
        <v>11</v>
      </c>
      <c r="E1980">
        <v>2013</v>
      </c>
      <c r="F1980" s="1">
        <v>41589</v>
      </c>
      <c r="G1980" t="s">
        <v>376</v>
      </c>
      <c r="H1980" t="s">
        <v>33</v>
      </c>
      <c r="I1980" t="s">
        <v>34</v>
      </c>
      <c r="J1980" t="s">
        <v>770</v>
      </c>
      <c r="K1980" t="s">
        <v>36</v>
      </c>
      <c r="L1980" t="s">
        <v>37</v>
      </c>
      <c r="M1980" t="s">
        <v>38</v>
      </c>
      <c r="N1980" t="s">
        <v>71</v>
      </c>
      <c r="O1980" t="s">
        <v>72</v>
      </c>
      <c r="P1980" t="s">
        <v>695</v>
      </c>
      <c r="Q1980">
        <v>0</v>
      </c>
      <c r="R1980">
        <v>771</v>
      </c>
      <c r="S1980">
        <v>163</v>
      </c>
      <c r="T1980">
        <v>6</v>
      </c>
      <c r="U1980" t="b">
        <v>1</v>
      </c>
    </row>
    <row r="1981" spans="1:21" x14ac:dyDescent="0.25">
      <c r="A1981" t="s">
        <v>3397</v>
      </c>
      <c r="B1981" s="1">
        <v>41589</v>
      </c>
      <c r="C1981">
        <v>11</v>
      </c>
      <c r="D1981">
        <v>11</v>
      </c>
      <c r="E1981">
        <v>2013</v>
      </c>
      <c r="F1981" s="1">
        <v>41589</v>
      </c>
      <c r="G1981" t="s">
        <v>958</v>
      </c>
      <c r="H1981" t="s">
        <v>23</v>
      </c>
      <c r="I1981" t="s">
        <v>24</v>
      </c>
      <c r="J1981" t="s">
        <v>24</v>
      </c>
      <c r="K1981" t="s">
        <v>25</v>
      </c>
      <c r="L1981" t="s">
        <v>37</v>
      </c>
      <c r="M1981" t="s">
        <v>27</v>
      </c>
      <c r="N1981" t="s">
        <v>71</v>
      </c>
      <c r="O1981" t="s">
        <v>72</v>
      </c>
      <c r="P1981" t="s">
        <v>3398</v>
      </c>
      <c r="Q1981">
        <v>1</v>
      </c>
      <c r="R1981">
        <v>182</v>
      </c>
      <c r="S1981">
        <v>-22</v>
      </c>
      <c r="T1981">
        <v>3</v>
      </c>
      <c r="U1981" t="b">
        <v>1</v>
      </c>
    </row>
    <row r="1982" spans="1:21" x14ac:dyDescent="0.25">
      <c r="A1982" t="s">
        <v>3397</v>
      </c>
      <c r="B1982" s="1">
        <v>41589</v>
      </c>
      <c r="C1982">
        <v>11</v>
      </c>
      <c r="D1982">
        <v>11</v>
      </c>
      <c r="E1982">
        <v>2013</v>
      </c>
      <c r="F1982" s="1">
        <v>41589</v>
      </c>
      <c r="G1982" t="s">
        <v>958</v>
      </c>
      <c r="H1982" t="s">
        <v>23</v>
      </c>
      <c r="I1982" t="s">
        <v>24</v>
      </c>
      <c r="J1982" t="s">
        <v>24</v>
      </c>
      <c r="K1982" t="s">
        <v>25</v>
      </c>
      <c r="L1982" t="s">
        <v>37</v>
      </c>
      <c r="M1982" t="s">
        <v>27</v>
      </c>
      <c r="N1982" t="s">
        <v>71</v>
      </c>
      <c r="O1982" t="s">
        <v>665</v>
      </c>
      <c r="P1982" t="s">
        <v>3399</v>
      </c>
      <c r="Q1982">
        <v>1</v>
      </c>
      <c r="R1982">
        <v>954</v>
      </c>
      <c r="S1982">
        <v>-1558</v>
      </c>
      <c r="T1982">
        <v>7</v>
      </c>
      <c r="U1982" t="b">
        <v>0</v>
      </c>
    </row>
    <row r="1983" spans="1:21" x14ac:dyDescent="0.25">
      <c r="A1983" t="s">
        <v>3396</v>
      </c>
      <c r="B1983" s="1">
        <v>41589</v>
      </c>
      <c r="C1983">
        <v>11</v>
      </c>
      <c r="D1983">
        <v>11</v>
      </c>
      <c r="E1983">
        <v>2013</v>
      </c>
      <c r="F1983" s="1">
        <v>41589</v>
      </c>
      <c r="G1983" t="s">
        <v>376</v>
      </c>
      <c r="H1983" t="s">
        <v>33</v>
      </c>
      <c r="I1983" t="s">
        <v>34</v>
      </c>
      <c r="J1983" t="s">
        <v>770</v>
      </c>
      <c r="K1983" t="s">
        <v>36</v>
      </c>
      <c r="L1983" t="s">
        <v>37</v>
      </c>
      <c r="M1983" t="s">
        <v>38</v>
      </c>
      <c r="N1983" t="s">
        <v>28</v>
      </c>
      <c r="O1983" t="s">
        <v>54</v>
      </c>
      <c r="P1983" t="s">
        <v>3400</v>
      </c>
      <c r="Q1983">
        <v>0</v>
      </c>
      <c r="R1983">
        <v>49</v>
      </c>
      <c r="S1983">
        <v>9</v>
      </c>
      <c r="T1983">
        <v>5</v>
      </c>
      <c r="U1983" t="b">
        <v>1</v>
      </c>
    </row>
    <row r="1984" spans="1:21" x14ac:dyDescent="0.25">
      <c r="A1984" t="s">
        <v>3397</v>
      </c>
      <c r="B1984" s="1">
        <v>41589</v>
      </c>
      <c r="C1984">
        <v>11</v>
      </c>
      <c r="D1984">
        <v>11</v>
      </c>
      <c r="E1984">
        <v>2013</v>
      </c>
      <c r="F1984" s="1">
        <v>41589</v>
      </c>
      <c r="G1984" t="s">
        <v>958</v>
      </c>
      <c r="H1984" t="s">
        <v>23</v>
      </c>
      <c r="I1984" t="s">
        <v>24</v>
      </c>
      <c r="J1984" t="s">
        <v>24</v>
      </c>
      <c r="K1984" t="s">
        <v>25</v>
      </c>
      <c r="L1984" t="s">
        <v>37</v>
      </c>
      <c r="M1984" t="s">
        <v>27</v>
      </c>
      <c r="N1984" t="s">
        <v>28</v>
      </c>
      <c r="O1984" t="s">
        <v>90</v>
      </c>
      <c r="P1984" t="s">
        <v>2848</v>
      </c>
      <c r="Q1984">
        <v>1</v>
      </c>
      <c r="R1984">
        <v>195</v>
      </c>
      <c r="S1984">
        <v>-47</v>
      </c>
      <c r="T1984">
        <v>6</v>
      </c>
      <c r="U1984" t="b">
        <v>1</v>
      </c>
    </row>
    <row r="1985" spans="1:21" x14ac:dyDescent="0.25">
      <c r="A1985" t="s">
        <v>3396</v>
      </c>
      <c r="B1985" s="1">
        <v>41589</v>
      </c>
      <c r="C1985">
        <v>11</v>
      </c>
      <c r="D1985">
        <v>11</v>
      </c>
      <c r="E1985">
        <v>2013</v>
      </c>
      <c r="F1985" s="1">
        <v>41589</v>
      </c>
      <c r="G1985" t="s">
        <v>376</v>
      </c>
      <c r="H1985" t="s">
        <v>33</v>
      </c>
      <c r="I1985" t="s">
        <v>34</v>
      </c>
      <c r="J1985" t="s">
        <v>770</v>
      </c>
      <c r="K1985" t="s">
        <v>36</v>
      </c>
      <c r="L1985" t="s">
        <v>37</v>
      </c>
      <c r="M1985" t="s">
        <v>38</v>
      </c>
      <c r="N1985" t="s">
        <v>56</v>
      </c>
      <c r="O1985" t="s">
        <v>104</v>
      </c>
      <c r="P1985" t="s">
        <v>2755</v>
      </c>
      <c r="Q1985">
        <v>0</v>
      </c>
      <c r="R1985">
        <v>216</v>
      </c>
      <c r="S1985">
        <v>95</v>
      </c>
      <c r="T1985">
        <v>3</v>
      </c>
      <c r="U1985" t="b">
        <v>0</v>
      </c>
    </row>
    <row r="1986" spans="1:21" x14ac:dyDescent="0.25">
      <c r="A1986" t="s">
        <v>3396</v>
      </c>
      <c r="B1986" s="1">
        <v>41589</v>
      </c>
      <c r="C1986">
        <v>11</v>
      </c>
      <c r="D1986">
        <v>11</v>
      </c>
      <c r="E1986">
        <v>2013</v>
      </c>
      <c r="F1986" s="1">
        <v>41589</v>
      </c>
      <c r="G1986" t="s">
        <v>376</v>
      </c>
      <c r="H1986" t="s">
        <v>33</v>
      </c>
      <c r="I1986" t="s">
        <v>34</v>
      </c>
      <c r="J1986" t="s">
        <v>770</v>
      </c>
      <c r="K1986" t="s">
        <v>36</v>
      </c>
      <c r="L1986" t="s">
        <v>37</v>
      </c>
      <c r="M1986" t="s">
        <v>38</v>
      </c>
      <c r="N1986" t="s">
        <v>56</v>
      </c>
      <c r="O1986" t="s">
        <v>104</v>
      </c>
      <c r="P1986" t="s">
        <v>3401</v>
      </c>
      <c r="Q1986">
        <v>0</v>
      </c>
      <c r="R1986">
        <v>133</v>
      </c>
      <c r="S1986">
        <v>7</v>
      </c>
      <c r="T1986">
        <v>1</v>
      </c>
      <c r="U1986" t="b">
        <v>1</v>
      </c>
    </row>
    <row r="1987" spans="1:21" x14ac:dyDescent="0.25">
      <c r="A1987" t="s">
        <v>3396</v>
      </c>
      <c r="B1987" s="1">
        <v>41589</v>
      </c>
      <c r="C1987">
        <v>11</v>
      </c>
      <c r="D1987">
        <v>11</v>
      </c>
      <c r="E1987">
        <v>2013</v>
      </c>
      <c r="F1987" s="1">
        <v>41589</v>
      </c>
      <c r="G1987" t="s">
        <v>376</v>
      </c>
      <c r="H1987" t="s">
        <v>33</v>
      </c>
      <c r="I1987" t="s">
        <v>34</v>
      </c>
      <c r="J1987" t="s">
        <v>770</v>
      </c>
      <c r="K1987" t="s">
        <v>36</v>
      </c>
      <c r="L1987" t="s">
        <v>37</v>
      </c>
      <c r="M1987" t="s">
        <v>38</v>
      </c>
      <c r="N1987" t="s">
        <v>56</v>
      </c>
      <c r="O1987" t="s">
        <v>104</v>
      </c>
      <c r="P1987" t="s">
        <v>351</v>
      </c>
      <c r="Q1987">
        <v>0</v>
      </c>
      <c r="R1987">
        <v>390</v>
      </c>
      <c r="S1987">
        <v>16</v>
      </c>
      <c r="T1987">
        <v>3</v>
      </c>
      <c r="U1987" t="b">
        <v>1</v>
      </c>
    </row>
    <row r="1988" spans="1:21" x14ac:dyDescent="0.25">
      <c r="A1988" t="s">
        <v>3396</v>
      </c>
      <c r="B1988" s="1">
        <v>41589</v>
      </c>
      <c r="C1988">
        <v>11</v>
      </c>
      <c r="D1988">
        <v>11</v>
      </c>
      <c r="E1988">
        <v>2013</v>
      </c>
      <c r="F1988" s="1">
        <v>41589</v>
      </c>
      <c r="G1988" t="s">
        <v>376</v>
      </c>
      <c r="H1988" t="s">
        <v>33</v>
      </c>
      <c r="I1988" t="s">
        <v>34</v>
      </c>
      <c r="J1988" t="s">
        <v>770</v>
      </c>
      <c r="K1988" t="s">
        <v>36</v>
      </c>
      <c r="L1988" t="s">
        <v>37</v>
      </c>
      <c r="M1988" t="s">
        <v>38</v>
      </c>
      <c r="N1988" t="s">
        <v>56</v>
      </c>
      <c r="O1988" t="s">
        <v>104</v>
      </c>
      <c r="P1988" t="s">
        <v>1591</v>
      </c>
      <c r="Q1988">
        <v>0</v>
      </c>
      <c r="R1988">
        <v>1103</v>
      </c>
      <c r="S1988">
        <v>529</v>
      </c>
      <c r="T1988">
        <v>8</v>
      </c>
      <c r="U1988" t="b">
        <v>1</v>
      </c>
    </row>
    <row r="1989" spans="1:21" x14ac:dyDescent="0.25">
      <c r="A1989" t="s">
        <v>3402</v>
      </c>
      <c r="B1989" s="1">
        <v>41590</v>
      </c>
      <c r="C1989">
        <v>12</v>
      </c>
      <c r="D1989">
        <v>11</v>
      </c>
      <c r="E1989">
        <v>2013</v>
      </c>
      <c r="F1989" s="1">
        <v>41590</v>
      </c>
      <c r="G1989" t="s">
        <v>2629</v>
      </c>
      <c r="H1989" t="s">
        <v>23</v>
      </c>
      <c r="I1989" t="s">
        <v>24</v>
      </c>
      <c r="J1989" t="s">
        <v>24</v>
      </c>
      <c r="K1989" t="s">
        <v>25</v>
      </c>
      <c r="L1989" t="s">
        <v>37</v>
      </c>
      <c r="M1989" t="s">
        <v>38</v>
      </c>
      <c r="N1989" t="s">
        <v>28</v>
      </c>
      <c r="O1989" t="s">
        <v>111</v>
      </c>
      <c r="P1989" t="s">
        <v>3403</v>
      </c>
      <c r="Q1989">
        <v>1</v>
      </c>
      <c r="R1989">
        <v>75</v>
      </c>
      <c r="S1989">
        <v>-5</v>
      </c>
      <c r="T1989">
        <v>3</v>
      </c>
      <c r="U1989" t="b">
        <v>0</v>
      </c>
    </row>
    <row r="1990" spans="1:21" x14ac:dyDescent="0.25">
      <c r="A1990" t="s">
        <v>3404</v>
      </c>
      <c r="B1990" s="1">
        <v>41590</v>
      </c>
      <c r="C1990">
        <v>12</v>
      </c>
      <c r="D1990">
        <v>11</v>
      </c>
      <c r="E1990">
        <v>2013</v>
      </c>
      <c r="F1990" s="1">
        <v>41590</v>
      </c>
      <c r="G1990" t="s">
        <v>2537</v>
      </c>
      <c r="H1990" t="s">
        <v>120</v>
      </c>
      <c r="I1990" t="s">
        <v>209</v>
      </c>
      <c r="J1990" t="s">
        <v>246</v>
      </c>
      <c r="K1990" t="s">
        <v>47</v>
      </c>
      <c r="L1990" t="s">
        <v>37</v>
      </c>
      <c r="M1990" t="s">
        <v>38</v>
      </c>
      <c r="N1990" t="s">
        <v>28</v>
      </c>
      <c r="O1990" t="s">
        <v>48</v>
      </c>
      <c r="P1990" t="s">
        <v>2706</v>
      </c>
      <c r="Q1990">
        <v>0</v>
      </c>
      <c r="R1990">
        <v>133</v>
      </c>
      <c r="S1990">
        <v>44</v>
      </c>
      <c r="T1990">
        <v>3</v>
      </c>
      <c r="U1990" t="b">
        <v>1</v>
      </c>
    </row>
    <row r="1991" spans="1:21" x14ac:dyDescent="0.25">
      <c r="A1991" t="s">
        <v>3404</v>
      </c>
      <c r="B1991" s="1">
        <v>41590</v>
      </c>
      <c r="C1991">
        <v>12</v>
      </c>
      <c r="D1991">
        <v>11</v>
      </c>
      <c r="E1991">
        <v>2013</v>
      </c>
      <c r="F1991" s="1">
        <v>41590</v>
      </c>
      <c r="G1991" t="s">
        <v>2537</v>
      </c>
      <c r="H1991" t="s">
        <v>120</v>
      </c>
      <c r="I1991" t="s">
        <v>209</v>
      </c>
      <c r="J1991" t="s">
        <v>246</v>
      </c>
      <c r="K1991" t="s">
        <v>47</v>
      </c>
      <c r="L1991" t="s">
        <v>37</v>
      </c>
      <c r="M1991" t="s">
        <v>38</v>
      </c>
      <c r="N1991" t="s">
        <v>28</v>
      </c>
      <c r="O1991" t="s">
        <v>39</v>
      </c>
      <c r="P1991" t="s">
        <v>956</v>
      </c>
      <c r="Q1991">
        <v>0</v>
      </c>
      <c r="R1991">
        <v>57</v>
      </c>
      <c r="S1991">
        <v>12</v>
      </c>
      <c r="T1991">
        <v>2</v>
      </c>
      <c r="U1991" t="b">
        <v>0</v>
      </c>
    </row>
    <row r="1992" spans="1:21" x14ac:dyDescent="0.25">
      <c r="A1992" t="s">
        <v>3405</v>
      </c>
      <c r="B1992" s="1">
        <v>41590</v>
      </c>
      <c r="C1992">
        <v>12</v>
      </c>
      <c r="D1992">
        <v>11</v>
      </c>
      <c r="E1992">
        <v>2013</v>
      </c>
      <c r="F1992" s="1">
        <v>41590</v>
      </c>
      <c r="G1992" t="s">
        <v>3406</v>
      </c>
      <c r="H1992" t="s">
        <v>320</v>
      </c>
      <c r="I1992" t="s">
        <v>2562</v>
      </c>
      <c r="J1992" t="s">
        <v>2562</v>
      </c>
      <c r="K1992" t="s">
        <v>36</v>
      </c>
      <c r="L1992" t="s">
        <v>70</v>
      </c>
      <c r="M1992" t="s">
        <v>38</v>
      </c>
      <c r="N1992" t="s">
        <v>56</v>
      </c>
      <c r="O1992" t="s">
        <v>81</v>
      </c>
      <c r="P1992" t="s">
        <v>3407</v>
      </c>
      <c r="Q1992">
        <v>0</v>
      </c>
      <c r="R1992">
        <v>437</v>
      </c>
      <c r="S1992">
        <v>183</v>
      </c>
      <c r="T1992">
        <v>6</v>
      </c>
      <c r="U1992" t="b">
        <v>0</v>
      </c>
    </row>
    <row r="1993" spans="1:21" x14ac:dyDescent="0.25">
      <c r="A1993" t="s">
        <v>3404</v>
      </c>
      <c r="B1993" s="1">
        <v>41590</v>
      </c>
      <c r="C1993">
        <v>12</v>
      </c>
      <c r="D1993">
        <v>11</v>
      </c>
      <c r="E1993">
        <v>2013</v>
      </c>
      <c r="F1993" s="1">
        <v>41590</v>
      </c>
      <c r="G1993" t="s">
        <v>2537</v>
      </c>
      <c r="H1993" t="s">
        <v>120</v>
      </c>
      <c r="I1993" t="s">
        <v>209</v>
      </c>
      <c r="J1993" t="s">
        <v>246</v>
      </c>
      <c r="K1993" t="s">
        <v>47</v>
      </c>
      <c r="L1993" t="s">
        <v>37</v>
      </c>
      <c r="M1993" t="s">
        <v>38</v>
      </c>
      <c r="N1993" t="s">
        <v>56</v>
      </c>
      <c r="O1993" t="s">
        <v>185</v>
      </c>
      <c r="P1993" t="s">
        <v>2927</v>
      </c>
      <c r="Q1993">
        <v>0</v>
      </c>
      <c r="R1993">
        <v>378</v>
      </c>
      <c r="S1993">
        <v>34</v>
      </c>
      <c r="T1993">
        <v>1</v>
      </c>
      <c r="U1993" t="b">
        <v>1</v>
      </c>
    </row>
    <row r="1994" spans="1:21" x14ac:dyDescent="0.25">
      <c r="A1994" t="s">
        <v>3408</v>
      </c>
      <c r="B1994" s="1">
        <v>41590</v>
      </c>
      <c r="C1994">
        <v>12</v>
      </c>
      <c r="D1994">
        <v>11</v>
      </c>
      <c r="E1994">
        <v>2013</v>
      </c>
      <c r="F1994" s="1">
        <v>41590</v>
      </c>
      <c r="G1994" t="s">
        <v>1176</v>
      </c>
      <c r="H1994" t="s">
        <v>67</v>
      </c>
      <c r="I1994" t="s">
        <v>68</v>
      </c>
      <c r="J1994" t="s">
        <v>806</v>
      </c>
      <c r="K1994" t="s">
        <v>25</v>
      </c>
      <c r="L1994" t="s">
        <v>26</v>
      </c>
      <c r="M1994" t="s">
        <v>38</v>
      </c>
      <c r="N1994" t="s">
        <v>28</v>
      </c>
      <c r="O1994" t="s">
        <v>39</v>
      </c>
      <c r="P1994" t="s">
        <v>565</v>
      </c>
      <c r="Q1994">
        <v>0</v>
      </c>
      <c r="R1994">
        <v>93</v>
      </c>
      <c r="S1994">
        <v>38</v>
      </c>
      <c r="T1994">
        <v>7</v>
      </c>
      <c r="U1994" t="b">
        <v>0</v>
      </c>
    </row>
    <row r="1995" spans="1:21" x14ac:dyDescent="0.25">
      <c r="A1995" t="s">
        <v>3409</v>
      </c>
      <c r="B1995" s="1">
        <v>41609</v>
      </c>
      <c r="C1995">
        <v>1</v>
      </c>
      <c r="D1995">
        <v>12</v>
      </c>
      <c r="E1995">
        <v>2013</v>
      </c>
      <c r="F1995" s="1">
        <v>41609</v>
      </c>
      <c r="G1995" t="s">
        <v>481</v>
      </c>
      <c r="H1995" t="s">
        <v>67</v>
      </c>
      <c r="I1995" t="s">
        <v>68</v>
      </c>
      <c r="J1995" t="s">
        <v>3410</v>
      </c>
      <c r="K1995" t="s">
        <v>25</v>
      </c>
      <c r="L1995" t="s">
        <v>37</v>
      </c>
      <c r="M1995" t="s">
        <v>38</v>
      </c>
      <c r="N1995" t="s">
        <v>28</v>
      </c>
      <c r="O1995" t="s">
        <v>48</v>
      </c>
      <c r="P1995" t="s">
        <v>359</v>
      </c>
      <c r="Q1995">
        <v>0</v>
      </c>
      <c r="R1995">
        <v>118</v>
      </c>
      <c r="S1995">
        <v>2</v>
      </c>
      <c r="T1995">
        <v>5</v>
      </c>
      <c r="U1995" t="b">
        <v>0</v>
      </c>
    </row>
    <row r="1996" spans="1:21" x14ac:dyDescent="0.25">
      <c r="A1996" t="s">
        <v>3411</v>
      </c>
      <c r="B1996" s="1">
        <v>41609</v>
      </c>
      <c r="C1996">
        <v>1</v>
      </c>
      <c r="D1996">
        <v>12</v>
      </c>
      <c r="E1996">
        <v>2013</v>
      </c>
      <c r="F1996" s="1">
        <v>41609</v>
      </c>
      <c r="G1996" t="s">
        <v>3412</v>
      </c>
      <c r="H1996" t="s">
        <v>120</v>
      </c>
      <c r="I1996" t="s">
        <v>778</v>
      </c>
      <c r="J1996" t="s">
        <v>778</v>
      </c>
      <c r="K1996" t="s">
        <v>47</v>
      </c>
      <c r="L1996" t="s">
        <v>70</v>
      </c>
      <c r="M1996" t="s">
        <v>98</v>
      </c>
      <c r="N1996" t="s">
        <v>28</v>
      </c>
      <c r="O1996" t="s">
        <v>90</v>
      </c>
      <c r="P1996" t="s">
        <v>903</v>
      </c>
      <c r="Q1996">
        <v>0</v>
      </c>
      <c r="R1996">
        <v>3802</v>
      </c>
      <c r="S1996">
        <v>1445</v>
      </c>
      <c r="T1996">
        <v>7</v>
      </c>
      <c r="U1996" t="b">
        <v>0</v>
      </c>
    </row>
    <row r="1997" spans="1:21" x14ac:dyDescent="0.25">
      <c r="A1997" t="s">
        <v>3411</v>
      </c>
      <c r="B1997" s="1">
        <v>41609</v>
      </c>
      <c r="C1997">
        <v>1</v>
      </c>
      <c r="D1997">
        <v>12</v>
      </c>
      <c r="E1997">
        <v>2013</v>
      </c>
      <c r="F1997" s="1">
        <v>41609</v>
      </c>
      <c r="G1997" t="s">
        <v>3412</v>
      </c>
      <c r="H1997" t="s">
        <v>120</v>
      </c>
      <c r="I1997" t="s">
        <v>778</v>
      </c>
      <c r="J1997" t="s">
        <v>778</v>
      </c>
      <c r="K1997" t="s">
        <v>47</v>
      </c>
      <c r="L1997" t="s">
        <v>70</v>
      </c>
      <c r="M1997" t="s">
        <v>98</v>
      </c>
      <c r="N1997" t="s">
        <v>28</v>
      </c>
      <c r="O1997" t="s">
        <v>111</v>
      </c>
      <c r="P1997" t="s">
        <v>3413</v>
      </c>
      <c r="Q1997">
        <v>0</v>
      </c>
      <c r="R1997">
        <v>73</v>
      </c>
      <c r="S1997">
        <v>13</v>
      </c>
      <c r="T1997">
        <v>4</v>
      </c>
      <c r="U1997" t="b">
        <v>0</v>
      </c>
    </row>
    <row r="1998" spans="1:21" x14ac:dyDescent="0.25">
      <c r="A1998" t="s">
        <v>3411</v>
      </c>
      <c r="B1998" s="1">
        <v>41609</v>
      </c>
      <c r="C1998">
        <v>1</v>
      </c>
      <c r="D1998">
        <v>12</v>
      </c>
      <c r="E1998">
        <v>2013</v>
      </c>
      <c r="F1998" s="1">
        <v>41609</v>
      </c>
      <c r="G1998" t="s">
        <v>3412</v>
      </c>
      <c r="H1998" t="s">
        <v>120</v>
      </c>
      <c r="I1998" t="s">
        <v>778</v>
      </c>
      <c r="J1998" t="s">
        <v>778</v>
      </c>
      <c r="K1998" t="s">
        <v>47</v>
      </c>
      <c r="L1998" t="s">
        <v>70</v>
      </c>
      <c r="M1998" t="s">
        <v>98</v>
      </c>
      <c r="N1998" t="s">
        <v>28</v>
      </c>
      <c r="O1998" t="s">
        <v>183</v>
      </c>
      <c r="P1998" t="s">
        <v>1613</v>
      </c>
      <c r="Q1998">
        <v>0</v>
      </c>
      <c r="R1998">
        <v>333</v>
      </c>
      <c r="S1998">
        <v>17</v>
      </c>
      <c r="T1998">
        <v>8</v>
      </c>
      <c r="U1998" t="b">
        <v>1</v>
      </c>
    </row>
    <row r="1999" spans="1:21" x14ac:dyDescent="0.25">
      <c r="A1999" t="s">
        <v>3414</v>
      </c>
      <c r="B1999" s="1">
        <v>41610</v>
      </c>
      <c r="C1999">
        <v>2</v>
      </c>
      <c r="D1999">
        <v>12</v>
      </c>
      <c r="E1999">
        <v>2013</v>
      </c>
      <c r="F1999" s="1">
        <v>41610</v>
      </c>
      <c r="G1999" t="s">
        <v>3415</v>
      </c>
      <c r="H1999" t="s">
        <v>33</v>
      </c>
      <c r="I1999" t="s">
        <v>389</v>
      </c>
      <c r="J1999" t="s">
        <v>389</v>
      </c>
      <c r="K1999" t="s">
        <v>36</v>
      </c>
      <c r="L1999" t="s">
        <v>37</v>
      </c>
      <c r="M1999" t="s">
        <v>38</v>
      </c>
      <c r="N1999" t="s">
        <v>71</v>
      </c>
      <c r="O1999" t="s">
        <v>295</v>
      </c>
      <c r="P1999" t="s">
        <v>2748</v>
      </c>
      <c r="Q1999">
        <v>0</v>
      </c>
      <c r="R1999">
        <v>123</v>
      </c>
      <c r="S1999">
        <v>17</v>
      </c>
      <c r="T1999">
        <v>3</v>
      </c>
      <c r="U1999" t="b">
        <v>0</v>
      </c>
    </row>
    <row r="2000" spans="1:21" x14ac:dyDescent="0.25">
      <c r="A2000" t="s">
        <v>3414</v>
      </c>
      <c r="B2000" s="1">
        <v>41610</v>
      </c>
      <c r="C2000">
        <v>2</v>
      </c>
      <c r="D2000">
        <v>12</v>
      </c>
      <c r="E2000">
        <v>2013</v>
      </c>
      <c r="F2000" s="1">
        <v>41610</v>
      </c>
      <c r="G2000" t="s">
        <v>3415</v>
      </c>
      <c r="H2000" t="s">
        <v>33</v>
      </c>
      <c r="I2000" t="s">
        <v>389</v>
      </c>
      <c r="J2000" t="s">
        <v>389</v>
      </c>
      <c r="K2000" t="s">
        <v>36</v>
      </c>
      <c r="L2000" t="s">
        <v>37</v>
      </c>
      <c r="M2000" t="s">
        <v>38</v>
      </c>
      <c r="N2000" t="s">
        <v>28</v>
      </c>
      <c r="O2000" t="s">
        <v>48</v>
      </c>
      <c r="P2000" t="s">
        <v>441</v>
      </c>
      <c r="Q2000">
        <v>0</v>
      </c>
      <c r="R2000">
        <v>15</v>
      </c>
      <c r="S2000">
        <v>3</v>
      </c>
      <c r="T2000">
        <v>1</v>
      </c>
      <c r="U2000" t="b">
        <v>0</v>
      </c>
    </row>
    <row r="2001" spans="1:21" x14ac:dyDescent="0.25">
      <c r="A2001" t="s">
        <v>3414</v>
      </c>
      <c r="B2001" s="1">
        <v>41610</v>
      </c>
      <c r="C2001">
        <v>2</v>
      </c>
      <c r="D2001">
        <v>12</v>
      </c>
      <c r="E2001">
        <v>2013</v>
      </c>
      <c r="F2001" s="1">
        <v>41610</v>
      </c>
      <c r="G2001" t="s">
        <v>3415</v>
      </c>
      <c r="H2001" t="s">
        <v>33</v>
      </c>
      <c r="I2001" t="s">
        <v>389</v>
      </c>
      <c r="J2001" t="s">
        <v>389</v>
      </c>
      <c r="K2001" t="s">
        <v>36</v>
      </c>
      <c r="L2001" t="s">
        <v>37</v>
      </c>
      <c r="M2001" t="s">
        <v>38</v>
      </c>
      <c r="N2001" t="s">
        <v>28</v>
      </c>
      <c r="O2001" t="s">
        <v>48</v>
      </c>
      <c r="P2001" t="s">
        <v>359</v>
      </c>
      <c r="Q2001">
        <v>0</v>
      </c>
      <c r="R2001">
        <v>188</v>
      </c>
      <c r="S2001">
        <v>4</v>
      </c>
      <c r="T2001">
        <v>8</v>
      </c>
      <c r="U2001" t="b">
        <v>0</v>
      </c>
    </row>
    <row r="2002" spans="1:21" x14ac:dyDescent="0.25">
      <c r="A2002" t="s">
        <v>3414</v>
      </c>
      <c r="B2002" s="1">
        <v>41610</v>
      </c>
      <c r="C2002">
        <v>2</v>
      </c>
      <c r="D2002">
        <v>12</v>
      </c>
      <c r="E2002">
        <v>2013</v>
      </c>
      <c r="F2002" s="1">
        <v>41610</v>
      </c>
      <c r="G2002" t="s">
        <v>3415</v>
      </c>
      <c r="H2002" t="s">
        <v>33</v>
      </c>
      <c r="I2002" t="s">
        <v>389</v>
      </c>
      <c r="J2002" t="s">
        <v>389</v>
      </c>
      <c r="K2002" t="s">
        <v>36</v>
      </c>
      <c r="L2002" t="s">
        <v>37</v>
      </c>
      <c r="M2002" t="s">
        <v>38</v>
      </c>
      <c r="N2002" t="s">
        <v>28</v>
      </c>
      <c r="O2002" t="s">
        <v>39</v>
      </c>
      <c r="P2002" t="s">
        <v>3416</v>
      </c>
      <c r="Q2002">
        <v>0</v>
      </c>
      <c r="R2002">
        <v>123</v>
      </c>
      <c r="S2002">
        <v>17</v>
      </c>
      <c r="T2002">
        <v>9</v>
      </c>
      <c r="U2002" t="b">
        <v>0</v>
      </c>
    </row>
    <row r="2003" spans="1:21" x14ac:dyDescent="0.25">
      <c r="A2003" t="s">
        <v>3414</v>
      </c>
      <c r="B2003" s="1">
        <v>41610</v>
      </c>
      <c r="C2003">
        <v>2</v>
      </c>
      <c r="D2003">
        <v>12</v>
      </c>
      <c r="E2003">
        <v>2013</v>
      </c>
      <c r="F2003" s="1">
        <v>41610</v>
      </c>
      <c r="G2003" t="s">
        <v>3415</v>
      </c>
      <c r="H2003" t="s">
        <v>33</v>
      </c>
      <c r="I2003" t="s">
        <v>389</v>
      </c>
      <c r="J2003" t="s">
        <v>389</v>
      </c>
      <c r="K2003" t="s">
        <v>36</v>
      </c>
      <c r="L2003" t="s">
        <v>37</v>
      </c>
      <c r="M2003" t="s">
        <v>38</v>
      </c>
      <c r="N2003" t="s">
        <v>28</v>
      </c>
      <c r="O2003" t="s">
        <v>54</v>
      </c>
      <c r="P2003" t="s">
        <v>540</v>
      </c>
      <c r="Q2003">
        <v>0</v>
      </c>
      <c r="R2003">
        <v>246</v>
      </c>
      <c r="S2003">
        <v>0</v>
      </c>
      <c r="T2003">
        <v>5</v>
      </c>
      <c r="U2003" t="b">
        <v>0</v>
      </c>
    </row>
    <row r="2004" spans="1:21" x14ac:dyDescent="0.25">
      <c r="A2004" t="s">
        <v>3417</v>
      </c>
      <c r="B2004" s="1">
        <v>41610</v>
      </c>
      <c r="C2004">
        <v>2</v>
      </c>
      <c r="D2004">
        <v>12</v>
      </c>
      <c r="E2004">
        <v>2013</v>
      </c>
      <c r="F2004" s="1">
        <v>41610</v>
      </c>
      <c r="G2004" t="s">
        <v>3418</v>
      </c>
      <c r="H2004" t="s">
        <v>61</v>
      </c>
      <c r="I2004" t="s">
        <v>450</v>
      </c>
      <c r="J2004" t="s">
        <v>661</v>
      </c>
      <c r="K2004" t="s">
        <v>36</v>
      </c>
      <c r="L2004" t="s">
        <v>70</v>
      </c>
      <c r="M2004" t="s">
        <v>27</v>
      </c>
      <c r="N2004" t="s">
        <v>71</v>
      </c>
      <c r="O2004" t="s">
        <v>295</v>
      </c>
      <c r="P2004" t="s">
        <v>3419</v>
      </c>
      <c r="Q2004">
        <v>0</v>
      </c>
      <c r="R2004">
        <v>535</v>
      </c>
      <c r="S2004">
        <v>128</v>
      </c>
      <c r="T2004">
        <v>5</v>
      </c>
      <c r="U2004" t="b">
        <v>0</v>
      </c>
    </row>
    <row r="2005" spans="1:21" x14ac:dyDescent="0.25">
      <c r="A2005" t="s">
        <v>3417</v>
      </c>
      <c r="B2005" s="1">
        <v>41610</v>
      </c>
      <c r="C2005">
        <v>2</v>
      </c>
      <c r="D2005">
        <v>12</v>
      </c>
      <c r="E2005">
        <v>2013</v>
      </c>
      <c r="F2005" s="1">
        <v>41610</v>
      </c>
      <c r="G2005" t="s">
        <v>3418</v>
      </c>
      <c r="H2005" t="s">
        <v>61</v>
      </c>
      <c r="I2005" t="s">
        <v>450</v>
      </c>
      <c r="J2005" t="s">
        <v>661</v>
      </c>
      <c r="K2005" t="s">
        <v>36</v>
      </c>
      <c r="L2005" t="s">
        <v>70</v>
      </c>
      <c r="M2005" t="s">
        <v>27</v>
      </c>
      <c r="N2005" t="s">
        <v>28</v>
      </c>
      <c r="O2005" t="s">
        <v>39</v>
      </c>
      <c r="P2005" t="s">
        <v>689</v>
      </c>
      <c r="Q2005">
        <v>0</v>
      </c>
      <c r="R2005">
        <v>209</v>
      </c>
      <c r="S2005">
        <v>84</v>
      </c>
      <c r="T2005">
        <v>7</v>
      </c>
      <c r="U2005" t="b">
        <v>1</v>
      </c>
    </row>
    <row r="2006" spans="1:21" x14ac:dyDescent="0.25">
      <c r="A2006" t="s">
        <v>3420</v>
      </c>
      <c r="B2006" s="1">
        <v>41610</v>
      </c>
      <c r="C2006">
        <v>2</v>
      </c>
      <c r="D2006">
        <v>12</v>
      </c>
      <c r="E2006">
        <v>2013</v>
      </c>
      <c r="F2006" s="1">
        <v>41610</v>
      </c>
      <c r="G2006" t="s">
        <v>1140</v>
      </c>
      <c r="H2006" t="s">
        <v>61</v>
      </c>
      <c r="I2006" t="s">
        <v>62</v>
      </c>
      <c r="J2006" t="s">
        <v>3421</v>
      </c>
      <c r="K2006" t="s">
        <v>36</v>
      </c>
      <c r="L2006" t="s">
        <v>37</v>
      </c>
      <c r="M2006" t="s">
        <v>98</v>
      </c>
      <c r="N2006" t="s">
        <v>56</v>
      </c>
      <c r="O2006" t="s">
        <v>57</v>
      </c>
      <c r="P2006" t="s">
        <v>3422</v>
      </c>
      <c r="Q2006">
        <v>0</v>
      </c>
      <c r="R2006">
        <v>278</v>
      </c>
      <c r="S2006">
        <v>62</v>
      </c>
      <c r="T2006">
        <v>3</v>
      </c>
      <c r="U2006" t="b">
        <v>0</v>
      </c>
    </row>
    <row r="2007" spans="1:21" x14ac:dyDescent="0.25">
      <c r="A2007" t="s">
        <v>3423</v>
      </c>
      <c r="B2007" s="1">
        <v>41610</v>
      </c>
      <c r="C2007">
        <v>2</v>
      </c>
      <c r="D2007">
        <v>12</v>
      </c>
      <c r="E2007">
        <v>2013</v>
      </c>
      <c r="F2007" s="1">
        <v>41610</v>
      </c>
      <c r="G2007" t="s">
        <v>1218</v>
      </c>
      <c r="H2007" t="s">
        <v>67</v>
      </c>
      <c r="I2007" t="s">
        <v>68</v>
      </c>
      <c r="J2007" t="s">
        <v>486</v>
      </c>
      <c r="K2007" t="s">
        <v>25</v>
      </c>
      <c r="L2007" t="s">
        <v>70</v>
      </c>
      <c r="M2007" t="s">
        <v>38</v>
      </c>
      <c r="N2007" t="s">
        <v>28</v>
      </c>
      <c r="O2007" t="s">
        <v>29</v>
      </c>
      <c r="P2007" t="s">
        <v>594</v>
      </c>
      <c r="Q2007">
        <v>1</v>
      </c>
      <c r="R2007">
        <v>70</v>
      </c>
      <c r="S2007">
        <v>-28</v>
      </c>
      <c r="T2007">
        <v>5</v>
      </c>
      <c r="U2007" t="b">
        <v>1</v>
      </c>
    </row>
    <row r="2008" spans="1:21" x14ac:dyDescent="0.25">
      <c r="A2008" t="s">
        <v>3424</v>
      </c>
      <c r="B2008" s="1">
        <v>41610</v>
      </c>
      <c r="C2008">
        <v>2</v>
      </c>
      <c r="D2008">
        <v>12</v>
      </c>
      <c r="E2008">
        <v>2013</v>
      </c>
      <c r="F2008" s="1">
        <v>41610</v>
      </c>
      <c r="G2008" t="s">
        <v>1424</v>
      </c>
      <c r="H2008" t="s">
        <v>61</v>
      </c>
      <c r="I2008" t="s">
        <v>115</v>
      </c>
      <c r="J2008" t="s">
        <v>3425</v>
      </c>
      <c r="K2008" t="s">
        <v>36</v>
      </c>
      <c r="L2008" t="s">
        <v>37</v>
      </c>
      <c r="M2008" t="s">
        <v>38</v>
      </c>
      <c r="N2008" t="s">
        <v>71</v>
      </c>
      <c r="O2008" t="s">
        <v>74</v>
      </c>
      <c r="P2008" t="s">
        <v>3426</v>
      </c>
      <c r="Q2008">
        <v>0</v>
      </c>
      <c r="R2008">
        <v>397</v>
      </c>
      <c r="S2008">
        <v>-4</v>
      </c>
      <c r="T2008">
        <v>5</v>
      </c>
      <c r="U2008" t="b">
        <v>1</v>
      </c>
    </row>
    <row r="2009" spans="1:21" x14ac:dyDescent="0.25">
      <c r="A2009" t="s">
        <v>3427</v>
      </c>
      <c r="B2009" s="1">
        <v>41611</v>
      </c>
      <c r="C2009">
        <v>3</v>
      </c>
      <c r="D2009">
        <v>12</v>
      </c>
      <c r="E2009">
        <v>2013</v>
      </c>
      <c r="F2009" s="1">
        <v>41611</v>
      </c>
      <c r="G2009" t="s">
        <v>3428</v>
      </c>
      <c r="H2009" t="s">
        <v>67</v>
      </c>
      <c r="I2009" t="s">
        <v>68</v>
      </c>
      <c r="J2009" t="s">
        <v>2473</v>
      </c>
      <c r="K2009" t="s">
        <v>25</v>
      </c>
      <c r="L2009" t="s">
        <v>26</v>
      </c>
      <c r="M2009" t="s">
        <v>27</v>
      </c>
      <c r="N2009" t="s">
        <v>56</v>
      </c>
      <c r="O2009" t="s">
        <v>81</v>
      </c>
      <c r="P2009" t="s">
        <v>3429</v>
      </c>
      <c r="Q2009">
        <v>0</v>
      </c>
      <c r="R2009">
        <v>166</v>
      </c>
      <c r="S2009">
        <v>53</v>
      </c>
      <c r="T2009">
        <v>4</v>
      </c>
      <c r="U2009" t="b">
        <v>1</v>
      </c>
    </row>
    <row r="2010" spans="1:21" x14ac:dyDescent="0.25">
      <c r="A2010" t="s">
        <v>3430</v>
      </c>
      <c r="B2010" s="1">
        <v>41611</v>
      </c>
      <c r="C2010">
        <v>3</v>
      </c>
      <c r="D2010">
        <v>12</v>
      </c>
      <c r="E2010">
        <v>2013</v>
      </c>
      <c r="F2010" s="1">
        <v>41611</v>
      </c>
      <c r="G2010" t="s">
        <v>3431</v>
      </c>
      <c r="H2010" t="s">
        <v>33</v>
      </c>
      <c r="I2010" t="s">
        <v>34</v>
      </c>
      <c r="J2010" t="s">
        <v>770</v>
      </c>
      <c r="K2010" t="s">
        <v>36</v>
      </c>
      <c r="L2010" t="s">
        <v>37</v>
      </c>
      <c r="M2010" t="s">
        <v>38</v>
      </c>
      <c r="N2010" t="s">
        <v>28</v>
      </c>
      <c r="O2010" t="s">
        <v>151</v>
      </c>
      <c r="P2010" t="s">
        <v>2158</v>
      </c>
      <c r="Q2010">
        <v>0</v>
      </c>
      <c r="R2010">
        <v>13</v>
      </c>
      <c r="S2010">
        <v>5</v>
      </c>
      <c r="T2010">
        <v>1</v>
      </c>
      <c r="U2010" t="b">
        <v>0</v>
      </c>
    </row>
    <row r="2011" spans="1:21" x14ac:dyDescent="0.25">
      <c r="A2011" t="s">
        <v>3432</v>
      </c>
      <c r="B2011" s="1">
        <v>41611</v>
      </c>
      <c r="C2011">
        <v>3</v>
      </c>
      <c r="D2011">
        <v>12</v>
      </c>
      <c r="E2011">
        <v>2013</v>
      </c>
      <c r="F2011" s="1">
        <v>41611</v>
      </c>
      <c r="G2011" t="s">
        <v>1554</v>
      </c>
      <c r="H2011" t="s">
        <v>33</v>
      </c>
      <c r="I2011" t="s">
        <v>313</v>
      </c>
      <c r="J2011" t="s">
        <v>2397</v>
      </c>
      <c r="K2011" t="s">
        <v>36</v>
      </c>
      <c r="L2011" t="s">
        <v>37</v>
      </c>
      <c r="M2011" t="s">
        <v>38</v>
      </c>
      <c r="N2011" t="s">
        <v>71</v>
      </c>
      <c r="O2011" t="s">
        <v>72</v>
      </c>
      <c r="P2011" t="s">
        <v>3433</v>
      </c>
      <c r="Q2011">
        <v>0</v>
      </c>
      <c r="R2011">
        <v>1064</v>
      </c>
      <c r="S2011">
        <v>225</v>
      </c>
      <c r="T2011">
        <v>7</v>
      </c>
      <c r="U2011" t="b">
        <v>1</v>
      </c>
    </row>
    <row r="2012" spans="1:21" x14ac:dyDescent="0.25">
      <c r="A2012" t="s">
        <v>3432</v>
      </c>
      <c r="B2012" s="1">
        <v>41611</v>
      </c>
      <c r="C2012">
        <v>3</v>
      </c>
      <c r="D2012">
        <v>12</v>
      </c>
      <c r="E2012">
        <v>2013</v>
      </c>
      <c r="F2012" s="1">
        <v>41611</v>
      </c>
      <c r="G2012" t="s">
        <v>1554</v>
      </c>
      <c r="H2012" t="s">
        <v>33</v>
      </c>
      <c r="I2012" t="s">
        <v>313</v>
      </c>
      <c r="J2012" t="s">
        <v>2397</v>
      </c>
      <c r="K2012" t="s">
        <v>36</v>
      </c>
      <c r="L2012" t="s">
        <v>37</v>
      </c>
      <c r="M2012" t="s">
        <v>38</v>
      </c>
      <c r="N2012" t="s">
        <v>71</v>
      </c>
      <c r="O2012" t="s">
        <v>295</v>
      </c>
      <c r="P2012" t="s">
        <v>2748</v>
      </c>
      <c r="Q2012">
        <v>0</v>
      </c>
      <c r="R2012">
        <v>246</v>
      </c>
      <c r="S2012">
        <v>34</v>
      </c>
      <c r="T2012">
        <v>6</v>
      </c>
      <c r="U2012" t="b">
        <v>1</v>
      </c>
    </row>
    <row r="2013" spans="1:21" x14ac:dyDescent="0.25">
      <c r="A2013" t="s">
        <v>3432</v>
      </c>
      <c r="B2013" s="1">
        <v>41611</v>
      </c>
      <c r="C2013">
        <v>3</v>
      </c>
      <c r="D2013">
        <v>12</v>
      </c>
      <c r="E2013">
        <v>2013</v>
      </c>
      <c r="F2013" s="1">
        <v>41611</v>
      </c>
      <c r="G2013" t="s">
        <v>1554</v>
      </c>
      <c r="H2013" t="s">
        <v>33</v>
      </c>
      <c r="I2013" t="s">
        <v>313</v>
      </c>
      <c r="J2013" t="s">
        <v>2397</v>
      </c>
      <c r="K2013" t="s">
        <v>36</v>
      </c>
      <c r="L2013" t="s">
        <v>37</v>
      </c>
      <c r="M2013" t="s">
        <v>38</v>
      </c>
      <c r="N2013" t="s">
        <v>28</v>
      </c>
      <c r="O2013" t="s">
        <v>54</v>
      </c>
      <c r="P2013" t="s">
        <v>3434</v>
      </c>
      <c r="Q2013">
        <v>0</v>
      </c>
      <c r="R2013">
        <v>224</v>
      </c>
      <c r="S2013">
        <v>-12</v>
      </c>
      <c r="T2013">
        <v>4</v>
      </c>
      <c r="U2013" t="b">
        <v>0</v>
      </c>
    </row>
    <row r="2014" spans="1:21" x14ac:dyDescent="0.25">
      <c r="A2014" t="s">
        <v>3435</v>
      </c>
      <c r="B2014" s="1">
        <v>41613</v>
      </c>
      <c r="C2014">
        <v>5</v>
      </c>
      <c r="D2014">
        <v>12</v>
      </c>
      <c r="E2014">
        <v>2013</v>
      </c>
      <c r="F2014" s="1">
        <v>41613</v>
      </c>
      <c r="G2014" t="s">
        <v>1214</v>
      </c>
      <c r="H2014" t="s">
        <v>33</v>
      </c>
      <c r="I2014" t="s">
        <v>34</v>
      </c>
      <c r="J2014" t="s">
        <v>3436</v>
      </c>
      <c r="K2014" t="s">
        <v>36</v>
      </c>
      <c r="L2014" t="s">
        <v>37</v>
      </c>
      <c r="M2014" t="s">
        <v>38</v>
      </c>
      <c r="N2014" t="s">
        <v>28</v>
      </c>
      <c r="O2014" t="s">
        <v>48</v>
      </c>
      <c r="P2014" t="s">
        <v>841</v>
      </c>
      <c r="Q2014">
        <v>0</v>
      </c>
      <c r="R2014">
        <v>47</v>
      </c>
      <c r="S2014">
        <v>16</v>
      </c>
      <c r="T2014">
        <v>2</v>
      </c>
      <c r="U2014" t="b">
        <v>1</v>
      </c>
    </row>
    <row r="2015" spans="1:21" x14ac:dyDescent="0.25">
      <c r="A2015" t="s">
        <v>3435</v>
      </c>
      <c r="B2015" s="1">
        <v>41613</v>
      </c>
      <c r="C2015">
        <v>5</v>
      </c>
      <c r="D2015">
        <v>12</v>
      </c>
      <c r="E2015">
        <v>2013</v>
      </c>
      <c r="F2015" s="1">
        <v>41613</v>
      </c>
      <c r="G2015" t="s">
        <v>1214</v>
      </c>
      <c r="H2015" t="s">
        <v>33</v>
      </c>
      <c r="I2015" t="s">
        <v>34</v>
      </c>
      <c r="J2015" t="s">
        <v>3436</v>
      </c>
      <c r="K2015" t="s">
        <v>36</v>
      </c>
      <c r="L2015" t="s">
        <v>37</v>
      </c>
      <c r="M2015" t="s">
        <v>38</v>
      </c>
      <c r="N2015" t="s">
        <v>28</v>
      </c>
      <c r="O2015" t="s">
        <v>39</v>
      </c>
      <c r="P2015" t="s">
        <v>1717</v>
      </c>
      <c r="Q2015">
        <v>0</v>
      </c>
      <c r="R2015">
        <v>38</v>
      </c>
      <c r="S2015">
        <v>17</v>
      </c>
      <c r="T2015">
        <v>3</v>
      </c>
      <c r="U2015" t="b">
        <v>0</v>
      </c>
    </row>
    <row r="2016" spans="1:21" x14ac:dyDescent="0.25">
      <c r="A2016" t="s">
        <v>3437</v>
      </c>
      <c r="B2016" s="1">
        <v>41613</v>
      </c>
      <c r="C2016">
        <v>5</v>
      </c>
      <c r="D2016">
        <v>12</v>
      </c>
      <c r="E2016">
        <v>2013</v>
      </c>
      <c r="F2016" s="1">
        <v>41613</v>
      </c>
      <c r="G2016" t="s">
        <v>1796</v>
      </c>
      <c r="H2016" t="s">
        <v>293</v>
      </c>
      <c r="I2016" t="s">
        <v>613</v>
      </c>
      <c r="J2016" t="s">
        <v>614</v>
      </c>
      <c r="K2016" t="s">
        <v>36</v>
      </c>
      <c r="L2016" t="s">
        <v>26</v>
      </c>
      <c r="M2016" t="s">
        <v>27</v>
      </c>
      <c r="N2016" t="s">
        <v>28</v>
      </c>
      <c r="O2016" t="s">
        <v>48</v>
      </c>
      <c r="P2016" t="s">
        <v>846</v>
      </c>
      <c r="Q2016">
        <v>1</v>
      </c>
      <c r="R2016">
        <v>139</v>
      </c>
      <c r="S2016">
        <v>-67</v>
      </c>
      <c r="T2016">
        <v>6</v>
      </c>
      <c r="U2016" t="b">
        <v>1</v>
      </c>
    </row>
    <row r="2017" spans="1:21" x14ac:dyDescent="0.25">
      <c r="A2017" t="s">
        <v>3438</v>
      </c>
      <c r="B2017" s="1">
        <v>41614</v>
      </c>
      <c r="C2017">
        <v>6</v>
      </c>
      <c r="D2017">
        <v>12</v>
      </c>
      <c r="E2017">
        <v>2013</v>
      </c>
      <c r="F2017" s="1">
        <v>41614</v>
      </c>
      <c r="G2017" t="s">
        <v>3439</v>
      </c>
      <c r="H2017" t="s">
        <v>61</v>
      </c>
      <c r="I2017" t="s">
        <v>173</v>
      </c>
      <c r="J2017" t="s">
        <v>3440</v>
      </c>
      <c r="K2017" t="s">
        <v>36</v>
      </c>
      <c r="L2017" t="s">
        <v>37</v>
      </c>
      <c r="M2017" t="s">
        <v>38</v>
      </c>
      <c r="N2017" t="s">
        <v>71</v>
      </c>
      <c r="O2017" t="s">
        <v>295</v>
      </c>
      <c r="P2017" t="s">
        <v>2704</v>
      </c>
      <c r="Q2017">
        <v>0</v>
      </c>
      <c r="R2017">
        <v>214</v>
      </c>
      <c r="S2017">
        <v>88</v>
      </c>
      <c r="T2017">
        <v>2</v>
      </c>
      <c r="U2017" t="b">
        <v>1</v>
      </c>
    </row>
    <row r="2018" spans="1:21" x14ac:dyDescent="0.25">
      <c r="A2018" t="s">
        <v>3438</v>
      </c>
      <c r="B2018" s="1">
        <v>41614</v>
      </c>
      <c r="C2018">
        <v>6</v>
      </c>
      <c r="D2018">
        <v>12</v>
      </c>
      <c r="E2018">
        <v>2013</v>
      </c>
      <c r="F2018" s="1">
        <v>41614</v>
      </c>
      <c r="G2018" t="s">
        <v>3439</v>
      </c>
      <c r="H2018" t="s">
        <v>61</v>
      </c>
      <c r="I2018" t="s">
        <v>173</v>
      </c>
      <c r="J2018" t="s">
        <v>3440</v>
      </c>
      <c r="K2018" t="s">
        <v>36</v>
      </c>
      <c r="L2018" t="s">
        <v>37</v>
      </c>
      <c r="M2018" t="s">
        <v>38</v>
      </c>
      <c r="N2018" t="s">
        <v>28</v>
      </c>
      <c r="O2018" t="s">
        <v>48</v>
      </c>
      <c r="P2018" t="s">
        <v>1626</v>
      </c>
      <c r="Q2018">
        <v>0</v>
      </c>
      <c r="R2018">
        <v>132</v>
      </c>
      <c r="S2018">
        <v>3</v>
      </c>
      <c r="T2018">
        <v>5</v>
      </c>
      <c r="U2018" t="b">
        <v>1</v>
      </c>
    </row>
    <row r="2019" spans="1:21" x14ac:dyDescent="0.25">
      <c r="A2019" t="s">
        <v>3438</v>
      </c>
      <c r="B2019" s="1">
        <v>41614</v>
      </c>
      <c r="C2019">
        <v>6</v>
      </c>
      <c r="D2019">
        <v>12</v>
      </c>
      <c r="E2019">
        <v>2013</v>
      </c>
      <c r="F2019" s="1">
        <v>41614</v>
      </c>
      <c r="G2019" t="s">
        <v>3439</v>
      </c>
      <c r="H2019" t="s">
        <v>61</v>
      </c>
      <c r="I2019" t="s">
        <v>173</v>
      </c>
      <c r="J2019" t="s">
        <v>3440</v>
      </c>
      <c r="K2019" t="s">
        <v>36</v>
      </c>
      <c r="L2019" t="s">
        <v>37</v>
      </c>
      <c r="M2019" t="s">
        <v>38</v>
      </c>
      <c r="N2019" t="s">
        <v>28</v>
      </c>
      <c r="O2019" t="s">
        <v>48</v>
      </c>
      <c r="P2019" t="s">
        <v>1702</v>
      </c>
      <c r="Q2019">
        <v>0</v>
      </c>
      <c r="R2019">
        <v>79</v>
      </c>
      <c r="S2019">
        <v>32</v>
      </c>
      <c r="T2019">
        <v>3</v>
      </c>
      <c r="U2019" t="b">
        <v>1</v>
      </c>
    </row>
    <row r="2020" spans="1:21" x14ac:dyDescent="0.25">
      <c r="A2020" t="s">
        <v>3441</v>
      </c>
      <c r="B2020" s="1">
        <v>41614</v>
      </c>
      <c r="C2020">
        <v>6</v>
      </c>
      <c r="D2020">
        <v>12</v>
      </c>
      <c r="E2020">
        <v>2013</v>
      </c>
      <c r="F2020" s="1">
        <v>41614</v>
      </c>
      <c r="G2020" t="s">
        <v>2015</v>
      </c>
      <c r="H2020" t="s">
        <v>293</v>
      </c>
      <c r="I2020" t="s">
        <v>1276</v>
      </c>
      <c r="J2020" t="s">
        <v>1276</v>
      </c>
      <c r="K2020" t="s">
        <v>36</v>
      </c>
      <c r="L2020" t="s">
        <v>37</v>
      </c>
      <c r="M2020" t="s">
        <v>98</v>
      </c>
      <c r="N2020" t="s">
        <v>71</v>
      </c>
      <c r="O2020" t="s">
        <v>74</v>
      </c>
      <c r="P2020" t="s">
        <v>3442</v>
      </c>
      <c r="Q2020">
        <v>1</v>
      </c>
      <c r="R2020">
        <v>71</v>
      </c>
      <c r="S2020">
        <v>-54</v>
      </c>
      <c r="T2020">
        <v>3</v>
      </c>
      <c r="U2020" t="b">
        <v>1</v>
      </c>
    </row>
    <row r="2021" spans="1:21" x14ac:dyDescent="0.25">
      <c r="A2021" t="s">
        <v>3441</v>
      </c>
      <c r="B2021" s="1">
        <v>41614</v>
      </c>
      <c r="C2021">
        <v>6</v>
      </c>
      <c r="D2021">
        <v>12</v>
      </c>
      <c r="E2021">
        <v>2013</v>
      </c>
      <c r="F2021" s="1">
        <v>41614</v>
      </c>
      <c r="G2021" t="s">
        <v>2015</v>
      </c>
      <c r="H2021" t="s">
        <v>293</v>
      </c>
      <c r="I2021" t="s">
        <v>1276</v>
      </c>
      <c r="J2021" t="s">
        <v>1276</v>
      </c>
      <c r="K2021" t="s">
        <v>36</v>
      </c>
      <c r="L2021" t="s">
        <v>37</v>
      </c>
      <c r="M2021" t="s">
        <v>98</v>
      </c>
      <c r="N2021" t="s">
        <v>28</v>
      </c>
      <c r="O2021" t="s">
        <v>39</v>
      </c>
      <c r="P2021" t="s">
        <v>3443</v>
      </c>
      <c r="Q2021">
        <v>1</v>
      </c>
      <c r="R2021">
        <v>88</v>
      </c>
      <c r="S2021">
        <v>-27</v>
      </c>
      <c r="T2021">
        <v>6</v>
      </c>
      <c r="U2021" t="b">
        <v>0</v>
      </c>
    </row>
    <row r="2022" spans="1:21" x14ac:dyDescent="0.25">
      <c r="A2022" t="s">
        <v>3441</v>
      </c>
      <c r="B2022" s="1">
        <v>41614</v>
      </c>
      <c r="C2022">
        <v>6</v>
      </c>
      <c r="D2022">
        <v>12</v>
      </c>
      <c r="E2022">
        <v>2013</v>
      </c>
      <c r="F2022" s="1">
        <v>41614</v>
      </c>
      <c r="G2022" t="s">
        <v>2015</v>
      </c>
      <c r="H2022" t="s">
        <v>293</v>
      </c>
      <c r="I2022" t="s">
        <v>1276</v>
      </c>
      <c r="J2022" t="s">
        <v>1276</v>
      </c>
      <c r="K2022" t="s">
        <v>36</v>
      </c>
      <c r="L2022" t="s">
        <v>37</v>
      </c>
      <c r="M2022" t="s">
        <v>98</v>
      </c>
      <c r="N2022" t="s">
        <v>28</v>
      </c>
      <c r="O2022" t="s">
        <v>39</v>
      </c>
      <c r="P2022" t="s">
        <v>1584</v>
      </c>
      <c r="Q2022">
        <v>1</v>
      </c>
      <c r="R2022">
        <v>126</v>
      </c>
      <c r="S2022">
        <v>-121</v>
      </c>
      <c r="T2022">
        <v>5</v>
      </c>
      <c r="U2022" t="b">
        <v>0</v>
      </c>
    </row>
    <row r="2023" spans="1:21" x14ac:dyDescent="0.25">
      <c r="A2023" t="s">
        <v>3441</v>
      </c>
      <c r="B2023" s="1">
        <v>41614</v>
      </c>
      <c r="C2023">
        <v>6</v>
      </c>
      <c r="D2023">
        <v>12</v>
      </c>
      <c r="E2023">
        <v>2013</v>
      </c>
      <c r="F2023" s="1">
        <v>41614</v>
      </c>
      <c r="G2023" t="s">
        <v>2015</v>
      </c>
      <c r="H2023" t="s">
        <v>293</v>
      </c>
      <c r="I2023" t="s">
        <v>1276</v>
      </c>
      <c r="J2023" t="s">
        <v>1276</v>
      </c>
      <c r="K2023" t="s">
        <v>36</v>
      </c>
      <c r="L2023" t="s">
        <v>37</v>
      </c>
      <c r="M2023" t="s">
        <v>98</v>
      </c>
      <c r="N2023" t="s">
        <v>28</v>
      </c>
      <c r="O2023" t="s">
        <v>111</v>
      </c>
      <c r="P2023" t="s">
        <v>967</v>
      </c>
      <c r="Q2023">
        <v>1</v>
      </c>
      <c r="R2023">
        <v>27</v>
      </c>
      <c r="S2023">
        <v>-9</v>
      </c>
      <c r="T2023">
        <v>2</v>
      </c>
      <c r="U2023" t="b">
        <v>1</v>
      </c>
    </row>
    <row r="2024" spans="1:21" x14ac:dyDescent="0.25">
      <c r="A2024" t="s">
        <v>3441</v>
      </c>
      <c r="B2024" s="1">
        <v>41614</v>
      </c>
      <c r="C2024">
        <v>6</v>
      </c>
      <c r="D2024">
        <v>12</v>
      </c>
      <c r="E2024">
        <v>2013</v>
      </c>
      <c r="F2024" s="1">
        <v>41614</v>
      </c>
      <c r="G2024" t="s">
        <v>2015</v>
      </c>
      <c r="H2024" t="s">
        <v>293</v>
      </c>
      <c r="I2024" t="s">
        <v>1276</v>
      </c>
      <c r="J2024" t="s">
        <v>1276</v>
      </c>
      <c r="K2024" t="s">
        <v>36</v>
      </c>
      <c r="L2024" t="s">
        <v>37</v>
      </c>
      <c r="M2024" t="s">
        <v>98</v>
      </c>
      <c r="N2024" t="s">
        <v>56</v>
      </c>
      <c r="O2024" t="s">
        <v>57</v>
      </c>
      <c r="P2024" t="s">
        <v>3444</v>
      </c>
      <c r="Q2024">
        <v>1</v>
      </c>
      <c r="R2024">
        <v>613</v>
      </c>
      <c r="S2024">
        <v>-343</v>
      </c>
      <c r="T2024">
        <v>7</v>
      </c>
      <c r="U2024" t="b">
        <v>0</v>
      </c>
    </row>
    <row r="2025" spans="1:21" x14ac:dyDescent="0.25">
      <c r="A2025" t="s">
        <v>3445</v>
      </c>
      <c r="B2025" s="1">
        <v>41614</v>
      </c>
      <c r="C2025">
        <v>6</v>
      </c>
      <c r="D2025">
        <v>12</v>
      </c>
      <c r="E2025">
        <v>2013</v>
      </c>
      <c r="F2025" s="1">
        <v>41614</v>
      </c>
      <c r="G2025" t="s">
        <v>3382</v>
      </c>
      <c r="H2025" t="s">
        <v>33</v>
      </c>
      <c r="I2025" t="s">
        <v>266</v>
      </c>
      <c r="J2025" t="s">
        <v>510</v>
      </c>
      <c r="K2025" t="s">
        <v>36</v>
      </c>
      <c r="L2025" t="s">
        <v>37</v>
      </c>
      <c r="M2025" t="s">
        <v>27</v>
      </c>
      <c r="N2025" t="s">
        <v>71</v>
      </c>
      <c r="O2025" t="s">
        <v>295</v>
      </c>
      <c r="P2025" t="s">
        <v>1842</v>
      </c>
      <c r="Q2025">
        <v>0</v>
      </c>
      <c r="R2025">
        <v>50</v>
      </c>
      <c r="S2025">
        <v>19</v>
      </c>
      <c r="T2025">
        <v>2</v>
      </c>
      <c r="U2025" t="b">
        <v>1</v>
      </c>
    </row>
    <row r="2026" spans="1:21" x14ac:dyDescent="0.25">
      <c r="A2026" t="s">
        <v>3445</v>
      </c>
      <c r="B2026" s="1">
        <v>41614</v>
      </c>
      <c r="C2026">
        <v>6</v>
      </c>
      <c r="D2026">
        <v>12</v>
      </c>
      <c r="E2026">
        <v>2013</v>
      </c>
      <c r="F2026" s="1">
        <v>41614</v>
      </c>
      <c r="G2026" t="s">
        <v>3382</v>
      </c>
      <c r="H2026" t="s">
        <v>33</v>
      </c>
      <c r="I2026" t="s">
        <v>266</v>
      </c>
      <c r="J2026" t="s">
        <v>510</v>
      </c>
      <c r="K2026" t="s">
        <v>36</v>
      </c>
      <c r="L2026" t="s">
        <v>37</v>
      </c>
      <c r="M2026" t="s">
        <v>27</v>
      </c>
      <c r="N2026" t="s">
        <v>28</v>
      </c>
      <c r="O2026" t="s">
        <v>48</v>
      </c>
      <c r="P2026" t="s">
        <v>305</v>
      </c>
      <c r="Q2026">
        <v>0</v>
      </c>
      <c r="R2026">
        <v>93</v>
      </c>
      <c r="S2026">
        <v>18</v>
      </c>
      <c r="T2026">
        <v>4</v>
      </c>
      <c r="U2026" t="b">
        <v>1</v>
      </c>
    </row>
    <row r="2027" spans="1:21" x14ac:dyDescent="0.25">
      <c r="A2027" t="s">
        <v>3445</v>
      </c>
      <c r="B2027" s="1">
        <v>41614</v>
      </c>
      <c r="C2027">
        <v>6</v>
      </c>
      <c r="D2027">
        <v>12</v>
      </c>
      <c r="E2027">
        <v>2013</v>
      </c>
      <c r="F2027" s="1">
        <v>41614</v>
      </c>
      <c r="G2027" t="s">
        <v>3382</v>
      </c>
      <c r="H2027" t="s">
        <v>33</v>
      </c>
      <c r="I2027" t="s">
        <v>266</v>
      </c>
      <c r="J2027" t="s">
        <v>510</v>
      </c>
      <c r="K2027" t="s">
        <v>36</v>
      </c>
      <c r="L2027" t="s">
        <v>37</v>
      </c>
      <c r="M2027" t="s">
        <v>27</v>
      </c>
      <c r="N2027" t="s">
        <v>28</v>
      </c>
      <c r="O2027" t="s">
        <v>111</v>
      </c>
      <c r="P2027" t="s">
        <v>3446</v>
      </c>
      <c r="Q2027">
        <v>0</v>
      </c>
      <c r="R2027">
        <v>132</v>
      </c>
      <c r="S2027">
        <v>59</v>
      </c>
      <c r="T2027">
        <v>3</v>
      </c>
      <c r="U2027" t="b">
        <v>0</v>
      </c>
    </row>
    <row r="2028" spans="1:21" x14ac:dyDescent="0.25">
      <c r="A2028" t="s">
        <v>3447</v>
      </c>
      <c r="B2028" s="1">
        <v>41614</v>
      </c>
      <c r="C2028">
        <v>6</v>
      </c>
      <c r="D2028">
        <v>12</v>
      </c>
      <c r="E2028">
        <v>2013</v>
      </c>
      <c r="F2028" s="1">
        <v>41614</v>
      </c>
      <c r="G2028" t="s">
        <v>2309</v>
      </c>
      <c r="H2028" t="s">
        <v>61</v>
      </c>
      <c r="I2028" t="s">
        <v>108</v>
      </c>
      <c r="J2028" t="s">
        <v>2965</v>
      </c>
      <c r="K2028" t="s">
        <v>36</v>
      </c>
      <c r="L2028" t="s">
        <v>37</v>
      </c>
      <c r="M2028" t="s">
        <v>38</v>
      </c>
      <c r="N2028" t="s">
        <v>71</v>
      </c>
      <c r="O2028" t="s">
        <v>72</v>
      </c>
      <c r="P2028" t="s">
        <v>814</v>
      </c>
      <c r="Q2028">
        <v>0</v>
      </c>
      <c r="R2028">
        <v>152</v>
      </c>
      <c r="S2028">
        <v>47</v>
      </c>
      <c r="T2028">
        <v>1</v>
      </c>
      <c r="U2028" t="b">
        <v>1</v>
      </c>
    </row>
    <row r="2029" spans="1:21" x14ac:dyDescent="0.25">
      <c r="A2029" t="s">
        <v>3447</v>
      </c>
      <c r="B2029" s="1">
        <v>41614</v>
      </c>
      <c r="C2029">
        <v>6</v>
      </c>
      <c r="D2029">
        <v>12</v>
      </c>
      <c r="E2029">
        <v>2013</v>
      </c>
      <c r="F2029" s="1">
        <v>41614</v>
      </c>
      <c r="G2029" t="s">
        <v>2309</v>
      </c>
      <c r="H2029" t="s">
        <v>61</v>
      </c>
      <c r="I2029" t="s">
        <v>108</v>
      </c>
      <c r="J2029" t="s">
        <v>2965</v>
      </c>
      <c r="K2029" t="s">
        <v>36</v>
      </c>
      <c r="L2029" t="s">
        <v>37</v>
      </c>
      <c r="M2029" t="s">
        <v>38</v>
      </c>
      <c r="N2029" t="s">
        <v>28</v>
      </c>
      <c r="O2029" t="s">
        <v>54</v>
      </c>
      <c r="P2029" t="s">
        <v>595</v>
      </c>
      <c r="Q2029">
        <v>0</v>
      </c>
      <c r="R2029">
        <v>124</v>
      </c>
      <c r="S2029">
        <v>8</v>
      </c>
      <c r="T2029">
        <v>7</v>
      </c>
      <c r="U2029" t="b">
        <v>0</v>
      </c>
    </row>
    <row r="2030" spans="1:21" x14ac:dyDescent="0.25">
      <c r="A2030" t="s">
        <v>3448</v>
      </c>
      <c r="B2030" s="1">
        <v>41614</v>
      </c>
      <c r="C2030">
        <v>6</v>
      </c>
      <c r="D2030">
        <v>12</v>
      </c>
      <c r="E2030">
        <v>2013</v>
      </c>
      <c r="F2030" s="1">
        <v>41614</v>
      </c>
      <c r="G2030" t="s">
        <v>692</v>
      </c>
      <c r="H2030" t="s">
        <v>23</v>
      </c>
      <c r="I2030" t="s">
        <v>24</v>
      </c>
      <c r="J2030" t="s">
        <v>1569</v>
      </c>
      <c r="K2030" t="s">
        <v>25</v>
      </c>
      <c r="L2030" t="s">
        <v>70</v>
      </c>
      <c r="M2030" t="s">
        <v>98</v>
      </c>
      <c r="N2030" t="s">
        <v>71</v>
      </c>
      <c r="O2030" t="s">
        <v>295</v>
      </c>
      <c r="P2030" t="s">
        <v>1625</v>
      </c>
      <c r="Q2030">
        <v>1</v>
      </c>
      <c r="R2030">
        <v>72</v>
      </c>
      <c r="S2030">
        <v>-24</v>
      </c>
      <c r="T2030">
        <v>9</v>
      </c>
      <c r="U2030" t="b">
        <v>1</v>
      </c>
    </row>
    <row r="2031" spans="1:21" x14ac:dyDescent="0.25">
      <c r="A2031" t="s">
        <v>3448</v>
      </c>
      <c r="B2031" s="1">
        <v>41614</v>
      </c>
      <c r="C2031">
        <v>6</v>
      </c>
      <c r="D2031">
        <v>12</v>
      </c>
      <c r="E2031">
        <v>2013</v>
      </c>
      <c r="F2031" s="1">
        <v>41614</v>
      </c>
      <c r="G2031" t="s">
        <v>692</v>
      </c>
      <c r="H2031" t="s">
        <v>23</v>
      </c>
      <c r="I2031" t="s">
        <v>24</v>
      </c>
      <c r="J2031" t="s">
        <v>1569</v>
      </c>
      <c r="K2031" t="s">
        <v>25</v>
      </c>
      <c r="L2031" t="s">
        <v>70</v>
      </c>
      <c r="M2031" t="s">
        <v>98</v>
      </c>
      <c r="N2031" t="s">
        <v>28</v>
      </c>
      <c r="O2031" t="s">
        <v>227</v>
      </c>
      <c r="P2031" t="s">
        <v>3449</v>
      </c>
      <c r="Q2031">
        <v>1</v>
      </c>
      <c r="R2031">
        <v>20</v>
      </c>
      <c r="S2031">
        <v>-1</v>
      </c>
      <c r="T2031">
        <v>3</v>
      </c>
      <c r="U2031" t="b">
        <v>1</v>
      </c>
    </row>
    <row r="2032" spans="1:21" x14ac:dyDescent="0.25">
      <c r="A2032" t="s">
        <v>3450</v>
      </c>
      <c r="B2032" s="1">
        <v>41615</v>
      </c>
      <c r="C2032">
        <v>7</v>
      </c>
      <c r="D2032">
        <v>12</v>
      </c>
      <c r="E2032">
        <v>2013</v>
      </c>
      <c r="F2032" s="1">
        <v>41615</v>
      </c>
      <c r="G2032" t="s">
        <v>1766</v>
      </c>
      <c r="H2032" t="s">
        <v>44</v>
      </c>
      <c r="I2032" t="s">
        <v>85</v>
      </c>
      <c r="J2032" t="s">
        <v>86</v>
      </c>
      <c r="K2032" t="s">
        <v>47</v>
      </c>
      <c r="L2032" t="s">
        <v>26</v>
      </c>
      <c r="M2032" t="s">
        <v>38</v>
      </c>
      <c r="N2032" t="s">
        <v>28</v>
      </c>
      <c r="O2032" t="s">
        <v>48</v>
      </c>
      <c r="P2032" t="s">
        <v>1303</v>
      </c>
      <c r="Q2032">
        <v>0</v>
      </c>
      <c r="R2032">
        <v>499</v>
      </c>
      <c r="S2032">
        <v>165</v>
      </c>
      <c r="T2032">
        <v>10</v>
      </c>
      <c r="U2032" t="b">
        <v>0</v>
      </c>
    </row>
    <row r="2033" spans="1:21" x14ac:dyDescent="0.25">
      <c r="A2033" t="s">
        <v>3450</v>
      </c>
      <c r="B2033" s="1">
        <v>41615</v>
      </c>
      <c r="C2033">
        <v>7</v>
      </c>
      <c r="D2033">
        <v>12</v>
      </c>
      <c r="E2033">
        <v>2013</v>
      </c>
      <c r="F2033" s="1">
        <v>41615</v>
      </c>
      <c r="G2033" t="s">
        <v>1766</v>
      </c>
      <c r="H2033" t="s">
        <v>44</v>
      </c>
      <c r="I2033" t="s">
        <v>85</v>
      </c>
      <c r="J2033" t="s">
        <v>86</v>
      </c>
      <c r="K2033" t="s">
        <v>47</v>
      </c>
      <c r="L2033" t="s">
        <v>26</v>
      </c>
      <c r="M2033" t="s">
        <v>38</v>
      </c>
      <c r="N2033" t="s">
        <v>28</v>
      </c>
      <c r="O2033" t="s">
        <v>48</v>
      </c>
      <c r="P2033" t="s">
        <v>881</v>
      </c>
      <c r="Q2033">
        <v>0</v>
      </c>
      <c r="R2033">
        <v>30</v>
      </c>
      <c r="S2033">
        <v>11</v>
      </c>
      <c r="T2033">
        <v>2</v>
      </c>
      <c r="U2033" t="b">
        <v>0</v>
      </c>
    </row>
    <row r="2034" spans="1:21" x14ac:dyDescent="0.25">
      <c r="A2034" t="s">
        <v>3450</v>
      </c>
      <c r="B2034" s="1">
        <v>41615</v>
      </c>
      <c r="C2034">
        <v>7</v>
      </c>
      <c r="D2034">
        <v>12</v>
      </c>
      <c r="E2034">
        <v>2013</v>
      </c>
      <c r="F2034" s="1">
        <v>41615</v>
      </c>
      <c r="G2034" t="s">
        <v>1766</v>
      </c>
      <c r="H2034" t="s">
        <v>44</v>
      </c>
      <c r="I2034" t="s">
        <v>85</v>
      </c>
      <c r="J2034" t="s">
        <v>86</v>
      </c>
      <c r="K2034" t="s">
        <v>47</v>
      </c>
      <c r="L2034" t="s">
        <v>26</v>
      </c>
      <c r="M2034" t="s">
        <v>38</v>
      </c>
      <c r="N2034" t="s">
        <v>28</v>
      </c>
      <c r="O2034" t="s">
        <v>39</v>
      </c>
      <c r="P2034" t="s">
        <v>615</v>
      </c>
      <c r="Q2034">
        <v>0</v>
      </c>
      <c r="R2034">
        <v>133</v>
      </c>
      <c r="S2034">
        <v>37</v>
      </c>
      <c r="T2034">
        <v>8</v>
      </c>
      <c r="U2034" t="b">
        <v>0</v>
      </c>
    </row>
    <row r="2035" spans="1:21" x14ac:dyDescent="0.25">
      <c r="A2035" t="s">
        <v>3450</v>
      </c>
      <c r="B2035" s="1">
        <v>41615</v>
      </c>
      <c r="C2035">
        <v>7</v>
      </c>
      <c r="D2035">
        <v>12</v>
      </c>
      <c r="E2035">
        <v>2013</v>
      </c>
      <c r="F2035" s="1">
        <v>41615</v>
      </c>
      <c r="G2035" t="s">
        <v>1766</v>
      </c>
      <c r="H2035" t="s">
        <v>44</v>
      </c>
      <c r="I2035" t="s">
        <v>85</v>
      </c>
      <c r="J2035" t="s">
        <v>86</v>
      </c>
      <c r="K2035" t="s">
        <v>47</v>
      </c>
      <c r="L2035" t="s">
        <v>26</v>
      </c>
      <c r="M2035" t="s">
        <v>38</v>
      </c>
      <c r="N2035" t="s">
        <v>28</v>
      </c>
      <c r="O2035" t="s">
        <v>227</v>
      </c>
      <c r="P2035" t="s">
        <v>935</v>
      </c>
      <c r="Q2035">
        <v>0</v>
      </c>
      <c r="R2035">
        <v>69</v>
      </c>
      <c r="S2035">
        <v>16</v>
      </c>
      <c r="T2035">
        <v>6</v>
      </c>
      <c r="U2035" t="b">
        <v>1</v>
      </c>
    </row>
    <row r="2036" spans="1:21" x14ac:dyDescent="0.25">
      <c r="A2036" t="s">
        <v>3450</v>
      </c>
      <c r="B2036" s="1">
        <v>41615</v>
      </c>
      <c r="C2036">
        <v>7</v>
      </c>
      <c r="D2036">
        <v>12</v>
      </c>
      <c r="E2036">
        <v>2013</v>
      </c>
      <c r="F2036" s="1">
        <v>41615</v>
      </c>
      <c r="G2036" t="s">
        <v>1766</v>
      </c>
      <c r="H2036" t="s">
        <v>44</v>
      </c>
      <c r="I2036" t="s">
        <v>85</v>
      </c>
      <c r="J2036" t="s">
        <v>86</v>
      </c>
      <c r="K2036" t="s">
        <v>47</v>
      </c>
      <c r="L2036" t="s">
        <v>26</v>
      </c>
      <c r="M2036" t="s">
        <v>38</v>
      </c>
      <c r="N2036" t="s">
        <v>28</v>
      </c>
      <c r="O2036" t="s">
        <v>54</v>
      </c>
      <c r="P2036" t="s">
        <v>1104</v>
      </c>
      <c r="Q2036">
        <v>0</v>
      </c>
      <c r="R2036">
        <v>488</v>
      </c>
      <c r="S2036">
        <v>-73</v>
      </c>
      <c r="T2036">
        <v>4</v>
      </c>
      <c r="U2036" t="b">
        <v>1</v>
      </c>
    </row>
    <row r="2037" spans="1:21" x14ac:dyDescent="0.25">
      <c r="A2037" t="s">
        <v>3450</v>
      </c>
      <c r="B2037" s="1">
        <v>41615</v>
      </c>
      <c r="C2037">
        <v>7</v>
      </c>
      <c r="D2037">
        <v>12</v>
      </c>
      <c r="E2037">
        <v>2013</v>
      </c>
      <c r="F2037" s="1">
        <v>41615</v>
      </c>
      <c r="G2037" t="s">
        <v>1766</v>
      </c>
      <c r="H2037" t="s">
        <v>44</v>
      </c>
      <c r="I2037" t="s">
        <v>85</v>
      </c>
      <c r="J2037" t="s">
        <v>86</v>
      </c>
      <c r="K2037" t="s">
        <v>47</v>
      </c>
      <c r="L2037" t="s">
        <v>26</v>
      </c>
      <c r="M2037" t="s">
        <v>38</v>
      </c>
      <c r="N2037" t="s">
        <v>28</v>
      </c>
      <c r="O2037" t="s">
        <v>183</v>
      </c>
      <c r="P2037" t="s">
        <v>2398</v>
      </c>
      <c r="Q2037">
        <v>0</v>
      </c>
      <c r="R2037">
        <v>89</v>
      </c>
      <c r="S2037">
        <v>5</v>
      </c>
      <c r="T2037">
        <v>4</v>
      </c>
      <c r="U2037" t="b">
        <v>1</v>
      </c>
    </row>
    <row r="2038" spans="1:21" x14ac:dyDescent="0.25">
      <c r="A2038" t="s">
        <v>3450</v>
      </c>
      <c r="B2038" s="1">
        <v>41615</v>
      </c>
      <c r="C2038">
        <v>7</v>
      </c>
      <c r="D2038">
        <v>12</v>
      </c>
      <c r="E2038">
        <v>2013</v>
      </c>
      <c r="F2038" s="1">
        <v>41615</v>
      </c>
      <c r="G2038" t="s">
        <v>1766</v>
      </c>
      <c r="H2038" t="s">
        <v>44</v>
      </c>
      <c r="I2038" t="s">
        <v>85</v>
      </c>
      <c r="J2038" t="s">
        <v>86</v>
      </c>
      <c r="K2038" t="s">
        <v>47</v>
      </c>
      <c r="L2038" t="s">
        <v>26</v>
      </c>
      <c r="M2038" t="s">
        <v>38</v>
      </c>
      <c r="N2038" t="s">
        <v>56</v>
      </c>
      <c r="O2038" t="s">
        <v>185</v>
      </c>
      <c r="P2038" t="s">
        <v>2603</v>
      </c>
      <c r="Q2038">
        <v>0</v>
      </c>
      <c r="R2038">
        <v>297</v>
      </c>
      <c r="S2038">
        <v>56</v>
      </c>
      <c r="T2038">
        <v>2</v>
      </c>
      <c r="U2038" t="b">
        <v>1</v>
      </c>
    </row>
    <row r="2039" spans="1:21" x14ac:dyDescent="0.25">
      <c r="A2039" t="s">
        <v>3450</v>
      </c>
      <c r="B2039" s="1">
        <v>41615</v>
      </c>
      <c r="C2039">
        <v>7</v>
      </c>
      <c r="D2039">
        <v>12</v>
      </c>
      <c r="E2039">
        <v>2013</v>
      </c>
      <c r="F2039" s="1">
        <v>41615</v>
      </c>
      <c r="G2039" t="s">
        <v>1766</v>
      </c>
      <c r="H2039" t="s">
        <v>44</v>
      </c>
      <c r="I2039" t="s">
        <v>85</v>
      </c>
      <c r="J2039" t="s">
        <v>86</v>
      </c>
      <c r="K2039" t="s">
        <v>47</v>
      </c>
      <c r="L2039" t="s">
        <v>26</v>
      </c>
      <c r="M2039" t="s">
        <v>38</v>
      </c>
      <c r="N2039" t="s">
        <v>56</v>
      </c>
      <c r="O2039" t="s">
        <v>185</v>
      </c>
      <c r="P2039" t="s">
        <v>3451</v>
      </c>
      <c r="Q2039">
        <v>0</v>
      </c>
      <c r="R2039">
        <v>723</v>
      </c>
      <c r="S2039">
        <v>7</v>
      </c>
      <c r="T2039">
        <v>2</v>
      </c>
      <c r="U2039" t="b">
        <v>0</v>
      </c>
    </row>
    <row r="2040" spans="1:21" x14ac:dyDescent="0.25">
      <c r="A2040" t="s">
        <v>3452</v>
      </c>
      <c r="B2040" s="1">
        <v>41615</v>
      </c>
      <c r="C2040">
        <v>7</v>
      </c>
      <c r="D2040">
        <v>12</v>
      </c>
      <c r="E2040">
        <v>2013</v>
      </c>
      <c r="F2040" s="1">
        <v>41615</v>
      </c>
      <c r="G2040" t="s">
        <v>2868</v>
      </c>
      <c r="H2040" t="s">
        <v>61</v>
      </c>
      <c r="I2040" t="s">
        <v>108</v>
      </c>
      <c r="J2040" t="s">
        <v>226</v>
      </c>
      <c r="K2040" t="s">
        <v>36</v>
      </c>
      <c r="L2040" t="s">
        <v>26</v>
      </c>
      <c r="M2040" t="s">
        <v>38</v>
      </c>
      <c r="N2040" t="s">
        <v>28</v>
      </c>
      <c r="O2040" t="s">
        <v>111</v>
      </c>
      <c r="P2040" t="s">
        <v>3091</v>
      </c>
      <c r="Q2040">
        <v>0</v>
      </c>
      <c r="R2040">
        <v>209</v>
      </c>
      <c r="S2040">
        <v>2</v>
      </c>
      <c r="T2040">
        <v>7</v>
      </c>
      <c r="U2040" t="b">
        <v>0</v>
      </c>
    </row>
    <row r="2041" spans="1:21" x14ac:dyDescent="0.25">
      <c r="A2041" t="s">
        <v>3452</v>
      </c>
      <c r="B2041" s="1">
        <v>41615</v>
      </c>
      <c r="C2041">
        <v>7</v>
      </c>
      <c r="D2041">
        <v>12</v>
      </c>
      <c r="E2041">
        <v>2013</v>
      </c>
      <c r="F2041" s="1">
        <v>41615</v>
      </c>
      <c r="G2041" t="s">
        <v>2868</v>
      </c>
      <c r="H2041" t="s">
        <v>61</v>
      </c>
      <c r="I2041" t="s">
        <v>108</v>
      </c>
      <c r="J2041" t="s">
        <v>226</v>
      </c>
      <c r="K2041" t="s">
        <v>36</v>
      </c>
      <c r="L2041" t="s">
        <v>26</v>
      </c>
      <c r="M2041" t="s">
        <v>38</v>
      </c>
      <c r="N2041" t="s">
        <v>28</v>
      </c>
      <c r="O2041" t="s">
        <v>54</v>
      </c>
      <c r="P2041" t="s">
        <v>164</v>
      </c>
      <c r="Q2041">
        <v>0</v>
      </c>
      <c r="R2041">
        <v>164</v>
      </c>
      <c r="S2041">
        <v>71</v>
      </c>
      <c r="T2041">
        <v>3</v>
      </c>
      <c r="U2041" t="b">
        <v>0</v>
      </c>
    </row>
    <row r="2042" spans="1:21" x14ac:dyDescent="0.25">
      <c r="A2042" t="s">
        <v>3453</v>
      </c>
      <c r="B2042" s="1">
        <v>41615</v>
      </c>
      <c r="C2042">
        <v>7</v>
      </c>
      <c r="D2042">
        <v>12</v>
      </c>
      <c r="E2042">
        <v>2013</v>
      </c>
      <c r="F2042" s="1">
        <v>41615</v>
      </c>
      <c r="G2042" t="s">
        <v>1440</v>
      </c>
      <c r="H2042" t="s">
        <v>126</v>
      </c>
      <c r="I2042" t="s">
        <v>304</v>
      </c>
      <c r="J2042" t="s">
        <v>2222</v>
      </c>
      <c r="K2042" t="s">
        <v>25</v>
      </c>
      <c r="L2042" t="s">
        <v>70</v>
      </c>
      <c r="M2042" t="s">
        <v>38</v>
      </c>
      <c r="N2042" t="s">
        <v>71</v>
      </c>
      <c r="O2042" t="s">
        <v>74</v>
      </c>
      <c r="P2042" t="s">
        <v>416</v>
      </c>
      <c r="Q2042">
        <v>1</v>
      </c>
      <c r="R2042">
        <v>122</v>
      </c>
      <c r="S2042">
        <v>-7</v>
      </c>
      <c r="T2042">
        <v>3</v>
      </c>
      <c r="U2042" t="b">
        <v>1</v>
      </c>
    </row>
    <row r="2043" spans="1:21" x14ac:dyDescent="0.25">
      <c r="A2043" t="s">
        <v>3454</v>
      </c>
      <c r="B2043" s="1">
        <v>41616</v>
      </c>
      <c r="C2043">
        <v>8</v>
      </c>
      <c r="D2043">
        <v>12</v>
      </c>
      <c r="E2043">
        <v>2013</v>
      </c>
      <c r="F2043" s="1">
        <v>41616</v>
      </c>
      <c r="G2043" t="s">
        <v>1727</v>
      </c>
      <c r="H2043" t="s">
        <v>33</v>
      </c>
      <c r="I2043" t="s">
        <v>34</v>
      </c>
      <c r="J2043" t="s">
        <v>950</v>
      </c>
      <c r="K2043" t="s">
        <v>36</v>
      </c>
      <c r="L2043" t="s">
        <v>70</v>
      </c>
      <c r="M2043" t="s">
        <v>268</v>
      </c>
      <c r="N2043" t="s">
        <v>28</v>
      </c>
      <c r="O2043" t="s">
        <v>54</v>
      </c>
      <c r="P2043" t="s">
        <v>443</v>
      </c>
      <c r="Q2043">
        <v>0</v>
      </c>
      <c r="R2043">
        <v>17</v>
      </c>
      <c r="S2043">
        <v>4</v>
      </c>
      <c r="T2043">
        <v>2</v>
      </c>
      <c r="U2043" t="b">
        <v>1</v>
      </c>
    </row>
    <row r="2044" spans="1:21" x14ac:dyDescent="0.25">
      <c r="A2044" t="s">
        <v>3455</v>
      </c>
      <c r="B2044" s="1">
        <v>41616</v>
      </c>
      <c r="C2044">
        <v>8</v>
      </c>
      <c r="D2044">
        <v>12</v>
      </c>
      <c r="E2044">
        <v>2013</v>
      </c>
      <c r="F2044" s="1">
        <v>41616</v>
      </c>
      <c r="G2044" t="s">
        <v>3456</v>
      </c>
      <c r="H2044" t="s">
        <v>23</v>
      </c>
      <c r="I2044" t="s">
        <v>24</v>
      </c>
      <c r="J2044" t="s">
        <v>24</v>
      </c>
      <c r="K2044" t="s">
        <v>25</v>
      </c>
      <c r="L2044" t="s">
        <v>37</v>
      </c>
      <c r="M2044" t="s">
        <v>268</v>
      </c>
      <c r="N2044" t="s">
        <v>28</v>
      </c>
      <c r="O2044" t="s">
        <v>54</v>
      </c>
      <c r="P2044" t="s">
        <v>2003</v>
      </c>
      <c r="Q2044">
        <v>1</v>
      </c>
      <c r="R2044">
        <v>24</v>
      </c>
      <c r="S2044">
        <v>-23</v>
      </c>
      <c r="T2044">
        <v>2</v>
      </c>
      <c r="U2044" t="b">
        <v>0</v>
      </c>
    </row>
    <row r="2045" spans="1:21" x14ac:dyDescent="0.25">
      <c r="A2045" t="s">
        <v>3457</v>
      </c>
      <c r="B2045" s="1">
        <v>41616</v>
      </c>
      <c r="C2045">
        <v>8</v>
      </c>
      <c r="D2045">
        <v>12</v>
      </c>
      <c r="E2045">
        <v>2013</v>
      </c>
      <c r="F2045" s="1">
        <v>41616</v>
      </c>
      <c r="G2045" t="s">
        <v>3458</v>
      </c>
      <c r="H2045" t="s">
        <v>44</v>
      </c>
      <c r="I2045" t="s">
        <v>85</v>
      </c>
      <c r="J2045" t="s">
        <v>86</v>
      </c>
      <c r="K2045" t="s">
        <v>47</v>
      </c>
      <c r="L2045" t="s">
        <v>37</v>
      </c>
      <c r="M2045" t="s">
        <v>98</v>
      </c>
      <c r="N2045" t="s">
        <v>28</v>
      </c>
      <c r="O2045" t="s">
        <v>48</v>
      </c>
      <c r="P2045" t="s">
        <v>3459</v>
      </c>
      <c r="Q2045">
        <v>0</v>
      </c>
      <c r="R2045">
        <v>259</v>
      </c>
      <c r="S2045">
        <v>39</v>
      </c>
      <c r="T2045">
        <v>5</v>
      </c>
      <c r="U2045" t="b">
        <v>1</v>
      </c>
    </row>
    <row r="2046" spans="1:21" x14ac:dyDescent="0.25">
      <c r="A2046" t="s">
        <v>3457</v>
      </c>
      <c r="B2046" s="1">
        <v>41616</v>
      </c>
      <c r="C2046">
        <v>8</v>
      </c>
      <c r="D2046">
        <v>12</v>
      </c>
      <c r="E2046">
        <v>2013</v>
      </c>
      <c r="F2046" s="1">
        <v>41616</v>
      </c>
      <c r="G2046" t="s">
        <v>3458</v>
      </c>
      <c r="H2046" t="s">
        <v>44</v>
      </c>
      <c r="I2046" t="s">
        <v>85</v>
      </c>
      <c r="J2046" t="s">
        <v>86</v>
      </c>
      <c r="K2046" t="s">
        <v>47</v>
      </c>
      <c r="L2046" t="s">
        <v>37</v>
      </c>
      <c r="M2046" t="s">
        <v>98</v>
      </c>
      <c r="N2046" t="s">
        <v>28</v>
      </c>
      <c r="O2046" t="s">
        <v>227</v>
      </c>
      <c r="P2046" t="s">
        <v>3460</v>
      </c>
      <c r="Q2046">
        <v>0</v>
      </c>
      <c r="R2046">
        <v>14</v>
      </c>
      <c r="S2046">
        <v>1</v>
      </c>
      <c r="T2046">
        <v>2</v>
      </c>
      <c r="U2046" t="b">
        <v>1</v>
      </c>
    </row>
    <row r="2047" spans="1:21" x14ac:dyDescent="0.25">
      <c r="A2047" t="s">
        <v>3457</v>
      </c>
      <c r="B2047" s="1">
        <v>41616</v>
      </c>
      <c r="C2047">
        <v>8</v>
      </c>
      <c r="D2047">
        <v>12</v>
      </c>
      <c r="E2047">
        <v>2013</v>
      </c>
      <c r="F2047" s="1">
        <v>41616</v>
      </c>
      <c r="G2047" t="s">
        <v>3458</v>
      </c>
      <c r="H2047" t="s">
        <v>44</v>
      </c>
      <c r="I2047" t="s">
        <v>85</v>
      </c>
      <c r="J2047" t="s">
        <v>86</v>
      </c>
      <c r="K2047" t="s">
        <v>47</v>
      </c>
      <c r="L2047" t="s">
        <v>37</v>
      </c>
      <c r="M2047" t="s">
        <v>98</v>
      </c>
      <c r="N2047" t="s">
        <v>28</v>
      </c>
      <c r="O2047" t="s">
        <v>29</v>
      </c>
      <c r="P2047" t="s">
        <v>3461</v>
      </c>
      <c r="Q2047">
        <v>0</v>
      </c>
      <c r="R2047">
        <v>27</v>
      </c>
      <c r="S2047">
        <v>8</v>
      </c>
      <c r="T2047">
        <v>2</v>
      </c>
      <c r="U2047" t="b">
        <v>1</v>
      </c>
    </row>
    <row r="2048" spans="1:21" x14ac:dyDescent="0.25">
      <c r="A2048" t="s">
        <v>3457</v>
      </c>
      <c r="B2048" s="1">
        <v>41616</v>
      </c>
      <c r="C2048">
        <v>8</v>
      </c>
      <c r="D2048">
        <v>12</v>
      </c>
      <c r="E2048">
        <v>2013</v>
      </c>
      <c r="F2048" s="1">
        <v>41616</v>
      </c>
      <c r="G2048" t="s">
        <v>3458</v>
      </c>
      <c r="H2048" t="s">
        <v>44</v>
      </c>
      <c r="I2048" t="s">
        <v>85</v>
      </c>
      <c r="J2048" t="s">
        <v>86</v>
      </c>
      <c r="K2048" t="s">
        <v>47</v>
      </c>
      <c r="L2048" t="s">
        <v>37</v>
      </c>
      <c r="M2048" t="s">
        <v>98</v>
      </c>
      <c r="N2048" t="s">
        <v>28</v>
      </c>
      <c r="O2048" t="s">
        <v>54</v>
      </c>
      <c r="P2048" t="s">
        <v>3462</v>
      </c>
      <c r="Q2048">
        <v>0</v>
      </c>
      <c r="R2048">
        <v>29</v>
      </c>
      <c r="S2048">
        <v>-13</v>
      </c>
      <c r="T2048">
        <v>2</v>
      </c>
      <c r="U2048" t="b">
        <v>1</v>
      </c>
    </row>
    <row r="2049" spans="1:21" x14ac:dyDescent="0.25">
      <c r="A2049" t="s">
        <v>3457</v>
      </c>
      <c r="B2049" s="1">
        <v>41616</v>
      </c>
      <c r="C2049">
        <v>8</v>
      </c>
      <c r="D2049">
        <v>12</v>
      </c>
      <c r="E2049">
        <v>2013</v>
      </c>
      <c r="F2049" s="1">
        <v>41616</v>
      </c>
      <c r="G2049" t="s">
        <v>3458</v>
      </c>
      <c r="H2049" t="s">
        <v>44</v>
      </c>
      <c r="I2049" t="s">
        <v>85</v>
      </c>
      <c r="J2049" t="s">
        <v>86</v>
      </c>
      <c r="K2049" t="s">
        <v>47</v>
      </c>
      <c r="L2049" t="s">
        <v>37</v>
      </c>
      <c r="M2049" t="s">
        <v>98</v>
      </c>
      <c r="N2049" t="s">
        <v>56</v>
      </c>
      <c r="O2049" t="s">
        <v>57</v>
      </c>
      <c r="P2049" t="s">
        <v>652</v>
      </c>
      <c r="Q2049">
        <v>0</v>
      </c>
      <c r="R2049">
        <v>306</v>
      </c>
      <c r="S2049">
        <v>-31</v>
      </c>
      <c r="T2049">
        <v>3</v>
      </c>
      <c r="U2049" t="b">
        <v>0</v>
      </c>
    </row>
    <row r="2050" spans="1:21" x14ac:dyDescent="0.25">
      <c r="A2050" t="s">
        <v>3463</v>
      </c>
      <c r="B2050" s="1">
        <v>41616</v>
      </c>
      <c r="C2050">
        <v>8</v>
      </c>
      <c r="D2050">
        <v>12</v>
      </c>
      <c r="E2050">
        <v>2013</v>
      </c>
      <c r="F2050" s="1">
        <v>41616</v>
      </c>
      <c r="G2050" t="s">
        <v>1048</v>
      </c>
      <c r="H2050" t="s">
        <v>67</v>
      </c>
      <c r="I2050" t="s">
        <v>68</v>
      </c>
      <c r="J2050" t="s">
        <v>2602</v>
      </c>
      <c r="K2050" t="s">
        <v>25</v>
      </c>
      <c r="L2050" t="s">
        <v>26</v>
      </c>
      <c r="M2050" t="s">
        <v>27</v>
      </c>
      <c r="N2050" t="s">
        <v>28</v>
      </c>
      <c r="O2050" t="s">
        <v>48</v>
      </c>
      <c r="P2050" t="s">
        <v>1785</v>
      </c>
      <c r="Q2050">
        <v>0</v>
      </c>
      <c r="R2050">
        <v>187</v>
      </c>
      <c r="S2050">
        <v>88</v>
      </c>
      <c r="T2050">
        <v>4</v>
      </c>
      <c r="U2050" t="b">
        <v>1</v>
      </c>
    </row>
    <row r="2051" spans="1:21" x14ac:dyDescent="0.25">
      <c r="A2051" t="s">
        <v>3464</v>
      </c>
      <c r="B2051" s="1">
        <v>41616</v>
      </c>
      <c r="C2051">
        <v>8</v>
      </c>
      <c r="D2051">
        <v>12</v>
      </c>
      <c r="E2051">
        <v>2013</v>
      </c>
      <c r="F2051" s="1">
        <v>41616</v>
      </c>
      <c r="G2051" t="s">
        <v>3281</v>
      </c>
      <c r="H2051" t="s">
        <v>44</v>
      </c>
      <c r="I2051" t="s">
        <v>1178</v>
      </c>
      <c r="J2051" t="s">
        <v>1179</v>
      </c>
      <c r="K2051" t="s">
        <v>47</v>
      </c>
      <c r="L2051" t="s">
        <v>37</v>
      </c>
      <c r="M2051" t="s">
        <v>38</v>
      </c>
      <c r="N2051" t="s">
        <v>71</v>
      </c>
      <c r="O2051" t="s">
        <v>72</v>
      </c>
      <c r="P2051" t="s">
        <v>3465</v>
      </c>
      <c r="Q2051">
        <v>0</v>
      </c>
      <c r="R2051">
        <v>298</v>
      </c>
      <c r="S2051">
        <v>74</v>
      </c>
      <c r="T2051">
        <v>2</v>
      </c>
      <c r="U2051" t="b">
        <v>1</v>
      </c>
    </row>
    <row r="2052" spans="1:21" x14ac:dyDescent="0.25">
      <c r="A2052" t="s">
        <v>3466</v>
      </c>
      <c r="B2052" s="1">
        <v>41616</v>
      </c>
      <c r="C2052">
        <v>8</v>
      </c>
      <c r="D2052">
        <v>12</v>
      </c>
      <c r="E2052">
        <v>2013</v>
      </c>
      <c r="F2052" s="1">
        <v>41616</v>
      </c>
      <c r="G2052" t="s">
        <v>643</v>
      </c>
      <c r="H2052" t="s">
        <v>33</v>
      </c>
      <c r="I2052" t="s">
        <v>1284</v>
      </c>
      <c r="J2052" t="s">
        <v>1284</v>
      </c>
      <c r="K2052" t="s">
        <v>36</v>
      </c>
      <c r="L2052" t="s">
        <v>37</v>
      </c>
      <c r="M2052" t="s">
        <v>38</v>
      </c>
      <c r="N2052" t="s">
        <v>28</v>
      </c>
      <c r="O2052" t="s">
        <v>48</v>
      </c>
      <c r="P2052" t="s">
        <v>1306</v>
      </c>
      <c r="Q2052">
        <v>0</v>
      </c>
      <c r="R2052">
        <v>109</v>
      </c>
      <c r="S2052">
        <v>36</v>
      </c>
      <c r="T2052">
        <v>7</v>
      </c>
      <c r="U2052" t="b">
        <v>1</v>
      </c>
    </row>
    <row r="2053" spans="1:21" x14ac:dyDescent="0.25">
      <c r="A2053" t="s">
        <v>3466</v>
      </c>
      <c r="B2053" s="1">
        <v>41616</v>
      </c>
      <c r="C2053">
        <v>8</v>
      </c>
      <c r="D2053">
        <v>12</v>
      </c>
      <c r="E2053">
        <v>2013</v>
      </c>
      <c r="F2053" s="1">
        <v>41616</v>
      </c>
      <c r="G2053" t="s">
        <v>643</v>
      </c>
      <c r="H2053" t="s">
        <v>33</v>
      </c>
      <c r="I2053" t="s">
        <v>1284</v>
      </c>
      <c r="J2053" t="s">
        <v>1284</v>
      </c>
      <c r="K2053" t="s">
        <v>36</v>
      </c>
      <c r="L2053" t="s">
        <v>37</v>
      </c>
      <c r="M2053" t="s">
        <v>38</v>
      </c>
      <c r="N2053" t="s">
        <v>28</v>
      </c>
      <c r="O2053" t="s">
        <v>54</v>
      </c>
      <c r="P2053" t="s">
        <v>211</v>
      </c>
      <c r="Q2053">
        <v>0</v>
      </c>
      <c r="R2053">
        <v>280</v>
      </c>
      <c r="S2053">
        <v>-6</v>
      </c>
      <c r="T2053">
        <v>5</v>
      </c>
      <c r="U2053" t="b">
        <v>1</v>
      </c>
    </row>
    <row r="2054" spans="1:21" x14ac:dyDescent="0.25">
      <c r="A2054" t="s">
        <v>3467</v>
      </c>
      <c r="B2054" s="1">
        <v>41616</v>
      </c>
      <c r="C2054">
        <v>8</v>
      </c>
      <c r="D2054">
        <v>12</v>
      </c>
      <c r="E2054">
        <v>2013</v>
      </c>
      <c r="F2054" s="1">
        <v>41616</v>
      </c>
      <c r="G2054" t="s">
        <v>3468</v>
      </c>
      <c r="H2054" t="s">
        <v>67</v>
      </c>
      <c r="I2054" t="s">
        <v>2143</v>
      </c>
      <c r="J2054" t="s">
        <v>3469</v>
      </c>
      <c r="K2054" t="s">
        <v>25</v>
      </c>
      <c r="L2054" t="s">
        <v>37</v>
      </c>
      <c r="M2054" t="s">
        <v>38</v>
      </c>
      <c r="N2054" t="s">
        <v>28</v>
      </c>
      <c r="O2054" t="s">
        <v>151</v>
      </c>
      <c r="P2054" t="s">
        <v>1688</v>
      </c>
      <c r="Q2054">
        <v>0</v>
      </c>
      <c r="R2054">
        <v>50</v>
      </c>
      <c r="S2054">
        <v>19</v>
      </c>
      <c r="T2054">
        <v>3</v>
      </c>
      <c r="U2054" t="b">
        <v>0</v>
      </c>
    </row>
    <row r="2055" spans="1:21" x14ac:dyDescent="0.25">
      <c r="A2055" t="s">
        <v>3467</v>
      </c>
      <c r="B2055" s="1">
        <v>41616</v>
      </c>
      <c r="C2055">
        <v>8</v>
      </c>
      <c r="D2055">
        <v>12</v>
      </c>
      <c r="E2055">
        <v>2013</v>
      </c>
      <c r="F2055" s="1">
        <v>41616</v>
      </c>
      <c r="G2055" t="s">
        <v>3468</v>
      </c>
      <c r="H2055" t="s">
        <v>67</v>
      </c>
      <c r="I2055" t="s">
        <v>2143</v>
      </c>
      <c r="J2055" t="s">
        <v>3469</v>
      </c>
      <c r="K2055" t="s">
        <v>25</v>
      </c>
      <c r="L2055" t="s">
        <v>37</v>
      </c>
      <c r="M2055" t="s">
        <v>38</v>
      </c>
      <c r="N2055" t="s">
        <v>28</v>
      </c>
      <c r="O2055" t="s">
        <v>54</v>
      </c>
      <c r="P2055" t="s">
        <v>92</v>
      </c>
      <c r="Q2055">
        <v>0</v>
      </c>
      <c r="R2055">
        <v>53</v>
      </c>
      <c r="S2055">
        <v>26</v>
      </c>
      <c r="T2055">
        <v>2</v>
      </c>
      <c r="U2055" t="b">
        <v>0</v>
      </c>
    </row>
    <row r="2056" spans="1:21" x14ac:dyDescent="0.25">
      <c r="A2056" t="s">
        <v>3464</v>
      </c>
      <c r="B2056" s="1">
        <v>41616</v>
      </c>
      <c r="C2056">
        <v>8</v>
      </c>
      <c r="D2056">
        <v>12</v>
      </c>
      <c r="E2056">
        <v>2013</v>
      </c>
      <c r="F2056" s="1">
        <v>41616</v>
      </c>
      <c r="G2056" t="s">
        <v>3281</v>
      </c>
      <c r="H2056" t="s">
        <v>44</v>
      </c>
      <c r="I2056" t="s">
        <v>1178</v>
      </c>
      <c r="J2056" t="s">
        <v>1179</v>
      </c>
      <c r="K2056" t="s">
        <v>47</v>
      </c>
      <c r="L2056" t="s">
        <v>37</v>
      </c>
      <c r="M2056" t="s">
        <v>38</v>
      </c>
      <c r="N2056" t="s">
        <v>28</v>
      </c>
      <c r="O2056" t="s">
        <v>48</v>
      </c>
      <c r="P2056" t="s">
        <v>305</v>
      </c>
      <c r="Q2056">
        <v>0</v>
      </c>
      <c r="R2056">
        <v>116</v>
      </c>
      <c r="S2056">
        <v>22</v>
      </c>
      <c r="T2056">
        <v>5</v>
      </c>
      <c r="U2056" t="b">
        <v>1</v>
      </c>
    </row>
    <row r="2057" spans="1:21" x14ac:dyDescent="0.25">
      <c r="A2057" t="s">
        <v>3470</v>
      </c>
      <c r="B2057" s="1">
        <v>41616</v>
      </c>
      <c r="C2057">
        <v>8</v>
      </c>
      <c r="D2057">
        <v>12</v>
      </c>
      <c r="E2057">
        <v>2013</v>
      </c>
      <c r="F2057" s="1">
        <v>41616</v>
      </c>
      <c r="G2057" t="s">
        <v>3213</v>
      </c>
      <c r="H2057" t="s">
        <v>44</v>
      </c>
      <c r="I2057" t="s">
        <v>45</v>
      </c>
      <c r="J2057" t="s">
        <v>3471</v>
      </c>
      <c r="K2057" t="s">
        <v>47</v>
      </c>
      <c r="L2057" t="s">
        <v>70</v>
      </c>
      <c r="M2057" t="s">
        <v>27</v>
      </c>
      <c r="N2057" t="s">
        <v>28</v>
      </c>
      <c r="O2057" t="s">
        <v>111</v>
      </c>
      <c r="P2057" t="s">
        <v>2151</v>
      </c>
      <c r="Q2057">
        <v>0</v>
      </c>
      <c r="R2057">
        <v>49</v>
      </c>
      <c r="S2057">
        <v>4</v>
      </c>
      <c r="T2057">
        <v>2</v>
      </c>
      <c r="U2057" t="b">
        <v>1</v>
      </c>
    </row>
    <row r="2058" spans="1:21" x14ac:dyDescent="0.25">
      <c r="A2058" t="s">
        <v>3472</v>
      </c>
      <c r="B2058" s="1">
        <v>41616</v>
      </c>
      <c r="C2058">
        <v>8</v>
      </c>
      <c r="D2058">
        <v>12</v>
      </c>
      <c r="E2058">
        <v>2013</v>
      </c>
      <c r="F2058" s="1">
        <v>41616</v>
      </c>
      <c r="G2058" t="s">
        <v>2591</v>
      </c>
      <c r="H2058" t="s">
        <v>44</v>
      </c>
      <c r="I2058" t="s">
        <v>85</v>
      </c>
      <c r="J2058" t="s">
        <v>86</v>
      </c>
      <c r="K2058" t="s">
        <v>47</v>
      </c>
      <c r="L2058" t="s">
        <v>26</v>
      </c>
      <c r="M2058" t="s">
        <v>38</v>
      </c>
      <c r="N2058" t="s">
        <v>28</v>
      </c>
      <c r="O2058" t="s">
        <v>54</v>
      </c>
      <c r="P2058" t="s">
        <v>1612</v>
      </c>
      <c r="Q2058">
        <v>0</v>
      </c>
      <c r="R2058">
        <v>9</v>
      </c>
      <c r="S2058">
        <v>1</v>
      </c>
      <c r="T2058">
        <v>1</v>
      </c>
      <c r="U2058" t="b">
        <v>0</v>
      </c>
    </row>
    <row r="2059" spans="1:21" x14ac:dyDescent="0.25">
      <c r="A2059" t="s">
        <v>3473</v>
      </c>
      <c r="B2059" s="1">
        <v>41616</v>
      </c>
      <c r="C2059">
        <v>8</v>
      </c>
      <c r="D2059">
        <v>12</v>
      </c>
      <c r="E2059">
        <v>2013</v>
      </c>
      <c r="F2059" s="1">
        <v>41616</v>
      </c>
      <c r="G2059" t="s">
        <v>2623</v>
      </c>
      <c r="H2059" t="s">
        <v>120</v>
      </c>
      <c r="I2059" t="s">
        <v>778</v>
      </c>
      <c r="J2059" t="s">
        <v>778</v>
      </c>
      <c r="K2059" t="s">
        <v>47</v>
      </c>
      <c r="L2059" t="s">
        <v>37</v>
      </c>
      <c r="M2059" t="s">
        <v>38</v>
      </c>
      <c r="N2059" t="s">
        <v>28</v>
      </c>
      <c r="O2059" t="s">
        <v>227</v>
      </c>
      <c r="P2059" t="s">
        <v>3474</v>
      </c>
      <c r="Q2059">
        <v>0</v>
      </c>
      <c r="R2059">
        <v>38</v>
      </c>
      <c r="S2059">
        <v>1</v>
      </c>
      <c r="T2059">
        <v>3</v>
      </c>
      <c r="U2059" t="b">
        <v>0</v>
      </c>
    </row>
    <row r="2060" spans="1:21" x14ac:dyDescent="0.25">
      <c r="A2060" t="s">
        <v>3475</v>
      </c>
      <c r="B2060" s="1">
        <v>41617</v>
      </c>
      <c r="C2060">
        <v>9</v>
      </c>
      <c r="D2060">
        <v>12</v>
      </c>
      <c r="E2060">
        <v>2013</v>
      </c>
      <c r="F2060" s="1">
        <v>41617</v>
      </c>
      <c r="G2060" t="s">
        <v>617</v>
      </c>
      <c r="H2060" t="s">
        <v>67</v>
      </c>
      <c r="I2060" t="s">
        <v>68</v>
      </c>
      <c r="J2060" t="s">
        <v>255</v>
      </c>
      <c r="K2060" t="s">
        <v>25</v>
      </c>
      <c r="L2060" t="s">
        <v>37</v>
      </c>
      <c r="M2060" t="s">
        <v>268</v>
      </c>
      <c r="N2060" t="s">
        <v>71</v>
      </c>
      <c r="O2060" t="s">
        <v>295</v>
      </c>
      <c r="P2060" t="s">
        <v>3476</v>
      </c>
      <c r="Q2060">
        <v>0</v>
      </c>
      <c r="R2060">
        <v>73</v>
      </c>
      <c r="S2060">
        <v>-33</v>
      </c>
      <c r="T2060">
        <v>3</v>
      </c>
      <c r="U2060" t="b">
        <v>1</v>
      </c>
    </row>
    <row r="2061" spans="1:21" x14ac:dyDescent="0.25">
      <c r="A2061" t="s">
        <v>3477</v>
      </c>
      <c r="B2061" s="1">
        <v>41617</v>
      </c>
      <c r="C2061">
        <v>9</v>
      </c>
      <c r="D2061">
        <v>12</v>
      </c>
      <c r="E2061">
        <v>2013</v>
      </c>
      <c r="F2061" s="1">
        <v>41617</v>
      </c>
      <c r="G2061" t="s">
        <v>2422</v>
      </c>
      <c r="H2061" t="s">
        <v>33</v>
      </c>
      <c r="I2061" t="s">
        <v>389</v>
      </c>
      <c r="J2061" t="s">
        <v>389</v>
      </c>
      <c r="K2061" t="s">
        <v>36</v>
      </c>
      <c r="L2061" t="s">
        <v>70</v>
      </c>
      <c r="M2061" t="s">
        <v>98</v>
      </c>
      <c r="N2061" t="s">
        <v>71</v>
      </c>
      <c r="O2061" t="s">
        <v>72</v>
      </c>
      <c r="P2061" t="s">
        <v>3478</v>
      </c>
      <c r="Q2061">
        <v>0</v>
      </c>
      <c r="R2061">
        <v>654</v>
      </c>
      <c r="S2061">
        <v>247</v>
      </c>
      <c r="T2061">
        <v>2</v>
      </c>
      <c r="U2061" t="b">
        <v>0</v>
      </c>
    </row>
    <row r="2062" spans="1:21" x14ac:dyDescent="0.25">
      <c r="A2062" t="s">
        <v>3477</v>
      </c>
      <c r="B2062" s="1">
        <v>41617</v>
      </c>
      <c r="C2062">
        <v>9</v>
      </c>
      <c r="D2062">
        <v>12</v>
      </c>
      <c r="E2062">
        <v>2013</v>
      </c>
      <c r="F2062" s="1">
        <v>41617</v>
      </c>
      <c r="G2062" t="s">
        <v>2422</v>
      </c>
      <c r="H2062" t="s">
        <v>33</v>
      </c>
      <c r="I2062" t="s">
        <v>389</v>
      </c>
      <c r="J2062" t="s">
        <v>389</v>
      </c>
      <c r="K2062" t="s">
        <v>36</v>
      </c>
      <c r="L2062" t="s">
        <v>70</v>
      </c>
      <c r="M2062" t="s">
        <v>98</v>
      </c>
      <c r="N2062" t="s">
        <v>28</v>
      </c>
      <c r="O2062" t="s">
        <v>90</v>
      </c>
      <c r="P2062" t="s">
        <v>3479</v>
      </c>
      <c r="Q2062">
        <v>0</v>
      </c>
      <c r="R2062">
        <v>137</v>
      </c>
      <c r="S2062">
        <v>55</v>
      </c>
      <c r="T2062">
        <v>4</v>
      </c>
      <c r="U2062" t="b">
        <v>1</v>
      </c>
    </row>
    <row r="2063" spans="1:21" x14ac:dyDescent="0.25">
      <c r="A2063" t="s">
        <v>3477</v>
      </c>
      <c r="B2063" s="1">
        <v>41617</v>
      </c>
      <c r="C2063">
        <v>9</v>
      </c>
      <c r="D2063">
        <v>12</v>
      </c>
      <c r="E2063">
        <v>2013</v>
      </c>
      <c r="F2063" s="1">
        <v>41617</v>
      </c>
      <c r="G2063" t="s">
        <v>2422</v>
      </c>
      <c r="H2063" t="s">
        <v>33</v>
      </c>
      <c r="I2063" t="s">
        <v>389</v>
      </c>
      <c r="J2063" t="s">
        <v>389</v>
      </c>
      <c r="K2063" t="s">
        <v>36</v>
      </c>
      <c r="L2063" t="s">
        <v>70</v>
      </c>
      <c r="M2063" t="s">
        <v>98</v>
      </c>
      <c r="N2063" t="s">
        <v>28</v>
      </c>
      <c r="O2063" t="s">
        <v>39</v>
      </c>
      <c r="P2063" t="s">
        <v>827</v>
      </c>
      <c r="Q2063">
        <v>0</v>
      </c>
      <c r="R2063">
        <v>70</v>
      </c>
      <c r="S2063">
        <v>26</v>
      </c>
      <c r="T2063">
        <v>5</v>
      </c>
      <c r="U2063" t="b">
        <v>1</v>
      </c>
    </row>
    <row r="2064" spans="1:21" x14ac:dyDescent="0.25">
      <c r="A2064" t="s">
        <v>3477</v>
      </c>
      <c r="B2064" s="1">
        <v>41617</v>
      </c>
      <c r="C2064">
        <v>9</v>
      </c>
      <c r="D2064">
        <v>12</v>
      </c>
      <c r="E2064">
        <v>2013</v>
      </c>
      <c r="F2064" s="1">
        <v>41617</v>
      </c>
      <c r="G2064" t="s">
        <v>2422</v>
      </c>
      <c r="H2064" t="s">
        <v>33</v>
      </c>
      <c r="I2064" t="s">
        <v>389</v>
      </c>
      <c r="J2064" t="s">
        <v>389</v>
      </c>
      <c r="K2064" t="s">
        <v>36</v>
      </c>
      <c r="L2064" t="s">
        <v>70</v>
      </c>
      <c r="M2064" t="s">
        <v>98</v>
      </c>
      <c r="N2064" t="s">
        <v>28</v>
      </c>
      <c r="O2064" t="s">
        <v>39</v>
      </c>
      <c r="P2064" t="s">
        <v>3480</v>
      </c>
      <c r="Q2064">
        <v>0</v>
      </c>
      <c r="R2064">
        <v>75</v>
      </c>
      <c r="S2064">
        <v>6</v>
      </c>
      <c r="T2064">
        <v>6</v>
      </c>
      <c r="U2064" t="b">
        <v>1</v>
      </c>
    </row>
    <row r="2065" spans="1:21" x14ac:dyDescent="0.25">
      <c r="A2065" t="s">
        <v>3481</v>
      </c>
      <c r="B2065" s="1">
        <v>41617</v>
      </c>
      <c r="C2065">
        <v>9</v>
      </c>
      <c r="D2065">
        <v>12</v>
      </c>
      <c r="E2065">
        <v>2013</v>
      </c>
      <c r="F2065" s="1">
        <v>41617</v>
      </c>
      <c r="G2065" t="s">
        <v>3482</v>
      </c>
      <c r="H2065" t="s">
        <v>293</v>
      </c>
      <c r="I2065" t="s">
        <v>1319</v>
      </c>
      <c r="J2065" t="s">
        <v>2726</v>
      </c>
      <c r="K2065" t="s">
        <v>36</v>
      </c>
      <c r="L2065" t="s">
        <v>70</v>
      </c>
      <c r="M2065" t="s">
        <v>27</v>
      </c>
      <c r="N2065" t="s">
        <v>28</v>
      </c>
      <c r="O2065" t="s">
        <v>227</v>
      </c>
      <c r="P2065" t="s">
        <v>3483</v>
      </c>
      <c r="Q2065">
        <v>1</v>
      </c>
      <c r="R2065">
        <v>18</v>
      </c>
      <c r="S2065">
        <v>-18</v>
      </c>
      <c r="T2065">
        <v>4</v>
      </c>
      <c r="U2065" t="b">
        <v>1</v>
      </c>
    </row>
    <row r="2066" spans="1:21" x14ac:dyDescent="0.25">
      <c r="A2066" t="s">
        <v>3481</v>
      </c>
      <c r="B2066" s="1">
        <v>41617</v>
      </c>
      <c r="C2066">
        <v>9</v>
      </c>
      <c r="D2066">
        <v>12</v>
      </c>
      <c r="E2066">
        <v>2013</v>
      </c>
      <c r="F2066" s="1">
        <v>41617</v>
      </c>
      <c r="G2066" t="s">
        <v>3482</v>
      </c>
      <c r="H2066" t="s">
        <v>293</v>
      </c>
      <c r="I2066" t="s">
        <v>1319</v>
      </c>
      <c r="J2066" t="s">
        <v>2726</v>
      </c>
      <c r="K2066" t="s">
        <v>36</v>
      </c>
      <c r="L2066" t="s">
        <v>70</v>
      </c>
      <c r="M2066" t="s">
        <v>27</v>
      </c>
      <c r="N2066" t="s">
        <v>28</v>
      </c>
      <c r="O2066" t="s">
        <v>183</v>
      </c>
      <c r="P2066" t="s">
        <v>3484</v>
      </c>
      <c r="Q2066">
        <v>1</v>
      </c>
      <c r="R2066">
        <v>136</v>
      </c>
      <c r="S2066">
        <v>-93</v>
      </c>
      <c r="T2066">
        <v>8</v>
      </c>
      <c r="U2066" t="b">
        <v>1</v>
      </c>
    </row>
    <row r="2067" spans="1:21" x14ac:dyDescent="0.25">
      <c r="A2067" t="s">
        <v>3485</v>
      </c>
      <c r="B2067" s="1">
        <v>41617</v>
      </c>
      <c r="C2067">
        <v>9</v>
      </c>
      <c r="D2067">
        <v>12</v>
      </c>
      <c r="E2067">
        <v>2013</v>
      </c>
      <c r="F2067" s="1">
        <v>41617</v>
      </c>
      <c r="G2067" t="s">
        <v>2015</v>
      </c>
      <c r="H2067" t="s">
        <v>33</v>
      </c>
      <c r="I2067" t="s">
        <v>372</v>
      </c>
      <c r="J2067" t="s">
        <v>2519</v>
      </c>
      <c r="K2067" t="s">
        <v>36</v>
      </c>
      <c r="L2067" t="s">
        <v>37</v>
      </c>
      <c r="M2067" t="s">
        <v>98</v>
      </c>
      <c r="N2067" t="s">
        <v>56</v>
      </c>
      <c r="O2067" t="s">
        <v>104</v>
      </c>
      <c r="P2067" t="s">
        <v>3486</v>
      </c>
      <c r="Q2067">
        <v>0</v>
      </c>
      <c r="R2067">
        <v>73</v>
      </c>
      <c r="S2067">
        <v>4</v>
      </c>
      <c r="T2067">
        <v>1</v>
      </c>
      <c r="U2067" t="b">
        <v>0</v>
      </c>
    </row>
    <row r="2068" spans="1:21" x14ac:dyDescent="0.25">
      <c r="A2068" t="s">
        <v>3487</v>
      </c>
      <c r="B2068" s="1">
        <v>41617</v>
      </c>
      <c r="C2068">
        <v>9</v>
      </c>
      <c r="D2068">
        <v>12</v>
      </c>
      <c r="E2068">
        <v>2013</v>
      </c>
      <c r="F2068" s="1">
        <v>41617</v>
      </c>
      <c r="G2068" t="s">
        <v>3488</v>
      </c>
      <c r="H2068" t="s">
        <v>67</v>
      </c>
      <c r="I2068" t="s">
        <v>68</v>
      </c>
      <c r="J2068" t="s">
        <v>142</v>
      </c>
      <c r="K2068" t="s">
        <v>25</v>
      </c>
      <c r="L2068" t="s">
        <v>70</v>
      </c>
      <c r="M2068" t="s">
        <v>38</v>
      </c>
      <c r="N2068" t="s">
        <v>28</v>
      </c>
      <c r="O2068" t="s">
        <v>54</v>
      </c>
      <c r="P2068" t="s">
        <v>1487</v>
      </c>
      <c r="Q2068">
        <v>0</v>
      </c>
      <c r="R2068">
        <v>96</v>
      </c>
      <c r="S2068">
        <v>17</v>
      </c>
      <c r="T2068">
        <v>2</v>
      </c>
      <c r="U2068" t="b">
        <v>0</v>
      </c>
    </row>
    <row r="2069" spans="1:21" x14ac:dyDescent="0.25">
      <c r="A2069" t="s">
        <v>3487</v>
      </c>
      <c r="B2069" s="1">
        <v>41617</v>
      </c>
      <c r="C2069">
        <v>9</v>
      </c>
      <c r="D2069">
        <v>12</v>
      </c>
      <c r="E2069">
        <v>2013</v>
      </c>
      <c r="F2069" s="1">
        <v>41617</v>
      </c>
      <c r="G2069" t="s">
        <v>3488</v>
      </c>
      <c r="H2069" t="s">
        <v>67</v>
      </c>
      <c r="I2069" t="s">
        <v>68</v>
      </c>
      <c r="J2069" t="s">
        <v>142</v>
      </c>
      <c r="K2069" t="s">
        <v>25</v>
      </c>
      <c r="L2069" t="s">
        <v>70</v>
      </c>
      <c r="M2069" t="s">
        <v>38</v>
      </c>
      <c r="N2069" t="s">
        <v>28</v>
      </c>
      <c r="O2069" t="s">
        <v>54</v>
      </c>
      <c r="P2069" t="s">
        <v>424</v>
      </c>
      <c r="Q2069">
        <v>0</v>
      </c>
      <c r="R2069">
        <v>46</v>
      </c>
      <c r="S2069">
        <v>6</v>
      </c>
      <c r="T2069">
        <v>2</v>
      </c>
      <c r="U2069" t="b">
        <v>0</v>
      </c>
    </row>
    <row r="2070" spans="1:21" x14ac:dyDescent="0.25">
      <c r="A2070" t="s">
        <v>3489</v>
      </c>
      <c r="B2070" s="1">
        <v>41617</v>
      </c>
      <c r="C2070">
        <v>9</v>
      </c>
      <c r="D2070">
        <v>12</v>
      </c>
      <c r="E2070">
        <v>2013</v>
      </c>
      <c r="F2070" s="1">
        <v>41617</v>
      </c>
      <c r="G2070" t="s">
        <v>2601</v>
      </c>
      <c r="H2070" t="s">
        <v>120</v>
      </c>
      <c r="I2070" t="s">
        <v>1582</v>
      </c>
      <c r="J2070" t="s">
        <v>1583</v>
      </c>
      <c r="K2070" t="s">
        <v>47</v>
      </c>
      <c r="L2070" t="s">
        <v>70</v>
      </c>
      <c r="M2070" t="s">
        <v>38</v>
      </c>
      <c r="N2070" t="s">
        <v>28</v>
      </c>
      <c r="O2070" t="s">
        <v>39</v>
      </c>
      <c r="P2070" t="s">
        <v>2232</v>
      </c>
      <c r="Q2070">
        <v>0</v>
      </c>
      <c r="R2070">
        <v>21</v>
      </c>
      <c r="S2070">
        <v>4</v>
      </c>
      <c r="T2070">
        <v>3</v>
      </c>
      <c r="U2070" t="b">
        <v>1</v>
      </c>
    </row>
    <row r="2071" spans="1:21" x14ac:dyDescent="0.25">
      <c r="A2071" t="s">
        <v>3489</v>
      </c>
      <c r="B2071" s="1">
        <v>41617</v>
      </c>
      <c r="C2071">
        <v>9</v>
      </c>
      <c r="D2071">
        <v>12</v>
      </c>
      <c r="E2071">
        <v>2013</v>
      </c>
      <c r="F2071" s="1">
        <v>41617</v>
      </c>
      <c r="G2071" t="s">
        <v>2601</v>
      </c>
      <c r="H2071" t="s">
        <v>120</v>
      </c>
      <c r="I2071" t="s">
        <v>1582</v>
      </c>
      <c r="J2071" t="s">
        <v>1583</v>
      </c>
      <c r="K2071" t="s">
        <v>47</v>
      </c>
      <c r="L2071" t="s">
        <v>70</v>
      </c>
      <c r="M2071" t="s">
        <v>38</v>
      </c>
      <c r="N2071" t="s">
        <v>28</v>
      </c>
      <c r="O2071" t="s">
        <v>54</v>
      </c>
      <c r="P2071" t="s">
        <v>1396</v>
      </c>
      <c r="Q2071">
        <v>0</v>
      </c>
      <c r="R2071">
        <v>536</v>
      </c>
      <c r="S2071">
        <v>208</v>
      </c>
      <c r="T2071">
        <v>3</v>
      </c>
      <c r="U2071" t="b">
        <v>1</v>
      </c>
    </row>
    <row r="2072" spans="1:21" x14ac:dyDescent="0.25">
      <c r="A2072" t="s">
        <v>3487</v>
      </c>
      <c r="B2072" s="1">
        <v>41617</v>
      </c>
      <c r="C2072">
        <v>9</v>
      </c>
      <c r="D2072">
        <v>12</v>
      </c>
      <c r="E2072">
        <v>2013</v>
      </c>
      <c r="F2072" s="1">
        <v>41617</v>
      </c>
      <c r="G2072" t="s">
        <v>3488</v>
      </c>
      <c r="H2072" t="s">
        <v>67</v>
      </c>
      <c r="I2072" t="s">
        <v>68</v>
      </c>
      <c r="J2072" t="s">
        <v>142</v>
      </c>
      <c r="K2072" t="s">
        <v>25</v>
      </c>
      <c r="L2072" t="s">
        <v>70</v>
      </c>
      <c r="M2072" t="s">
        <v>38</v>
      </c>
      <c r="N2072" t="s">
        <v>56</v>
      </c>
      <c r="O2072" t="s">
        <v>104</v>
      </c>
      <c r="P2072" t="s">
        <v>256</v>
      </c>
      <c r="Q2072">
        <v>0</v>
      </c>
      <c r="R2072">
        <v>269</v>
      </c>
      <c r="S2072">
        <v>91</v>
      </c>
      <c r="T2072">
        <v>3</v>
      </c>
      <c r="U2072" t="b">
        <v>0</v>
      </c>
    </row>
    <row r="2073" spans="1:21" x14ac:dyDescent="0.25">
      <c r="A2073" t="s">
        <v>3489</v>
      </c>
      <c r="B2073" s="1">
        <v>41617</v>
      </c>
      <c r="C2073">
        <v>9</v>
      </c>
      <c r="D2073">
        <v>12</v>
      </c>
      <c r="E2073">
        <v>2013</v>
      </c>
      <c r="F2073" s="1">
        <v>41617</v>
      </c>
      <c r="G2073" t="s">
        <v>2601</v>
      </c>
      <c r="H2073" t="s">
        <v>120</v>
      </c>
      <c r="I2073" t="s">
        <v>1582</v>
      </c>
      <c r="J2073" t="s">
        <v>1583</v>
      </c>
      <c r="K2073" t="s">
        <v>47</v>
      </c>
      <c r="L2073" t="s">
        <v>70</v>
      </c>
      <c r="M2073" t="s">
        <v>38</v>
      </c>
      <c r="N2073" t="s">
        <v>56</v>
      </c>
      <c r="O2073" t="s">
        <v>81</v>
      </c>
      <c r="P2073" t="s">
        <v>3490</v>
      </c>
      <c r="Q2073">
        <v>0</v>
      </c>
      <c r="R2073">
        <v>500</v>
      </c>
      <c r="S2073">
        <v>90</v>
      </c>
      <c r="T2073">
        <v>5</v>
      </c>
      <c r="U2073" t="b">
        <v>1</v>
      </c>
    </row>
    <row r="2074" spans="1:21" x14ac:dyDescent="0.25">
      <c r="A2074" t="s">
        <v>3491</v>
      </c>
      <c r="B2074" s="1">
        <v>41617</v>
      </c>
      <c r="C2074">
        <v>9</v>
      </c>
      <c r="D2074">
        <v>12</v>
      </c>
      <c r="E2074">
        <v>2013</v>
      </c>
      <c r="F2074" s="1">
        <v>41617</v>
      </c>
      <c r="G2074" t="s">
        <v>2045</v>
      </c>
      <c r="H2074" t="s">
        <v>23</v>
      </c>
      <c r="I2074" t="s">
        <v>381</v>
      </c>
      <c r="J2074" t="s">
        <v>381</v>
      </c>
      <c r="K2074" t="s">
        <v>25</v>
      </c>
      <c r="L2074" t="s">
        <v>70</v>
      </c>
      <c r="M2074" t="s">
        <v>38</v>
      </c>
      <c r="N2074" t="s">
        <v>71</v>
      </c>
      <c r="O2074" t="s">
        <v>72</v>
      </c>
      <c r="P2074" t="s">
        <v>3492</v>
      </c>
      <c r="Q2074">
        <v>1</v>
      </c>
      <c r="R2074">
        <v>653</v>
      </c>
      <c r="S2074">
        <v>-457</v>
      </c>
      <c r="T2074">
        <v>3</v>
      </c>
      <c r="U2074" t="b">
        <v>1</v>
      </c>
    </row>
    <row r="2075" spans="1:21" x14ac:dyDescent="0.25">
      <c r="A2075" t="s">
        <v>3491</v>
      </c>
      <c r="B2075" s="1">
        <v>41617</v>
      </c>
      <c r="C2075">
        <v>9</v>
      </c>
      <c r="D2075">
        <v>12</v>
      </c>
      <c r="E2075">
        <v>2013</v>
      </c>
      <c r="F2075" s="1">
        <v>41617</v>
      </c>
      <c r="G2075" t="s">
        <v>2045</v>
      </c>
      <c r="H2075" t="s">
        <v>23</v>
      </c>
      <c r="I2075" t="s">
        <v>381</v>
      </c>
      <c r="J2075" t="s">
        <v>381</v>
      </c>
      <c r="K2075" t="s">
        <v>25</v>
      </c>
      <c r="L2075" t="s">
        <v>70</v>
      </c>
      <c r="M2075" t="s">
        <v>38</v>
      </c>
      <c r="N2075" t="s">
        <v>56</v>
      </c>
      <c r="O2075" t="s">
        <v>81</v>
      </c>
      <c r="P2075" t="s">
        <v>3407</v>
      </c>
      <c r="Q2075">
        <v>1</v>
      </c>
      <c r="R2075">
        <v>109</v>
      </c>
      <c r="S2075">
        <v>-18</v>
      </c>
      <c r="T2075">
        <v>3</v>
      </c>
      <c r="U2075" t="b">
        <v>0</v>
      </c>
    </row>
    <row r="2076" spans="1:21" x14ac:dyDescent="0.25">
      <c r="A2076" t="s">
        <v>3493</v>
      </c>
      <c r="B2076" s="1">
        <v>41618</v>
      </c>
      <c r="C2076">
        <v>10</v>
      </c>
      <c r="D2076">
        <v>12</v>
      </c>
      <c r="E2076">
        <v>2013</v>
      </c>
      <c r="F2076" s="1">
        <v>41618</v>
      </c>
      <c r="G2076" t="s">
        <v>885</v>
      </c>
      <c r="H2076" t="s">
        <v>120</v>
      </c>
      <c r="I2076" t="s">
        <v>209</v>
      </c>
      <c r="J2076" t="s">
        <v>210</v>
      </c>
      <c r="K2076" t="s">
        <v>47</v>
      </c>
      <c r="L2076" t="s">
        <v>37</v>
      </c>
      <c r="M2076" t="s">
        <v>268</v>
      </c>
      <c r="N2076" t="s">
        <v>56</v>
      </c>
      <c r="O2076" t="s">
        <v>81</v>
      </c>
      <c r="P2076" t="s">
        <v>3494</v>
      </c>
      <c r="Q2076">
        <v>0</v>
      </c>
      <c r="R2076">
        <v>1550</v>
      </c>
      <c r="S2076">
        <v>139</v>
      </c>
      <c r="T2076">
        <v>6</v>
      </c>
      <c r="U2076" t="b">
        <v>0</v>
      </c>
    </row>
    <row r="2077" spans="1:21" x14ac:dyDescent="0.25">
      <c r="A2077" t="s">
        <v>3495</v>
      </c>
      <c r="B2077" s="1">
        <v>41618</v>
      </c>
      <c r="C2077">
        <v>10</v>
      </c>
      <c r="D2077">
        <v>12</v>
      </c>
      <c r="E2077">
        <v>2013</v>
      </c>
      <c r="F2077" s="1">
        <v>41618</v>
      </c>
      <c r="G2077" t="s">
        <v>220</v>
      </c>
      <c r="H2077" t="s">
        <v>976</v>
      </c>
      <c r="I2077" t="s">
        <v>984</v>
      </c>
      <c r="J2077" t="s">
        <v>984</v>
      </c>
      <c r="K2077" t="s">
        <v>47</v>
      </c>
      <c r="L2077" t="s">
        <v>37</v>
      </c>
      <c r="M2077" t="s">
        <v>38</v>
      </c>
      <c r="N2077" t="s">
        <v>28</v>
      </c>
      <c r="O2077" t="s">
        <v>39</v>
      </c>
      <c r="P2077" t="s">
        <v>87</v>
      </c>
      <c r="Q2077">
        <v>1</v>
      </c>
      <c r="R2077">
        <v>18</v>
      </c>
      <c r="S2077">
        <v>-11</v>
      </c>
      <c r="T2077">
        <v>4</v>
      </c>
      <c r="U2077" t="b">
        <v>1</v>
      </c>
    </row>
    <row r="2078" spans="1:21" x14ac:dyDescent="0.25">
      <c r="A2078" t="s">
        <v>3496</v>
      </c>
      <c r="B2078" s="1">
        <v>41618</v>
      </c>
      <c r="C2078">
        <v>10</v>
      </c>
      <c r="D2078">
        <v>12</v>
      </c>
      <c r="E2078">
        <v>2013</v>
      </c>
      <c r="F2078" s="1">
        <v>41618</v>
      </c>
      <c r="G2078" t="s">
        <v>3497</v>
      </c>
      <c r="H2078" t="s">
        <v>120</v>
      </c>
      <c r="I2078" t="s">
        <v>1469</v>
      </c>
      <c r="J2078" t="s">
        <v>3498</v>
      </c>
      <c r="K2078" t="s">
        <v>47</v>
      </c>
      <c r="L2078" t="s">
        <v>26</v>
      </c>
      <c r="M2078" t="s">
        <v>38</v>
      </c>
      <c r="N2078" t="s">
        <v>28</v>
      </c>
      <c r="O2078" t="s">
        <v>54</v>
      </c>
      <c r="P2078" t="s">
        <v>908</v>
      </c>
      <c r="Q2078">
        <v>0</v>
      </c>
      <c r="R2078">
        <v>51</v>
      </c>
      <c r="S2078">
        <v>20</v>
      </c>
      <c r="T2078">
        <v>3</v>
      </c>
      <c r="U2078" t="b">
        <v>0</v>
      </c>
    </row>
    <row r="2079" spans="1:21" x14ac:dyDescent="0.25">
      <c r="A2079" t="s">
        <v>3499</v>
      </c>
      <c r="B2079" s="1">
        <v>41619</v>
      </c>
      <c r="C2079">
        <v>11</v>
      </c>
      <c r="D2079">
        <v>12</v>
      </c>
      <c r="E2079">
        <v>2013</v>
      </c>
      <c r="F2079" s="1">
        <v>41619</v>
      </c>
      <c r="G2079" t="s">
        <v>2733</v>
      </c>
      <c r="H2079" t="s">
        <v>33</v>
      </c>
      <c r="I2079" t="s">
        <v>347</v>
      </c>
      <c r="J2079" t="s">
        <v>347</v>
      </c>
      <c r="K2079" t="s">
        <v>36</v>
      </c>
      <c r="L2079" t="s">
        <v>70</v>
      </c>
      <c r="M2079" t="s">
        <v>98</v>
      </c>
      <c r="N2079" t="s">
        <v>28</v>
      </c>
      <c r="O2079" t="s">
        <v>151</v>
      </c>
      <c r="P2079" t="s">
        <v>3500</v>
      </c>
      <c r="Q2079">
        <v>0</v>
      </c>
      <c r="R2079">
        <v>21</v>
      </c>
      <c r="S2079">
        <v>1</v>
      </c>
      <c r="T2079">
        <v>2</v>
      </c>
      <c r="U2079" t="b">
        <v>0</v>
      </c>
    </row>
    <row r="2080" spans="1:21" x14ac:dyDescent="0.25">
      <c r="A2080" t="s">
        <v>3499</v>
      </c>
      <c r="B2080" s="1">
        <v>41619</v>
      </c>
      <c r="C2080">
        <v>11</v>
      </c>
      <c r="D2080">
        <v>12</v>
      </c>
      <c r="E2080">
        <v>2013</v>
      </c>
      <c r="F2080" s="1">
        <v>41619</v>
      </c>
      <c r="G2080" t="s">
        <v>2733</v>
      </c>
      <c r="H2080" t="s">
        <v>33</v>
      </c>
      <c r="I2080" t="s">
        <v>347</v>
      </c>
      <c r="J2080" t="s">
        <v>347</v>
      </c>
      <c r="K2080" t="s">
        <v>36</v>
      </c>
      <c r="L2080" t="s">
        <v>70</v>
      </c>
      <c r="M2080" t="s">
        <v>98</v>
      </c>
      <c r="N2080" t="s">
        <v>56</v>
      </c>
      <c r="O2080" t="s">
        <v>81</v>
      </c>
      <c r="P2080" t="s">
        <v>1382</v>
      </c>
      <c r="Q2080">
        <v>0</v>
      </c>
      <c r="R2080">
        <v>325</v>
      </c>
      <c r="S2080">
        <v>65</v>
      </c>
      <c r="T2080">
        <v>9</v>
      </c>
      <c r="U2080" t="b">
        <v>1</v>
      </c>
    </row>
    <row r="2081" spans="1:21" x14ac:dyDescent="0.25">
      <c r="A2081" t="s">
        <v>3501</v>
      </c>
      <c r="B2081" s="1">
        <v>41619</v>
      </c>
      <c r="C2081">
        <v>11</v>
      </c>
      <c r="D2081">
        <v>12</v>
      </c>
      <c r="E2081">
        <v>2013</v>
      </c>
      <c r="F2081" s="1">
        <v>41619</v>
      </c>
      <c r="G2081" t="s">
        <v>3147</v>
      </c>
      <c r="H2081" t="s">
        <v>61</v>
      </c>
      <c r="I2081" t="s">
        <v>450</v>
      </c>
      <c r="J2081" t="s">
        <v>1245</v>
      </c>
      <c r="K2081" t="s">
        <v>36</v>
      </c>
      <c r="L2081" t="s">
        <v>37</v>
      </c>
      <c r="M2081" t="s">
        <v>98</v>
      </c>
      <c r="N2081" t="s">
        <v>28</v>
      </c>
      <c r="O2081" t="s">
        <v>227</v>
      </c>
      <c r="P2081" t="s">
        <v>3502</v>
      </c>
      <c r="Q2081">
        <v>0</v>
      </c>
      <c r="R2081">
        <v>18</v>
      </c>
      <c r="S2081">
        <v>9</v>
      </c>
      <c r="T2081">
        <v>2</v>
      </c>
      <c r="U2081" t="b">
        <v>1</v>
      </c>
    </row>
    <row r="2082" spans="1:21" x14ac:dyDescent="0.25">
      <c r="A2082" t="s">
        <v>3503</v>
      </c>
      <c r="B2082" s="1">
        <v>41619</v>
      </c>
      <c r="C2082">
        <v>11</v>
      </c>
      <c r="D2082">
        <v>12</v>
      </c>
      <c r="E2082">
        <v>2013</v>
      </c>
      <c r="F2082" s="1">
        <v>41619</v>
      </c>
      <c r="G2082" t="s">
        <v>1928</v>
      </c>
      <c r="H2082" t="s">
        <v>61</v>
      </c>
      <c r="I2082" t="s">
        <v>108</v>
      </c>
      <c r="J2082" t="s">
        <v>3504</v>
      </c>
      <c r="K2082" t="s">
        <v>36</v>
      </c>
      <c r="L2082" t="s">
        <v>37</v>
      </c>
      <c r="M2082" t="s">
        <v>38</v>
      </c>
      <c r="N2082" t="s">
        <v>28</v>
      </c>
      <c r="O2082" t="s">
        <v>151</v>
      </c>
      <c r="P2082" t="s">
        <v>2236</v>
      </c>
      <c r="Q2082">
        <v>0</v>
      </c>
      <c r="R2082">
        <v>68</v>
      </c>
      <c r="S2082">
        <v>33</v>
      </c>
      <c r="T2082">
        <v>6</v>
      </c>
      <c r="U2082" t="b">
        <v>1</v>
      </c>
    </row>
    <row r="2083" spans="1:21" x14ac:dyDescent="0.25">
      <c r="A2083" t="s">
        <v>3505</v>
      </c>
      <c r="B2083" s="1">
        <v>41619</v>
      </c>
      <c r="C2083">
        <v>11</v>
      </c>
      <c r="D2083">
        <v>12</v>
      </c>
      <c r="E2083">
        <v>2013</v>
      </c>
      <c r="F2083" s="1">
        <v>41619</v>
      </c>
      <c r="G2083" t="s">
        <v>927</v>
      </c>
      <c r="H2083" t="s">
        <v>67</v>
      </c>
      <c r="I2083" t="s">
        <v>68</v>
      </c>
      <c r="J2083" t="s">
        <v>255</v>
      </c>
      <c r="K2083" t="s">
        <v>25</v>
      </c>
      <c r="L2083" t="s">
        <v>26</v>
      </c>
      <c r="M2083" t="s">
        <v>38</v>
      </c>
      <c r="N2083" t="s">
        <v>28</v>
      </c>
      <c r="O2083" t="s">
        <v>227</v>
      </c>
      <c r="P2083" t="s">
        <v>3460</v>
      </c>
      <c r="Q2083">
        <v>0</v>
      </c>
      <c r="R2083">
        <v>43</v>
      </c>
      <c r="S2083">
        <v>-2</v>
      </c>
      <c r="T2083">
        <v>7</v>
      </c>
      <c r="U2083" t="b">
        <v>1</v>
      </c>
    </row>
    <row r="2084" spans="1:21" x14ac:dyDescent="0.25">
      <c r="A2084" t="s">
        <v>3506</v>
      </c>
      <c r="B2084" s="1">
        <v>41619</v>
      </c>
      <c r="C2084">
        <v>11</v>
      </c>
      <c r="D2084">
        <v>12</v>
      </c>
      <c r="E2084">
        <v>2013</v>
      </c>
      <c r="F2084" s="1">
        <v>41619</v>
      </c>
      <c r="G2084" t="s">
        <v>1379</v>
      </c>
      <c r="H2084" t="s">
        <v>67</v>
      </c>
      <c r="I2084" t="s">
        <v>68</v>
      </c>
      <c r="J2084" t="s">
        <v>255</v>
      </c>
      <c r="K2084" t="s">
        <v>25</v>
      </c>
      <c r="L2084" t="s">
        <v>37</v>
      </c>
      <c r="M2084" t="s">
        <v>38</v>
      </c>
      <c r="N2084" t="s">
        <v>28</v>
      </c>
      <c r="O2084" t="s">
        <v>54</v>
      </c>
      <c r="P2084" t="s">
        <v>1519</v>
      </c>
      <c r="Q2084">
        <v>0</v>
      </c>
      <c r="R2084">
        <v>357</v>
      </c>
      <c r="S2084">
        <v>155</v>
      </c>
      <c r="T2084">
        <v>2</v>
      </c>
      <c r="U2084" t="b">
        <v>1</v>
      </c>
    </row>
    <row r="2085" spans="1:21" x14ac:dyDescent="0.25">
      <c r="A2085" t="s">
        <v>3507</v>
      </c>
      <c r="B2085" s="1">
        <v>41620</v>
      </c>
      <c r="C2085">
        <v>12</v>
      </c>
      <c r="D2085">
        <v>12</v>
      </c>
      <c r="E2085">
        <v>2013</v>
      </c>
      <c r="F2085" s="1">
        <v>41620</v>
      </c>
      <c r="G2085" t="s">
        <v>2053</v>
      </c>
      <c r="H2085" t="s">
        <v>120</v>
      </c>
      <c r="I2085" t="s">
        <v>121</v>
      </c>
      <c r="J2085" t="s">
        <v>122</v>
      </c>
      <c r="K2085" t="s">
        <v>47</v>
      </c>
      <c r="L2085" t="s">
        <v>70</v>
      </c>
      <c r="M2085" t="s">
        <v>38</v>
      </c>
      <c r="N2085" t="s">
        <v>71</v>
      </c>
      <c r="O2085" t="s">
        <v>295</v>
      </c>
      <c r="P2085" t="s">
        <v>3508</v>
      </c>
      <c r="Q2085">
        <v>0</v>
      </c>
      <c r="R2085">
        <v>98</v>
      </c>
      <c r="S2085">
        <v>44</v>
      </c>
      <c r="T2085">
        <v>2</v>
      </c>
      <c r="U2085" t="b">
        <v>0</v>
      </c>
    </row>
    <row r="2086" spans="1:21" x14ac:dyDescent="0.25">
      <c r="A2086" t="s">
        <v>3509</v>
      </c>
      <c r="B2086" s="1">
        <v>41620</v>
      </c>
      <c r="C2086">
        <v>12</v>
      </c>
      <c r="D2086">
        <v>12</v>
      </c>
      <c r="E2086">
        <v>2013</v>
      </c>
      <c r="F2086" s="1">
        <v>41620</v>
      </c>
      <c r="G2086" t="s">
        <v>2625</v>
      </c>
      <c r="H2086" t="s">
        <v>120</v>
      </c>
      <c r="I2086" t="s">
        <v>778</v>
      </c>
      <c r="J2086" t="s">
        <v>778</v>
      </c>
      <c r="K2086" t="s">
        <v>47</v>
      </c>
      <c r="L2086" t="s">
        <v>70</v>
      </c>
      <c r="M2086" t="s">
        <v>38</v>
      </c>
      <c r="N2086" t="s">
        <v>71</v>
      </c>
      <c r="O2086" t="s">
        <v>295</v>
      </c>
      <c r="P2086" t="s">
        <v>985</v>
      </c>
      <c r="Q2086">
        <v>0</v>
      </c>
      <c r="R2086">
        <v>1020</v>
      </c>
      <c r="S2086">
        <v>265</v>
      </c>
      <c r="T2086">
        <v>9</v>
      </c>
      <c r="U2086" t="b">
        <v>0</v>
      </c>
    </row>
    <row r="2087" spans="1:21" x14ac:dyDescent="0.25">
      <c r="A2087" t="s">
        <v>3510</v>
      </c>
      <c r="B2087" s="1">
        <v>41620</v>
      </c>
      <c r="C2087">
        <v>12</v>
      </c>
      <c r="D2087">
        <v>12</v>
      </c>
      <c r="E2087">
        <v>2013</v>
      </c>
      <c r="F2087" s="1">
        <v>41620</v>
      </c>
      <c r="G2087" t="s">
        <v>1039</v>
      </c>
      <c r="H2087" t="s">
        <v>61</v>
      </c>
      <c r="I2087" t="s">
        <v>173</v>
      </c>
      <c r="J2087" t="s">
        <v>1551</v>
      </c>
      <c r="K2087" t="s">
        <v>36</v>
      </c>
      <c r="L2087" t="s">
        <v>26</v>
      </c>
      <c r="M2087" t="s">
        <v>38</v>
      </c>
      <c r="N2087" t="s">
        <v>28</v>
      </c>
      <c r="O2087" t="s">
        <v>90</v>
      </c>
      <c r="P2087" t="s">
        <v>91</v>
      </c>
      <c r="Q2087">
        <v>0</v>
      </c>
      <c r="R2087">
        <v>205</v>
      </c>
      <c r="S2087">
        <v>46</v>
      </c>
      <c r="T2087">
        <v>4</v>
      </c>
      <c r="U2087" t="b">
        <v>1</v>
      </c>
    </row>
    <row r="2088" spans="1:21" x14ac:dyDescent="0.25">
      <c r="A2088" t="s">
        <v>3510</v>
      </c>
      <c r="B2088" s="1">
        <v>41620</v>
      </c>
      <c r="C2088">
        <v>12</v>
      </c>
      <c r="D2088">
        <v>12</v>
      </c>
      <c r="E2088">
        <v>2013</v>
      </c>
      <c r="F2088" s="1">
        <v>41620</v>
      </c>
      <c r="G2088" t="s">
        <v>1039</v>
      </c>
      <c r="H2088" t="s">
        <v>61</v>
      </c>
      <c r="I2088" t="s">
        <v>173</v>
      </c>
      <c r="J2088" t="s">
        <v>1551</v>
      </c>
      <c r="K2088" t="s">
        <v>36</v>
      </c>
      <c r="L2088" t="s">
        <v>26</v>
      </c>
      <c r="M2088" t="s">
        <v>38</v>
      </c>
      <c r="N2088" t="s">
        <v>28</v>
      </c>
      <c r="O2088" t="s">
        <v>48</v>
      </c>
      <c r="P2088" t="s">
        <v>1014</v>
      </c>
      <c r="Q2088">
        <v>0</v>
      </c>
      <c r="R2088">
        <v>44</v>
      </c>
      <c r="S2088">
        <v>8</v>
      </c>
      <c r="T2088">
        <v>2</v>
      </c>
      <c r="U2088" t="b">
        <v>1</v>
      </c>
    </row>
    <row r="2089" spans="1:21" x14ac:dyDescent="0.25">
      <c r="A2089" t="s">
        <v>3510</v>
      </c>
      <c r="B2089" s="1">
        <v>41620</v>
      </c>
      <c r="C2089">
        <v>12</v>
      </c>
      <c r="D2089">
        <v>12</v>
      </c>
      <c r="E2089">
        <v>2013</v>
      </c>
      <c r="F2089" s="1">
        <v>41620</v>
      </c>
      <c r="G2089" t="s">
        <v>1039</v>
      </c>
      <c r="H2089" t="s">
        <v>61</v>
      </c>
      <c r="I2089" t="s">
        <v>173</v>
      </c>
      <c r="J2089" t="s">
        <v>1551</v>
      </c>
      <c r="K2089" t="s">
        <v>36</v>
      </c>
      <c r="L2089" t="s">
        <v>26</v>
      </c>
      <c r="M2089" t="s">
        <v>38</v>
      </c>
      <c r="N2089" t="s">
        <v>28</v>
      </c>
      <c r="O2089" t="s">
        <v>54</v>
      </c>
      <c r="P2089" t="s">
        <v>3511</v>
      </c>
      <c r="Q2089">
        <v>0</v>
      </c>
      <c r="R2089">
        <v>373</v>
      </c>
      <c r="S2089">
        <v>66</v>
      </c>
      <c r="T2089">
        <v>2</v>
      </c>
      <c r="U2089" t="b">
        <v>1</v>
      </c>
    </row>
    <row r="2090" spans="1:21" x14ac:dyDescent="0.25">
      <c r="A2090" t="s">
        <v>3509</v>
      </c>
      <c r="B2090" s="1">
        <v>41620</v>
      </c>
      <c r="C2090">
        <v>12</v>
      </c>
      <c r="D2090">
        <v>12</v>
      </c>
      <c r="E2090">
        <v>2013</v>
      </c>
      <c r="F2090" s="1">
        <v>41620</v>
      </c>
      <c r="G2090" t="s">
        <v>2625</v>
      </c>
      <c r="H2090" t="s">
        <v>120</v>
      </c>
      <c r="I2090" t="s">
        <v>778</v>
      </c>
      <c r="J2090" t="s">
        <v>778</v>
      </c>
      <c r="K2090" t="s">
        <v>47</v>
      </c>
      <c r="L2090" t="s">
        <v>70</v>
      </c>
      <c r="M2090" t="s">
        <v>38</v>
      </c>
      <c r="N2090" t="s">
        <v>28</v>
      </c>
      <c r="O2090" t="s">
        <v>54</v>
      </c>
      <c r="P2090" t="s">
        <v>229</v>
      </c>
      <c r="Q2090">
        <v>0</v>
      </c>
      <c r="R2090">
        <v>87</v>
      </c>
      <c r="S2090">
        <v>-10</v>
      </c>
      <c r="T2090">
        <v>2</v>
      </c>
      <c r="U2090" t="b">
        <v>1</v>
      </c>
    </row>
    <row r="2091" spans="1:21" x14ac:dyDescent="0.25">
      <c r="A2091" t="s">
        <v>3509</v>
      </c>
      <c r="B2091" s="1">
        <v>41620</v>
      </c>
      <c r="C2091">
        <v>12</v>
      </c>
      <c r="D2091">
        <v>12</v>
      </c>
      <c r="E2091">
        <v>2013</v>
      </c>
      <c r="F2091" s="1">
        <v>41620</v>
      </c>
      <c r="G2091" t="s">
        <v>2625</v>
      </c>
      <c r="H2091" t="s">
        <v>120</v>
      </c>
      <c r="I2091" t="s">
        <v>778</v>
      </c>
      <c r="J2091" t="s">
        <v>778</v>
      </c>
      <c r="K2091" t="s">
        <v>47</v>
      </c>
      <c r="L2091" t="s">
        <v>70</v>
      </c>
      <c r="M2091" t="s">
        <v>38</v>
      </c>
      <c r="N2091" t="s">
        <v>28</v>
      </c>
      <c r="O2091" t="s">
        <v>183</v>
      </c>
      <c r="P2091" t="s">
        <v>3512</v>
      </c>
      <c r="Q2091">
        <v>0</v>
      </c>
      <c r="R2091">
        <v>94</v>
      </c>
      <c r="S2091">
        <v>18</v>
      </c>
      <c r="T2091">
        <v>2</v>
      </c>
      <c r="U2091" t="b">
        <v>0</v>
      </c>
    </row>
    <row r="2092" spans="1:21" x14ac:dyDescent="0.25">
      <c r="A2092" t="s">
        <v>3513</v>
      </c>
      <c r="B2092" s="1">
        <v>41620</v>
      </c>
      <c r="C2092">
        <v>12</v>
      </c>
      <c r="D2092">
        <v>12</v>
      </c>
      <c r="E2092">
        <v>2013</v>
      </c>
      <c r="F2092" s="1">
        <v>41620</v>
      </c>
      <c r="G2092" t="s">
        <v>3514</v>
      </c>
      <c r="H2092" t="s">
        <v>293</v>
      </c>
      <c r="I2092" t="s">
        <v>613</v>
      </c>
      <c r="J2092" t="s">
        <v>3515</v>
      </c>
      <c r="K2092" t="s">
        <v>36</v>
      </c>
      <c r="L2092" t="s">
        <v>70</v>
      </c>
      <c r="M2092" t="s">
        <v>38</v>
      </c>
      <c r="N2092" t="s">
        <v>56</v>
      </c>
      <c r="O2092" t="s">
        <v>57</v>
      </c>
      <c r="P2092" t="s">
        <v>3516</v>
      </c>
      <c r="Q2092">
        <v>1</v>
      </c>
      <c r="R2092">
        <v>176</v>
      </c>
      <c r="S2092">
        <v>-151</v>
      </c>
      <c r="T2092">
        <v>3</v>
      </c>
      <c r="U2092" t="b">
        <v>1</v>
      </c>
    </row>
    <row r="2093" spans="1:21" x14ac:dyDescent="0.25">
      <c r="A2093" t="s">
        <v>3517</v>
      </c>
      <c r="B2093" s="1">
        <v>41640</v>
      </c>
      <c r="C2093">
        <v>1</v>
      </c>
      <c r="D2093">
        <v>1</v>
      </c>
      <c r="E2093">
        <v>2014</v>
      </c>
      <c r="F2093" s="1">
        <v>41640</v>
      </c>
      <c r="G2093" t="s">
        <v>3518</v>
      </c>
      <c r="H2093" t="s">
        <v>61</v>
      </c>
      <c r="I2093" t="s">
        <v>108</v>
      </c>
      <c r="J2093" t="s">
        <v>3519</v>
      </c>
      <c r="K2093" t="s">
        <v>36</v>
      </c>
      <c r="L2093" t="s">
        <v>37</v>
      </c>
      <c r="M2093" t="s">
        <v>27</v>
      </c>
      <c r="N2093" t="s">
        <v>28</v>
      </c>
      <c r="O2093" t="s">
        <v>48</v>
      </c>
      <c r="P2093" t="s">
        <v>1222</v>
      </c>
      <c r="Q2093">
        <v>0</v>
      </c>
      <c r="R2093">
        <v>30</v>
      </c>
      <c r="S2093">
        <v>0</v>
      </c>
      <c r="T2093">
        <v>1</v>
      </c>
      <c r="U2093" t="b">
        <v>0</v>
      </c>
    </row>
    <row r="2094" spans="1:21" x14ac:dyDescent="0.25">
      <c r="A2094" t="s">
        <v>3517</v>
      </c>
      <c r="B2094" s="1">
        <v>41640</v>
      </c>
      <c r="C2094">
        <v>1</v>
      </c>
      <c r="D2094">
        <v>1</v>
      </c>
      <c r="E2094">
        <v>2014</v>
      </c>
      <c r="F2094" s="1">
        <v>41640</v>
      </c>
      <c r="G2094" t="s">
        <v>3518</v>
      </c>
      <c r="H2094" t="s">
        <v>61</v>
      </c>
      <c r="I2094" t="s">
        <v>108</v>
      </c>
      <c r="J2094" t="s">
        <v>3519</v>
      </c>
      <c r="K2094" t="s">
        <v>36</v>
      </c>
      <c r="L2094" t="s">
        <v>37</v>
      </c>
      <c r="M2094" t="s">
        <v>27</v>
      </c>
      <c r="N2094" t="s">
        <v>28</v>
      </c>
      <c r="O2094" t="s">
        <v>227</v>
      </c>
      <c r="P2094" t="s">
        <v>3520</v>
      </c>
      <c r="Q2094">
        <v>0</v>
      </c>
      <c r="R2094">
        <v>14</v>
      </c>
      <c r="S2094">
        <v>5</v>
      </c>
      <c r="T2094">
        <v>2</v>
      </c>
      <c r="U2094" t="b">
        <v>1</v>
      </c>
    </row>
    <row r="2095" spans="1:21" x14ac:dyDescent="0.25">
      <c r="A2095" t="s">
        <v>3517</v>
      </c>
      <c r="B2095" s="1">
        <v>41640</v>
      </c>
      <c r="C2095">
        <v>1</v>
      </c>
      <c r="D2095">
        <v>1</v>
      </c>
      <c r="E2095">
        <v>2014</v>
      </c>
      <c r="F2095" s="1">
        <v>41640</v>
      </c>
      <c r="G2095" t="s">
        <v>3518</v>
      </c>
      <c r="H2095" t="s">
        <v>61</v>
      </c>
      <c r="I2095" t="s">
        <v>108</v>
      </c>
      <c r="J2095" t="s">
        <v>3519</v>
      </c>
      <c r="K2095" t="s">
        <v>36</v>
      </c>
      <c r="L2095" t="s">
        <v>37</v>
      </c>
      <c r="M2095" t="s">
        <v>27</v>
      </c>
      <c r="N2095" t="s">
        <v>56</v>
      </c>
      <c r="O2095" t="s">
        <v>57</v>
      </c>
      <c r="P2095" t="s">
        <v>3521</v>
      </c>
      <c r="Q2095">
        <v>0</v>
      </c>
      <c r="R2095">
        <v>677</v>
      </c>
      <c r="S2095">
        <v>-112</v>
      </c>
      <c r="T2095">
        <v>3</v>
      </c>
      <c r="U2095" t="b">
        <v>0</v>
      </c>
    </row>
    <row r="2096" spans="1:21" x14ac:dyDescent="0.25">
      <c r="A2096" t="s">
        <v>3522</v>
      </c>
      <c r="B2096" s="1">
        <v>41640</v>
      </c>
      <c r="C2096">
        <v>1</v>
      </c>
      <c r="D2096">
        <v>1</v>
      </c>
      <c r="E2096">
        <v>2014</v>
      </c>
      <c r="F2096" s="1">
        <v>41640</v>
      </c>
      <c r="G2096" t="s">
        <v>1055</v>
      </c>
      <c r="H2096" t="s">
        <v>61</v>
      </c>
      <c r="I2096" t="s">
        <v>108</v>
      </c>
      <c r="J2096" t="s">
        <v>3285</v>
      </c>
      <c r="K2096" t="s">
        <v>36</v>
      </c>
      <c r="L2096" t="s">
        <v>37</v>
      </c>
      <c r="M2096" t="s">
        <v>27</v>
      </c>
      <c r="N2096" t="s">
        <v>56</v>
      </c>
      <c r="O2096" t="s">
        <v>104</v>
      </c>
      <c r="P2096" t="s">
        <v>517</v>
      </c>
      <c r="Q2096">
        <v>0</v>
      </c>
      <c r="R2096">
        <v>332</v>
      </c>
      <c r="S2096">
        <v>-43</v>
      </c>
      <c r="T2096">
        <v>6</v>
      </c>
      <c r="U2096" t="b">
        <v>1</v>
      </c>
    </row>
    <row r="2097" spans="1:21" x14ac:dyDescent="0.25">
      <c r="A2097" t="s">
        <v>3523</v>
      </c>
      <c r="B2097" s="1">
        <v>41640</v>
      </c>
      <c r="C2097">
        <v>1</v>
      </c>
      <c r="D2097">
        <v>1</v>
      </c>
      <c r="E2097">
        <v>2014</v>
      </c>
      <c r="F2097" s="1">
        <v>41640</v>
      </c>
      <c r="G2097" t="s">
        <v>997</v>
      </c>
      <c r="H2097" t="s">
        <v>61</v>
      </c>
      <c r="I2097" t="s">
        <v>115</v>
      </c>
      <c r="J2097" t="s">
        <v>3524</v>
      </c>
      <c r="K2097" t="s">
        <v>36</v>
      </c>
      <c r="L2097" t="s">
        <v>70</v>
      </c>
      <c r="M2097" t="s">
        <v>27</v>
      </c>
      <c r="N2097" t="s">
        <v>28</v>
      </c>
      <c r="O2097" t="s">
        <v>48</v>
      </c>
      <c r="P2097" t="s">
        <v>3525</v>
      </c>
      <c r="Q2097">
        <v>0</v>
      </c>
      <c r="R2097">
        <v>152</v>
      </c>
      <c r="S2097">
        <v>49</v>
      </c>
      <c r="T2097">
        <v>3</v>
      </c>
      <c r="U2097" t="b">
        <v>0</v>
      </c>
    </row>
    <row r="2098" spans="1:21" x14ac:dyDescent="0.25">
      <c r="A2098" t="s">
        <v>3523</v>
      </c>
      <c r="B2098" s="1">
        <v>41640</v>
      </c>
      <c r="C2098">
        <v>1</v>
      </c>
      <c r="D2098">
        <v>1</v>
      </c>
      <c r="E2098">
        <v>2014</v>
      </c>
      <c r="F2098" s="1">
        <v>41640</v>
      </c>
      <c r="G2098" t="s">
        <v>997</v>
      </c>
      <c r="H2098" t="s">
        <v>61</v>
      </c>
      <c r="I2098" t="s">
        <v>115</v>
      </c>
      <c r="J2098" t="s">
        <v>3524</v>
      </c>
      <c r="K2098" t="s">
        <v>36</v>
      </c>
      <c r="L2098" t="s">
        <v>70</v>
      </c>
      <c r="M2098" t="s">
        <v>27</v>
      </c>
      <c r="N2098" t="s">
        <v>28</v>
      </c>
      <c r="O2098" t="s">
        <v>39</v>
      </c>
      <c r="P2098" t="s">
        <v>1180</v>
      </c>
      <c r="Q2098">
        <v>0</v>
      </c>
      <c r="R2098">
        <v>51</v>
      </c>
      <c r="S2098">
        <v>16</v>
      </c>
      <c r="T2098">
        <v>7</v>
      </c>
      <c r="U2098" t="b">
        <v>1</v>
      </c>
    </row>
    <row r="2099" spans="1:21" x14ac:dyDescent="0.25">
      <c r="A2099" t="s">
        <v>3526</v>
      </c>
      <c r="B2099" s="1">
        <v>41640</v>
      </c>
      <c r="C2099">
        <v>1</v>
      </c>
      <c r="D2099">
        <v>1</v>
      </c>
      <c r="E2099">
        <v>2014</v>
      </c>
      <c r="F2099" s="1">
        <v>41640</v>
      </c>
      <c r="G2099" t="s">
        <v>2921</v>
      </c>
      <c r="H2099" t="s">
        <v>44</v>
      </c>
      <c r="I2099" t="s">
        <v>460</v>
      </c>
      <c r="J2099" t="s">
        <v>3527</v>
      </c>
      <c r="K2099" t="s">
        <v>47</v>
      </c>
      <c r="L2099" t="s">
        <v>70</v>
      </c>
      <c r="M2099" t="s">
        <v>38</v>
      </c>
      <c r="N2099" t="s">
        <v>28</v>
      </c>
      <c r="O2099" t="s">
        <v>54</v>
      </c>
      <c r="P2099" t="s">
        <v>774</v>
      </c>
      <c r="Q2099">
        <v>0</v>
      </c>
      <c r="R2099">
        <v>138</v>
      </c>
      <c r="S2099">
        <v>23</v>
      </c>
      <c r="T2099">
        <v>4</v>
      </c>
      <c r="U2099" t="b">
        <v>0</v>
      </c>
    </row>
    <row r="2100" spans="1:21" x14ac:dyDescent="0.25">
      <c r="A2100" t="s">
        <v>3526</v>
      </c>
      <c r="B2100" s="1">
        <v>41640</v>
      </c>
      <c r="C2100">
        <v>1</v>
      </c>
      <c r="D2100">
        <v>1</v>
      </c>
      <c r="E2100">
        <v>2014</v>
      </c>
      <c r="F2100" s="1">
        <v>41640</v>
      </c>
      <c r="G2100" t="s">
        <v>2921</v>
      </c>
      <c r="H2100" t="s">
        <v>44</v>
      </c>
      <c r="I2100" t="s">
        <v>460</v>
      </c>
      <c r="J2100" t="s">
        <v>3527</v>
      </c>
      <c r="K2100" t="s">
        <v>47</v>
      </c>
      <c r="L2100" t="s">
        <v>70</v>
      </c>
      <c r="M2100" t="s">
        <v>38</v>
      </c>
      <c r="N2100" t="s">
        <v>28</v>
      </c>
      <c r="O2100" t="s">
        <v>183</v>
      </c>
      <c r="P2100" t="s">
        <v>3528</v>
      </c>
      <c r="Q2100">
        <v>0</v>
      </c>
      <c r="R2100">
        <v>43</v>
      </c>
      <c r="S2100">
        <v>20</v>
      </c>
      <c r="T2100">
        <v>1</v>
      </c>
      <c r="U2100" t="b">
        <v>0</v>
      </c>
    </row>
    <row r="2101" spans="1:21" x14ac:dyDescent="0.25">
      <c r="A2101" t="s">
        <v>3529</v>
      </c>
      <c r="B2101" s="1">
        <v>41641</v>
      </c>
      <c r="C2101">
        <v>2</v>
      </c>
      <c r="D2101">
        <v>1</v>
      </c>
      <c r="E2101">
        <v>2014</v>
      </c>
      <c r="F2101" s="1">
        <v>41641</v>
      </c>
      <c r="G2101" t="s">
        <v>3530</v>
      </c>
      <c r="H2101" t="s">
        <v>44</v>
      </c>
      <c r="I2101" t="s">
        <v>280</v>
      </c>
      <c r="J2101" t="s">
        <v>281</v>
      </c>
      <c r="K2101" t="s">
        <v>47</v>
      </c>
      <c r="L2101" t="s">
        <v>37</v>
      </c>
      <c r="M2101" t="s">
        <v>38</v>
      </c>
      <c r="N2101" t="s">
        <v>28</v>
      </c>
      <c r="O2101" t="s">
        <v>39</v>
      </c>
      <c r="P2101" t="s">
        <v>956</v>
      </c>
      <c r="Q2101">
        <v>0</v>
      </c>
      <c r="R2101">
        <v>85</v>
      </c>
      <c r="S2101">
        <v>18</v>
      </c>
      <c r="T2101">
        <v>3</v>
      </c>
      <c r="U2101" t="b">
        <v>0</v>
      </c>
    </row>
    <row r="2102" spans="1:21" x14ac:dyDescent="0.25">
      <c r="A2102" t="s">
        <v>3529</v>
      </c>
      <c r="B2102" s="1">
        <v>41641</v>
      </c>
      <c r="C2102">
        <v>2</v>
      </c>
      <c r="D2102">
        <v>1</v>
      </c>
      <c r="E2102">
        <v>2014</v>
      </c>
      <c r="F2102" s="1">
        <v>41641</v>
      </c>
      <c r="G2102" t="s">
        <v>3530</v>
      </c>
      <c r="H2102" t="s">
        <v>44</v>
      </c>
      <c r="I2102" t="s">
        <v>280</v>
      </c>
      <c r="J2102" t="s">
        <v>281</v>
      </c>
      <c r="K2102" t="s">
        <v>47</v>
      </c>
      <c r="L2102" t="s">
        <v>37</v>
      </c>
      <c r="M2102" t="s">
        <v>38</v>
      </c>
      <c r="N2102" t="s">
        <v>28</v>
      </c>
      <c r="O2102" t="s">
        <v>54</v>
      </c>
      <c r="P2102" t="s">
        <v>673</v>
      </c>
      <c r="Q2102">
        <v>0</v>
      </c>
      <c r="R2102">
        <v>485</v>
      </c>
      <c r="S2102">
        <v>56</v>
      </c>
      <c r="T2102">
        <v>6</v>
      </c>
      <c r="U2102" t="b">
        <v>0</v>
      </c>
    </row>
    <row r="2103" spans="1:21" x14ac:dyDescent="0.25">
      <c r="A2103" t="s">
        <v>3531</v>
      </c>
      <c r="B2103" s="1">
        <v>41643</v>
      </c>
      <c r="C2103">
        <v>4</v>
      </c>
      <c r="D2103">
        <v>1</v>
      </c>
      <c r="E2103">
        <v>2014</v>
      </c>
      <c r="F2103" s="1">
        <v>41643</v>
      </c>
      <c r="G2103" t="s">
        <v>639</v>
      </c>
      <c r="H2103" t="s">
        <v>33</v>
      </c>
      <c r="I2103" t="s">
        <v>528</v>
      </c>
      <c r="J2103" t="s">
        <v>529</v>
      </c>
      <c r="K2103" t="s">
        <v>36</v>
      </c>
      <c r="L2103" t="s">
        <v>37</v>
      </c>
      <c r="M2103" t="s">
        <v>98</v>
      </c>
      <c r="N2103" t="s">
        <v>28</v>
      </c>
      <c r="O2103" t="s">
        <v>48</v>
      </c>
      <c r="P2103" t="s">
        <v>1429</v>
      </c>
      <c r="Q2103">
        <v>1</v>
      </c>
      <c r="R2103">
        <v>40</v>
      </c>
      <c r="S2103">
        <v>-14</v>
      </c>
      <c r="T2103">
        <v>4</v>
      </c>
      <c r="U2103" t="b">
        <v>0</v>
      </c>
    </row>
    <row r="2104" spans="1:21" x14ac:dyDescent="0.25">
      <c r="A2104" t="s">
        <v>3531</v>
      </c>
      <c r="B2104" s="1">
        <v>41643</v>
      </c>
      <c r="C2104">
        <v>4</v>
      </c>
      <c r="D2104">
        <v>1</v>
      </c>
      <c r="E2104">
        <v>2014</v>
      </c>
      <c r="F2104" s="1">
        <v>41643</v>
      </c>
      <c r="G2104" t="s">
        <v>639</v>
      </c>
      <c r="H2104" t="s">
        <v>33</v>
      </c>
      <c r="I2104" t="s">
        <v>528</v>
      </c>
      <c r="J2104" t="s">
        <v>529</v>
      </c>
      <c r="K2104" t="s">
        <v>36</v>
      </c>
      <c r="L2104" t="s">
        <v>37</v>
      </c>
      <c r="M2104" t="s">
        <v>98</v>
      </c>
      <c r="N2104" t="s">
        <v>56</v>
      </c>
      <c r="O2104" t="s">
        <v>104</v>
      </c>
      <c r="P2104" t="s">
        <v>3532</v>
      </c>
      <c r="Q2104">
        <v>1</v>
      </c>
      <c r="R2104">
        <v>166</v>
      </c>
      <c r="S2104">
        <v>-70</v>
      </c>
      <c r="T2104">
        <v>5</v>
      </c>
      <c r="U2104" t="b">
        <v>0</v>
      </c>
    </row>
    <row r="2105" spans="1:21" x14ac:dyDescent="0.25">
      <c r="A2105" t="s">
        <v>3533</v>
      </c>
      <c r="B2105" s="1">
        <v>41643</v>
      </c>
      <c r="C2105">
        <v>4</v>
      </c>
      <c r="D2105">
        <v>1</v>
      </c>
      <c r="E2105">
        <v>2014</v>
      </c>
      <c r="F2105" s="1">
        <v>41643</v>
      </c>
      <c r="G2105" t="s">
        <v>2400</v>
      </c>
      <c r="H2105" t="s">
        <v>33</v>
      </c>
      <c r="I2105" t="s">
        <v>528</v>
      </c>
      <c r="J2105" t="s">
        <v>3534</v>
      </c>
      <c r="K2105" t="s">
        <v>36</v>
      </c>
      <c r="L2105" t="s">
        <v>37</v>
      </c>
      <c r="M2105" t="s">
        <v>38</v>
      </c>
      <c r="N2105" t="s">
        <v>56</v>
      </c>
      <c r="O2105" t="s">
        <v>57</v>
      </c>
      <c r="P2105" t="s">
        <v>1417</v>
      </c>
      <c r="Q2105">
        <v>0</v>
      </c>
      <c r="R2105">
        <v>2135</v>
      </c>
      <c r="S2105">
        <v>21</v>
      </c>
      <c r="T2105">
        <v>8</v>
      </c>
      <c r="U2105" t="b">
        <v>0</v>
      </c>
    </row>
    <row r="2106" spans="1:21" x14ac:dyDescent="0.25">
      <c r="A2106" t="s">
        <v>3535</v>
      </c>
      <c r="B2106" s="1">
        <v>41644</v>
      </c>
      <c r="C2106">
        <v>5</v>
      </c>
      <c r="D2106">
        <v>1</v>
      </c>
      <c r="E2106">
        <v>2014</v>
      </c>
      <c r="F2106" s="1">
        <v>41644</v>
      </c>
      <c r="G2106" t="s">
        <v>1601</v>
      </c>
      <c r="H2106" t="s">
        <v>61</v>
      </c>
      <c r="I2106" t="s">
        <v>108</v>
      </c>
      <c r="J2106" t="s">
        <v>877</v>
      </c>
      <c r="K2106" t="s">
        <v>36</v>
      </c>
      <c r="L2106" t="s">
        <v>26</v>
      </c>
      <c r="M2106" t="s">
        <v>27</v>
      </c>
      <c r="N2106" t="s">
        <v>71</v>
      </c>
      <c r="O2106" t="s">
        <v>295</v>
      </c>
      <c r="P2106" t="s">
        <v>1857</v>
      </c>
      <c r="Q2106">
        <v>0</v>
      </c>
      <c r="R2106">
        <v>71</v>
      </c>
      <c r="S2106">
        <v>23</v>
      </c>
      <c r="T2106">
        <v>3</v>
      </c>
      <c r="U2106" t="b">
        <v>0</v>
      </c>
    </row>
    <row r="2107" spans="1:21" x14ac:dyDescent="0.25">
      <c r="A2107" t="s">
        <v>3536</v>
      </c>
      <c r="B2107" s="1">
        <v>41644</v>
      </c>
      <c r="C2107">
        <v>5</v>
      </c>
      <c r="D2107">
        <v>1</v>
      </c>
      <c r="E2107">
        <v>2014</v>
      </c>
      <c r="F2107" s="1">
        <v>41644</v>
      </c>
      <c r="G2107" t="s">
        <v>3537</v>
      </c>
      <c r="H2107" t="s">
        <v>61</v>
      </c>
      <c r="I2107" t="s">
        <v>450</v>
      </c>
      <c r="J2107" t="s">
        <v>489</v>
      </c>
      <c r="K2107" t="s">
        <v>36</v>
      </c>
      <c r="L2107" t="s">
        <v>37</v>
      </c>
      <c r="M2107" t="s">
        <v>98</v>
      </c>
      <c r="N2107" t="s">
        <v>28</v>
      </c>
      <c r="O2107" t="s">
        <v>54</v>
      </c>
      <c r="P2107" t="s">
        <v>2412</v>
      </c>
      <c r="Q2107">
        <v>0</v>
      </c>
      <c r="R2107">
        <v>89</v>
      </c>
      <c r="S2107">
        <v>14</v>
      </c>
      <c r="T2107">
        <v>2</v>
      </c>
      <c r="U2107" t="b">
        <v>0</v>
      </c>
    </row>
    <row r="2108" spans="1:21" x14ac:dyDescent="0.25">
      <c r="A2108" t="s">
        <v>3535</v>
      </c>
      <c r="B2108" s="1">
        <v>41644</v>
      </c>
      <c r="C2108">
        <v>5</v>
      </c>
      <c r="D2108">
        <v>1</v>
      </c>
      <c r="E2108">
        <v>2014</v>
      </c>
      <c r="F2108" s="1">
        <v>41644</v>
      </c>
      <c r="G2108" t="s">
        <v>1601</v>
      </c>
      <c r="H2108" t="s">
        <v>61</v>
      </c>
      <c r="I2108" t="s">
        <v>108</v>
      </c>
      <c r="J2108" t="s">
        <v>877</v>
      </c>
      <c r="K2108" t="s">
        <v>36</v>
      </c>
      <c r="L2108" t="s">
        <v>26</v>
      </c>
      <c r="M2108" t="s">
        <v>27</v>
      </c>
      <c r="N2108" t="s">
        <v>28</v>
      </c>
      <c r="O2108" t="s">
        <v>39</v>
      </c>
      <c r="P2108" t="s">
        <v>3271</v>
      </c>
      <c r="Q2108">
        <v>0</v>
      </c>
      <c r="R2108">
        <v>16</v>
      </c>
      <c r="S2108">
        <v>2</v>
      </c>
      <c r="T2108">
        <v>4</v>
      </c>
      <c r="U2108" t="b">
        <v>0</v>
      </c>
    </row>
    <row r="2109" spans="1:21" x14ac:dyDescent="0.25">
      <c r="A2109" t="s">
        <v>3538</v>
      </c>
      <c r="B2109" s="1">
        <v>41644</v>
      </c>
      <c r="C2109">
        <v>5</v>
      </c>
      <c r="D2109">
        <v>1</v>
      </c>
      <c r="E2109">
        <v>2014</v>
      </c>
      <c r="F2109" s="1">
        <v>41644</v>
      </c>
      <c r="G2109" t="s">
        <v>258</v>
      </c>
      <c r="H2109" t="s">
        <v>33</v>
      </c>
      <c r="I2109" t="s">
        <v>528</v>
      </c>
      <c r="J2109" t="s">
        <v>1219</v>
      </c>
      <c r="K2109" t="s">
        <v>36</v>
      </c>
      <c r="L2109" t="s">
        <v>37</v>
      </c>
      <c r="M2109" t="s">
        <v>98</v>
      </c>
      <c r="N2109" t="s">
        <v>71</v>
      </c>
      <c r="O2109" t="s">
        <v>74</v>
      </c>
      <c r="P2109" t="s">
        <v>3539</v>
      </c>
      <c r="Q2109">
        <v>0</v>
      </c>
      <c r="R2109">
        <v>374</v>
      </c>
      <c r="S2109">
        <v>42</v>
      </c>
      <c r="T2109">
        <v>3</v>
      </c>
      <c r="U2109" t="b">
        <v>0</v>
      </c>
    </row>
    <row r="2110" spans="1:21" x14ac:dyDescent="0.25">
      <c r="A2110" t="s">
        <v>3540</v>
      </c>
      <c r="B2110" s="1">
        <v>41646</v>
      </c>
      <c r="C2110">
        <v>7</v>
      </c>
      <c r="D2110">
        <v>1</v>
      </c>
      <c r="E2110">
        <v>2014</v>
      </c>
      <c r="F2110" s="1">
        <v>41646</v>
      </c>
      <c r="G2110" t="s">
        <v>857</v>
      </c>
      <c r="H2110" t="s">
        <v>293</v>
      </c>
      <c r="I2110" t="s">
        <v>1276</v>
      </c>
      <c r="J2110" t="s">
        <v>3541</v>
      </c>
      <c r="K2110" t="s">
        <v>36</v>
      </c>
      <c r="L2110" t="s">
        <v>37</v>
      </c>
      <c r="M2110" t="s">
        <v>27</v>
      </c>
      <c r="N2110" t="s">
        <v>28</v>
      </c>
      <c r="O2110" t="s">
        <v>39</v>
      </c>
      <c r="P2110" t="s">
        <v>2248</v>
      </c>
      <c r="Q2110">
        <v>1</v>
      </c>
      <c r="R2110">
        <v>9</v>
      </c>
      <c r="S2110">
        <v>-3</v>
      </c>
      <c r="T2110">
        <v>3</v>
      </c>
      <c r="U2110" t="b">
        <v>1</v>
      </c>
    </row>
    <row r="2111" spans="1:21" x14ac:dyDescent="0.25">
      <c r="A2111" t="s">
        <v>3542</v>
      </c>
      <c r="B2111" s="1">
        <v>41646</v>
      </c>
      <c r="C2111">
        <v>7</v>
      </c>
      <c r="D2111">
        <v>1</v>
      </c>
      <c r="E2111">
        <v>2014</v>
      </c>
      <c r="F2111" s="1">
        <v>41646</v>
      </c>
      <c r="G2111" t="s">
        <v>3543</v>
      </c>
      <c r="H2111" t="s">
        <v>320</v>
      </c>
      <c r="I2111" t="s">
        <v>1006</v>
      </c>
      <c r="J2111" t="s">
        <v>3544</v>
      </c>
      <c r="K2111" t="s">
        <v>36</v>
      </c>
      <c r="L2111" t="s">
        <v>37</v>
      </c>
      <c r="M2111" t="s">
        <v>98</v>
      </c>
      <c r="N2111" t="s">
        <v>28</v>
      </c>
      <c r="O2111" t="s">
        <v>48</v>
      </c>
      <c r="P2111" t="s">
        <v>2255</v>
      </c>
      <c r="Q2111">
        <v>0</v>
      </c>
      <c r="R2111">
        <v>17</v>
      </c>
      <c r="S2111">
        <v>7</v>
      </c>
      <c r="T2111">
        <v>1</v>
      </c>
      <c r="U2111" t="b">
        <v>1</v>
      </c>
    </row>
    <row r="2112" spans="1:21" x14ac:dyDescent="0.25">
      <c r="A2112" t="s">
        <v>3542</v>
      </c>
      <c r="B2112" s="1">
        <v>41646</v>
      </c>
      <c r="C2112">
        <v>7</v>
      </c>
      <c r="D2112">
        <v>1</v>
      </c>
      <c r="E2112">
        <v>2014</v>
      </c>
      <c r="F2112" s="1">
        <v>41646</v>
      </c>
      <c r="G2112" t="s">
        <v>3543</v>
      </c>
      <c r="H2112" t="s">
        <v>320</v>
      </c>
      <c r="I2112" t="s">
        <v>1006</v>
      </c>
      <c r="J2112" t="s">
        <v>3544</v>
      </c>
      <c r="K2112" t="s">
        <v>36</v>
      </c>
      <c r="L2112" t="s">
        <v>37</v>
      </c>
      <c r="M2112" t="s">
        <v>98</v>
      </c>
      <c r="N2112" t="s">
        <v>28</v>
      </c>
      <c r="O2112" t="s">
        <v>48</v>
      </c>
      <c r="P2112" t="s">
        <v>601</v>
      </c>
      <c r="Q2112">
        <v>0</v>
      </c>
      <c r="R2112">
        <v>54</v>
      </c>
      <c r="S2112">
        <v>4</v>
      </c>
      <c r="T2112">
        <v>3</v>
      </c>
      <c r="U2112" t="b">
        <v>1</v>
      </c>
    </row>
    <row r="2113" spans="1:21" x14ac:dyDescent="0.25">
      <c r="A2113" t="s">
        <v>3542</v>
      </c>
      <c r="B2113" s="1">
        <v>41646</v>
      </c>
      <c r="C2113">
        <v>7</v>
      </c>
      <c r="D2113">
        <v>1</v>
      </c>
      <c r="E2113">
        <v>2014</v>
      </c>
      <c r="F2113" s="1">
        <v>41646</v>
      </c>
      <c r="G2113" t="s">
        <v>3543</v>
      </c>
      <c r="H2113" t="s">
        <v>320</v>
      </c>
      <c r="I2113" t="s">
        <v>1006</v>
      </c>
      <c r="J2113" t="s">
        <v>3544</v>
      </c>
      <c r="K2113" t="s">
        <v>36</v>
      </c>
      <c r="L2113" t="s">
        <v>37</v>
      </c>
      <c r="M2113" t="s">
        <v>98</v>
      </c>
      <c r="N2113" t="s">
        <v>28</v>
      </c>
      <c r="O2113" t="s">
        <v>111</v>
      </c>
      <c r="P2113" t="s">
        <v>2574</v>
      </c>
      <c r="Q2113">
        <v>0</v>
      </c>
      <c r="R2113">
        <v>122</v>
      </c>
      <c r="S2113">
        <v>43</v>
      </c>
      <c r="T2113">
        <v>7</v>
      </c>
      <c r="U2113" t="b">
        <v>1</v>
      </c>
    </row>
    <row r="2114" spans="1:21" x14ac:dyDescent="0.25">
      <c r="A2114" t="s">
        <v>3542</v>
      </c>
      <c r="B2114" s="1">
        <v>41646</v>
      </c>
      <c r="C2114">
        <v>7</v>
      </c>
      <c r="D2114">
        <v>1</v>
      </c>
      <c r="E2114">
        <v>2014</v>
      </c>
      <c r="F2114" s="1">
        <v>41646</v>
      </c>
      <c r="G2114" t="s">
        <v>3543</v>
      </c>
      <c r="H2114" t="s">
        <v>320</v>
      </c>
      <c r="I2114" t="s">
        <v>1006</v>
      </c>
      <c r="J2114" t="s">
        <v>3544</v>
      </c>
      <c r="K2114" t="s">
        <v>36</v>
      </c>
      <c r="L2114" t="s">
        <v>37</v>
      </c>
      <c r="M2114" t="s">
        <v>98</v>
      </c>
      <c r="N2114" t="s">
        <v>28</v>
      </c>
      <c r="O2114" t="s">
        <v>54</v>
      </c>
      <c r="P2114" t="s">
        <v>1691</v>
      </c>
      <c r="Q2114">
        <v>0</v>
      </c>
      <c r="R2114">
        <v>294</v>
      </c>
      <c r="S2114">
        <v>88</v>
      </c>
      <c r="T2114">
        <v>6</v>
      </c>
      <c r="U2114" t="b">
        <v>0</v>
      </c>
    </row>
    <row r="2115" spans="1:21" x14ac:dyDescent="0.25">
      <c r="A2115" t="s">
        <v>3542</v>
      </c>
      <c r="B2115" s="1">
        <v>41646</v>
      </c>
      <c r="C2115">
        <v>7</v>
      </c>
      <c r="D2115">
        <v>1</v>
      </c>
      <c r="E2115">
        <v>2014</v>
      </c>
      <c r="F2115" s="1">
        <v>41646</v>
      </c>
      <c r="G2115" t="s">
        <v>3543</v>
      </c>
      <c r="H2115" t="s">
        <v>320</v>
      </c>
      <c r="I2115" t="s">
        <v>1006</v>
      </c>
      <c r="J2115" t="s">
        <v>3544</v>
      </c>
      <c r="K2115" t="s">
        <v>36</v>
      </c>
      <c r="L2115" t="s">
        <v>37</v>
      </c>
      <c r="M2115" t="s">
        <v>98</v>
      </c>
      <c r="N2115" t="s">
        <v>56</v>
      </c>
      <c r="O2115" t="s">
        <v>81</v>
      </c>
      <c r="P2115" t="s">
        <v>3545</v>
      </c>
      <c r="Q2115">
        <v>0</v>
      </c>
      <c r="R2115">
        <v>59</v>
      </c>
      <c r="S2115">
        <v>5</v>
      </c>
      <c r="T2115">
        <v>2</v>
      </c>
      <c r="U2115" t="b">
        <v>0</v>
      </c>
    </row>
    <row r="2116" spans="1:21" x14ac:dyDescent="0.25">
      <c r="A2116" t="s">
        <v>3546</v>
      </c>
      <c r="B2116" s="1">
        <v>41646</v>
      </c>
      <c r="C2116">
        <v>7</v>
      </c>
      <c r="D2116">
        <v>1</v>
      </c>
      <c r="E2116">
        <v>2014</v>
      </c>
      <c r="F2116" s="1">
        <v>41646</v>
      </c>
      <c r="G2116" t="s">
        <v>3547</v>
      </c>
      <c r="H2116" t="s">
        <v>44</v>
      </c>
      <c r="I2116" t="s">
        <v>280</v>
      </c>
      <c r="J2116" t="s">
        <v>3548</v>
      </c>
      <c r="K2116" t="s">
        <v>47</v>
      </c>
      <c r="L2116" t="s">
        <v>70</v>
      </c>
      <c r="M2116" t="s">
        <v>27</v>
      </c>
      <c r="N2116" t="s">
        <v>56</v>
      </c>
      <c r="O2116" t="s">
        <v>104</v>
      </c>
      <c r="P2116" t="s">
        <v>1387</v>
      </c>
      <c r="Q2116">
        <v>0</v>
      </c>
      <c r="R2116">
        <v>771</v>
      </c>
      <c r="S2116">
        <v>-424</v>
      </c>
      <c r="T2116">
        <v>2</v>
      </c>
      <c r="U2116" t="b">
        <v>1</v>
      </c>
    </row>
    <row r="2117" spans="1:21" x14ac:dyDescent="0.25">
      <c r="A2117" t="s">
        <v>3549</v>
      </c>
      <c r="B2117" s="1">
        <v>41646</v>
      </c>
      <c r="C2117">
        <v>7</v>
      </c>
      <c r="D2117">
        <v>1</v>
      </c>
      <c r="E2117">
        <v>2014</v>
      </c>
      <c r="F2117" s="1">
        <v>41646</v>
      </c>
      <c r="G2117" t="s">
        <v>2941</v>
      </c>
      <c r="H2117" t="s">
        <v>120</v>
      </c>
      <c r="I2117" t="s">
        <v>901</v>
      </c>
      <c r="J2117" t="s">
        <v>3550</v>
      </c>
      <c r="K2117" t="s">
        <v>47</v>
      </c>
      <c r="L2117" t="s">
        <v>70</v>
      </c>
      <c r="M2117" t="s">
        <v>38</v>
      </c>
      <c r="N2117" t="s">
        <v>28</v>
      </c>
      <c r="O2117" t="s">
        <v>29</v>
      </c>
      <c r="P2117" t="s">
        <v>344</v>
      </c>
      <c r="Q2117">
        <v>0</v>
      </c>
      <c r="R2117">
        <v>114</v>
      </c>
      <c r="S2117">
        <v>48</v>
      </c>
      <c r="T2117">
        <v>4</v>
      </c>
      <c r="U2117" t="b">
        <v>0</v>
      </c>
    </row>
    <row r="2118" spans="1:21" x14ac:dyDescent="0.25">
      <c r="A2118" t="s">
        <v>3551</v>
      </c>
      <c r="B2118" s="1">
        <v>41647</v>
      </c>
      <c r="C2118">
        <v>8</v>
      </c>
      <c r="D2118">
        <v>1</v>
      </c>
      <c r="E2118">
        <v>2014</v>
      </c>
      <c r="F2118" s="1">
        <v>41647</v>
      </c>
      <c r="G2118" t="s">
        <v>3552</v>
      </c>
      <c r="H2118" t="s">
        <v>23</v>
      </c>
      <c r="I2118" t="s">
        <v>24</v>
      </c>
      <c r="J2118" t="s">
        <v>1569</v>
      </c>
      <c r="K2118" t="s">
        <v>25</v>
      </c>
      <c r="L2118" t="s">
        <v>37</v>
      </c>
      <c r="M2118" t="s">
        <v>268</v>
      </c>
      <c r="N2118" t="s">
        <v>28</v>
      </c>
      <c r="O2118" t="s">
        <v>227</v>
      </c>
      <c r="P2118" t="s">
        <v>3553</v>
      </c>
      <c r="Q2118">
        <v>1</v>
      </c>
      <c r="R2118">
        <v>29</v>
      </c>
      <c r="S2118">
        <v>-18</v>
      </c>
      <c r="T2118">
        <v>7</v>
      </c>
      <c r="U2118" t="b">
        <v>0</v>
      </c>
    </row>
    <row r="2119" spans="1:21" x14ac:dyDescent="0.25">
      <c r="A2119" t="s">
        <v>3554</v>
      </c>
      <c r="B2119" s="1">
        <v>41647</v>
      </c>
      <c r="C2119">
        <v>8</v>
      </c>
      <c r="D2119">
        <v>1</v>
      </c>
      <c r="E2119">
        <v>2014</v>
      </c>
      <c r="F2119" s="1">
        <v>41647</v>
      </c>
      <c r="G2119" t="s">
        <v>885</v>
      </c>
      <c r="H2119" t="s">
        <v>67</v>
      </c>
      <c r="I2119" t="s">
        <v>68</v>
      </c>
      <c r="J2119" t="s">
        <v>1399</v>
      </c>
      <c r="K2119" t="s">
        <v>25</v>
      </c>
      <c r="L2119" t="s">
        <v>37</v>
      </c>
      <c r="M2119" t="s">
        <v>27</v>
      </c>
      <c r="N2119" t="s">
        <v>71</v>
      </c>
      <c r="O2119" t="s">
        <v>295</v>
      </c>
      <c r="P2119" t="s">
        <v>1824</v>
      </c>
      <c r="Q2119">
        <v>0</v>
      </c>
      <c r="R2119">
        <v>149</v>
      </c>
      <c r="S2119">
        <v>17</v>
      </c>
      <c r="T2119">
        <v>4</v>
      </c>
      <c r="U2119" t="b">
        <v>1</v>
      </c>
    </row>
    <row r="2120" spans="1:21" x14ac:dyDescent="0.25">
      <c r="A2120" t="s">
        <v>3555</v>
      </c>
      <c r="B2120" s="1">
        <v>41647</v>
      </c>
      <c r="C2120">
        <v>8</v>
      </c>
      <c r="D2120">
        <v>1</v>
      </c>
      <c r="E2120">
        <v>2014</v>
      </c>
      <c r="F2120" s="1">
        <v>41647</v>
      </c>
      <c r="G2120" t="s">
        <v>60</v>
      </c>
      <c r="H2120" t="s">
        <v>33</v>
      </c>
      <c r="I2120" t="s">
        <v>34</v>
      </c>
      <c r="J2120" t="s">
        <v>609</v>
      </c>
      <c r="K2120" t="s">
        <v>36</v>
      </c>
      <c r="L2120" t="s">
        <v>37</v>
      </c>
      <c r="M2120" t="s">
        <v>38</v>
      </c>
      <c r="N2120" t="s">
        <v>28</v>
      </c>
      <c r="O2120" t="s">
        <v>29</v>
      </c>
      <c r="P2120" t="s">
        <v>3042</v>
      </c>
      <c r="Q2120">
        <v>0</v>
      </c>
      <c r="R2120">
        <v>131</v>
      </c>
      <c r="S2120">
        <v>27</v>
      </c>
      <c r="T2120">
        <v>4</v>
      </c>
      <c r="U2120" t="b">
        <v>0</v>
      </c>
    </row>
    <row r="2121" spans="1:21" x14ac:dyDescent="0.25">
      <c r="A2121" t="s">
        <v>3554</v>
      </c>
      <c r="B2121" s="1">
        <v>41647</v>
      </c>
      <c r="C2121">
        <v>8</v>
      </c>
      <c r="D2121">
        <v>1</v>
      </c>
      <c r="E2121">
        <v>2014</v>
      </c>
      <c r="F2121" s="1">
        <v>41647</v>
      </c>
      <c r="G2121" t="s">
        <v>885</v>
      </c>
      <c r="H2121" t="s">
        <v>67</v>
      </c>
      <c r="I2121" t="s">
        <v>68</v>
      </c>
      <c r="J2121" t="s">
        <v>1399</v>
      </c>
      <c r="K2121" t="s">
        <v>25</v>
      </c>
      <c r="L2121" t="s">
        <v>37</v>
      </c>
      <c r="M2121" t="s">
        <v>27</v>
      </c>
      <c r="N2121" t="s">
        <v>28</v>
      </c>
      <c r="O2121" t="s">
        <v>227</v>
      </c>
      <c r="P2121" t="s">
        <v>3275</v>
      </c>
      <c r="Q2121">
        <v>0</v>
      </c>
      <c r="R2121">
        <v>8</v>
      </c>
      <c r="S2121">
        <v>2</v>
      </c>
      <c r="T2121">
        <v>2</v>
      </c>
      <c r="U2121" t="b">
        <v>0</v>
      </c>
    </row>
    <row r="2122" spans="1:21" x14ac:dyDescent="0.25">
      <c r="A2122" t="s">
        <v>3556</v>
      </c>
      <c r="B2122" s="1">
        <v>41648</v>
      </c>
      <c r="C2122">
        <v>9</v>
      </c>
      <c r="D2122">
        <v>1</v>
      </c>
      <c r="E2122">
        <v>2014</v>
      </c>
      <c r="F2122" s="1">
        <v>41648</v>
      </c>
      <c r="G2122" t="s">
        <v>2196</v>
      </c>
      <c r="H2122" t="s">
        <v>67</v>
      </c>
      <c r="I2122" t="s">
        <v>68</v>
      </c>
      <c r="J2122" t="s">
        <v>3557</v>
      </c>
      <c r="K2122" t="s">
        <v>25</v>
      </c>
      <c r="L2122" t="s">
        <v>37</v>
      </c>
      <c r="M2122" t="s">
        <v>27</v>
      </c>
      <c r="N2122" t="s">
        <v>28</v>
      </c>
      <c r="O2122" t="s">
        <v>183</v>
      </c>
      <c r="P2122" t="s">
        <v>3558</v>
      </c>
      <c r="Q2122">
        <v>0</v>
      </c>
      <c r="R2122">
        <v>11</v>
      </c>
      <c r="S2122">
        <v>4</v>
      </c>
      <c r="T2122">
        <v>1</v>
      </c>
      <c r="U2122" t="b">
        <v>0</v>
      </c>
    </row>
    <row r="2123" spans="1:21" x14ac:dyDescent="0.25">
      <c r="A2123" t="s">
        <v>3559</v>
      </c>
      <c r="B2123" s="1">
        <v>41648</v>
      </c>
      <c r="C2123">
        <v>9</v>
      </c>
      <c r="D2123">
        <v>1</v>
      </c>
      <c r="E2123">
        <v>2014</v>
      </c>
      <c r="F2123" s="1">
        <v>41648</v>
      </c>
      <c r="G2123" t="s">
        <v>2070</v>
      </c>
      <c r="H2123" t="s">
        <v>67</v>
      </c>
      <c r="I2123" t="s">
        <v>68</v>
      </c>
      <c r="J2123" t="s">
        <v>3560</v>
      </c>
      <c r="K2123" t="s">
        <v>25</v>
      </c>
      <c r="L2123" t="s">
        <v>70</v>
      </c>
      <c r="M2123" t="s">
        <v>27</v>
      </c>
      <c r="N2123" t="s">
        <v>28</v>
      </c>
      <c r="O2123" t="s">
        <v>29</v>
      </c>
      <c r="P2123" t="s">
        <v>1858</v>
      </c>
      <c r="Q2123">
        <v>0</v>
      </c>
      <c r="R2123">
        <v>56</v>
      </c>
      <c r="S2123">
        <v>8</v>
      </c>
      <c r="T2123">
        <v>2</v>
      </c>
      <c r="U2123" t="b">
        <v>0</v>
      </c>
    </row>
    <row r="2124" spans="1:21" x14ac:dyDescent="0.25">
      <c r="A2124" t="s">
        <v>3559</v>
      </c>
      <c r="B2124" s="1">
        <v>41648</v>
      </c>
      <c r="C2124">
        <v>9</v>
      </c>
      <c r="D2124">
        <v>1</v>
      </c>
      <c r="E2124">
        <v>2014</v>
      </c>
      <c r="F2124" s="1">
        <v>41648</v>
      </c>
      <c r="G2124" t="s">
        <v>2070</v>
      </c>
      <c r="H2124" t="s">
        <v>67</v>
      </c>
      <c r="I2124" t="s">
        <v>68</v>
      </c>
      <c r="J2124" t="s">
        <v>3560</v>
      </c>
      <c r="K2124" t="s">
        <v>25</v>
      </c>
      <c r="L2124" t="s">
        <v>70</v>
      </c>
      <c r="M2124" t="s">
        <v>27</v>
      </c>
      <c r="N2124" t="s">
        <v>56</v>
      </c>
      <c r="O2124" t="s">
        <v>104</v>
      </c>
      <c r="P2124" t="s">
        <v>3561</v>
      </c>
      <c r="Q2124">
        <v>0</v>
      </c>
      <c r="R2124">
        <v>565</v>
      </c>
      <c r="S2124">
        <v>57</v>
      </c>
      <c r="T2124">
        <v>4</v>
      </c>
      <c r="U2124" t="b">
        <v>0</v>
      </c>
    </row>
    <row r="2125" spans="1:21" x14ac:dyDescent="0.25">
      <c r="A2125" t="s">
        <v>3562</v>
      </c>
      <c r="B2125" s="1">
        <v>41648</v>
      </c>
      <c r="C2125">
        <v>9</v>
      </c>
      <c r="D2125">
        <v>1</v>
      </c>
      <c r="E2125">
        <v>2014</v>
      </c>
      <c r="F2125" s="1">
        <v>41648</v>
      </c>
      <c r="G2125" t="s">
        <v>1667</v>
      </c>
      <c r="H2125" t="s">
        <v>67</v>
      </c>
      <c r="I2125" t="s">
        <v>68</v>
      </c>
      <c r="J2125" t="s">
        <v>1970</v>
      </c>
      <c r="K2125" t="s">
        <v>25</v>
      </c>
      <c r="L2125" t="s">
        <v>37</v>
      </c>
      <c r="M2125" t="s">
        <v>38</v>
      </c>
      <c r="N2125" t="s">
        <v>71</v>
      </c>
      <c r="O2125" t="s">
        <v>295</v>
      </c>
      <c r="P2125" t="s">
        <v>3563</v>
      </c>
      <c r="Q2125">
        <v>0</v>
      </c>
      <c r="R2125">
        <v>79</v>
      </c>
      <c r="S2125">
        <v>-2</v>
      </c>
      <c r="T2125">
        <v>2</v>
      </c>
      <c r="U2125" t="b">
        <v>1</v>
      </c>
    </row>
    <row r="2126" spans="1:21" x14ac:dyDescent="0.25">
      <c r="A2126" t="s">
        <v>3564</v>
      </c>
      <c r="B2126" s="1">
        <v>41648</v>
      </c>
      <c r="C2126">
        <v>9</v>
      </c>
      <c r="D2126">
        <v>1</v>
      </c>
      <c r="E2126">
        <v>2014</v>
      </c>
      <c r="F2126" s="1">
        <v>41648</v>
      </c>
      <c r="G2126" t="s">
        <v>3565</v>
      </c>
      <c r="H2126" t="s">
        <v>33</v>
      </c>
      <c r="I2126" t="s">
        <v>266</v>
      </c>
      <c r="J2126" t="s">
        <v>510</v>
      </c>
      <c r="K2126" t="s">
        <v>36</v>
      </c>
      <c r="L2126" t="s">
        <v>37</v>
      </c>
      <c r="M2126" t="s">
        <v>38</v>
      </c>
      <c r="N2126" t="s">
        <v>28</v>
      </c>
      <c r="O2126" t="s">
        <v>48</v>
      </c>
      <c r="P2126" t="s">
        <v>1359</v>
      </c>
      <c r="Q2126">
        <v>0</v>
      </c>
      <c r="R2126">
        <v>102</v>
      </c>
      <c r="S2126">
        <v>13</v>
      </c>
      <c r="T2126">
        <v>2</v>
      </c>
      <c r="U2126" t="b">
        <v>0</v>
      </c>
    </row>
    <row r="2127" spans="1:21" x14ac:dyDescent="0.25">
      <c r="A2127" t="s">
        <v>3566</v>
      </c>
      <c r="B2127" s="1">
        <v>41648</v>
      </c>
      <c r="C2127">
        <v>9</v>
      </c>
      <c r="D2127">
        <v>1</v>
      </c>
      <c r="E2127">
        <v>2014</v>
      </c>
      <c r="F2127" s="1">
        <v>41648</v>
      </c>
      <c r="G2127" t="s">
        <v>3221</v>
      </c>
      <c r="H2127" t="s">
        <v>33</v>
      </c>
      <c r="I2127" t="s">
        <v>528</v>
      </c>
      <c r="J2127" t="s">
        <v>529</v>
      </c>
      <c r="K2127" t="s">
        <v>36</v>
      </c>
      <c r="L2127" t="s">
        <v>37</v>
      </c>
      <c r="M2127" t="s">
        <v>38</v>
      </c>
      <c r="N2127" t="s">
        <v>28</v>
      </c>
      <c r="O2127" t="s">
        <v>48</v>
      </c>
      <c r="P2127" t="s">
        <v>1904</v>
      </c>
      <c r="Q2127">
        <v>1</v>
      </c>
      <c r="R2127">
        <v>122</v>
      </c>
      <c r="S2127">
        <v>0</v>
      </c>
      <c r="T2127">
        <v>5</v>
      </c>
      <c r="U2127" t="b">
        <v>1</v>
      </c>
    </row>
    <row r="2128" spans="1:21" x14ac:dyDescent="0.25">
      <c r="A2128" t="s">
        <v>3566</v>
      </c>
      <c r="B2128" s="1">
        <v>41648</v>
      </c>
      <c r="C2128">
        <v>9</v>
      </c>
      <c r="D2128">
        <v>1</v>
      </c>
      <c r="E2128">
        <v>2014</v>
      </c>
      <c r="F2128" s="1">
        <v>41648</v>
      </c>
      <c r="G2128" t="s">
        <v>3221</v>
      </c>
      <c r="H2128" t="s">
        <v>33</v>
      </c>
      <c r="I2128" t="s">
        <v>528</v>
      </c>
      <c r="J2128" t="s">
        <v>529</v>
      </c>
      <c r="K2128" t="s">
        <v>36</v>
      </c>
      <c r="L2128" t="s">
        <v>37</v>
      </c>
      <c r="M2128" t="s">
        <v>38</v>
      </c>
      <c r="N2128" t="s">
        <v>28</v>
      </c>
      <c r="O2128" t="s">
        <v>151</v>
      </c>
      <c r="P2128" t="s">
        <v>3567</v>
      </c>
      <c r="Q2128">
        <v>1</v>
      </c>
      <c r="R2128">
        <v>40</v>
      </c>
      <c r="S2128">
        <v>-32</v>
      </c>
      <c r="T2128">
        <v>7</v>
      </c>
      <c r="U2128" t="b">
        <v>0</v>
      </c>
    </row>
    <row r="2129" spans="1:21" x14ac:dyDescent="0.25">
      <c r="A2129" t="s">
        <v>3564</v>
      </c>
      <c r="B2129" s="1">
        <v>41648</v>
      </c>
      <c r="C2129">
        <v>9</v>
      </c>
      <c r="D2129">
        <v>1</v>
      </c>
      <c r="E2129">
        <v>2014</v>
      </c>
      <c r="F2129" s="1">
        <v>41648</v>
      </c>
      <c r="G2129" t="s">
        <v>3565</v>
      </c>
      <c r="H2129" t="s">
        <v>33</v>
      </c>
      <c r="I2129" t="s">
        <v>266</v>
      </c>
      <c r="J2129" t="s">
        <v>510</v>
      </c>
      <c r="K2129" t="s">
        <v>36</v>
      </c>
      <c r="L2129" t="s">
        <v>37</v>
      </c>
      <c r="M2129" t="s">
        <v>38</v>
      </c>
      <c r="N2129" t="s">
        <v>28</v>
      </c>
      <c r="O2129" t="s">
        <v>54</v>
      </c>
      <c r="P2129" t="s">
        <v>1487</v>
      </c>
      <c r="Q2129">
        <v>0</v>
      </c>
      <c r="R2129">
        <v>130</v>
      </c>
      <c r="S2129">
        <v>11</v>
      </c>
      <c r="T2129">
        <v>3</v>
      </c>
      <c r="U2129" t="b">
        <v>1</v>
      </c>
    </row>
    <row r="2130" spans="1:21" x14ac:dyDescent="0.25">
      <c r="A2130" t="s">
        <v>3562</v>
      </c>
      <c r="B2130" s="1">
        <v>41648</v>
      </c>
      <c r="C2130">
        <v>9</v>
      </c>
      <c r="D2130">
        <v>1</v>
      </c>
      <c r="E2130">
        <v>2014</v>
      </c>
      <c r="F2130" s="1">
        <v>41648</v>
      </c>
      <c r="G2130" t="s">
        <v>1667</v>
      </c>
      <c r="H2130" t="s">
        <v>67</v>
      </c>
      <c r="I2130" t="s">
        <v>68</v>
      </c>
      <c r="J2130" t="s">
        <v>1970</v>
      </c>
      <c r="K2130" t="s">
        <v>25</v>
      </c>
      <c r="L2130" t="s">
        <v>37</v>
      </c>
      <c r="M2130" t="s">
        <v>38</v>
      </c>
      <c r="N2130" t="s">
        <v>28</v>
      </c>
      <c r="O2130" t="s">
        <v>48</v>
      </c>
      <c r="P2130" t="s">
        <v>3195</v>
      </c>
      <c r="Q2130">
        <v>0</v>
      </c>
      <c r="R2130">
        <v>43</v>
      </c>
      <c r="S2130">
        <v>5</v>
      </c>
      <c r="T2130">
        <v>3</v>
      </c>
      <c r="U2130" t="b">
        <v>1</v>
      </c>
    </row>
    <row r="2131" spans="1:21" x14ac:dyDescent="0.25">
      <c r="A2131" t="s">
        <v>3562</v>
      </c>
      <c r="B2131" s="1">
        <v>41648</v>
      </c>
      <c r="C2131">
        <v>9</v>
      </c>
      <c r="D2131">
        <v>1</v>
      </c>
      <c r="E2131">
        <v>2014</v>
      </c>
      <c r="F2131" s="1">
        <v>41648</v>
      </c>
      <c r="G2131" t="s">
        <v>1667</v>
      </c>
      <c r="H2131" t="s">
        <v>67</v>
      </c>
      <c r="I2131" t="s">
        <v>68</v>
      </c>
      <c r="J2131" t="s">
        <v>1970</v>
      </c>
      <c r="K2131" t="s">
        <v>25</v>
      </c>
      <c r="L2131" t="s">
        <v>37</v>
      </c>
      <c r="M2131" t="s">
        <v>38</v>
      </c>
      <c r="N2131" t="s">
        <v>28</v>
      </c>
      <c r="O2131" t="s">
        <v>39</v>
      </c>
      <c r="P2131" t="s">
        <v>134</v>
      </c>
      <c r="Q2131">
        <v>0</v>
      </c>
      <c r="R2131">
        <v>33</v>
      </c>
      <c r="S2131">
        <v>10</v>
      </c>
      <c r="T2131">
        <v>3</v>
      </c>
      <c r="U2131" t="b">
        <v>1</v>
      </c>
    </row>
    <row r="2132" spans="1:21" x14ac:dyDescent="0.25">
      <c r="A2132" t="s">
        <v>3562</v>
      </c>
      <c r="B2132" s="1">
        <v>41648</v>
      </c>
      <c r="C2132">
        <v>9</v>
      </c>
      <c r="D2132">
        <v>1</v>
      </c>
      <c r="E2132">
        <v>2014</v>
      </c>
      <c r="F2132" s="1">
        <v>41648</v>
      </c>
      <c r="G2132" t="s">
        <v>1667</v>
      </c>
      <c r="H2132" t="s">
        <v>67</v>
      </c>
      <c r="I2132" t="s">
        <v>68</v>
      </c>
      <c r="J2132" t="s">
        <v>1970</v>
      </c>
      <c r="K2132" t="s">
        <v>25</v>
      </c>
      <c r="L2132" t="s">
        <v>37</v>
      </c>
      <c r="M2132" t="s">
        <v>38</v>
      </c>
      <c r="N2132" t="s">
        <v>28</v>
      </c>
      <c r="O2132" t="s">
        <v>39</v>
      </c>
      <c r="P2132" t="s">
        <v>913</v>
      </c>
      <c r="Q2132">
        <v>0</v>
      </c>
      <c r="R2132">
        <v>24</v>
      </c>
      <c r="S2132">
        <v>11</v>
      </c>
      <c r="T2132">
        <v>5</v>
      </c>
      <c r="U2132" t="b">
        <v>0</v>
      </c>
    </row>
    <row r="2133" spans="1:21" x14ac:dyDescent="0.25">
      <c r="A2133" t="s">
        <v>3562</v>
      </c>
      <c r="B2133" s="1">
        <v>41648</v>
      </c>
      <c r="C2133">
        <v>9</v>
      </c>
      <c r="D2133">
        <v>1</v>
      </c>
      <c r="E2133">
        <v>2014</v>
      </c>
      <c r="F2133" s="1">
        <v>41648</v>
      </c>
      <c r="G2133" t="s">
        <v>1667</v>
      </c>
      <c r="H2133" t="s">
        <v>67</v>
      </c>
      <c r="I2133" t="s">
        <v>68</v>
      </c>
      <c r="J2133" t="s">
        <v>1970</v>
      </c>
      <c r="K2133" t="s">
        <v>25</v>
      </c>
      <c r="L2133" t="s">
        <v>37</v>
      </c>
      <c r="M2133" t="s">
        <v>38</v>
      </c>
      <c r="N2133" t="s">
        <v>56</v>
      </c>
      <c r="O2133" t="s">
        <v>57</v>
      </c>
      <c r="P2133" t="s">
        <v>1354</v>
      </c>
      <c r="Q2133">
        <v>0</v>
      </c>
      <c r="R2133">
        <v>734</v>
      </c>
      <c r="S2133">
        <v>213</v>
      </c>
      <c r="T2133">
        <v>6</v>
      </c>
      <c r="U2133" t="b">
        <v>1</v>
      </c>
    </row>
    <row r="2134" spans="1:21" x14ac:dyDescent="0.25">
      <c r="A2134" t="s">
        <v>3568</v>
      </c>
      <c r="B2134" s="1">
        <v>41648</v>
      </c>
      <c r="C2134">
        <v>9</v>
      </c>
      <c r="D2134">
        <v>1</v>
      </c>
      <c r="E2134">
        <v>2014</v>
      </c>
      <c r="F2134" s="1">
        <v>41648</v>
      </c>
      <c r="G2134" t="s">
        <v>1366</v>
      </c>
      <c r="H2134" t="s">
        <v>67</v>
      </c>
      <c r="I2134" t="s">
        <v>68</v>
      </c>
      <c r="J2134" t="s">
        <v>1254</v>
      </c>
      <c r="K2134" t="s">
        <v>25</v>
      </c>
      <c r="L2134" t="s">
        <v>70</v>
      </c>
      <c r="M2134" t="s">
        <v>38</v>
      </c>
      <c r="N2134" t="s">
        <v>28</v>
      </c>
      <c r="O2134" t="s">
        <v>227</v>
      </c>
      <c r="P2134" t="s">
        <v>1916</v>
      </c>
      <c r="Q2134">
        <v>0</v>
      </c>
      <c r="R2134">
        <v>38</v>
      </c>
      <c r="S2134">
        <v>19</v>
      </c>
      <c r="T2134">
        <v>3</v>
      </c>
      <c r="U2134" t="b">
        <v>0</v>
      </c>
    </row>
    <row r="2135" spans="1:21" x14ac:dyDescent="0.25">
      <c r="A2135" t="s">
        <v>3569</v>
      </c>
      <c r="B2135" s="1">
        <v>41648</v>
      </c>
      <c r="C2135">
        <v>9</v>
      </c>
      <c r="D2135">
        <v>1</v>
      </c>
      <c r="E2135">
        <v>2014</v>
      </c>
      <c r="F2135" s="1">
        <v>41648</v>
      </c>
      <c r="G2135" t="s">
        <v>3570</v>
      </c>
      <c r="H2135" t="s">
        <v>293</v>
      </c>
      <c r="I2135" t="s">
        <v>613</v>
      </c>
      <c r="J2135" t="s">
        <v>614</v>
      </c>
      <c r="K2135" t="s">
        <v>36</v>
      </c>
      <c r="L2135" t="s">
        <v>37</v>
      </c>
      <c r="M2135" t="s">
        <v>38</v>
      </c>
      <c r="N2135" t="s">
        <v>28</v>
      </c>
      <c r="O2135" t="s">
        <v>48</v>
      </c>
      <c r="P2135" t="s">
        <v>1292</v>
      </c>
      <c r="Q2135">
        <v>1</v>
      </c>
      <c r="R2135">
        <v>48</v>
      </c>
      <c r="S2135">
        <v>-8</v>
      </c>
      <c r="T2135">
        <v>8</v>
      </c>
      <c r="U2135" t="b">
        <v>0</v>
      </c>
    </row>
    <row r="2136" spans="1:21" x14ac:dyDescent="0.25">
      <c r="A2136" t="s">
        <v>3569</v>
      </c>
      <c r="B2136" s="1">
        <v>41648</v>
      </c>
      <c r="C2136">
        <v>9</v>
      </c>
      <c r="D2136">
        <v>1</v>
      </c>
      <c r="E2136">
        <v>2014</v>
      </c>
      <c r="F2136" s="1">
        <v>41648</v>
      </c>
      <c r="G2136" t="s">
        <v>3570</v>
      </c>
      <c r="H2136" t="s">
        <v>293</v>
      </c>
      <c r="I2136" t="s">
        <v>613</v>
      </c>
      <c r="J2136" t="s">
        <v>614</v>
      </c>
      <c r="K2136" t="s">
        <v>36</v>
      </c>
      <c r="L2136" t="s">
        <v>37</v>
      </c>
      <c r="M2136" t="s">
        <v>38</v>
      </c>
      <c r="N2136" t="s">
        <v>28</v>
      </c>
      <c r="O2136" t="s">
        <v>48</v>
      </c>
      <c r="P2136" t="s">
        <v>2317</v>
      </c>
      <c r="Q2136">
        <v>1</v>
      </c>
      <c r="R2136">
        <v>26</v>
      </c>
      <c r="S2136">
        <v>-24</v>
      </c>
      <c r="T2136">
        <v>1</v>
      </c>
      <c r="U2136" t="b">
        <v>1</v>
      </c>
    </row>
    <row r="2137" spans="1:21" x14ac:dyDescent="0.25">
      <c r="A2137" t="s">
        <v>3569</v>
      </c>
      <c r="B2137" s="1">
        <v>41648</v>
      </c>
      <c r="C2137">
        <v>9</v>
      </c>
      <c r="D2137">
        <v>1</v>
      </c>
      <c r="E2137">
        <v>2014</v>
      </c>
      <c r="F2137" s="1">
        <v>41648</v>
      </c>
      <c r="G2137" t="s">
        <v>3570</v>
      </c>
      <c r="H2137" t="s">
        <v>293</v>
      </c>
      <c r="I2137" t="s">
        <v>613</v>
      </c>
      <c r="J2137" t="s">
        <v>614</v>
      </c>
      <c r="K2137" t="s">
        <v>36</v>
      </c>
      <c r="L2137" t="s">
        <v>37</v>
      </c>
      <c r="M2137" t="s">
        <v>38</v>
      </c>
      <c r="N2137" t="s">
        <v>28</v>
      </c>
      <c r="O2137" t="s">
        <v>48</v>
      </c>
      <c r="P2137" t="s">
        <v>3571</v>
      </c>
      <c r="Q2137">
        <v>1</v>
      </c>
      <c r="R2137">
        <v>16</v>
      </c>
      <c r="S2137">
        <v>-12</v>
      </c>
      <c r="T2137">
        <v>2</v>
      </c>
      <c r="U2137" t="b">
        <v>0</v>
      </c>
    </row>
    <row r="2138" spans="1:21" x14ac:dyDescent="0.25">
      <c r="A2138" t="s">
        <v>3569</v>
      </c>
      <c r="B2138" s="1">
        <v>41648</v>
      </c>
      <c r="C2138">
        <v>9</v>
      </c>
      <c r="D2138">
        <v>1</v>
      </c>
      <c r="E2138">
        <v>2014</v>
      </c>
      <c r="F2138" s="1">
        <v>41648</v>
      </c>
      <c r="G2138" t="s">
        <v>3570</v>
      </c>
      <c r="H2138" t="s">
        <v>293</v>
      </c>
      <c r="I2138" t="s">
        <v>613</v>
      </c>
      <c r="J2138" t="s">
        <v>614</v>
      </c>
      <c r="K2138" t="s">
        <v>36</v>
      </c>
      <c r="L2138" t="s">
        <v>37</v>
      </c>
      <c r="M2138" t="s">
        <v>38</v>
      </c>
      <c r="N2138" t="s">
        <v>28</v>
      </c>
      <c r="O2138" t="s">
        <v>151</v>
      </c>
      <c r="P2138" t="s">
        <v>1954</v>
      </c>
      <c r="Q2138">
        <v>1</v>
      </c>
      <c r="R2138">
        <v>12</v>
      </c>
      <c r="S2138">
        <v>-7</v>
      </c>
      <c r="T2138">
        <v>2</v>
      </c>
      <c r="U2138" t="b">
        <v>1</v>
      </c>
    </row>
    <row r="2139" spans="1:21" x14ac:dyDescent="0.25">
      <c r="A2139" t="s">
        <v>3569</v>
      </c>
      <c r="B2139" s="1">
        <v>41648</v>
      </c>
      <c r="C2139">
        <v>9</v>
      </c>
      <c r="D2139">
        <v>1</v>
      </c>
      <c r="E2139">
        <v>2014</v>
      </c>
      <c r="F2139" s="1">
        <v>41648</v>
      </c>
      <c r="G2139" t="s">
        <v>3570</v>
      </c>
      <c r="H2139" t="s">
        <v>293</v>
      </c>
      <c r="I2139" t="s">
        <v>613</v>
      </c>
      <c r="J2139" t="s">
        <v>614</v>
      </c>
      <c r="K2139" t="s">
        <v>36</v>
      </c>
      <c r="L2139" t="s">
        <v>37</v>
      </c>
      <c r="M2139" t="s">
        <v>38</v>
      </c>
      <c r="N2139" t="s">
        <v>56</v>
      </c>
      <c r="O2139" t="s">
        <v>57</v>
      </c>
      <c r="P2139" t="s">
        <v>3572</v>
      </c>
      <c r="Q2139">
        <v>1</v>
      </c>
      <c r="R2139">
        <v>76</v>
      </c>
      <c r="S2139">
        <v>-54</v>
      </c>
      <c r="T2139">
        <v>3</v>
      </c>
      <c r="U2139" t="b">
        <v>1</v>
      </c>
    </row>
    <row r="2140" spans="1:21" x14ac:dyDescent="0.25">
      <c r="A2140" t="s">
        <v>3573</v>
      </c>
      <c r="B2140" s="1">
        <v>41649</v>
      </c>
      <c r="C2140">
        <v>10</v>
      </c>
      <c r="D2140">
        <v>1</v>
      </c>
      <c r="E2140">
        <v>2014</v>
      </c>
      <c r="F2140" s="1">
        <v>41649</v>
      </c>
      <c r="G2140" t="s">
        <v>3574</v>
      </c>
      <c r="H2140" t="s">
        <v>320</v>
      </c>
      <c r="I2140" t="s">
        <v>321</v>
      </c>
      <c r="J2140" t="s">
        <v>321</v>
      </c>
      <c r="K2140" t="s">
        <v>36</v>
      </c>
      <c r="L2140" t="s">
        <v>26</v>
      </c>
      <c r="M2140" t="s">
        <v>98</v>
      </c>
      <c r="N2140" t="s">
        <v>56</v>
      </c>
      <c r="O2140" t="s">
        <v>185</v>
      </c>
      <c r="P2140" t="s">
        <v>3575</v>
      </c>
      <c r="Q2140">
        <v>0</v>
      </c>
      <c r="R2140">
        <v>320</v>
      </c>
      <c r="S2140">
        <v>144</v>
      </c>
      <c r="T2140">
        <v>1</v>
      </c>
      <c r="U2140" t="b">
        <v>0</v>
      </c>
    </row>
    <row r="2141" spans="1:21" x14ac:dyDescent="0.25">
      <c r="A2141" t="s">
        <v>3576</v>
      </c>
      <c r="B2141" s="1">
        <v>41649</v>
      </c>
      <c r="C2141">
        <v>10</v>
      </c>
      <c r="D2141">
        <v>1</v>
      </c>
      <c r="E2141">
        <v>2014</v>
      </c>
      <c r="F2141" s="1">
        <v>41649</v>
      </c>
      <c r="G2141" t="s">
        <v>3577</v>
      </c>
      <c r="H2141" t="s">
        <v>293</v>
      </c>
      <c r="I2141" t="s">
        <v>714</v>
      </c>
      <c r="J2141" t="s">
        <v>715</v>
      </c>
      <c r="K2141" t="s">
        <v>36</v>
      </c>
      <c r="L2141" t="s">
        <v>37</v>
      </c>
      <c r="M2141" t="s">
        <v>38</v>
      </c>
      <c r="N2141" t="s">
        <v>71</v>
      </c>
      <c r="O2141" t="s">
        <v>72</v>
      </c>
      <c r="P2141" t="s">
        <v>1802</v>
      </c>
      <c r="Q2141">
        <v>1</v>
      </c>
      <c r="R2141">
        <v>83</v>
      </c>
      <c r="S2141">
        <v>-48</v>
      </c>
      <c r="T2141">
        <v>1</v>
      </c>
      <c r="U2141" t="b">
        <v>0</v>
      </c>
    </row>
    <row r="2142" spans="1:21" x14ac:dyDescent="0.25">
      <c r="A2142" t="s">
        <v>3578</v>
      </c>
      <c r="B2142" s="1">
        <v>41649</v>
      </c>
      <c r="C2142">
        <v>10</v>
      </c>
      <c r="D2142">
        <v>1</v>
      </c>
      <c r="E2142">
        <v>2014</v>
      </c>
      <c r="F2142" s="1">
        <v>41649</v>
      </c>
      <c r="G2142" t="s">
        <v>1259</v>
      </c>
      <c r="H2142" t="s">
        <v>976</v>
      </c>
      <c r="I2142" t="s">
        <v>1840</v>
      </c>
      <c r="J2142" t="s">
        <v>3579</v>
      </c>
      <c r="K2142" t="s">
        <v>47</v>
      </c>
      <c r="L2142" t="s">
        <v>37</v>
      </c>
      <c r="M2142" t="s">
        <v>38</v>
      </c>
      <c r="N2142" t="s">
        <v>56</v>
      </c>
      <c r="O2142" t="s">
        <v>104</v>
      </c>
      <c r="P2142" t="s">
        <v>3580</v>
      </c>
      <c r="Q2142">
        <v>1</v>
      </c>
      <c r="R2142">
        <v>143</v>
      </c>
      <c r="S2142">
        <v>-129</v>
      </c>
      <c r="T2142">
        <v>2</v>
      </c>
      <c r="U2142" t="b">
        <v>0</v>
      </c>
    </row>
    <row r="2143" spans="1:21" x14ac:dyDescent="0.25">
      <c r="A2143" t="s">
        <v>3581</v>
      </c>
      <c r="B2143" s="1">
        <v>41650</v>
      </c>
      <c r="C2143">
        <v>11</v>
      </c>
      <c r="D2143">
        <v>1</v>
      </c>
      <c r="E2143">
        <v>2014</v>
      </c>
      <c r="F2143" s="1">
        <v>41650</v>
      </c>
      <c r="G2143" t="s">
        <v>1318</v>
      </c>
      <c r="H2143" t="s">
        <v>67</v>
      </c>
      <c r="I2143" t="s">
        <v>68</v>
      </c>
      <c r="J2143" t="s">
        <v>1254</v>
      </c>
      <c r="K2143" t="s">
        <v>25</v>
      </c>
      <c r="L2143" t="s">
        <v>70</v>
      </c>
      <c r="M2143" t="s">
        <v>27</v>
      </c>
      <c r="N2143" t="s">
        <v>28</v>
      </c>
      <c r="O2143" t="s">
        <v>227</v>
      </c>
      <c r="P2143" t="s">
        <v>3553</v>
      </c>
      <c r="Q2143">
        <v>0</v>
      </c>
      <c r="R2143">
        <v>17</v>
      </c>
      <c r="S2143">
        <v>3</v>
      </c>
      <c r="T2143">
        <v>2</v>
      </c>
      <c r="U2143" t="b">
        <v>0</v>
      </c>
    </row>
    <row r="2144" spans="1:21" x14ac:dyDescent="0.25">
      <c r="A2144" t="s">
        <v>3582</v>
      </c>
      <c r="B2144" s="1">
        <v>41650</v>
      </c>
      <c r="C2144">
        <v>11</v>
      </c>
      <c r="D2144">
        <v>1</v>
      </c>
      <c r="E2144">
        <v>2014</v>
      </c>
      <c r="F2144" s="1">
        <v>41650</v>
      </c>
      <c r="G2144" t="s">
        <v>3583</v>
      </c>
      <c r="H2144" t="s">
        <v>120</v>
      </c>
      <c r="I2144" t="s">
        <v>778</v>
      </c>
      <c r="J2144" t="s">
        <v>2215</v>
      </c>
      <c r="K2144" t="s">
        <v>47</v>
      </c>
      <c r="L2144" t="s">
        <v>26</v>
      </c>
      <c r="M2144" t="s">
        <v>27</v>
      </c>
      <c r="N2144" t="s">
        <v>56</v>
      </c>
      <c r="O2144" t="s">
        <v>81</v>
      </c>
      <c r="P2144" t="s">
        <v>2909</v>
      </c>
      <c r="Q2144">
        <v>0</v>
      </c>
      <c r="R2144">
        <v>59</v>
      </c>
      <c r="S2144">
        <v>8</v>
      </c>
      <c r="T2144">
        <v>2</v>
      </c>
      <c r="U2144" t="b">
        <v>0</v>
      </c>
    </row>
    <row r="2145" spans="1:21" x14ac:dyDescent="0.25">
      <c r="A2145" t="s">
        <v>3584</v>
      </c>
      <c r="B2145" s="1">
        <v>41651</v>
      </c>
      <c r="C2145">
        <v>12</v>
      </c>
      <c r="D2145">
        <v>1</v>
      </c>
      <c r="E2145">
        <v>2014</v>
      </c>
      <c r="F2145" s="1">
        <v>41651</v>
      </c>
      <c r="G2145" t="s">
        <v>509</v>
      </c>
      <c r="H2145" t="s">
        <v>61</v>
      </c>
      <c r="I2145" t="s">
        <v>108</v>
      </c>
      <c r="J2145" t="s">
        <v>456</v>
      </c>
      <c r="K2145" t="s">
        <v>36</v>
      </c>
      <c r="L2145" t="s">
        <v>37</v>
      </c>
      <c r="M2145" t="s">
        <v>38</v>
      </c>
      <c r="N2145" t="s">
        <v>28</v>
      </c>
      <c r="O2145" t="s">
        <v>39</v>
      </c>
      <c r="P2145" t="s">
        <v>1238</v>
      </c>
      <c r="Q2145">
        <v>0</v>
      </c>
      <c r="R2145">
        <v>46</v>
      </c>
      <c r="S2145">
        <v>13</v>
      </c>
      <c r="T2145">
        <v>3</v>
      </c>
      <c r="U2145" t="b">
        <v>1</v>
      </c>
    </row>
    <row r="2146" spans="1:21" x14ac:dyDescent="0.25">
      <c r="A2146" t="s">
        <v>3585</v>
      </c>
      <c r="B2146" s="1">
        <v>41651</v>
      </c>
      <c r="C2146">
        <v>12</v>
      </c>
      <c r="D2146">
        <v>1</v>
      </c>
      <c r="E2146">
        <v>2014</v>
      </c>
      <c r="F2146" s="1">
        <v>41651</v>
      </c>
      <c r="G2146" t="s">
        <v>1060</v>
      </c>
      <c r="H2146" t="s">
        <v>293</v>
      </c>
      <c r="I2146" t="s">
        <v>1276</v>
      </c>
      <c r="J2146" t="s">
        <v>3586</v>
      </c>
      <c r="K2146" t="s">
        <v>36</v>
      </c>
      <c r="L2146" t="s">
        <v>70</v>
      </c>
      <c r="M2146" t="s">
        <v>38</v>
      </c>
      <c r="N2146" t="s">
        <v>28</v>
      </c>
      <c r="O2146" t="s">
        <v>39</v>
      </c>
      <c r="P2146" t="s">
        <v>3587</v>
      </c>
      <c r="Q2146">
        <v>1</v>
      </c>
      <c r="R2146">
        <v>16</v>
      </c>
      <c r="S2146">
        <v>-5</v>
      </c>
      <c r="T2146">
        <v>3</v>
      </c>
      <c r="U2146" t="b">
        <v>1</v>
      </c>
    </row>
    <row r="2147" spans="1:21" x14ac:dyDescent="0.25">
      <c r="A2147" t="s">
        <v>3588</v>
      </c>
      <c r="B2147" s="1">
        <v>41651</v>
      </c>
      <c r="C2147">
        <v>12</v>
      </c>
      <c r="D2147">
        <v>1</v>
      </c>
      <c r="E2147">
        <v>2014</v>
      </c>
      <c r="F2147" s="1">
        <v>41651</v>
      </c>
      <c r="G2147" t="s">
        <v>2363</v>
      </c>
      <c r="H2147" t="s">
        <v>61</v>
      </c>
      <c r="I2147" t="s">
        <v>62</v>
      </c>
      <c r="J2147" t="s">
        <v>2054</v>
      </c>
      <c r="K2147" t="s">
        <v>36</v>
      </c>
      <c r="L2147" t="s">
        <v>70</v>
      </c>
      <c r="M2147" t="s">
        <v>38</v>
      </c>
      <c r="N2147" t="s">
        <v>28</v>
      </c>
      <c r="O2147" t="s">
        <v>48</v>
      </c>
      <c r="P2147" t="s">
        <v>1904</v>
      </c>
      <c r="Q2147">
        <v>0</v>
      </c>
      <c r="R2147">
        <v>147</v>
      </c>
      <c r="S2147">
        <v>73</v>
      </c>
      <c r="T2147">
        <v>3</v>
      </c>
      <c r="U2147" t="b">
        <v>1</v>
      </c>
    </row>
    <row r="2148" spans="1:21" x14ac:dyDescent="0.25">
      <c r="A2148" t="s">
        <v>3588</v>
      </c>
      <c r="B2148" s="1">
        <v>41651</v>
      </c>
      <c r="C2148">
        <v>12</v>
      </c>
      <c r="D2148">
        <v>1</v>
      </c>
      <c r="E2148">
        <v>2014</v>
      </c>
      <c r="F2148" s="1">
        <v>41651</v>
      </c>
      <c r="G2148" t="s">
        <v>2363</v>
      </c>
      <c r="H2148" t="s">
        <v>61</v>
      </c>
      <c r="I2148" t="s">
        <v>62</v>
      </c>
      <c r="J2148" t="s">
        <v>2054</v>
      </c>
      <c r="K2148" t="s">
        <v>36</v>
      </c>
      <c r="L2148" t="s">
        <v>70</v>
      </c>
      <c r="M2148" t="s">
        <v>38</v>
      </c>
      <c r="N2148" t="s">
        <v>28</v>
      </c>
      <c r="O2148" t="s">
        <v>54</v>
      </c>
      <c r="P2148" t="s">
        <v>3589</v>
      </c>
      <c r="Q2148">
        <v>0</v>
      </c>
      <c r="R2148">
        <v>16</v>
      </c>
      <c r="S2148">
        <v>2</v>
      </c>
      <c r="T2148">
        <v>1</v>
      </c>
      <c r="U2148" t="b">
        <v>0</v>
      </c>
    </row>
    <row r="2149" spans="1:21" x14ac:dyDescent="0.25">
      <c r="A2149" t="s">
        <v>3590</v>
      </c>
      <c r="B2149" s="1">
        <v>41651</v>
      </c>
      <c r="C2149">
        <v>12</v>
      </c>
      <c r="D2149">
        <v>1</v>
      </c>
      <c r="E2149">
        <v>2014</v>
      </c>
      <c r="F2149" s="1">
        <v>41651</v>
      </c>
      <c r="G2149" t="s">
        <v>2531</v>
      </c>
      <c r="H2149" t="s">
        <v>33</v>
      </c>
      <c r="I2149" t="s">
        <v>34</v>
      </c>
      <c r="J2149" t="s">
        <v>609</v>
      </c>
      <c r="K2149" t="s">
        <v>36</v>
      </c>
      <c r="L2149" t="s">
        <v>70</v>
      </c>
      <c r="M2149" t="s">
        <v>38</v>
      </c>
      <c r="N2149" t="s">
        <v>28</v>
      </c>
      <c r="O2149" t="s">
        <v>39</v>
      </c>
      <c r="P2149" t="s">
        <v>1983</v>
      </c>
      <c r="Q2149">
        <v>0</v>
      </c>
      <c r="R2149">
        <v>87</v>
      </c>
      <c r="S2149">
        <v>9</v>
      </c>
      <c r="T2149">
        <v>7</v>
      </c>
      <c r="U2149" t="b">
        <v>1</v>
      </c>
    </row>
    <row r="2150" spans="1:21" x14ac:dyDescent="0.25">
      <c r="A2150" t="s">
        <v>3590</v>
      </c>
      <c r="B2150" s="1">
        <v>41651</v>
      </c>
      <c r="C2150">
        <v>12</v>
      </c>
      <c r="D2150">
        <v>1</v>
      </c>
      <c r="E2150">
        <v>2014</v>
      </c>
      <c r="F2150" s="1">
        <v>41651</v>
      </c>
      <c r="G2150" t="s">
        <v>2531</v>
      </c>
      <c r="H2150" t="s">
        <v>33</v>
      </c>
      <c r="I2150" t="s">
        <v>34</v>
      </c>
      <c r="J2150" t="s">
        <v>609</v>
      </c>
      <c r="K2150" t="s">
        <v>36</v>
      </c>
      <c r="L2150" t="s">
        <v>70</v>
      </c>
      <c r="M2150" t="s">
        <v>38</v>
      </c>
      <c r="N2150" t="s">
        <v>28</v>
      </c>
      <c r="O2150" t="s">
        <v>111</v>
      </c>
      <c r="P2150" t="s">
        <v>3591</v>
      </c>
      <c r="Q2150">
        <v>0</v>
      </c>
      <c r="R2150">
        <v>226</v>
      </c>
      <c r="S2150">
        <v>61</v>
      </c>
      <c r="T2150">
        <v>6</v>
      </c>
      <c r="U2150" t="b">
        <v>0</v>
      </c>
    </row>
    <row r="2151" spans="1:21" x14ac:dyDescent="0.25">
      <c r="A2151" t="s">
        <v>3592</v>
      </c>
      <c r="B2151" s="1">
        <v>41671</v>
      </c>
      <c r="C2151">
        <v>1</v>
      </c>
      <c r="D2151">
        <v>2</v>
      </c>
      <c r="E2151">
        <v>2014</v>
      </c>
      <c r="F2151" s="1">
        <v>41671</v>
      </c>
      <c r="G2151" t="s">
        <v>2445</v>
      </c>
      <c r="H2151" t="s">
        <v>120</v>
      </c>
      <c r="I2151" t="s">
        <v>1469</v>
      </c>
      <c r="J2151" t="s">
        <v>1470</v>
      </c>
      <c r="K2151" t="s">
        <v>47</v>
      </c>
      <c r="L2151" t="s">
        <v>26</v>
      </c>
      <c r="M2151" t="s">
        <v>98</v>
      </c>
      <c r="N2151" t="s">
        <v>28</v>
      </c>
      <c r="O2151" t="s">
        <v>227</v>
      </c>
      <c r="P2151" t="s">
        <v>3593</v>
      </c>
      <c r="Q2151">
        <v>0</v>
      </c>
      <c r="R2151">
        <v>9</v>
      </c>
      <c r="S2151">
        <v>4</v>
      </c>
      <c r="T2151">
        <v>1</v>
      </c>
      <c r="U2151" t="b">
        <v>0</v>
      </c>
    </row>
    <row r="2152" spans="1:21" x14ac:dyDescent="0.25">
      <c r="A2152" t="s">
        <v>3594</v>
      </c>
      <c r="B2152" s="1">
        <v>41674</v>
      </c>
      <c r="C2152">
        <v>4</v>
      </c>
      <c r="D2152">
        <v>2</v>
      </c>
      <c r="E2152">
        <v>2014</v>
      </c>
      <c r="F2152" s="1">
        <v>41674</v>
      </c>
      <c r="G2152" t="s">
        <v>2868</v>
      </c>
      <c r="H2152" t="s">
        <v>33</v>
      </c>
      <c r="I2152" t="s">
        <v>389</v>
      </c>
      <c r="J2152" t="s">
        <v>389</v>
      </c>
      <c r="K2152" t="s">
        <v>36</v>
      </c>
      <c r="L2152" t="s">
        <v>26</v>
      </c>
      <c r="M2152" t="s">
        <v>38</v>
      </c>
      <c r="N2152" t="s">
        <v>71</v>
      </c>
      <c r="O2152" t="s">
        <v>72</v>
      </c>
      <c r="P2152" t="s">
        <v>2852</v>
      </c>
      <c r="Q2152">
        <v>0</v>
      </c>
      <c r="R2152">
        <v>1157</v>
      </c>
      <c r="S2152">
        <v>-13</v>
      </c>
      <c r="T2152">
        <v>9</v>
      </c>
      <c r="U2152" t="b">
        <v>0</v>
      </c>
    </row>
    <row r="2153" spans="1:21" x14ac:dyDescent="0.25">
      <c r="A2153" t="s">
        <v>3594</v>
      </c>
      <c r="B2153" s="1">
        <v>41674</v>
      </c>
      <c r="C2153">
        <v>4</v>
      </c>
      <c r="D2153">
        <v>2</v>
      </c>
      <c r="E2153">
        <v>2014</v>
      </c>
      <c r="F2153" s="1">
        <v>41674</v>
      </c>
      <c r="G2153" t="s">
        <v>2868</v>
      </c>
      <c r="H2153" t="s">
        <v>33</v>
      </c>
      <c r="I2153" t="s">
        <v>389</v>
      </c>
      <c r="J2153" t="s">
        <v>389</v>
      </c>
      <c r="K2153" t="s">
        <v>36</v>
      </c>
      <c r="L2153" t="s">
        <v>26</v>
      </c>
      <c r="M2153" t="s">
        <v>38</v>
      </c>
      <c r="N2153" t="s">
        <v>28</v>
      </c>
      <c r="O2153" t="s">
        <v>39</v>
      </c>
      <c r="P2153" t="s">
        <v>3595</v>
      </c>
      <c r="Q2153">
        <v>0</v>
      </c>
      <c r="R2153">
        <v>105</v>
      </c>
      <c r="S2153">
        <v>25</v>
      </c>
      <c r="T2153">
        <v>2</v>
      </c>
      <c r="U2153" t="b">
        <v>1</v>
      </c>
    </row>
    <row r="2154" spans="1:21" x14ac:dyDescent="0.25">
      <c r="A2154" t="s">
        <v>3594</v>
      </c>
      <c r="B2154" s="1">
        <v>41674</v>
      </c>
      <c r="C2154">
        <v>4</v>
      </c>
      <c r="D2154">
        <v>2</v>
      </c>
      <c r="E2154">
        <v>2014</v>
      </c>
      <c r="F2154" s="1">
        <v>41674</v>
      </c>
      <c r="G2154" t="s">
        <v>2868</v>
      </c>
      <c r="H2154" t="s">
        <v>33</v>
      </c>
      <c r="I2154" t="s">
        <v>389</v>
      </c>
      <c r="J2154" t="s">
        <v>389</v>
      </c>
      <c r="K2154" t="s">
        <v>36</v>
      </c>
      <c r="L2154" t="s">
        <v>26</v>
      </c>
      <c r="M2154" t="s">
        <v>38</v>
      </c>
      <c r="N2154" t="s">
        <v>28</v>
      </c>
      <c r="O2154" t="s">
        <v>54</v>
      </c>
      <c r="P2154" t="s">
        <v>786</v>
      </c>
      <c r="Q2154">
        <v>0</v>
      </c>
      <c r="R2154">
        <v>360</v>
      </c>
      <c r="S2154">
        <v>32</v>
      </c>
      <c r="T2154">
        <v>3</v>
      </c>
      <c r="U2154" t="b">
        <v>0</v>
      </c>
    </row>
    <row r="2155" spans="1:21" x14ac:dyDescent="0.25">
      <c r="A2155" t="s">
        <v>3596</v>
      </c>
      <c r="B2155" s="1">
        <v>41674</v>
      </c>
      <c r="C2155">
        <v>4</v>
      </c>
      <c r="D2155">
        <v>2</v>
      </c>
      <c r="E2155">
        <v>2014</v>
      </c>
      <c r="F2155" s="1">
        <v>41674</v>
      </c>
      <c r="G2155" t="s">
        <v>920</v>
      </c>
      <c r="H2155" t="s">
        <v>23</v>
      </c>
      <c r="I2155" t="s">
        <v>24</v>
      </c>
      <c r="J2155" t="s">
        <v>1273</v>
      </c>
      <c r="K2155" t="s">
        <v>25</v>
      </c>
      <c r="L2155" t="s">
        <v>37</v>
      </c>
      <c r="M2155" t="s">
        <v>38</v>
      </c>
      <c r="N2155" t="s">
        <v>28</v>
      </c>
      <c r="O2155" t="s">
        <v>54</v>
      </c>
      <c r="P2155" t="s">
        <v>2529</v>
      </c>
      <c r="Q2155">
        <v>1</v>
      </c>
      <c r="R2155">
        <v>72</v>
      </c>
      <c r="S2155">
        <v>-6</v>
      </c>
      <c r="T2155">
        <v>3</v>
      </c>
      <c r="U2155" t="b">
        <v>1</v>
      </c>
    </row>
    <row r="2156" spans="1:21" x14ac:dyDescent="0.25">
      <c r="A2156" t="s">
        <v>3594</v>
      </c>
      <c r="B2156" s="1">
        <v>41674</v>
      </c>
      <c r="C2156">
        <v>4</v>
      </c>
      <c r="D2156">
        <v>2</v>
      </c>
      <c r="E2156">
        <v>2014</v>
      </c>
      <c r="F2156" s="1">
        <v>41674</v>
      </c>
      <c r="G2156" t="s">
        <v>2868</v>
      </c>
      <c r="H2156" t="s">
        <v>33</v>
      </c>
      <c r="I2156" t="s">
        <v>389</v>
      </c>
      <c r="J2156" t="s">
        <v>389</v>
      </c>
      <c r="K2156" t="s">
        <v>36</v>
      </c>
      <c r="L2156" t="s">
        <v>26</v>
      </c>
      <c r="M2156" t="s">
        <v>38</v>
      </c>
      <c r="N2156" t="s">
        <v>56</v>
      </c>
      <c r="O2156" t="s">
        <v>104</v>
      </c>
      <c r="P2156" t="s">
        <v>1058</v>
      </c>
      <c r="Q2156">
        <v>0</v>
      </c>
      <c r="R2156">
        <v>252</v>
      </c>
      <c r="S2156">
        <v>56</v>
      </c>
      <c r="T2156">
        <v>2</v>
      </c>
      <c r="U2156" t="b">
        <v>0</v>
      </c>
    </row>
    <row r="2157" spans="1:21" x14ac:dyDescent="0.25">
      <c r="A2157" t="s">
        <v>3597</v>
      </c>
      <c r="B2157" s="1">
        <v>41675</v>
      </c>
      <c r="C2157">
        <v>5</v>
      </c>
      <c r="D2157">
        <v>2</v>
      </c>
      <c r="E2157">
        <v>2014</v>
      </c>
      <c r="F2157" s="1">
        <v>41675</v>
      </c>
      <c r="G2157" t="s">
        <v>3598</v>
      </c>
      <c r="H2157" t="s">
        <v>61</v>
      </c>
      <c r="I2157" t="s">
        <v>108</v>
      </c>
      <c r="J2157" t="s">
        <v>3599</v>
      </c>
      <c r="K2157" t="s">
        <v>36</v>
      </c>
      <c r="L2157" t="s">
        <v>37</v>
      </c>
      <c r="M2157" t="s">
        <v>98</v>
      </c>
      <c r="N2157" t="s">
        <v>28</v>
      </c>
      <c r="O2157" t="s">
        <v>48</v>
      </c>
      <c r="P2157" t="s">
        <v>3600</v>
      </c>
      <c r="Q2157">
        <v>0</v>
      </c>
      <c r="R2157">
        <v>40</v>
      </c>
      <c r="S2157">
        <v>10</v>
      </c>
      <c r="T2157">
        <v>2</v>
      </c>
      <c r="U2157" t="b">
        <v>1</v>
      </c>
    </row>
    <row r="2158" spans="1:21" x14ac:dyDescent="0.25">
      <c r="A2158" t="s">
        <v>3601</v>
      </c>
      <c r="B2158" s="1">
        <v>41675</v>
      </c>
      <c r="C2158">
        <v>5</v>
      </c>
      <c r="D2158">
        <v>2</v>
      </c>
      <c r="E2158">
        <v>2014</v>
      </c>
      <c r="F2158" s="1">
        <v>41675</v>
      </c>
      <c r="G2158" t="s">
        <v>275</v>
      </c>
      <c r="H2158" t="s">
        <v>61</v>
      </c>
      <c r="I2158" t="s">
        <v>308</v>
      </c>
      <c r="J2158" t="s">
        <v>3602</v>
      </c>
      <c r="K2158" t="s">
        <v>36</v>
      </c>
      <c r="L2158" t="s">
        <v>37</v>
      </c>
      <c r="M2158" t="s">
        <v>98</v>
      </c>
      <c r="N2158" t="s">
        <v>28</v>
      </c>
      <c r="O2158" t="s">
        <v>54</v>
      </c>
      <c r="P2158" t="s">
        <v>3603</v>
      </c>
      <c r="Q2158">
        <v>0</v>
      </c>
      <c r="R2158">
        <v>355</v>
      </c>
      <c r="S2158">
        <v>-4</v>
      </c>
      <c r="T2158">
        <v>2</v>
      </c>
      <c r="U2158" t="b">
        <v>1</v>
      </c>
    </row>
    <row r="2159" spans="1:21" x14ac:dyDescent="0.25">
      <c r="A2159" t="s">
        <v>3604</v>
      </c>
      <c r="B2159" s="1">
        <v>41675</v>
      </c>
      <c r="C2159">
        <v>5</v>
      </c>
      <c r="D2159">
        <v>2</v>
      </c>
      <c r="E2159">
        <v>2014</v>
      </c>
      <c r="F2159" s="1">
        <v>41675</v>
      </c>
      <c r="G2159" t="s">
        <v>543</v>
      </c>
      <c r="H2159" t="s">
        <v>61</v>
      </c>
      <c r="I2159" t="s">
        <v>326</v>
      </c>
      <c r="J2159" t="s">
        <v>3605</v>
      </c>
      <c r="K2159" t="s">
        <v>36</v>
      </c>
      <c r="L2159" t="s">
        <v>37</v>
      </c>
      <c r="M2159" t="s">
        <v>27</v>
      </c>
      <c r="N2159" t="s">
        <v>28</v>
      </c>
      <c r="O2159" t="s">
        <v>54</v>
      </c>
      <c r="P2159" t="s">
        <v>775</v>
      </c>
      <c r="Q2159">
        <v>0</v>
      </c>
      <c r="R2159">
        <v>54</v>
      </c>
      <c r="S2159">
        <v>1</v>
      </c>
      <c r="T2159">
        <v>2</v>
      </c>
      <c r="U2159" t="b">
        <v>1</v>
      </c>
    </row>
    <row r="2160" spans="1:21" x14ac:dyDescent="0.25">
      <c r="A2160" t="s">
        <v>3606</v>
      </c>
      <c r="B2160" s="1">
        <v>41675</v>
      </c>
      <c r="C2160">
        <v>5</v>
      </c>
      <c r="D2160">
        <v>2</v>
      </c>
      <c r="E2160">
        <v>2014</v>
      </c>
      <c r="F2160" s="1">
        <v>41675</v>
      </c>
      <c r="G2160" t="s">
        <v>3607</v>
      </c>
      <c r="H2160" t="s">
        <v>67</v>
      </c>
      <c r="I2160" t="s">
        <v>68</v>
      </c>
      <c r="J2160" t="s">
        <v>1970</v>
      </c>
      <c r="K2160" t="s">
        <v>25</v>
      </c>
      <c r="L2160" t="s">
        <v>37</v>
      </c>
      <c r="M2160" t="s">
        <v>98</v>
      </c>
      <c r="N2160" t="s">
        <v>28</v>
      </c>
      <c r="O2160" t="s">
        <v>48</v>
      </c>
      <c r="P2160" t="s">
        <v>2505</v>
      </c>
      <c r="Q2160">
        <v>0</v>
      </c>
      <c r="R2160">
        <v>155</v>
      </c>
      <c r="S2160">
        <v>26</v>
      </c>
      <c r="T2160">
        <v>3</v>
      </c>
      <c r="U2160" t="b">
        <v>0</v>
      </c>
    </row>
    <row r="2161" spans="1:21" x14ac:dyDescent="0.25">
      <c r="A2161" t="s">
        <v>3608</v>
      </c>
      <c r="B2161" s="1">
        <v>41675</v>
      </c>
      <c r="C2161">
        <v>5</v>
      </c>
      <c r="D2161">
        <v>2</v>
      </c>
      <c r="E2161">
        <v>2014</v>
      </c>
      <c r="F2161" s="1">
        <v>41675</v>
      </c>
      <c r="G2161" t="s">
        <v>3609</v>
      </c>
      <c r="H2161" t="s">
        <v>44</v>
      </c>
      <c r="I2161" t="s">
        <v>280</v>
      </c>
      <c r="J2161" t="s">
        <v>281</v>
      </c>
      <c r="K2161" t="s">
        <v>47</v>
      </c>
      <c r="L2161" t="s">
        <v>26</v>
      </c>
      <c r="M2161" t="s">
        <v>27</v>
      </c>
      <c r="N2161" t="s">
        <v>28</v>
      </c>
      <c r="O2161" t="s">
        <v>54</v>
      </c>
      <c r="P2161" t="s">
        <v>1663</v>
      </c>
      <c r="Q2161">
        <v>0</v>
      </c>
      <c r="R2161">
        <v>37</v>
      </c>
      <c r="S2161">
        <v>-6</v>
      </c>
      <c r="T2161">
        <v>1</v>
      </c>
      <c r="U2161" t="b">
        <v>1</v>
      </c>
    </row>
    <row r="2162" spans="1:21" x14ac:dyDescent="0.25">
      <c r="A2162" t="s">
        <v>3608</v>
      </c>
      <c r="B2162" s="1">
        <v>41675</v>
      </c>
      <c r="C2162">
        <v>5</v>
      </c>
      <c r="D2162">
        <v>2</v>
      </c>
      <c r="E2162">
        <v>2014</v>
      </c>
      <c r="F2162" s="1">
        <v>41675</v>
      </c>
      <c r="G2162" t="s">
        <v>3609</v>
      </c>
      <c r="H2162" t="s">
        <v>44</v>
      </c>
      <c r="I2162" t="s">
        <v>280</v>
      </c>
      <c r="J2162" t="s">
        <v>281</v>
      </c>
      <c r="K2162" t="s">
        <v>47</v>
      </c>
      <c r="L2162" t="s">
        <v>26</v>
      </c>
      <c r="M2162" t="s">
        <v>27</v>
      </c>
      <c r="N2162" t="s">
        <v>56</v>
      </c>
      <c r="O2162" t="s">
        <v>81</v>
      </c>
      <c r="P2162" t="s">
        <v>3610</v>
      </c>
      <c r="Q2162">
        <v>0</v>
      </c>
      <c r="R2162">
        <v>28</v>
      </c>
      <c r="S2162">
        <v>1</v>
      </c>
      <c r="T2162">
        <v>1</v>
      </c>
      <c r="U2162" t="b">
        <v>0</v>
      </c>
    </row>
    <row r="2163" spans="1:21" x14ac:dyDescent="0.25">
      <c r="A2163" t="s">
        <v>3611</v>
      </c>
      <c r="B2163" s="1">
        <v>41675</v>
      </c>
      <c r="C2163">
        <v>5</v>
      </c>
      <c r="D2163">
        <v>2</v>
      </c>
      <c r="E2163">
        <v>2014</v>
      </c>
      <c r="F2163" s="1">
        <v>41675</v>
      </c>
      <c r="G2163" t="s">
        <v>2596</v>
      </c>
      <c r="H2163" t="s">
        <v>293</v>
      </c>
      <c r="I2163" t="s">
        <v>1319</v>
      </c>
      <c r="J2163" t="s">
        <v>2618</v>
      </c>
      <c r="K2163" t="s">
        <v>36</v>
      </c>
      <c r="L2163" t="s">
        <v>37</v>
      </c>
      <c r="M2163" t="s">
        <v>38</v>
      </c>
      <c r="N2163" t="s">
        <v>28</v>
      </c>
      <c r="O2163" t="s">
        <v>29</v>
      </c>
      <c r="P2163" t="s">
        <v>2722</v>
      </c>
      <c r="Q2163">
        <v>1</v>
      </c>
      <c r="R2163">
        <v>82</v>
      </c>
      <c r="S2163">
        <v>-39</v>
      </c>
      <c r="T2163">
        <v>5</v>
      </c>
      <c r="U2163" t="b">
        <v>1</v>
      </c>
    </row>
    <row r="2164" spans="1:21" x14ac:dyDescent="0.25">
      <c r="A2164" t="s">
        <v>3612</v>
      </c>
      <c r="B2164" s="1">
        <v>41675</v>
      </c>
      <c r="C2164">
        <v>5</v>
      </c>
      <c r="D2164">
        <v>2</v>
      </c>
      <c r="E2164">
        <v>2014</v>
      </c>
      <c r="F2164" s="1">
        <v>41675</v>
      </c>
      <c r="G2164" t="s">
        <v>346</v>
      </c>
      <c r="H2164" t="s">
        <v>44</v>
      </c>
      <c r="I2164" t="s">
        <v>178</v>
      </c>
      <c r="J2164" t="s">
        <v>3613</v>
      </c>
      <c r="K2164" t="s">
        <v>47</v>
      </c>
      <c r="L2164" t="s">
        <v>26</v>
      </c>
      <c r="M2164" t="s">
        <v>27</v>
      </c>
      <c r="N2164" t="s">
        <v>28</v>
      </c>
      <c r="O2164" t="s">
        <v>29</v>
      </c>
      <c r="P2164" t="s">
        <v>3614</v>
      </c>
      <c r="Q2164">
        <v>0</v>
      </c>
      <c r="R2164">
        <v>53</v>
      </c>
      <c r="S2164">
        <v>11</v>
      </c>
      <c r="T2164">
        <v>3</v>
      </c>
      <c r="U2164" t="b">
        <v>1</v>
      </c>
    </row>
    <row r="2165" spans="1:21" x14ac:dyDescent="0.25">
      <c r="A2165" t="s">
        <v>3611</v>
      </c>
      <c r="B2165" s="1">
        <v>41675</v>
      </c>
      <c r="C2165">
        <v>5</v>
      </c>
      <c r="D2165">
        <v>2</v>
      </c>
      <c r="E2165">
        <v>2014</v>
      </c>
      <c r="F2165" s="1">
        <v>41675</v>
      </c>
      <c r="G2165" t="s">
        <v>2596</v>
      </c>
      <c r="H2165" t="s">
        <v>293</v>
      </c>
      <c r="I2165" t="s">
        <v>1319</v>
      </c>
      <c r="J2165" t="s">
        <v>2618</v>
      </c>
      <c r="K2165" t="s">
        <v>36</v>
      </c>
      <c r="L2165" t="s">
        <v>37</v>
      </c>
      <c r="M2165" t="s">
        <v>38</v>
      </c>
      <c r="N2165" t="s">
        <v>56</v>
      </c>
      <c r="O2165" t="s">
        <v>104</v>
      </c>
      <c r="P2165" t="s">
        <v>2047</v>
      </c>
      <c r="Q2165">
        <v>1</v>
      </c>
      <c r="R2165">
        <v>72</v>
      </c>
      <c r="S2165">
        <v>-49</v>
      </c>
      <c r="T2165">
        <v>1</v>
      </c>
      <c r="U2165" t="b">
        <v>0</v>
      </c>
    </row>
    <row r="2166" spans="1:21" x14ac:dyDescent="0.25">
      <c r="A2166" t="s">
        <v>3615</v>
      </c>
      <c r="B2166" s="1">
        <v>41675</v>
      </c>
      <c r="C2166">
        <v>5</v>
      </c>
      <c r="D2166">
        <v>2</v>
      </c>
      <c r="E2166">
        <v>2014</v>
      </c>
      <c r="F2166" s="1">
        <v>41675</v>
      </c>
      <c r="G2166" t="s">
        <v>1616</v>
      </c>
      <c r="H2166" t="s">
        <v>67</v>
      </c>
      <c r="I2166" t="s">
        <v>68</v>
      </c>
      <c r="J2166" t="s">
        <v>1706</v>
      </c>
      <c r="K2166" t="s">
        <v>25</v>
      </c>
      <c r="L2166" t="s">
        <v>37</v>
      </c>
      <c r="M2166" t="s">
        <v>38</v>
      </c>
      <c r="N2166" t="s">
        <v>28</v>
      </c>
      <c r="O2166" t="s">
        <v>48</v>
      </c>
      <c r="P2166" t="s">
        <v>1626</v>
      </c>
      <c r="Q2166">
        <v>0</v>
      </c>
      <c r="R2166">
        <v>106</v>
      </c>
      <c r="S2166">
        <v>2</v>
      </c>
      <c r="T2166">
        <v>4</v>
      </c>
      <c r="U2166" t="b">
        <v>0</v>
      </c>
    </row>
    <row r="2167" spans="1:21" x14ac:dyDescent="0.25">
      <c r="A2167" t="s">
        <v>3616</v>
      </c>
      <c r="B2167" s="1">
        <v>41676</v>
      </c>
      <c r="C2167">
        <v>6</v>
      </c>
      <c r="D2167">
        <v>2</v>
      </c>
      <c r="E2167">
        <v>2014</v>
      </c>
      <c r="F2167" s="1">
        <v>41676</v>
      </c>
      <c r="G2167" t="s">
        <v>1674</v>
      </c>
      <c r="H2167" t="s">
        <v>61</v>
      </c>
      <c r="I2167" t="s">
        <v>108</v>
      </c>
      <c r="J2167" t="s">
        <v>3617</v>
      </c>
      <c r="K2167" t="s">
        <v>36</v>
      </c>
      <c r="L2167" t="s">
        <v>70</v>
      </c>
      <c r="M2167" t="s">
        <v>27</v>
      </c>
      <c r="N2167" t="s">
        <v>28</v>
      </c>
      <c r="O2167" t="s">
        <v>151</v>
      </c>
      <c r="P2167" t="s">
        <v>1871</v>
      </c>
      <c r="Q2167">
        <v>0</v>
      </c>
      <c r="R2167">
        <v>80</v>
      </c>
      <c r="S2167">
        <v>12</v>
      </c>
      <c r="T2167">
        <v>7</v>
      </c>
      <c r="U2167" t="b">
        <v>1</v>
      </c>
    </row>
    <row r="2168" spans="1:21" x14ac:dyDescent="0.25">
      <c r="A2168" t="s">
        <v>3618</v>
      </c>
      <c r="B2168" s="1">
        <v>41676</v>
      </c>
      <c r="C2168">
        <v>6</v>
      </c>
      <c r="D2168">
        <v>2</v>
      </c>
      <c r="E2168">
        <v>2014</v>
      </c>
      <c r="F2168" s="1">
        <v>41676</v>
      </c>
      <c r="G2168" t="s">
        <v>79</v>
      </c>
      <c r="H2168" t="s">
        <v>23</v>
      </c>
      <c r="I2168" t="s">
        <v>3619</v>
      </c>
      <c r="J2168" t="s">
        <v>3620</v>
      </c>
      <c r="K2168" t="s">
        <v>25</v>
      </c>
      <c r="L2168" t="s">
        <v>70</v>
      </c>
      <c r="M2168" t="s">
        <v>38</v>
      </c>
      <c r="N2168" t="s">
        <v>28</v>
      </c>
      <c r="O2168" t="s">
        <v>48</v>
      </c>
      <c r="P2168" t="s">
        <v>1303</v>
      </c>
      <c r="Q2168">
        <v>1</v>
      </c>
      <c r="R2168">
        <v>75</v>
      </c>
      <c r="S2168">
        <v>-25</v>
      </c>
      <c r="T2168">
        <v>3</v>
      </c>
      <c r="U2168" t="b">
        <v>1</v>
      </c>
    </row>
    <row r="2169" spans="1:21" x14ac:dyDescent="0.25">
      <c r="A2169" t="s">
        <v>3618</v>
      </c>
      <c r="B2169" s="1">
        <v>41676</v>
      </c>
      <c r="C2169">
        <v>6</v>
      </c>
      <c r="D2169">
        <v>2</v>
      </c>
      <c r="E2169">
        <v>2014</v>
      </c>
      <c r="F2169" s="1">
        <v>41676</v>
      </c>
      <c r="G2169" t="s">
        <v>79</v>
      </c>
      <c r="H2169" t="s">
        <v>23</v>
      </c>
      <c r="I2169" t="s">
        <v>3619</v>
      </c>
      <c r="J2169" t="s">
        <v>3620</v>
      </c>
      <c r="K2169" t="s">
        <v>25</v>
      </c>
      <c r="L2169" t="s">
        <v>70</v>
      </c>
      <c r="M2169" t="s">
        <v>38</v>
      </c>
      <c r="N2169" t="s">
        <v>28</v>
      </c>
      <c r="O2169" t="s">
        <v>48</v>
      </c>
      <c r="P2169" t="s">
        <v>1156</v>
      </c>
      <c r="Q2169">
        <v>1</v>
      </c>
      <c r="R2169">
        <v>17</v>
      </c>
      <c r="S2169">
        <v>-9</v>
      </c>
      <c r="T2169">
        <v>3</v>
      </c>
      <c r="U2169" t="b">
        <v>1</v>
      </c>
    </row>
    <row r="2170" spans="1:21" x14ac:dyDescent="0.25">
      <c r="A2170" t="s">
        <v>3621</v>
      </c>
      <c r="B2170" s="1">
        <v>41676</v>
      </c>
      <c r="C2170">
        <v>6</v>
      </c>
      <c r="D2170">
        <v>2</v>
      </c>
      <c r="E2170">
        <v>2014</v>
      </c>
      <c r="F2170" s="1">
        <v>41676</v>
      </c>
      <c r="G2170" t="s">
        <v>3622</v>
      </c>
      <c r="H2170" t="s">
        <v>61</v>
      </c>
      <c r="I2170" t="s">
        <v>491</v>
      </c>
      <c r="J2170" t="s">
        <v>492</v>
      </c>
      <c r="K2170" t="s">
        <v>36</v>
      </c>
      <c r="L2170" t="s">
        <v>37</v>
      </c>
      <c r="M2170" t="s">
        <v>38</v>
      </c>
      <c r="N2170" t="s">
        <v>28</v>
      </c>
      <c r="O2170" t="s">
        <v>48</v>
      </c>
      <c r="P2170" t="s">
        <v>1026</v>
      </c>
      <c r="Q2170">
        <v>0</v>
      </c>
      <c r="R2170">
        <v>194</v>
      </c>
      <c r="S2170">
        <v>84</v>
      </c>
      <c r="T2170">
        <v>4</v>
      </c>
      <c r="U2170" t="b">
        <v>0</v>
      </c>
    </row>
    <row r="2171" spans="1:21" x14ac:dyDescent="0.25">
      <c r="A2171" t="s">
        <v>3623</v>
      </c>
      <c r="B2171" s="1">
        <v>41677</v>
      </c>
      <c r="C2171">
        <v>7</v>
      </c>
      <c r="D2171">
        <v>2</v>
      </c>
      <c r="E2171">
        <v>2014</v>
      </c>
      <c r="F2171" s="1">
        <v>41677</v>
      </c>
      <c r="G2171" t="s">
        <v>3624</v>
      </c>
      <c r="H2171" t="s">
        <v>44</v>
      </c>
      <c r="I2171" t="s">
        <v>1404</v>
      </c>
      <c r="J2171" t="s">
        <v>3625</v>
      </c>
      <c r="K2171" t="s">
        <v>47</v>
      </c>
      <c r="L2171" t="s">
        <v>37</v>
      </c>
      <c r="M2171" t="s">
        <v>38</v>
      </c>
      <c r="N2171" t="s">
        <v>28</v>
      </c>
      <c r="O2171" t="s">
        <v>183</v>
      </c>
      <c r="P2171" t="s">
        <v>2569</v>
      </c>
      <c r="Q2171">
        <v>0</v>
      </c>
      <c r="R2171">
        <v>223</v>
      </c>
      <c r="S2171">
        <v>62</v>
      </c>
      <c r="T2171">
        <v>7</v>
      </c>
      <c r="U2171" t="b">
        <v>0</v>
      </c>
    </row>
    <row r="2172" spans="1:21" x14ac:dyDescent="0.25">
      <c r="A2172" t="s">
        <v>3626</v>
      </c>
      <c r="B2172" s="1">
        <v>41678</v>
      </c>
      <c r="C2172">
        <v>8</v>
      </c>
      <c r="D2172">
        <v>2</v>
      </c>
      <c r="E2172">
        <v>2014</v>
      </c>
      <c r="F2172" s="1">
        <v>41678</v>
      </c>
      <c r="G2172" t="s">
        <v>1337</v>
      </c>
      <c r="H2172" t="s">
        <v>61</v>
      </c>
      <c r="I2172" t="s">
        <v>491</v>
      </c>
      <c r="J2172" t="s">
        <v>3627</v>
      </c>
      <c r="K2172" t="s">
        <v>36</v>
      </c>
      <c r="L2172" t="s">
        <v>37</v>
      </c>
      <c r="M2172" t="s">
        <v>98</v>
      </c>
      <c r="N2172" t="s">
        <v>71</v>
      </c>
      <c r="O2172" t="s">
        <v>72</v>
      </c>
      <c r="P2172" t="s">
        <v>3628</v>
      </c>
      <c r="Q2172">
        <v>0</v>
      </c>
      <c r="R2172">
        <v>1113</v>
      </c>
      <c r="S2172">
        <v>297</v>
      </c>
      <c r="T2172">
        <v>3</v>
      </c>
      <c r="U2172" t="b">
        <v>0</v>
      </c>
    </row>
    <row r="2173" spans="1:21" x14ac:dyDescent="0.25">
      <c r="A2173" t="s">
        <v>3629</v>
      </c>
      <c r="B2173" s="1">
        <v>41678</v>
      </c>
      <c r="C2173">
        <v>8</v>
      </c>
      <c r="D2173">
        <v>2</v>
      </c>
      <c r="E2173">
        <v>2014</v>
      </c>
      <c r="F2173" s="1">
        <v>41678</v>
      </c>
      <c r="G2173" t="s">
        <v>1130</v>
      </c>
      <c r="H2173" t="s">
        <v>61</v>
      </c>
      <c r="I2173" t="s">
        <v>326</v>
      </c>
      <c r="J2173" t="s">
        <v>1109</v>
      </c>
      <c r="K2173" t="s">
        <v>36</v>
      </c>
      <c r="L2173" t="s">
        <v>26</v>
      </c>
      <c r="M2173" t="s">
        <v>27</v>
      </c>
      <c r="N2173" t="s">
        <v>56</v>
      </c>
      <c r="O2173" t="s">
        <v>185</v>
      </c>
      <c r="P2173" t="s">
        <v>2673</v>
      </c>
      <c r="Q2173">
        <v>0</v>
      </c>
      <c r="R2173">
        <v>610</v>
      </c>
      <c r="S2173">
        <v>208</v>
      </c>
      <c r="T2173">
        <v>3</v>
      </c>
      <c r="U2173" t="b">
        <v>0</v>
      </c>
    </row>
    <row r="2174" spans="1:21" x14ac:dyDescent="0.25">
      <c r="A2174" t="s">
        <v>3630</v>
      </c>
      <c r="B2174" s="1">
        <v>41678</v>
      </c>
      <c r="C2174">
        <v>8</v>
      </c>
      <c r="D2174">
        <v>2</v>
      </c>
      <c r="E2174">
        <v>2014</v>
      </c>
      <c r="F2174" s="1">
        <v>41678</v>
      </c>
      <c r="G2174" t="s">
        <v>2154</v>
      </c>
      <c r="H2174" t="s">
        <v>61</v>
      </c>
      <c r="I2174" t="s">
        <v>450</v>
      </c>
      <c r="J2174" t="s">
        <v>3631</v>
      </c>
      <c r="K2174" t="s">
        <v>36</v>
      </c>
      <c r="L2174" t="s">
        <v>37</v>
      </c>
      <c r="M2174" t="s">
        <v>98</v>
      </c>
      <c r="N2174" t="s">
        <v>28</v>
      </c>
      <c r="O2174" t="s">
        <v>48</v>
      </c>
      <c r="P2174" t="s">
        <v>1045</v>
      </c>
      <c r="Q2174">
        <v>0</v>
      </c>
      <c r="R2174">
        <v>137</v>
      </c>
      <c r="S2174">
        <v>63</v>
      </c>
      <c r="T2174">
        <v>3</v>
      </c>
      <c r="U2174" t="b">
        <v>0</v>
      </c>
    </row>
    <row r="2175" spans="1:21" x14ac:dyDescent="0.25">
      <c r="A2175" t="s">
        <v>3630</v>
      </c>
      <c r="B2175" s="1">
        <v>41678</v>
      </c>
      <c r="C2175">
        <v>8</v>
      </c>
      <c r="D2175">
        <v>2</v>
      </c>
      <c r="E2175">
        <v>2014</v>
      </c>
      <c r="F2175" s="1">
        <v>41678</v>
      </c>
      <c r="G2175" t="s">
        <v>2154</v>
      </c>
      <c r="H2175" t="s">
        <v>61</v>
      </c>
      <c r="I2175" t="s">
        <v>450</v>
      </c>
      <c r="J2175" t="s">
        <v>3631</v>
      </c>
      <c r="K2175" t="s">
        <v>36</v>
      </c>
      <c r="L2175" t="s">
        <v>37</v>
      </c>
      <c r="M2175" t="s">
        <v>98</v>
      </c>
      <c r="N2175" t="s">
        <v>28</v>
      </c>
      <c r="O2175" t="s">
        <v>39</v>
      </c>
      <c r="P2175" t="s">
        <v>87</v>
      </c>
      <c r="Q2175">
        <v>0</v>
      </c>
      <c r="R2175">
        <v>18</v>
      </c>
      <c r="S2175">
        <v>3</v>
      </c>
      <c r="T2175">
        <v>2</v>
      </c>
      <c r="U2175" t="b">
        <v>1</v>
      </c>
    </row>
    <row r="2176" spans="1:21" x14ac:dyDescent="0.25">
      <c r="A2176" t="s">
        <v>3630</v>
      </c>
      <c r="B2176" s="1">
        <v>41678</v>
      </c>
      <c r="C2176">
        <v>8</v>
      </c>
      <c r="D2176">
        <v>2</v>
      </c>
      <c r="E2176">
        <v>2014</v>
      </c>
      <c r="F2176" s="1">
        <v>41678</v>
      </c>
      <c r="G2176" t="s">
        <v>2154</v>
      </c>
      <c r="H2176" t="s">
        <v>61</v>
      </c>
      <c r="I2176" t="s">
        <v>450</v>
      </c>
      <c r="J2176" t="s">
        <v>3631</v>
      </c>
      <c r="K2176" t="s">
        <v>36</v>
      </c>
      <c r="L2176" t="s">
        <v>37</v>
      </c>
      <c r="M2176" t="s">
        <v>98</v>
      </c>
      <c r="N2176" t="s">
        <v>28</v>
      </c>
      <c r="O2176" t="s">
        <v>29</v>
      </c>
      <c r="P2176" t="s">
        <v>3632</v>
      </c>
      <c r="Q2176">
        <v>0</v>
      </c>
      <c r="R2176">
        <v>109</v>
      </c>
      <c r="S2176">
        <v>35</v>
      </c>
      <c r="T2176">
        <v>6</v>
      </c>
      <c r="U2176" t="b">
        <v>0</v>
      </c>
    </row>
    <row r="2177" spans="1:21" x14ac:dyDescent="0.25">
      <c r="A2177" t="s">
        <v>3633</v>
      </c>
      <c r="B2177" s="1">
        <v>41678</v>
      </c>
      <c r="C2177">
        <v>8</v>
      </c>
      <c r="D2177">
        <v>2</v>
      </c>
      <c r="E2177">
        <v>2014</v>
      </c>
      <c r="F2177" s="1">
        <v>41678</v>
      </c>
      <c r="G2177" t="s">
        <v>334</v>
      </c>
      <c r="H2177" t="s">
        <v>120</v>
      </c>
      <c r="I2177" t="s">
        <v>1746</v>
      </c>
      <c r="J2177" t="s">
        <v>1747</v>
      </c>
      <c r="K2177" t="s">
        <v>47</v>
      </c>
      <c r="L2177" t="s">
        <v>37</v>
      </c>
      <c r="M2177" t="s">
        <v>27</v>
      </c>
      <c r="N2177" t="s">
        <v>28</v>
      </c>
      <c r="O2177" t="s">
        <v>90</v>
      </c>
      <c r="P2177" t="s">
        <v>3634</v>
      </c>
      <c r="Q2177">
        <v>0</v>
      </c>
      <c r="R2177">
        <v>605</v>
      </c>
      <c r="S2177">
        <v>218</v>
      </c>
      <c r="T2177">
        <v>2</v>
      </c>
      <c r="U2177" t="b">
        <v>1</v>
      </c>
    </row>
    <row r="2178" spans="1:21" x14ac:dyDescent="0.25">
      <c r="A2178" t="s">
        <v>3633</v>
      </c>
      <c r="B2178" s="1">
        <v>41678</v>
      </c>
      <c r="C2178">
        <v>8</v>
      </c>
      <c r="D2178">
        <v>2</v>
      </c>
      <c r="E2178">
        <v>2014</v>
      </c>
      <c r="F2178" s="1">
        <v>41678</v>
      </c>
      <c r="G2178" t="s">
        <v>334</v>
      </c>
      <c r="H2178" t="s">
        <v>120</v>
      </c>
      <c r="I2178" t="s">
        <v>1746</v>
      </c>
      <c r="J2178" t="s">
        <v>1747</v>
      </c>
      <c r="K2178" t="s">
        <v>47</v>
      </c>
      <c r="L2178" t="s">
        <v>37</v>
      </c>
      <c r="M2178" t="s">
        <v>27</v>
      </c>
      <c r="N2178" t="s">
        <v>28</v>
      </c>
      <c r="O2178" t="s">
        <v>151</v>
      </c>
      <c r="P2178" t="s">
        <v>3635</v>
      </c>
      <c r="Q2178">
        <v>0</v>
      </c>
      <c r="R2178">
        <v>66</v>
      </c>
      <c r="S2178">
        <v>13</v>
      </c>
      <c r="T2178">
        <v>6</v>
      </c>
      <c r="U2178" t="b">
        <v>1</v>
      </c>
    </row>
    <row r="2179" spans="1:21" x14ac:dyDescent="0.25">
      <c r="A2179" t="s">
        <v>3633</v>
      </c>
      <c r="B2179" s="1">
        <v>41678</v>
      </c>
      <c r="C2179">
        <v>8</v>
      </c>
      <c r="D2179">
        <v>2</v>
      </c>
      <c r="E2179">
        <v>2014</v>
      </c>
      <c r="F2179" s="1">
        <v>41678</v>
      </c>
      <c r="G2179" t="s">
        <v>334</v>
      </c>
      <c r="H2179" t="s">
        <v>120</v>
      </c>
      <c r="I2179" t="s">
        <v>1746</v>
      </c>
      <c r="J2179" t="s">
        <v>1747</v>
      </c>
      <c r="K2179" t="s">
        <v>47</v>
      </c>
      <c r="L2179" t="s">
        <v>37</v>
      </c>
      <c r="M2179" t="s">
        <v>27</v>
      </c>
      <c r="N2179" t="s">
        <v>28</v>
      </c>
      <c r="O2179" t="s">
        <v>54</v>
      </c>
      <c r="P2179" t="s">
        <v>908</v>
      </c>
      <c r="Q2179">
        <v>0</v>
      </c>
      <c r="R2179">
        <v>68</v>
      </c>
      <c r="S2179">
        <v>27</v>
      </c>
      <c r="T2179">
        <v>4</v>
      </c>
      <c r="U2179" t="b">
        <v>1</v>
      </c>
    </row>
    <row r="2180" spans="1:21" x14ac:dyDescent="0.25">
      <c r="A2180" t="s">
        <v>3636</v>
      </c>
      <c r="B2180" s="1">
        <v>41678</v>
      </c>
      <c r="C2180">
        <v>8</v>
      </c>
      <c r="D2180">
        <v>2</v>
      </c>
      <c r="E2180">
        <v>2014</v>
      </c>
      <c r="F2180" s="1">
        <v>41678</v>
      </c>
      <c r="G2180" t="s">
        <v>3123</v>
      </c>
      <c r="H2180" t="s">
        <v>61</v>
      </c>
      <c r="I2180" t="s">
        <v>173</v>
      </c>
      <c r="J2180" t="s">
        <v>3637</v>
      </c>
      <c r="K2180" t="s">
        <v>36</v>
      </c>
      <c r="L2180" t="s">
        <v>37</v>
      </c>
      <c r="M2180" t="s">
        <v>38</v>
      </c>
      <c r="N2180" t="s">
        <v>71</v>
      </c>
      <c r="O2180" t="s">
        <v>72</v>
      </c>
      <c r="P2180" t="s">
        <v>3638</v>
      </c>
      <c r="Q2180">
        <v>0</v>
      </c>
      <c r="R2180">
        <v>670</v>
      </c>
      <c r="S2180">
        <v>15</v>
      </c>
      <c r="T2180">
        <v>5</v>
      </c>
      <c r="U2180" t="b">
        <v>0</v>
      </c>
    </row>
    <row r="2181" spans="1:21" x14ac:dyDescent="0.25">
      <c r="A2181" t="s">
        <v>3639</v>
      </c>
      <c r="B2181" s="1">
        <v>41678</v>
      </c>
      <c r="C2181">
        <v>8</v>
      </c>
      <c r="D2181">
        <v>2</v>
      </c>
      <c r="E2181">
        <v>2014</v>
      </c>
      <c r="F2181" s="1">
        <v>41678</v>
      </c>
      <c r="G2181" t="s">
        <v>2059</v>
      </c>
      <c r="H2181" t="s">
        <v>67</v>
      </c>
      <c r="I2181" t="s">
        <v>68</v>
      </c>
      <c r="J2181" t="s">
        <v>1628</v>
      </c>
      <c r="K2181" t="s">
        <v>25</v>
      </c>
      <c r="L2181" t="s">
        <v>70</v>
      </c>
      <c r="M2181" t="s">
        <v>38</v>
      </c>
      <c r="N2181" t="s">
        <v>28</v>
      </c>
      <c r="O2181" t="s">
        <v>39</v>
      </c>
      <c r="P2181" t="s">
        <v>3587</v>
      </c>
      <c r="Q2181">
        <v>0</v>
      </c>
      <c r="R2181">
        <v>21</v>
      </c>
      <c r="S2181">
        <v>7</v>
      </c>
      <c r="T2181">
        <v>2</v>
      </c>
      <c r="U2181" t="b">
        <v>1</v>
      </c>
    </row>
    <row r="2182" spans="1:21" x14ac:dyDescent="0.25">
      <c r="A2182" t="s">
        <v>3639</v>
      </c>
      <c r="B2182" s="1">
        <v>41678</v>
      </c>
      <c r="C2182">
        <v>8</v>
      </c>
      <c r="D2182">
        <v>2</v>
      </c>
      <c r="E2182">
        <v>2014</v>
      </c>
      <c r="F2182" s="1">
        <v>41678</v>
      </c>
      <c r="G2182" t="s">
        <v>2059</v>
      </c>
      <c r="H2182" t="s">
        <v>67</v>
      </c>
      <c r="I2182" t="s">
        <v>68</v>
      </c>
      <c r="J2182" t="s">
        <v>1628</v>
      </c>
      <c r="K2182" t="s">
        <v>25</v>
      </c>
      <c r="L2182" t="s">
        <v>70</v>
      </c>
      <c r="M2182" t="s">
        <v>38</v>
      </c>
      <c r="N2182" t="s">
        <v>28</v>
      </c>
      <c r="O2182" t="s">
        <v>227</v>
      </c>
      <c r="P2182" t="s">
        <v>3640</v>
      </c>
      <c r="Q2182">
        <v>0</v>
      </c>
      <c r="R2182">
        <v>28</v>
      </c>
      <c r="S2182">
        <v>9</v>
      </c>
      <c r="T2182">
        <v>3</v>
      </c>
      <c r="U2182" t="b">
        <v>0</v>
      </c>
    </row>
    <row r="2183" spans="1:21" x14ac:dyDescent="0.25">
      <c r="A2183" t="s">
        <v>3639</v>
      </c>
      <c r="B2183" s="1">
        <v>41678</v>
      </c>
      <c r="C2183">
        <v>8</v>
      </c>
      <c r="D2183">
        <v>2</v>
      </c>
      <c r="E2183">
        <v>2014</v>
      </c>
      <c r="F2183" s="1">
        <v>41678</v>
      </c>
      <c r="G2183" t="s">
        <v>2059</v>
      </c>
      <c r="H2183" t="s">
        <v>67</v>
      </c>
      <c r="I2183" t="s">
        <v>68</v>
      </c>
      <c r="J2183" t="s">
        <v>1628</v>
      </c>
      <c r="K2183" t="s">
        <v>25</v>
      </c>
      <c r="L2183" t="s">
        <v>70</v>
      </c>
      <c r="M2183" t="s">
        <v>38</v>
      </c>
      <c r="N2183" t="s">
        <v>56</v>
      </c>
      <c r="O2183" t="s">
        <v>81</v>
      </c>
      <c r="P2183" t="s">
        <v>2191</v>
      </c>
      <c r="Q2183">
        <v>0</v>
      </c>
      <c r="R2183">
        <v>286</v>
      </c>
      <c r="S2183">
        <v>11</v>
      </c>
      <c r="T2183">
        <v>4</v>
      </c>
      <c r="U2183" t="b">
        <v>0</v>
      </c>
    </row>
    <row r="2184" spans="1:21" x14ac:dyDescent="0.25">
      <c r="A2184" t="s">
        <v>3639</v>
      </c>
      <c r="B2184" s="1">
        <v>41678</v>
      </c>
      <c r="C2184">
        <v>8</v>
      </c>
      <c r="D2184">
        <v>2</v>
      </c>
      <c r="E2184">
        <v>2014</v>
      </c>
      <c r="F2184" s="1">
        <v>41678</v>
      </c>
      <c r="G2184" t="s">
        <v>2059</v>
      </c>
      <c r="H2184" t="s">
        <v>67</v>
      </c>
      <c r="I2184" t="s">
        <v>68</v>
      </c>
      <c r="J2184" t="s">
        <v>1628</v>
      </c>
      <c r="K2184" t="s">
        <v>25</v>
      </c>
      <c r="L2184" t="s">
        <v>70</v>
      </c>
      <c r="M2184" t="s">
        <v>38</v>
      </c>
      <c r="N2184" t="s">
        <v>56</v>
      </c>
      <c r="O2184" t="s">
        <v>57</v>
      </c>
      <c r="P2184" t="s">
        <v>725</v>
      </c>
      <c r="Q2184">
        <v>0</v>
      </c>
      <c r="R2184">
        <v>1864</v>
      </c>
      <c r="S2184">
        <v>708</v>
      </c>
      <c r="T2184">
        <v>6</v>
      </c>
      <c r="U2184" t="b">
        <v>0</v>
      </c>
    </row>
    <row r="2185" spans="1:21" x14ac:dyDescent="0.25">
      <c r="A2185" t="s">
        <v>3641</v>
      </c>
      <c r="B2185" s="1">
        <v>41678</v>
      </c>
      <c r="C2185">
        <v>8</v>
      </c>
      <c r="D2185">
        <v>2</v>
      </c>
      <c r="E2185">
        <v>2014</v>
      </c>
      <c r="F2185" s="1">
        <v>41678</v>
      </c>
      <c r="G2185" t="s">
        <v>700</v>
      </c>
      <c r="H2185" t="s">
        <v>33</v>
      </c>
      <c r="I2185" t="s">
        <v>34</v>
      </c>
      <c r="J2185" t="s">
        <v>276</v>
      </c>
      <c r="K2185" t="s">
        <v>36</v>
      </c>
      <c r="L2185" t="s">
        <v>26</v>
      </c>
      <c r="M2185" t="s">
        <v>38</v>
      </c>
      <c r="N2185" t="s">
        <v>71</v>
      </c>
      <c r="O2185" t="s">
        <v>72</v>
      </c>
      <c r="P2185" t="s">
        <v>1106</v>
      </c>
      <c r="Q2185">
        <v>0</v>
      </c>
      <c r="R2185">
        <v>676</v>
      </c>
      <c r="S2185">
        <v>195</v>
      </c>
      <c r="T2185">
        <v>5</v>
      </c>
      <c r="U2185" t="b">
        <v>0</v>
      </c>
    </row>
    <row r="2186" spans="1:21" x14ac:dyDescent="0.25">
      <c r="A2186" t="s">
        <v>3641</v>
      </c>
      <c r="B2186" s="1">
        <v>41678</v>
      </c>
      <c r="C2186">
        <v>8</v>
      </c>
      <c r="D2186">
        <v>2</v>
      </c>
      <c r="E2186">
        <v>2014</v>
      </c>
      <c r="F2186" s="1">
        <v>41678</v>
      </c>
      <c r="G2186" t="s">
        <v>700</v>
      </c>
      <c r="H2186" t="s">
        <v>33</v>
      </c>
      <c r="I2186" t="s">
        <v>34</v>
      </c>
      <c r="J2186" t="s">
        <v>276</v>
      </c>
      <c r="K2186" t="s">
        <v>36</v>
      </c>
      <c r="L2186" t="s">
        <v>26</v>
      </c>
      <c r="M2186" t="s">
        <v>38</v>
      </c>
      <c r="N2186" t="s">
        <v>71</v>
      </c>
      <c r="O2186" t="s">
        <v>72</v>
      </c>
      <c r="P2186" t="s">
        <v>2804</v>
      </c>
      <c r="Q2186">
        <v>0</v>
      </c>
      <c r="R2186">
        <v>669</v>
      </c>
      <c r="S2186">
        <v>74</v>
      </c>
      <c r="T2186">
        <v>5</v>
      </c>
      <c r="U2186" t="b">
        <v>1</v>
      </c>
    </row>
    <row r="2187" spans="1:21" x14ac:dyDescent="0.25">
      <c r="A2187" t="s">
        <v>3642</v>
      </c>
      <c r="B2187" s="1">
        <v>41678</v>
      </c>
      <c r="C2187">
        <v>8</v>
      </c>
      <c r="D2187">
        <v>2</v>
      </c>
      <c r="E2187">
        <v>2014</v>
      </c>
      <c r="F2187" s="1">
        <v>41678</v>
      </c>
      <c r="G2187" t="s">
        <v>660</v>
      </c>
      <c r="H2187" t="s">
        <v>61</v>
      </c>
      <c r="I2187" t="s">
        <v>308</v>
      </c>
      <c r="J2187" t="s">
        <v>3643</v>
      </c>
      <c r="K2187" t="s">
        <v>36</v>
      </c>
      <c r="L2187" t="s">
        <v>37</v>
      </c>
      <c r="M2187" t="s">
        <v>38</v>
      </c>
      <c r="N2187" t="s">
        <v>28</v>
      </c>
      <c r="O2187" t="s">
        <v>39</v>
      </c>
      <c r="P2187" t="s">
        <v>1603</v>
      </c>
      <c r="Q2187">
        <v>0</v>
      </c>
      <c r="R2187">
        <v>39</v>
      </c>
      <c r="S2187">
        <v>12</v>
      </c>
      <c r="T2187">
        <v>3</v>
      </c>
      <c r="U2187" t="b">
        <v>0</v>
      </c>
    </row>
    <row r="2188" spans="1:21" x14ac:dyDescent="0.25">
      <c r="A2188" t="s">
        <v>3642</v>
      </c>
      <c r="B2188" s="1">
        <v>41678</v>
      </c>
      <c r="C2188">
        <v>8</v>
      </c>
      <c r="D2188">
        <v>2</v>
      </c>
      <c r="E2188">
        <v>2014</v>
      </c>
      <c r="F2188" s="1">
        <v>41678</v>
      </c>
      <c r="G2188" t="s">
        <v>660</v>
      </c>
      <c r="H2188" t="s">
        <v>61</v>
      </c>
      <c r="I2188" t="s">
        <v>308</v>
      </c>
      <c r="J2188" t="s">
        <v>3643</v>
      </c>
      <c r="K2188" t="s">
        <v>36</v>
      </c>
      <c r="L2188" t="s">
        <v>37</v>
      </c>
      <c r="M2188" t="s">
        <v>38</v>
      </c>
      <c r="N2188" t="s">
        <v>28</v>
      </c>
      <c r="O2188" t="s">
        <v>54</v>
      </c>
      <c r="P2188" t="s">
        <v>1564</v>
      </c>
      <c r="Q2188">
        <v>0</v>
      </c>
      <c r="R2188">
        <v>60</v>
      </c>
      <c r="S2188">
        <v>25</v>
      </c>
      <c r="T2188">
        <v>3</v>
      </c>
      <c r="U2188" t="b">
        <v>0</v>
      </c>
    </row>
    <row r="2189" spans="1:21" x14ac:dyDescent="0.25">
      <c r="A2189" t="s">
        <v>3641</v>
      </c>
      <c r="B2189" s="1">
        <v>41678</v>
      </c>
      <c r="C2189">
        <v>8</v>
      </c>
      <c r="D2189">
        <v>2</v>
      </c>
      <c r="E2189">
        <v>2014</v>
      </c>
      <c r="F2189" s="1">
        <v>41678</v>
      </c>
      <c r="G2189" t="s">
        <v>700</v>
      </c>
      <c r="H2189" t="s">
        <v>33</v>
      </c>
      <c r="I2189" t="s">
        <v>34</v>
      </c>
      <c r="J2189" t="s">
        <v>276</v>
      </c>
      <c r="K2189" t="s">
        <v>36</v>
      </c>
      <c r="L2189" t="s">
        <v>26</v>
      </c>
      <c r="M2189" t="s">
        <v>38</v>
      </c>
      <c r="N2189" t="s">
        <v>28</v>
      </c>
      <c r="O2189" t="s">
        <v>48</v>
      </c>
      <c r="P2189" t="s">
        <v>64</v>
      </c>
      <c r="Q2189">
        <v>0</v>
      </c>
      <c r="R2189">
        <v>80</v>
      </c>
      <c r="S2189">
        <v>22</v>
      </c>
      <c r="T2189">
        <v>3</v>
      </c>
      <c r="U2189" t="b">
        <v>0</v>
      </c>
    </row>
    <row r="2190" spans="1:21" x14ac:dyDescent="0.25">
      <c r="A2190" t="s">
        <v>3641</v>
      </c>
      <c r="B2190" s="1">
        <v>41678</v>
      </c>
      <c r="C2190">
        <v>8</v>
      </c>
      <c r="D2190">
        <v>2</v>
      </c>
      <c r="E2190">
        <v>2014</v>
      </c>
      <c r="F2190" s="1">
        <v>41678</v>
      </c>
      <c r="G2190" t="s">
        <v>700</v>
      </c>
      <c r="H2190" t="s">
        <v>33</v>
      </c>
      <c r="I2190" t="s">
        <v>34</v>
      </c>
      <c r="J2190" t="s">
        <v>276</v>
      </c>
      <c r="K2190" t="s">
        <v>36</v>
      </c>
      <c r="L2190" t="s">
        <v>26</v>
      </c>
      <c r="M2190" t="s">
        <v>38</v>
      </c>
      <c r="N2190" t="s">
        <v>28</v>
      </c>
      <c r="O2190" t="s">
        <v>48</v>
      </c>
      <c r="P2190" t="s">
        <v>3644</v>
      </c>
      <c r="Q2190">
        <v>0</v>
      </c>
      <c r="R2190">
        <v>216</v>
      </c>
      <c r="S2190">
        <v>50</v>
      </c>
      <c r="T2190">
        <v>4</v>
      </c>
      <c r="U2190" t="b">
        <v>1</v>
      </c>
    </row>
    <row r="2191" spans="1:21" x14ac:dyDescent="0.25">
      <c r="A2191" t="s">
        <v>3641</v>
      </c>
      <c r="B2191" s="1">
        <v>41678</v>
      </c>
      <c r="C2191">
        <v>8</v>
      </c>
      <c r="D2191">
        <v>2</v>
      </c>
      <c r="E2191">
        <v>2014</v>
      </c>
      <c r="F2191" s="1">
        <v>41678</v>
      </c>
      <c r="G2191" t="s">
        <v>700</v>
      </c>
      <c r="H2191" t="s">
        <v>33</v>
      </c>
      <c r="I2191" t="s">
        <v>34</v>
      </c>
      <c r="J2191" t="s">
        <v>276</v>
      </c>
      <c r="K2191" t="s">
        <v>36</v>
      </c>
      <c r="L2191" t="s">
        <v>26</v>
      </c>
      <c r="M2191" t="s">
        <v>38</v>
      </c>
      <c r="N2191" t="s">
        <v>28</v>
      </c>
      <c r="O2191" t="s">
        <v>39</v>
      </c>
      <c r="P2191" t="s">
        <v>3645</v>
      </c>
      <c r="Q2191">
        <v>0</v>
      </c>
      <c r="R2191">
        <v>85</v>
      </c>
      <c r="S2191">
        <v>24</v>
      </c>
      <c r="T2191">
        <v>10</v>
      </c>
      <c r="U2191" t="b">
        <v>0</v>
      </c>
    </row>
    <row r="2192" spans="1:21" x14ac:dyDescent="0.25">
      <c r="A2192" t="s">
        <v>3641</v>
      </c>
      <c r="B2192" s="1">
        <v>41678</v>
      </c>
      <c r="C2192">
        <v>8</v>
      </c>
      <c r="D2192">
        <v>2</v>
      </c>
      <c r="E2192">
        <v>2014</v>
      </c>
      <c r="F2192" s="1">
        <v>41678</v>
      </c>
      <c r="G2192" t="s">
        <v>700</v>
      </c>
      <c r="H2192" t="s">
        <v>33</v>
      </c>
      <c r="I2192" t="s">
        <v>34</v>
      </c>
      <c r="J2192" t="s">
        <v>276</v>
      </c>
      <c r="K2192" t="s">
        <v>36</v>
      </c>
      <c r="L2192" t="s">
        <v>26</v>
      </c>
      <c r="M2192" t="s">
        <v>38</v>
      </c>
      <c r="N2192" t="s">
        <v>28</v>
      </c>
      <c r="O2192" t="s">
        <v>54</v>
      </c>
      <c r="P2192" t="s">
        <v>2004</v>
      </c>
      <c r="Q2192">
        <v>0</v>
      </c>
      <c r="R2192">
        <v>382</v>
      </c>
      <c r="S2192">
        <v>119</v>
      </c>
      <c r="T2192">
        <v>2</v>
      </c>
      <c r="U2192" t="b">
        <v>1</v>
      </c>
    </row>
    <row r="2193" spans="1:21" x14ac:dyDescent="0.25">
      <c r="A2193" t="s">
        <v>3646</v>
      </c>
      <c r="B2193" s="1">
        <v>41678</v>
      </c>
      <c r="C2193">
        <v>8</v>
      </c>
      <c r="D2193">
        <v>2</v>
      </c>
      <c r="E2193">
        <v>2014</v>
      </c>
      <c r="F2193" s="1">
        <v>41678</v>
      </c>
      <c r="G2193" t="s">
        <v>2657</v>
      </c>
      <c r="H2193" t="s">
        <v>67</v>
      </c>
      <c r="I2193" t="s">
        <v>68</v>
      </c>
      <c r="J2193" t="s">
        <v>3647</v>
      </c>
      <c r="K2193" t="s">
        <v>25</v>
      </c>
      <c r="L2193" t="s">
        <v>26</v>
      </c>
      <c r="M2193" t="s">
        <v>38</v>
      </c>
      <c r="N2193" t="s">
        <v>28</v>
      </c>
      <c r="O2193" t="s">
        <v>227</v>
      </c>
      <c r="P2193" t="s">
        <v>3094</v>
      </c>
      <c r="Q2193">
        <v>0</v>
      </c>
      <c r="R2193">
        <v>26</v>
      </c>
      <c r="S2193">
        <v>9</v>
      </c>
      <c r="T2193">
        <v>2</v>
      </c>
      <c r="U2193" t="b">
        <v>1</v>
      </c>
    </row>
    <row r="2194" spans="1:21" x14ac:dyDescent="0.25">
      <c r="A2194" t="s">
        <v>3642</v>
      </c>
      <c r="B2194" s="1">
        <v>41678</v>
      </c>
      <c r="C2194">
        <v>8</v>
      </c>
      <c r="D2194">
        <v>2</v>
      </c>
      <c r="E2194">
        <v>2014</v>
      </c>
      <c r="F2194" s="1">
        <v>41678</v>
      </c>
      <c r="G2194" t="s">
        <v>660</v>
      </c>
      <c r="H2194" t="s">
        <v>61</v>
      </c>
      <c r="I2194" t="s">
        <v>308</v>
      </c>
      <c r="J2194" t="s">
        <v>3643</v>
      </c>
      <c r="K2194" t="s">
        <v>36</v>
      </c>
      <c r="L2194" t="s">
        <v>37</v>
      </c>
      <c r="M2194" t="s">
        <v>38</v>
      </c>
      <c r="N2194" t="s">
        <v>56</v>
      </c>
      <c r="O2194" t="s">
        <v>104</v>
      </c>
      <c r="P2194" t="s">
        <v>3322</v>
      </c>
      <c r="Q2194">
        <v>0</v>
      </c>
      <c r="R2194">
        <v>789</v>
      </c>
      <c r="S2194">
        <v>-84</v>
      </c>
      <c r="T2194">
        <v>6</v>
      </c>
      <c r="U2194" t="b">
        <v>1</v>
      </c>
    </row>
    <row r="2195" spans="1:21" x14ac:dyDescent="0.25">
      <c r="A2195" t="s">
        <v>3641</v>
      </c>
      <c r="B2195" s="1">
        <v>41678</v>
      </c>
      <c r="C2195">
        <v>8</v>
      </c>
      <c r="D2195">
        <v>2</v>
      </c>
      <c r="E2195">
        <v>2014</v>
      </c>
      <c r="F2195" s="1">
        <v>41678</v>
      </c>
      <c r="G2195" t="s">
        <v>700</v>
      </c>
      <c r="H2195" t="s">
        <v>33</v>
      </c>
      <c r="I2195" t="s">
        <v>34</v>
      </c>
      <c r="J2195" t="s">
        <v>276</v>
      </c>
      <c r="K2195" t="s">
        <v>36</v>
      </c>
      <c r="L2195" t="s">
        <v>26</v>
      </c>
      <c r="M2195" t="s">
        <v>38</v>
      </c>
      <c r="N2195" t="s">
        <v>56</v>
      </c>
      <c r="O2195" t="s">
        <v>81</v>
      </c>
      <c r="P2195" t="s">
        <v>3648</v>
      </c>
      <c r="Q2195">
        <v>0</v>
      </c>
      <c r="R2195">
        <v>490</v>
      </c>
      <c r="S2195">
        <v>88</v>
      </c>
      <c r="T2195">
        <v>2</v>
      </c>
      <c r="U2195" t="b">
        <v>1</v>
      </c>
    </row>
    <row r="2196" spans="1:21" x14ac:dyDescent="0.25">
      <c r="A2196" t="s">
        <v>3641</v>
      </c>
      <c r="B2196" s="1">
        <v>41678</v>
      </c>
      <c r="C2196">
        <v>8</v>
      </c>
      <c r="D2196">
        <v>2</v>
      </c>
      <c r="E2196">
        <v>2014</v>
      </c>
      <c r="F2196" s="1">
        <v>41678</v>
      </c>
      <c r="G2196" t="s">
        <v>700</v>
      </c>
      <c r="H2196" t="s">
        <v>33</v>
      </c>
      <c r="I2196" t="s">
        <v>34</v>
      </c>
      <c r="J2196" t="s">
        <v>276</v>
      </c>
      <c r="K2196" t="s">
        <v>36</v>
      </c>
      <c r="L2196" t="s">
        <v>26</v>
      </c>
      <c r="M2196" t="s">
        <v>38</v>
      </c>
      <c r="N2196" t="s">
        <v>56</v>
      </c>
      <c r="O2196" t="s">
        <v>185</v>
      </c>
      <c r="P2196" t="s">
        <v>3649</v>
      </c>
      <c r="Q2196">
        <v>0</v>
      </c>
      <c r="R2196">
        <v>1337</v>
      </c>
      <c r="S2196">
        <v>147</v>
      </c>
      <c r="T2196">
        <v>7</v>
      </c>
      <c r="U2196" t="b">
        <v>0</v>
      </c>
    </row>
    <row r="2197" spans="1:21" x14ac:dyDescent="0.25">
      <c r="A2197" t="s">
        <v>3641</v>
      </c>
      <c r="B2197" s="1">
        <v>41678</v>
      </c>
      <c r="C2197">
        <v>8</v>
      </c>
      <c r="D2197">
        <v>2</v>
      </c>
      <c r="E2197">
        <v>2014</v>
      </c>
      <c r="F2197" s="1">
        <v>41678</v>
      </c>
      <c r="G2197" t="s">
        <v>700</v>
      </c>
      <c r="H2197" t="s">
        <v>33</v>
      </c>
      <c r="I2197" t="s">
        <v>34</v>
      </c>
      <c r="J2197" t="s">
        <v>276</v>
      </c>
      <c r="K2197" t="s">
        <v>36</v>
      </c>
      <c r="L2197" t="s">
        <v>26</v>
      </c>
      <c r="M2197" t="s">
        <v>38</v>
      </c>
      <c r="N2197" t="s">
        <v>56</v>
      </c>
      <c r="O2197" t="s">
        <v>57</v>
      </c>
      <c r="P2197" t="s">
        <v>3650</v>
      </c>
      <c r="Q2197">
        <v>0</v>
      </c>
      <c r="R2197">
        <v>600</v>
      </c>
      <c r="S2197">
        <v>102</v>
      </c>
      <c r="T2197">
        <v>5</v>
      </c>
      <c r="U2197" t="b">
        <v>1</v>
      </c>
    </row>
    <row r="2198" spans="1:21" x14ac:dyDescent="0.25">
      <c r="A2198" t="s">
        <v>3651</v>
      </c>
      <c r="B2198" s="1">
        <v>41678</v>
      </c>
      <c r="C2198">
        <v>8</v>
      </c>
      <c r="D2198">
        <v>2</v>
      </c>
      <c r="E2198">
        <v>2014</v>
      </c>
      <c r="F2198" s="1">
        <v>41678</v>
      </c>
      <c r="G2198" t="s">
        <v>3336</v>
      </c>
      <c r="H2198" t="s">
        <v>44</v>
      </c>
      <c r="I2198" t="s">
        <v>738</v>
      </c>
      <c r="J2198" t="s">
        <v>1959</v>
      </c>
      <c r="K2198" t="s">
        <v>47</v>
      </c>
      <c r="L2198" t="s">
        <v>37</v>
      </c>
      <c r="M2198" t="s">
        <v>38</v>
      </c>
      <c r="N2198" t="s">
        <v>56</v>
      </c>
      <c r="O2198" t="s">
        <v>185</v>
      </c>
      <c r="P2198" t="s">
        <v>186</v>
      </c>
      <c r="Q2198">
        <v>0</v>
      </c>
      <c r="R2198">
        <v>294</v>
      </c>
      <c r="S2198">
        <v>138</v>
      </c>
      <c r="T2198">
        <v>2</v>
      </c>
      <c r="U2198" t="b">
        <v>0</v>
      </c>
    </row>
    <row r="2199" spans="1:21" x14ac:dyDescent="0.25">
      <c r="A2199" t="s">
        <v>3651</v>
      </c>
      <c r="B2199" s="1">
        <v>41678</v>
      </c>
      <c r="C2199">
        <v>8</v>
      </c>
      <c r="D2199">
        <v>2</v>
      </c>
      <c r="E2199">
        <v>2014</v>
      </c>
      <c r="F2199" s="1">
        <v>41678</v>
      </c>
      <c r="G2199" t="s">
        <v>3336</v>
      </c>
      <c r="H2199" t="s">
        <v>44</v>
      </c>
      <c r="I2199" t="s">
        <v>738</v>
      </c>
      <c r="J2199" t="s">
        <v>1959</v>
      </c>
      <c r="K2199" t="s">
        <v>47</v>
      </c>
      <c r="L2199" t="s">
        <v>37</v>
      </c>
      <c r="M2199" t="s">
        <v>38</v>
      </c>
      <c r="N2199" t="s">
        <v>56</v>
      </c>
      <c r="O2199" t="s">
        <v>104</v>
      </c>
      <c r="P2199" t="s">
        <v>3652</v>
      </c>
      <c r="Q2199">
        <v>0</v>
      </c>
      <c r="R2199">
        <v>444</v>
      </c>
      <c r="S2199">
        <v>-200</v>
      </c>
      <c r="T2199">
        <v>4</v>
      </c>
      <c r="U2199" t="b">
        <v>1</v>
      </c>
    </row>
    <row r="2200" spans="1:21" x14ac:dyDescent="0.25">
      <c r="A2200" t="s">
        <v>3651</v>
      </c>
      <c r="B2200" s="1">
        <v>41678</v>
      </c>
      <c r="C2200">
        <v>8</v>
      </c>
      <c r="D2200">
        <v>2</v>
      </c>
      <c r="E2200">
        <v>2014</v>
      </c>
      <c r="F2200" s="1">
        <v>41678</v>
      </c>
      <c r="G2200" t="s">
        <v>3336</v>
      </c>
      <c r="H2200" t="s">
        <v>44</v>
      </c>
      <c r="I2200" t="s">
        <v>738</v>
      </c>
      <c r="J2200" t="s">
        <v>1959</v>
      </c>
      <c r="K2200" t="s">
        <v>47</v>
      </c>
      <c r="L2200" t="s">
        <v>37</v>
      </c>
      <c r="M2200" t="s">
        <v>38</v>
      </c>
      <c r="N2200" t="s">
        <v>56</v>
      </c>
      <c r="O2200" t="s">
        <v>104</v>
      </c>
      <c r="P2200" t="s">
        <v>623</v>
      </c>
      <c r="Q2200">
        <v>0</v>
      </c>
      <c r="R2200">
        <v>785</v>
      </c>
      <c r="S2200">
        <v>52</v>
      </c>
      <c r="T2200">
        <v>2</v>
      </c>
      <c r="U2200" t="b">
        <v>1</v>
      </c>
    </row>
    <row r="2201" spans="1:21" x14ac:dyDescent="0.25">
      <c r="A2201" t="s">
        <v>3653</v>
      </c>
      <c r="B2201" s="1">
        <v>41679</v>
      </c>
      <c r="C2201">
        <v>9</v>
      </c>
      <c r="D2201">
        <v>2</v>
      </c>
      <c r="E2201">
        <v>2014</v>
      </c>
      <c r="F2201" s="1">
        <v>41679</v>
      </c>
      <c r="G2201" t="s">
        <v>1337</v>
      </c>
      <c r="H2201" t="s">
        <v>33</v>
      </c>
      <c r="I2201" t="s">
        <v>34</v>
      </c>
      <c r="J2201" t="s">
        <v>2855</v>
      </c>
      <c r="K2201" t="s">
        <v>36</v>
      </c>
      <c r="L2201" t="s">
        <v>37</v>
      </c>
      <c r="M2201" t="s">
        <v>27</v>
      </c>
      <c r="N2201" t="s">
        <v>71</v>
      </c>
      <c r="O2201" t="s">
        <v>665</v>
      </c>
      <c r="P2201" t="s">
        <v>3654</v>
      </c>
      <c r="Q2201">
        <v>0</v>
      </c>
      <c r="R2201">
        <v>1118</v>
      </c>
      <c r="S2201">
        <v>206</v>
      </c>
      <c r="T2201">
        <v>2</v>
      </c>
      <c r="U2201" t="b">
        <v>1</v>
      </c>
    </row>
    <row r="2202" spans="1:21" x14ac:dyDescent="0.25">
      <c r="A2202" t="s">
        <v>3655</v>
      </c>
      <c r="B2202" s="1">
        <v>41679</v>
      </c>
      <c r="C2202">
        <v>9</v>
      </c>
      <c r="D2202">
        <v>2</v>
      </c>
      <c r="E2202">
        <v>2014</v>
      </c>
      <c r="F2202" s="1">
        <v>41679</v>
      </c>
      <c r="G2202" t="s">
        <v>3009</v>
      </c>
      <c r="H2202" t="s">
        <v>61</v>
      </c>
      <c r="I2202" t="s">
        <v>108</v>
      </c>
      <c r="J2202" t="s">
        <v>226</v>
      </c>
      <c r="K2202" t="s">
        <v>36</v>
      </c>
      <c r="L2202" t="s">
        <v>37</v>
      </c>
      <c r="M2202" t="s">
        <v>27</v>
      </c>
      <c r="N2202" t="s">
        <v>28</v>
      </c>
      <c r="O2202" t="s">
        <v>54</v>
      </c>
      <c r="P2202" t="s">
        <v>2581</v>
      </c>
      <c r="Q2202">
        <v>0</v>
      </c>
      <c r="R2202">
        <v>1069</v>
      </c>
      <c r="S2202">
        <v>0</v>
      </c>
      <c r="T2202">
        <v>6</v>
      </c>
      <c r="U2202" t="b">
        <v>1</v>
      </c>
    </row>
    <row r="2203" spans="1:21" x14ac:dyDescent="0.25">
      <c r="A2203" t="s">
        <v>3656</v>
      </c>
      <c r="B2203" s="1">
        <v>41679</v>
      </c>
      <c r="C2203">
        <v>9</v>
      </c>
      <c r="D2203">
        <v>2</v>
      </c>
      <c r="E2203">
        <v>2014</v>
      </c>
      <c r="F2203" s="1">
        <v>41679</v>
      </c>
      <c r="G2203" t="s">
        <v>3406</v>
      </c>
      <c r="H2203" t="s">
        <v>61</v>
      </c>
      <c r="I2203" t="s">
        <v>326</v>
      </c>
      <c r="J2203" t="s">
        <v>3657</v>
      </c>
      <c r="K2203" t="s">
        <v>36</v>
      </c>
      <c r="L2203" t="s">
        <v>70</v>
      </c>
      <c r="M2203" t="s">
        <v>38</v>
      </c>
      <c r="N2203" t="s">
        <v>28</v>
      </c>
      <c r="O2203" t="s">
        <v>39</v>
      </c>
      <c r="P2203" t="s">
        <v>204</v>
      </c>
      <c r="Q2203">
        <v>0</v>
      </c>
      <c r="R2203">
        <v>137</v>
      </c>
      <c r="S2203">
        <v>38</v>
      </c>
      <c r="T2203">
        <v>5</v>
      </c>
      <c r="U2203" t="b">
        <v>1</v>
      </c>
    </row>
    <row r="2204" spans="1:21" x14ac:dyDescent="0.25">
      <c r="A2204" t="s">
        <v>3656</v>
      </c>
      <c r="B2204" s="1">
        <v>41679</v>
      </c>
      <c r="C2204">
        <v>9</v>
      </c>
      <c r="D2204">
        <v>2</v>
      </c>
      <c r="E2204">
        <v>2014</v>
      </c>
      <c r="F2204" s="1">
        <v>41679</v>
      </c>
      <c r="G2204" t="s">
        <v>3406</v>
      </c>
      <c r="H2204" t="s">
        <v>61</v>
      </c>
      <c r="I2204" t="s">
        <v>326</v>
      </c>
      <c r="J2204" t="s">
        <v>3657</v>
      </c>
      <c r="K2204" t="s">
        <v>36</v>
      </c>
      <c r="L2204" t="s">
        <v>70</v>
      </c>
      <c r="M2204" t="s">
        <v>38</v>
      </c>
      <c r="N2204" t="s">
        <v>28</v>
      </c>
      <c r="O2204" t="s">
        <v>54</v>
      </c>
      <c r="P2204" t="s">
        <v>3658</v>
      </c>
      <c r="Q2204">
        <v>0</v>
      </c>
      <c r="R2204">
        <v>169</v>
      </c>
      <c r="S2204">
        <v>38</v>
      </c>
      <c r="T2204">
        <v>3</v>
      </c>
      <c r="U2204" t="b">
        <v>0</v>
      </c>
    </row>
    <row r="2205" spans="1:21" x14ac:dyDescent="0.25">
      <c r="A2205" t="s">
        <v>3659</v>
      </c>
      <c r="B2205" s="1">
        <v>41679</v>
      </c>
      <c r="C2205">
        <v>9</v>
      </c>
      <c r="D2205">
        <v>2</v>
      </c>
      <c r="E2205">
        <v>2014</v>
      </c>
      <c r="F2205" s="1">
        <v>41679</v>
      </c>
      <c r="G2205" t="s">
        <v>2198</v>
      </c>
      <c r="H2205" t="s">
        <v>120</v>
      </c>
      <c r="I2205" t="s">
        <v>209</v>
      </c>
      <c r="J2205" t="s">
        <v>210</v>
      </c>
      <c r="K2205" t="s">
        <v>47</v>
      </c>
      <c r="L2205" t="s">
        <v>37</v>
      </c>
      <c r="M2205" t="s">
        <v>38</v>
      </c>
      <c r="N2205" t="s">
        <v>56</v>
      </c>
      <c r="O2205" t="s">
        <v>185</v>
      </c>
      <c r="P2205" t="s">
        <v>2192</v>
      </c>
      <c r="Q2205">
        <v>0</v>
      </c>
      <c r="R2205">
        <v>1298</v>
      </c>
      <c r="S2205">
        <v>65</v>
      </c>
      <c r="T2205">
        <v>9</v>
      </c>
      <c r="U2205" t="b">
        <v>0</v>
      </c>
    </row>
    <row r="2206" spans="1:21" x14ac:dyDescent="0.25">
      <c r="A2206" t="s">
        <v>3660</v>
      </c>
      <c r="B2206" s="1">
        <v>41679</v>
      </c>
      <c r="C2206">
        <v>9</v>
      </c>
      <c r="D2206">
        <v>2</v>
      </c>
      <c r="E2206">
        <v>2014</v>
      </c>
      <c r="F2206" s="1">
        <v>41679</v>
      </c>
      <c r="G2206" t="s">
        <v>2671</v>
      </c>
      <c r="H2206" t="s">
        <v>320</v>
      </c>
      <c r="I2206" t="s">
        <v>1006</v>
      </c>
      <c r="J2206" t="s">
        <v>1007</v>
      </c>
      <c r="K2206" t="s">
        <v>36</v>
      </c>
      <c r="L2206" t="s">
        <v>70</v>
      </c>
      <c r="M2206" t="s">
        <v>38</v>
      </c>
      <c r="N2206" t="s">
        <v>28</v>
      </c>
      <c r="O2206" t="s">
        <v>48</v>
      </c>
      <c r="P2206" t="s">
        <v>763</v>
      </c>
      <c r="Q2206">
        <v>0</v>
      </c>
      <c r="R2206">
        <v>108</v>
      </c>
      <c r="S2206">
        <v>37</v>
      </c>
      <c r="T2206">
        <v>2</v>
      </c>
      <c r="U2206" t="b">
        <v>1</v>
      </c>
    </row>
    <row r="2207" spans="1:21" x14ac:dyDescent="0.25">
      <c r="A2207" t="s">
        <v>3660</v>
      </c>
      <c r="B2207" s="1">
        <v>41679</v>
      </c>
      <c r="C2207">
        <v>9</v>
      </c>
      <c r="D2207">
        <v>2</v>
      </c>
      <c r="E2207">
        <v>2014</v>
      </c>
      <c r="F2207" s="1">
        <v>41679</v>
      </c>
      <c r="G2207" t="s">
        <v>2671</v>
      </c>
      <c r="H2207" t="s">
        <v>320</v>
      </c>
      <c r="I2207" t="s">
        <v>1006</v>
      </c>
      <c r="J2207" t="s">
        <v>1007</v>
      </c>
      <c r="K2207" t="s">
        <v>36</v>
      </c>
      <c r="L2207" t="s">
        <v>70</v>
      </c>
      <c r="M2207" t="s">
        <v>38</v>
      </c>
      <c r="N2207" t="s">
        <v>28</v>
      </c>
      <c r="O2207" t="s">
        <v>39</v>
      </c>
      <c r="P2207" t="s">
        <v>3480</v>
      </c>
      <c r="Q2207">
        <v>0</v>
      </c>
      <c r="R2207">
        <v>37</v>
      </c>
      <c r="S2207">
        <v>3</v>
      </c>
      <c r="T2207">
        <v>3</v>
      </c>
      <c r="U2207" t="b">
        <v>1</v>
      </c>
    </row>
    <row r="2208" spans="1:21" x14ac:dyDescent="0.25">
      <c r="A2208" t="s">
        <v>3661</v>
      </c>
      <c r="B2208" s="1">
        <v>41679</v>
      </c>
      <c r="C2208">
        <v>9</v>
      </c>
      <c r="D2208">
        <v>2</v>
      </c>
      <c r="E2208">
        <v>2014</v>
      </c>
      <c r="F2208" s="1">
        <v>41679</v>
      </c>
      <c r="G2208" t="s">
        <v>2098</v>
      </c>
      <c r="H2208" t="s">
        <v>44</v>
      </c>
      <c r="I2208" t="s">
        <v>280</v>
      </c>
      <c r="J2208" t="s">
        <v>281</v>
      </c>
      <c r="K2208" t="s">
        <v>47</v>
      </c>
      <c r="L2208" t="s">
        <v>37</v>
      </c>
      <c r="M2208" t="s">
        <v>38</v>
      </c>
      <c r="N2208" t="s">
        <v>28</v>
      </c>
      <c r="O2208" t="s">
        <v>183</v>
      </c>
      <c r="P2208" t="s">
        <v>3028</v>
      </c>
      <c r="Q2208">
        <v>0</v>
      </c>
      <c r="R2208">
        <v>48</v>
      </c>
      <c r="S2208">
        <v>22</v>
      </c>
      <c r="T2208">
        <v>2</v>
      </c>
      <c r="U2208" t="b">
        <v>0</v>
      </c>
    </row>
    <row r="2209" spans="1:21" x14ac:dyDescent="0.25">
      <c r="A2209" t="s">
        <v>3662</v>
      </c>
      <c r="B2209" s="1">
        <v>41679</v>
      </c>
      <c r="C2209">
        <v>9</v>
      </c>
      <c r="D2209">
        <v>2</v>
      </c>
      <c r="E2209">
        <v>2014</v>
      </c>
      <c r="F2209" s="1">
        <v>41679</v>
      </c>
      <c r="G2209" t="s">
        <v>3663</v>
      </c>
      <c r="H2209" t="s">
        <v>44</v>
      </c>
      <c r="I2209" t="s">
        <v>460</v>
      </c>
      <c r="J2209" t="s">
        <v>1646</v>
      </c>
      <c r="K2209" t="s">
        <v>47</v>
      </c>
      <c r="L2209" t="s">
        <v>70</v>
      </c>
      <c r="M2209" t="s">
        <v>38</v>
      </c>
      <c r="N2209" t="s">
        <v>28</v>
      </c>
      <c r="O2209" t="s">
        <v>54</v>
      </c>
      <c r="P2209" t="s">
        <v>1053</v>
      </c>
      <c r="Q2209">
        <v>0</v>
      </c>
      <c r="R2209">
        <v>20</v>
      </c>
      <c r="S2209">
        <v>-8</v>
      </c>
      <c r="T2209">
        <v>2</v>
      </c>
      <c r="U2209" t="b">
        <v>0</v>
      </c>
    </row>
    <row r="2210" spans="1:21" x14ac:dyDescent="0.25">
      <c r="A2210" t="s">
        <v>3662</v>
      </c>
      <c r="B2210" s="1">
        <v>41679</v>
      </c>
      <c r="C2210">
        <v>9</v>
      </c>
      <c r="D2210">
        <v>2</v>
      </c>
      <c r="E2210">
        <v>2014</v>
      </c>
      <c r="F2210" s="1">
        <v>41679</v>
      </c>
      <c r="G2210" t="s">
        <v>3663</v>
      </c>
      <c r="H2210" t="s">
        <v>44</v>
      </c>
      <c r="I2210" t="s">
        <v>460</v>
      </c>
      <c r="J2210" t="s">
        <v>1646</v>
      </c>
      <c r="K2210" t="s">
        <v>47</v>
      </c>
      <c r="L2210" t="s">
        <v>70</v>
      </c>
      <c r="M2210" t="s">
        <v>38</v>
      </c>
      <c r="N2210" t="s">
        <v>28</v>
      </c>
      <c r="O2210" t="s">
        <v>54</v>
      </c>
      <c r="P2210" t="s">
        <v>3076</v>
      </c>
      <c r="Q2210">
        <v>0</v>
      </c>
      <c r="R2210">
        <v>42</v>
      </c>
      <c r="S2210">
        <v>-6</v>
      </c>
      <c r="T2210">
        <v>4</v>
      </c>
      <c r="U2210" t="b">
        <v>0</v>
      </c>
    </row>
    <row r="2211" spans="1:21" x14ac:dyDescent="0.25">
      <c r="A2211" t="s">
        <v>3662</v>
      </c>
      <c r="B2211" s="1">
        <v>41679</v>
      </c>
      <c r="C2211">
        <v>9</v>
      </c>
      <c r="D2211">
        <v>2</v>
      </c>
      <c r="E2211">
        <v>2014</v>
      </c>
      <c r="F2211" s="1">
        <v>41679</v>
      </c>
      <c r="G2211" t="s">
        <v>3663</v>
      </c>
      <c r="H2211" t="s">
        <v>44</v>
      </c>
      <c r="I2211" t="s">
        <v>460</v>
      </c>
      <c r="J2211" t="s">
        <v>1646</v>
      </c>
      <c r="K2211" t="s">
        <v>47</v>
      </c>
      <c r="L2211" t="s">
        <v>70</v>
      </c>
      <c r="M2211" t="s">
        <v>38</v>
      </c>
      <c r="N2211" t="s">
        <v>56</v>
      </c>
      <c r="O2211" t="s">
        <v>104</v>
      </c>
      <c r="P2211" t="s">
        <v>552</v>
      </c>
      <c r="Q2211">
        <v>0</v>
      </c>
      <c r="R2211">
        <v>100</v>
      </c>
      <c r="S2211">
        <v>-23</v>
      </c>
      <c r="T2211">
        <v>1</v>
      </c>
      <c r="U2211" t="b">
        <v>1</v>
      </c>
    </row>
    <row r="2212" spans="1:21" x14ac:dyDescent="0.25">
      <c r="A2212" t="s">
        <v>3664</v>
      </c>
      <c r="B2212" s="1">
        <v>41679</v>
      </c>
      <c r="C2212">
        <v>9</v>
      </c>
      <c r="D2212">
        <v>2</v>
      </c>
      <c r="E2212">
        <v>2014</v>
      </c>
      <c r="F2212" s="1">
        <v>41679</v>
      </c>
      <c r="G2212" t="s">
        <v>114</v>
      </c>
      <c r="H2212" t="s">
        <v>61</v>
      </c>
      <c r="I2212" t="s">
        <v>115</v>
      </c>
      <c r="J2212" t="s">
        <v>358</v>
      </c>
      <c r="K2212" t="s">
        <v>36</v>
      </c>
      <c r="L2212" t="s">
        <v>70</v>
      </c>
      <c r="M2212" t="s">
        <v>38</v>
      </c>
      <c r="N2212" t="s">
        <v>71</v>
      </c>
      <c r="O2212" t="s">
        <v>72</v>
      </c>
      <c r="P2212" t="s">
        <v>3665</v>
      </c>
      <c r="Q2212">
        <v>0</v>
      </c>
      <c r="R2212">
        <v>2452</v>
      </c>
      <c r="S2212">
        <v>191</v>
      </c>
      <c r="T2212">
        <v>7</v>
      </c>
      <c r="U2212" t="b">
        <v>0</v>
      </c>
    </row>
    <row r="2213" spans="1:21" x14ac:dyDescent="0.25">
      <c r="A2213" t="s">
        <v>3664</v>
      </c>
      <c r="B2213" s="1">
        <v>41679</v>
      </c>
      <c r="C2213">
        <v>9</v>
      </c>
      <c r="D2213">
        <v>2</v>
      </c>
      <c r="E2213">
        <v>2014</v>
      </c>
      <c r="F2213" s="1">
        <v>41679</v>
      </c>
      <c r="G2213" t="s">
        <v>114</v>
      </c>
      <c r="H2213" t="s">
        <v>61</v>
      </c>
      <c r="I2213" t="s">
        <v>115</v>
      </c>
      <c r="J2213" t="s">
        <v>358</v>
      </c>
      <c r="K2213" t="s">
        <v>36</v>
      </c>
      <c r="L2213" t="s">
        <v>70</v>
      </c>
      <c r="M2213" t="s">
        <v>38</v>
      </c>
      <c r="N2213" t="s">
        <v>28</v>
      </c>
      <c r="O2213" t="s">
        <v>29</v>
      </c>
      <c r="P2213" t="s">
        <v>30</v>
      </c>
      <c r="Q2213">
        <v>0</v>
      </c>
      <c r="R2213">
        <v>171</v>
      </c>
      <c r="S2213">
        <v>17</v>
      </c>
      <c r="T2213">
        <v>6</v>
      </c>
      <c r="U2213" t="b">
        <v>0</v>
      </c>
    </row>
    <row r="2214" spans="1:21" x14ac:dyDescent="0.25">
      <c r="A2214" t="s">
        <v>3666</v>
      </c>
      <c r="B2214" s="1">
        <v>41680</v>
      </c>
      <c r="C2214">
        <v>10</v>
      </c>
      <c r="D2214">
        <v>2</v>
      </c>
      <c r="E2214">
        <v>2014</v>
      </c>
      <c r="F2214" s="1">
        <v>41680</v>
      </c>
      <c r="G2214" t="s">
        <v>3667</v>
      </c>
      <c r="H2214" t="s">
        <v>120</v>
      </c>
      <c r="I2214" t="s">
        <v>778</v>
      </c>
      <c r="J2214" t="s">
        <v>778</v>
      </c>
      <c r="K2214" t="s">
        <v>47</v>
      </c>
      <c r="L2214" t="s">
        <v>26</v>
      </c>
      <c r="M2214" t="s">
        <v>38</v>
      </c>
      <c r="N2214" t="s">
        <v>28</v>
      </c>
      <c r="O2214" t="s">
        <v>39</v>
      </c>
      <c r="P2214" t="s">
        <v>1289</v>
      </c>
      <c r="Q2214">
        <v>0</v>
      </c>
      <c r="R2214">
        <v>301</v>
      </c>
      <c r="S2214">
        <v>39</v>
      </c>
      <c r="T2214">
        <v>11</v>
      </c>
      <c r="U2214" t="b">
        <v>1</v>
      </c>
    </row>
    <row r="2215" spans="1:21" x14ac:dyDescent="0.25">
      <c r="A2215" t="s">
        <v>3666</v>
      </c>
      <c r="B2215" s="1">
        <v>41680</v>
      </c>
      <c r="C2215">
        <v>10</v>
      </c>
      <c r="D2215">
        <v>2</v>
      </c>
      <c r="E2215">
        <v>2014</v>
      </c>
      <c r="F2215" s="1">
        <v>41680</v>
      </c>
      <c r="G2215" t="s">
        <v>3667</v>
      </c>
      <c r="H2215" t="s">
        <v>120</v>
      </c>
      <c r="I2215" t="s">
        <v>778</v>
      </c>
      <c r="J2215" t="s">
        <v>778</v>
      </c>
      <c r="K2215" t="s">
        <v>47</v>
      </c>
      <c r="L2215" t="s">
        <v>26</v>
      </c>
      <c r="M2215" t="s">
        <v>38</v>
      </c>
      <c r="N2215" t="s">
        <v>28</v>
      </c>
      <c r="O2215" t="s">
        <v>39</v>
      </c>
      <c r="P2215" t="s">
        <v>913</v>
      </c>
      <c r="Q2215">
        <v>0</v>
      </c>
      <c r="R2215">
        <v>10</v>
      </c>
      <c r="S2215">
        <v>4</v>
      </c>
      <c r="T2215">
        <v>2</v>
      </c>
      <c r="U2215" t="b">
        <v>0</v>
      </c>
    </row>
    <row r="2216" spans="1:21" x14ac:dyDescent="0.25">
      <c r="A2216" t="s">
        <v>3666</v>
      </c>
      <c r="B2216" s="1">
        <v>41680</v>
      </c>
      <c r="C2216">
        <v>10</v>
      </c>
      <c r="D2216">
        <v>2</v>
      </c>
      <c r="E2216">
        <v>2014</v>
      </c>
      <c r="F2216" s="1">
        <v>41680</v>
      </c>
      <c r="G2216" t="s">
        <v>3667</v>
      </c>
      <c r="H2216" t="s">
        <v>120</v>
      </c>
      <c r="I2216" t="s">
        <v>778</v>
      </c>
      <c r="J2216" t="s">
        <v>778</v>
      </c>
      <c r="K2216" t="s">
        <v>47</v>
      </c>
      <c r="L2216" t="s">
        <v>26</v>
      </c>
      <c r="M2216" t="s">
        <v>38</v>
      </c>
      <c r="N2216" t="s">
        <v>28</v>
      </c>
      <c r="O2216" t="s">
        <v>29</v>
      </c>
      <c r="P2216" t="s">
        <v>1257</v>
      </c>
      <c r="Q2216">
        <v>0</v>
      </c>
      <c r="R2216">
        <v>136</v>
      </c>
      <c r="S2216">
        <v>56</v>
      </c>
      <c r="T2216">
        <v>4</v>
      </c>
      <c r="U2216" t="b">
        <v>0</v>
      </c>
    </row>
    <row r="2217" spans="1:21" x14ac:dyDescent="0.25">
      <c r="A2217" t="s">
        <v>3666</v>
      </c>
      <c r="B2217" s="1">
        <v>41680</v>
      </c>
      <c r="C2217">
        <v>10</v>
      </c>
      <c r="D2217">
        <v>2</v>
      </c>
      <c r="E2217">
        <v>2014</v>
      </c>
      <c r="F2217" s="1">
        <v>41680</v>
      </c>
      <c r="G2217" t="s">
        <v>3667</v>
      </c>
      <c r="H2217" t="s">
        <v>120</v>
      </c>
      <c r="I2217" t="s">
        <v>778</v>
      </c>
      <c r="J2217" t="s">
        <v>778</v>
      </c>
      <c r="K2217" t="s">
        <v>47</v>
      </c>
      <c r="L2217" t="s">
        <v>26</v>
      </c>
      <c r="M2217" t="s">
        <v>38</v>
      </c>
      <c r="N2217" t="s">
        <v>28</v>
      </c>
      <c r="O2217" t="s">
        <v>183</v>
      </c>
      <c r="P2217" t="s">
        <v>3668</v>
      </c>
      <c r="Q2217">
        <v>0</v>
      </c>
      <c r="R2217">
        <v>50</v>
      </c>
      <c r="S2217">
        <v>20</v>
      </c>
      <c r="T2217">
        <v>3</v>
      </c>
      <c r="U2217" t="b">
        <v>1</v>
      </c>
    </row>
    <row r="2218" spans="1:21" x14ac:dyDescent="0.25">
      <c r="A2218" t="s">
        <v>3669</v>
      </c>
      <c r="B2218" s="1">
        <v>41680</v>
      </c>
      <c r="C2218">
        <v>10</v>
      </c>
      <c r="D2218">
        <v>2</v>
      </c>
      <c r="E2218">
        <v>2014</v>
      </c>
      <c r="F2218" s="1">
        <v>41680</v>
      </c>
      <c r="G2218" t="s">
        <v>1150</v>
      </c>
      <c r="H2218" t="s">
        <v>67</v>
      </c>
      <c r="I2218" t="s">
        <v>68</v>
      </c>
      <c r="J2218" t="s">
        <v>255</v>
      </c>
      <c r="K2218" t="s">
        <v>25</v>
      </c>
      <c r="L2218" t="s">
        <v>70</v>
      </c>
      <c r="M2218" t="s">
        <v>38</v>
      </c>
      <c r="N2218" t="s">
        <v>28</v>
      </c>
      <c r="O2218" t="s">
        <v>29</v>
      </c>
      <c r="P2218" t="s">
        <v>3670</v>
      </c>
      <c r="Q2218">
        <v>0</v>
      </c>
      <c r="R2218">
        <v>43</v>
      </c>
      <c r="S2218">
        <v>17</v>
      </c>
      <c r="T2218">
        <v>2</v>
      </c>
      <c r="U2218" t="b">
        <v>0</v>
      </c>
    </row>
    <row r="2219" spans="1:21" x14ac:dyDescent="0.25">
      <c r="A2219" t="s">
        <v>3669</v>
      </c>
      <c r="B2219" s="1">
        <v>41680</v>
      </c>
      <c r="C2219">
        <v>10</v>
      </c>
      <c r="D2219">
        <v>2</v>
      </c>
      <c r="E2219">
        <v>2014</v>
      </c>
      <c r="F2219" s="1">
        <v>41680</v>
      </c>
      <c r="G2219" t="s">
        <v>1150</v>
      </c>
      <c r="H2219" t="s">
        <v>67</v>
      </c>
      <c r="I2219" t="s">
        <v>68</v>
      </c>
      <c r="J2219" t="s">
        <v>255</v>
      </c>
      <c r="K2219" t="s">
        <v>25</v>
      </c>
      <c r="L2219" t="s">
        <v>70</v>
      </c>
      <c r="M2219" t="s">
        <v>38</v>
      </c>
      <c r="N2219" t="s">
        <v>56</v>
      </c>
      <c r="O2219" t="s">
        <v>185</v>
      </c>
      <c r="P2219" t="s">
        <v>3671</v>
      </c>
      <c r="Q2219">
        <v>0</v>
      </c>
      <c r="R2219">
        <v>762</v>
      </c>
      <c r="S2219">
        <v>101</v>
      </c>
      <c r="T2219">
        <v>6</v>
      </c>
      <c r="U2219" t="b">
        <v>1</v>
      </c>
    </row>
    <row r="2220" spans="1:21" x14ac:dyDescent="0.25">
      <c r="A2220" t="s">
        <v>3672</v>
      </c>
      <c r="B2220" s="1">
        <v>41681</v>
      </c>
      <c r="C2220">
        <v>11</v>
      </c>
      <c r="D2220">
        <v>2</v>
      </c>
      <c r="E2220">
        <v>2014</v>
      </c>
      <c r="F2220" s="1">
        <v>41681</v>
      </c>
      <c r="G2220" t="s">
        <v>3673</v>
      </c>
      <c r="H2220" t="s">
        <v>33</v>
      </c>
      <c r="I2220" t="s">
        <v>34</v>
      </c>
      <c r="J2220" t="s">
        <v>1792</v>
      </c>
      <c r="K2220" t="s">
        <v>36</v>
      </c>
      <c r="L2220" t="s">
        <v>70</v>
      </c>
      <c r="M2220" t="s">
        <v>38</v>
      </c>
      <c r="N2220" t="s">
        <v>71</v>
      </c>
      <c r="O2220" t="s">
        <v>295</v>
      </c>
      <c r="P2220" t="s">
        <v>2470</v>
      </c>
      <c r="Q2220">
        <v>0</v>
      </c>
      <c r="R2220">
        <v>291</v>
      </c>
      <c r="S2220">
        <v>17</v>
      </c>
      <c r="T2220">
        <v>5</v>
      </c>
      <c r="U2220" t="b">
        <v>1</v>
      </c>
    </row>
    <row r="2221" spans="1:21" x14ac:dyDescent="0.25">
      <c r="A2221" t="s">
        <v>3672</v>
      </c>
      <c r="B2221" s="1">
        <v>41681</v>
      </c>
      <c r="C2221">
        <v>11</v>
      </c>
      <c r="D2221">
        <v>2</v>
      </c>
      <c r="E2221">
        <v>2014</v>
      </c>
      <c r="F2221" s="1">
        <v>41681</v>
      </c>
      <c r="G2221" t="s">
        <v>3673</v>
      </c>
      <c r="H2221" t="s">
        <v>33</v>
      </c>
      <c r="I2221" t="s">
        <v>34</v>
      </c>
      <c r="J2221" t="s">
        <v>1792</v>
      </c>
      <c r="K2221" t="s">
        <v>36</v>
      </c>
      <c r="L2221" t="s">
        <v>70</v>
      </c>
      <c r="M2221" t="s">
        <v>38</v>
      </c>
      <c r="N2221" t="s">
        <v>56</v>
      </c>
      <c r="O2221" t="s">
        <v>185</v>
      </c>
      <c r="P2221" t="s">
        <v>3674</v>
      </c>
      <c r="Q2221">
        <v>0</v>
      </c>
      <c r="R2221">
        <v>603</v>
      </c>
      <c r="S2221">
        <v>0</v>
      </c>
      <c r="T2221">
        <v>2</v>
      </c>
      <c r="U2221" t="b">
        <v>0</v>
      </c>
    </row>
    <row r="2222" spans="1:21" x14ac:dyDescent="0.25">
      <c r="A2222" t="s">
        <v>3675</v>
      </c>
      <c r="B2222" s="1">
        <v>41682</v>
      </c>
      <c r="C2222">
        <v>12</v>
      </c>
      <c r="D2222">
        <v>2</v>
      </c>
      <c r="E2222">
        <v>2014</v>
      </c>
      <c r="F2222" s="1">
        <v>41682</v>
      </c>
      <c r="G2222" t="s">
        <v>2080</v>
      </c>
      <c r="H2222" t="s">
        <v>120</v>
      </c>
      <c r="I2222" t="s">
        <v>1582</v>
      </c>
      <c r="J2222" t="s">
        <v>2695</v>
      </c>
      <c r="K2222" t="s">
        <v>47</v>
      </c>
      <c r="L2222" t="s">
        <v>37</v>
      </c>
      <c r="M2222" t="s">
        <v>38</v>
      </c>
      <c r="N2222" t="s">
        <v>28</v>
      </c>
      <c r="O2222" t="s">
        <v>48</v>
      </c>
      <c r="P2222" t="s">
        <v>397</v>
      </c>
      <c r="Q2222">
        <v>0</v>
      </c>
      <c r="R2222">
        <v>25</v>
      </c>
      <c r="S2222">
        <v>7</v>
      </c>
      <c r="T2222">
        <v>1</v>
      </c>
      <c r="U2222" t="b">
        <v>0</v>
      </c>
    </row>
    <row r="2223" spans="1:21" x14ac:dyDescent="0.25">
      <c r="A2223" t="s">
        <v>3675</v>
      </c>
      <c r="B2223" s="1">
        <v>41682</v>
      </c>
      <c r="C2223">
        <v>12</v>
      </c>
      <c r="D2223">
        <v>2</v>
      </c>
      <c r="E2223">
        <v>2014</v>
      </c>
      <c r="F2223" s="1">
        <v>41682</v>
      </c>
      <c r="G2223" t="s">
        <v>2080</v>
      </c>
      <c r="H2223" t="s">
        <v>120</v>
      </c>
      <c r="I2223" t="s">
        <v>1582</v>
      </c>
      <c r="J2223" t="s">
        <v>2695</v>
      </c>
      <c r="K2223" t="s">
        <v>47</v>
      </c>
      <c r="L2223" t="s">
        <v>37</v>
      </c>
      <c r="M2223" t="s">
        <v>38</v>
      </c>
      <c r="N2223" t="s">
        <v>28</v>
      </c>
      <c r="O2223" t="s">
        <v>48</v>
      </c>
      <c r="P2223" t="s">
        <v>3676</v>
      </c>
      <c r="Q2223">
        <v>0</v>
      </c>
      <c r="R2223">
        <v>143</v>
      </c>
      <c r="S2223">
        <v>48</v>
      </c>
      <c r="T2223">
        <v>8</v>
      </c>
      <c r="U2223" t="b">
        <v>0</v>
      </c>
    </row>
    <row r="2224" spans="1:21" x14ac:dyDescent="0.25">
      <c r="A2224" t="s">
        <v>3675</v>
      </c>
      <c r="B2224" s="1">
        <v>41682</v>
      </c>
      <c r="C2224">
        <v>12</v>
      </c>
      <c r="D2224">
        <v>2</v>
      </c>
      <c r="E2224">
        <v>2014</v>
      </c>
      <c r="F2224" s="1">
        <v>41682</v>
      </c>
      <c r="G2224" t="s">
        <v>2080</v>
      </c>
      <c r="H2224" t="s">
        <v>120</v>
      </c>
      <c r="I2224" t="s">
        <v>1582</v>
      </c>
      <c r="J2224" t="s">
        <v>2695</v>
      </c>
      <c r="K2224" t="s">
        <v>47</v>
      </c>
      <c r="L2224" t="s">
        <v>37</v>
      </c>
      <c r="M2224" t="s">
        <v>38</v>
      </c>
      <c r="N2224" t="s">
        <v>28</v>
      </c>
      <c r="O2224" t="s">
        <v>29</v>
      </c>
      <c r="P2224" t="s">
        <v>3670</v>
      </c>
      <c r="Q2224">
        <v>0</v>
      </c>
      <c r="R2224">
        <v>95</v>
      </c>
      <c r="S2224">
        <v>43</v>
      </c>
      <c r="T2224">
        <v>4</v>
      </c>
      <c r="U2224" t="b">
        <v>1</v>
      </c>
    </row>
    <row r="2225" spans="1:21" x14ac:dyDescent="0.25">
      <c r="A2225" t="s">
        <v>3677</v>
      </c>
      <c r="B2225" s="1">
        <v>41682</v>
      </c>
      <c r="C2225">
        <v>12</v>
      </c>
      <c r="D2225">
        <v>2</v>
      </c>
      <c r="E2225">
        <v>2014</v>
      </c>
      <c r="F2225" s="1">
        <v>41682</v>
      </c>
      <c r="G2225" t="s">
        <v>208</v>
      </c>
      <c r="H2225" t="s">
        <v>44</v>
      </c>
      <c r="I2225" t="s">
        <v>178</v>
      </c>
      <c r="J2225" t="s">
        <v>3678</v>
      </c>
      <c r="K2225" t="s">
        <v>47</v>
      </c>
      <c r="L2225" t="s">
        <v>26</v>
      </c>
      <c r="M2225" t="s">
        <v>38</v>
      </c>
      <c r="N2225" t="s">
        <v>28</v>
      </c>
      <c r="O2225" t="s">
        <v>29</v>
      </c>
      <c r="P2225" t="s">
        <v>3679</v>
      </c>
      <c r="Q2225">
        <v>0</v>
      </c>
      <c r="R2225">
        <v>167</v>
      </c>
      <c r="S2225">
        <v>43</v>
      </c>
      <c r="T2225">
        <v>7</v>
      </c>
      <c r="U2225" t="b">
        <v>0</v>
      </c>
    </row>
    <row r="2226" spans="1:21" x14ac:dyDescent="0.25">
      <c r="A2226" t="s">
        <v>3677</v>
      </c>
      <c r="B2226" s="1">
        <v>41682</v>
      </c>
      <c r="C2226">
        <v>12</v>
      </c>
      <c r="D2226">
        <v>2</v>
      </c>
      <c r="E2226">
        <v>2014</v>
      </c>
      <c r="F2226" s="1">
        <v>41682</v>
      </c>
      <c r="G2226" t="s">
        <v>208</v>
      </c>
      <c r="H2226" t="s">
        <v>44</v>
      </c>
      <c r="I2226" t="s">
        <v>178</v>
      </c>
      <c r="J2226" t="s">
        <v>3678</v>
      </c>
      <c r="K2226" t="s">
        <v>47</v>
      </c>
      <c r="L2226" t="s">
        <v>26</v>
      </c>
      <c r="M2226" t="s">
        <v>38</v>
      </c>
      <c r="N2226" t="s">
        <v>28</v>
      </c>
      <c r="O2226" t="s">
        <v>183</v>
      </c>
      <c r="P2226" t="s">
        <v>798</v>
      </c>
      <c r="Q2226">
        <v>0</v>
      </c>
      <c r="R2226">
        <v>171</v>
      </c>
      <c r="S2226">
        <v>14</v>
      </c>
      <c r="T2226">
        <v>9</v>
      </c>
      <c r="U2226" t="b">
        <v>1</v>
      </c>
    </row>
    <row r="2227" spans="1:21" x14ac:dyDescent="0.25">
      <c r="A2227" t="s">
        <v>3677</v>
      </c>
      <c r="B2227" s="1">
        <v>41682</v>
      </c>
      <c r="C2227">
        <v>12</v>
      </c>
      <c r="D2227">
        <v>2</v>
      </c>
      <c r="E2227">
        <v>2014</v>
      </c>
      <c r="F2227" s="1">
        <v>41682</v>
      </c>
      <c r="G2227" t="s">
        <v>208</v>
      </c>
      <c r="H2227" t="s">
        <v>44</v>
      </c>
      <c r="I2227" t="s">
        <v>178</v>
      </c>
      <c r="J2227" t="s">
        <v>3678</v>
      </c>
      <c r="K2227" t="s">
        <v>47</v>
      </c>
      <c r="L2227" t="s">
        <v>26</v>
      </c>
      <c r="M2227" t="s">
        <v>38</v>
      </c>
      <c r="N2227" t="s">
        <v>56</v>
      </c>
      <c r="O2227" t="s">
        <v>104</v>
      </c>
      <c r="P2227" t="s">
        <v>3680</v>
      </c>
      <c r="Q2227">
        <v>0</v>
      </c>
      <c r="R2227">
        <v>117</v>
      </c>
      <c r="S2227">
        <v>-6</v>
      </c>
      <c r="T2227">
        <v>3</v>
      </c>
      <c r="U2227" t="b">
        <v>0</v>
      </c>
    </row>
    <row r="2228" spans="1:21" x14ac:dyDescent="0.25">
      <c r="A2228" t="s">
        <v>3681</v>
      </c>
      <c r="B2228" s="1">
        <v>41682</v>
      </c>
      <c r="C2228">
        <v>12</v>
      </c>
      <c r="D2228">
        <v>2</v>
      </c>
      <c r="E2228">
        <v>2014</v>
      </c>
      <c r="F2228" s="1">
        <v>41682</v>
      </c>
      <c r="G2228" t="s">
        <v>2821</v>
      </c>
      <c r="H2228" t="s">
        <v>44</v>
      </c>
      <c r="I2228" t="s">
        <v>460</v>
      </c>
      <c r="J2228" t="s">
        <v>2108</v>
      </c>
      <c r="K2228" t="s">
        <v>47</v>
      </c>
      <c r="L2228" t="s">
        <v>26</v>
      </c>
      <c r="M2228" t="s">
        <v>38</v>
      </c>
      <c r="N2228" t="s">
        <v>28</v>
      </c>
      <c r="O2228" t="s">
        <v>29</v>
      </c>
      <c r="P2228" t="s">
        <v>1698</v>
      </c>
      <c r="Q2228">
        <v>0</v>
      </c>
      <c r="R2228">
        <v>41</v>
      </c>
      <c r="S2228">
        <v>19</v>
      </c>
      <c r="T2228">
        <v>2</v>
      </c>
      <c r="U2228" t="b">
        <v>1</v>
      </c>
    </row>
    <row r="2229" spans="1:21" x14ac:dyDescent="0.25">
      <c r="A2229" t="s">
        <v>3682</v>
      </c>
      <c r="B2229" s="1">
        <v>41682</v>
      </c>
      <c r="C2229">
        <v>12</v>
      </c>
      <c r="D2229">
        <v>2</v>
      </c>
      <c r="E2229">
        <v>2014</v>
      </c>
      <c r="F2229" s="1">
        <v>41682</v>
      </c>
      <c r="G2229" t="s">
        <v>2104</v>
      </c>
      <c r="H2229" t="s">
        <v>976</v>
      </c>
      <c r="I2229" t="s">
        <v>1840</v>
      </c>
      <c r="J2229" t="s">
        <v>3683</v>
      </c>
      <c r="K2229" t="s">
        <v>47</v>
      </c>
      <c r="L2229" t="s">
        <v>70</v>
      </c>
      <c r="M2229" t="s">
        <v>38</v>
      </c>
      <c r="N2229" t="s">
        <v>71</v>
      </c>
      <c r="O2229" t="s">
        <v>74</v>
      </c>
      <c r="P2229" t="s">
        <v>1409</v>
      </c>
      <c r="Q2229">
        <v>1</v>
      </c>
      <c r="R2229">
        <v>45</v>
      </c>
      <c r="S2229">
        <v>-15</v>
      </c>
      <c r="T2229">
        <v>2</v>
      </c>
      <c r="U2229" t="b">
        <v>0</v>
      </c>
    </row>
    <row r="2230" spans="1:21" x14ac:dyDescent="0.25">
      <c r="A2230" t="s">
        <v>3684</v>
      </c>
      <c r="B2230" s="1">
        <v>41682</v>
      </c>
      <c r="C2230">
        <v>12</v>
      </c>
      <c r="D2230">
        <v>2</v>
      </c>
      <c r="E2230">
        <v>2014</v>
      </c>
      <c r="F2230" s="1">
        <v>41682</v>
      </c>
      <c r="G2230" t="s">
        <v>1560</v>
      </c>
      <c r="H2230" t="s">
        <v>33</v>
      </c>
      <c r="I2230" t="s">
        <v>34</v>
      </c>
      <c r="J2230" t="s">
        <v>770</v>
      </c>
      <c r="K2230" t="s">
        <v>36</v>
      </c>
      <c r="L2230" t="s">
        <v>37</v>
      </c>
      <c r="M2230" t="s">
        <v>38</v>
      </c>
      <c r="N2230" t="s">
        <v>28</v>
      </c>
      <c r="O2230" t="s">
        <v>183</v>
      </c>
      <c r="P2230" t="s">
        <v>3685</v>
      </c>
      <c r="Q2230">
        <v>0</v>
      </c>
      <c r="R2230">
        <v>195</v>
      </c>
      <c r="S2230">
        <v>12</v>
      </c>
      <c r="T2230">
        <v>9</v>
      </c>
      <c r="U2230" t="b">
        <v>0</v>
      </c>
    </row>
    <row r="2231" spans="1:21" x14ac:dyDescent="0.25">
      <c r="A2231" t="s">
        <v>3686</v>
      </c>
      <c r="B2231" s="1">
        <v>41682</v>
      </c>
      <c r="C2231">
        <v>12</v>
      </c>
      <c r="D2231">
        <v>2</v>
      </c>
      <c r="E2231">
        <v>2014</v>
      </c>
      <c r="F2231" s="1">
        <v>41682</v>
      </c>
      <c r="G2231" t="s">
        <v>2835</v>
      </c>
      <c r="H2231" t="s">
        <v>120</v>
      </c>
      <c r="I2231" t="s">
        <v>778</v>
      </c>
      <c r="J2231" t="s">
        <v>778</v>
      </c>
      <c r="K2231" t="s">
        <v>47</v>
      </c>
      <c r="L2231" t="s">
        <v>37</v>
      </c>
      <c r="M2231" t="s">
        <v>38</v>
      </c>
      <c r="N2231" t="s">
        <v>28</v>
      </c>
      <c r="O2231" t="s">
        <v>48</v>
      </c>
      <c r="P2231" t="s">
        <v>523</v>
      </c>
      <c r="Q2231">
        <v>0</v>
      </c>
      <c r="R2231">
        <v>21</v>
      </c>
      <c r="S2231">
        <v>9</v>
      </c>
      <c r="T2231">
        <v>2</v>
      </c>
      <c r="U2231" t="b">
        <v>1</v>
      </c>
    </row>
    <row r="2232" spans="1:21" x14ac:dyDescent="0.25">
      <c r="A2232" t="s">
        <v>3682</v>
      </c>
      <c r="B2232" s="1">
        <v>41682</v>
      </c>
      <c r="C2232">
        <v>12</v>
      </c>
      <c r="D2232">
        <v>2</v>
      </c>
      <c r="E2232">
        <v>2014</v>
      </c>
      <c r="F2232" s="1">
        <v>41682</v>
      </c>
      <c r="G2232" t="s">
        <v>2104</v>
      </c>
      <c r="H2232" t="s">
        <v>976</v>
      </c>
      <c r="I2232" t="s">
        <v>1840</v>
      </c>
      <c r="J2232" t="s">
        <v>3683</v>
      </c>
      <c r="K2232" t="s">
        <v>47</v>
      </c>
      <c r="L2232" t="s">
        <v>70</v>
      </c>
      <c r="M2232" t="s">
        <v>38</v>
      </c>
      <c r="N2232" t="s">
        <v>28</v>
      </c>
      <c r="O2232" t="s">
        <v>48</v>
      </c>
      <c r="P2232" t="s">
        <v>755</v>
      </c>
      <c r="Q2232">
        <v>1</v>
      </c>
      <c r="R2232">
        <v>70</v>
      </c>
      <c r="S2232">
        <v>-64</v>
      </c>
      <c r="T2232">
        <v>5</v>
      </c>
      <c r="U2232" t="b">
        <v>1</v>
      </c>
    </row>
    <row r="2233" spans="1:21" x14ac:dyDescent="0.25">
      <c r="A2233" t="s">
        <v>3684</v>
      </c>
      <c r="B2233" s="1">
        <v>41682</v>
      </c>
      <c r="C2233">
        <v>12</v>
      </c>
      <c r="D2233">
        <v>2</v>
      </c>
      <c r="E2233">
        <v>2014</v>
      </c>
      <c r="F2233" s="1">
        <v>41682</v>
      </c>
      <c r="G2233" t="s">
        <v>1560</v>
      </c>
      <c r="H2233" t="s">
        <v>33</v>
      </c>
      <c r="I2233" t="s">
        <v>34</v>
      </c>
      <c r="J2233" t="s">
        <v>770</v>
      </c>
      <c r="K2233" t="s">
        <v>36</v>
      </c>
      <c r="L2233" t="s">
        <v>37</v>
      </c>
      <c r="M2233" t="s">
        <v>38</v>
      </c>
      <c r="N2233" t="s">
        <v>56</v>
      </c>
      <c r="O2233" t="s">
        <v>57</v>
      </c>
      <c r="P2233" t="s">
        <v>3687</v>
      </c>
      <c r="Q2233">
        <v>0</v>
      </c>
      <c r="R2233">
        <v>527</v>
      </c>
      <c r="S2233">
        <v>26</v>
      </c>
      <c r="T2233">
        <v>3</v>
      </c>
      <c r="U2233" t="b">
        <v>1</v>
      </c>
    </row>
    <row r="2234" spans="1:21" x14ac:dyDescent="0.25">
      <c r="A2234" t="s">
        <v>3682</v>
      </c>
      <c r="B2234" s="1">
        <v>41682</v>
      </c>
      <c r="C2234">
        <v>12</v>
      </c>
      <c r="D2234">
        <v>2</v>
      </c>
      <c r="E2234">
        <v>2014</v>
      </c>
      <c r="F2234" s="1">
        <v>41682</v>
      </c>
      <c r="G2234" t="s">
        <v>2104</v>
      </c>
      <c r="H2234" t="s">
        <v>976</v>
      </c>
      <c r="I2234" t="s">
        <v>1840</v>
      </c>
      <c r="J2234" t="s">
        <v>3683</v>
      </c>
      <c r="K2234" t="s">
        <v>47</v>
      </c>
      <c r="L2234" t="s">
        <v>70</v>
      </c>
      <c r="M2234" t="s">
        <v>38</v>
      </c>
      <c r="N2234" t="s">
        <v>56</v>
      </c>
      <c r="O2234" t="s">
        <v>81</v>
      </c>
      <c r="P2234" t="s">
        <v>1386</v>
      </c>
      <c r="Q2234">
        <v>1</v>
      </c>
      <c r="R2234">
        <v>122</v>
      </c>
      <c r="S2234">
        <v>-66</v>
      </c>
      <c r="T2234">
        <v>9</v>
      </c>
      <c r="U2234" t="b">
        <v>0</v>
      </c>
    </row>
    <row r="2235" spans="1:21" x14ac:dyDescent="0.25">
      <c r="A2235" t="s">
        <v>3688</v>
      </c>
      <c r="B2235" s="1">
        <v>41699</v>
      </c>
      <c r="C2235">
        <v>1</v>
      </c>
      <c r="D2235">
        <v>3</v>
      </c>
      <c r="E2235">
        <v>2014</v>
      </c>
      <c r="F2235" s="1">
        <v>41699</v>
      </c>
      <c r="G2235" t="s">
        <v>2450</v>
      </c>
      <c r="H2235" t="s">
        <v>61</v>
      </c>
      <c r="I2235" t="s">
        <v>108</v>
      </c>
      <c r="J2235" t="s">
        <v>3689</v>
      </c>
      <c r="K2235" t="s">
        <v>36</v>
      </c>
      <c r="L2235" t="s">
        <v>37</v>
      </c>
      <c r="M2235" t="s">
        <v>98</v>
      </c>
      <c r="N2235" t="s">
        <v>28</v>
      </c>
      <c r="O2235" t="s">
        <v>29</v>
      </c>
      <c r="P2235" t="s">
        <v>3690</v>
      </c>
      <c r="Q2235">
        <v>0</v>
      </c>
      <c r="R2235">
        <v>249</v>
      </c>
      <c r="S2235">
        <v>17</v>
      </c>
      <c r="T2235">
        <v>5</v>
      </c>
      <c r="U2235" t="b">
        <v>1</v>
      </c>
    </row>
    <row r="2236" spans="1:21" x14ac:dyDescent="0.25">
      <c r="A2236" t="s">
        <v>3691</v>
      </c>
      <c r="B2236" s="1">
        <v>41699</v>
      </c>
      <c r="C2236">
        <v>1</v>
      </c>
      <c r="D2236">
        <v>3</v>
      </c>
      <c r="E2236">
        <v>2014</v>
      </c>
      <c r="F2236" s="1">
        <v>41699</v>
      </c>
      <c r="G2236" t="s">
        <v>445</v>
      </c>
      <c r="H2236" t="s">
        <v>120</v>
      </c>
      <c r="I2236" t="s">
        <v>209</v>
      </c>
      <c r="J2236" t="s">
        <v>246</v>
      </c>
      <c r="K2236" t="s">
        <v>47</v>
      </c>
      <c r="L2236" t="s">
        <v>37</v>
      </c>
      <c r="M2236" t="s">
        <v>268</v>
      </c>
      <c r="N2236" t="s">
        <v>28</v>
      </c>
      <c r="O2236" t="s">
        <v>39</v>
      </c>
      <c r="P2236" t="s">
        <v>865</v>
      </c>
      <c r="Q2236">
        <v>0</v>
      </c>
      <c r="R2236">
        <v>25</v>
      </c>
      <c r="S2236">
        <v>11</v>
      </c>
      <c r="T2236">
        <v>2</v>
      </c>
      <c r="U2236" t="b">
        <v>1</v>
      </c>
    </row>
    <row r="2237" spans="1:21" x14ac:dyDescent="0.25">
      <c r="A2237" t="s">
        <v>3691</v>
      </c>
      <c r="B2237" s="1">
        <v>41699</v>
      </c>
      <c r="C2237">
        <v>1</v>
      </c>
      <c r="D2237">
        <v>3</v>
      </c>
      <c r="E2237">
        <v>2014</v>
      </c>
      <c r="F2237" s="1">
        <v>41699</v>
      </c>
      <c r="G2237" t="s">
        <v>445</v>
      </c>
      <c r="H2237" t="s">
        <v>120</v>
      </c>
      <c r="I2237" t="s">
        <v>209</v>
      </c>
      <c r="J2237" t="s">
        <v>246</v>
      </c>
      <c r="K2237" t="s">
        <v>47</v>
      </c>
      <c r="L2237" t="s">
        <v>37</v>
      </c>
      <c r="M2237" t="s">
        <v>268</v>
      </c>
      <c r="N2237" t="s">
        <v>28</v>
      </c>
      <c r="O2237" t="s">
        <v>39</v>
      </c>
      <c r="P2237" t="s">
        <v>794</v>
      </c>
      <c r="Q2237">
        <v>0</v>
      </c>
      <c r="R2237">
        <v>52</v>
      </c>
      <c r="S2237">
        <v>4</v>
      </c>
      <c r="T2237">
        <v>4</v>
      </c>
      <c r="U2237" t="b">
        <v>0</v>
      </c>
    </row>
    <row r="2238" spans="1:21" x14ac:dyDescent="0.25">
      <c r="A2238" t="s">
        <v>3691</v>
      </c>
      <c r="B2238" s="1">
        <v>41699</v>
      </c>
      <c r="C2238">
        <v>1</v>
      </c>
      <c r="D2238">
        <v>3</v>
      </c>
      <c r="E2238">
        <v>2014</v>
      </c>
      <c r="F2238" s="1">
        <v>41699</v>
      </c>
      <c r="G2238" t="s">
        <v>445</v>
      </c>
      <c r="H2238" t="s">
        <v>120</v>
      </c>
      <c r="I2238" t="s">
        <v>209</v>
      </c>
      <c r="J2238" t="s">
        <v>246</v>
      </c>
      <c r="K2238" t="s">
        <v>47</v>
      </c>
      <c r="L2238" t="s">
        <v>37</v>
      </c>
      <c r="M2238" t="s">
        <v>268</v>
      </c>
      <c r="N2238" t="s">
        <v>28</v>
      </c>
      <c r="O2238" t="s">
        <v>111</v>
      </c>
      <c r="P2238" t="s">
        <v>2615</v>
      </c>
      <c r="Q2238">
        <v>0</v>
      </c>
      <c r="R2238">
        <v>30</v>
      </c>
      <c r="S2238">
        <v>15</v>
      </c>
      <c r="T2238">
        <v>1</v>
      </c>
      <c r="U2238" t="b">
        <v>1</v>
      </c>
    </row>
    <row r="2239" spans="1:21" x14ac:dyDescent="0.25">
      <c r="A2239" t="s">
        <v>3691</v>
      </c>
      <c r="B2239" s="1">
        <v>41699</v>
      </c>
      <c r="C2239">
        <v>1</v>
      </c>
      <c r="D2239">
        <v>3</v>
      </c>
      <c r="E2239">
        <v>2014</v>
      </c>
      <c r="F2239" s="1">
        <v>41699</v>
      </c>
      <c r="G2239" t="s">
        <v>445</v>
      </c>
      <c r="H2239" t="s">
        <v>120</v>
      </c>
      <c r="I2239" t="s">
        <v>209</v>
      </c>
      <c r="J2239" t="s">
        <v>246</v>
      </c>
      <c r="K2239" t="s">
        <v>47</v>
      </c>
      <c r="L2239" t="s">
        <v>37</v>
      </c>
      <c r="M2239" t="s">
        <v>268</v>
      </c>
      <c r="N2239" t="s">
        <v>56</v>
      </c>
      <c r="O2239" t="s">
        <v>185</v>
      </c>
      <c r="P2239" t="s">
        <v>3692</v>
      </c>
      <c r="Q2239">
        <v>0</v>
      </c>
      <c r="R2239">
        <v>2097</v>
      </c>
      <c r="S2239">
        <v>189</v>
      </c>
      <c r="T2239">
        <v>8</v>
      </c>
      <c r="U2239" t="b">
        <v>0</v>
      </c>
    </row>
    <row r="2240" spans="1:21" x14ac:dyDescent="0.25">
      <c r="A2240" t="s">
        <v>3693</v>
      </c>
      <c r="B2240" s="1">
        <v>41700</v>
      </c>
      <c r="C2240">
        <v>2</v>
      </c>
      <c r="D2240">
        <v>3</v>
      </c>
      <c r="E2240">
        <v>2014</v>
      </c>
      <c r="F2240" s="1">
        <v>41700</v>
      </c>
      <c r="G2240" t="s">
        <v>1480</v>
      </c>
      <c r="H2240" t="s">
        <v>215</v>
      </c>
      <c r="I2240" t="s">
        <v>2776</v>
      </c>
      <c r="J2240" t="s">
        <v>2776</v>
      </c>
      <c r="K2240" t="s">
        <v>36</v>
      </c>
      <c r="L2240" t="s">
        <v>70</v>
      </c>
      <c r="M2240" t="s">
        <v>27</v>
      </c>
      <c r="N2240" t="s">
        <v>28</v>
      </c>
      <c r="O2240" t="s">
        <v>48</v>
      </c>
      <c r="P2240" t="s">
        <v>3694</v>
      </c>
      <c r="Q2240">
        <v>0</v>
      </c>
      <c r="R2240">
        <v>50</v>
      </c>
      <c r="S2240">
        <v>16</v>
      </c>
      <c r="T2240">
        <v>2</v>
      </c>
      <c r="U2240" t="b">
        <v>0</v>
      </c>
    </row>
    <row r="2241" spans="1:21" x14ac:dyDescent="0.25">
      <c r="A2241" t="s">
        <v>3693</v>
      </c>
      <c r="B2241" s="1">
        <v>41700</v>
      </c>
      <c r="C2241">
        <v>2</v>
      </c>
      <c r="D2241">
        <v>3</v>
      </c>
      <c r="E2241">
        <v>2014</v>
      </c>
      <c r="F2241" s="1">
        <v>41700</v>
      </c>
      <c r="G2241" t="s">
        <v>1480</v>
      </c>
      <c r="H2241" t="s">
        <v>215</v>
      </c>
      <c r="I2241" t="s">
        <v>2776</v>
      </c>
      <c r="J2241" t="s">
        <v>2776</v>
      </c>
      <c r="K2241" t="s">
        <v>36</v>
      </c>
      <c r="L2241" t="s">
        <v>70</v>
      </c>
      <c r="M2241" t="s">
        <v>27</v>
      </c>
      <c r="N2241" t="s">
        <v>28</v>
      </c>
      <c r="O2241" t="s">
        <v>111</v>
      </c>
      <c r="P2241" t="s">
        <v>3695</v>
      </c>
      <c r="Q2241">
        <v>0</v>
      </c>
      <c r="R2241">
        <v>22</v>
      </c>
      <c r="S2241">
        <v>11</v>
      </c>
      <c r="T2241">
        <v>3</v>
      </c>
      <c r="U2241" t="b">
        <v>1</v>
      </c>
    </row>
    <row r="2242" spans="1:21" x14ac:dyDescent="0.25">
      <c r="A2242" t="s">
        <v>3696</v>
      </c>
      <c r="B2242" s="1">
        <v>41700</v>
      </c>
      <c r="C2242">
        <v>2</v>
      </c>
      <c r="D2242">
        <v>3</v>
      </c>
      <c r="E2242">
        <v>2014</v>
      </c>
      <c r="F2242" s="1">
        <v>41700</v>
      </c>
      <c r="G2242" t="s">
        <v>990</v>
      </c>
      <c r="H2242" t="s">
        <v>120</v>
      </c>
      <c r="I2242" t="s">
        <v>241</v>
      </c>
      <c r="J2242" t="s">
        <v>3697</v>
      </c>
      <c r="K2242" t="s">
        <v>47</v>
      </c>
      <c r="L2242" t="s">
        <v>26</v>
      </c>
      <c r="M2242" t="s">
        <v>38</v>
      </c>
      <c r="N2242" t="s">
        <v>28</v>
      </c>
      <c r="O2242" t="s">
        <v>90</v>
      </c>
      <c r="P2242" t="s">
        <v>641</v>
      </c>
      <c r="Q2242">
        <v>0</v>
      </c>
      <c r="R2242">
        <v>250</v>
      </c>
      <c r="S2242">
        <v>100</v>
      </c>
      <c r="T2242">
        <v>3</v>
      </c>
      <c r="U2242" t="b">
        <v>1</v>
      </c>
    </row>
    <row r="2243" spans="1:21" x14ac:dyDescent="0.25">
      <c r="A2243" t="s">
        <v>3696</v>
      </c>
      <c r="B2243" s="1">
        <v>41700</v>
      </c>
      <c r="C2243">
        <v>2</v>
      </c>
      <c r="D2243">
        <v>3</v>
      </c>
      <c r="E2243">
        <v>2014</v>
      </c>
      <c r="F2243" s="1">
        <v>41700</v>
      </c>
      <c r="G2243" t="s">
        <v>990</v>
      </c>
      <c r="H2243" t="s">
        <v>120</v>
      </c>
      <c r="I2243" t="s">
        <v>241</v>
      </c>
      <c r="J2243" t="s">
        <v>3697</v>
      </c>
      <c r="K2243" t="s">
        <v>47</v>
      </c>
      <c r="L2243" t="s">
        <v>26</v>
      </c>
      <c r="M2243" t="s">
        <v>38</v>
      </c>
      <c r="N2243" t="s">
        <v>28</v>
      </c>
      <c r="O2243" t="s">
        <v>48</v>
      </c>
      <c r="P2243" t="s">
        <v>2706</v>
      </c>
      <c r="Q2243">
        <v>0</v>
      </c>
      <c r="R2243">
        <v>89</v>
      </c>
      <c r="S2243">
        <v>29</v>
      </c>
      <c r="T2243">
        <v>2</v>
      </c>
      <c r="U2243" t="b">
        <v>0</v>
      </c>
    </row>
    <row r="2244" spans="1:21" x14ac:dyDescent="0.25">
      <c r="A2244" t="s">
        <v>3696</v>
      </c>
      <c r="B2244" s="1">
        <v>41700</v>
      </c>
      <c r="C2244">
        <v>2</v>
      </c>
      <c r="D2244">
        <v>3</v>
      </c>
      <c r="E2244">
        <v>2014</v>
      </c>
      <c r="F2244" s="1">
        <v>41700</v>
      </c>
      <c r="G2244" t="s">
        <v>990</v>
      </c>
      <c r="H2244" t="s">
        <v>120</v>
      </c>
      <c r="I2244" t="s">
        <v>241</v>
      </c>
      <c r="J2244" t="s">
        <v>3697</v>
      </c>
      <c r="K2244" t="s">
        <v>47</v>
      </c>
      <c r="L2244" t="s">
        <v>26</v>
      </c>
      <c r="M2244" t="s">
        <v>38</v>
      </c>
      <c r="N2244" t="s">
        <v>28</v>
      </c>
      <c r="O2244" t="s">
        <v>111</v>
      </c>
      <c r="P2244" t="s">
        <v>3413</v>
      </c>
      <c r="Q2244">
        <v>0</v>
      </c>
      <c r="R2244">
        <v>30</v>
      </c>
      <c r="S2244">
        <v>5</v>
      </c>
      <c r="T2244">
        <v>2</v>
      </c>
      <c r="U2244" t="b">
        <v>1</v>
      </c>
    </row>
    <row r="2245" spans="1:21" x14ac:dyDescent="0.25">
      <c r="A2245" t="s">
        <v>3696</v>
      </c>
      <c r="B2245" s="1">
        <v>41700</v>
      </c>
      <c r="C2245">
        <v>2</v>
      </c>
      <c r="D2245">
        <v>3</v>
      </c>
      <c r="E2245">
        <v>2014</v>
      </c>
      <c r="F2245" s="1">
        <v>41700</v>
      </c>
      <c r="G2245" t="s">
        <v>990</v>
      </c>
      <c r="H2245" t="s">
        <v>120</v>
      </c>
      <c r="I2245" t="s">
        <v>241</v>
      </c>
      <c r="J2245" t="s">
        <v>3697</v>
      </c>
      <c r="K2245" t="s">
        <v>47</v>
      </c>
      <c r="L2245" t="s">
        <v>26</v>
      </c>
      <c r="M2245" t="s">
        <v>38</v>
      </c>
      <c r="N2245" t="s">
        <v>56</v>
      </c>
      <c r="O2245" t="s">
        <v>104</v>
      </c>
      <c r="P2245" t="s">
        <v>1591</v>
      </c>
      <c r="Q2245">
        <v>0</v>
      </c>
      <c r="R2245">
        <v>248</v>
      </c>
      <c r="S2245">
        <v>105</v>
      </c>
      <c r="T2245">
        <v>2</v>
      </c>
      <c r="U2245" t="b">
        <v>1</v>
      </c>
    </row>
    <row r="2246" spans="1:21" x14ac:dyDescent="0.25">
      <c r="A2246" t="s">
        <v>3698</v>
      </c>
      <c r="B2246" s="1">
        <v>41700</v>
      </c>
      <c r="C2246">
        <v>2</v>
      </c>
      <c r="D2246">
        <v>3</v>
      </c>
      <c r="E2246">
        <v>2014</v>
      </c>
      <c r="F2246" s="1">
        <v>41700</v>
      </c>
      <c r="G2246" t="s">
        <v>84</v>
      </c>
      <c r="H2246" t="s">
        <v>61</v>
      </c>
      <c r="I2246" t="s">
        <v>1357</v>
      </c>
      <c r="J2246" t="s">
        <v>3210</v>
      </c>
      <c r="K2246" t="s">
        <v>36</v>
      </c>
      <c r="L2246" t="s">
        <v>37</v>
      </c>
      <c r="M2246" t="s">
        <v>38</v>
      </c>
      <c r="N2246" t="s">
        <v>28</v>
      </c>
      <c r="O2246" t="s">
        <v>90</v>
      </c>
      <c r="P2246" t="s">
        <v>2938</v>
      </c>
      <c r="Q2246">
        <v>0</v>
      </c>
      <c r="R2246">
        <v>157</v>
      </c>
      <c r="S2246">
        <v>59</v>
      </c>
      <c r="T2246">
        <v>3</v>
      </c>
      <c r="U2246" t="b">
        <v>1</v>
      </c>
    </row>
    <row r="2247" spans="1:21" x14ac:dyDescent="0.25">
      <c r="A2247" t="s">
        <v>3698</v>
      </c>
      <c r="B2247" s="1">
        <v>41700</v>
      </c>
      <c r="C2247">
        <v>2</v>
      </c>
      <c r="D2247">
        <v>3</v>
      </c>
      <c r="E2247">
        <v>2014</v>
      </c>
      <c r="F2247" s="1">
        <v>41700</v>
      </c>
      <c r="G2247" t="s">
        <v>84</v>
      </c>
      <c r="H2247" t="s">
        <v>61</v>
      </c>
      <c r="I2247" t="s">
        <v>1357</v>
      </c>
      <c r="J2247" t="s">
        <v>3210</v>
      </c>
      <c r="K2247" t="s">
        <v>36</v>
      </c>
      <c r="L2247" t="s">
        <v>37</v>
      </c>
      <c r="M2247" t="s">
        <v>38</v>
      </c>
      <c r="N2247" t="s">
        <v>56</v>
      </c>
      <c r="O2247" t="s">
        <v>185</v>
      </c>
      <c r="P2247" t="s">
        <v>2141</v>
      </c>
      <c r="Q2247">
        <v>0</v>
      </c>
      <c r="R2247">
        <v>529</v>
      </c>
      <c r="S2247">
        <v>6</v>
      </c>
      <c r="T2247">
        <v>5</v>
      </c>
      <c r="U2247" t="b">
        <v>0</v>
      </c>
    </row>
    <row r="2248" spans="1:21" x14ac:dyDescent="0.25">
      <c r="A2248" t="s">
        <v>3698</v>
      </c>
      <c r="B2248" s="1">
        <v>41700</v>
      </c>
      <c r="C2248">
        <v>2</v>
      </c>
      <c r="D2248">
        <v>3</v>
      </c>
      <c r="E2248">
        <v>2014</v>
      </c>
      <c r="F2248" s="1">
        <v>41700</v>
      </c>
      <c r="G2248" t="s">
        <v>84</v>
      </c>
      <c r="H2248" t="s">
        <v>61</v>
      </c>
      <c r="I2248" t="s">
        <v>1357</v>
      </c>
      <c r="J2248" t="s">
        <v>3210</v>
      </c>
      <c r="K2248" t="s">
        <v>36</v>
      </c>
      <c r="L2248" t="s">
        <v>37</v>
      </c>
      <c r="M2248" t="s">
        <v>38</v>
      </c>
      <c r="N2248" t="s">
        <v>56</v>
      </c>
      <c r="O2248" t="s">
        <v>104</v>
      </c>
      <c r="P2248" t="s">
        <v>3699</v>
      </c>
      <c r="Q2248">
        <v>0</v>
      </c>
      <c r="R2248">
        <v>429</v>
      </c>
      <c r="S2248">
        <v>10</v>
      </c>
      <c r="T2248">
        <v>4</v>
      </c>
      <c r="U2248" t="b">
        <v>1</v>
      </c>
    </row>
    <row r="2249" spans="1:21" x14ac:dyDescent="0.25">
      <c r="A2249" t="s">
        <v>3700</v>
      </c>
      <c r="B2249" s="1">
        <v>41701</v>
      </c>
      <c r="C2249">
        <v>3</v>
      </c>
      <c r="D2249">
        <v>3</v>
      </c>
      <c r="E2249">
        <v>2014</v>
      </c>
      <c r="F2249" s="1">
        <v>41701</v>
      </c>
      <c r="G2249" t="s">
        <v>1913</v>
      </c>
      <c r="H2249" t="s">
        <v>33</v>
      </c>
      <c r="I2249" t="s">
        <v>34</v>
      </c>
      <c r="J2249" t="s">
        <v>770</v>
      </c>
      <c r="K2249" t="s">
        <v>36</v>
      </c>
      <c r="L2249" t="s">
        <v>37</v>
      </c>
      <c r="M2249" t="s">
        <v>27</v>
      </c>
      <c r="N2249" t="s">
        <v>28</v>
      </c>
      <c r="O2249" t="s">
        <v>227</v>
      </c>
      <c r="P2249" t="s">
        <v>3701</v>
      </c>
      <c r="Q2249">
        <v>0</v>
      </c>
      <c r="R2249">
        <v>11</v>
      </c>
      <c r="S2249">
        <v>5</v>
      </c>
      <c r="T2249">
        <v>1</v>
      </c>
      <c r="U2249" t="b">
        <v>1</v>
      </c>
    </row>
    <row r="2250" spans="1:21" x14ac:dyDescent="0.25">
      <c r="A2250" t="s">
        <v>3700</v>
      </c>
      <c r="B2250" s="1">
        <v>41701</v>
      </c>
      <c r="C2250">
        <v>3</v>
      </c>
      <c r="D2250">
        <v>3</v>
      </c>
      <c r="E2250">
        <v>2014</v>
      </c>
      <c r="F2250" s="1">
        <v>41701</v>
      </c>
      <c r="G2250" t="s">
        <v>1913</v>
      </c>
      <c r="H2250" t="s">
        <v>33</v>
      </c>
      <c r="I2250" t="s">
        <v>34</v>
      </c>
      <c r="J2250" t="s">
        <v>770</v>
      </c>
      <c r="K2250" t="s">
        <v>36</v>
      </c>
      <c r="L2250" t="s">
        <v>37</v>
      </c>
      <c r="M2250" t="s">
        <v>27</v>
      </c>
      <c r="N2250" t="s">
        <v>56</v>
      </c>
      <c r="O2250" t="s">
        <v>81</v>
      </c>
      <c r="P2250" t="s">
        <v>2894</v>
      </c>
      <c r="Q2250">
        <v>0</v>
      </c>
      <c r="R2250">
        <v>221</v>
      </c>
      <c r="S2250">
        <v>35</v>
      </c>
      <c r="T2250">
        <v>4</v>
      </c>
      <c r="U2250" t="b">
        <v>1</v>
      </c>
    </row>
    <row r="2251" spans="1:21" x14ac:dyDescent="0.25">
      <c r="A2251" t="s">
        <v>3702</v>
      </c>
      <c r="B2251" s="1">
        <v>41701</v>
      </c>
      <c r="C2251">
        <v>3</v>
      </c>
      <c r="D2251">
        <v>3</v>
      </c>
      <c r="E2251">
        <v>2014</v>
      </c>
      <c r="F2251" s="1">
        <v>41701</v>
      </c>
      <c r="G2251" t="s">
        <v>2278</v>
      </c>
      <c r="H2251" t="s">
        <v>44</v>
      </c>
      <c r="I2251" t="s">
        <v>738</v>
      </c>
      <c r="J2251" t="s">
        <v>2094</v>
      </c>
      <c r="K2251" t="s">
        <v>47</v>
      </c>
      <c r="L2251" t="s">
        <v>37</v>
      </c>
      <c r="M2251" t="s">
        <v>98</v>
      </c>
      <c r="N2251" t="s">
        <v>28</v>
      </c>
      <c r="O2251" t="s">
        <v>39</v>
      </c>
      <c r="P2251" t="s">
        <v>1450</v>
      </c>
      <c r="Q2251">
        <v>0</v>
      </c>
      <c r="R2251">
        <v>64</v>
      </c>
      <c r="S2251">
        <v>27</v>
      </c>
      <c r="T2251">
        <v>5</v>
      </c>
      <c r="U2251" t="b">
        <v>1</v>
      </c>
    </row>
    <row r="2252" spans="1:21" x14ac:dyDescent="0.25">
      <c r="A2252" t="s">
        <v>3703</v>
      </c>
      <c r="B2252" s="1">
        <v>41701</v>
      </c>
      <c r="C2252">
        <v>3</v>
      </c>
      <c r="D2252">
        <v>3</v>
      </c>
      <c r="E2252">
        <v>2014</v>
      </c>
      <c r="F2252" s="1">
        <v>41701</v>
      </c>
      <c r="G2252" t="s">
        <v>2959</v>
      </c>
      <c r="H2252" t="s">
        <v>33</v>
      </c>
      <c r="I2252" t="s">
        <v>201</v>
      </c>
      <c r="J2252" t="s">
        <v>202</v>
      </c>
      <c r="K2252" t="s">
        <v>36</v>
      </c>
      <c r="L2252" t="s">
        <v>70</v>
      </c>
      <c r="M2252" t="s">
        <v>38</v>
      </c>
      <c r="N2252" t="s">
        <v>28</v>
      </c>
      <c r="O2252" t="s">
        <v>183</v>
      </c>
      <c r="P2252" t="s">
        <v>3704</v>
      </c>
      <c r="Q2252">
        <v>0</v>
      </c>
      <c r="R2252">
        <v>125</v>
      </c>
      <c r="S2252">
        <v>15</v>
      </c>
      <c r="T2252">
        <v>3</v>
      </c>
      <c r="U2252" t="b">
        <v>1</v>
      </c>
    </row>
    <row r="2253" spans="1:21" x14ac:dyDescent="0.25">
      <c r="A2253" t="s">
        <v>3705</v>
      </c>
      <c r="B2253" s="1">
        <v>41701</v>
      </c>
      <c r="C2253">
        <v>3</v>
      </c>
      <c r="D2253">
        <v>3</v>
      </c>
      <c r="E2253">
        <v>2014</v>
      </c>
      <c r="F2253" s="1">
        <v>41701</v>
      </c>
      <c r="G2253" t="s">
        <v>464</v>
      </c>
      <c r="H2253" t="s">
        <v>61</v>
      </c>
      <c r="I2253" t="s">
        <v>326</v>
      </c>
      <c r="J2253" t="s">
        <v>3706</v>
      </c>
      <c r="K2253" t="s">
        <v>36</v>
      </c>
      <c r="L2253" t="s">
        <v>37</v>
      </c>
      <c r="M2253" t="s">
        <v>27</v>
      </c>
      <c r="N2253" t="s">
        <v>28</v>
      </c>
      <c r="O2253" t="s">
        <v>39</v>
      </c>
      <c r="P2253" t="s">
        <v>794</v>
      </c>
      <c r="Q2253">
        <v>0</v>
      </c>
      <c r="R2253">
        <v>39</v>
      </c>
      <c r="S2253">
        <v>3</v>
      </c>
      <c r="T2253">
        <v>3</v>
      </c>
      <c r="U2253" t="b">
        <v>1</v>
      </c>
    </row>
    <row r="2254" spans="1:21" x14ac:dyDescent="0.25">
      <c r="A2254" t="s">
        <v>3705</v>
      </c>
      <c r="B2254" s="1">
        <v>41701</v>
      </c>
      <c r="C2254">
        <v>3</v>
      </c>
      <c r="D2254">
        <v>3</v>
      </c>
      <c r="E2254">
        <v>2014</v>
      </c>
      <c r="F2254" s="1">
        <v>41701</v>
      </c>
      <c r="G2254" t="s">
        <v>464</v>
      </c>
      <c r="H2254" t="s">
        <v>61</v>
      </c>
      <c r="I2254" t="s">
        <v>326</v>
      </c>
      <c r="J2254" t="s">
        <v>3706</v>
      </c>
      <c r="K2254" t="s">
        <v>36</v>
      </c>
      <c r="L2254" t="s">
        <v>37</v>
      </c>
      <c r="M2254" t="s">
        <v>27</v>
      </c>
      <c r="N2254" t="s">
        <v>28</v>
      </c>
      <c r="O2254" t="s">
        <v>39</v>
      </c>
      <c r="P2254" t="s">
        <v>1332</v>
      </c>
      <c r="Q2254">
        <v>0</v>
      </c>
      <c r="R2254">
        <v>85</v>
      </c>
      <c r="S2254">
        <v>25</v>
      </c>
      <c r="T2254">
        <v>3</v>
      </c>
      <c r="U2254" t="b">
        <v>1</v>
      </c>
    </row>
    <row r="2255" spans="1:21" x14ac:dyDescent="0.25">
      <c r="A2255" t="s">
        <v>3707</v>
      </c>
      <c r="B2255" s="1">
        <v>41701</v>
      </c>
      <c r="C2255">
        <v>3</v>
      </c>
      <c r="D2255">
        <v>3</v>
      </c>
      <c r="E2255">
        <v>2014</v>
      </c>
      <c r="F2255" s="1">
        <v>41701</v>
      </c>
      <c r="G2255" t="s">
        <v>2042</v>
      </c>
      <c r="H2255" t="s">
        <v>120</v>
      </c>
      <c r="I2255" t="s">
        <v>3708</v>
      </c>
      <c r="J2255" t="s">
        <v>3709</v>
      </c>
      <c r="K2255" t="s">
        <v>47</v>
      </c>
      <c r="L2255" t="s">
        <v>70</v>
      </c>
      <c r="M2255" t="s">
        <v>38</v>
      </c>
      <c r="N2255" t="s">
        <v>56</v>
      </c>
      <c r="O2255" t="s">
        <v>57</v>
      </c>
      <c r="P2255" t="s">
        <v>2431</v>
      </c>
      <c r="Q2255">
        <v>0</v>
      </c>
      <c r="R2255">
        <v>109</v>
      </c>
      <c r="S2255">
        <v>29</v>
      </c>
      <c r="T2255">
        <v>1</v>
      </c>
      <c r="U2255" t="b">
        <v>1</v>
      </c>
    </row>
    <row r="2256" spans="1:21" x14ac:dyDescent="0.25">
      <c r="A2256" t="s">
        <v>3710</v>
      </c>
      <c r="B2256" s="1">
        <v>41702</v>
      </c>
      <c r="C2256">
        <v>4</v>
      </c>
      <c r="D2256">
        <v>3</v>
      </c>
      <c r="E2256">
        <v>2014</v>
      </c>
      <c r="F2256" s="1">
        <v>41702</v>
      </c>
      <c r="G2256" t="s">
        <v>2280</v>
      </c>
      <c r="H2256" t="s">
        <v>293</v>
      </c>
      <c r="I2256" t="s">
        <v>714</v>
      </c>
      <c r="J2256" t="s">
        <v>3711</v>
      </c>
      <c r="K2256" t="s">
        <v>36</v>
      </c>
      <c r="L2256" t="s">
        <v>70</v>
      </c>
      <c r="M2256" t="s">
        <v>98</v>
      </c>
      <c r="N2256" t="s">
        <v>71</v>
      </c>
      <c r="O2256" t="s">
        <v>72</v>
      </c>
      <c r="P2256" t="s">
        <v>3712</v>
      </c>
      <c r="Q2256">
        <v>1</v>
      </c>
      <c r="R2256">
        <v>168</v>
      </c>
      <c r="S2256">
        <v>-51</v>
      </c>
      <c r="T2256">
        <v>2</v>
      </c>
      <c r="U2256" t="b">
        <v>1</v>
      </c>
    </row>
    <row r="2257" spans="1:21" x14ac:dyDescent="0.25">
      <c r="A2257" t="s">
        <v>3713</v>
      </c>
      <c r="B2257" s="1">
        <v>41702</v>
      </c>
      <c r="C2257">
        <v>4</v>
      </c>
      <c r="D2257">
        <v>3</v>
      </c>
      <c r="E2257">
        <v>2014</v>
      </c>
      <c r="F2257" s="1">
        <v>41702</v>
      </c>
      <c r="G2257" t="s">
        <v>1480</v>
      </c>
      <c r="H2257" t="s">
        <v>67</v>
      </c>
      <c r="I2257" t="s">
        <v>68</v>
      </c>
      <c r="J2257" t="s">
        <v>255</v>
      </c>
      <c r="K2257" t="s">
        <v>25</v>
      </c>
      <c r="L2257" t="s">
        <v>70</v>
      </c>
      <c r="M2257" t="s">
        <v>98</v>
      </c>
      <c r="N2257" t="s">
        <v>71</v>
      </c>
      <c r="O2257" t="s">
        <v>72</v>
      </c>
      <c r="P2257" t="s">
        <v>3714</v>
      </c>
      <c r="Q2257">
        <v>0</v>
      </c>
      <c r="R2257">
        <v>2292</v>
      </c>
      <c r="S2257">
        <v>127</v>
      </c>
      <c r="T2257">
        <v>7</v>
      </c>
      <c r="U2257" t="b">
        <v>0</v>
      </c>
    </row>
    <row r="2258" spans="1:21" x14ac:dyDescent="0.25">
      <c r="A2258" t="s">
        <v>3710</v>
      </c>
      <c r="B2258" s="1">
        <v>41702</v>
      </c>
      <c r="C2258">
        <v>4</v>
      </c>
      <c r="D2258">
        <v>3</v>
      </c>
      <c r="E2258">
        <v>2014</v>
      </c>
      <c r="F2258" s="1">
        <v>41702</v>
      </c>
      <c r="G2258" t="s">
        <v>2280</v>
      </c>
      <c r="H2258" t="s">
        <v>293</v>
      </c>
      <c r="I2258" t="s">
        <v>714</v>
      </c>
      <c r="J2258" t="s">
        <v>3711</v>
      </c>
      <c r="K2258" t="s">
        <v>36</v>
      </c>
      <c r="L2258" t="s">
        <v>70</v>
      </c>
      <c r="M2258" t="s">
        <v>98</v>
      </c>
      <c r="N2258" t="s">
        <v>28</v>
      </c>
      <c r="O2258" t="s">
        <v>39</v>
      </c>
      <c r="P2258" t="s">
        <v>1151</v>
      </c>
      <c r="Q2258">
        <v>1</v>
      </c>
      <c r="R2258">
        <v>23</v>
      </c>
      <c r="S2258">
        <v>-5</v>
      </c>
      <c r="T2258">
        <v>7</v>
      </c>
      <c r="U2258" t="b">
        <v>1</v>
      </c>
    </row>
    <row r="2259" spans="1:21" x14ac:dyDescent="0.25">
      <c r="A2259" t="s">
        <v>3715</v>
      </c>
      <c r="B2259" s="1">
        <v>41702</v>
      </c>
      <c r="C2259">
        <v>4</v>
      </c>
      <c r="D2259">
        <v>3</v>
      </c>
      <c r="E2259">
        <v>2014</v>
      </c>
      <c r="F2259" s="1">
        <v>41702</v>
      </c>
      <c r="G2259" t="s">
        <v>2118</v>
      </c>
      <c r="H2259" t="s">
        <v>33</v>
      </c>
      <c r="I2259" t="s">
        <v>313</v>
      </c>
      <c r="J2259" t="s">
        <v>1436</v>
      </c>
      <c r="K2259" t="s">
        <v>36</v>
      </c>
      <c r="L2259" t="s">
        <v>37</v>
      </c>
      <c r="M2259" t="s">
        <v>38</v>
      </c>
      <c r="N2259" t="s">
        <v>28</v>
      </c>
      <c r="O2259" t="s">
        <v>54</v>
      </c>
      <c r="P2259" t="s">
        <v>1714</v>
      </c>
      <c r="Q2259">
        <v>0</v>
      </c>
      <c r="R2259">
        <v>116</v>
      </c>
      <c r="S2259">
        <v>-4</v>
      </c>
      <c r="T2259">
        <v>1</v>
      </c>
      <c r="U2259" t="b">
        <v>1</v>
      </c>
    </row>
    <row r="2260" spans="1:21" x14ac:dyDescent="0.25">
      <c r="A2260" t="s">
        <v>3716</v>
      </c>
      <c r="B2260" s="1">
        <v>41702</v>
      </c>
      <c r="C2260">
        <v>4</v>
      </c>
      <c r="D2260">
        <v>3</v>
      </c>
      <c r="E2260">
        <v>2014</v>
      </c>
      <c r="F2260" s="1">
        <v>41702</v>
      </c>
      <c r="G2260" t="s">
        <v>3497</v>
      </c>
      <c r="H2260" t="s">
        <v>61</v>
      </c>
      <c r="I2260" t="s">
        <v>108</v>
      </c>
      <c r="J2260" t="s">
        <v>1741</v>
      </c>
      <c r="K2260" t="s">
        <v>36</v>
      </c>
      <c r="L2260" t="s">
        <v>26</v>
      </c>
      <c r="M2260" t="s">
        <v>38</v>
      </c>
      <c r="N2260" t="s">
        <v>56</v>
      </c>
      <c r="O2260" t="s">
        <v>57</v>
      </c>
      <c r="P2260" t="s">
        <v>3717</v>
      </c>
      <c r="Q2260">
        <v>0</v>
      </c>
      <c r="R2260">
        <v>1599</v>
      </c>
      <c r="S2260">
        <v>37</v>
      </c>
      <c r="T2260">
        <v>6</v>
      </c>
      <c r="U2260" t="b">
        <v>1</v>
      </c>
    </row>
    <row r="2261" spans="1:21" x14ac:dyDescent="0.25">
      <c r="A2261" t="s">
        <v>3718</v>
      </c>
      <c r="B2261" s="1">
        <v>41702</v>
      </c>
      <c r="C2261">
        <v>4</v>
      </c>
      <c r="D2261">
        <v>3</v>
      </c>
      <c r="E2261">
        <v>2014</v>
      </c>
      <c r="F2261" s="1">
        <v>41702</v>
      </c>
      <c r="G2261" t="s">
        <v>900</v>
      </c>
      <c r="H2261" t="s">
        <v>320</v>
      </c>
      <c r="I2261" t="s">
        <v>1991</v>
      </c>
      <c r="J2261" t="s">
        <v>1992</v>
      </c>
      <c r="K2261" t="s">
        <v>36</v>
      </c>
      <c r="L2261" t="s">
        <v>70</v>
      </c>
      <c r="M2261" t="s">
        <v>38</v>
      </c>
      <c r="N2261" t="s">
        <v>28</v>
      </c>
      <c r="O2261" t="s">
        <v>54</v>
      </c>
      <c r="P2261" t="s">
        <v>904</v>
      </c>
      <c r="Q2261">
        <v>0</v>
      </c>
      <c r="R2261">
        <v>113</v>
      </c>
      <c r="S2261">
        <v>28</v>
      </c>
      <c r="T2261">
        <v>2</v>
      </c>
      <c r="U2261" t="b">
        <v>0</v>
      </c>
    </row>
    <row r="2262" spans="1:21" x14ac:dyDescent="0.25">
      <c r="A2262" t="s">
        <v>3719</v>
      </c>
      <c r="B2262" s="1">
        <v>41703</v>
      </c>
      <c r="C2262">
        <v>5</v>
      </c>
      <c r="D2262">
        <v>3</v>
      </c>
      <c r="E2262">
        <v>2014</v>
      </c>
      <c r="F2262" s="1">
        <v>41703</v>
      </c>
      <c r="G2262" t="s">
        <v>2210</v>
      </c>
      <c r="H2262" t="s">
        <v>23</v>
      </c>
      <c r="I2262" t="s">
        <v>24</v>
      </c>
      <c r="J2262" t="s">
        <v>24</v>
      </c>
      <c r="K2262" t="s">
        <v>25</v>
      </c>
      <c r="L2262" t="s">
        <v>37</v>
      </c>
      <c r="M2262" t="s">
        <v>268</v>
      </c>
      <c r="N2262" t="s">
        <v>56</v>
      </c>
      <c r="O2262" t="s">
        <v>185</v>
      </c>
      <c r="P2262" t="s">
        <v>262</v>
      </c>
      <c r="Q2262">
        <v>1</v>
      </c>
      <c r="R2262">
        <v>133</v>
      </c>
      <c r="S2262">
        <v>-42</v>
      </c>
      <c r="T2262">
        <v>1</v>
      </c>
      <c r="U2262" t="b">
        <v>1</v>
      </c>
    </row>
    <row r="2263" spans="1:21" x14ac:dyDescent="0.25">
      <c r="A2263" t="s">
        <v>3720</v>
      </c>
      <c r="B2263" s="1">
        <v>41703</v>
      </c>
      <c r="C2263">
        <v>5</v>
      </c>
      <c r="D2263">
        <v>3</v>
      </c>
      <c r="E2263">
        <v>2014</v>
      </c>
      <c r="F2263" s="1">
        <v>41703</v>
      </c>
      <c r="G2263" t="s">
        <v>2547</v>
      </c>
      <c r="H2263" t="s">
        <v>44</v>
      </c>
      <c r="I2263" t="s">
        <v>849</v>
      </c>
      <c r="J2263" t="s">
        <v>3721</v>
      </c>
      <c r="K2263" t="s">
        <v>47</v>
      </c>
      <c r="L2263" t="s">
        <v>70</v>
      </c>
      <c r="M2263" t="s">
        <v>27</v>
      </c>
      <c r="N2263" t="s">
        <v>28</v>
      </c>
      <c r="O2263" t="s">
        <v>48</v>
      </c>
      <c r="P2263" t="s">
        <v>2034</v>
      </c>
      <c r="Q2263">
        <v>0</v>
      </c>
      <c r="R2263">
        <v>103</v>
      </c>
      <c r="S2263">
        <v>21</v>
      </c>
      <c r="T2263">
        <v>7</v>
      </c>
      <c r="U2263" t="b">
        <v>1</v>
      </c>
    </row>
    <row r="2264" spans="1:21" x14ac:dyDescent="0.25">
      <c r="A2264" t="s">
        <v>3722</v>
      </c>
      <c r="B2264" s="1">
        <v>41703</v>
      </c>
      <c r="C2264">
        <v>5</v>
      </c>
      <c r="D2264">
        <v>3</v>
      </c>
      <c r="E2264">
        <v>2014</v>
      </c>
      <c r="F2264" s="1">
        <v>41703</v>
      </c>
      <c r="G2264" t="s">
        <v>1095</v>
      </c>
      <c r="H2264" t="s">
        <v>61</v>
      </c>
      <c r="I2264" t="s">
        <v>326</v>
      </c>
      <c r="J2264" t="s">
        <v>3706</v>
      </c>
      <c r="K2264" t="s">
        <v>36</v>
      </c>
      <c r="L2264" t="s">
        <v>37</v>
      </c>
      <c r="M2264" t="s">
        <v>38</v>
      </c>
      <c r="N2264" t="s">
        <v>28</v>
      </c>
      <c r="O2264" t="s">
        <v>48</v>
      </c>
      <c r="P2264" t="s">
        <v>1263</v>
      </c>
      <c r="Q2264">
        <v>0</v>
      </c>
      <c r="R2264">
        <v>341</v>
      </c>
      <c r="S2264">
        <v>160</v>
      </c>
      <c r="T2264">
        <v>7</v>
      </c>
      <c r="U2264" t="b">
        <v>0</v>
      </c>
    </row>
    <row r="2265" spans="1:21" x14ac:dyDescent="0.25">
      <c r="A2265" t="s">
        <v>3722</v>
      </c>
      <c r="B2265" s="1">
        <v>41703</v>
      </c>
      <c r="C2265">
        <v>5</v>
      </c>
      <c r="D2265">
        <v>3</v>
      </c>
      <c r="E2265">
        <v>2014</v>
      </c>
      <c r="F2265" s="1">
        <v>41703</v>
      </c>
      <c r="G2265" t="s">
        <v>1095</v>
      </c>
      <c r="H2265" t="s">
        <v>61</v>
      </c>
      <c r="I2265" t="s">
        <v>326</v>
      </c>
      <c r="J2265" t="s">
        <v>3706</v>
      </c>
      <c r="K2265" t="s">
        <v>36</v>
      </c>
      <c r="L2265" t="s">
        <v>37</v>
      </c>
      <c r="M2265" t="s">
        <v>38</v>
      </c>
      <c r="N2265" t="s">
        <v>28</v>
      </c>
      <c r="O2265" t="s">
        <v>54</v>
      </c>
      <c r="P2265" t="s">
        <v>690</v>
      </c>
      <c r="Q2265">
        <v>0</v>
      </c>
      <c r="R2265">
        <v>560</v>
      </c>
      <c r="S2265">
        <v>44</v>
      </c>
      <c r="T2265">
        <v>3</v>
      </c>
      <c r="U2265" t="b">
        <v>1</v>
      </c>
    </row>
    <row r="2266" spans="1:21" x14ac:dyDescent="0.25">
      <c r="A2266" t="s">
        <v>3722</v>
      </c>
      <c r="B2266" s="1">
        <v>41703</v>
      </c>
      <c r="C2266">
        <v>5</v>
      </c>
      <c r="D2266">
        <v>3</v>
      </c>
      <c r="E2266">
        <v>2014</v>
      </c>
      <c r="F2266" s="1">
        <v>41703</v>
      </c>
      <c r="G2266" t="s">
        <v>1095</v>
      </c>
      <c r="H2266" t="s">
        <v>61</v>
      </c>
      <c r="I2266" t="s">
        <v>326</v>
      </c>
      <c r="J2266" t="s">
        <v>3706</v>
      </c>
      <c r="K2266" t="s">
        <v>36</v>
      </c>
      <c r="L2266" t="s">
        <v>37</v>
      </c>
      <c r="M2266" t="s">
        <v>38</v>
      </c>
      <c r="N2266" t="s">
        <v>28</v>
      </c>
      <c r="O2266" t="s">
        <v>183</v>
      </c>
      <c r="P2266" t="s">
        <v>1316</v>
      </c>
      <c r="Q2266">
        <v>0</v>
      </c>
      <c r="R2266">
        <v>57</v>
      </c>
      <c r="S2266">
        <v>27</v>
      </c>
      <c r="T2266">
        <v>2</v>
      </c>
      <c r="U2266" t="b">
        <v>1</v>
      </c>
    </row>
    <row r="2267" spans="1:21" x14ac:dyDescent="0.25">
      <c r="A2267" t="s">
        <v>3723</v>
      </c>
      <c r="B2267" s="1">
        <v>41703</v>
      </c>
      <c r="C2267">
        <v>5</v>
      </c>
      <c r="D2267">
        <v>3</v>
      </c>
      <c r="E2267">
        <v>2014</v>
      </c>
      <c r="F2267" s="1">
        <v>41703</v>
      </c>
      <c r="G2267" t="s">
        <v>927</v>
      </c>
      <c r="H2267" t="s">
        <v>67</v>
      </c>
      <c r="I2267" t="s">
        <v>68</v>
      </c>
      <c r="J2267" t="s">
        <v>1061</v>
      </c>
      <c r="K2267" t="s">
        <v>25</v>
      </c>
      <c r="L2267" t="s">
        <v>26</v>
      </c>
      <c r="M2267" t="s">
        <v>38</v>
      </c>
      <c r="N2267" t="s">
        <v>28</v>
      </c>
      <c r="O2267" t="s">
        <v>54</v>
      </c>
      <c r="P2267" t="s">
        <v>3603</v>
      </c>
      <c r="Q2267">
        <v>0</v>
      </c>
      <c r="R2267">
        <v>987</v>
      </c>
      <c r="S2267">
        <v>89</v>
      </c>
      <c r="T2267">
        <v>5</v>
      </c>
      <c r="U2267" t="b">
        <v>1</v>
      </c>
    </row>
    <row r="2268" spans="1:21" x14ac:dyDescent="0.25">
      <c r="A2268" t="s">
        <v>3724</v>
      </c>
      <c r="B2268" s="1">
        <v>41704</v>
      </c>
      <c r="C2268">
        <v>6</v>
      </c>
      <c r="D2268">
        <v>3</v>
      </c>
      <c r="E2268">
        <v>2014</v>
      </c>
      <c r="F2268" s="1">
        <v>41704</v>
      </c>
      <c r="G2268" t="s">
        <v>603</v>
      </c>
      <c r="H2268" t="s">
        <v>61</v>
      </c>
      <c r="I2268" t="s">
        <v>173</v>
      </c>
      <c r="J2268" t="s">
        <v>1947</v>
      </c>
      <c r="K2268" t="s">
        <v>36</v>
      </c>
      <c r="L2268" t="s">
        <v>37</v>
      </c>
      <c r="M2268" t="s">
        <v>98</v>
      </c>
      <c r="N2268" t="s">
        <v>28</v>
      </c>
      <c r="O2268" t="s">
        <v>48</v>
      </c>
      <c r="P2268" t="s">
        <v>1599</v>
      </c>
      <c r="Q2268">
        <v>0</v>
      </c>
      <c r="R2268">
        <v>43</v>
      </c>
      <c r="S2268">
        <v>1</v>
      </c>
      <c r="T2268">
        <v>3</v>
      </c>
      <c r="U2268" t="b">
        <v>1</v>
      </c>
    </row>
    <row r="2269" spans="1:21" x14ac:dyDescent="0.25">
      <c r="A2269" t="s">
        <v>3724</v>
      </c>
      <c r="B2269" s="1">
        <v>41704</v>
      </c>
      <c r="C2269">
        <v>6</v>
      </c>
      <c r="D2269">
        <v>3</v>
      </c>
      <c r="E2269">
        <v>2014</v>
      </c>
      <c r="F2269" s="1">
        <v>41704</v>
      </c>
      <c r="G2269" t="s">
        <v>603</v>
      </c>
      <c r="H2269" t="s">
        <v>61</v>
      </c>
      <c r="I2269" t="s">
        <v>173</v>
      </c>
      <c r="J2269" t="s">
        <v>1947</v>
      </c>
      <c r="K2269" t="s">
        <v>36</v>
      </c>
      <c r="L2269" t="s">
        <v>37</v>
      </c>
      <c r="M2269" t="s">
        <v>98</v>
      </c>
      <c r="N2269" t="s">
        <v>28</v>
      </c>
      <c r="O2269" t="s">
        <v>54</v>
      </c>
      <c r="P2269" t="s">
        <v>181</v>
      </c>
      <c r="Q2269">
        <v>0</v>
      </c>
      <c r="R2269">
        <v>809</v>
      </c>
      <c r="S2269">
        <v>296</v>
      </c>
      <c r="T2269">
        <v>7</v>
      </c>
      <c r="U2269" t="b">
        <v>1</v>
      </c>
    </row>
    <row r="2270" spans="1:21" x14ac:dyDescent="0.25">
      <c r="A2270" t="s">
        <v>3725</v>
      </c>
      <c r="B2270" s="1">
        <v>41704</v>
      </c>
      <c r="C2270">
        <v>6</v>
      </c>
      <c r="D2270">
        <v>3</v>
      </c>
      <c r="E2270">
        <v>2014</v>
      </c>
      <c r="F2270" s="1">
        <v>41704</v>
      </c>
      <c r="G2270" t="s">
        <v>3726</v>
      </c>
      <c r="H2270" t="s">
        <v>215</v>
      </c>
      <c r="I2270" t="s">
        <v>858</v>
      </c>
      <c r="J2270" t="s">
        <v>859</v>
      </c>
      <c r="K2270" t="s">
        <v>36</v>
      </c>
      <c r="L2270" t="s">
        <v>26</v>
      </c>
      <c r="M2270" t="s">
        <v>98</v>
      </c>
      <c r="N2270" t="s">
        <v>28</v>
      </c>
      <c r="O2270" t="s">
        <v>151</v>
      </c>
      <c r="P2270" t="s">
        <v>1441</v>
      </c>
      <c r="Q2270">
        <v>0</v>
      </c>
      <c r="R2270">
        <v>50</v>
      </c>
      <c r="S2270">
        <v>24</v>
      </c>
      <c r="T2270">
        <v>3</v>
      </c>
      <c r="U2270" t="b">
        <v>1</v>
      </c>
    </row>
    <row r="2271" spans="1:21" x14ac:dyDescent="0.25">
      <c r="A2271" t="s">
        <v>3727</v>
      </c>
      <c r="B2271" s="1">
        <v>41704</v>
      </c>
      <c r="C2271">
        <v>6</v>
      </c>
      <c r="D2271">
        <v>3</v>
      </c>
      <c r="E2271">
        <v>2014</v>
      </c>
      <c r="F2271" s="1">
        <v>41704</v>
      </c>
      <c r="G2271" t="s">
        <v>2948</v>
      </c>
      <c r="H2271" t="s">
        <v>61</v>
      </c>
      <c r="I2271" t="s">
        <v>326</v>
      </c>
      <c r="J2271" t="s">
        <v>3728</v>
      </c>
      <c r="K2271" t="s">
        <v>36</v>
      </c>
      <c r="L2271" t="s">
        <v>37</v>
      </c>
      <c r="M2271" t="s">
        <v>38</v>
      </c>
      <c r="N2271" t="s">
        <v>71</v>
      </c>
      <c r="O2271" t="s">
        <v>295</v>
      </c>
      <c r="P2271" t="s">
        <v>3729</v>
      </c>
      <c r="Q2271">
        <v>0</v>
      </c>
      <c r="R2271">
        <v>341</v>
      </c>
      <c r="S2271">
        <v>44</v>
      </c>
      <c r="T2271">
        <v>7</v>
      </c>
      <c r="U2271" t="b">
        <v>0</v>
      </c>
    </row>
    <row r="2272" spans="1:21" x14ac:dyDescent="0.25">
      <c r="A2272" t="s">
        <v>3730</v>
      </c>
      <c r="B2272" s="1">
        <v>41704</v>
      </c>
      <c r="C2272">
        <v>6</v>
      </c>
      <c r="D2272">
        <v>3</v>
      </c>
      <c r="E2272">
        <v>2014</v>
      </c>
      <c r="F2272" s="1">
        <v>41704</v>
      </c>
      <c r="G2272" t="s">
        <v>43</v>
      </c>
      <c r="H2272" t="s">
        <v>33</v>
      </c>
      <c r="I2272" t="s">
        <v>34</v>
      </c>
      <c r="J2272" t="s">
        <v>609</v>
      </c>
      <c r="K2272" t="s">
        <v>36</v>
      </c>
      <c r="L2272" t="s">
        <v>37</v>
      </c>
      <c r="M2272" t="s">
        <v>38</v>
      </c>
      <c r="N2272" t="s">
        <v>71</v>
      </c>
      <c r="O2272" t="s">
        <v>295</v>
      </c>
      <c r="P2272" t="s">
        <v>3731</v>
      </c>
      <c r="Q2272">
        <v>0</v>
      </c>
      <c r="R2272">
        <v>48</v>
      </c>
      <c r="S2272">
        <v>6</v>
      </c>
      <c r="T2272">
        <v>2</v>
      </c>
      <c r="U2272" t="b">
        <v>0</v>
      </c>
    </row>
    <row r="2273" spans="1:21" x14ac:dyDescent="0.25">
      <c r="A2273" t="s">
        <v>3727</v>
      </c>
      <c r="B2273" s="1">
        <v>41704</v>
      </c>
      <c r="C2273">
        <v>6</v>
      </c>
      <c r="D2273">
        <v>3</v>
      </c>
      <c r="E2273">
        <v>2014</v>
      </c>
      <c r="F2273" s="1">
        <v>41704</v>
      </c>
      <c r="G2273" t="s">
        <v>2948</v>
      </c>
      <c r="H2273" t="s">
        <v>61</v>
      </c>
      <c r="I2273" t="s">
        <v>326</v>
      </c>
      <c r="J2273" t="s">
        <v>3728</v>
      </c>
      <c r="K2273" t="s">
        <v>36</v>
      </c>
      <c r="L2273" t="s">
        <v>37</v>
      </c>
      <c r="M2273" t="s">
        <v>38</v>
      </c>
      <c r="N2273" t="s">
        <v>28</v>
      </c>
      <c r="O2273" t="s">
        <v>48</v>
      </c>
      <c r="P2273" t="s">
        <v>702</v>
      </c>
      <c r="Q2273">
        <v>0</v>
      </c>
      <c r="R2273">
        <v>171</v>
      </c>
      <c r="S2273">
        <v>68</v>
      </c>
      <c r="T2273">
        <v>7</v>
      </c>
      <c r="U2273" t="b">
        <v>0</v>
      </c>
    </row>
    <row r="2274" spans="1:21" x14ac:dyDescent="0.25">
      <c r="A2274" t="s">
        <v>3730</v>
      </c>
      <c r="B2274" s="1">
        <v>41704</v>
      </c>
      <c r="C2274">
        <v>6</v>
      </c>
      <c r="D2274">
        <v>3</v>
      </c>
      <c r="E2274">
        <v>2014</v>
      </c>
      <c r="F2274" s="1">
        <v>41704</v>
      </c>
      <c r="G2274" t="s">
        <v>43</v>
      </c>
      <c r="H2274" t="s">
        <v>33</v>
      </c>
      <c r="I2274" t="s">
        <v>34</v>
      </c>
      <c r="J2274" t="s">
        <v>609</v>
      </c>
      <c r="K2274" t="s">
        <v>36</v>
      </c>
      <c r="L2274" t="s">
        <v>37</v>
      </c>
      <c r="M2274" t="s">
        <v>38</v>
      </c>
      <c r="N2274" t="s">
        <v>28</v>
      </c>
      <c r="O2274" t="s">
        <v>39</v>
      </c>
      <c r="P2274" t="s">
        <v>2288</v>
      </c>
      <c r="Q2274">
        <v>0</v>
      </c>
      <c r="R2274">
        <v>29</v>
      </c>
      <c r="S2274">
        <v>1</v>
      </c>
      <c r="T2274">
        <v>2</v>
      </c>
      <c r="U2274" t="b">
        <v>0</v>
      </c>
    </row>
    <row r="2275" spans="1:21" x14ac:dyDescent="0.25">
      <c r="A2275" t="s">
        <v>3730</v>
      </c>
      <c r="B2275" s="1">
        <v>41704</v>
      </c>
      <c r="C2275">
        <v>6</v>
      </c>
      <c r="D2275">
        <v>3</v>
      </c>
      <c r="E2275">
        <v>2014</v>
      </c>
      <c r="F2275" s="1">
        <v>41704</v>
      </c>
      <c r="G2275" t="s">
        <v>43</v>
      </c>
      <c r="H2275" t="s">
        <v>33</v>
      </c>
      <c r="I2275" t="s">
        <v>34</v>
      </c>
      <c r="J2275" t="s">
        <v>609</v>
      </c>
      <c r="K2275" t="s">
        <v>36</v>
      </c>
      <c r="L2275" t="s">
        <v>37</v>
      </c>
      <c r="M2275" t="s">
        <v>38</v>
      </c>
      <c r="N2275" t="s">
        <v>28</v>
      </c>
      <c r="O2275" t="s">
        <v>227</v>
      </c>
      <c r="P2275" t="s">
        <v>3732</v>
      </c>
      <c r="Q2275">
        <v>0</v>
      </c>
      <c r="R2275">
        <v>22</v>
      </c>
      <c r="S2275">
        <v>3</v>
      </c>
      <c r="T2275">
        <v>2</v>
      </c>
      <c r="U2275" t="b">
        <v>1</v>
      </c>
    </row>
    <row r="2276" spans="1:21" x14ac:dyDescent="0.25">
      <c r="A2276" t="s">
        <v>3733</v>
      </c>
      <c r="B2276" s="1">
        <v>41704</v>
      </c>
      <c r="C2276">
        <v>6</v>
      </c>
      <c r="D2276">
        <v>3</v>
      </c>
      <c r="E2276">
        <v>2014</v>
      </c>
      <c r="F2276" s="1">
        <v>41704</v>
      </c>
      <c r="G2276" t="s">
        <v>1665</v>
      </c>
      <c r="H2276" t="s">
        <v>1260</v>
      </c>
      <c r="I2276" t="s">
        <v>2139</v>
      </c>
      <c r="J2276" t="s">
        <v>2140</v>
      </c>
      <c r="K2276" t="s">
        <v>25</v>
      </c>
      <c r="L2276" t="s">
        <v>37</v>
      </c>
      <c r="M2276" t="s">
        <v>38</v>
      </c>
      <c r="N2276" t="s">
        <v>71</v>
      </c>
      <c r="O2276" t="s">
        <v>295</v>
      </c>
      <c r="P2276" t="s">
        <v>3734</v>
      </c>
      <c r="Q2276">
        <v>0</v>
      </c>
      <c r="R2276">
        <v>100</v>
      </c>
      <c r="S2276">
        <v>16</v>
      </c>
      <c r="T2276">
        <v>2</v>
      </c>
      <c r="U2276" t="b">
        <v>0</v>
      </c>
    </row>
    <row r="2277" spans="1:21" x14ac:dyDescent="0.25">
      <c r="A2277" t="s">
        <v>3735</v>
      </c>
      <c r="B2277" s="1">
        <v>41704</v>
      </c>
      <c r="C2277">
        <v>6</v>
      </c>
      <c r="D2277">
        <v>3</v>
      </c>
      <c r="E2277">
        <v>2014</v>
      </c>
      <c r="F2277" s="1">
        <v>41704</v>
      </c>
      <c r="G2277" t="s">
        <v>3624</v>
      </c>
      <c r="H2277" t="s">
        <v>61</v>
      </c>
      <c r="I2277" t="s">
        <v>115</v>
      </c>
      <c r="J2277" t="s">
        <v>116</v>
      </c>
      <c r="K2277" t="s">
        <v>36</v>
      </c>
      <c r="L2277" t="s">
        <v>37</v>
      </c>
      <c r="M2277" t="s">
        <v>38</v>
      </c>
      <c r="N2277" t="s">
        <v>28</v>
      </c>
      <c r="O2277" t="s">
        <v>54</v>
      </c>
      <c r="P2277" t="s">
        <v>1396</v>
      </c>
      <c r="Q2277">
        <v>0</v>
      </c>
      <c r="R2277">
        <v>1429</v>
      </c>
      <c r="S2277">
        <v>555</v>
      </c>
      <c r="T2277">
        <v>8</v>
      </c>
      <c r="U2277" t="b">
        <v>1</v>
      </c>
    </row>
    <row r="2278" spans="1:21" x14ac:dyDescent="0.25">
      <c r="A2278" t="s">
        <v>3735</v>
      </c>
      <c r="B2278" s="1">
        <v>41704</v>
      </c>
      <c r="C2278">
        <v>6</v>
      </c>
      <c r="D2278">
        <v>3</v>
      </c>
      <c r="E2278">
        <v>2014</v>
      </c>
      <c r="F2278" s="1">
        <v>41704</v>
      </c>
      <c r="G2278" t="s">
        <v>3624</v>
      </c>
      <c r="H2278" t="s">
        <v>61</v>
      </c>
      <c r="I2278" t="s">
        <v>115</v>
      </c>
      <c r="J2278" t="s">
        <v>116</v>
      </c>
      <c r="K2278" t="s">
        <v>36</v>
      </c>
      <c r="L2278" t="s">
        <v>37</v>
      </c>
      <c r="M2278" t="s">
        <v>38</v>
      </c>
      <c r="N2278" t="s">
        <v>28</v>
      </c>
      <c r="O2278" t="s">
        <v>54</v>
      </c>
      <c r="P2278" t="s">
        <v>1691</v>
      </c>
      <c r="Q2278">
        <v>0</v>
      </c>
      <c r="R2278">
        <v>88</v>
      </c>
      <c r="S2278">
        <v>20</v>
      </c>
      <c r="T2278">
        <v>2</v>
      </c>
      <c r="U2278" t="b">
        <v>0</v>
      </c>
    </row>
    <row r="2279" spans="1:21" x14ac:dyDescent="0.25">
      <c r="A2279" t="s">
        <v>3736</v>
      </c>
      <c r="B2279" s="1">
        <v>41704</v>
      </c>
      <c r="C2279">
        <v>6</v>
      </c>
      <c r="D2279">
        <v>3</v>
      </c>
      <c r="E2279">
        <v>2014</v>
      </c>
      <c r="F2279" s="1">
        <v>41704</v>
      </c>
      <c r="G2279" t="s">
        <v>3737</v>
      </c>
      <c r="H2279" t="s">
        <v>67</v>
      </c>
      <c r="I2279" t="s">
        <v>68</v>
      </c>
      <c r="J2279" t="s">
        <v>369</v>
      </c>
      <c r="K2279" t="s">
        <v>25</v>
      </c>
      <c r="L2279" t="s">
        <v>70</v>
      </c>
      <c r="M2279" t="s">
        <v>38</v>
      </c>
      <c r="N2279" t="s">
        <v>28</v>
      </c>
      <c r="O2279" t="s">
        <v>111</v>
      </c>
      <c r="P2279" t="s">
        <v>3738</v>
      </c>
      <c r="Q2279">
        <v>0</v>
      </c>
      <c r="R2279">
        <v>271</v>
      </c>
      <c r="S2279">
        <v>73</v>
      </c>
      <c r="T2279">
        <v>6</v>
      </c>
      <c r="U2279" t="b">
        <v>1</v>
      </c>
    </row>
    <row r="2280" spans="1:21" x14ac:dyDescent="0.25">
      <c r="A2280" t="s">
        <v>3736</v>
      </c>
      <c r="B2280" s="1">
        <v>41704</v>
      </c>
      <c r="C2280">
        <v>6</v>
      </c>
      <c r="D2280">
        <v>3</v>
      </c>
      <c r="E2280">
        <v>2014</v>
      </c>
      <c r="F2280" s="1">
        <v>41704</v>
      </c>
      <c r="G2280" t="s">
        <v>3737</v>
      </c>
      <c r="H2280" t="s">
        <v>67</v>
      </c>
      <c r="I2280" t="s">
        <v>68</v>
      </c>
      <c r="J2280" t="s">
        <v>369</v>
      </c>
      <c r="K2280" t="s">
        <v>25</v>
      </c>
      <c r="L2280" t="s">
        <v>70</v>
      </c>
      <c r="M2280" t="s">
        <v>38</v>
      </c>
      <c r="N2280" t="s">
        <v>28</v>
      </c>
      <c r="O2280" t="s">
        <v>54</v>
      </c>
      <c r="P2280" t="s">
        <v>1183</v>
      </c>
      <c r="Q2280">
        <v>0</v>
      </c>
      <c r="R2280">
        <v>49</v>
      </c>
      <c r="S2280">
        <v>16</v>
      </c>
      <c r="T2280">
        <v>1</v>
      </c>
      <c r="U2280" t="b">
        <v>1</v>
      </c>
    </row>
    <row r="2281" spans="1:21" x14ac:dyDescent="0.25">
      <c r="A2281" t="s">
        <v>3739</v>
      </c>
      <c r="B2281" s="1">
        <v>41705</v>
      </c>
      <c r="C2281">
        <v>7</v>
      </c>
      <c r="D2281">
        <v>3</v>
      </c>
      <c r="E2281">
        <v>2014</v>
      </c>
      <c r="F2281" s="1">
        <v>41705</v>
      </c>
      <c r="G2281" t="s">
        <v>3740</v>
      </c>
      <c r="H2281" t="s">
        <v>67</v>
      </c>
      <c r="I2281" t="s">
        <v>68</v>
      </c>
      <c r="J2281" t="s">
        <v>3741</v>
      </c>
      <c r="K2281" t="s">
        <v>25</v>
      </c>
      <c r="L2281" t="s">
        <v>37</v>
      </c>
      <c r="M2281" t="s">
        <v>27</v>
      </c>
      <c r="N2281" t="s">
        <v>71</v>
      </c>
      <c r="O2281" t="s">
        <v>295</v>
      </c>
      <c r="P2281" t="s">
        <v>3742</v>
      </c>
      <c r="Q2281">
        <v>0</v>
      </c>
      <c r="R2281">
        <v>22</v>
      </c>
      <c r="S2281">
        <v>-6</v>
      </c>
      <c r="T2281">
        <v>1</v>
      </c>
      <c r="U2281" t="b">
        <v>0</v>
      </c>
    </row>
    <row r="2282" spans="1:21" x14ac:dyDescent="0.25">
      <c r="A2282" t="s">
        <v>3739</v>
      </c>
      <c r="B2282" s="1">
        <v>41705</v>
      </c>
      <c r="C2282">
        <v>7</v>
      </c>
      <c r="D2282">
        <v>3</v>
      </c>
      <c r="E2282">
        <v>2014</v>
      </c>
      <c r="F2282" s="1">
        <v>41705</v>
      </c>
      <c r="G2282" t="s">
        <v>3740</v>
      </c>
      <c r="H2282" t="s">
        <v>67</v>
      </c>
      <c r="I2282" t="s">
        <v>68</v>
      </c>
      <c r="J2282" t="s">
        <v>3741</v>
      </c>
      <c r="K2282" t="s">
        <v>25</v>
      </c>
      <c r="L2282" t="s">
        <v>37</v>
      </c>
      <c r="M2282" t="s">
        <v>27</v>
      </c>
      <c r="N2282" t="s">
        <v>28</v>
      </c>
      <c r="O2282" t="s">
        <v>183</v>
      </c>
      <c r="P2282" t="s">
        <v>549</v>
      </c>
      <c r="Q2282">
        <v>0</v>
      </c>
      <c r="R2282">
        <v>434</v>
      </c>
      <c r="S2282">
        <v>26</v>
      </c>
      <c r="T2282">
        <v>11</v>
      </c>
      <c r="U2282" t="b">
        <v>0</v>
      </c>
    </row>
    <row r="2283" spans="1:21" x14ac:dyDescent="0.25">
      <c r="A2283" t="s">
        <v>3743</v>
      </c>
      <c r="B2283" s="1">
        <v>41705</v>
      </c>
      <c r="C2283">
        <v>7</v>
      </c>
      <c r="D2283">
        <v>3</v>
      </c>
      <c r="E2283">
        <v>2014</v>
      </c>
      <c r="F2283" s="1">
        <v>41705</v>
      </c>
      <c r="G2283" t="s">
        <v>43</v>
      </c>
      <c r="H2283" t="s">
        <v>120</v>
      </c>
      <c r="I2283" t="s">
        <v>446</v>
      </c>
      <c r="J2283" t="s">
        <v>446</v>
      </c>
      <c r="K2283" t="s">
        <v>47</v>
      </c>
      <c r="L2283" t="s">
        <v>37</v>
      </c>
      <c r="M2283" t="s">
        <v>38</v>
      </c>
      <c r="N2283" t="s">
        <v>71</v>
      </c>
      <c r="O2283" t="s">
        <v>72</v>
      </c>
      <c r="P2283" t="s">
        <v>3744</v>
      </c>
      <c r="Q2283">
        <v>0</v>
      </c>
      <c r="R2283">
        <v>854</v>
      </c>
      <c r="S2283">
        <v>196</v>
      </c>
      <c r="T2283">
        <v>7</v>
      </c>
      <c r="U2283" t="b">
        <v>1</v>
      </c>
    </row>
    <row r="2284" spans="1:21" x14ac:dyDescent="0.25">
      <c r="A2284" t="s">
        <v>3745</v>
      </c>
      <c r="B2284" s="1">
        <v>41706</v>
      </c>
      <c r="C2284">
        <v>8</v>
      </c>
      <c r="D2284">
        <v>3</v>
      </c>
      <c r="E2284">
        <v>2014</v>
      </c>
      <c r="F2284" s="1">
        <v>41706</v>
      </c>
      <c r="G2284" t="s">
        <v>485</v>
      </c>
      <c r="H2284" t="s">
        <v>67</v>
      </c>
      <c r="I2284" t="s">
        <v>496</v>
      </c>
      <c r="J2284" t="s">
        <v>3746</v>
      </c>
      <c r="K2284" t="s">
        <v>25</v>
      </c>
      <c r="L2284" t="s">
        <v>70</v>
      </c>
      <c r="M2284" t="s">
        <v>27</v>
      </c>
      <c r="N2284" t="s">
        <v>28</v>
      </c>
      <c r="O2284" t="s">
        <v>54</v>
      </c>
      <c r="P2284" t="s">
        <v>3076</v>
      </c>
      <c r="Q2284">
        <v>0</v>
      </c>
      <c r="R2284">
        <v>105</v>
      </c>
      <c r="S2284">
        <v>33</v>
      </c>
      <c r="T2284">
        <v>6</v>
      </c>
      <c r="U2284" t="b">
        <v>0</v>
      </c>
    </row>
    <row r="2285" spans="1:21" x14ac:dyDescent="0.25">
      <c r="A2285" t="s">
        <v>3747</v>
      </c>
      <c r="B2285" s="1">
        <v>41706</v>
      </c>
      <c r="C2285">
        <v>8</v>
      </c>
      <c r="D2285">
        <v>3</v>
      </c>
      <c r="E2285">
        <v>2014</v>
      </c>
      <c r="F2285" s="1">
        <v>41706</v>
      </c>
      <c r="G2285" t="s">
        <v>459</v>
      </c>
      <c r="H2285" t="s">
        <v>44</v>
      </c>
      <c r="I2285" t="s">
        <v>849</v>
      </c>
      <c r="J2285" t="s">
        <v>2579</v>
      </c>
      <c r="K2285" t="s">
        <v>47</v>
      </c>
      <c r="L2285" t="s">
        <v>37</v>
      </c>
      <c r="M2285" t="s">
        <v>98</v>
      </c>
      <c r="N2285" t="s">
        <v>28</v>
      </c>
      <c r="O2285" t="s">
        <v>39</v>
      </c>
      <c r="P2285" t="s">
        <v>129</v>
      </c>
      <c r="Q2285">
        <v>0</v>
      </c>
      <c r="R2285">
        <v>56</v>
      </c>
      <c r="S2285">
        <v>18</v>
      </c>
      <c r="T2285">
        <v>2</v>
      </c>
      <c r="U2285" t="b">
        <v>1</v>
      </c>
    </row>
    <row r="2286" spans="1:21" x14ac:dyDescent="0.25">
      <c r="A2286" t="s">
        <v>3747</v>
      </c>
      <c r="B2286" s="1">
        <v>41706</v>
      </c>
      <c r="C2286">
        <v>8</v>
      </c>
      <c r="D2286">
        <v>3</v>
      </c>
      <c r="E2286">
        <v>2014</v>
      </c>
      <c r="F2286" s="1">
        <v>41706</v>
      </c>
      <c r="G2286" t="s">
        <v>459</v>
      </c>
      <c r="H2286" t="s">
        <v>44</v>
      </c>
      <c r="I2286" t="s">
        <v>849</v>
      </c>
      <c r="J2286" t="s">
        <v>2579</v>
      </c>
      <c r="K2286" t="s">
        <v>47</v>
      </c>
      <c r="L2286" t="s">
        <v>37</v>
      </c>
      <c r="M2286" t="s">
        <v>98</v>
      </c>
      <c r="N2286" t="s">
        <v>56</v>
      </c>
      <c r="O2286" t="s">
        <v>57</v>
      </c>
      <c r="P2286" t="s">
        <v>3650</v>
      </c>
      <c r="Q2286">
        <v>0</v>
      </c>
      <c r="R2286">
        <v>216</v>
      </c>
      <c r="S2286">
        <v>-83</v>
      </c>
      <c r="T2286">
        <v>3</v>
      </c>
      <c r="U2286" t="b">
        <v>1</v>
      </c>
    </row>
    <row r="2287" spans="1:21" x14ac:dyDescent="0.25">
      <c r="A2287" t="s">
        <v>3748</v>
      </c>
      <c r="B2287" s="1">
        <v>41707</v>
      </c>
      <c r="C2287">
        <v>9</v>
      </c>
      <c r="D2287">
        <v>3</v>
      </c>
      <c r="E2287">
        <v>2014</v>
      </c>
      <c r="F2287" s="1">
        <v>41707</v>
      </c>
      <c r="G2287" t="s">
        <v>330</v>
      </c>
      <c r="H2287" t="s">
        <v>120</v>
      </c>
      <c r="I2287" t="s">
        <v>241</v>
      </c>
      <c r="J2287" t="s">
        <v>242</v>
      </c>
      <c r="K2287" t="s">
        <v>47</v>
      </c>
      <c r="L2287" t="s">
        <v>37</v>
      </c>
      <c r="M2287" t="s">
        <v>98</v>
      </c>
      <c r="N2287" t="s">
        <v>28</v>
      </c>
      <c r="O2287" t="s">
        <v>48</v>
      </c>
      <c r="P2287" t="s">
        <v>143</v>
      </c>
      <c r="Q2287">
        <v>0</v>
      </c>
      <c r="R2287">
        <v>34</v>
      </c>
      <c r="S2287">
        <v>14</v>
      </c>
      <c r="T2287">
        <v>2</v>
      </c>
      <c r="U2287" t="b">
        <v>0</v>
      </c>
    </row>
    <row r="2288" spans="1:21" x14ac:dyDescent="0.25">
      <c r="A2288" t="s">
        <v>3749</v>
      </c>
      <c r="B2288" s="1">
        <v>41707</v>
      </c>
      <c r="C2288">
        <v>9</v>
      </c>
      <c r="D2288">
        <v>3</v>
      </c>
      <c r="E2288">
        <v>2014</v>
      </c>
      <c r="F2288" s="1">
        <v>41707</v>
      </c>
      <c r="G2288" t="s">
        <v>338</v>
      </c>
      <c r="H2288" t="s">
        <v>293</v>
      </c>
      <c r="I2288" t="s">
        <v>1276</v>
      </c>
      <c r="J2288" t="s">
        <v>3541</v>
      </c>
      <c r="K2288" t="s">
        <v>36</v>
      </c>
      <c r="L2288" t="s">
        <v>37</v>
      </c>
      <c r="M2288" t="s">
        <v>27</v>
      </c>
      <c r="N2288" t="s">
        <v>71</v>
      </c>
      <c r="O2288" t="s">
        <v>72</v>
      </c>
      <c r="P2288" t="s">
        <v>3750</v>
      </c>
      <c r="Q2288">
        <v>1</v>
      </c>
      <c r="R2288">
        <v>213</v>
      </c>
      <c r="S2288">
        <v>-145</v>
      </c>
      <c r="T2288">
        <v>3</v>
      </c>
      <c r="U2288" t="b">
        <v>0</v>
      </c>
    </row>
    <row r="2289" spans="1:21" x14ac:dyDescent="0.25">
      <c r="A2289" t="s">
        <v>3751</v>
      </c>
      <c r="B2289" s="1">
        <v>41707</v>
      </c>
      <c r="C2289">
        <v>9</v>
      </c>
      <c r="D2289">
        <v>3</v>
      </c>
      <c r="E2289">
        <v>2014</v>
      </c>
      <c r="F2289" s="1">
        <v>41707</v>
      </c>
      <c r="G2289" t="s">
        <v>2404</v>
      </c>
      <c r="H2289" t="s">
        <v>61</v>
      </c>
      <c r="I2289" t="s">
        <v>326</v>
      </c>
      <c r="J2289" t="s">
        <v>3752</v>
      </c>
      <c r="K2289" t="s">
        <v>36</v>
      </c>
      <c r="L2289" t="s">
        <v>70</v>
      </c>
      <c r="M2289" t="s">
        <v>38</v>
      </c>
      <c r="N2289" t="s">
        <v>71</v>
      </c>
      <c r="O2289" t="s">
        <v>74</v>
      </c>
      <c r="P2289" t="s">
        <v>3753</v>
      </c>
      <c r="Q2289">
        <v>0</v>
      </c>
      <c r="R2289">
        <v>335</v>
      </c>
      <c r="S2289">
        <v>-22</v>
      </c>
      <c r="T2289">
        <v>7</v>
      </c>
      <c r="U2289" t="b">
        <v>0</v>
      </c>
    </row>
    <row r="2290" spans="1:21" x14ac:dyDescent="0.25">
      <c r="A2290" t="s">
        <v>3749</v>
      </c>
      <c r="B2290" s="1">
        <v>41707</v>
      </c>
      <c r="C2290">
        <v>9</v>
      </c>
      <c r="D2290">
        <v>3</v>
      </c>
      <c r="E2290">
        <v>2014</v>
      </c>
      <c r="F2290" s="1">
        <v>41707</v>
      </c>
      <c r="G2290" t="s">
        <v>338</v>
      </c>
      <c r="H2290" t="s">
        <v>293</v>
      </c>
      <c r="I2290" t="s">
        <v>1276</v>
      </c>
      <c r="J2290" t="s">
        <v>3541</v>
      </c>
      <c r="K2290" t="s">
        <v>36</v>
      </c>
      <c r="L2290" t="s">
        <v>37</v>
      </c>
      <c r="M2290" t="s">
        <v>27</v>
      </c>
      <c r="N2290" t="s">
        <v>28</v>
      </c>
      <c r="O2290" t="s">
        <v>111</v>
      </c>
      <c r="P2290" t="s">
        <v>3286</v>
      </c>
      <c r="Q2290">
        <v>1</v>
      </c>
      <c r="R2290">
        <v>19</v>
      </c>
      <c r="S2290">
        <v>-18</v>
      </c>
      <c r="T2290">
        <v>4</v>
      </c>
      <c r="U2290" t="b">
        <v>1</v>
      </c>
    </row>
    <row r="2291" spans="1:21" x14ac:dyDescent="0.25">
      <c r="A2291" t="s">
        <v>3754</v>
      </c>
      <c r="B2291" s="1">
        <v>41707</v>
      </c>
      <c r="C2291">
        <v>9</v>
      </c>
      <c r="D2291">
        <v>3</v>
      </c>
      <c r="E2291">
        <v>2014</v>
      </c>
      <c r="F2291" s="1">
        <v>41707</v>
      </c>
      <c r="G2291" t="s">
        <v>2311</v>
      </c>
      <c r="H2291" t="s">
        <v>61</v>
      </c>
      <c r="I2291" t="s">
        <v>108</v>
      </c>
      <c r="J2291" t="s">
        <v>890</v>
      </c>
      <c r="K2291" t="s">
        <v>36</v>
      </c>
      <c r="L2291" t="s">
        <v>37</v>
      </c>
      <c r="M2291" t="s">
        <v>38</v>
      </c>
      <c r="N2291" t="s">
        <v>28</v>
      </c>
      <c r="O2291" t="s">
        <v>54</v>
      </c>
      <c r="P2291" t="s">
        <v>1183</v>
      </c>
      <c r="Q2291">
        <v>0</v>
      </c>
      <c r="R2291">
        <v>44</v>
      </c>
      <c r="S2291">
        <v>11</v>
      </c>
      <c r="T2291">
        <v>1</v>
      </c>
      <c r="U2291" t="b">
        <v>0</v>
      </c>
    </row>
    <row r="2292" spans="1:21" x14ac:dyDescent="0.25">
      <c r="A2292" t="s">
        <v>3755</v>
      </c>
      <c r="B2292" s="1">
        <v>41707</v>
      </c>
      <c r="C2292">
        <v>9</v>
      </c>
      <c r="D2292">
        <v>3</v>
      </c>
      <c r="E2292">
        <v>2014</v>
      </c>
      <c r="F2292" s="1">
        <v>41707</v>
      </c>
      <c r="G2292" t="s">
        <v>341</v>
      </c>
      <c r="H2292" t="s">
        <v>33</v>
      </c>
      <c r="I2292" t="s">
        <v>266</v>
      </c>
      <c r="J2292" t="s">
        <v>331</v>
      </c>
      <c r="K2292" t="s">
        <v>36</v>
      </c>
      <c r="L2292" t="s">
        <v>70</v>
      </c>
      <c r="M2292" t="s">
        <v>38</v>
      </c>
      <c r="N2292" t="s">
        <v>28</v>
      </c>
      <c r="O2292" t="s">
        <v>111</v>
      </c>
      <c r="P2292" t="s">
        <v>3756</v>
      </c>
      <c r="Q2292">
        <v>0</v>
      </c>
      <c r="R2292">
        <v>49</v>
      </c>
      <c r="S2292">
        <v>19</v>
      </c>
      <c r="T2292">
        <v>4</v>
      </c>
      <c r="U2292" t="b">
        <v>0</v>
      </c>
    </row>
    <row r="2293" spans="1:21" x14ac:dyDescent="0.25">
      <c r="A2293" t="s">
        <v>3757</v>
      </c>
      <c r="B2293" s="1">
        <v>41707</v>
      </c>
      <c r="C2293">
        <v>9</v>
      </c>
      <c r="D2293">
        <v>3</v>
      </c>
      <c r="E2293">
        <v>2014</v>
      </c>
      <c r="F2293" s="1">
        <v>41707</v>
      </c>
      <c r="G2293" t="s">
        <v>3431</v>
      </c>
      <c r="H2293" t="s">
        <v>67</v>
      </c>
      <c r="I2293" t="s">
        <v>68</v>
      </c>
      <c r="J2293" t="s">
        <v>3758</v>
      </c>
      <c r="K2293" t="s">
        <v>25</v>
      </c>
      <c r="L2293" t="s">
        <v>37</v>
      </c>
      <c r="M2293" t="s">
        <v>38</v>
      </c>
      <c r="N2293" t="s">
        <v>28</v>
      </c>
      <c r="O2293" t="s">
        <v>48</v>
      </c>
      <c r="P2293" t="s">
        <v>3525</v>
      </c>
      <c r="Q2293">
        <v>0</v>
      </c>
      <c r="R2293">
        <v>254</v>
      </c>
      <c r="S2293">
        <v>81</v>
      </c>
      <c r="T2293">
        <v>5</v>
      </c>
      <c r="U2293" t="b">
        <v>1</v>
      </c>
    </row>
    <row r="2294" spans="1:21" x14ac:dyDescent="0.25">
      <c r="A2294" t="s">
        <v>3757</v>
      </c>
      <c r="B2294" s="1">
        <v>41707</v>
      </c>
      <c r="C2294">
        <v>9</v>
      </c>
      <c r="D2294">
        <v>3</v>
      </c>
      <c r="E2294">
        <v>2014</v>
      </c>
      <c r="F2294" s="1">
        <v>41707</v>
      </c>
      <c r="G2294" t="s">
        <v>3431</v>
      </c>
      <c r="H2294" t="s">
        <v>67</v>
      </c>
      <c r="I2294" t="s">
        <v>68</v>
      </c>
      <c r="J2294" t="s">
        <v>3758</v>
      </c>
      <c r="K2294" t="s">
        <v>25</v>
      </c>
      <c r="L2294" t="s">
        <v>37</v>
      </c>
      <c r="M2294" t="s">
        <v>38</v>
      </c>
      <c r="N2294" t="s">
        <v>28</v>
      </c>
      <c r="O2294" t="s">
        <v>111</v>
      </c>
      <c r="P2294" t="s">
        <v>971</v>
      </c>
      <c r="Q2294">
        <v>0</v>
      </c>
      <c r="R2294">
        <v>94</v>
      </c>
      <c r="S2294">
        <v>21</v>
      </c>
      <c r="T2294">
        <v>2</v>
      </c>
      <c r="U2294" t="b">
        <v>0</v>
      </c>
    </row>
    <row r="2295" spans="1:21" x14ac:dyDescent="0.25">
      <c r="A2295" t="s">
        <v>3759</v>
      </c>
      <c r="B2295" s="1">
        <v>41707</v>
      </c>
      <c r="C2295">
        <v>9</v>
      </c>
      <c r="D2295">
        <v>3</v>
      </c>
      <c r="E2295">
        <v>2014</v>
      </c>
      <c r="F2295" s="1">
        <v>41707</v>
      </c>
      <c r="G2295" t="s">
        <v>3760</v>
      </c>
      <c r="H2295" t="s">
        <v>44</v>
      </c>
      <c r="I2295" t="s">
        <v>2377</v>
      </c>
      <c r="J2295" t="s">
        <v>2378</v>
      </c>
      <c r="K2295" t="s">
        <v>47</v>
      </c>
      <c r="L2295" t="s">
        <v>70</v>
      </c>
      <c r="M2295" t="s">
        <v>38</v>
      </c>
      <c r="N2295" t="s">
        <v>28</v>
      </c>
      <c r="O2295" t="s">
        <v>48</v>
      </c>
      <c r="P2295" t="s">
        <v>533</v>
      </c>
      <c r="Q2295">
        <v>0</v>
      </c>
      <c r="R2295">
        <v>275</v>
      </c>
      <c r="S2295">
        <v>49</v>
      </c>
      <c r="T2295">
        <v>5</v>
      </c>
      <c r="U2295" t="b">
        <v>1</v>
      </c>
    </row>
    <row r="2296" spans="1:21" x14ac:dyDescent="0.25">
      <c r="A2296" t="s">
        <v>3759</v>
      </c>
      <c r="B2296" s="1">
        <v>41707</v>
      </c>
      <c r="C2296">
        <v>9</v>
      </c>
      <c r="D2296">
        <v>3</v>
      </c>
      <c r="E2296">
        <v>2014</v>
      </c>
      <c r="F2296" s="1">
        <v>41707</v>
      </c>
      <c r="G2296" t="s">
        <v>3760</v>
      </c>
      <c r="H2296" t="s">
        <v>44</v>
      </c>
      <c r="I2296" t="s">
        <v>2377</v>
      </c>
      <c r="J2296" t="s">
        <v>2378</v>
      </c>
      <c r="K2296" t="s">
        <v>47</v>
      </c>
      <c r="L2296" t="s">
        <v>70</v>
      </c>
      <c r="M2296" t="s">
        <v>38</v>
      </c>
      <c r="N2296" t="s">
        <v>28</v>
      </c>
      <c r="O2296" t="s">
        <v>151</v>
      </c>
      <c r="P2296" t="s">
        <v>2256</v>
      </c>
      <c r="Q2296">
        <v>0</v>
      </c>
      <c r="R2296">
        <v>52</v>
      </c>
      <c r="S2296">
        <v>11</v>
      </c>
      <c r="T2296">
        <v>5</v>
      </c>
      <c r="U2296" t="b">
        <v>0</v>
      </c>
    </row>
    <row r="2297" spans="1:21" x14ac:dyDescent="0.25">
      <c r="A2297" t="s">
        <v>3755</v>
      </c>
      <c r="B2297" s="1">
        <v>41707</v>
      </c>
      <c r="C2297">
        <v>9</v>
      </c>
      <c r="D2297">
        <v>3</v>
      </c>
      <c r="E2297">
        <v>2014</v>
      </c>
      <c r="F2297" s="1">
        <v>41707</v>
      </c>
      <c r="G2297" t="s">
        <v>341</v>
      </c>
      <c r="H2297" t="s">
        <v>33</v>
      </c>
      <c r="I2297" t="s">
        <v>266</v>
      </c>
      <c r="J2297" t="s">
        <v>331</v>
      </c>
      <c r="K2297" t="s">
        <v>36</v>
      </c>
      <c r="L2297" t="s">
        <v>70</v>
      </c>
      <c r="M2297" t="s">
        <v>38</v>
      </c>
      <c r="N2297" t="s">
        <v>56</v>
      </c>
      <c r="O2297" t="s">
        <v>185</v>
      </c>
      <c r="P2297" t="s">
        <v>3761</v>
      </c>
      <c r="Q2297">
        <v>0</v>
      </c>
      <c r="R2297">
        <v>527</v>
      </c>
      <c r="S2297">
        <v>227</v>
      </c>
      <c r="T2297">
        <v>2</v>
      </c>
      <c r="U2297" t="b">
        <v>1</v>
      </c>
    </row>
    <row r="2298" spans="1:21" x14ac:dyDescent="0.25">
      <c r="A2298" t="s">
        <v>3757</v>
      </c>
      <c r="B2298" s="1">
        <v>41707</v>
      </c>
      <c r="C2298">
        <v>9</v>
      </c>
      <c r="D2298">
        <v>3</v>
      </c>
      <c r="E2298">
        <v>2014</v>
      </c>
      <c r="F2298" s="1">
        <v>41707</v>
      </c>
      <c r="G2298" t="s">
        <v>3431</v>
      </c>
      <c r="H2298" t="s">
        <v>67</v>
      </c>
      <c r="I2298" t="s">
        <v>68</v>
      </c>
      <c r="J2298" t="s">
        <v>3758</v>
      </c>
      <c r="K2298" t="s">
        <v>25</v>
      </c>
      <c r="L2298" t="s">
        <v>37</v>
      </c>
      <c r="M2298" t="s">
        <v>38</v>
      </c>
      <c r="N2298" t="s">
        <v>56</v>
      </c>
      <c r="O2298" t="s">
        <v>104</v>
      </c>
      <c r="P2298" t="s">
        <v>3762</v>
      </c>
      <c r="Q2298">
        <v>0</v>
      </c>
      <c r="R2298">
        <v>167</v>
      </c>
      <c r="S2298">
        <v>5</v>
      </c>
      <c r="T2298">
        <v>1</v>
      </c>
      <c r="U2298" t="b">
        <v>1</v>
      </c>
    </row>
    <row r="2299" spans="1:21" x14ac:dyDescent="0.25">
      <c r="A2299" t="s">
        <v>3763</v>
      </c>
      <c r="B2299" s="1">
        <v>41708</v>
      </c>
      <c r="C2299">
        <v>10</v>
      </c>
      <c r="D2299">
        <v>3</v>
      </c>
      <c r="E2299">
        <v>2014</v>
      </c>
      <c r="F2299" s="1">
        <v>41708</v>
      </c>
      <c r="G2299" t="s">
        <v>3078</v>
      </c>
      <c r="H2299" t="s">
        <v>67</v>
      </c>
      <c r="I2299" t="s">
        <v>68</v>
      </c>
      <c r="J2299" t="s">
        <v>3764</v>
      </c>
      <c r="K2299" t="s">
        <v>25</v>
      </c>
      <c r="L2299" t="s">
        <v>70</v>
      </c>
      <c r="M2299" t="s">
        <v>98</v>
      </c>
      <c r="N2299" t="s">
        <v>28</v>
      </c>
      <c r="O2299" t="s">
        <v>90</v>
      </c>
      <c r="P2299" t="s">
        <v>3765</v>
      </c>
      <c r="Q2299">
        <v>0</v>
      </c>
      <c r="R2299">
        <v>1705</v>
      </c>
      <c r="S2299">
        <v>409</v>
      </c>
      <c r="T2299">
        <v>3</v>
      </c>
      <c r="U2299" t="b">
        <v>0</v>
      </c>
    </row>
    <row r="2300" spans="1:21" x14ac:dyDescent="0.25">
      <c r="A2300" t="s">
        <v>3766</v>
      </c>
      <c r="B2300" s="1">
        <v>41708</v>
      </c>
      <c r="C2300">
        <v>10</v>
      </c>
      <c r="D2300">
        <v>3</v>
      </c>
      <c r="E2300">
        <v>2014</v>
      </c>
      <c r="F2300" s="1">
        <v>41708</v>
      </c>
      <c r="G2300" t="s">
        <v>1477</v>
      </c>
      <c r="H2300" t="s">
        <v>33</v>
      </c>
      <c r="I2300" t="s">
        <v>167</v>
      </c>
      <c r="J2300" t="s">
        <v>469</v>
      </c>
      <c r="K2300" t="s">
        <v>36</v>
      </c>
      <c r="L2300" t="s">
        <v>70</v>
      </c>
      <c r="M2300" t="s">
        <v>27</v>
      </c>
      <c r="N2300" t="s">
        <v>28</v>
      </c>
      <c r="O2300" t="s">
        <v>54</v>
      </c>
      <c r="P2300" t="s">
        <v>2481</v>
      </c>
      <c r="Q2300">
        <v>0</v>
      </c>
      <c r="R2300">
        <v>16</v>
      </c>
      <c r="S2300">
        <v>-1</v>
      </c>
      <c r="T2300">
        <v>1</v>
      </c>
      <c r="U2300" t="b">
        <v>1</v>
      </c>
    </row>
    <row r="2301" spans="1:21" x14ac:dyDescent="0.25">
      <c r="A2301" t="s">
        <v>3767</v>
      </c>
      <c r="B2301" s="1">
        <v>41708</v>
      </c>
      <c r="C2301">
        <v>10</v>
      </c>
      <c r="D2301">
        <v>3</v>
      </c>
      <c r="E2301">
        <v>2014</v>
      </c>
      <c r="F2301" s="1">
        <v>41708</v>
      </c>
      <c r="G2301" t="s">
        <v>843</v>
      </c>
      <c r="H2301" t="s">
        <v>33</v>
      </c>
      <c r="I2301" t="s">
        <v>34</v>
      </c>
      <c r="J2301" t="s">
        <v>1198</v>
      </c>
      <c r="K2301" t="s">
        <v>36</v>
      </c>
      <c r="L2301" t="s">
        <v>37</v>
      </c>
      <c r="M2301" t="s">
        <v>38</v>
      </c>
      <c r="N2301" t="s">
        <v>28</v>
      </c>
      <c r="O2301" t="s">
        <v>54</v>
      </c>
      <c r="P2301" t="s">
        <v>1663</v>
      </c>
      <c r="Q2301">
        <v>0</v>
      </c>
      <c r="R2301">
        <v>441</v>
      </c>
      <c r="S2301">
        <v>103</v>
      </c>
      <c r="T2301">
        <v>8</v>
      </c>
      <c r="U2301" t="b">
        <v>0</v>
      </c>
    </row>
    <row r="2302" spans="1:21" x14ac:dyDescent="0.25">
      <c r="A2302" t="s">
        <v>3767</v>
      </c>
      <c r="B2302" s="1">
        <v>41708</v>
      </c>
      <c r="C2302">
        <v>10</v>
      </c>
      <c r="D2302">
        <v>3</v>
      </c>
      <c r="E2302">
        <v>2014</v>
      </c>
      <c r="F2302" s="1">
        <v>41708</v>
      </c>
      <c r="G2302" t="s">
        <v>843</v>
      </c>
      <c r="H2302" t="s">
        <v>33</v>
      </c>
      <c r="I2302" t="s">
        <v>34</v>
      </c>
      <c r="J2302" t="s">
        <v>1198</v>
      </c>
      <c r="K2302" t="s">
        <v>36</v>
      </c>
      <c r="L2302" t="s">
        <v>37</v>
      </c>
      <c r="M2302" t="s">
        <v>38</v>
      </c>
      <c r="N2302" t="s">
        <v>56</v>
      </c>
      <c r="O2302" t="s">
        <v>185</v>
      </c>
      <c r="P2302" t="s">
        <v>2019</v>
      </c>
      <c r="Q2302">
        <v>0</v>
      </c>
      <c r="R2302">
        <v>772</v>
      </c>
      <c r="S2302">
        <v>185</v>
      </c>
      <c r="T2302">
        <v>4</v>
      </c>
      <c r="U2302" t="b">
        <v>1</v>
      </c>
    </row>
    <row r="2303" spans="1:21" x14ac:dyDescent="0.25">
      <c r="A2303" t="s">
        <v>3768</v>
      </c>
      <c r="B2303" s="1">
        <v>41709</v>
      </c>
      <c r="C2303">
        <v>11</v>
      </c>
      <c r="D2303">
        <v>3</v>
      </c>
      <c r="E2303">
        <v>2014</v>
      </c>
      <c r="F2303" s="1">
        <v>41709</v>
      </c>
      <c r="G2303" t="s">
        <v>1804</v>
      </c>
      <c r="H2303" t="s">
        <v>293</v>
      </c>
      <c r="I2303" t="s">
        <v>714</v>
      </c>
      <c r="J2303" t="s">
        <v>715</v>
      </c>
      <c r="K2303" t="s">
        <v>36</v>
      </c>
      <c r="L2303" t="s">
        <v>37</v>
      </c>
      <c r="M2303" t="s">
        <v>38</v>
      </c>
      <c r="N2303" t="s">
        <v>28</v>
      </c>
      <c r="O2303" t="s">
        <v>227</v>
      </c>
      <c r="P2303" t="s">
        <v>3769</v>
      </c>
      <c r="Q2303">
        <v>1</v>
      </c>
      <c r="R2303">
        <v>42</v>
      </c>
      <c r="S2303">
        <v>-15</v>
      </c>
      <c r="T2303">
        <v>12</v>
      </c>
      <c r="U2303" t="b">
        <v>0</v>
      </c>
    </row>
    <row r="2304" spans="1:21" x14ac:dyDescent="0.25">
      <c r="A2304" t="s">
        <v>3770</v>
      </c>
      <c r="B2304" s="1">
        <v>41709</v>
      </c>
      <c r="C2304">
        <v>11</v>
      </c>
      <c r="D2304">
        <v>3</v>
      </c>
      <c r="E2304">
        <v>2014</v>
      </c>
      <c r="F2304" s="1">
        <v>41709</v>
      </c>
      <c r="G2304" t="s">
        <v>2925</v>
      </c>
      <c r="H2304" t="s">
        <v>44</v>
      </c>
      <c r="I2304" t="s">
        <v>85</v>
      </c>
      <c r="J2304" t="s">
        <v>86</v>
      </c>
      <c r="K2304" t="s">
        <v>47</v>
      </c>
      <c r="L2304" t="s">
        <v>37</v>
      </c>
      <c r="M2304" t="s">
        <v>38</v>
      </c>
      <c r="N2304" t="s">
        <v>28</v>
      </c>
      <c r="O2304" t="s">
        <v>54</v>
      </c>
      <c r="P2304" t="s">
        <v>1211</v>
      </c>
      <c r="Q2304">
        <v>0</v>
      </c>
      <c r="R2304">
        <v>24</v>
      </c>
      <c r="S2304">
        <v>-14</v>
      </c>
      <c r="T2304">
        <v>2</v>
      </c>
      <c r="U2304" t="b">
        <v>1</v>
      </c>
    </row>
    <row r="2305" spans="1:21" x14ac:dyDescent="0.25">
      <c r="A2305" t="s">
        <v>3771</v>
      </c>
      <c r="B2305" s="1">
        <v>41709</v>
      </c>
      <c r="C2305">
        <v>11</v>
      </c>
      <c r="D2305">
        <v>3</v>
      </c>
      <c r="E2305">
        <v>2014</v>
      </c>
      <c r="F2305" s="1">
        <v>41709</v>
      </c>
      <c r="G2305" t="s">
        <v>1784</v>
      </c>
      <c r="H2305" t="s">
        <v>44</v>
      </c>
      <c r="I2305" t="s">
        <v>849</v>
      </c>
      <c r="J2305" t="s">
        <v>3772</v>
      </c>
      <c r="K2305" t="s">
        <v>47</v>
      </c>
      <c r="L2305" t="s">
        <v>70</v>
      </c>
      <c r="M2305" t="s">
        <v>38</v>
      </c>
      <c r="N2305" t="s">
        <v>28</v>
      </c>
      <c r="O2305" t="s">
        <v>111</v>
      </c>
      <c r="P2305" t="s">
        <v>3773</v>
      </c>
      <c r="Q2305">
        <v>0</v>
      </c>
      <c r="R2305">
        <v>29</v>
      </c>
      <c r="S2305">
        <v>2</v>
      </c>
      <c r="T2305">
        <v>3</v>
      </c>
      <c r="U2305" t="b">
        <v>0</v>
      </c>
    </row>
    <row r="2306" spans="1:21" x14ac:dyDescent="0.25">
      <c r="A2306" t="s">
        <v>3770</v>
      </c>
      <c r="B2306" s="1">
        <v>41709</v>
      </c>
      <c r="C2306">
        <v>11</v>
      </c>
      <c r="D2306">
        <v>3</v>
      </c>
      <c r="E2306">
        <v>2014</v>
      </c>
      <c r="F2306" s="1">
        <v>41709</v>
      </c>
      <c r="G2306" t="s">
        <v>2925</v>
      </c>
      <c r="H2306" t="s">
        <v>44</v>
      </c>
      <c r="I2306" t="s">
        <v>85</v>
      </c>
      <c r="J2306" t="s">
        <v>86</v>
      </c>
      <c r="K2306" t="s">
        <v>47</v>
      </c>
      <c r="L2306" t="s">
        <v>37</v>
      </c>
      <c r="M2306" t="s">
        <v>38</v>
      </c>
      <c r="N2306" t="s">
        <v>56</v>
      </c>
      <c r="O2306" t="s">
        <v>57</v>
      </c>
      <c r="P2306" t="s">
        <v>3204</v>
      </c>
      <c r="Q2306">
        <v>0</v>
      </c>
      <c r="R2306">
        <v>209</v>
      </c>
      <c r="S2306">
        <v>-21</v>
      </c>
      <c r="T2306">
        <v>2</v>
      </c>
      <c r="U2306" t="b">
        <v>1</v>
      </c>
    </row>
    <row r="2307" spans="1:21" x14ac:dyDescent="0.25">
      <c r="A2307" t="s">
        <v>3774</v>
      </c>
      <c r="B2307" s="1">
        <v>41709</v>
      </c>
      <c r="C2307">
        <v>11</v>
      </c>
      <c r="D2307">
        <v>3</v>
      </c>
      <c r="E2307">
        <v>2014</v>
      </c>
      <c r="F2307" s="1">
        <v>41709</v>
      </c>
      <c r="G2307" t="s">
        <v>727</v>
      </c>
      <c r="H2307" t="s">
        <v>33</v>
      </c>
      <c r="I2307" t="s">
        <v>528</v>
      </c>
      <c r="J2307" t="s">
        <v>529</v>
      </c>
      <c r="K2307" t="s">
        <v>36</v>
      </c>
      <c r="L2307" t="s">
        <v>26</v>
      </c>
      <c r="M2307" t="s">
        <v>38</v>
      </c>
      <c r="N2307" t="s">
        <v>56</v>
      </c>
      <c r="O2307" t="s">
        <v>81</v>
      </c>
      <c r="P2307" t="s">
        <v>717</v>
      </c>
      <c r="Q2307">
        <v>1</v>
      </c>
      <c r="R2307">
        <v>166</v>
      </c>
      <c r="S2307">
        <v>-113</v>
      </c>
      <c r="T2307">
        <v>4</v>
      </c>
      <c r="U2307" t="b">
        <v>1</v>
      </c>
    </row>
    <row r="2308" spans="1:21" x14ac:dyDescent="0.25">
      <c r="A2308" t="s">
        <v>3774</v>
      </c>
      <c r="B2308" s="1">
        <v>41709</v>
      </c>
      <c r="C2308">
        <v>11</v>
      </c>
      <c r="D2308">
        <v>3</v>
      </c>
      <c r="E2308">
        <v>2014</v>
      </c>
      <c r="F2308" s="1">
        <v>41709</v>
      </c>
      <c r="G2308" t="s">
        <v>727</v>
      </c>
      <c r="H2308" t="s">
        <v>33</v>
      </c>
      <c r="I2308" t="s">
        <v>528</v>
      </c>
      <c r="J2308" t="s">
        <v>529</v>
      </c>
      <c r="K2308" t="s">
        <v>36</v>
      </c>
      <c r="L2308" t="s">
        <v>26</v>
      </c>
      <c r="M2308" t="s">
        <v>38</v>
      </c>
      <c r="N2308" t="s">
        <v>56</v>
      </c>
      <c r="O2308" t="s">
        <v>57</v>
      </c>
      <c r="P2308" t="s">
        <v>1417</v>
      </c>
      <c r="Q2308">
        <v>1</v>
      </c>
      <c r="R2308">
        <v>934</v>
      </c>
      <c r="S2308">
        <v>-916</v>
      </c>
      <c r="T2308">
        <v>7</v>
      </c>
      <c r="U2308" t="b">
        <v>0</v>
      </c>
    </row>
    <row r="2309" spans="1:21" x14ac:dyDescent="0.25">
      <c r="A2309" t="s">
        <v>3775</v>
      </c>
      <c r="B2309" s="1">
        <v>41710</v>
      </c>
      <c r="C2309">
        <v>12</v>
      </c>
      <c r="D2309">
        <v>3</v>
      </c>
      <c r="E2309">
        <v>2014</v>
      </c>
      <c r="F2309" s="1">
        <v>41710</v>
      </c>
      <c r="G2309" t="s">
        <v>3776</v>
      </c>
      <c r="H2309" t="s">
        <v>33</v>
      </c>
      <c r="I2309" t="s">
        <v>34</v>
      </c>
      <c r="J2309" t="s">
        <v>609</v>
      </c>
      <c r="K2309" t="s">
        <v>36</v>
      </c>
      <c r="L2309" t="s">
        <v>26</v>
      </c>
      <c r="M2309" t="s">
        <v>38</v>
      </c>
      <c r="N2309" t="s">
        <v>28</v>
      </c>
      <c r="O2309" t="s">
        <v>48</v>
      </c>
      <c r="P2309" t="s">
        <v>1342</v>
      </c>
      <c r="Q2309">
        <v>0</v>
      </c>
      <c r="R2309">
        <v>81</v>
      </c>
      <c r="S2309">
        <v>41</v>
      </c>
      <c r="T2309">
        <v>3</v>
      </c>
      <c r="U2309" t="b">
        <v>0</v>
      </c>
    </row>
    <row r="2310" spans="1:21" x14ac:dyDescent="0.25">
      <c r="A2310" t="s">
        <v>3775</v>
      </c>
      <c r="B2310" s="1">
        <v>41710</v>
      </c>
      <c r="C2310">
        <v>12</v>
      </c>
      <c r="D2310">
        <v>3</v>
      </c>
      <c r="E2310">
        <v>2014</v>
      </c>
      <c r="F2310" s="1">
        <v>41710</v>
      </c>
      <c r="G2310" t="s">
        <v>3776</v>
      </c>
      <c r="H2310" t="s">
        <v>33</v>
      </c>
      <c r="I2310" t="s">
        <v>34</v>
      </c>
      <c r="J2310" t="s">
        <v>609</v>
      </c>
      <c r="K2310" t="s">
        <v>36</v>
      </c>
      <c r="L2310" t="s">
        <v>26</v>
      </c>
      <c r="M2310" t="s">
        <v>38</v>
      </c>
      <c r="N2310" t="s">
        <v>28</v>
      </c>
      <c r="O2310" t="s">
        <v>39</v>
      </c>
      <c r="P2310" t="s">
        <v>2288</v>
      </c>
      <c r="Q2310">
        <v>0</v>
      </c>
      <c r="R2310">
        <v>44</v>
      </c>
      <c r="S2310">
        <v>2</v>
      </c>
      <c r="T2310">
        <v>3</v>
      </c>
      <c r="U2310" t="b">
        <v>1</v>
      </c>
    </row>
    <row r="2311" spans="1:21" x14ac:dyDescent="0.25">
      <c r="A2311" t="s">
        <v>3777</v>
      </c>
      <c r="B2311" s="1">
        <v>41710</v>
      </c>
      <c r="C2311">
        <v>12</v>
      </c>
      <c r="D2311">
        <v>3</v>
      </c>
      <c r="E2311">
        <v>2014</v>
      </c>
      <c r="F2311" s="1">
        <v>41710</v>
      </c>
      <c r="G2311" t="s">
        <v>3778</v>
      </c>
      <c r="H2311" t="s">
        <v>215</v>
      </c>
      <c r="I2311" t="s">
        <v>858</v>
      </c>
      <c r="J2311" t="s">
        <v>859</v>
      </c>
      <c r="K2311" t="s">
        <v>36</v>
      </c>
      <c r="L2311" t="s">
        <v>70</v>
      </c>
      <c r="M2311" t="s">
        <v>38</v>
      </c>
      <c r="N2311" t="s">
        <v>56</v>
      </c>
      <c r="O2311" t="s">
        <v>185</v>
      </c>
      <c r="P2311" t="s">
        <v>262</v>
      </c>
      <c r="Q2311">
        <v>0</v>
      </c>
      <c r="R2311">
        <v>1591</v>
      </c>
      <c r="S2311">
        <v>541</v>
      </c>
      <c r="T2311">
        <v>6</v>
      </c>
      <c r="U2311" t="b">
        <v>1</v>
      </c>
    </row>
    <row r="2312" spans="1:21" x14ac:dyDescent="0.25">
      <c r="A2312" t="s">
        <v>3775</v>
      </c>
      <c r="B2312" s="1">
        <v>41710</v>
      </c>
      <c r="C2312">
        <v>12</v>
      </c>
      <c r="D2312">
        <v>3</v>
      </c>
      <c r="E2312">
        <v>2014</v>
      </c>
      <c r="F2312" s="1">
        <v>41710</v>
      </c>
      <c r="G2312" t="s">
        <v>3776</v>
      </c>
      <c r="H2312" t="s">
        <v>33</v>
      </c>
      <c r="I2312" t="s">
        <v>34</v>
      </c>
      <c r="J2312" t="s">
        <v>609</v>
      </c>
      <c r="K2312" t="s">
        <v>36</v>
      </c>
      <c r="L2312" t="s">
        <v>26</v>
      </c>
      <c r="M2312" t="s">
        <v>38</v>
      </c>
      <c r="N2312" t="s">
        <v>56</v>
      </c>
      <c r="O2312" t="s">
        <v>81</v>
      </c>
      <c r="P2312" t="s">
        <v>2761</v>
      </c>
      <c r="Q2312">
        <v>0</v>
      </c>
      <c r="R2312">
        <v>116</v>
      </c>
      <c r="S2312">
        <v>22</v>
      </c>
      <c r="T2312">
        <v>1</v>
      </c>
      <c r="U2312" t="b">
        <v>1</v>
      </c>
    </row>
    <row r="2313" spans="1:21" x14ac:dyDescent="0.25">
      <c r="A2313" t="s">
        <v>3779</v>
      </c>
      <c r="B2313" s="1">
        <v>41710</v>
      </c>
      <c r="C2313">
        <v>12</v>
      </c>
      <c r="D2313">
        <v>3</v>
      </c>
      <c r="E2313">
        <v>2014</v>
      </c>
      <c r="F2313" s="1">
        <v>41710</v>
      </c>
      <c r="G2313" t="s">
        <v>3298</v>
      </c>
      <c r="H2313" t="s">
        <v>120</v>
      </c>
      <c r="I2313" t="s">
        <v>221</v>
      </c>
      <c r="J2313" t="s">
        <v>3780</v>
      </c>
      <c r="K2313" t="s">
        <v>47</v>
      </c>
      <c r="L2313" t="s">
        <v>70</v>
      </c>
      <c r="M2313" t="s">
        <v>38</v>
      </c>
      <c r="N2313" t="s">
        <v>28</v>
      </c>
      <c r="O2313" t="s">
        <v>48</v>
      </c>
      <c r="P2313" t="s">
        <v>3195</v>
      </c>
      <c r="Q2313">
        <v>0</v>
      </c>
      <c r="R2313">
        <v>29</v>
      </c>
      <c r="S2313">
        <v>3</v>
      </c>
      <c r="T2313">
        <v>2</v>
      </c>
      <c r="U2313" t="b">
        <v>0</v>
      </c>
    </row>
    <row r="2314" spans="1:21" x14ac:dyDescent="0.25">
      <c r="A2314" t="s">
        <v>3779</v>
      </c>
      <c r="B2314" s="1">
        <v>41710</v>
      </c>
      <c r="C2314">
        <v>12</v>
      </c>
      <c r="D2314">
        <v>3</v>
      </c>
      <c r="E2314">
        <v>2014</v>
      </c>
      <c r="F2314" s="1">
        <v>41710</v>
      </c>
      <c r="G2314" t="s">
        <v>3298</v>
      </c>
      <c r="H2314" t="s">
        <v>120</v>
      </c>
      <c r="I2314" t="s">
        <v>221</v>
      </c>
      <c r="J2314" t="s">
        <v>3780</v>
      </c>
      <c r="K2314" t="s">
        <v>47</v>
      </c>
      <c r="L2314" t="s">
        <v>70</v>
      </c>
      <c r="M2314" t="s">
        <v>38</v>
      </c>
      <c r="N2314" t="s">
        <v>28</v>
      </c>
      <c r="O2314" t="s">
        <v>48</v>
      </c>
      <c r="P2314" t="s">
        <v>49</v>
      </c>
      <c r="Q2314">
        <v>0</v>
      </c>
      <c r="R2314">
        <v>78</v>
      </c>
      <c r="S2314">
        <v>20</v>
      </c>
      <c r="T2314">
        <v>3</v>
      </c>
      <c r="U2314" t="b">
        <v>1</v>
      </c>
    </row>
    <row r="2315" spans="1:21" x14ac:dyDescent="0.25">
      <c r="A2315" t="s">
        <v>3781</v>
      </c>
      <c r="B2315" s="1">
        <v>41731</v>
      </c>
      <c r="C2315">
        <v>2</v>
      </c>
      <c r="D2315">
        <v>4</v>
      </c>
      <c r="E2315">
        <v>2014</v>
      </c>
      <c r="F2315" s="1">
        <v>41731</v>
      </c>
      <c r="G2315" t="s">
        <v>2230</v>
      </c>
      <c r="H2315" t="s">
        <v>293</v>
      </c>
      <c r="I2315" t="s">
        <v>964</v>
      </c>
      <c r="J2315" t="s">
        <v>3782</v>
      </c>
      <c r="K2315" t="s">
        <v>36</v>
      </c>
      <c r="L2315" t="s">
        <v>37</v>
      </c>
      <c r="M2315" t="s">
        <v>38</v>
      </c>
      <c r="N2315" t="s">
        <v>28</v>
      </c>
      <c r="O2315" t="s">
        <v>39</v>
      </c>
      <c r="P2315" t="s">
        <v>1707</v>
      </c>
      <c r="Q2315">
        <v>1</v>
      </c>
      <c r="R2315">
        <v>6</v>
      </c>
      <c r="S2315">
        <v>-3</v>
      </c>
      <c r="T2315">
        <v>1</v>
      </c>
      <c r="U2315" t="b">
        <v>0</v>
      </c>
    </row>
    <row r="2316" spans="1:21" x14ac:dyDescent="0.25">
      <c r="A2316" t="s">
        <v>3783</v>
      </c>
      <c r="B2316" s="1">
        <v>41732</v>
      </c>
      <c r="C2316">
        <v>3</v>
      </c>
      <c r="D2316">
        <v>4</v>
      </c>
      <c r="E2316">
        <v>2014</v>
      </c>
      <c r="F2316" s="1">
        <v>41732</v>
      </c>
      <c r="G2316" t="s">
        <v>1117</v>
      </c>
      <c r="H2316" t="s">
        <v>44</v>
      </c>
      <c r="I2316" t="s">
        <v>1650</v>
      </c>
      <c r="J2316" t="s">
        <v>1651</v>
      </c>
      <c r="K2316" t="s">
        <v>47</v>
      </c>
      <c r="L2316" t="s">
        <v>70</v>
      </c>
      <c r="M2316" t="s">
        <v>27</v>
      </c>
      <c r="N2316" t="s">
        <v>28</v>
      </c>
      <c r="O2316" t="s">
        <v>90</v>
      </c>
      <c r="P2316" t="s">
        <v>3784</v>
      </c>
      <c r="Q2316">
        <v>0</v>
      </c>
      <c r="R2316">
        <v>164</v>
      </c>
      <c r="S2316">
        <v>57</v>
      </c>
      <c r="T2316">
        <v>2</v>
      </c>
      <c r="U2316" t="b">
        <v>0</v>
      </c>
    </row>
    <row r="2317" spans="1:21" x14ac:dyDescent="0.25">
      <c r="A2317" t="s">
        <v>3783</v>
      </c>
      <c r="B2317" s="1">
        <v>41732</v>
      </c>
      <c r="C2317">
        <v>3</v>
      </c>
      <c r="D2317">
        <v>4</v>
      </c>
      <c r="E2317">
        <v>2014</v>
      </c>
      <c r="F2317" s="1">
        <v>41732</v>
      </c>
      <c r="G2317" t="s">
        <v>1117</v>
      </c>
      <c r="H2317" t="s">
        <v>44</v>
      </c>
      <c r="I2317" t="s">
        <v>1650</v>
      </c>
      <c r="J2317" t="s">
        <v>1651</v>
      </c>
      <c r="K2317" t="s">
        <v>47</v>
      </c>
      <c r="L2317" t="s">
        <v>70</v>
      </c>
      <c r="M2317" t="s">
        <v>27</v>
      </c>
      <c r="N2317" t="s">
        <v>28</v>
      </c>
      <c r="O2317" t="s">
        <v>39</v>
      </c>
      <c r="P2317" t="s">
        <v>1433</v>
      </c>
      <c r="Q2317">
        <v>0</v>
      </c>
      <c r="R2317">
        <v>38</v>
      </c>
      <c r="S2317">
        <v>17</v>
      </c>
      <c r="T2317">
        <v>5</v>
      </c>
      <c r="U2317" t="b">
        <v>0</v>
      </c>
    </row>
    <row r="2318" spans="1:21" x14ac:dyDescent="0.25">
      <c r="A2318" t="s">
        <v>3785</v>
      </c>
      <c r="B2318" s="1">
        <v>41732</v>
      </c>
      <c r="C2318">
        <v>3</v>
      </c>
      <c r="D2318">
        <v>4</v>
      </c>
      <c r="E2318">
        <v>2014</v>
      </c>
      <c r="F2318" s="1">
        <v>41732</v>
      </c>
      <c r="G2318" t="s">
        <v>3624</v>
      </c>
      <c r="H2318" t="s">
        <v>44</v>
      </c>
      <c r="I2318" t="s">
        <v>280</v>
      </c>
      <c r="J2318" t="s">
        <v>281</v>
      </c>
      <c r="K2318" t="s">
        <v>47</v>
      </c>
      <c r="L2318" t="s">
        <v>37</v>
      </c>
      <c r="M2318" t="s">
        <v>38</v>
      </c>
      <c r="N2318" t="s">
        <v>28</v>
      </c>
      <c r="O2318" t="s">
        <v>48</v>
      </c>
      <c r="P2318" t="s">
        <v>2317</v>
      </c>
      <c r="Q2318">
        <v>0</v>
      </c>
      <c r="R2318">
        <v>155</v>
      </c>
      <c r="S2318">
        <v>5</v>
      </c>
      <c r="T2318">
        <v>3</v>
      </c>
      <c r="U2318" t="b">
        <v>1</v>
      </c>
    </row>
    <row r="2319" spans="1:21" x14ac:dyDescent="0.25">
      <c r="A2319" t="s">
        <v>3786</v>
      </c>
      <c r="B2319" s="1">
        <v>41732</v>
      </c>
      <c r="C2319">
        <v>3</v>
      </c>
      <c r="D2319">
        <v>4</v>
      </c>
      <c r="E2319">
        <v>2014</v>
      </c>
      <c r="F2319" s="1">
        <v>41732</v>
      </c>
      <c r="G2319" t="s">
        <v>1495</v>
      </c>
      <c r="H2319" t="s">
        <v>320</v>
      </c>
      <c r="I2319" t="s">
        <v>604</v>
      </c>
      <c r="J2319" t="s">
        <v>605</v>
      </c>
      <c r="K2319" t="s">
        <v>36</v>
      </c>
      <c r="L2319" t="s">
        <v>70</v>
      </c>
      <c r="M2319" t="s">
        <v>38</v>
      </c>
      <c r="N2319" t="s">
        <v>56</v>
      </c>
      <c r="O2319" t="s">
        <v>185</v>
      </c>
      <c r="P2319" t="s">
        <v>262</v>
      </c>
      <c r="Q2319">
        <v>0</v>
      </c>
      <c r="R2319">
        <v>1060</v>
      </c>
      <c r="S2319">
        <v>360</v>
      </c>
      <c r="T2319">
        <v>4</v>
      </c>
      <c r="U2319" t="b">
        <v>0</v>
      </c>
    </row>
    <row r="2320" spans="1:21" x14ac:dyDescent="0.25">
      <c r="A2320" t="s">
        <v>3786</v>
      </c>
      <c r="B2320" s="1">
        <v>41732</v>
      </c>
      <c r="C2320">
        <v>3</v>
      </c>
      <c r="D2320">
        <v>4</v>
      </c>
      <c r="E2320">
        <v>2014</v>
      </c>
      <c r="F2320" s="1">
        <v>41732</v>
      </c>
      <c r="G2320" t="s">
        <v>1495</v>
      </c>
      <c r="H2320" t="s">
        <v>320</v>
      </c>
      <c r="I2320" t="s">
        <v>604</v>
      </c>
      <c r="J2320" t="s">
        <v>605</v>
      </c>
      <c r="K2320" t="s">
        <v>36</v>
      </c>
      <c r="L2320" t="s">
        <v>70</v>
      </c>
      <c r="M2320" t="s">
        <v>38</v>
      </c>
      <c r="N2320" t="s">
        <v>56</v>
      </c>
      <c r="O2320" t="s">
        <v>104</v>
      </c>
      <c r="P2320" t="s">
        <v>3401</v>
      </c>
      <c r="Q2320">
        <v>0</v>
      </c>
      <c r="R2320">
        <v>265</v>
      </c>
      <c r="S2320">
        <v>13</v>
      </c>
      <c r="T2320">
        <v>2</v>
      </c>
      <c r="U2320" t="b">
        <v>1</v>
      </c>
    </row>
    <row r="2321" spans="1:21" x14ac:dyDescent="0.25">
      <c r="A2321" t="s">
        <v>3787</v>
      </c>
      <c r="B2321" s="1">
        <v>41732</v>
      </c>
      <c r="C2321">
        <v>3</v>
      </c>
      <c r="D2321">
        <v>4</v>
      </c>
      <c r="E2321">
        <v>2014</v>
      </c>
      <c r="F2321" s="1">
        <v>41732</v>
      </c>
      <c r="G2321" t="s">
        <v>1463</v>
      </c>
      <c r="H2321" t="s">
        <v>1976</v>
      </c>
      <c r="I2321" t="s">
        <v>3788</v>
      </c>
      <c r="J2321" t="s">
        <v>3789</v>
      </c>
      <c r="K2321" t="s">
        <v>25</v>
      </c>
      <c r="L2321" t="s">
        <v>37</v>
      </c>
      <c r="M2321" t="s">
        <v>38</v>
      </c>
      <c r="N2321" t="s">
        <v>28</v>
      </c>
      <c r="O2321" t="s">
        <v>90</v>
      </c>
      <c r="P2321" t="s">
        <v>2464</v>
      </c>
      <c r="Q2321">
        <v>1</v>
      </c>
      <c r="R2321">
        <v>81</v>
      </c>
      <c r="S2321">
        <v>-44</v>
      </c>
      <c r="T2321">
        <v>3</v>
      </c>
      <c r="U2321" t="b">
        <v>1</v>
      </c>
    </row>
    <row r="2322" spans="1:21" x14ac:dyDescent="0.25">
      <c r="A2322" t="s">
        <v>3790</v>
      </c>
      <c r="B2322" s="1">
        <v>41732</v>
      </c>
      <c r="C2322">
        <v>3</v>
      </c>
      <c r="D2322">
        <v>4</v>
      </c>
      <c r="E2322">
        <v>2014</v>
      </c>
      <c r="F2322" s="1">
        <v>41732</v>
      </c>
      <c r="G2322" t="s">
        <v>3791</v>
      </c>
      <c r="H2322" t="s">
        <v>67</v>
      </c>
      <c r="I2322" t="s">
        <v>68</v>
      </c>
      <c r="J2322" t="s">
        <v>2975</v>
      </c>
      <c r="K2322" t="s">
        <v>25</v>
      </c>
      <c r="L2322" t="s">
        <v>37</v>
      </c>
      <c r="M2322" t="s">
        <v>38</v>
      </c>
      <c r="N2322" t="s">
        <v>28</v>
      </c>
      <c r="O2322" t="s">
        <v>48</v>
      </c>
      <c r="P2322" t="s">
        <v>3792</v>
      </c>
      <c r="Q2322">
        <v>0</v>
      </c>
      <c r="R2322">
        <v>273</v>
      </c>
      <c r="S2322">
        <v>8</v>
      </c>
      <c r="T2322">
        <v>6</v>
      </c>
      <c r="U2322" t="b">
        <v>1</v>
      </c>
    </row>
    <row r="2323" spans="1:21" x14ac:dyDescent="0.25">
      <c r="A2323" t="s">
        <v>3787</v>
      </c>
      <c r="B2323" s="1">
        <v>41732</v>
      </c>
      <c r="C2323">
        <v>3</v>
      </c>
      <c r="D2323">
        <v>4</v>
      </c>
      <c r="E2323">
        <v>2014</v>
      </c>
      <c r="F2323" s="1">
        <v>41732</v>
      </c>
      <c r="G2323" t="s">
        <v>1463</v>
      </c>
      <c r="H2323" t="s">
        <v>1976</v>
      </c>
      <c r="I2323" t="s">
        <v>3788</v>
      </c>
      <c r="J2323" t="s">
        <v>3789</v>
      </c>
      <c r="K2323" t="s">
        <v>25</v>
      </c>
      <c r="L2323" t="s">
        <v>37</v>
      </c>
      <c r="M2323" t="s">
        <v>38</v>
      </c>
      <c r="N2323" t="s">
        <v>56</v>
      </c>
      <c r="O2323" t="s">
        <v>104</v>
      </c>
      <c r="P2323" t="s">
        <v>238</v>
      </c>
      <c r="Q2323">
        <v>1</v>
      </c>
      <c r="R2323">
        <v>657</v>
      </c>
      <c r="S2323">
        <v>-66</v>
      </c>
      <c r="T2323">
        <v>9</v>
      </c>
      <c r="U2323" t="b">
        <v>1</v>
      </c>
    </row>
    <row r="2324" spans="1:21" x14ac:dyDescent="0.25">
      <c r="A2324" t="s">
        <v>3793</v>
      </c>
      <c r="B2324" s="1">
        <v>41733</v>
      </c>
      <c r="C2324">
        <v>4</v>
      </c>
      <c r="D2324">
        <v>4</v>
      </c>
      <c r="E2324">
        <v>2014</v>
      </c>
      <c r="F2324" s="1">
        <v>41733</v>
      </c>
      <c r="G2324" t="s">
        <v>32</v>
      </c>
      <c r="H2324" t="s">
        <v>61</v>
      </c>
      <c r="I2324" t="s">
        <v>326</v>
      </c>
      <c r="J2324" t="s">
        <v>3794</v>
      </c>
      <c r="K2324" t="s">
        <v>36</v>
      </c>
      <c r="L2324" t="s">
        <v>37</v>
      </c>
      <c r="M2324" t="s">
        <v>38</v>
      </c>
      <c r="N2324" t="s">
        <v>28</v>
      </c>
      <c r="O2324" t="s">
        <v>29</v>
      </c>
      <c r="P2324" t="s">
        <v>3795</v>
      </c>
      <c r="Q2324">
        <v>0</v>
      </c>
      <c r="R2324">
        <v>97</v>
      </c>
      <c r="S2324">
        <v>11</v>
      </c>
      <c r="T2324">
        <v>2</v>
      </c>
      <c r="U2324" t="b">
        <v>1</v>
      </c>
    </row>
    <row r="2325" spans="1:21" x14ac:dyDescent="0.25">
      <c r="A2325" t="s">
        <v>3793</v>
      </c>
      <c r="B2325" s="1">
        <v>41733</v>
      </c>
      <c r="C2325">
        <v>4</v>
      </c>
      <c r="D2325">
        <v>4</v>
      </c>
      <c r="E2325">
        <v>2014</v>
      </c>
      <c r="F2325" s="1">
        <v>41733</v>
      </c>
      <c r="G2325" t="s">
        <v>32</v>
      </c>
      <c r="H2325" t="s">
        <v>61</v>
      </c>
      <c r="I2325" t="s">
        <v>326</v>
      </c>
      <c r="J2325" t="s">
        <v>3794</v>
      </c>
      <c r="K2325" t="s">
        <v>36</v>
      </c>
      <c r="L2325" t="s">
        <v>37</v>
      </c>
      <c r="M2325" t="s">
        <v>38</v>
      </c>
      <c r="N2325" t="s">
        <v>28</v>
      </c>
      <c r="O2325" t="s">
        <v>54</v>
      </c>
      <c r="P2325" t="s">
        <v>1799</v>
      </c>
      <c r="Q2325">
        <v>0</v>
      </c>
      <c r="R2325">
        <v>381</v>
      </c>
      <c r="S2325">
        <v>144</v>
      </c>
      <c r="T2325">
        <v>2</v>
      </c>
      <c r="U2325" t="b">
        <v>1</v>
      </c>
    </row>
    <row r="2326" spans="1:21" x14ac:dyDescent="0.25">
      <c r="A2326" t="s">
        <v>3796</v>
      </c>
      <c r="B2326" s="1">
        <v>41733</v>
      </c>
      <c r="C2326">
        <v>4</v>
      </c>
      <c r="D2326">
        <v>4</v>
      </c>
      <c r="E2326">
        <v>2014</v>
      </c>
      <c r="F2326" s="1">
        <v>41733</v>
      </c>
      <c r="G2326" t="s">
        <v>3797</v>
      </c>
      <c r="H2326" t="s">
        <v>293</v>
      </c>
      <c r="I2326" t="s">
        <v>964</v>
      </c>
      <c r="J2326" t="s">
        <v>1932</v>
      </c>
      <c r="K2326" t="s">
        <v>36</v>
      </c>
      <c r="L2326" t="s">
        <v>37</v>
      </c>
      <c r="M2326" t="s">
        <v>27</v>
      </c>
      <c r="N2326" t="s">
        <v>28</v>
      </c>
      <c r="O2326" t="s">
        <v>111</v>
      </c>
      <c r="P2326" t="s">
        <v>1697</v>
      </c>
      <c r="Q2326">
        <v>1</v>
      </c>
      <c r="R2326">
        <v>62</v>
      </c>
      <c r="S2326">
        <v>-56</v>
      </c>
      <c r="T2326">
        <v>5</v>
      </c>
      <c r="U2326" t="b">
        <v>1</v>
      </c>
    </row>
    <row r="2327" spans="1:21" x14ac:dyDescent="0.25">
      <c r="A2327" t="s">
        <v>3798</v>
      </c>
      <c r="B2327" s="1">
        <v>41735</v>
      </c>
      <c r="C2327">
        <v>6</v>
      </c>
      <c r="D2327">
        <v>4</v>
      </c>
      <c r="E2327">
        <v>2014</v>
      </c>
      <c r="F2327" s="1">
        <v>41735</v>
      </c>
      <c r="G2327" t="s">
        <v>3799</v>
      </c>
      <c r="H2327" t="s">
        <v>1260</v>
      </c>
      <c r="I2327" t="s">
        <v>1261</v>
      </c>
      <c r="J2327" t="s">
        <v>1262</v>
      </c>
      <c r="K2327" t="s">
        <v>25</v>
      </c>
      <c r="L2327" t="s">
        <v>37</v>
      </c>
      <c r="M2327" t="s">
        <v>268</v>
      </c>
      <c r="N2327" t="s">
        <v>71</v>
      </c>
      <c r="O2327" t="s">
        <v>72</v>
      </c>
      <c r="P2327" t="s">
        <v>627</v>
      </c>
      <c r="Q2327">
        <v>0</v>
      </c>
      <c r="R2327">
        <v>594</v>
      </c>
      <c r="S2327">
        <v>89</v>
      </c>
      <c r="T2327">
        <v>3</v>
      </c>
      <c r="U2327" t="b">
        <v>1</v>
      </c>
    </row>
    <row r="2328" spans="1:21" x14ac:dyDescent="0.25">
      <c r="A2328" t="s">
        <v>3800</v>
      </c>
      <c r="B2328" s="1">
        <v>41735</v>
      </c>
      <c r="C2328">
        <v>6</v>
      </c>
      <c r="D2328">
        <v>4</v>
      </c>
      <c r="E2328">
        <v>2014</v>
      </c>
      <c r="F2328" s="1">
        <v>41735</v>
      </c>
      <c r="G2328" t="s">
        <v>51</v>
      </c>
      <c r="H2328" t="s">
        <v>120</v>
      </c>
      <c r="I2328" t="s">
        <v>446</v>
      </c>
      <c r="J2328" t="s">
        <v>446</v>
      </c>
      <c r="K2328" t="s">
        <v>47</v>
      </c>
      <c r="L2328" t="s">
        <v>26</v>
      </c>
      <c r="M2328" t="s">
        <v>268</v>
      </c>
      <c r="N2328" t="s">
        <v>28</v>
      </c>
      <c r="O2328" t="s">
        <v>90</v>
      </c>
      <c r="P2328" t="s">
        <v>3801</v>
      </c>
      <c r="Q2328">
        <v>0</v>
      </c>
      <c r="R2328">
        <v>536</v>
      </c>
      <c r="S2328">
        <v>91</v>
      </c>
      <c r="T2328">
        <v>1</v>
      </c>
      <c r="U2328" t="b">
        <v>0</v>
      </c>
    </row>
    <row r="2329" spans="1:21" x14ac:dyDescent="0.25">
      <c r="A2329" t="s">
        <v>3800</v>
      </c>
      <c r="B2329" s="1">
        <v>41735</v>
      </c>
      <c r="C2329">
        <v>6</v>
      </c>
      <c r="D2329">
        <v>4</v>
      </c>
      <c r="E2329">
        <v>2014</v>
      </c>
      <c r="F2329" s="1">
        <v>41735</v>
      </c>
      <c r="G2329" t="s">
        <v>51</v>
      </c>
      <c r="H2329" t="s">
        <v>120</v>
      </c>
      <c r="I2329" t="s">
        <v>446</v>
      </c>
      <c r="J2329" t="s">
        <v>446</v>
      </c>
      <c r="K2329" t="s">
        <v>47</v>
      </c>
      <c r="L2329" t="s">
        <v>26</v>
      </c>
      <c r="M2329" t="s">
        <v>268</v>
      </c>
      <c r="N2329" t="s">
        <v>28</v>
      </c>
      <c r="O2329" t="s">
        <v>183</v>
      </c>
      <c r="P2329" t="s">
        <v>2731</v>
      </c>
      <c r="Q2329">
        <v>0</v>
      </c>
      <c r="R2329">
        <v>137</v>
      </c>
      <c r="S2329">
        <v>5</v>
      </c>
      <c r="T2329">
        <v>5</v>
      </c>
      <c r="U2329" t="b">
        <v>0</v>
      </c>
    </row>
    <row r="2330" spans="1:21" x14ac:dyDescent="0.25">
      <c r="A2330" t="s">
        <v>3800</v>
      </c>
      <c r="B2330" s="1">
        <v>41735</v>
      </c>
      <c r="C2330">
        <v>6</v>
      </c>
      <c r="D2330">
        <v>4</v>
      </c>
      <c r="E2330">
        <v>2014</v>
      </c>
      <c r="F2330" s="1">
        <v>41735</v>
      </c>
      <c r="G2330" t="s">
        <v>51</v>
      </c>
      <c r="H2330" t="s">
        <v>120</v>
      </c>
      <c r="I2330" t="s">
        <v>446</v>
      </c>
      <c r="J2330" t="s">
        <v>446</v>
      </c>
      <c r="K2330" t="s">
        <v>47</v>
      </c>
      <c r="L2330" t="s">
        <v>26</v>
      </c>
      <c r="M2330" t="s">
        <v>268</v>
      </c>
      <c r="N2330" t="s">
        <v>56</v>
      </c>
      <c r="O2330" t="s">
        <v>185</v>
      </c>
      <c r="P2330" t="s">
        <v>2008</v>
      </c>
      <c r="Q2330">
        <v>0</v>
      </c>
      <c r="R2330">
        <v>757</v>
      </c>
      <c r="S2330">
        <v>371</v>
      </c>
      <c r="T2330">
        <v>2</v>
      </c>
      <c r="U2330" t="b">
        <v>0</v>
      </c>
    </row>
    <row r="2331" spans="1:21" x14ac:dyDescent="0.25">
      <c r="A2331" t="s">
        <v>3802</v>
      </c>
      <c r="B2331" s="1">
        <v>41735</v>
      </c>
      <c r="C2331">
        <v>6</v>
      </c>
      <c r="D2331">
        <v>4</v>
      </c>
      <c r="E2331">
        <v>2014</v>
      </c>
      <c r="F2331" s="1">
        <v>41735</v>
      </c>
      <c r="G2331" t="s">
        <v>1101</v>
      </c>
      <c r="H2331" t="s">
        <v>67</v>
      </c>
      <c r="I2331" t="s">
        <v>68</v>
      </c>
      <c r="J2331" t="s">
        <v>3803</v>
      </c>
      <c r="K2331" t="s">
        <v>25</v>
      </c>
      <c r="L2331" t="s">
        <v>70</v>
      </c>
      <c r="M2331" t="s">
        <v>98</v>
      </c>
      <c r="N2331" t="s">
        <v>71</v>
      </c>
      <c r="O2331" t="s">
        <v>665</v>
      </c>
      <c r="P2331" t="s">
        <v>3804</v>
      </c>
      <c r="Q2331">
        <v>0</v>
      </c>
      <c r="R2331">
        <v>4363</v>
      </c>
      <c r="S2331">
        <v>305</v>
      </c>
      <c r="T2331">
        <v>5</v>
      </c>
      <c r="U2331" t="b">
        <v>1</v>
      </c>
    </row>
    <row r="2332" spans="1:21" x14ac:dyDescent="0.25">
      <c r="A2332" t="s">
        <v>3805</v>
      </c>
      <c r="B2332" s="1">
        <v>41735</v>
      </c>
      <c r="C2332">
        <v>6</v>
      </c>
      <c r="D2332">
        <v>4</v>
      </c>
      <c r="E2332">
        <v>2014</v>
      </c>
      <c r="F2332" s="1">
        <v>41735</v>
      </c>
      <c r="G2332" t="s">
        <v>1361</v>
      </c>
      <c r="H2332" t="s">
        <v>61</v>
      </c>
      <c r="I2332" t="s">
        <v>326</v>
      </c>
      <c r="J2332" t="s">
        <v>2405</v>
      </c>
      <c r="K2332" t="s">
        <v>36</v>
      </c>
      <c r="L2332" t="s">
        <v>37</v>
      </c>
      <c r="M2332" t="s">
        <v>27</v>
      </c>
      <c r="N2332" t="s">
        <v>28</v>
      </c>
      <c r="O2332" t="s">
        <v>111</v>
      </c>
      <c r="P2332" t="s">
        <v>3806</v>
      </c>
      <c r="Q2332">
        <v>0</v>
      </c>
      <c r="R2332">
        <v>78</v>
      </c>
      <c r="S2332">
        <v>28</v>
      </c>
      <c r="T2332">
        <v>6</v>
      </c>
      <c r="U2332" t="b">
        <v>1</v>
      </c>
    </row>
    <row r="2333" spans="1:21" x14ac:dyDescent="0.25">
      <c r="A2333" t="s">
        <v>3802</v>
      </c>
      <c r="B2333" s="1">
        <v>41735</v>
      </c>
      <c r="C2333">
        <v>6</v>
      </c>
      <c r="D2333">
        <v>4</v>
      </c>
      <c r="E2333">
        <v>2014</v>
      </c>
      <c r="F2333" s="1">
        <v>41735</v>
      </c>
      <c r="G2333" t="s">
        <v>1101</v>
      </c>
      <c r="H2333" t="s">
        <v>67</v>
      </c>
      <c r="I2333" t="s">
        <v>68</v>
      </c>
      <c r="J2333" t="s">
        <v>3803</v>
      </c>
      <c r="K2333" t="s">
        <v>25</v>
      </c>
      <c r="L2333" t="s">
        <v>70</v>
      </c>
      <c r="M2333" t="s">
        <v>98</v>
      </c>
      <c r="N2333" t="s">
        <v>56</v>
      </c>
      <c r="O2333" t="s">
        <v>104</v>
      </c>
      <c r="P2333" t="s">
        <v>1591</v>
      </c>
      <c r="Q2333">
        <v>0</v>
      </c>
      <c r="R2333">
        <v>414</v>
      </c>
      <c r="S2333">
        <v>199</v>
      </c>
      <c r="T2333">
        <v>3</v>
      </c>
      <c r="U2333" t="b">
        <v>1</v>
      </c>
    </row>
    <row r="2334" spans="1:21" x14ac:dyDescent="0.25">
      <c r="A2334" t="s">
        <v>3807</v>
      </c>
      <c r="B2334" s="1">
        <v>41735</v>
      </c>
      <c r="C2334">
        <v>6</v>
      </c>
      <c r="D2334">
        <v>4</v>
      </c>
      <c r="E2334">
        <v>2014</v>
      </c>
      <c r="F2334" s="1">
        <v>41735</v>
      </c>
      <c r="G2334" t="s">
        <v>1502</v>
      </c>
      <c r="H2334" t="s">
        <v>61</v>
      </c>
      <c r="I2334" t="s">
        <v>115</v>
      </c>
      <c r="J2334" t="s">
        <v>3808</v>
      </c>
      <c r="K2334" t="s">
        <v>36</v>
      </c>
      <c r="L2334" t="s">
        <v>37</v>
      </c>
      <c r="M2334" t="s">
        <v>38</v>
      </c>
      <c r="N2334" t="s">
        <v>28</v>
      </c>
      <c r="O2334" t="s">
        <v>111</v>
      </c>
      <c r="P2334" t="s">
        <v>3206</v>
      </c>
      <c r="Q2334">
        <v>0</v>
      </c>
      <c r="R2334">
        <v>36</v>
      </c>
      <c r="S2334">
        <v>0</v>
      </c>
      <c r="T2334">
        <v>4</v>
      </c>
      <c r="U2334" t="b">
        <v>1</v>
      </c>
    </row>
    <row r="2335" spans="1:21" x14ac:dyDescent="0.25">
      <c r="A2335" t="s">
        <v>3809</v>
      </c>
      <c r="B2335" s="1">
        <v>41735</v>
      </c>
      <c r="C2335">
        <v>6</v>
      </c>
      <c r="D2335">
        <v>4</v>
      </c>
      <c r="E2335">
        <v>2014</v>
      </c>
      <c r="F2335" s="1">
        <v>41735</v>
      </c>
      <c r="G2335" t="s">
        <v>1674</v>
      </c>
      <c r="H2335" t="s">
        <v>61</v>
      </c>
      <c r="I2335" t="s">
        <v>108</v>
      </c>
      <c r="J2335" t="s">
        <v>3810</v>
      </c>
      <c r="K2335" t="s">
        <v>36</v>
      </c>
      <c r="L2335" t="s">
        <v>70</v>
      </c>
      <c r="M2335" t="s">
        <v>38</v>
      </c>
      <c r="N2335" t="s">
        <v>28</v>
      </c>
      <c r="O2335" t="s">
        <v>54</v>
      </c>
      <c r="P2335" t="s">
        <v>2395</v>
      </c>
      <c r="Q2335">
        <v>0</v>
      </c>
      <c r="R2335">
        <v>333</v>
      </c>
      <c r="S2335">
        <v>74</v>
      </c>
      <c r="T2335">
        <v>6</v>
      </c>
      <c r="U2335" t="b">
        <v>1</v>
      </c>
    </row>
    <row r="2336" spans="1:21" x14ac:dyDescent="0.25">
      <c r="A2336" t="s">
        <v>3809</v>
      </c>
      <c r="B2336" s="1">
        <v>41735</v>
      </c>
      <c r="C2336">
        <v>6</v>
      </c>
      <c r="D2336">
        <v>4</v>
      </c>
      <c r="E2336">
        <v>2014</v>
      </c>
      <c r="F2336" s="1">
        <v>41735</v>
      </c>
      <c r="G2336" t="s">
        <v>1674</v>
      </c>
      <c r="H2336" t="s">
        <v>61</v>
      </c>
      <c r="I2336" t="s">
        <v>108</v>
      </c>
      <c r="J2336" t="s">
        <v>3810</v>
      </c>
      <c r="K2336" t="s">
        <v>36</v>
      </c>
      <c r="L2336" t="s">
        <v>70</v>
      </c>
      <c r="M2336" t="s">
        <v>38</v>
      </c>
      <c r="N2336" t="s">
        <v>28</v>
      </c>
      <c r="O2336" t="s">
        <v>183</v>
      </c>
      <c r="P2336" t="s">
        <v>3811</v>
      </c>
      <c r="Q2336">
        <v>0</v>
      </c>
      <c r="R2336">
        <v>238</v>
      </c>
      <c r="S2336">
        <v>117</v>
      </c>
      <c r="T2336">
        <v>5</v>
      </c>
      <c r="U2336" t="b">
        <v>0</v>
      </c>
    </row>
    <row r="2337" spans="1:21" x14ac:dyDescent="0.25">
      <c r="A2337" t="s">
        <v>3812</v>
      </c>
      <c r="B2337" s="1">
        <v>41735</v>
      </c>
      <c r="C2337">
        <v>6</v>
      </c>
      <c r="D2337">
        <v>4</v>
      </c>
      <c r="E2337">
        <v>2014</v>
      </c>
      <c r="F2337" s="1">
        <v>41735</v>
      </c>
      <c r="G2337" t="s">
        <v>3813</v>
      </c>
      <c r="H2337" t="s">
        <v>120</v>
      </c>
      <c r="I2337" t="s">
        <v>1469</v>
      </c>
      <c r="J2337" t="s">
        <v>3814</v>
      </c>
      <c r="K2337" t="s">
        <v>47</v>
      </c>
      <c r="L2337" t="s">
        <v>70</v>
      </c>
      <c r="M2337" t="s">
        <v>38</v>
      </c>
      <c r="N2337" t="s">
        <v>28</v>
      </c>
      <c r="O2337" t="s">
        <v>151</v>
      </c>
      <c r="P2337" t="s">
        <v>2194</v>
      </c>
      <c r="Q2337">
        <v>0</v>
      </c>
      <c r="R2337">
        <v>36</v>
      </c>
      <c r="S2337">
        <v>7</v>
      </c>
      <c r="T2337">
        <v>3</v>
      </c>
      <c r="U2337" t="b">
        <v>0</v>
      </c>
    </row>
    <row r="2338" spans="1:21" x14ac:dyDescent="0.25">
      <c r="A2338" t="s">
        <v>3815</v>
      </c>
      <c r="B2338" s="1">
        <v>41736</v>
      </c>
      <c r="C2338">
        <v>7</v>
      </c>
      <c r="D2338">
        <v>4</v>
      </c>
      <c r="E2338">
        <v>2014</v>
      </c>
      <c r="F2338" s="1">
        <v>41736</v>
      </c>
      <c r="G2338" t="s">
        <v>997</v>
      </c>
      <c r="H2338" t="s">
        <v>44</v>
      </c>
      <c r="I2338" t="s">
        <v>85</v>
      </c>
      <c r="J2338" t="s">
        <v>86</v>
      </c>
      <c r="K2338" t="s">
        <v>47</v>
      </c>
      <c r="L2338" t="s">
        <v>70</v>
      </c>
      <c r="M2338" t="s">
        <v>268</v>
      </c>
      <c r="N2338" t="s">
        <v>28</v>
      </c>
      <c r="O2338" t="s">
        <v>39</v>
      </c>
      <c r="P2338" t="s">
        <v>704</v>
      </c>
      <c r="Q2338">
        <v>0</v>
      </c>
      <c r="R2338">
        <v>10</v>
      </c>
      <c r="S2338">
        <v>2</v>
      </c>
      <c r="T2338">
        <v>2</v>
      </c>
      <c r="U2338" t="b">
        <v>1</v>
      </c>
    </row>
    <row r="2339" spans="1:21" x14ac:dyDescent="0.25">
      <c r="A2339" t="s">
        <v>3816</v>
      </c>
      <c r="B2339" s="1">
        <v>41736</v>
      </c>
      <c r="C2339">
        <v>7</v>
      </c>
      <c r="D2339">
        <v>4</v>
      </c>
      <c r="E2339">
        <v>2014</v>
      </c>
      <c r="F2339" s="1">
        <v>41736</v>
      </c>
      <c r="G2339" t="s">
        <v>660</v>
      </c>
      <c r="H2339" t="s">
        <v>23</v>
      </c>
      <c r="I2339" t="s">
        <v>428</v>
      </c>
      <c r="J2339" t="s">
        <v>429</v>
      </c>
      <c r="K2339" t="s">
        <v>25</v>
      </c>
      <c r="L2339" t="s">
        <v>37</v>
      </c>
      <c r="M2339" t="s">
        <v>38</v>
      </c>
      <c r="N2339" t="s">
        <v>28</v>
      </c>
      <c r="O2339" t="s">
        <v>48</v>
      </c>
      <c r="P2339" t="s">
        <v>3817</v>
      </c>
      <c r="Q2339">
        <v>1</v>
      </c>
      <c r="R2339">
        <v>67</v>
      </c>
      <c r="S2339">
        <v>-42</v>
      </c>
      <c r="T2339">
        <v>3</v>
      </c>
      <c r="U2339" t="b">
        <v>1</v>
      </c>
    </row>
    <row r="2340" spans="1:21" x14ac:dyDescent="0.25">
      <c r="A2340" t="s">
        <v>3818</v>
      </c>
      <c r="B2340" s="1">
        <v>41736</v>
      </c>
      <c r="C2340">
        <v>7</v>
      </c>
      <c r="D2340">
        <v>4</v>
      </c>
      <c r="E2340">
        <v>2014</v>
      </c>
      <c r="F2340" s="1">
        <v>41736</v>
      </c>
      <c r="G2340" t="s">
        <v>543</v>
      </c>
      <c r="H2340" t="s">
        <v>44</v>
      </c>
      <c r="I2340" t="s">
        <v>178</v>
      </c>
      <c r="J2340" t="s">
        <v>2714</v>
      </c>
      <c r="K2340" t="s">
        <v>47</v>
      </c>
      <c r="L2340" t="s">
        <v>37</v>
      </c>
      <c r="M2340" t="s">
        <v>38</v>
      </c>
      <c r="N2340" t="s">
        <v>28</v>
      </c>
      <c r="O2340" t="s">
        <v>48</v>
      </c>
      <c r="P2340" t="s">
        <v>1668</v>
      </c>
      <c r="Q2340">
        <v>0</v>
      </c>
      <c r="R2340">
        <v>95</v>
      </c>
      <c r="S2340">
        <v>5</v>
      </c>
      <c r="T2340">
        <v>2</v>
      </c>
      <c r="U2340" t="b">
        <v>1</v>
      </c>
    </row>
    <row r="2341" spans="1:21" x14ac:dyDescent="0.25">
      <c r="A2341" t="s">
        <v>3818</v>
      </c>
      <c r="B2341" s="1">
        <v>41736</v>
      </c>
      <c r="C2341">
        <v>7</v>
      </c>
      <c r="D2341">
        <v>4</v>
      </c>
      <c r="E2341">
        <v>2014</v>
      </c>
      <c r="F2341" s="1">
        <v>41736</v>
      </c>
      <c r="G2341" t="s">
        <v>543</v>
      </c>
      <c r="H2341" t="s">
        <v>44</v>
      </c>
      <c r="I2341" t="s">
        <v>178</v>
      </c>
      <c r="J2341" t="s">
        <v>2714</v>
      </c>
      <c r="K2341" t="s">
        <v>47</v>
      </c>
      <c r="L2341" t="s">
        <v>37</v>
      </c>
      <c r="M2341" t="s">
        <v>38</v>
      </c>
      <c r="N2341" t="s">
        <v>28</v>
      </c>
      <c r="O2341" t="s">
        <v>151</v>
      </c>
      <c r="P2341" t="s">
        <v>2879</v>
      </c>
      <c r="Q2341">
        <v>0</v>
      </c>
      <c r="R2341">
        <v>43</v>
      </c>
      <c r="S2341">
        <v>8</v>
      </c>
      <c r="T2341">
        <v>3</v>
      </c>
      <c r="U2341" t="b">
        <v>1</v>
      </c>
    </row>
    <row r="2342" spans="1:21" x14ac:dyDescent="0.25">
      <c r="A2342" t="s">
        <v>3818</v>
      </c>
      <c r="B2342" s="1">
        <v>41736</v>
      </c>
      <c r="C2342">
        <v>7</v>
      </c>
      <c r="D2342">
        <v>4</v>
      </c>
      <c r="E2342">
        <v>2014</v>
      </c>
      <c r="F2342" s="1">
        <v>41736</v>
      </c>
      <c r="G2342" t="s">
        <v>543</v>
      </c>
      <c r="H2342" t="s">
        <v>44</v>
      </c>
      <c r="I2342" t="s">
        <v>178</v>
      </c>
      <c r="J2342" t="s">
        <v>2714</v>
      </c>
      <c r="K2342" t="s">
        <v>47</v>
      </c>
      <c r="L2342" t="s">
        <v>37</v>
      </c>
      <c r="M2342" t="s">
        <v>38</v>
      </c>
      <c r="N2342" t="s">
        <v>28</v>
      </c>
      <c r="O2342" t="s">
        <v>29</v>
      </c>
      <c r="P2342" t="s">
        <v>3795</v>
      </c>
      <c r="Q2342">
        <v>0</v>
      </c>
      <c r="R2342">
        <v>145</v>
      </c>
      <c r="S2342">
        <v>16</v>
      </c>
      <c r="T2342">
        <v>3</v>
      </c>
      <c r="U2342" t="b">
        <v>0</v>
      </c>
    </row>
    <row r="2343" spans="1:21" x14ac:dyDescent="0.25">
      <c r="A2343" t="s">
        <v>3818</v>
      </c>
      <c r="B2343" s="1">
        <v>41736</v>
      </c>
      <c r="C2343">
        <v>7</v>
      </c>
      <c r="D2343">
        <v>4</v>
      </c>
      <c r="E2343">
        <v>2014</v>
      </c>
      <c r="F2343" s="1">
        <v>41736</v>
      </c>
      <c r="G2343" t="s">
        <v>543</v>
      </c>
      <c r="H2343" t="s">
        <v>44</v>
      </c>
      <c r="I2343" t="s">
        <v>178</v>
      </c>
      <c r="J2343" t="s">
        <v>2714</v>
      </c>
      <c r="K2343" t="s">
        <v>47</v>
      </c>
      <c r="L2343" t="s">
        <v>37</v>
      </c>
      <c r="M2343" t="s">
        <v>38</v>
      </c>
      <c r="N2343" t="s">
        <v>28</v>
      </c>
      <c r="O2343" t="s">
        <v>54</v>
      </c>
      <c r="P2343" t="s">
        <v>908</v>
      </c>
      <c r="Q2343">
        <v>0</v>
      </c>
      <c r="R2343">
        <v>34</v>
      </c>
      <c r="S2343">
        <v>3</v>
      </c>
      <c r="T2343">
        <v>3</v>
      </c>
      <c r="U2343" t="b">
        <v>1</v>
      </c>
    </row>
    <row r="2344" spans="1:21" x14ac:dyDescent="0.25">
      <c r="A2344" t="s">
        <v>3816</v>
      </c>
      <c r="B2344" s="1">
        <v>41736</v>
      </c>
      <c r="C2344">
        <v>7</v>
      </c>
      <c r="D2344">
        <v>4</v>
      </c>
      <c r="E2344">
        <v>2014</v>
      </c>
      <c r="F2344" s="1">
        <v>41736</v>
      </c>
      <c r="G2344" t="s">
        <v>660</v>
      </c>
      <c r="H2344" t="s">
        <v>23</v>
      </c>
      <c r="I2344" t="s">
        <v>428</v>
      </c>
      <c r="J2344" t="s">
        <v>429</v>
      </c>
      <c r="K2344" t="s">
        <v>25</v>
      </c>
      <c r="L2344" t="s">
        <v>37</v>
      </c>
      <c r="M2344" t="s">
        <v>38</v>
      </c>
      <c r="N2344" t="s">
        <v>56</v>
      </c>
      <c r="O2344" t="s">
        <v>185</v>
      </c>
      <c r="P2344" t="s">
        <v>2294</v>
      </c>
      <c r="Q2344">
        <v>1</v>
      </c>
      <c r="R2344">
        <v>322</v>
      </c>
      <c r="S2344">
        <v>-193</v>
      </c>
      <c r="T2344">
        <v>5</v>
      </c>
      <c r="U2344" t="b">
        <v>0</v>
      </c>
    </row>
    <row r="2345" spans="1:21" x14ac:dyDescent="0.25">
      <c r="A2345" t="s">
        <v>3818</v>
      </c>
      <c r="B2345" s="1">
        <v>41736</v>
      </c>
      <c r="C2345">
        <v>7</v>
      </c>
      <c r="D2345">
        <v>4</v>
      </c>
      <c r="E2345">
        <v>2014</v>
      </c>
      <c r="F2345" s="1">
        <v>41736</v>
      </c>
      <c r="G2345" t="s">
        <v>543</v>
      </c>
      <c r="H2345" t="s">
        <v>44</v>
      </c>
      <c r="I2345" t="s">
        <v>178</v>
      </c>
      <c r="J2345" t="s">
        <v>2714</v>
      </c>
      <c r="K2345" t="s">
        <v>47</v>
      </c>
      <c r="L2345" t="s">
        <v>37</v>
      </c>
      <c r="M2345" t="s">
        <v>38</v>
      </c>
      <c r="N2345" t="s">
        <v>56</v>
      </c>
      <c r="O2345" t="s">
        <v>81</v>
      </c>
      <c r="P2345" t="s">
        <v>2191</v>
      </c>
      <c r="Q2345">
        <v>0</v>
      </c>
      <c r="R2345">
        <v>143</v>
      </c>
      <c r="S2345">
        <v>6</v>
      </c>
      <c r="T2345">
        <v>2</v>
      </c>
      <c r="U2345" t="b">
        <v>1</v>
      </c>
    </row>
    <row r="2346" spans="1:21" x14ac:dyDescent="0.25">
      <c r="A2346" t="s">
        <v>3818</v>
      </c>
      <c r="B2346" s="1">
        <v>41736</v>
      </c>
      <c r="C2346">
        <v>7</v>
      </c>
      <c r="D2346">
        <v>4</v>
      </c>
      <c r="E2346">
        <v>2014</v>
      </c>
      <c r="F2346" s="1">
        <v>41736</v>
      </c>
      <c r="G2346" t="s">
        <v>543</v>
      </c>
      <c r="H2346" t="s">
        <v>44</v>
      </c>
      <c r="I2346" t="s">
        <v>178</v>
      </c>
      <c r="J2346" t="s">
        <v>2714</v>
      </c>
      <c r="K2346" t="s">
        <v>47</v>
      </c>
      <c r="L2346" t="s">
        <v>37</v>
      </c>
      <c r="M2346" t="s">
        <v>38</v>
      </c>
      <c r="N2346" t="s">
        <v>56</v>
      </c>
      <c r="O2346" t="s">
        <v>81</v>
      </c>
      <c r="P2346" t="s">
        <v>1748</v>
      </c>
      <c r="Q2346">
        <v>0</v>
      </c>
      <c r="R2346">
        <v>45</v>
      </c>
      <c r="S2346">
        <v>17</v>
      </c>
      <c r="T2346">
        <v>1</v>
      </c>
      <c r="U2346" t="b">
        <v>0</v>
      </c>
    </row>
    <row r="2347" spans="1:21" x14ac:dyDescent="0.25">
      <c r="A2347" t="s">
        <v>3818</v>
      </c>
      <c r="B2347" s="1">
        <v>41736</v>
      </c>
      <c r="C2347">
        <v>7</v>
      </c>
      <c r="D2347">
        <v>4</v>
      </c>
      <c r="E2347">
        <v>2014</v>
      </c>
      <c r="F2347" s="1">
        <v>41736</v>
      </c>
      <c r="G2347" t="s">
        <v>543</v>
      </c>
      <c r="H2347" t="s">
        <v>44</v>
      </c>
      <c r="I2347" t="s">
        <v>178</v>
      </c>
      <c r="J2347" t="s">
        <v>2714</v>
      </c>
      <c r="K2347" t="s">
        <v>47</v>
      </c>
      <c r="L2347" t="s">
        <v>37</v>
      </c>
      <c r="M2347" t="s">
        <v>38</v>
      </c>
      <c r="N2347" t="s">
        <v>56</v>
      </c>
      <c r="O2347" t="s">
        <v>57</v>
      </c>
      <c r="P2347" t="s">
        <v>3819</v>
      </c>
      <c r="Q2347">
        <v>0</v>
      </c>
      <c r="R2347">
        <v>209</v>
      </c>
      <c r="S2347">
        <v>-63</v>
      </c>
      <c r="T2347">
        <v>4</v>
      </c>
      <c r="U2347" t="b">
        <v>0</v>
      </c>
    </row>
    <row r="2348" spans="1:21" x14ac:dyDescent="0.25">
      <c r="A2348" t="s">
        <v>3820</v>
      </c>
      <c r="B2348" s="1">
        <v>41737</v>
      </c>
      <c r="C2348">
        <v>8</v>
      </c>
      <c r="D2348">
        <v>4</v>
      </c>
      <c r="E2348">
        <v>2014</v>
      </c>
      <c r="F2348" s="1">
        <v>41737</v>
      </c>
      <c r="G2348" t="s">
        <v>95</v>
      </c>
      <c r="H2348" t="s">
        <v>120</v>
      </c>
      <c r="I2348" t="s">
        <v>121</v>
      </c>
      <c r="J2348" t="s">
        <v>2407</v>
      </c>
      <c r="K2348" t="s">
        <v>47</v>
      </c>
      <c r="L2348" t="s">
        <v>37</v>
      </c>
      <c r="M2348" t="s">
        <v>27</v>
      </c>
      <c r="N2348" t="s">
        <v>71</v>
      </c>
      <c r="O2348" t="s">
        <v>74</v>
      </c>
      <c r="P2348" t="s">
        <v>3821</v>
      </c>
      <c r="Q2348">
        <v>0</v>
      </c>
      <c r="R2348">
        <v>83</v>
      </c>
      <c r="S2348">
        <v>12</v>
      </c>
      <c r="T2348">
        <v>2</v>
      </c>
      <c r="U2348" t="b">
        <v>0</v>
      </c>
    </row>
    <row r="2349" spans="1:21" x14ac:dyDescent="0.25">
      <c r="A2349" t="s">
        <v>3822</v>
      </c>
      <c r="B2349" s="1">
        <v>41737</v>
      </c>
      <c r="C2349">
        <v>8</v>
      </c>
      <c r="D2349">
        <v>4</v>
      </c>
      <c r="E2349">
        <v>2014</v>
      </c>
      <c r="F2349" s="1">
        <v>41737</v>
      </c>
      <c r="G2349" t="s">
        <v>3778</v>
      </c>
      <c r="H2349" t="s">
        <v>61</v>
      </c>
      <c r="I2349" t="s">
        <v>62</v>
      </c>
      <c r="J2349" t="s">
        <v>395</v>
      </c>
      <c r="K2349" t="s">
        <v>36</v>
      </c>
      <c r="L2349" t="s">
        <v>70</v>
      </c>
      <c r="M2349" t="s">
        <v>98</v>
      </c>
      <c r="N2349" t="s">
        <v>28</v>
      </c>
      <c r="O2349" t="s">
        <v>227</v>
      </c>
      <c r="P2349" t="s">
        <v>3823</v>
      </c>
      <c r="Q2349">
        <v>0</v>
      </c>
      <c r="R2349">
        <v>11</v>
      </c>
      <c r="S2349">
        <v>1</v>
      </c>
      <c r="T2349">
        <v>1</v>
      </c>
      <c r="U2349" t="b">
        <v>1</v>
      </c>
    </row>
    <row r="2350" spans="1:21" x14ac:dyDescent="0.25">
      <c r="A2350" t="s">
        <v>3824</v>
      </c>
      <c r="B2350" s="1">
        <v>41737</v>
      </c>
      <c r="C2350">
        <v>8</v>
      </c>
      <c r="D2350">
        <v>4</v>
      </c>
      <c r="E2350">
        <v>2014</v>
      </c>
      <c r="F2350" s="1">
        <v>41737</v>
      </c>
      <c r="G2350" t="s">
        <v>3825</v>
      </c>
      <c r="H2350" t="s">
        <v>61</v>
      </c>
      <c r="I2350" t="s">
        <v>108</v>
      </c>
      <c r="J2350" t="s">
        <v>3826</v>
      </c>
      <c r="K2350" t="s">
        <v>36</v>
      </c>
      <c r="L2350" t="s">
        <v>70</v>
      </c>
      <c r="M2350" t="s">
        <v>38</v>
      </c>
      <c r="N2350" t="s">
        <v>71</v>
      </c>
      <c r="O2350" t="s">
        <v>665</v>
      </c>
      <c r="P2350" t="s">
        <v>3827</v>
      </c>
      <c r="Q2350">
        <v>0</v>
      </c>
      <c r="R2350">
        <v>674</v>
      </c>
      <c r="S2350">
        <v>-187</v>
      </c>
      <c r="T2350">
        <v>2</v>
      </c>
      <c r="U2350" t="b">
        <v>0</v>
      </c>
    </row>
    <row r="2351" spans="1:21" x14ac:dyDescent="0.25">
      <c r="A2351" t="s">
        <v>3828</v>
      </c>
      <c r="B2351" s="1">
        <v>41737</v>
      </c>
      <c r="C2351">
        <v>8</v>
      </c>
      <c r="D2351">
        <v>4</v>
      </c>
      <c r="E2351">
        <v>2014</v>
      </c>
      <c r="F2351" s="1">
        <v>41737</v>
      </c>
      <c r="G2351" t="s">
        <v>3829</v>
      </c>
      <c r="H2351" t="s">
        <v>33</v>
      </c>
      <c r="I2351" t="s">
        <v>34</v>
      </c>
      <c r="J2351" t="s">
        <v>2792</v>
      </c>
      <c r="K2351" t="s">
        <v>36</v>
      </c>
      <c r="L2351" t="s">
        <v>70</v>
      </c>
      <c r="M2351" t="s">
        <v>38</v>
      </c>
      <c r="N2351" t="s">
        <v>71</v>
      </c>
      <c r="O2351" t="s">
        <v>72</v>
      </c>
      <c r="P2351" t="s">
        <v>3830</v>
      </c>
      <c r="Q2351">
        <v>0</v>
      </c>
      <c r="R2351">
        <v>401</v>
      </c>
      <c r="S2351">
        <v>27</v>
      </c>
      <c r="T2351">
        <v>3</v>
      </c>
      <c r="U2351" t="b">
        <v>1</v>
      </c>
    </row>
    <row r="2352" spans="1:21" x14ac:dyDescent="0.25">
      <c r="A2352" t="s">
        <v>3831</v>
      </c>
      <c r="B2352" s="1">
        <v>41737</v>
      </c>
      <c r="C2352">
        <v>8</v>
      </c>
      <c r="D2352">
        <v>4</v>
      </c>
      <c r="E2352">
        <v>2014</v>
      </c>
      <c r="F2352" s="1">
        <v>41737</v>
      </c>
      <c r="G2352" t="s">
        <v>3799</v>
      </c>
      <c r="H2352" t="s">
        <v>33</v>
      </c>
      <c r="I2352" t="s">
        <v>80</v>
      </c>
      <c r="J2352" t="s">
        <v>80</v>
      </c>
      <c r="K2352" t="s">
        <v>36</v>
      </c>
      <c r="L2352" t="s">
        <v>37</v>
      </c>
      <c r="M2352" t="s">
        <v>38</v>
      </c>
      <c r="N2352" t="s">
        <v>28</v>
      </c>
      <c r="O2352" t="s">
        <v>183</v>
      </c>
      <c r="P2352" t="s">
        <v>3558</v>
      </c>
      <c r="Q2352">
        <v>0</v>
      </c>
      <c r="R2352">
        <v>30</v>
      </c>
      <c r="S2352">
        <v>9</v>
      </c>
      <c r="T2352">
        <v>3</v>
      </c>
      <c r="U2352" t="b">
        <v>1</v>
      </c>
    </row>
    <row r="2353" spans="1:21" x14ac:dyDescent="0.25">
      <c r="A2353" t="s">
        <v>3824</v>
      </c>
      <c r="B2353" s="1">
        <v>41737</v>
      </c>
      <c r="C2353">
        <v>8</v>
      </c>
      <c r="D2353">
        <v>4</v>
      </c>
      <c r="E2353">
        <v>2014</v>
      </c>
      <c r="F2353" s="1">
        <v>41737</v>
      </c>
      <c r="G2353" t="s">
        <v>3825</v>
      </c>
      <c r="H2353" t="s">
        <v>61</v>
      </c>
      <c r="I2353" t="s">
        <v>108</v>
      </c>
      <c r="J2353" t="s">
        <v>3826</v>
      </c>
      <c r="K2353" t="s">
        <v>36</v>
      </c>
      <c r="L2353" t="s">
        <v>70</v>
      </c>
      <c r="M2353" t="s">
        <v>38</v>
      </c>
      <c r="N2353" t="s">
        <v>28</v>
      </c>
      <c r="O2353" t="s">
        <v>183</v>
      </c>
      <c r="P2353" t="s">
        <v>3832</v>
      </c>
      <c r="Q2353">
        <v>0</v>
      </c>
      <c r="R2353">
        <v>32</v>
      </c>
      <c r="S2353">
        <v>6</v>
      </c>
      <c r="T2353">
        <v>3</v>
      </c>
      <c r="U2353" t="b">
        <v>0</v>
      </c>
    </row>
    <row r="2354" spans="1:21" x14ac:dyDescent="0.25">
      <c r="A2354" t="s">
        <v>3824</v>
      </c>
      <c r="B2354" s="1">
        <v>41737</v>
      </c>
      <c r="C2354">
        <v>8</v>
      </c>
      <c r="D2354">
        <v>4</v>
      </c>
      <c r="E2354">
        <v>2014</v>
      </c>
      <c r="F2354" s="1">
        <v>41737</v>
      </c>
      <c r="G2354" t="s">
        <v>3825</v>
      </c>
      <c r="H2354" t="s">
        <v>61</v>
      </c>
      <c r="I2354" t="s">
        <v>108</v>
      </c>
      <c r="J2354" t="s">
        <v>3826</v>
      </c>
      <c r="K2354" t="s">
        <v>36</v>
      </c>
      <c r="L2354" t="s">
        <v>70</v>
      </c>
      <c r="M2354" t="s">
        <v>38</v>
      </c>
      <c r="N2354" t="s">
        <v>28</v>
      </c>
      <c r="O2354" t="s">
        <v>183</v>
      </c>
      <c r="P2354" t="s">
        <v>1353</v>
      </c>
      <c r="Q2354">
        <v>0</v>
      </c>
      <c r="R2354">
        <v>79</v>
      </c>
      <c r="S2354">
        <v>36</v>
      </c>
      <c r="T2354">
        <v>4</v>
      </c>
      <c r="U2354" t="b">
        <v>1</v>
      </c>
    </row>
    <row r="2355" spans="1:21" x14ac:dyDescent="0.25">
      <c r="A2355" t="s">
        <v>3828</v>
      </c>
      <c r="B2355" s="1">
        <v>41737</v>
      </c>
      <c r="C2355">
        <v>8</v>
      </c>
      <c r="D2355">
        <v>4</v>
      </c>
      <c r="E2355">
        <v>2014</v>
      </c>
      <c r="F2355" s="1">
        <v>41737</v>
      </c>
      <c r="G2355" t="s">
        <v>3829</v>
      </c>
      <c r="H2355" t="s">
        <v>33</v>
      </c>
      <c r="I2355" t="s">
        <v>34</v>
      </c>
      <c r="J2355" t="s">
        <v>2792</v>
      </c>
      <c r="K2355" t="s">
        <v>36</v>
      </c>
      <c r="L2355" t="s">
        <v>70</v>
      </c>
      <c r="M2355" t="s">
        <v>38</v>
      </c>
      <c r="N2355" t="s">
        <v>28</v>
      </c>
      <c r="O2355" t="s">
        <v>39</v>
      </c>
      <c r="P2355" t="s">
        <v>1534</v>
      </c>
      <c r="Q2355">
        <v>0</v>
      </c>
      <c r="R2355">
        <v>106</v>
      </c>
      <c r="S2355">
        <v>49</v>
      </c>
      <c r="T2355">
        <v>8</v>
      </c>
      <c r="U2355" t="b">
        <v>0</v>
      </c>
    </row>
    <row r="2356" spans="1:21" x14ac:dyDescent="0.25">
      <c r="A2356" t="s">
        <v>3828</v>
      </c>
      <c r="B2356" s="1">
        <v>41737</v>
      </c>
      <c r="C2356">
        <v>8</v>
      </c>
      <c r="D2356">
        <v>4</v>
      </c>
      <c r="E2356">
        <v>2014</v>
      </c>
      <c r="F2356" s="1">
        <v>41737</v>
      </c>
      <c r="G2356" t="s">
        <v>3829</v>
      </c>
      <c r="H2356" t="s">
        <v>33</v>
      </c>
      <c r="I2356" t="s">
        <v>34</v>
      </c>
      <c r="J2356" t="s">
        <v>2792</v>
      </c>
      <c r="K2356" t="s">
        <v>36</v>
      </c>
      <c r="L2356" t="s">
        <v>70</v>
      </c>
      <c r="M2356" t="s">
        <v>38</v>
      </c>
      <c r="N2356" t="s">
        <v>28</v>
      </c>
      <c r="O2356" t="s">
        <v>151</v>
      </c>
      <c r="P2356" t="s">
        <v>2599</v>
      </c>
      <c r="Q2356">
        <v>0</v>
      </c>
      <c r="R2356">
        <v>271</v>
      </c>
      <c r="S2356">
        <v>127</v>
      </c>
      <c r="T2356">
        <v>14</v>
      </c>
      <c r="U2356" t="b">
        <v>1</v>
      </c>
    </row>
    <row r="2357" spans="1:21" x14ac:dyDescent="0.25">
      <c r="A2357" t="s">
        <v>3833</v>
      </c>
      <c r="B2357" s="1">
        <v>41737</v>
      </c>
      <c r="C2357">
        <v>8</v>
      </c>
      <c r="D2357">
        <v>4</v>
      </c>
      <c r="E2357">
        <v>2014</v>
      </c>
      <c r="F2357" s="1">
        <v>41737</v>
      </c>
      <c r="G2357" t="s">
        <v>2341</v>
      </c>
      <c r="H2357" t="s">
        <v>44</v>
      </c>
      <c r="I2357" t="s">
        <v>434</v>
      </c>
      <c r="J2357" t="s">
        <v>2088</v>
      </c>
      <c r="K2357" t="s">
        <v>47</v>
      </c>
      <c r="L2357" t="s">
        <v>37</v>
      </c>
      <c r="M2357" t="s">
        <v>38</v>
      </c>
      <c r="N2357" t="s">
        <v>28</v>
      </c>
      <c r="O2357" t="s">
        <v>183</v>
      </c>
      <c r="P2357" t="s">
        <v>3834</v>
      </c>
      <c r="Q2357">
        <v>0</v>
      </c>
      <c r="R2357">
        <v>140</v>
      </c>
      <c r="S2357">
        <v>45</v>
      </c>
      <c r="T2357">
        <v>4</v>
      </c>
      <c r="U2357" t="b">
        <v>1</v>
      </c>
    </row>
    <row r="2358" spans="1:21" x14ac:dyDescent="0.25">
      <c r="A2358" t="s">
        <v>3833</v>
      </c>
      <c r="B2358" s="1">
        <v>41737</v>
      </c>
      <c r="C2358">
        <v>8</v>
      </c>
      <c r="D2358">
        <v>4</v>
      </c>
      <c r="E2358">
        <v>2014</v>
      </c>
      <c r="F2358" s="1">
        <v>41737</v>
      </c>
      <c r="G2358" t="s">
        <v>2341</v>
      </c>
      <c r="H2358" t="s">
        <v>44</v>
      </c>
      <c r="I2358" t="s">
        <v>434</v>
      </c>
      <c r="J2358" t="s">
        <v>2088</v>
      </c>
      <c r="K2358" t="s">
        <v>47</v>
      </c>
      <c r="L2358" t="s">
        <v>37</v>
      </c>
      <c r="M2358" t="s">
        <v>38</v>
      </c>
      <c r="N2358" t="s">
        <v>56</v>
      </c>
      <c r="O2358" t="s">
        <v>104</v>
      </c>
      <c r="P2358" t="s">
        <v>3835</v>
      </c>
      <c r="Q2358">
        <v>0</v>
      </c>
      <c r="R2358">
        <v>296</v>
      </c>
      <c r="S2358">
        <v>-158</v>
      </c>
      <c r="T2358">
        <v>4</v>
      </c>
      <c r="U2358" t="b">
        <v>0</v>
      </c>
    </row>
    <row r="2359" spans="1:21" x14ac:dyDescent="0.25">
      <c r="A2359" t="s">
        <v>3836</v>
      </c>
      <c r="B2359" s="1">
        <v>41737</v>
      </c>
      <c r="C2359">
        <v>8</v>
      </c>
      <c r="D2359">
        <v>4</v>
      </c>
      <c r="E2359">
        <v>2014</v>
      </c>
      <c r="F2359" s="1">
        <v>41737</v>
      </c>
      <c r="G2359" t="s">
        <v>983</v>
      </c>
      <c r="H2359" t="s">
        <v>161</v>
      </c>
      <c r="I2359" t="s">
        <v>2759</v>
      </c>
      <c r="J2359" t="s">
        <v>2760</v>
      </c>
      <c r="K2359" t="s">
        <v>25</v>
      </c>
      <c r="L2359" t="s">
        <v>70</v>
      </c>
      <c r="M2359" t="s">
        <v>38</v>
      </c>
      <c r="N2359" t="s">
        <v>71</v>
      </c>
      <c r="O2359" t="s">
        <v>74</v>
      </c>
      <c r="P2359" t="s">
        <v>2148</v>
      </c>
      <c r="Q2359">
        <v>0</v>
      </c>
      <c r="R2359">
        <v>1327</v>
      </c>
      <c r="S2359">
        <v>318</v>
      </c>
      <c r="T2359">
        <v>8</v>
      </c>
      <c r="U2359" t="b">
        <v>0</v>
      </c>
    </row>
    <row r="2360" spans="1:21" x14ac:dyDescent="0.25">
      <c r="A2360" t="s">
        <v>3837</v>
      </c>
      <c r="B2360" s="1">
        <v>41737</v>
      </c>
      <c r="C2360">
        <v>8</v>
      </c>
      <c r="D2360">
        <v>4</v>
      </c>
      <c r="E2360">
        <v>2014</v>
      </c>
      <c r="F2360" s="1">
        <v>41737</v>
      </c>
      <c r="G2360" t="s">
        <v>769</v>
      </c>
      <c r="H2360" t="s">
        <v>120</v>
      </c>
      <c r="I2360" t="s">
        <v>778</v>
      </c>
      <c r="J2360" t="s">
        <v>778</v>
      </c>
      <c r="K2360" t="s">
        <v>47</v>
      </c>
      <c r="L2360" t="s">
        <v>70</v>
      </c>
      <c r="M2360" t="s">
        <v>38</v>
      </c>
      <c r="N2360" t="s">
        <v>71</v>
      </c>
      <c r="O2360" t="s">
        <v>72</v>
      </c>
      <c r="P2360" t="s">
        <v>1062</v>
      </c>
      <c r="Q2360">
        <v>0</v>
      </c>
      <c r="R2360">
        <v>125</v>
      </c>
      <c r="S2360">
        <v>49</v>
      </c>
      <c r="T2360">
        <v>1</v>
      </c>
      <c r="U2360" t="b">
        <v>0</v>
      </c>
    </row>
    <row r="2361" spans="1:21" x14ac:dyDescent="0.25">
      <c r="A2361" t="s">
        <v>3838</v>
      </c>
      <c r="B2361" s="1">
        <v>41737</v>
      </c>
      <c r="C2361">
        <v>8</v>
      </c>
      <c r="D2361">
        <v>4</v>
      </c>
      <c r="E2361">
        <v>2014</v>
      </c>
      <c r="F2361" s="1">
        <v>41737</v>
      </c>
      <c r="G2361" t="s">
        <v>3009</v>
      </c>
      <c r="H2361" t="s">
        <v>61</v>
      </c>
      <c r="I2361" t="s">
        <v>108</v>
      </c>
      <c r="J2361" t="s">
        <v>3839</v>
      </c>
      <c r="K2361" t="s">
        <v>36</v>
      </c>
      <c r="L2361" t="s">
        <v>37</v>
      </c>
      <c r="M2361" t="s">
        <v>38</v>
      </c>
      <c r="N2361" t="s">
        <v>28</v>
      </c>
      <c r="O2361" t="s">
        <v>39</v>
      </c>
      <c r="P2361" t="s">
        <v>87</v>
      </c>
      <c r="Q2361">
        <v>0</v>
      </c>
      <c r="R2361">
        <v>75</v>
      </c>
      <c r="S2361">
        <v>28</v>
      </c>
      <c r="T2361">
        <v>9</v>
      </c>
      <c r="U2361" t="b">
        <v>0</v>
      </c>
    </row>
    <row r="2362" spans="1:21" x14ac:dyDescent="0.25">
      <c r="A2362" t="s">
        <v>3840</v>
      </c>
      <c r="B2362" s="1">
        <v>41737</v>
      </c>
      <c r="C2362">
        <v>8</v>
      </c>
      <c r="D2362">
        <v>4</v>
      </c>
      <c r="E2362">
        <v>2014</v>
      </c>
      <c r="F2362" s="1">
        <v>41737</v>
      </c>
      <c r="G2362" t="s">
        <v>1990</v>
      </c>
      <c r="H2362" t="s">
        <v>120</v>
      </c>
      <c r="I2362" t="s">
        <v>241</v>
      </c>
      <c r="J2362" t="s">
        <v>3841</v>
      </c>
      <c r="K2362" t="s">
        <v>47</v>
      </c>
      <c r="L2362" t="s">
        <v>70</v>
      </c>
      <c r="M2362" t="s">
        <v>38</v>
      </c>
      <c r="N2362" t="s">
        <v>28</v>
      </c>
      <c r="O2362" t="s">
        <v>90</v>
      </c>
      <c r="P2362" t="s">
        <v>3017</v>
      </c>
      <c r="Q2362">
        <v>0</v>
      </c>
      <c r="R2362">
        <v>170</v>
      </c>
      <c r="S2362">
        <v>51</v>
      </c>
      <c r="T2362">
        <v>2</v>
      </c>
      <c r="U2362" t="b">
        <v>1</v>
      </c>
    </row>
    <row r="2363" spans="1:21" x14ac:dyDescent="0.25">
      <c r="A2363" t="s">
        <v>3837</v>
      </c>
      <c r="B2363" s="1">
        <v>41737</v>
      </c>
      <c r="C2363">
        <v>8</v>
      </c>
      <c r="D2363">
        <v>4</v>
      </c>
      <c r="E2363">
        <v>2014</v>
      </c>
      <c r="F2363" s="1">
        <v>41737</v>
      </c>
      <c r="G2363" t="s">
        <v>769</v>
      </c>
      <c r="H2363" t="s">
        <v>120</v>
      </c>
      <c r="I2363" t="s">
        <v>778</v>
      </c>
      <c r="J2363" t="s">
        <v>778</v>
      </c>
      <c r="K2363" t="s">
        <v>47</v>
      </c>
      <c r="L2363" t="s">
        <v>70</v>
      </c>
      <c r="M2363" t="s">
        <v>38</v>
      </c>
      <c r="N2363" t="s">
        <v>28</v>
      </c>
      <c r="O2363" t="s">
        <v>151</v>
      </c>
      <c r="P2363" t="s">
        <v>2919</v>
      </c>
      <c r="Q2363">
        <v>0</v>
      </c>
      <c r="R2363">
        <v>11</v>
      </c>
      <c r="S2363">
        <v>5</v>
      </c>
      <c r="T2363">
        <v>1</v>
      </c>
      <c r="U2363" t="b">
        <v>0</v>
      </c>
    </row>
    <row r="2364" spans="1:21" x14ac:dyDescent="0.25">
      <c r="A2364" t="s">
        <v>3842</v>
      </c>
      <c r="B2364" s="1">
        <v>41738</v>
      </c>
      <c r="C2364">
        <v>9</v>
      </c>
      <c r="D2364">
        <v>4</v>
      </c>
      <c r="E2364">
        <v>2014</v>
      </c>
      <c r="F2364" s="1">
        <v>41738</v>
      </c>
      <c r="G2364" t="s">
        <v>3843</v>
      </c>
      <c r="H2364" t="s">
        <v>67</v>
      </c>
      <c r="I2364" t="s">
        <v>68</v>
      </c>
      <c r="J2364" t="s">
        <v>3844</v>
      </c>
      <c r="K2364" t="s">
        <v>25</v>
      </c>
      <c r="L2364" t="s">
        <v>70</v>
      </c>
      <c r="M2364" t="s">
        <v>98</v>
      </c>
      <c r="N2364" t="s">
        <v>28</v>
      </c>
      <c r="O2364" t="s">
        <v>54</v>
      </c>
      <c r="P2364" t="s">
        <v>3845</v>
      </c>
      <c r="Q2364">
        <v>0</v>
      </c>
      <c r="R2364">
        <v>591</v>
      </c>
      <c r="S2364">
        <v>118</v>
      </c>
      <c r="T2364">
        <v>3</v>
      </c>
      <c r="U2364" t="b">
        <v>1</v>
      </c>
    </row>
    <row r="2365" spans="1:21" x14ac:dyDescent="0.25">
      <c r="A2365" t="s">
        <v>3846</v>
      </c>
      <c r="B2365" s="1">
        <v>41738</v>
      </c>
      <c r="C2365">
        <v>9</v>
      </c>
      <c r="D2365">
        <v>4</v>
      </c>
      <c r="E2365">
        <v>2014</v>
      </c>
      <c r="F2365" s="1">
        <v>41738</v>
      </c>
      <c r="G2365" t="s">
        <v>3847</v>
      </c>
      <c r="H2365" t="s">
        <v>44</v>
      </c>
      <c r="I2365" t="s">
        <v>45</v>
      </c>
      <c r="J2365" t="s">
        <v>1331</v>
      </c>
      <c r="K2365" t="s">
        <v>47</v>
      </c>
      <c r="L2365" t="s">
        <v>70</v>
      </c>
      <c r="M2365" t="s">
        <v>27</v>
      </c>
      <c r="N2365" t="s">
        <v>28</v>
      </c>
      <c r="O2365" t="s">
        <v>39</v>
      </c>
      <c r="P2365" t="s">
        <v>2114</v>
      </c>
      <c r="Q2365">
        <v>0</v>
      </c>
      <c r="R2365">
        <v>89</v>
      </c>
      <c r="S2365">
        <v>15</v>
      </c>
      <c r="T2365">
        <v>3</v>
      </c>
      <c r="U2365" t="b">
        <v>0</v>
      </c>
    </row>
    <row r="2366" spans="1:21" x14ac:dyDescent="0.25">
      <c r="A2366" t="s">
        <v>3846</v>
      </c>
      <c r="B2366" s="1">
        <v>41738</v>
      </c>
      <c r="C2366">
        <v>9</v>
      </c>
      <c r="D2366">
        <v>4</v>
      </c>
      <c r="E2366">
        <v>2014</v>
      </c>
      <c r="F2366" s="1">
        <v>41738</v>
      </c>
      <c r="G2366" t="s">
        <v>3847</v>
      </c>
      <c r="H2366" t="s">
        <v>44</v>
      </c>
      <c r="I2366" t="s">
        <v>45</v>
      </c>
      <c r="J2366" t="s">
        <v>1331</v>
      </c>
      <c r="K2366" t="s">
        <v>47</v>
      </c>
      <c r="L2366" t="s">
        <v>70</v>
      </c>
      <c r="M2366" t="s">
        <v>27</v>
      </c>
      <c r="N2366" t="s">
        <v>28</v>
      </c>
      <c r="O2366" t="s">
        <v>54</v>
      </c>
      <c r="P2366" t="s">
        <v>2581</v>
      </c>
      <c r="Q2366">
        <v>0</v>
      </c>
      <c r="R2366">
        <v>237</v>
      </c>
      <c r="S2366">
        <v>-119</v>
      </c>
      <c r="T2366">
        <v>2</v>
      </c>
      <c r="U2366" t="b">
        <v>0</v>
      </c>
    </row>
    <row r="2367" spans="1:21" x14ac:dyDescent="0.25">
      <c r="A2367" t="s">
        <v>3842</v>
      </c>
      <c r="B2367" s="1">
        <v>41738</v>
      </c>
      <c r="C2367">
        <v>9</v>
      </c>
      <c r="D2367">
        <v>4</v>
      </c>
      <c r="E2367">
        <v>2014</v>
      </c>
      <c r="F2367" s="1">
        <v>41738</v>
      </c>
      <c r="G2367" t="s">
        <v>3843</v>
      </c>
      <c r="H2367" t="s">
        <v>67</v>
      </c>
      <c r="I2367" t="s">
        <v>68</v>
      </c>
      <c r="J2367" t="s">
        <v>3844</v>
      </c>
      <c r="K2367" t="s">
        <v>25</v>
      </c>
      <c r="L2367" t="s">
        <v>70</v>
      </c>
      <c r="M2367" t="s">
        <v>98</v>
      </c>
      <c r="N2367" t="s">
        <v>56</v>
      </c>
      <c r="O2367" t="s">
        <v>104</v>
      </c>
      <c r="P2367" t="s">
        <v>2800</v>
      </c>
      <c r="Q2367">
        <v>0</v>
      </c>
      <c r="R2367">
        <v>521</v>
      </c>
      <c r="S2367">
        <v>10</v>
      </c>
      <c r="T2367">
        <v>7</v>
      </c>
      <c r="U2367" t="b">
        <v>0</v>
      </c>
    </row>
    <row r="2368" spans="1:21" x14ac:dyDescent="0.25">
      <c r="A2368" t="s">
        <v>3848</v>
      </c>
      <c r="B2368" s="1">
        <v>41738</v>
      </c>
      <c r="C2368">
        <v>9</v>
      </c>
      <c r="D2368">
        <v>4</v>
      </c>
      <c r="E2368">
        <v>2014</v>
      </c>
      <c r="F2368" s="1">
        <v>41738</v>
      </c>
      <c r="G2368" t="s">
        <v>3849</v>
      </c>
      <c r="H2368" t="s">
        <v>67</v>
      </c>
      <c r="I2368" t="s">
        <v>68</v>
      </c>
      <c r="J2368" t="s">
        <v>3850</v>
      </c>
      <c r="K2368" t="s">
        <v>25</v>
      </c>
      <c r="L2368" t="s">
        <v>37</v>
      </c>
      <c r="M2368" t="s">
        <v>98</v>
      </c>
      <c r="N2368" t="s">
        <v>28</v>
      </c>
      <c r="O2368" t="s">
        <v>48</v>
      </c>
      <c r="P2368" t="s">
        <v>841</v>
      </c>
      <c r="Q2368">
        <v>0</v>
      </c>
      <c r="R2368">
        <v>47</v>
      </c>
      <c r="S2368">
        <v>16</v>
      </c>
      <c r="T2368">
        <v>2</v>
      </c>
      <c r="U2368" t="b">
        <v>1</v>
      </c>
    </row>
    <row r="2369" spans="1:21" x14ac:dyDescent="0.25">
      <c r="A2369" t="s">
        <v>3851</v>
      </c>
      <c r="B2369" s="1">
        <v>41738</v>
      </c>
      <c r="C2369">
        <v>9</v>
      </c>
      <c r="D2369">
        <v>4</v>
      </c>
      <c r="E2369">
        <v>2014</v>
      </c>
      <c r="F2369" s="1">
        <v>41738</v>
      </c>
      <c r="G2369" t="s">
        <v>1560</v>
      </c>
      <c r="H2369" t="s">
        <v>44</v>
      </c>
      <c r="I2369" t="s">
        <v>2377</v>
      </c>
      <c r="J2369" t="s">
        <v>2378</v>
      </c>
      <c r="K2369" t="s">
        <v>47</v>
      </c>
      <c r="L2369" t="s">
        <v>37</v>
      </c>
      <c r="M2369" t="s">
        <v>38</v>
      </c>
      <c r="N2369" t="s">
        <v>71</v>
      </c>
      <c r="O2369" t="s">
        <v>72</v>
      </c>
      <c r="P2369" t="s">
        <v>3852</v>
      </c>
      <c r="Q2369">
        <v>0</v>
      </c>
      <c r="R2369">
        <v>2927</v>
      </c>
      <c r="S2369">
        <v>146</v>
      </c>
      <c r="T2369">
        <v>8</v>
      </c>
      <c r="U2369" t="b">
        <v>1</v>
      </c>
    </row>
    <row r="2370" spans="1:21" x14ac:dyDescent="0.25">
      <c r="A2370" t="s">
        <v>3853</v>
      </c>
      <c r="B2370" s="1">
        <v>41738</v>
      </c>
      <c r="C2370">
        <v>9</v>
      </c>
      <c r="D2370">
        <v>4</v>
      </c>
      <c r="E2370">
        <v>2014</v>
      </c>
      <c r="F2370" s="1">
        <v>41738</v>
      </c>
      <c r="G2370" t="s">
        <v>338</v>
      </c>
      <c r="H2370" t="s">
        <v>61</v>
      </c>
      <c r="I2370" t="s">
        <v>308</v>
      </c>
      <c r="J2370" t="s">
        <v>892</v>
      </c>
      <c r="K2370" t="s">
        <v>36</v>
      </c>
      <c r="L2370" t="s">
        <v>37</v>
      </c>
      <c r="M2370" t="s">
        <v>38</v>
      </c>
      <c r="N2370" t="s">
        <v>28</v>
      </c>
      <c r="O2370" t="s">
        <v>48</v>
      </c>
      <c r="P2370" t="s">
        <v>981</v>
      </c>
      <c r="Q2370">
        <v>0</v>
      </c>
      <c r="R2370">
        <v>52</v>
      </c>
      <c r="S2370">
        <v>18</v>
      </c>
      <c r="T2370">
        <v>2</v>
      </c>
      <c r="U2370" t="b">
        <v>0</v>
      </c>
    </row>
    <row r="2371" spans="1:21" x14ac:dyDescent="0.25">
      <c r="A2371" t="s">
        <v>3851</v>
      </c>
      <c r="B2371" s="1">
        <v>41738</v>
      </c>
      <c r="C2371">
        <v>9</v>
      </c>
      <c r="D2371">
        <v>4</v>
      </c>
      <c r="E2371">
        <v>2014</v>
      </c>
      <c r="F2371" s="1">
        <v>41738</v>
      </c>
      <c r="G2371" t="s">
        <v>1560</v>
      </c>
      <c r="H2371" t="s">
        <v>44</v>
      </c>
      <c r="I2371" t="s">
        <v>2377</v>
      </c>
      <c r="J2371" t="s">
        <v>2378</v>
      </c>
      <c r="K2371" t="s">
        <v>47</v>
      </c>
      <c r="L2371" t="s">
        <v>37</v>
      </c>
      <c r="M2371" t="s">
        <v>38</v>
      </c>
      <c r="N2371" t="s">
        <v>28</v>
      </c>
      <c r="O2371" t="s">
        <v>29</v>
      </c>
      <c r="P2371" t="s">
        <v>3042</v>
      </c>
      <c r="Q2371">
        <v>0</v>
      </c>
      <c r="R2371">
        <v>294</v>
      </c>
      <c r="S2371">
        <v>62</v>
      </c>
      <c r="T2371">
        <v>9</v>
      </c>
      <c r="U2371" t="b">
        <v>0</v>
      </c>
    </row>
    <row r="2372" spans="1:21" x14ac:dyDescent="0.25">
      <c r="A2372" t="s">
        <v>3854</v>
      </c>
      <c r="B2372" s="1">
        <v>41738</v>
      </c>
      <c r="C2372">
        <v>9</v>
      </c>
      <c r="D2372">
        <v>4</v>
      </c>
      <c r="E2372">
        <v>2014</v>
      </c>
      <c r="F2372" s="1">
        <v>41738</v>
      </c>
      <c r="G2372" t="s">
        <v>3778</v>
      </c>
      <c r="H2372" t="s">
        <v>33</v>
      </c>
      <c r="I2372" t="s">
        <v>34</v>
      </c>
      <c r="J2372" t="s">
        <v>3436</v>
      </c>
      <c r="K2372" t="s">
        <v>36</v>
      </c>
      <c r="L2372" t="s">
        <v>70</v>
      </c>
      <c r="M2372" t="s">
        <v>38</v>
      </c>
      <c r="N2372" t="s">
        <v>56</v>
      </c>
      <c r="O2372" t="s">
        <v>81</v>
      </c>
      <c r="P2372" t="s">
        <v>3855</v>
      </c>
      <c r="Q2372">
        <v>0</v>
      </c>
      <c r="R2372">
        <v>117</v>
      </c>
      <c r="S2372">
        <v>53</v>
      </c>
      <c r="T2372">
        <v>4</v>
      </c>
      <c r="U2372" t="b">
        <v>0</v>
      </c>
    </row>
    <row r="2373" spans="1:21" x14ac:dyDescent="0.25">
      <c r="A2373" t="s">
        <v>3854</v>
      </c>
      <c r="B2373" s="1">
        <v>41738</v>
      </c>
      <c r="C2373">
        <v>9</v>
      </c>
      <c r="D2373">
        <v>4</v>
      </c>
      <c r="E2373">
        <v>2014</v>
      </c>
      <c r="F2373" s="1">
        <v>41738</v>
      </c>
      <c r="G2373" t="s">
        <v>3778</v>
      </c>
      <c r="H2373" t="s">
        <v>33</v>
      </c>
      <c r="I2373" t="s">
        <v>34</v>
      </c>
      <c r="J2373" t="s">
        <v>3436</v>
      </c>
      <c r="K2373" t="s">
        <v>36</v>
      </c>
      <c r="L2373" t="s">
        <v>70</v>
      </c>
      <c r="M2373" t="s">
        <v>38</v>
      </c>
      <c r="N2373" t="s">
        <v>56</v>
      </c>
      <c r="O2373" t="s">
        <v>81</v>
      </c>
      <c r="P2373" t="s">
        <v>2894</v>
      </c>
      <c r="Q2373">
        <v>0</v>
      </c>
      <c r="R2373">
        <v>166</v>
      </c>
      <c r="S2373">
        <v>27</v>
      </c>
      <c r="T2373">
        <v>3</v>
      </c>
      <c r="U2373" t="b">
        <v>0</v>
      </c>
    </row>
    <row r="2374" spans="1:21" x14ac:dyDescent="0.25">
      <c r="A2374" t="s">
        <v>3851</v>
      </c>
      <c r="B2374" s="1">
        <v>41738</v>
      </c>
      <c r="C2374">
        <v>9</v>
      </c>
      <c r="D2374">
        <v>4</v>
      </c>
      <c r="E2374">
        <v>2014</v>
      </c>
      <c r="F2374" s="1">
        <v>41738</v>
      </c>
      <c r="G2374" t="s">
        <v>1560</v>
      </c>
      <c r="H2374" t="s">
        <v>44</v>
      </c>
      <c r="I2374" t="s">
        <v>2377</v>
      </c>
      <c r="J2374" t="s">
        <v>2378</v>
      </c>
      <c r="K2374" t="s">
        <v>47</v>
      </c>
      <c r="L2374" t="s">
        <v>37</v>
      </c>
      <c r="M2374" t="s">
        <v>38</v>
      </c>
      <c r="N2374" t="s">
        <v>56</v>
      </c>
      <c r="O2374" t="s">
        <v>104</v>
      </c>
      <c r="P2374" t="s">
        <v>3180</v>
      </c>
      <c r="Q2374">
        <v>0</v>
      </c>
      <c r="R2374">
        <v>200</v>
      </c>
      <c r="S2374">
        <v>13</v>
      </c>
      <c r="T2374">
        <v>5</v>
      </c>
      <c r="U2374" t="b">
        <v>0</v>
      </c>
    </row>
    <row r="2375" spans="1:21" x14ac:dyDescent="0.25">
      <c r="A2375" t="s">
        <v>3856</v>
      </c>
      <c r="B2375" s="1">
        <v>41738</v>
      </c>
      <c r="C2375">
        <v>9</v>
      </c>
      <c r="D2375">
        <v>4</v>
      </c>
      <c r="E2375">
        <v>2014</v>
      </c>
      <c r="F2375" s="1">
        <v>41738</v>
      </c>
      <c r="G2375" t="s">
        <v>3857</v>
      </c>
      <c r="H2375" t="s">
        <v>61</v>
      </c>
      <c r="I2375" t="s">
        <v>450</v>
      </c>
      <c r="J2375" t="s">
        <v>1453</v>
      </c>
      <c r="K2375" t="s">
        <v>36</v>
      </c>
      <c r="L2375" t="s">
        <v>37</v>
      </c>
      <c r="M2375" t="s">
        <v>38</v>
      </c>
      <c r="N2375" t="s">
        <v>71</v>
      </c>
      <c r="O2375" t="s">
        <v>72</v>
      </c>
      <c r="P2375" t="s">
        <v>2315</v>
      </c>
      <c r="Q2375">
        <v>0</v>
      </c>
      <c r="R2375">
        <v>269</v>
      </c>
      <c r="S2375">
        <v>84</v>
      </c>
      <c r="T2375">
        <v>2</v>
      </c>
      <c r="U2375" t="b">
        <v>0</v>
      </c>
    </row>
    <row r="2376" spans="1:21" x14ac:dyDescent="0.25">
      <c r="A2376" t="s">
        <v>3858</v>
      </c>
      <c r="B2376" s="1">
        <v>41738</v>
      </c>
      <c r="C2376">
        <v>9</v>
      </c>
      <c r="D2376">
        <v>4</v>
      </c>
      <c r="E2376">
        <v>2014</v>
      </c>
      <c r="F2376" s="1">
        <v>41738</v>
      </c>
      <c r="G2376" t="s">
        <v>832</v>
      </c>
      <c r="H2376" t="s">
        <v>67</v>
      </c>
      <c r="I2376" t="s">
        <v>68</v>
      </c>
      <c r="J2376" t="s">
        <v>1061</v>
      </c>
      <c r="K2376" t="s">
        <v>25</v>
      </c>
      <c r="L2376" t="s">
        <v>26</v>
      </c>
      <c r="M2376" t="s">
        <v>38</v>
      </c>
      <c r="N2376" t="s">
        <v>71</v>
      </c>
      <c r="O2376" t="s">
        <v>72</v>
      </c>
      <c r="P2376" t="s">
        <v>3712</v>
      </c>
      <c r="Q2376">
        <v>0</v>
      </c>
      <c r="R2376">
        <v>2020</v>
      </c>
      <c r="S2376">
        <v>707</v>
      </c>
      <c r="T2376">
        <v>12</v>
      </c>
      <c r="U2376" t="b">
        <v>0</v>
      </c>
    </row>
    <row r="2377" spans="1:21" x14ac:dyDescent="0.25">
      <c r="A2377" t="s">
        <v>3856</v>
      </c>
      <c r="B2377" s="1">
        <v>41738</v>
      </c>
      <c r="C2377">
        <v>9</v>
      </c>
      <c r="D2377">
        <v>4</v>
      </c>
      <c r="E2377">
        <v>2014</v>
      </c>
      <c r="F2377" s="1">
        <v>41738</v>
      </c>
      <c r="G2377" t="s">
        <v>3857</v>
      </c>
      <c r="H2377" t="s">
        <v>61</v>
      </c>
      <c r="I2377" t="s">
        <v>450</v>
      </c>
      <c r="J2377" t="s">
        <v>1453</v>
      </c>
      <c r="K2377" t="s">
        <v>36</v>
      </c>
      <c r="L2377" t="s">
        <v>37</v>
      </c>
      <c r="M2377" t="s">
        <v>38</v>
      </c>
      <c r="N2377" t="s">
        <v>28</v>
      </c>
      <c r="O2377" t="s">
        <v>48</v>
      </c>
      <c r="P2377" t="s">
        <v>2013</v>
      </c>
      <c r="Q2377">
        <v>0</v>
      </c>
      <c r="R2377">
        <v>245</v>
      </c>
      <c r="S2377">
        <v>42</v>
      </c>
      <c r="T2377">
        <v>9</v>
      </c>
      <c r="U2377" t="b">
        <v>0</v>
      </c>
    </row>
    <row r="2378" spans="1:21" x14ac:dyDescent="0.25">
      <c r="A2378" t="s">
        <v>3856</v>
      </c>
      <c r="B2378" s="1">
        <v>41738</v>
      </c>
      <c r="C2378">
        <v>9</v>
      </c>
      <c r="D2378">
        <v>4</v>
      </c>
      <c r="E2378">
        <v>2014</v>
      </c>
      <c r="F2378" s="1">
        <v>41738</v>
      </c>
      <c r="G2378" t="s">
        <v>3857</v>
      </c>
      <c r="H2378" t="s">
        <v>61</v>
      </c>
      <c r="I2378" t="s">
        <v>450</v>
      </c>
      <c r="J2378" t="s">
        <v>1453</v>
      </c>
      <c r="K2378" t="s">
        <v>36</v>
      </c>
      <c r="L2378" t="s">
        <v>37</v>
      </c>
      <c r="M2378" t="s">
        <v>38</v>
      </c>
      <c r="N2378" t="s">
        <v>28</v>
      </c>
      <c r="O2378" t="s">
        <v>54</v>
      </c>
      <c r="P2378" t="s">
        <v>1648</v>
      </c>
      <c r="Q2378">
        <v>0</v>
      </c>
      <c r="R2378">
        <v>157</v>
      </c>
      <c r="S2378">
        <v>59</v>
      </c>
      <c r="T2378">
        <v>3</v>
      </c>
      <c r="U2378" t="b">
        <v>1</v>
      </c>
    </row>
    <row r="2379" spans="1:21" x14ac:dyDescent="0.25">
      <c r="A2379" t="s">
        <v>3859</v>
      </c>
      <c r="B2379" s="1">
        <v>41738</v>
      </c>
      <c r="C2379">
        <v>9</v>
      </c>
      <c r="D2379">
        <v>4</v>
      </c>
      <c r="E2379">
        <v>2014</v>
      </c>
      <c r="F2379" s="1">
        <v>41738</v>
      </c>
      <c r="G2379" t="s">
        <v>3860</v>
      </c>
      <c r="H2379" t="s">
        <v>61</v>
      </c>
      <c r="I2379" t="s">
        <v>693</v>
      </c>
      <c r="J2379" t="s">
        <v>3861</v>
      </c>
      <c r="K2379" t="s">
        <v>36</v>
      </c>
      <c r="L2379" t="s">
        <v>70</v>
      </c>
      <c r="M2379" t="s">
        <v>38</v>
      </c>
      <c r="N2379" t="s">
        <v>28</v>
      </c>
      <c r="O2379" t="s">
        <v>54</v>
      </c>
      <c r="P2379" t="s">
        <v>2481</v>
      </c>
      <c r="Q2379">
        <v>0</v>
      </c>
      <c r="R2379">
        <v>31</v>
      </c>
      <c r="S2379">
        <v>-2</v>
      </c>
      <c r="T2379">
        <v>2</v>
      </c>
      <c r="U2379" t="b">
        <v>1</v>
      </c>
    </row>
    <row r="2380" spans="1:21" x14ac:dyDescent="0.25">
      <c r="A2380" t="s">
        <v>3862</v>
      </c>
      <c r="B2380" s="1">
        <v>41738</v>
      </c>
      <c r="C2380">
        <v>9</v>
      </c>
      <c r="D2380">
        <v>4</v>
      </c>
      <c r="E2380">
        <v>2014</v>
      </c>
      <c r="F2380" s="1">
        <v>41738</v>
      </c>
      <c r="G2380" t="s">
        <v>2351</v>
      </c>
      <c r="H2380" t="s">
        <v>61</v>
      </c>
      <c r="I2380" t="s">
        <v>722</v>
      </c>
      <c r="J2380" t="s">
        <v>2359</v>
      </c>
      <c r="K2380" t="s">
        <v>36</v>
      </c>
      <c r="L2380" t="s">
        <v>70</v>
      </c>
      <c r="M2380" t="s">
        <v>38</v>
      </c>
      <c r="N2380" t="s">
        <v>28</v>
      </c>
      <c r="O2380" t="s">
        <v>39</v>
      </c>
      <c r="P2380" t="s">
        <v>1983</v>
      </c>
      <c r="Q2380">
        <v>0</v>
      </c>
      <c r="R2380">
        <v>25</v>
      </c>
      <c r="S2380">
        <v>2</v>
      </c>
      <c r="T2380">
        <v>2</v>
      </c>
      <c r="U2380" t="b">
        <v>0</v>
      </c>
    </row>
    <row r="2381" spans="1:21" x14ac:dyDescent="0.25">
      <c r="A2381" t="s">
        <v>3863</v>
      </c>
      <c r="B2381" s="1">
        <v>41740</v>
      </c>
      <c r="C2381">
        <v>11</v>
      </c>
      <c r="D2381">
        <v>4</v>
      </c>
      <c r="E2381">
        <v>2014</v>
      </c>
      <c r="F2381" s="1">
        <v>41740</v>
      </c>
      <c r="G2381" t="s">
        <v>3864</v>
      </c>
      <c r="H2381" t="s">
        <v>23</v>
      </c>
      <c r="I2381" t="s">
        <v>24</v>
      </c>
      <c r="J2381" t="s">
        <v>24</v>
      </c>
      <c r="K2381" t="s">
        <v>25</v>
      </c>
      <c r="L2381" t="s">
        <v>37</v>
      </c>
      <c r="M2381" t="s">
        <v>98</v>
      </c>
      <c r="N2381" t="s">
        <v>28</v>
      </c>
      <c r="O2381" t="s">
        <v>227</v>
      </c>
      <c r="P2381" t="s">
        <v>941</v>
      </c>
      <c r="Q2381">
        <v>1</v>
      </c>
      <c r="R2381">
        <v>13</v>
      </c>
      <c r="S2381">
        <v>-13</v>
      </c>
      <c r="T2381">
        <v>2</v>
      </c>
      <c r="U2381" t="b">
        <v>0</v>
      </c>
    </row>
    <row r="2382" spans="1:21" x14ac:dyDescent="0.25">
      <c r="A2382" t="s">
        <v>3865</v>
      </c>
      <c r="B2382" s="1">
        <v>41740</v>
      </c>
      <c r="C2382">
        <v>11</v>
      </c>
      <c r="D2382">
        <v>4</v>
      </c>
      <c r="E2382">
        <v>2014</v>
      </c>
      <c r="F2382" s="1">
        <v>41740</v>
      </c>
      <c r="G2382" t="s">
        <v>3813</v>
      </c>
      <c r="H2382" t="s">
        <v>61</v>
      </c>
      <c r="I2382" t="s">
        <v>308</v>
      </c>
      <c r="J2382" t="s">
        <v>2666</v>
      </c>
      <c r="K2382" t="s">
        <v>36</v>
      </c>
      <c r="L2382" t="s">
        <v>70</v>
      </c>
      <c r="M2382" t="s">
        <v>98</v>
      </c>
      <c r="N2382" t="s">
        <v>28</v>
      </c>
      <c r="O2382" t="s">
        <v>183</v>
      </c>
      <c r="P2382" t="s">
        <v>2545</v>
      </c>
      <c r="Q2382">
        <v>0</v>
      </c>
      <c r="R2382">
        <v>63</v>
      </c>
      <c r="S2382">
        <v>14</v>
      </c>
      <c r="T2382">
        <v>2</v>
      </c>
      <c r="U2382" t="b">
        <v>0</v>
      </c>
    </row>
    <row r="2383" spans="1:21" x14ac:dyDescent="0.25">
      <c r="A2383" t="s">
        <v>3865</v>
      </c>
      <c r="B2383" s="1">
        <v>41740</v>
      </c>
      <c r="C2383">
        <v>11</v>
      </c>
      <c r="D2383">
        <v>4</v>
      </c>
      <c r="E2383">
        <v>2014</v>
      </c>
      <c r="F2383" s="1">
        <v>41740</v>
      </c>
      <c r="G2383" t="s">
        <v>3813</v>
      </c>
      <c r="H2383" t="s">
        <v>61</v>
      </c>
      <c r="I2383" t="s">
        <v>308</v>
      </c>
      <c r="J2383" t="s">
        <v>2666</v>
      </c>
      <c r="K2383" t="s">
        <v>36</v>
      </c>
      <c r="L2383" t="s">
        <v>70</v>
      </c>
      <c r="M2383" t="s">
        <v>98</v>
      </c>
      <c r="N2383" t="s">
        <v>56</v>
      </c>
      <c r="O2383" t="s">
        <v>57</v>
      </c>
      <c r="P2383" t="s">
        <v>3866</v>
      </c>
      <c r="Q2383">
        <v>0</v>
      </c>
      <c r="R2383">
        <v>765</v>
      </c>
      <c r="S2383">
        <v>-36</v>
      </c>
      <c r="T2383">
        <v>3</v>
      </c>
      <c r="U2383" t="b">
        <v>1</v>
      </c>
    </row>
    <row r="2384" spans="1:21" x14ac:dyDescent="0.25">
      <c r="A2384" t="s">
        <v>3867</v>
      </c>
      <c r="B2384" s="1">
        <v>41740</v>
      </c>
      <c r="C2384">
        <v>11</v>
      </c>
      <c r="D2384">
        <v>4</v>
      </c>
      <c r="E2384">
        <v>2014</v>
      </c>
      <c r="F2384" s="1">
        <v>41740</v>
      </c>
      <c r="G2384" t="s">
        <v>1913</v>
      </c>
      <c r="H2384" t="s">
        <v>33</v>
      </c>
      <c r="I2384" t="s">
        <v>34</v>
      </c>
      <c r="J2384" t="s">
        <v>3868</v>
      </c>
      <c r="K2384" t="s">
        <v>36</v>
      </c>
      <c r="L2384" t="s">
        <v>37</v>
      </c>
      <c r="M2384" t="s">
        <v>27</v>
      </c>
      <c r="N2384" t="s">
        <v>28</v>
      </c>
      <c r="O2384" t="s">
        <v>54</v>
      </c>
      <c r="P2384" t="s">
        <v>2345</v>
      </c>
      <c r="Q2384">
        <v>0</v>
      </c>
      <c r="R2384">
        <v>19</v>
      </c>
      <c r="S2384">
        <v>4</v>
      </c>
      <c r="T2384">
        <v>2</v>
      </c>
      <c r="U2384" t="b">
        <v>0</v>
      </c>
    </row>
    <row r="2385" spans="1:21" x14ac:dyDescent="0.25">
      <c r="A2385" t="s">
        <v>3869</v>
      </c>
      <c r="B2385" s="1">
        <v>41740</v>
      </c>
      <c r="C2385">
        <v>11</v>
      </c>
      <c r="D2385">
        <v>4</v>
      </c>
      <c r="E2385">
        <v>2014</v>
      </c>
      <c r="F2385" s="1">
        <v>41740</v>
      </c>
      <c r="G2385" t="s">
        <v>1902</v>
      </c>
      <c r="H2385" t="s">
        <v>61</v>
      </c>
      <c r="I2385" t="s">
        <v>326</v>
      </c>
      <c r="J2385" t="s">
        <v>1886</v>
      </c>
      <c r="K2385" t="s">
        <v>36</v>
      </c>
      <c r="L2385" t="s">
        <v>70</v>
      </c>
      <c r="M2385" t="s">
        <v>38</v>
      </c>
      <c r="N2385" t="s">
        <v>28</v>
      </c>
      <c r="O2385" t="s">
        <v>39</v>
      </c>
      <c r="P2385" t="s">
        <v>87</v>
      </c>
      <c r="Q2385">
        <v>0</v>
      </c>
      <c r="R2385">
        <v>18</v>
      </c>
      <c r="S2385">
        <v>3</v>
      </c>
      <c r="T2385">
        <v>2</v>
      </c>
      <c r="U2385" t="b">
        <v>0</v>
      </c>
    </row>
    <row r="2386" spans="1:21" x14ac:dyDescent="0.25">
      <c r="A2386" t="s">
        <v>3870</v>
      </c>
      <c r="B2386" s="1">
        <v>41741</v>
      </c>
      <c r="C2386">
        <v>12</v>
      </c>
      <c r="D2386">
        <v>4</v>
      </c>
      <c r="E2386">
        <v>2014</v>
      </c>
      <c r="F2386" s="1">
        <v>41741</v>
      </c>
      <c r="G2386" t="s">
        <v>3667</v>
      </c>
      <c r="H2386" t="s">
        <v>61</v>
      </c>
      <c r="I2386" t="s">
        <v>450</v>
      </c>
      <c r="J2386" t="s">
        <v>2532</v>
      </c>
      <c r="K2386" t="s">
        <v>36</v>
      </c>
      <c r="L2386" t="s">
        <v>26</v>
      </c>
      <c r="M2386" t="s">
        <v>268</v>
      </c>
      <c r="N2386" t="s">
        <v>71</v>
      </c>
      <c r="O2386" t="s">
        <v>74</v>
      </c>
      <c r="P2386" t="s">
        <v>452</v>
      </c>
      <c r="Q2386">
        <v>0</v>
      </c>
      <c r="R2386">
        <v>450</v>
      </c>
      <c r="S2386">
        <v>140</v>
      </c>
      <c r="T2386">
        <v>3</v>
      </c>
      <c r="U2386" t="b">
        <v>0</v>
      </c>
    </row>
    <row r="2387" spans="1:21" x14ac:dyDescent="0.25">
      <c r="A2387" t="s">
        <v>3871</v>
      </c>
      <c r="B2387" s="1">
        <v>41741</v>
      </c>
      <c r="C2387">
        <v>12</v>
      </c>
      <c r="D2387">
        <v>4</v>
      </c>
      <c r="E2387">
        <v>2014</v>
      </c>
      <c r="F2387" s="1">
        <v>41741</v>
      </c>
      <c r="G2387" t="s">
        <v>2660</v>
      </c>
      <c r="H2387" t="s">
        <v>44</v>
      </c>
      <c r="I2387" t="s">
        <v>178</v>
      </c>
      <c r="J2387" t="s">
        <v>335</v>
      </c>
      <c r="K2387" t="s">
        <v>47</v>
      </c>
      <c r="L2387" t="s">
        <v>26</v>
      </c>
      <c r="M2387" t="s">
        <v>268</v>
      </c>
      <c r="N2387" t="s">
        <v>28</v>
      </c>
      <c r="O2387" t="s">
        <v>29</v>
      </c>
      <c r="P2387" t="s">
        <v>637</v>
      </c>
      <c r="Q2387">
        <v>0</v>
      </c>
      <c r="R2387">
        <v>190</v>
      </c>
      <c r="S2387">
        <v>68</v>
      </c>
      <c r="T2387">
        <v>8</v>
      </c>
      <c r="U2387" t="b">
        <v>0</v>
      </c>
    </row>
    <row r="2388" spans="1:21" x14ac:dyDescent="0.25">
      <c r="A2388" t="s">
        <v>3872</v>
      </c>
      <c r="B2388" s="1">
        <v>41741</v>
      </c>
      <c r="C2388">
        <v>12</v>
      </c>
      <c r="D2388">
        <v>4</v>
      </c>
      <c r="E2388">
        <v>2014</v>
      </c>
      <c r="F2388" s="1">
        <v>41741</v>
      </c>
      <c r="G2388" t="s">
        <v>871</v>
      </c>
      <c r="H2388" t="s">
        <v>44</v>
      </c>
      <c r="I2388" t="s">
        <v>45</v>
      </c>
      <c r="J2388" t="s">
        <v>701</v>
      </c>
      <c r="K2388" t="s">
        <v>47</v>
      </c>
      <c r="L2388" t="s">
        <v>37</v>
      </c>
      <c r="M2388" t="s">
        <v>27</v>
      </c>
      <c r="N2388" t="s">
        <v>71</v>
      </c>
      <c r="O2388" t="s">
        <v>74</v>
      </c>
      <c r="P2388" t="s">
        <v>1895</v>
      </c>
      <c r="Q2388">
        <v>1</v>
      </c>
      <c r="R2388">
        <v>172</v>
      </c>
      <c r="S2388">
        <v>-103</v>
      </c>
      <c r="T2388">
        <v>3</v>
      </c>
      <c r="U2388" t="b">
        <v>1</v>
      </c>
    </row>
    <row r="2389" spans="1:21" x14ac:dyDescent="0.25">
      <c r="A2389" t="s">
        <v>3873</v>
      </c>
      <c r="B2389" s="1">
        <v>41741</v>
      </c>
      <c r="C2389">
        <v>12</v>
      </c>
      <c r="D2389">
        <v>4</v>
      </c>
      <c r="E2389">
        <v>2014</v>
      </c>
      <c r="F2389" s="1">
        <v>41741</v>
      </c>
      <c r="G2389" t="s">
        <v>2903</v>
      </c>
      <c r="H2389" t="s">
        <v>67</v>
      </c>
      <c r="I2389" t="s">
        <v>68</v>
      </c>
      <c r="J2389" t="s">
        <v>2270</v>
      </c>
      <c r="K2389" t="s">
        <v>25</v>
      </c>
      <c r="L2389" t="s">
        <v>70</v>
      </c>
      <c r="M2389" t="s">
        <v>27</v>
      </c>
      <c r="N2389" t="s">
        <v>28</v>
      </c>
      <c r="O2389" t="s">
        <v>48</v>
      </c>
      <c r="P2389" t="s">
        <v>1961</v>
      </c>
      <c r="Q2389">
        <v>0</v>
      </c>
      <c r="R2389">
        <v>54</v>
      </c>
      <c r="S2389">
        <v>4</v>
      </c>
      <c r="T2389">
        <v>1</v>
      </c>
      <c r="U2389" t="b">
        <v>1</v>
      </c>
    </row>
    <row r="2390" spans="1:21" x14ac:dyDescent="0.25">
      <c r="A2390" t="s">
        <v>3873</v>
      </c>
      <c r="B2390" s="1">
        <v>41741</v>
      </c>
      <c r="C2390">
        <v>12</v>
      </c>
      <c r="D2390">
        <v>4</v>
      </c>
      <c r="E2390">
        <v>2014</v>
      </c>
      <c r="F2390" s="1">
        <v>41741</v>
      </c>
      <c r="G2390" t="s">
        <v>2903</v>
      </c>
      <c r="H2390" t="s">
        <v>67</v>
      </c>
      <c r="I2390" t="s">
        <v>68</v>
      </c>
      <c r="J2390" t="s">
        <v>2270</v>
      </c>
      <c r="K2390" t="s">
        <v>25</v>
      </c>
      <c r="L2390" t="s">
        <v>70</v>
      </c>
      <c r="M2390" t="s">
        <v>27</v>
      </c>
      <c r="N2390" t="s">
        <v>28</v>
      </c>
      <c r="O2390" t="s">
        <v>39</v>
      </c>
      <c r="P2390" t="s">
        <v>2480</v>
      </c>
      <c r="Q2390">
        <v>0</v>
      </c>
      <c r="R2390">
        <v>92</v>
      </c>
      <c r="S2390">
        <v>26</v>
      </c>
      <c r="T2390">
        <v>3</v>
      </c>
      <c r="U2390" t="b">
        <v>1</v>
      </c>
    </row>
    <row r="2391" spans="1:21" x14ac:dyDescent="0.25">
      <c r="A2391" t="s">
        <v>3872</v>
      </c>
      <c r="B2391" s="1">
        <v>41741</v>
      </c>
      <c r="C2391">
        <v>12</v>
      </c>
      <c r="D2391">
        <v>4</v>
      </c>
      <c r="E2391">
        <v>2014</v>
      </c>
      <c r="F2391" s="1">
        <v>41741</v>
      </c>
      <c r="G2391" t="s">
        <v>871</v>
      </c>
      <c r="H2391" t="s">
        <v>44</v>
      </c>
      <c r="I2391" t="s">
        <v>45</v>
      </c>
      <c r="J2391" t="s">
        <v>701</v>
      </c>
      <c r="K2391" t="s">
        <v>47</v>
      </c>
      <c r="L2391" t="s">
        <v>37</v>
      </c>
      <c r="M2391" t="s">
        <v>27</v>
      </c>
      <c r="N2391" t="s">
        <v>28</v>
      </c>
      <c r="O2391" t="s">
        <v>183</v>
      </c>
      <c r="P2391" t="s">
        <v>3874</v>
      </c>
      <c r="Q2391">
        <v>0</v>
      </c>
      <c r="R2391">
        <v>49</v>
      </c>
      <c r="S2391">
        <v>3</v>
      </c>
      <c r="T2391">
        <v>1</v>
      </c>
      <c r="U2391" t="b">
        <v>1</v>
      </c>
    </row>
    <row r="2392" spans="1:21" x14ac:dyDescent="0.25">
      <c r="A2392" t="s">
        <v>3875</v>
      </c>
      <c r="B2392" s="1">
        <v>41741</v>
      </c>
      <c r="C2392">
        <v>12</v>
      </c>
      <c r="D2392">
        <v>4</v>
      </c>
      <c r="E2392">
        <v>2014</v>
      </c>
      <c r="F2392" s="1">
        <v>41741</v>
      </c>
      <c r="G2392" t="s">
        <v>1640</v>
      </c>
      <c r="H2392" t="s">
        <v>320</v>
      </c>
      <c r="I2392" t="s">
        <v>321</v>
      </c>
      <c r="J2392" t="s">
        <v>321</v>
      </c>
      <c r="K2392" t="s">
        <v>36</v>
      </c>
      <c r="L2392" t="s">
        <v>37</v>
      </c>
      <c r="M2392" t="s">
        <v>38</v>
      </c>
      <c r="N2392" t="s">
        <v>28</v>
      </c>
      <c r="O2392" t="s">
        <v>29</v>
      </c>
      <c r="P2392" t="s">
        <v>3679</v>
      </c>
      <c r="Q2392">
        <v>0</v>
      </c>
      <c r="R2392">
        <v>24</v>
      </c>
      <c r="S2392">
        <v>6</v>
      </c>
      <c r="T2392">
        <v>1</v>
      </c>
      <c r="U2392" t="b">
        <v>0</v>
      </c>
    </row>
    <row r="2393" spans="1:21" x14ac:dyDescent="0.25">
      <c r="A2393" t="s">
        <v>3876</v>
      </c>
      <c r="B2393" s="1">
        <v>41741</v>
      </c>
      <c r="C2393">
        <v>12</v>
      </c>
      <c r="D2393">
        <v>4</v>
      </c>
      <c r="E2393">
        <v>2014</v>
      </c>
      <c r="F2393" s="1">
        <v>41741</v>
      </c>
      <c r="G2393" t="s">
        <v>2390</v>
      </c>
      <c r="H2393" t="s">
        <v>126</v>
      </c>
      <c r="I2393" t="s">
        <v>304</v>
      </c>
      <c r="J2393" t="s">
        <v>304</v>
      </c>
      <c r="K2393" t="s">
        <v>25</v>
      </c>
      <c r="L2393" t="s">
        <v>37</v>
      </c>
      <c r="M2393" t="s">
        <v>38</v>
      </c>
      <c r="N2393" t="s">
        <v>28</v>
      </c>
      <c r="O2393" t="s">
        <v>227</v>
      </c>
      <c r="P2393" t="s">
        <v>3103</v>
      </c>
      <c r="Q2393">
        <v>1</v>
      </c>
      <c r="R2393">
        <v>11</v>
      </c>
      <c r="S2393">
        <v>-8</v>
      </c>
      <c r="T2393">
        <v>2</v>
      </c>
      <c r="U2393" t="b">
        <v>0</v>
      </c>
    </row>
    <row r="2394" spans="1:21" x14ac:dyDescent="0.25">
      <c r="A2394" t="s">
        <v>3876</v>
      </c>
      <c r="B2394" s="1">
        <v>41741</v>
      </c>
      <c r="C2394">
        <v>12</v>
      </c>
      <c r="D2394">
        <v>4</v>
      </c>
      <c r="E2394">
        <v>2014</v>
      </c>
      <c r="F2394" s="1">
        <v>41741</v>
      </c>
      <c r="G2394" t="s">
        <v>2390</v>
      </c>
      <c r="H2394" t="s">
        <v>126</v>
      </c>
      <c r="I2394" t="s">
        <v>304</v>
      </c>
      <c r="J2394" t="s">
        <v>304</v>
      </c>
      <c r="K2394" t="s">
        <v>25</v>
      </c>
      <c r="L2394" t="s">
        <v>37</v>
      </c>
      <c r="M2394" t="s">
        <v>38</v>
      </c>
      <c r="N2394" t="s">
        <v>28</v>
      </c>
      <c r="O2394" t="s">
        <v>54</v>
      </c>
      <c r="P2394" t="s">
        <v>2177</v>
      </c>
      <c r="Q2394">
        <v>1</v>
      </c>
      <c r="R2394">
        <v>143</v>
      </c>
      <c r="S2394">
        <v>-124</v>
      </c>
      <c r="T2394">
        <v>5</v>
      </c>
      <c r="U2394" t="b">
        <v>1</v>
      </c>
    </row>
    <row r="2395" spans="1:21" x14ac:dyDescent="0.25">
      <c r="A2395" t="s">
        <v>3876</v>
      </c>
      <c r="B2395" s="1">
        <v>41741</v>
      </c>
      <c r="C2395">
        <v>12</v>
      </c>
      <c r="D2395">
        <v>4</v>
      </c>
      <c r="E2395">
        <v>2014</v>
      </c>
      <c r="F2395" s="1">
        <v>41741</v>
      </c>
      <c r="G2395" t="s">
        <v>2390</v>
      </c>
      <c r="H2395" t="s">
        <v>126</v>
      </c>
      <c r="I2395" t="s">
        <v>304</v>
      </c>
      <c r="J2395" t="s">
        <v>304</v>
      </c>
      <c r="K2395" t="s">
        <v>25</v>
      </c>
      <c r="L2395" t="s">
        <v>37</v>
      </c>
      <c r="M2395" t="s">
        <v>38</v>
      </c>
      <c r="N2395" t="s">
        <v>28</v>
      </c>
      <c r="O2395" t="s">
        <v>54</v>
      </c>
      <c r="P2395" t="s">
        <v>3589</v>
      </c>
      <c r="Q2395">
        <v>1</v>
      </c>
      <c r="R2395">
        <v>9</v>
      </c>
      <c r="S2395">
        <v>-5</v>
      </c>
      <c r="T2395">
        <v>1</v>
      </c>
      <c r="U2395" t="b">
        <v>1</v>
      </c>
    </row>
    <row r="2396" spans="1:21" x14ac:dyDescent="0.25">
      <c r="A2396" t="s">
        <v>3877</v>
      </c>
      <c r="B2396" s="1">
        <v>41741</v>
      </c>
      <c r="C2396">
        <v>12</v>
      </c>
      <c r="D2396">
        <v>4</v>
      </c>
      <c r="E2396">
        <v>2014</v>
      </c>
      <c r="F2396" s="1">
        <v>41741</v>
      </c>
      <c r="G2396" t="s">
        <v>1791</v>
      </c>
      <c r="H2396" t="s">
        <v>598</v>
      </c>
      <c r="I2396" t="s">
        <v>1658</v>
      </c>
      <c r="J2396" t="s">
        <v>1659</v>
      </c>
      <c r="K2396" t="s">
        <v>36</v>
      </c>
      <c r="L2396" t="s">
        <v>37</v>
      </c>
      <c r="M2396" t="s">
        <v>38</v>
      </c>
      <c r="N2396" t="s">
        <v>56</v>
      </c>
      <c r="O2396" t="s">
        <v>185</v>
      </c>
      <c r="P2396" t="s">
        <v>1847</v>
      </c>
      <c r="Q2396">
        <v>0</v>
      </c>
      <c r="R2396">
        <v>1055</v>
      </c>
      <c r="S2396">
        <v>264</v>
      </c>
      <c r="T2396">
        <v>4</v>
      </c>
      <c r="U2396" t="b">
        <v>1</v>
      </c>
    </row>
    <row r="2397" spans="1:21" x14ac:dyDescent="0.25">
      <c r="A2397" t="s">
        <v>3878</v>
      </c>
      <c r="B2397" s="1">
        <v>41760</v>
      </c>
      <c r="C2397">
        <v>1</v>
      </c>
      <c r="D2397">
        <v>5</v>
      </c>
      <c r="E2397">
        <v>2014</v>
      </c>
      <c r="F2397" s="1">
        <v>41760</v>
      </c>
      <c r="G2397" t="s">
        <v>3497</v>
      </c>
      <c r="H2397" t="s">
        <v>61</v>
      </c>
      <c r="I2397" t="s">
        <v>115</v>
      </c>
      <c r="J2397" t="s">
        <v>3879</v>
      </c>
      <c r="K2397" t="s">
        <v>36</v>
      </c>
      <c r="L2397" t="s">
        <v>26</v>
      </c>
      <c r="M2397" t="s">
        <v>27</v>
      </c>
      <c r="N2397" t="s">
        <v>28</v>
      </c>
      <c r="O2397" t="s">
        <v>183</v>
      </c>
      <c r="P2397" t="s">
        <v>1636</v>
      </c>
      <c r="Q2397">
        <v>0</v>
      </c>
      <c r="R2397">
        <v>276</v>
      </c>
      <c r="S2397">
        <v>135</v>
      </c>
      <c r="T2397">
        <v>7</v>
      </c>
      <c r="U2397" t="b">
        <v>1</v>
      </c>
    </row>
    <row r="2398" spans="1:21" x14ac:dyDescent="0.25">
      <c r="A2398" t="s">
        <v>3880</v>
      </c>
      <c r="B2398" s="1">
        <v>41761</v>
      </c>
      <c r="C2398">
        <v>2</v>
      </c>
      <c r="D2398">
        <v>5</v>
      </c>
      <c r="E2398">
        <v>2014</v>
      </c>
      <c r="F2398" s="1">
        <v>41761</v>
      </c>
      <c r="G2398" t="s">
        <v>2561</v>
      </c>
      <c r="H2398" t="s">
        <v>23</v>
      </c>
      <c r="I2398" t="s">
        <v>3881</v>
      </c>
      <c r="J2398" t="s">
        <v>3882</v>
      </c>
      <c r="K2398" t="s">
        <v>25</v>
      </c>
      <c r="L2398" t="s">
        <v>26</v>
      </c>
      <c r="M2398" t="s">
        <v>38</v>
      </c>
      <c r="N2398" t="s">
        <v>28</v>
      </c>
      <c r="O2398" t="s">
        <v>54</v>
      </c>
      <c r="P2398" t="s">
        <v>2089</v>
      </c>
      <c r="Q2398">
        <v>1</v>
      </c>
      <c r="R2398">
        <v>283</v>
      </c>
      <c r="S2398">
        <v>-136</v>
      </c>
      <c r="T2398">
        <v>4</v>
      </c>
      <c r="U2398" t="b">
        <v>0</v>
      </c>
    </row>
    <row r="2399" spans="1:21" x14ac:dyDescent="0.25">
      <c r="A2399" t="s">
        <v>3883</v>
      </c>
      <c r="B2399" s="1">
        <v>41761</v>
      </c>
      <c r="C2399">
        <v>2</v>
      </c>
      <c r="D2399">
        <v>5</v>
      </c>
      <c r="E2399">
        <v>2014</v>
      </c>
      <c r="F2399" s="1">
        <v>41761</v>
      </c>
      <c r="G2399" t="s">
        <v>3598</v>
      </c>
      <c r="H2399" t="s">
        <v>44</v>
      </c>
      <c r="I2399" t="s">
        <v>85</v>
      </c>
      <c r="J2399" t="s">
        <v>86</v>
      </c>
      <c r="K2399" t="s">
        <v>47</v>
      </c>
      <c r="L2399" t="s">
        <v>37</v>
      </c>
      <c r="M2399" t="s">
        <v>38</v>
      </c>
      <c r="N2399" t="s">
        <v>71</v>
      </c>
      <c r="O2399" t="s">
        <v>72</v>
      </c>
      <c r="P2399" t="s">
        <v>378</v>
      </c>
      <c r="Q2399">
        <v>0</v>
      </c>
      <c r="R2399">
        <v>244</v>
      </c>
      <c r="S2399">
        <v>83</v>
      </c>
      <c r="T2399">
        <v>2</v>
      </c>
      <c r="U2399" t="b">
        <v>0</v>
      </c>
    </row>
    <row r="2400" spans="1:21" x14ac:dyDescent="0.25">
      <c r="A2400" t="s">
        <v>3884</v>
      </c>
      <c r="B2400" s="1">
        <v>41762</v>
      </c>
      <c r="C2400">
        <v>3</v>
      </c>
      <c r="D2400">
        <v>5</v>
      </c>
      <c r="E2400">
        <v>2014</v>
      </c>
      <c r="F2400" s="1">
        <v>41762</v>
      </c>
      <c r="G2400" t="s">
        <v>1753</v>
      </c>
      <c r="H2400" t="s">
        <v>61</v>
      </c>
      <c r="I2400" t="s">
        <v>108</v>
      </c>
      <c r="J2400" t="s">
        <v>226</v>
      </c>
      <c r="K2400" t="s">
        <v>36</v>
      </c>
      <c r="L2400" t="s">
        <v>37</v>
      </c>
      <c r="M2400" t="s">
        <v>268</v>
      </c>
      <c r="N2400" t="s">
        <v>28</v>
      </c>
      <c r="O2400" t="s">
        <v>48</v>
      </c>
      <c r="P2400" t="s">
        <v>3525</v>
      </c>
      <c r="Q2400">
        <v>0</v>
      </c>
      <c r="R2400">
        <v>355</v>
      </c>
      <c r="S2400">
        <v>114</v>
      </c>
      <c r="T2400">
        <v>7</v>
      </c>
      <c r="U2400" t="b">
        <v>0</v>
      </c>
    </row>
    <row r="2401" spans="1:21" x14ac:dyDescent="0.25">
      <c r="A2401" t="s">
        <v>3884</v>
      </c>
      <c r="B2401" s="1">
        <v>41762</v>
      </c>
      <c r="C2401">
        <v>3</v>
      </c>
      <c r="D2401">
        <v>5</v>
      </c>
      <c r="E2401">
        <v>2014</v>
      </c>
      <c r="F2401" s="1">
        <v>41762</v>
      </c>
      <c r="G2401" t="s">
        <v>1753</v>
      </c>
      <c r="H2401" t="s">
        <v>61</v>
      </c>
      <c r="I2401" t="s">
        <v>108</v>
      </c>
      <c r="J2401" t="s">
        <v>226</v>
      </c>
      <c r="K2401" t="s">
        <v>36</v>
      </c>
      <c r="L2401" t="s">
        <v>37</v>
      </c>
      <c r="M2401" t="s">
        <v>268</v>
      </c>
      <c r="N2401" t="s">
        <v>28</v>
      </c>
      <c r="O2401" t="s">
        <v>111</v>
      </c>
      <c r="P2401" t="s">
        <v>3885</v>
      </c>
      <c r="Q2401">
        <v>0</v>
      </c>
      <c r="R2401">
        <v>61</v>
      </c>
      <c r="S2401">
        <v>11</v>
      </c>
      <c r="T2401">
        <v>3</v>
      </c>
      <c r="U2401" t="b">
        <v>1</v>
      </c>
    </row>
    <row r="2402" spans="1:21" x14ac:dyDescent="0.25">
      <c r="A2402" t="s">
        <v>3884</v>
      </c>
      <c r="B2402" s="1">
        <v>41762</v>
      </c>
      <c r="C2402">
        <v>3</v>
      </c>
      <c r="D2402">
        <v>5</v>
      </c>
      <c r="E2402">
        <v>2014</v>
      </c>
      <c r="F2402" s="1">
        <v>41762</v>
      </c>
      <c r="G2402" t="s">
        <v>1753</v>
      </c>
      <c r="H2402" t="s">
        <v>61</v>
      </c>
      <c r="I2402" t="s">
        <v>108</v>
      </c>
      <c r="J2402" t="s">
        <v>226</v>
      </c>
      <c r="K2402" t="s">
        <v>36</v>
      </c>
      <c r="L2402" t="s">
        <v>37</v>
      </c>
      <c r="M2402" t="s">
        <v>268</v>
      </c>
      <c r="N2402" t="s">
        <v>28</v>
      </c>
      <c r="O2402" t="s">
        <v>54</v>
      </c>
      <c r="P2402" t="s">
        <v>153</v>
      </c>
      <c r="Q2402">
        <v>0</v>
      </c>
      <c r="R2402">
        <v>149</v>
      </c>
      <c r="S2402">
        <v>15</v>
      </c>
      <c r="T2402">
        <v>3</v>
      </c>
      <c r="U2402" t="b">
        <v>0</v>
      </c>
    </row>
    <row r="2403" spans="1:21" x14ac:dyDescent="0.25">
      <c r="A2403" t="s">
        <v>3884</v>
      </c>
      <c r="B2403" s="1">
        <v>41762</v>
      </c>
      <c r="C2403">
        <v>3</v>
      </c>
      <c r="D2403">
        <v>5</v>
      </c>
      <c r="E2403">
        <v>2014</v>
      </c>
      <c r="F2403" s="1">
        <v>41762</v>
      </c>
      <c r="G2403" t="s">
        <v>1753</v>
      </c>
      <c r="H2403" t="s">
        <v>61</v>
      </c>
      <c r="I2403" t="s">
        <v>108</v>
      </c>
      <c r="J2403" t="s">
        <v>226</v>
      </c>
      <c r="K2403" t="s">
        <v>36</v>
      </c>
      <c r="L2403" t="s">
        <v>37</v>
      </c>
      <c r="M2403" t="s">
        <v>268</v>
      </c>
      <c r="N2403" t="s">
        <v>56</v>
      </c>
      <c r="O2403" t="s">
        <v>81</v>
      </c>
      <c r="P2403" t="s">
        <v>3886</v>
      </c>
      <c r="Q2403">
        <v>0</v>
      </c>
      <c r="R2403">
        <v>688</v>
      </c>
      <c r="S2403">
        <v>103</v>
      </c>
      <c r="T2403">
        <v>6</v>
      </c>
      <c r="U2403" t="b">
        <v>0</v>
      </c>
    </row>
    <row r="2404" spans="1:21" x14ac:dyDescent="0.25">
      <c r="A2404" t="s">
        <v>3887</v>
      </c>
      <c r="B2404" s="1">
        <v>41762</v>
      </c>
      <c r="C2404">
        <v>3</v>
      </c>
      <c r="D2404">
        <v>5</v>
      </c>
      <c r="E2404">
        <v>2014</v>
      </c>
      <c r="F2404" s="1">
        <v>41762</v>
      </c>
      <c r="G2404" t="s">
        <v>1253</v>
      </c>
      <c r="H2404" t="s">
        <v>61</v>
      </c>
      <c r="I2404" t="s">
        <v>722</v>
      </c>
      <c r="J2404" t="s">
        <v>1489</v>
      </c>
      <c r="K2404" t="s">
        <v>36</v>
      </c>
      <c r="L2404" t="s">
        <v>26</v>
      </c>
      <c r="M2404" t="s">
        <v>38</v>
      </c>
      <c r="N2404" t="s">
        <v>28</v>
      </c>
      <c r="O2404" t="s">
        <v>39</v>
      </c>
      <c r="P2404" t="s">
        <v>298</v>
      </c>
      <c r="Q2404">
        <v>0</v>
      </c>
      <c r="R2404">
        <v>348</v>
      </c>
      <c r="S2404">
        <v>97</v>
      </c>
      <c r="T2404">
        <v>7</v>
      </c>
      <c r="U2404" t="b">
        <v>0</v>
      </c>
    </row>
    <row r="2405" spans="1:21" x14ac:dyDescent="0.25">
      <c r="A2405" t="s">
        <v>3887</v>
      </c>
      <c r="B2405" s="1">
        <v>41762</v>
      </c>
      <c r="C2405">
        <v>3</v>
      </c>
      <c r="D2405">
        <v>5</v>
      </c>
      <c r="E2405">
        <v>2014</v>
      </c>
      <c r="F2405" s="1">
        <v>41762</v>
      </c>
      <c r="G2405" t="s">
        <v>1253</v>
      </c>
      <c r="H2405" t="s">
        <v>61</v>
      </c>
      <c r="I2405" t="s">
        <v>722</v>
      </c>
      <c r="J2405" t="s">
        <v>1489</v>
      </c>
      <c r="K2405" t="s">
        <v>36</v>
      </c>
      <c r="L2405" t="s">
        <v>26</v>
      </c>
      <c r="M2405" t="s">
        <v>38</v>
      </c>
      <c r="N2405" t="s">
        <v>28</v>
      </c>
      <c r="O2405" t="s">
        <v>29</v>
      </c>
      <c r="P2405" t="s">
        <v>3888</v>
      </c>
      <c r="Q2405">
        <v>0</v>
      </c>
      <c r="R2405">
        <v>146</v>
      </c>
      <c r="S2405">
        <v>22</v>
      </c>
      <c r="T2405">
        <v>7</v>
      </c>
      <c r="U2405" t="b">
        <v>0</v>
      </c>
    </row>
    <row r="2406" spans="1:21" x14ac:dyDescent="0.25">
      <c r="A2406" t="s">
        <v>3889</v>
      </c>
      <c r="B2406" s="1">
        <v>41763</v>
      </c>
      <c r="C2406">
        <v>4</v>
      </c>
      <c r="D2406">
        <v>5</v>
      </c>
      <c r="E2406">
        <v>2014</v>
      </c>
      <c r="F2406" s="1">
        <v>41763</v>
      </c>
      <c r="G2406" t="s">
        <v>3890</v>
      </c>
      <c r="H2406" t="s">
        <v>33</v>
      </c>
      <c r="I2406" t="s">
        <v>528</v>
      </c>
      <c r="J2406" t="s">
        <v>2071</v>
      </c>
      <c r="K2406" t="s">
        <v>36</v>
      </c>
      <c r="L2406" t="s">
        <v>26</v>
      </c>
      <c r="M2406" t="s">
        <v>38</v>
      </c>
      <c r="N2406" t="s">
        <v>28</v>
      </c>
      <c r="O2406" t="s">
        <v>54</v>
      </c>
      <c r="P2406" t="s">
        <v>1211</v>
      </c>
      <c r="Q2406">
        <v>0</v>
      </c>
      <c r="R2406">
        <v>54</v>
      </c>
      <c r="S2406">
        <v>-3</v>
      </c>
      <c r="T2406">
        <v>3</v>
      </c>
      <c r="U2406" t="b">
        <v>0</v>
      </c>
    </row>
    <row r="2407" spans="1:21" x14ac:dyDescent="0.25">
      <c r="A2407" t="s">
        <v>3891</v>
      </c>
      <c r="B2407" s="1">
        <v>41764</v>
      </c>
      <c r="C2407">
        <v>5</v>
      </c>
      <c r="D2407">
        <v>5</v>
      </c>
      <c r="E2407">
        <v>2014</v>
      </c>
      <c r="F2407" s="1">
        <v>41764</v>
      </c>
      <c r="G2407" t="s">
        <v>1188</v>
      </c>
      <c r="H2407" t="s">
        <v>61</v>
      </c>
      <c r="I2407" t="s">
        <v>326</v>
      </c>
      <c r="J2407" t="s">
        <v>3892</v>
      </c>
      <c r="K2407" t="s">
        <v>36</v>
      </c>
      <c r="L2407" t="s">
        <v>37</v>
      </c>
      <c r="M2407" t="s">
        <v>27</v>
      </c>
      <c r="N2407" t="s">
        <v>28</v>
      </c>
      <c r="O2407" t="s">
        <v>48</v>
      </c>
      <c r="P2407" t="s">
        <v>755</v>
      </c>
      <c r="Q2407">
        <v>0</v>
      </c>
      <c r="R2407">
        <v>28</v>
      </c>
      <c r="S2407">
        <v>1</v>
      </c>
      <c r="T2407">
        <v>1</v>
      </c>
      <c r="U2407" t="b">
        <v>0</v>
      </c>
    </row>
    <row r="2408" spans="1:21" x14ac:dyDescent="0.25">
      <c r="A2408" t="s">
        <v>3891</v>
      </c>
      <c r="B2408" s="1">
        <v>41764</v>
      </c>
      <c r="C2408">
        <v>5</v>
      </c>
      <c r="D2408">
        <v>5</v>
      </c>
      <c r="E2408">
        <v>2014</v>
      </c>
      <c r="F2408" s="1">
        <v>41764</v>
      </c>
      <c r="G2408" t="s">
        <v>1188</v>
      </c>
      <c r="H2408" t="s">
        <v>61</v>
      </c>
      <c r="I2408" t="s">
        <v>326</v>
      </c>
      <c r="J2408" t="s">
        <v>3892</v>
      </c>
      <c r="K2408" t="s">
        <v>36</v>
      </c>
      <c r="L2408" t="s">
        <v>37</v>
      </c>
      <c r="M2408" t="s">
        <v>27</v>
      </c>
      <c r="N2408" t="s">
        <v>28</v>
      </c>
      <c r="O2408" t="s">
        <v>151</v>
      </c>
      <c r="P2408" t="s">
        <v>3893</v>
      </c>
      <c r="Q2408">
        <v>0</v>
      </c>
      <c r="R2408">
        <v>71</v>
      </c>
      <c r="S2408">
        <v>16</v>
      </c>
      <c r="T2408">
        <v>5</v>
      </c>
      <c r="U2408" t="b">
        <v>1</v>
      </c>
    </row>
    <row r="2409" spans="1:21" x14ac:dyDescent="0.25">
      <c r="A2409" t="s">
        <v>3894</v>
      </c>
      <c r="B2409" s="1">
        <v>41765</v>
      </c>
      <c r="C2409">
        <v>6</v>
      </c>
      <c r="D2409">
        <v>5</v>
      </c>
      <c r="E2409">
        <v>2014</v>
      </c>
      <c r="F2409" s="1">
        <v>41765</v>
      </c>
      <c r="G2409" t="s">
        <v>3895</v>
      </c>
      <c r="H2409" t="s">
        <v>61</v>
      </c>
      <c r="I2409" t="s">
        <v>173</v>
      </c>
      <c r="J2409" t="s">
        <v>1551</v>
      </c>
      <c r="K2409" t="s">
        <v>36</v>
      </c>
      <c r="L2409" t="s">
        <v>70</v>
      </c>
      <c r="M2409" t="s">
        <v>27</v>
      </c>
      <c r="N2409" t="s">
        <v>28</v>
      </c>
      <c r="O2409" t="s">
        <v>111</v>
      </c>
      <c r="P2409" t="s">
        <v>3896</v>
      </c>
      <c r="Q2409">
        <v>0</v>
      </c>
      <c r="R2409">
        <v>67</v>
      </c>
      <c r="S2409">
        <v>26</v>
      </c>
      <c r="T2409">
        <v>5</v>
      </c>
      <c r="U2409" t="b">
        <v>1</v>
      </c>
    </row>
    <row r="2410" spans="1:21" x14ac:dyDescent="0.25">
      <c r="A2410" t="s">
        <v>3897</v>
      </c>
      <c r="B2410" s="1">
        <v>41765</v>
      </c>
      <c r="C2410">
        <v>6</v>
      </c>
      <c r="D2410">
        <v>5</v>
      </c>
      <c r="E2410">
        <v>2014</v>
      </c>
      <c r="F2410" s="1">
        <v>41765</v>
      </c>
      <c r="G2410" t="s">
        <v>3740</v>
      </c>
      <c r="H2410" t="s">
        <v>67</v>
      </c>
      <c r="I2410" t="s">
        <v>68</v>
      </c>
      <c r="J2410" t="s">
        <v>3803</v>
      </c>
      <c r="K2410" t="s">
        <v>25</v>
      </c>
      <c r="L2410" t="s">
        <v>37</v>
      </c>
      <c r="M2410" t="s">
        <v>38</v>
      </c>
      <c r="N2410" t="s">
        <v>28</v>
      </c>
      <c r="O2410" t="s">
        <v>48</v>
      </c>
      <c r="P2410" t="s">
        <v>1904</v>
      </c>
      <c r="Q2410">
        <v>0</v>
      </c>
      <c r="R2410">
        <v>147</v>
      </c>
      <c r="S2410">
        <v>73</v>
      </c>
      <c r="T2410">
        <v>3</v>
      </c>
      <c r="U2410" t="b">
        <v>0</v>
      </c>
    </row>
    <row r="2411" spans="1:21" x14ac:dyDescent="0.25">
      <c r="A2411" t="s">
        <v>3897</v>
      </c>
      <c r="B2411" s="1">
        <v>41765</v>
      </c>
      <c r="C2411">
        <v>6</v>
      </c>
      <c r="D2411">
        <v>5</v>
      </c>
      <c r="E2411">
        <v>2014</v>
      </c>
      <c r="F2411" s="1">
        <v>41765</v>
      </c>
      <c r="G2411" t="s">
        <v>3740</v>
      </c>
      <c r="H2411" t="s">
        <v>67</v>
      </c>
      <c r="I2411" t="s">
        <v>68</v>
      </c>
      <c r="J2411" t="s">
        <v>3803</v>
      </c>
      <c r="K2411" t="s">
        <v>25</v>
      </c>
      <c r="L2411" t="s">
        <v>37</v>
      </c>
      <c r="M2411" t="s">
        <v>38</v>
      </c>
      <c r="N2411" t="s">
        <v>28</v>
      </c>
      <c r="O2411" t="s">
        <v>29</v>
      </c>
      <c r="P2411" t="s">
        <v>3898</v>
      </c>
      <c r="Q2411">
        <v>0</v>
      </c>
      <c r="R2411">
        <v>53</v>
      </c>
      <c r="S2411">
        <v>5</v>
      </c>
      <c r="T2411">
        <v>3</v>
      </c>
      <c r="U2411" t="b">
        <v>0</v>
      </c>
    </row>
    <row r="2412" spans="1:21" x14ac:dyDescent="0.25">
      <c r="A2412" t="s">
        <v>3897</v>
      </c>
      <c r="B2412" s="1">
        <v>41765</v>
      </c>
      <c r="C2412">
        <v>6</v>
      </c>
      <c r="D2412">
        <v>5</v>
      </c>
      <c r="E2412">
        <v>2014</v>
      </c>
      <c r="F2412" s="1">
        <v>41765</v>
      </c>
      <c r="G2412" t="s">
        <v>3740</v>
      </c>
      <c r="H2412" t="s">
        <v>67</v>
      </c>
      <c r="I2412" t="s">
        <v>68</v>
      </c>
      <c r="J2412" t="s">
        <v>3803</v>
      </c>
      <c r="K2412" t="s">
        <v>25</v>
      </c>
      <c r="L2412" t="s">
        <v>37</v>
      </c>
      <c r="M2412" t="s">
        <v>38</v>
      </c>
      <c r="N2412" t="s">
        <v>56</v>
      </c>
      <c r="O2412" t="s">
        <v>57</v>
      </c>
      <c r="P2412" t="s">
        <v>1343</v>
      </c>
      <c r="Q2412">
        <v>0</v>
      </c>
      <c r="R2412">
        <v>171</v>
      </c>
      <c r="S2412">
        <v>2</v>
      </c>
      <c r="T2412">
        <v>2</v>
      </c>
      <c r="U2412" t="b">
        <v>1</v>
      </c>
    </row>
    <row r="2413" spans="1:21" x14ac:dyDescent="0.25">
      <c r="A2413" t="s">
        <v>3899</v>
      </c>
      <c r="B2413" s="1">
        <v>41765</v>
      </c>
      <c r="C2413">
        <v>6</v>
      </c>
      <c r="D2413">
        <v>5</v>
      </c>
      <c r="E2413">
        <v>2014</v>
      </c>
      <c r="F2413" s="1">
        <v>41765</v>
      </c>
      <c r="G2413" t="s">
        <v>3900</v>
      </c>
      <c r="H2413" t="s">
        <v>44</v>
      </c>
      <c r="I2413" t="s">
        <v>849</v>
      </c>
      <c r="J2413" t="s">
        <v>3901</v>
      </c>
      <c r="K2413" t="s">
        <v>47</v>
      </c>
      <c r="L2413" t="s">
        <v>37</v>
      </c>
      <c r="M2413" t="s">
        <v>38</v>
      </c>
      <c r="N2413" t="s">
        <v>28</v>
      </c>
      <c r="O2413" t="s">
        <v>183</v>
      </c>
      <c r="P2413" t="s">
        <v>3832</v>
      </c>
      <c r="Q2413">
        <v>0</v>
      </c>
      <c r="R2413">
        <v>32</v>
      </c>
      <c r="S2413">
        <v>6</v>
      </c>
      <c r="T2413">
        <v>3</v>
      </c>
      <c r="U2413" t="b">
        <v>0</v>
      </c>
    </row>
    <row r="2414" spans="1:21" x14ac:dyDescent="0.25">
      <c r="A2414" t="s">
        <v>3902</v>
      </c>
      <c r="B2414" s="1">
        <v>41765</v>
      </c>
      <c r="C2414">
        <v>6</v>
      </c>
      <c r="D2414">
        <v>5</v>
      </c>
      <c r="E2414">
        <v>2014</v>
      </c>
      <c r="F2414" s="1">
        <v>41765</v>
      </c>
      <c r="G2414" t="s">
        <v>3374</v>
      </c>
      <c r="H2414" t="s">
        <v>33</v>
      </c>
      <c r="I2414" t="s">
        <v>372</v>
      </c>
      <c r="J2414" t="s">
        <v>959</v>
      </c>
      <c r="K2414" t="s">
        <v>36</v>
      </c>
      <c r="L2414" t="s">
        <v>37</v>
      </c>
      <c r="M2414" t="s">
        <v>38</v>
      </c>
      <c r="N2414" t="s">
        <v>56</v>
      </c>
      <c r="O2414" t="s">
        <v>104</v>
      </c>
      <c r="P2414" t="s">
        <v>2228</v>
      </c>
      <c r="Q2414">
        <v>0</v>
      </c>
      <c r="R2414">
        <v>977</v>
      </c>
      <c r="S2414">
        <v>244</v>
      </c>
      <c r="T2414">
        <v>7</v>
      </c>
      <c r="U2414" t="b">
        <v>1</v>
      </c>
    </row>
    <row r="2415" spans="1:21" x14ac:dyDescent="0.25">
      <c r="A2415" t="s">
        <v>3903</v>
      </c>
      <c r="B2415" s="1">
        <v>41765</v>
      </c>
      <c r="C2415">
        <v>6</v>
      </c>
      <c r="D2415">
        <v>5</v>
      </c>
      <c r="E2415">
        <v>2014</v>
      </c>
      <c r="F2415" s="1">
        <v>41765</v>
      </c>
      <c r="G2415" t="s">
        <v>1443</v>
      </c>
      <c r="H2415" t="s">
        <v>67</v>
      </c>
      <c r="I2415" t="s">
        <v>68</v>
      </c>
      <c r="J2415" t="s">
        <v>255</v>
      </c>
      <c r="K2415" t="s">
        <v>25</v>
      </c>
      <c r="L2415" t="s">
        <v>37</v>
      </c>
      <c r="M2415" t="s">
        <v>38</v>
      </c>
      <c r="N2415" t="s">
        <v>28</v>
      </c>
      <c r="O2415" t="s">
        <v>54</v>
      </c>
      <c r="P2415" t="s">
        <v>1663</v>
      </c>
      <c r="Q2415">
        <v>0</v>
      </c>
      <c r="R2415">
        <v>55</v>
      </c>
      <c r="S2415">
        <v>13</v>
      </c>
      <c r="T2415">
        <v>1</v>
      </c>
      <c r="U2415" t="b">
        <v>0</v>
      </c>
    </row>
    <row r="2416" spans="1:21" x14ac:dyDescent="0.25">
      <c r="A2416" t="s">
        <v>3903</v>
      </c>
      <c r="B2416" s="1">
        <v>41765</v>
      </c>
      <c r="C2416">
        <v>6</v>
      </c>
      <c r="D2416">
        <v>5</v>
      </c>
      <c r="E2416">
        <v>2014</v>
      </c>
      <c r="F2416" s="1">
        <v>41765</v>
      </c>
      <c r="G2416" t="s">
        <v>1443</v>
      </c>
      <c r="H2416" t="s">
        <v>67</v>
      </c>
      <c r="I2416" t="s">
        <v>68</v>
      </c>
      <c r="J2416" t="s">
        <v>255</v>
      </c>
      <c r="K2416" t="s">
        <v>25</v>
      </c>
      <c r="L2416" t="s">
        <v>37</v>
      </c>
      <c r="M2416" t="s">
        <v>38</v>
      </c>
      <c r="N2416" t="s">
        <v>56</v>
      </c>
      <c r="O2416" t="s">
        <v>57</v>
      </c>
      <c r="P2416" t="s">
        <v>3572</v>
      </c>
      <c r="Q2416">
        <v>0</v>
      </c>
      <c r="R2416">
        <v>181</v>
      </c>
      <c r="S2416">
        <v>8</v>
      </c>
      <c r="T2416">
        <v>4</v>
      </c>
      <c r="U2416" t="b">
        <v>1</v>
      </c>
    </row>
    <row r="2417" spans="1:21" x14ac:dyDescent="0.25">
      <c r="A2417" t="s">
        <v>3904</v>
      </c>
      <c r="B2417" s="1">
        <v>41766</v>
      </c>
      <c r="C2417">
        <v>7</v>
      </c>
      <c r="D2417">
        <v>5</v>
      </c>
      <c r="E2417">
        <v>2014</v>
      </c>
      <c r="F2417" s="1">
        <v>41766</v>
      </c>
      <c r="G2417" t="s">
        <v>1601</v>
      </c>
      <c r="H2417" t="s">
        <v>67</v>
      </c>
      <c r="I2417" t="s">
        <v>496</v>
      </c>
      <c r="J2417" t="s">
        <v>2074</v>
      </c>
      <c r="K2417" t="s">
        <v>25</v>
      </c>
      <c r="L2417" t="s">
        <v>26</v>
      </c>
      <c r="M2417" t="s">
        <v>98</v>
      </c>
      <c r="N2417" t="s">
        <v>71</v>
      </c>
      <c r="O2417" t="s">
        <v>74</v>
      </c>
      <c r="P2417" t="s">
        <v>1900</v>
      </c>
      <c r="Q2417">
        <v>0</v>
      </c>
      <c r="R2417">
        <v>144</v>
      </c>
      <c r="S2417">
        <v>30</v>
      </c>
      <c r="T2417">
        <v>2</v>
      </c>
      <c r="U2417" t="b">
        <v>0</v>
      </c>
    </row>
    <row r="2418" spans="1:21" x14ac:dyDescent="0.25">
      <c r="A2418" t="s">
        <v>3905</v>
      </c>
      <c r="B2418" s="1">
        <v>41766</v>
      </c>
      <c r="C2418">
        <v>7</v>
      </c>
      <c r="D2418">
        <v>5</v>
      </c>
      <c r="E2418">
        <v>2014</v>
      </c>
      <c r="F2418" s="1">
        <v>41766</v>
      </c>
      <c r="G2418" t="s">
        <v>3906</v>
      </c>
      <c r="H2418" t="s">
        <v>120</v>
      </c>
      <c r="I2418" t="s">
        <v>446</v>
      </c>
      <c r="J2418" t="s">
        <v>3907</v>
      </c>
      <c r="K2418" t="s">
        <v>47</v>
      </c>
      <c r="L2418" t="s">
        <v>37</v>
      </c>
      <c r="M2418" t="s">
        <v>27</v>
      </c>
      <c r="N2418" t="s">
        <v>28</v>
      </c>
      <c r="O2418" t="s">
        <v>151</v>
      </c>
      <c r="P2418" t="s">
        <v>2831</v>
      </c>
      <c r="Q2418">
        <v>0</v>
      </c>
      <c r="R2418">
        <v>15</v>
      </c>
      <c r="S2418">
        <v>2</v>
      </c>
      <c r="T2418">
        <v>1</v>
      </c>
      <c r="U2418" t="b">
        <v>0</v>
      </c>
    </row>
    <row r="2419" spans="1:21" x14ac:dyDescent="0.25">
      <c r="A2419" t="s">
        <v>3908</v>
      </c>
      <c r="B2419" s="1">
        <v>41766</v>
      </c>
      <c r="C2419">
        <v>7</v>
      </c>
      <c r="D2419">
        <v>5</v>
      </c>
      <c r="E2419">
        <v>2014</v>
      </c>
      <c r="F2419" s="1">
        <v>41766</v>
      </c>
      <c r="G2419" t="s">
        <v>1791</v>
      </c>
      <c r="H2419" t="s">
        <v>67</v>
      </c>
      <c r="I2419" t="s">
        <v>68</v>
      </c>
      <c r="J2419" t="s">
        <v>255</v>
      </c>
      <c r="K2419" t="s">
        <v>25</v>
      </c>
      <c r="L2419" t="s">
        <v>37</v>
      </c>
      <c r="M2419" t="s">
        <v>38</v>
      </c>
      <c r="N2419" t="s">
        <v>28</v>
      </c>
      <c r="O2419" t="s">
        <v>90</v>
      </c>
      <c r="P2419" t="s">
        <v>2448</v>
      </c>
      <c r="Q2419">
        <v>0</v>
      </c>
      <c r="R2419">
        <v>523</v>
      </c>
      <c r="S2419">
        <v>204</v>
      </c>
      <c r="T2419">
        <v>7</v>
      </c>
      <c r="U2419" t="b">
        <v>1</v>
      </c>
    </row>
    <row r="2420" spans="1:21" x14ac:dyDescent="0.25">
      <c r="A2420" t="s">
        <v>3908</v>
      </c>
      <c r="B2420" s="1">
        <v>41766</v>
      </c>
      <c r="C2420">
        <v>7</v>
      </c>
      <c r="D2420">
        <v>5</v>
      </c>
      <c r="E2420">
        <v>2014</v>
      </c>
      <c r="F2420" s="1">
        <v>41766</v>
      </c>
      <c r="G2420" t="s">
        <v>1791</v>
      </c>
      <c r="H2420" t="s">
        <v>67</v>
      </c>
      <c r="I2420" t="s">
        <v>68</v>
      </c>
      <c r="J2420" t="s">
        <v>255</v>
      </c>
      <c r="K2420" t="s">
        <v>25</v>
      </c>
      <c r="L2420" t="s">
        <v>37</v>
      </c>
      <c r="M2420" t="s">
        <v>38</v>
      </c>
      <c r="N2420" t="s">
        <v>28</v>
      </c>
      <c r="O2420" t="s">
        <v>54</v>
      </c>
      <c r="P2420" t="s">
        <v>1814</v>
      </c>
      <c r="Q2420">
        <v>0</v>
      </c>
      <c r="R2420">
        <v>44</v>
      </c>
      <c r="S2420">
        <v>-3</v>
      </c>
      <c r="T2420">
        <v>1</v>
      </c>
      <c r="U2420" t="b">
        <v>0</v>
      </c>
    </row>
    <row r="2421" spans="1:21" x14ac:dyDescent="0.25">
      <c r="A2421" t="s">
        <v>3909</v>
      </c>
      <c r="B2421" s="1">
        <v>41767</v>
      </c>
      <c r="C2421">
        <v>8</v>
      </c>
      <c r="D2421">
        <v>5</v>
      </c>
      <c r="E2421">
        <v>2014</v>
      </c>
      <c r="F2421" s="1">
        <v>41767</v>
      </c>
      <c r="G2421" t="s">
        <v>2835</v>
      </c>
      <c r="H2421" t="s">
        <v>23</v>
      </c>
      <c r="I2421" t="s">
        <v>24</v>
      </c>
      <c r="J2421" t="s">
        <v>3910</v>
      </c>
      <c r="K2421" t="s">
        <v>25</v>
      </c>
      <c r="L2421" t="s">
        <v>37</v>
      </c>
      <c r="M2421" t="s">
        <v>27</v>
      </c>
      <c r="N2421" t="s">
        <v>56</v>
      </c>
      <c r="O2421" t="s">
        <v>104</v>
      </c>
      <c r="P2421" t="s">
        <v>3222</v>
      </c>
      <c r="Q2421">
        <v>1</v>
      </c>
      <c r="R2421">
        <v>68</v>
      </c>
      <c r="S2421">
        <v>-56</v>
      </c>
      <c r="T2421">
        <v>2</v>
      </c>
      <c r="U2421" t="b">
        <v>0</v>
      </c>
    </row>
    <row r="2422" spans="1:21" x14ac:dyDescent="0.25">
      <c r="A2422" t="s">
        <v>3911</v>
      </c>
      <c r="B2422" s="1">
        <v>41767</v>
      </c>
      <c r="C2422">
        <v>8</v>
      </c>
      <c r="D2422">
        <v>5</v>
      </c>
      <c r="E2422">
        <v>2014</v>
      </c>
      <c r="F2422" s="1">
        <v>41767</v>
      </c>
      <c r="G2422" t="s">
        <v>292</v>
      </c>
      <c r="H2422" t="s">
        <v>23</v>
      </c>
      <c r="I2422" t="s">
        <v>24</v>
      </c>
      <c r="J2422" t="s">
        <v>24</v>
      </c>
      <c r="K2422" t="s">
        <v>25</v>
      </c>
      <c r="L2422" t="s">
        <v>70</v>
      </c>
      <c r="M2422" t="s">
        <v>38</v>
      </c>
      <c r="N2422" t="s">
        <v>28</v>
      </c>
      <c r="O2422" t="s">
        <v>39</v>
      </c>
      <c r="P2422" t="s">
        <v>689</v>
      </c>
      <c r="Q2422">
        <v>1</v>
      </c>
      <c r="R2422">
        <v>60</v>
      </c>
      <c r="S2422">
        <v>-12</v>
      </c>
      <c r="T2422">
        <v>4</v>
      </c>
      <c r="U2422" t="b">
        <v>1</v>
      </c>
    </row>
    <row r="2423" spans="1:21" x14ac:dyDescent="0.25">
      <c r="A2423" t="s">
        <v>3912</v>
      </c>
      <c r="B2423" s="1">
        <v>41767</v>
      </c>
      <c r="C2423">
        <v>8</v>
      </c>
      <c r="D2423">
        <v>5</v>
      </c>
      <c r="E2423">
        <v>2014</v>
      </c>
      <c r="F2423" s="1">
        <v>41767</v>
      </c>
      <c r="G2423" t="s">
        <v>3458</v>
      </c>
      <c r="H2423" t="s">
        <v>61</v>
      </c>
      <c r="I2423" t="s">
        <v>693</v>
      </c>
      <c r="J2423" t="s">
        <v>3913</v>
      </c>
      <c r="K2423" t="s">
        <v>36</v>
      </c>
      <c r="L2423" t="s">
        <v>37</v>
      </c>
      <c r="M2423" t="s">
        <v>38</v>
      </c>
      <c r="N2423" t="s">
        <v>28</v>
      </c>
      <c r="O2423" t="s">
        <v>227</v>
      </c>
      <c r="P2423" t="s">
        <v>3914</v>
      </c>
      <c r="Q2423">
        <v>0</v>
      </c>
      <c r="R2423">
        <v>18</v>
      </c>
      <c r="S2423">
        <v>6</v>
      </c>
      <c r="T2423">
        <v>2</v>
      </c>
      <c r="U2423" t="b">
        <v>0</v>
      </c>
    </row>
    <row r="2424" spans="1:21" x14ac:dyDescent="0.25">
      <c r="A2424" t="s">
        <v>3912</v>
      </c>
      <c r="B2424" s="1">
        <v>41767</v>
      </c>
      <c r="C2424">
        <v>8</v>
      </c>
      <c r="D2424">
        <v>5</v>
      </c>
      <c r="E2424">
        <v>2014</v>
      </c>
      <c r="F2424" s="1">
        <v>41767</v>
      </c>
      <c r="G2424" t="s">
        <v>3458</v>
      </c>
      <c r="H2424" t="s">
        <v>61</v>
      </c>
      <c r="I2424" t="s">
        <v>693</v>
      </c>
      <c r="J2424" t="s">
        <v>3913</v>
      </c>
      <c r="K2424" t="s">
        <v>36</v>
      </c>
      <c r="L2424" t="s">
        <v>37</v>
      </c>
      <c r="M2424" t="s">
        <v>38</v>
      </c>
      <c r="N2424" t="s">
        <v>28</v>
      </c>
      <c r="O2424" t="s">
        <v>54</v>
      </c>
      <c r="P2424" t="s">
        <v>1115</v>
      </c>
      <c r="Q2424">
        <v>0</v>
      </c>
      <c r="R2424">
        <v>735</v>
      </c>
      <c r="S2424">
        <v>131</v>
      </c>
      <c r="T2424">
        <v>4</v>
      </c>
      <c r="U2424" t="b">
        <v>0</v>
      </c>
    </row>
    <row r="2425" spans="1:21" x14ac:dyDescent="0.25">
      <c r="A2425" t="s">
        <v>3915</v>
      </c>
      <c r="B2425" s="1">
        <v>41768</v>
      </c>
      <c r="C2425">
        <v>9</v>
      </c>
      <c r="D2425">
        <v>5</v>
      </c>
      <c r="E2425">
        <v>2014</v>
      </c>
      <c r="F2425" s="1">
        <v>41768</v>
      </c>
      <c r="G2425" t="s">
        <v>580</v>
      </c>
      <c r="H2425" t="s">
        <v>67</v>
      </c>
      <c r="I2425" t="s">
        <v>68</v>
      </c>
      <c r="J2425" t="s">
        <v>1089</v>
      </c>
      <c r="K2425" t="s">
        <v>25</v>
      </c>
      <c r="L2425" t="s">
        <v>26</v>
      </c>
      <c r="M2425" t="s">
        <v>268</v>
      </c>
      <c r="N2425" t="s">
        <v>28</v>
      </c>
      <c r="O2425" t="s">
        <v>227</v>
      </c>
      <c r="P2425" t="s">
        <v>3769</v>
      </c>
      <c r="Q2425">
        <v>1</v>
      </c>
      <c r="R2425">
        <v>7</v>
      </c>
      <c r="S2425">
        <v>-3</v>
      </c>
      <c r="T2425">
        <v>2</v>
      </c>
      <c r="U2425" t="b">
        <v>0</v>
      </c>
    </row>
    <row r="2426" spans="1:21" x14ac:dyDescent="0.25">
      <c r="A2426" t="s">
        <v>3915</v>
      </c>
      <c r="B2426" s="1">
        <v>41768</v>
      </c>
      <c r="C2426">
        <v>9</v>
      </c>
      <c r="D2426">
        <v>5</v>
      </c>
      <c r="E2426">
        <v>2014</v>
      </c>
      <c r="F2426" s="1">
        <v>41768</v>
      </c>
      <c r="G2426" t="s">
        <v>580</v>
      </c>
      <c r="H2426" t="s">
        <v>67</v>
      </c>
      <c r="I2426" t="s">
        <v>68</v>
      </c>
      <c r="J2426" t="s">
        <v>1089</v>
      </c>
      <c r="K2426" t="s">
        <v>25</v>
      </c>
      <c r="L2426" t="s">
        <v>26</v>
      </c>
      <c r="M2426" t="s">
        <v>268</v>
      </c>
      <c r="N2426" t="s">
        <v>56</v>
      </c>
      <c r="O2426" t="s">
        <v>104</v>
      </c>
      <c r="P2426" t="s">
        <v>623</v>
      </c>
      <c r="Q2426">
        <v>1</v>
      </c>
      <c r="R2426">
        <v>327</v>
      </c>
      <c r="S2426">
        <v>-39</v>
      </c>
      <c r="T2426">
        <v>1</v>
      </c>
      <c r="U2426" t="b">
        <v>1</v>
      </c>
    </row>
    <row r="2427" spans="1:21" x14ac:dyDescent="0.25">
      <c r="A2427" t="s">
        <v>3916</v>
      </c>
      <c r="B2427" s="1">
        <v>41768</v>
      </c>
      <c r="C2427">
        <v>9</v>
      </c>
      <c r="D2427">
        <v>5</v>
      </c>
      <c r="E2427">
        <v>2014</v>
      </c>
      <c r="F2427" s="1">
        <v>41768</v>
      </c>
      <c r="G2427" t="s">
        <v>1202</v>
      </c>
      <c r="H2427" t="s">
        <v>61</v>
      </c>
      <c r="I2427" t="s">
        <v>108</v>
      </c>
      <c r="J2427" t="s">
        <v>1870</v>
      </c>
      <c r="K2427" t="s">
        <v>36</v>
      </c>
      <c r="L2427" t="s">
        <v>37</v>
      </c>
      <c r="M2427" t="s">
        <v>98</v>
      </c>
      <c r="N2427" t="s">
        <v>28</v>
      </c>
      <c r="O2427" t="s">
        <v>48</v>
      </c>
      <c r="P2427" t="s">
        <v>1228</v>
      </c>
      <c r="Q2427">
        <v>0</v>
      </c>
      <c r="R2427">
        <v>48</v>
      </c>
      <c r="S2427">
        <v>2</v>
      </c>
      <c r="T2427">
        <v>3</v>
      </c>
      <c r="U2427" t="b">
        <v>0</v>
      </c>
    </row>
    <row r="2428" spans="1:21" x14ac:dyDescent="0.25">
      <c r="A2428" t="s">
        <v>3916</v>
      </c>
      <c r="B2428" s="1">
        <v>41768</v>
      </c>
      <c r="C2428">
        <v>9</v>
      </c>
      <c r="D2428">
        <v>5</v>
      </c>
      <c r="E2428">
        <v>2014</v>
      </c>
      <c r="F2428" s="1">
        <v>41768</v>
      </c>
      <c r="G2428" t="s">
        <v>1202</v>
      </c>
      <c r="H2428" t="s">
        <v>61</v>
      </c>
      <c r="I2428" t="s">
        <v>108</v>
      </c>
      <c r="J2428" t="s">
        <v>1870</v>
      </c>
      <c r="K2428" t="s">
        <v>36</v>
      </c>
      <c r="L2428" t="s">
        <v>37</v>
      </c>
      <c r="M2428" t="s">
        <v>98</v>
      </c>
      <c r="N2428" t="s">
        <v>28</v>
      </c>
      <c r="O2428" t="s">
        <v>151</v>
      </c>
      <c r="P2428" t="s">
        <v>3917</v>
      </c>
      <c r="Q2428">
        <v>0</v>
      </c>
      <c r="R2428">
        <v>13</v>
      </c>
      <c r="S2428">
        <v>3</v>
      </c>
      <c r="T2428">
        <v>1</v>
      </c>
      <c r="U2428" t="b">
        <v>0</v>
      </c>
    </row>
    <row r="2429" spans="1:21" x14ac:dyDescent="0.25">
      <c r="A2429" t="s">
        <v>3916</v>
      </c>
      <c r="B2429" s="1">
        <v>41768</v>
      </c>
      <c r="C2429">
        <v>9</v>
      </c>
      <c r="D2429">
        <v>5</v>
      </c>
      <c r="E2429">
        <v>2014</v>
      </c>
      <c r="F2429" s="1">
        <v>41768</v>
      </c>
      <c r="G2429" t="s">
        <v>1202</v>
      </c>
      <c r="H2429" t="s">
        <v>61</v>
      </c>
      <c r="I2429" t="s">
        <v>108</v>
      </c>
      <c r="J2429" t="s">
        <v>1870</v>
      </c>
      <c r="K2429" t="s">
        <v>36</v>
      </c>
      <c r="L2429" t="s">
        <v>37</v>
      </c>
      <c r="M2429" t="s">
        <v>98</v>
      </c>
      <c r="N2429" t="s">
        <v>28</v>
      </c>
      <c r="O2429" t="s">
        <v>54</v>
      </c>
      <c r="P2429" t="s">
        <v>561</v>
      </c>
      <c r="Q2429">
        <v>0</v>
      </c>
      <c r="R2429">
        <v>230</v>
      </c>
      <c r="S2429">
        <v>5</v>
      </c>
      <c r="T2429">
        <v>2</v>
      </c>
      <c r="U2429" t="b">
        <v>0</v>
      </c>
    </row>
    <row r="2430" spans="1:21" x14ac:dyDescent="0.25">
      <c r="A2430" t="s">
        <v>3918</v>
      </c>
      <c r="B2430" s="1">
        <v>41768</v>
      </c>
      <c r="C2430">
        <v>9</v>
      </c>
      <c r="D2430">
        <v>5</v>
      </c>
      <c r="E2430">
        <v>2014</v>
      </c>
      <c r="F2430" s="1">
        <v>41768</v>
      </c>
      <c r="G2430" t="s">
        <v>2721</v>
      </c>
      <c r="H2430" t="s">
        <v>33</v>
      </c>
      <c r="I2430" t="s">
        <v>347</v>
      </c>
      <c r="J2430" t="s">
        <v>347</v>
      </c>
      <c r="K2430" t="s">
        <v>36</v>
      </c>
      <c r="L2430" t="s">
        <v>37</v>
      </c>
      <c r="M2430" t="s">
        <v>38</v>
      </c>
      <c r="N2430" t="s">
        <v>28</v>
      </c>
      <c r="O2430" t="s">
        <v>54</v>
      </c>
      <c r="P2430" t="s">
        <v>1663</v>
      </c>
      <c r="Q2430">
        <v>0</v>
      </c>
      <c r="R2430">
        <v>386</v>
      </c>
      <c r="S2430">
        <v>90</v>
      </c>
      <c r="T2430">
        <v>7</v>
      </c>
      <c r="U2430" t="b">
        <v>0</v>
      </c>
    </row>
    <row r="2431" spans="1:21" x14ac:dyDescent="0.25">
      <c r="A2431" t="s">
        <v>3919</v>
      </c>
      <c r="B2431" s="1">
        <v>41768</v>
      </c>
      <c r="C2431">
        <v>9</v>
      </c>
      <c r="D2431">
        <v>5</v>
      </c>
      <c r="E2431">
        <v>2014</v>
      </c>
      <c r="F2431" s="1">
        <v>41768</v>
      </c>
      <c r="G2431" t="s">
        <v>3843</v>
      </c>
      <c r="H2431" t="s">
        <v>33</v>
      </c>
      <c r="I2431" t="s">
        <v>313</v>
      </c>
      <c r="J2431" t="s">
        <v>1436</v>
      </c>
      <c r="K2431" t="s">
        <v>36</v>
      </c>
      <c r="L2431" t="s">
        <v>70</v>
      </c>
      <c r="M2431" t="s">
        <v>38</v>
      </c>
      <c r="N2431" t="s">
        <v>28</v>
      </c>
      <c r="O2431" t="s">
        <v>151</v>
      </c>
      <c r="P2431" t="s">
        <v>2430</v>
      </c>
      <c r="Q2431">
        <v>0</v>
      </c>
      <c r="R2431">
        <v>97</v>
      </c>
      <c r="S2431">
        <v>23</v>
      </c>
      <c r="T2431">
        <v>7</v>
      </c>
      <c r="U2431" t="b">
        <v>1</v>
      </c>
    </row>
    <row r="2432" spans="1:21" x14ac:dyDescent="0.25">
      <c r="A2432" t="s">
        <v>3920</v>
      </c>
      <c r="B2432" s="1">
        <v>41768</v>
      </c>
      <c r="C2432">
        <v>9</v>
      </c>
      <c r="D2432">
        <v>5</v>
      </c>
      <c r="E2432">
        <v>2014</v>
      </c>
      <c r="F2432" s="1">
        <v>41768</v>
      </c>
      <c r="G2432" t="s">
        <v>622</v>
      </c>
      <c r="H2432" t="s">
        <v>33</v>
      </c>
      <c r="I2432" t="s">
        <v>528</v>
      </c>
      <c r="J2432" t="s">
        <v>3921</v>
      </c>
      <c r="K2432" t="s">
        <v>36</v>
      </c>
      <c r="L2432" t="s">
        <v>37</v>
      </c>
      <c r="M2432" t="s">
        <v>38</v>
      </c>
      <c r="N2432" t="s">
        <v>28</v>
      </c>
      <c r="O2432" t="s">
        <v>48</v>
      </c>
      <c r="P2432" t="s">
        <v>76</v>
      </c>
      <c r="Q2432">
        <v>0</v>
      </c>
      <c r="R2432">
        <v>97</v>
      </c>
      <c r="S2432">
        <v>17</v>
      </c>
      <c r="T2432">
        <v>2</v>
      </c>
      <c r="U2432" t="b">
        <v>0</v>
      </c>
    </row>
    <row r="2433" spans="1:21" x14ac:dyDescent="0.25">
      <c r="A2433" t="s">
        <v>3920</v>
      </c>
      <c r="B2433" s="1">
        <v>41768</v>
      </c>
      <c r="C2433">
        <v>9</v>
      </c>
      <c r="D2433">
        <v>5</v>
      </c>
      <c r="E2433">
        <v>2014</v>
      </c>
      <c r="F2433" s="1">
        <v>41768</v>
      </c>
      <c r="G2433" t="s">
        <v>622</v>
      </c>
      <c r="H2433" t="s">
        <v>33</v>
      </c>
      <c r="I2433" t="s">
        <v>528</v>
      </c>
      <c r="J2433" t="s">
        <v>3921</v>
      </c>
      <c r="K2433" t="s">
        <v>36</v>
      </c>
      <c r="L2433" t="s">
        <v>37</v>
      </c>
      <c r="M2433" t="s">
        <v>38</v>
      </c>
      <c r="N2433" t="s">
        <v>28</v>
      </c>
      <c r="O2433" t="s">
        <v>48</v>
      </c>
      <c r="P2433" t="s">
        <v>1410</v>
      </c>
      <c r="Q2433">
        <v>0</v>
      </c>
      <c r="R2433">
        <v>149</v>
      </c>
      <c r="S2433">
        <v>36</v>
      </c>
      <c r="T2433">
        <v>3</v>
      </c>
      <c r="U2433" t="b">
        <v>0</v>
      </c>
    </row>
    <row r="2434" spans="1:21" x14ac:dyDescent="0.25">
      <c r="A2434" t="s">
        <v>3920</v>
      </c>
      <c r="B2434" s="1">
        <v>41768</v>
      </c>
      <c r="C2434">
        <v>9</v>
      </c>
      <c r="D2434">
        <v>5</v>
      </c>
      <c r="E2434">
        <v>2014</v>
      </c>
      <c r="F2434" s="1">
        <v>41768</v>
      </c>
      <c r="G2434" t="s">
        <v>622</v>
      </c>
      <c r="H2434" t="s">
        <v>33</v>
      </c>
      <c r="I2434" t="s">
        <v>528</v>
      </c>
      <c r="J2434" t="s">
        <v>3921</v>
      </c>
      <c r="K2434" t="s">
        <v>36</v>
      </c>
      <c r="L2434" t="s">
        <v>37</v>
      </c>
      <c r="M2434" t="s">
        <v>38</v>
      </c>
      <c r="N2434" t="s">
        <v>28</v>
      </c>
      <c r="O2434" t="s">
        <v>227</v>
      </c>
      <c r="P2434" t="s">
        <v>1241</v>
      </c>
      <c r="Q2434">
        <v>0</v>
      </c>
      <c r="R2434">
        <v>31</v>
      </c>
      <c r="S2434">
        <v>10</v>
      </c>
      <c r="T2434">
        <v>3</v>
      </c>
      <c r="U2434" t="b">
        <v>1</v>
      </c>
    </row>
    <row r="2435" spans="1:21" x14ac:dyDescent="0.25">
      <c r="A2435" t="s">
        <v>3920</v>
      </c>
      <c r="B2435" s="1">
        <v>41768</v>
      </c>
      <c r="C2435">
        <v>9</v>
      </c>
      <c r="D2435">
        <v>5</v>
      </c>
      <c r="E2435">
        <v>2014</v>
      </c>
      <c r="F2435" s="1">
        <v>41768</v>
      </c>
      <c r="G2435" t="s">
        <v>622</v>
      </c>
      <c r="H2435" t="s">
        <v>33</v>
      </c>
      <c r="I2435" t="s">
        <v>528</v>
      </c>
      <c r="J2435" t="s">
        <v>3921</v>
      </c>
      <c r="K2435" t="s">
        <v>36</v>
      </c>
      <c r="L2435" t="s">
        <v>37</v>
      </c>
      <c r="M2435" t="s">
        <v>38</v>
      </c>
      <c r="N2435" t="s">
        <v>28</v>
      </c>
      <c r="O2435" t="s">
        <v>54</v>
      </c>
      <c r="P2435" t="s">
        <v>3006</v>
      </c>
      <c r="Q2435">
        <v>0</v>
      </c>
      <c r="R2435">
        <v>714</v>
      </c>
      <c r="S2435">
        <v>56</v>
      </c>
      <c r="T2435">
        <v>4</v>
      </c>
      <c r="U2435" t="b">
        <v>1</v>
      </c>
    </row>
    <row r="2436" spans="1:21" x14ac:dyDescent="0.25">
      <c r="A2436" t="s">
        <v>3922</v>
      </c>
      <c r="B2436" s="1">
        <v>41769</v>
      </c>
      <c r="C2436">
        <v>10</v>
      </c>
      <c r="D2436">
        <v>5</v>
      </c>
      <c r="E2436">
        <v>2014</v>
      </c>
      <c r="F2436" s="1">
        <v>41769</v>
      </c>
      <c r="G2436" t="s">
        <v>3923</v>
      </c>
      <c r="H2436" t="s">
        <v>44</v>
      </c>
      <c r="I2436" t="s">
        <v>178</v>
      </c>
      <c r="J2436" t="s">
        <v>2714</v>
      </c>
      <c r="K2436" t="s">
        <v>47</v>
      </c>
      <c r="L2436" t="s">
        <v>70</v>
      </c>
      <c r="M2436" t="s">
        <v>38</v>
      </c>
      <c r="N2436" t="s">
        <v>28</v>
      </c>
      <c r="O2436" t="s">
        <v>111</v>
      </c>
      <c r="P2436" t="s">
        <v>3738</v>
      </c>
      <c r="Q2436">
        <v>0</v>
      </c>
      <c r="R2436">
        <v>45</v>
      </c>
      <c r="S2436">
        <v>12</v>
      </c>
      <c r="T2436">
        <v>1</v>
      </c>
      <c r="U2436" t="b">
        <v>1</v>
      </c>
    </row>
    <row r="2437" spans="1:21" x14ac:dyDescent="0.25">
      <c r="A2437" t="s">
        <v>3924</v>
      </c>
      <c r="B2437" s="1">
        <v>41770</v>
      </c>
      <c r="C2437">
        <v>11</v>
      </c>
      <c r="D2437">
        <v>5</v>
      </c>
      <c r="E2437">
        <v>2014</v>
      </c>
      <c r="F2437" s="1">
        <v>41770</v>
      </c>
      <c r="G2437" t="s">
        <v>885</v>
      </c>
      <c r="H2437" t="s">
        <v>33</v>
      </c>
      <c r="I2437" t="s">
        <v>80</v>
      </c>
      <c r="J2437" t="s">
        <v>80</v>
      </c>
      <c r="K2437" t="s">
        <v>36</v>
      </c>
      <c r="L2437" t="s">
        <v>37</v>
      </c>
      <c r="M2437" t="s">
        <v>268</v>
      </c>
      <c r="N2437" t="s">
        <v>71</v>
      </c>
      <c r="O2437" t="s">
        <v>295</v>
      </c>
      <c r="P2437" t="s">
        <v>2963</v>
      </c>
      <c r="Q2437">
        <v>0</v>
      </c>
      <c r="R2437">
        <v>120</v>
      </c>
      <c r="S2437">
        <v>44</v>
      </c>
      <c r="T2437">
        <v>6</v>
      </c>
      <c r="U2437" t="b">
        <v>0</v>
      </c>
    </row>
    <row r="2438" spans="1:21" x14ac:dyDescent="0.25">
      <c r="A2438" t="s">
        <v>3924</v>
      </c>
      <c r="B2438" s="1">
        <v>41770</v>
      </c>
      <c r="C2438">
        <v>11</v>
      </c>
      <c r="D2438">
        <v>5</v>
      </c>
      <c r="E2438">
        <v>2014</v>
      </c>
      <c r="F2438" s="1">
        <v>41770</v>
      </c>
      <c r="G2438" t="s">
        <v>885</v>
      </c>
      <c r="H2438" t="s">
        <v>33</v>
      </c>
      <c r="I2438" t="s">
        <v>80</v>
      </c>
      <c r="J2438" t="s">
        <v>80</v>
      </c>
      <c r="K2438" t="s">
        <v>36</v>
      </c>
      <c r="L2438" t="s">
        <v>37</v>
      </c>
      <c r="M2438" t="s">
        <v>268</v>
      </c>
      <c r="N2438" t="s">
        <v>28</v>
      </c>
      <c r="O2438" t="s">
        <v>54</v>
      </c>
      <c r="P2438" t="s">
        <v>3925</v>
      </c>
      <c r="Q2438">
        <v>0</v>
      </c>
      <c r="R2438">
        <v>52</v>
      </c>
      <c r="S2438">
        <v>-13</v>
      </c>
      <c r="T2438">
        <v>6</v>
      </c>
      <c r="U2438" t="b">
        <v>1</v>
      </c>
    </row>
    <row r="2439" spans="1:21" x14ac:dyDescent="0.25">
      <c r="A2439" t="s">
        <v>3926</v>
      </c>
      <c r="B2439" s="1">
        <v>41770</v>
      </c>
      <c r="C2439">
        <v>11</v>
      </c>
      <c r="D2439">
        <v>5</v>
      </c>
      <c r="E2439">
        <v>2014</v>
      </c>
      <c r="F2439" s="1">
        <v>41770</v>
      </c>
      <c r="G2439" t="s">
        <v>384</v>
      </c>
      <c r="H2439" t="s">
        <v>33</v>
      </c>
      <c r="I2439" t="s">
        <v>1170</v>
      </c>
      <c r="J2439" t="s">
        <v>2646</v>
      </c>
      <c r="K2439" t="s">
        <v>36</v>
      </c>
      <c r="L2439" t="s">
        <v>37</v>
      </c>
      <c r="M2439" t="s">
        <v>27</v>
      </c>
      <c r="N2439" t="s">
        <v>71</v>
      </c>
      <c r="O2439" t="s">
        <v>74</v>
      </c>
      <c r="P2439" t="s">
        <v>1449</v>
      </c>
      <c r="Q2439">
        <v>0</v>
      </c>
      <c r="R2439">
        <v>911</v>
      </c>
      <c r="S2439">
        <v>202</v>
      </c>
      <c r="T2439">
        <v>7</v>
      </c>
      <c r="U2439" t="b">
        <v>0</v>
      </c>
    </row>
    <row r="2440" spans="1:21" x14ac:dyDescent="0.25">
      <c r="A2440" t="s">
        <v>3927</v>
      </c>
      <c r="B2440" s="1">
        <v>41770</v>
      </c>
      <c r="C2440">
        <v>11</v>
      </c>
      <c r="D2440">
        <v>5</v>
      </c>
      <c r="E2440">
        <v>2014</v>
      </c>
      <c r="F2440" s="1">
        <v>41770</v>
      </c>
      <c r="G2440" t="s">
        <v>597</v>
      </c>
      <c r="H2440" t="s">
        <v>67</v>
      </c>
      <c r="I2440" t="s">
        <v>496</v>
      </c>
      <c r="J2440" t="s">
        <v>2074</v>
      </c>
      <c r="K2440" t="s">
        <v>25</v>
      </c>
      <c r="L2440" t="s">
        <v>37</v>
      </c>
      <c r="M2440" t="s">
        <v>27</v>
      </c>
      <c r="N2440" t="s">
        <v>28</v>
      </c>
      <c r="O2440" t="s">
        <v>48</v>
      </c>
      <c r="P2440" t="s">
        <v>1296</v>
      </c>
      <c r="Q2440">
        <v>0</v>
      </c>
      <c r="R2440">
        <v>50</v>
      </c>
      <c r="S2440">
        <v>25</v>
      </c>
      <c r="T2440">
        <v>5</v>
      </c>
      <c r="U2440" t="b">
        <v>0</v>
      </c>
    </row>
    <row r="2441" spans="1:21" x14ac:dyDescent="0.25">
      <c r="A2441" t="s">
        <v>3928</v>
      </c>
      <c r="B2441" s="1">
        <v>41770</v>
      </c>
      <c r="C2441">
        <v>11</v>
      </c>
      <c r="D2441">
        <v>5</v>
      </c>
      <c r="E2441">
        <v>2014</v>
      </c>
      <c r="F2441" s="1">
        <v>41770</v>
      </c>
      <c r="G2441" t="s">
        <v>455</v>
      </c>
      <c r="H2441" t="s">
        <v>33</v>
      </c>
      <c r="I2441" t="s">
        <v>80</v>
      </c>
      <c r="J2441" t="s">
        <v>80</v>
      </c>
      <c r="K2441" t="s">
        <v>36</v>
      </c>
      <c r="L2441" t="s">
        <v>37</v>
      </c>
      <c r="M2441" t="s">
        <v>38</v>
      </c>
      <c r="N2441" t="s">
        <v>28</v>
      </c>
      <c r="O2441" t="s">
        <v>48</v>
      </c>
      <c r="P2441" t="s">
        <v>755</v>
      </c>
      <c r="Q2441">
        <v>0</v>
      </c>
      <c r="R2441">
        <v>113</v>
      </c>
      <c r="S2441">
        <v>-5</v>
      </c>
      <c r="T2441">
        <v>5</v>
      </c>
      <c r="U2441" t="b">
        <v>0</v>
      </c>
    </row>
    <row r="2442" spans="1:21" x14ac:dyDescent="0.25">
      <c r="A2442" t="s">
        <v>3928</v>
      </c>
      <c r="B2442" s="1">
        <v>41770</v>
      </c>
      <c r="C2442">
        <v>11</v>
      </c>
      <c r="D2442">
        <v>5</v>
      </c>
      <c r="E2442">
        <v>2014</v>
      </c>
      <c r="F2442" s="1">
        <v>41770</v>
      </c>
      <c r="G2442" t="s">
        <v>455</v>
      </c>
      <c r="H2442" t="s">
        <v>33</v>
      </c>
      <c r="I2442" t="s">
        <v>80</v>
      </c>
      <c r="J2442" t="s">
        <v>80</v>
      </c>
      <c r="K2442" t="s">
        <v>36</v>
      </c>
      <c r="L2442" t="s">
        <v>37</v>
      </c>
      <c r="M2442" t="s">
        <v>38</v>
      </c>
      <c r="N2442" t="s">
        <v>28</v>
      </c>
      <c r="O2442" t="s">
        <v>48</v>
      </c>
      <c r="P2442" t="s">
        <v>2706</v>
      </c>
      <c r="Q2442">
        <v>0</v>
      </c>
      <c r="R2442">
        <v>80</v>
      </c>
      <c r="S2442">
        <v>20</v>
      </c>
      <c r="T2442">
        <v>2</v>
      </c>
      <c r="U2442" t="b">
        <v>0</v>
      </c>
    </row>
    <row r="2443" spans="1:21" x14ac:dyDescent="0.25">
      <c r="A2443" t="s">
        <v>3928</v>
      </c>
      <c r="B2443" s="1">
        <v>41770</v>
      </c>
      <c r="C2443">
        <v>11</v>
      </c>
      <c r="D2443">
        <v>5</v>
      </c>
      <c r="E2443">
        <v>2014</v>
      </c>
      <c r="F2443" s="1">
        <v>41770</v>
      </c>
      <c r="G2443" t="s">
        <v>455</v>
      </c>
      <c r="H2443" t="s">
        <v>33</v>
      </c>
      <c r="I2443" t="s">
        <v>80</v>
      </c>
      <c r="J2443" t="s">
        <v>80</v>
      </c>
      <c r="K2443" t="s">
        <v>36</v>
      </c>
      <c r="L2443" t="s">
        <v>37</v>
      </c>
      <c r="M2443" t="s">
        <v>38</v>
      </c>
      <c r="N2443" t="s">
        <v>28</v>
      </c>
      <c r="O2443" t="s">
        <v>39</v>
      </c>
      <c r="P2443" t="s">
        <v>565</v>
      </c>
      <c r="Q2443">
        <v>0</v>
      </c>
      <c r="R2443">
        <v>24</v>
      </c>
      <c r="S2443">
        <v>8</v>
      </c>
      <c r="T2443">
        <v>2</v>
      </c>
      <c r="U2443" t="b">
        <v>1</v>
      </c>
    </row>
    <row r="2444" spans="1:21" x14ac:dyDescent="0.25">
      <c r="A2444" t="s">
        <v>3928</v>
      </c>
      <c r="B2444" s="1">
        <v>41770</v>
      </c>
      <c r="C2444">
        <v>11</v>
      </c>
      <c r="D2444">
        <v>5</v>
      </c>
      <c r="E2444">
        <v>2014</v>
      </c>
      <c r="F2444" s="1">
        <v>41770</v>
      </c>
      <c r="G2444" t="s">
        <v>455</v>
      </c>
      <c r="H2444" t="s">
        <v>33</v>
      </c>
      <c r="I2444" t="s">
        <v>80</v>
      </c>
      <c r="J2444" t="s">
        <v>80</v>
      </c>
      <c r="K2444" t="s">
        <v>36</v>
      </c>
      <c r="L2444" t="s">
        <v>37</v>
      </c>
      <c r="M2444" t="s">
        <v>38</v>
      </c>
      <c r="N2444" t="s">
        <v>28</v>
      </c>
      <c r="O2444" t="s">
        <v>151</v>
      </c>
      <c r="P2444" t="s">
        <v>3929</v>
      </c>
      <c r="Q2444">
        <v>0</v>
      </c>
      <c r="R2444">
        <v>59</v>
      </c>
      <c r="S2444">
        <v>18</v>
      </c>
      <c r="T2444">
        <v>6</v>
      </c>
      <c r="U2444" t="b">
        <v>1</v>
      </c>
    </row>
    <row r="2445" spans="1:21" x14ac:dyDescent="0.25">
      <c r="A2445" t="s">
        <v>3928</v>
      </c>
      <c r="B2445" s="1">
        <v>41770</v>
      </c>
      <c r="C2445">
        <v>11</v>
      </c>
      <c r="D2445">
        <v>5</v>
      </c>
      <c r="E2445">
        <v>2014</v>
      </c>
      <c r="F2445" s="1">
        <v>41770</v>
      </c>
      <c r="G2445" t="s">
        <v>455</v>
      </c>
      <c r="H2445" t="s">
        <v>33</v>
      </c>
      <c r="I2445" t="s">
        <v>80</v>
      </c>
      <c r="J2445" t="s">
        <v>80</v>
      </c>
      <c r="K2445" t="s">
        <v>36</v>
      </c>
      <c r="L2445" t="s">
        <v>37</v>
      </c>
      <c r="M2445" t="s">
        <v>38</v>
      </c>
      <c r="N2445" t="s">
        <v>28</v>
      </c>
      <c r="O2445" t="s">
        <v>227</v>
      </c>
      <c r="P2445" t="s">
        <v>3930</v>
      </c>
      <c r="Q2445">
        <v>0</v>
      </c>
      <c r="R2445">
        <v>13</v>
      </c>
      <c r="S2445">
        <v>2</v>
      </c>
      <c r="T2445">
        <v>2</v>
      </c>
      <c r="U2445" t="b">
        <v>0</v>
      </c>
    </row>
    <row r="2446" spans="1:21" x14ac:dyDescent="0.25">
      <c r="A2446" t="s">
        <v>3928</v>
      </c>
      <c r="B2446" s="1">
        <v>41770</v>
      </c>
      <c r="C2446">
        <v>11</v>
      </c>
      <c r="D2446">
        <v>5</v>
      </c>
      <c r="E2446">
        <v>2014</v>
      </c>
      <c r="F2446" s="1">
        <v>41770</v>
      </c>
      <c r="G2446" t="s">
        <v>455</v>
      </c>
      <c r="H2446" t="s">
        <v>33</v>
      </c>
      <c r="I2446" t="s">
        <v>80</v>
      </c>
      <c r="J2446" t="s">
        <v>80</v>
      </c>
      <c r="K2446" t="s">
        <v>36</v>
      </c>
      <c r="L2446" t="s">
        <v>37</v>
      </c>
      <c r="M2446" t="s">
        <v>38</v>
      </c>
      <c r="N2446" t="s">
        <v>28</v>
      </c>
      <c r="O2446" t="s">
        <v>29</v>
      </c>
      <c r="P2446" t="s">
        <v>3931</v>
      </c>
      <c r="Q2446">
        <v>0</v>
      </c>
      <c r="R2446">
        <v>27</v>
      </c>
      <c r="S2446">
        <v>8</v>
      </c>
      <c r="T2446">
        <v>1</v>
      </c>
      <c r="U2446" t="b">
        <v>0</v>
      </c>
    </row>
    <row r="2447" spans="1:21" x14ac:dyDescent="0.25">
      <c r="A2447" t="s">
        <v>3928</v>
      </c>
      <c r="B2447" s="1">
        <v>41770</v>
      </c>
      <c r="C2447">
        <v>11</v>
      </c>
      <c r="D2447">
        <v>5</v>
      </c>
      <c r="E2447">
        <v>2014</v>
      </c>
      <c r="F2447" s="1">
        <v>41770</v>
      </c>
      <c r="G2447" t="s">
        <v>455</v>
      </c>
      <c r="H2447" t="s">
        <v>33</v>
      </c>
      <c r="I2447" t="s">
        <v>80</v>
      </c>
      <c r="J2447" t="s">
        <v>80</v>
      </c>
      <c r="K2447" t="s">
        <v>36</v>
      </c>
      <c r="L2447" t="s">
        <v>37</v>
      </c>
      <c r="M2447" t="s">
        <v>38</v>
      </c>
      <c r="N2447" t="s">
        <v>56</v>
      </c>
      <c r="O2447" t="s">
        <v>81</v>
      </c>
      <c r="P2447" t="s">
        <v>2754</v>
      </c>
      <c r="Q2447">
        <v>0</v>
      </c>
      <c r="R2447">
        <v>202</v>
      </c>
      <c r="S2447">
        <v>83</v>
      </c>
      <c r="T2447">
        <v>2</v>
      </c>
      <c r="U2447" t="b">
        <v>0</v>
      </c>
    </row>
    <row r="2448" spans="1:21" x14ac:dyDescent="0.25">
      <c r="A2448" t="s">
        <v>3932</v>
      </c>
      <c r="B2448" s="1">
        <v>41770</v>
      </c>
      <c r="C2448">
        <v>11</v>
      </c>
      <c r="D2448">
        <v>5</v>
      </c>
      <c r="E2448">
        <v>2014</v>
      </c>
      <c r="F2448" s="1">
        <v>41770</v>
      </c>
      <c r="G2448" t="s">
        <v>1661</v>
      </c>
      <c r="H2448" t="s">
        <v>44</v>
      </c>
      <c r="I2448" t="s">
        <v>178</v>
      </c>
      <c r="J2448" t="s">
        <v>179</v>
      </c>
      <c r="K2448" t="s">
        <v>47</v>
      </c>
      <c r="L2448" t="s">
        <v>37</v>
      </c>
      <c r="M2448" t="s">
        <v>38</v>
      </c>
      <c r="N2448" t="s">
        <v>71</v>
      </c>
      <c r="O2448" t="s">
        <v>72</v>
      </c>
      <c r="P2448" t="s">
        <v>1299</v>
      </c>
      <c r="Q2448">
        <v>0</v>
      </c>
      <c r="R2448">
        <v>430</v>
      </c>
      <c r="S2448">
        <v>95</v>
      </c>
      <c r="T2448">
        <v>3</v>
      </c>
      <c r="U2448" t="b">
        <v>0</v>
      </c>
    </row>
    <row r="2449" spans="1:21" x14ac:dyDescent="0.25">
      <c r="A2449" t="s">
        <v>3932</v>
      </c>
      <c r="B2449" s="1">
        <v>41770</v>
      </c>
      <c r="C2449">
        <v>11</v>
      </c>
      <c r="D2449">
        <v>5</v>
      </c>
      <c r="E2449">
        <v>2014</v>
      </c>
      <c r="F2449" s="1">
        <v>41770</v>
      </c>
      <c r="G2449" t="s">
        <v>1661</v>
      </c>
      <c r="H2449" t="s">
        <v>44</v>
      </c>
      <c r="I2449" t="s">
        <v>178</v>
      </c>
      <c r="J2449" t="s">
        <v>179</v>
      </c>
      <c r="K2449" t="s">
        <v>47</v>
      </c>
      <c r="L2449" t="s">
        <v>37</v>
      </c>
      <c r="M2449" t="s">
        <v>38</v>
      </c>
      <c r="N2449" t="s">
        <v>28</v>
      </c>
      <c r="O2449" t="s">
        <v>39</v>
      </c>
      <c r="P2449" t="s">
        <v>204</v>
      </c>
      <c r="Q2449">
        <v>0</v>
      </c>
      <c r="R2449">
        <v>82</v>
      </c>
      <c r="S2449">
        <v>23</v>
      </c>
      <c r="T2449">
        <v>3</v>
      </c>
      <c r="U2449" t="b">
        <v>0</v>
      </c>
    </row>
    <row r="2450" spans="1:21" x14ac:dyDescent="0.25">
      <c r="A2450" t="s">
        <v>3933</v>
      </c>
      <c r="B2450" s="1">
        <v>41771</v>
      </c>
      <c r="C2450">
        <v>12</v>
      </c>
      <c r="D2450">
        <v>5</v>
      </c>
      <c r="E2450">
        <v>2014</v>
      </c>
      <c r="F2450" s="1">
        <v>41771</v>
      </c>
      <c r="G2450" t="s">
        <v>1150</v>
      </c>
      <c r="H2450" t="s">
        <v>44</v>
      </c>
      <c r="I2450" t="s">
        <v>178</v>
      </c>
      <c r="J2450" t="s">
        <v>3613</v>
      </c>
      <c r="K2450" t="s">
        <v>47</v>
      </c>
      <c r="L2450" t="s">
        <v>70</v>
      </c>
      <c r="M2450" t="s">
        <v>27</v>
      </c>
      <c r="N2450" t="s">
        <v>28</v>
      </c>
      <c r="O2450" t="s">
        <v>29</v>
      </c>
      <c r="P2450" t="s">
        <v>3934</v>
      </c>
      <c r="Q2450">
        <v>0</v>
      </c>
      <c r="R2450">
        <v>27</v>
      </c>
      <c r="S2450">
        <v>9</v>
      </c>
      <c r="T2450">
        <v>2</v>
      </c>
      <c r="U2450" t="b">
        <v>0</v>
      </c>
    </row>
    <row r="2451" spans="1:21" x14ac:dyDescent="0.25">
      <c r="A2451" t="s">
        <v>3933</v>
      </c>
      <c r="B2451" s="1">
        <v>41771</v>
      </c>
      <c r="C2451">
        <v>12</v>
      </c>
      <c r="D2451">
        <v>5</v>
      </c>
      <c r="E2451">
        <v>2014</v>
      </c>
      <c r="F2451" s="1">
        <v>41771</v>
      </c>
      <c r="G2451" t="s">
        <v>1150</v>
      </c>
      <c r="H2451" t="s">
        <v>44</v>
      </c>
      <c r="I2451" t="s">
        <v>178</v>
      </c>
      <c r="J2451" t="s">
        <v>3613</v>
      </c>
      <c r="K2451" t="s">
        <v>47</v>
      </c>
      <c r="L2451" t="s">
        <v>70</v>
      </c>
      <c r="M2451" t="s">
        <v>27</v>
      </c>
      <c r="N2451" t="s">
        <v>28</v>
      </c>
      <c r="O2451" t="s">
        <v>29</v>
      </c>
      <c r="P2451" t="s">
        <v>833</v>
      </c>
      <c r="Q2451">
        <v>0</v>
      </c>
      <c r="R2451">
        <v>148</v>
      </c>
      <c r="S2451">
        <v>72</v>
      </c>
      <c r="T2451">
        <v>7</v>
      </c>
      <c r="U2451" t="b">
        <v>0</v>
      </c>
    </row>
    <row r="2452" spans="1:21" x14ac:dyDescent="0.25">
      <c r="A2452" t="s">
        <v>3933</v>
      </c>
      <c r="B2452" s="1">
        <v>41771</v>
      </c>
      <c r="C2452">
        <v>12</v>
      </c>
      <c r="D2452">
        <v>5</v>
      </c>
      <c r="E2452">
        <v>2014</v>
      </c>
      <c r="F2452" s="1">
        <v>41771</v>
      </c>
      <c r="G2452" t="s">
        <v>1150</v>
      </c>
      <c r="H2452" t="s">
        <v>44</v>
      </c>
      <c r="I2452" t="s">
        <v>178</v>
      </c>
      <c r="J2452" t="s">
        <v>3613</v>
      </c>
      <c r="K2452" t="s">
        <v>47</v>
      </c>
      <c r="L2452" t="s">
        <v>70</v>
      </c>
      <c r="M2452" t="s">
        <v>27</v>
      </c>
      <c r="N2452" t="s">
        <v>28</v>
      </c>
      <c r="O2452" t="s">
        <v>54</v>
      </c>
      <c r="P2452" t="s">
        <v>1267</v>
      </c>
      <c r="Q2452">
        <v>0</v>
      </c>
      <c r="R2452">
        <v>245</v>
      </c>
      <c r="S2452">
        <v>-78</v>
      </c>
      <c r="T2452">
        <v>3</v>
      </c>
      <c r="U2452" t="b">
        <v>0</v>
      </c>
    </row>
    <row r="2453" spans="1:21" x14ac:dyDescent="0.25">
      <c r="A2453" t="s">
        <v>3935</v>
      </c>
      <c r="B2453" s="1">
        <v>41771</v>
      </c>
      <c r="C2453">
        <v>12</v>
      </c>
      <c r="D2453">
        <v>5</v>
      </c>
      <c r="E2453">
        <v>2014</v>
      </c>
      <c r="F2453" s="1">
        <v>41771</v>
      </c>
      <c r="G2453" t="s">
        <v>785</v>
      </c>
      <c r="H2453" t="s">
        <v>67</v>
      </c>
      <c r="I2453" t="s">
        <v>68</v>
      </c>
      <c r="J2453" t="s">
        <v>3936</v>
      </c>
      <c r="K2453" t="s">
        <v>25</v>
      </c>
      <c r="L2453" t="s">
        <v>26</v>
      </c>
      <c r="M2453" t="s">
        <v>27</v>
      </c>
      <c r="N2453" t="s">
        <v>71</v>
      </c>
      <c r="O2453" t="s">
        <v>295</v>
      </c>
      <c r="P2453" t="s">
        <v>3734</v>
      </c>
      <c r="Q2453">
        <v>0</v>
      </c>
      <c r="R2453">
        <v>70</v>
      </c>
      <c r="S2453">
        <v>-14</v>
      </c>
      <c r="T2453">
        <v>2</v>
      </c>
      <c r="U2453" t="b">
        <v>1</v>
      </c>
    </row>
    <row r="2454" spans="1:21" x14ac:dyDescent="0.25">
      <c r="A2454" t="s">
        <v>3937</v>
      </c>
      <c r="B2454" s="1">
        <v>41771</v>
      </c>
      <c r="C2454">
        <v>12</v>
      </c>
      <c r="D2454">
        <v>5</v>
      </c>
      <c r="E2454">
        <v>2014</v>
      </c>
      <c r="F2454" s="1">
        <v>41771</v>
      </c>
      <c r="G2454" t="s">
        <v>3938</v>
      </c>
      <c r="H2454" t="s">
        <v>293</v>
      </c>
      <c r="I2454" t="s">
        <v>714</v>
      </c>
      <c r="J2454" t="s">
        <v>2866</v>
      </c>
      <c r="K2454" t="s">
        <v>36</v>
      </c>
      <c r="L2454" t="s">
        <v>26</v>
      </c>
      <c r="M2454" t="s">
        <v>27</v>
      </c>
      <c r="N2454" t="s">
        <v>28</v>
      </c>
      <c r="O2454" t="s">
        <v>54</v>
      </c>
      <c r="P2454" t="s">
        <v>2481</v>
      </c>
      <c r="Q2454">
        <v>1</v>
      </c>
      <c r="R2454">
        <v>26</v>
      </c>
      <c r="S2454">
        <v>-25</v>
      </c>
      <c r="T2454">
        <v>3</v>
      </c>
      <c r="U2454" t="b">
        <v>1</v>
      </c>
    </row>
    <row r="2455" spans="1:21" x14ac:dyDescent="0.25">
      <c r="A2455" t="s">
        <v>3939</v>
      </c>
      <c r="B2455" s="1">
        <v>41771</v>
      </c>
      <c r="C2455">
        <v>12</v>
      </c>
      <c r="D2455">
        <v>5</v>
      </c>
      <c r="E2455">
        <v>2014</v>
      </c>
      <c r="F2455" s="1">
        <v>41771</v>
      </c>
      <c r="G2455" t="s">
        <v>1435</v>
      </c>
      <c r="H2455" t="s">
        <v>67</v>
      </c>
      <c r="I2455" t="s">
        <v>68</v>
      </c>
      <c r="J2455" t="s">
        <v>2688</v>
      </c>
      <c r="K2455" t="s">
        <v>25</v>
      </c>
      <c r="L2455" t="s">
        <v>70</v>
      </c>
      <c r="M2455" t="s">
        <v>27</v>
      </c>
      <c r="N2455" t="s">
        <v>28</v>
      </c>
      <c r="O2455" t="s">
        <v>54</v>
      </c>
      <c r="P2455" t="s">
        <v>363</v>
      </c>
      <c r="Q2455">
        <v>0</v>
      </c>
      <c r="R2455">
        <v>549</v>
      </c>
      <c r="S2455">
        <v>0</v>
      </c>
      <c r="T2455">
        <v>4</v>
      </c>
      <c r="U2455" t="b">
        <v>0</v>
      </c>
    </row>
    <row r="2456" spans="1:21" x14ac:dyDescent="0.25">
      <c r="A2456" t="s">
        <v>3939</v>
      </c>
      <c r="B2456" s="1">
        <v>41771</v>
      </c>
      <c r="C2456">
        <v>12</v>
      </c>
      <c r="D2456">
        <v>5</v>
      </c>
      <c r="E2456">
        <v>2014</v>
      </c>
      <c r="F2456" s="1">
        <v>41771</v>
      </c>
      <c r="G2456" t="s">
        <v>1435</v>
      </c>
      <c r="H2456" t="s">
        <v>67</v>
      </c>
      <c r="I2456" t="s">
        <v>68</v>
      </c>
      <c r="J2456" t="s">
        <v>2688</v>
      </c>
      <c r="K2456" t="s">
        <v>25</v>
      </c>
      <c r="L2456" t="s">
        <v>70</v>
      </c>
      <c r="M2456" t="s">
        <v>27</v>
      </c>
      <c r="N2456" t="s">
        <v>28</v>
      </c>
      <c r="O2456" t="s">
        <v>54</v>
      </c>
      <c r="P2456" t="s">
        <v>2004</v>
      </c>
      <c r="Q2456">
        <v>0</v>
      </c>
      <c r="R2456">
        <v>424</v>
      </c>
      <c r="S2456">
        <v>161</v>
      </c>
      <c r="T2456">
        <v>2</v>
      </c>
      <c r="U2456" t="b">
        <v>0</v>
      </c>
    </row>
    <row r="2457" spans="1:21" x14ac:dyDescent="0.25">
      <c r="A2457" t="s">
        <v>3940</v>
      </c>
      <c r="B2457" s="1">
        <v>41771</v>
      </c>
      <c r="C2457">
        <v>12</v>
      </c>
      <c r="D2457">
        <v>5</v>
      </c>
      <c r="E2457">
        <v>2014</v>
      </c>
      <c r="F2457" s="1">
        <v>41771</v>
      </c>
      <c r="G2457" t="s">
        <v>1657</v>
      </c>
      <c r="H2457" t="s">
        <v>61</v>
      </c>
      <c r="I2457" t="s">
        <v>108</v>
      </c>
      <c r="J2457" t="s">
        <v>3941</v>
      </c>
      <c r="K2457" t="s">
        <v>36</v>
      </c>
      <c r="L2457" t="s">
        <v>37</v>
      </c>
      <c r="M2457" t="s">
        <v>38</v>
      </c>
      <c r="N2457" t="s">
        <v>28</v>
      </c>
      <c r="O2457" t="s">
        <v>111</v>
      </c>
      <c r="P2457" t="s">
        <v>2926</v>
      </c>
      <c r="Q2457">
        <v>0</v>
      </c>
      <c r="R2457">
        <v>42</v>
      </c>
      <c r="S2457">
        <v>12</v>
      </c>
      <c r="T2457">
        <v>2</v>
      </c>
      <c r="U2457" t="b">
        <v>0</v>
      </c>
    </row>
    <row r="2458" spans="1:21" x14ac:dyDescent="0.25">
      <c r="A2458" t="s">
        <v>3940</v>
      </c>
      <c r="B2458" s="1">
        <v>41771</v>
      </c>
      <c r="C2458">
        <v>12</v>
      </c>
      <c r="D2458">
        <v>5</v>
      </c>
      <c r="E2458">
        <v>2014</v>
      </c>
      <c r="F2458" s="1">
        <v>41771</v>
      </c>
      <c r="G2458" t="s">
        <v>1657</v>
      </c>
      <c r="H2458" t="s">
        <v>61</v>
      </c>
      <c r="I2458" t="s">
        <v>108</v>
      </c>
      <c r="J2458" t="s">
        <v>3941</v>
      </c>
      <c r="K2458" t="s">
        <v>36</v>
      </c>
      <c r="L2458" t="s">
        <v>37</v>
      </c>
      <c r="M2458" t="s">
        <v>38</v>
      </c>
      <c r="N2458" t="s">
        <v>28</v>
      </c>
      <c r="O2458" t="s">
        <v>29</v>
      </c>
      <c r="P2458" t="s">
        <v>1168</v>
      </c>
      <c r="Q2458">
        <v>0</v>
      </c>
      <c r="R2458">
        <v>124</v>
      </c>
      <c r="S2458">
        <v>54</v>
      </c>
      <c r="T2458">
        <v>5</v>
      </c>
      <c r="U2458" t="b">
        <v>1</v>
      </c>
    </row>
    <row r="2459" spans="1:21" x14ac:dyDescent="0.25">
      <c r="A2459" t="s">
        <v>3940</v>
      </c>
      <c r="B2459" s="1">
        <v>41771</v>
      </c>
      <c r="C2459">
        <v>12</v>
      </c>
      <c r="D2459">
        <v>5</v>
      </c>
      <c r="E2459">
        <v>2014</v>
      </c>
      <c r="F2459" s="1">
        <v>41771</v>
      </c>
      <c r="G2459" t="s">
        <v>1657</v>
      </c>
      <c r="H2459" t="s">
        <v>61</v>
      </c>
      <c r="I2459" t="s">
        <v>108</v>
      </c>
      <c r="J2459" t="s">
        <v>3941</v>
      </c>
      <c r="K2459" t="s">
        <v>36</v>
      </c>
      <c r="L2459" t="s">
        <v>37</v>
      </c>
      <c r="M2459" t="s">
        <v>38</v>
      </c>
      <c r="N2459" t="s">
        <v>28</v>
      </c>
      <c r="O2459" t="s">
        <v>54</v>
      </c>
      <c r="P2459" t="s">
        <v>269</v>
      </c>
      <c r="Q2459">
        <v>0</v>
      </c>
      <c r="R2459">
        <v>248</v>
      </c>
      <c r="S2459">
        <v>8</v>
      </c>
      <c r="T2459">
        <v>2</v>
      </c>
      <c r="U2459" t="b">
        <v>0</v>
      </c>
    </row>
    <row r="2460" spans="1:21" x14ac:dyDescent="0.25">
      <c r="A2460" t="s">
        <v>3942</v>
      </c>
      <c r="B2460" s="1">
        <v>41771</v>
      </c>
      <c r="C2460">
        <v>12</v>
      </c>
      <c r="D2460">
        <v>5</v>
      </c>
      <c r="E2460">
        <v>2014</v>
      </c>
      <c r="F2460" s="1">
        <v>41771</v>
      </c>
      <c r="G2460" t="s">
        <v>2868</v>
      </c>
      <c r="H2460" t="s">
        <v>120</v>
      </c>
      <c r="I2460" t="s">
        <v>121</v>
      </c>
      <c r="J2460" t="s">
        <v>2407</v>
      </c>
      <c r="K2460" t="s">
        <v>47</v>
      </c>
      <c r="L2460" t="s">
        <v>26</v>
      </c>
      <c r="M2460" t="s">
        <v>38</v>
      </c>
      <c r="N2460" t="s">
        <v>28</v>
      </c>
      <c r="O2460" t="s">
        <v>39</v>
      </c>
      <c r="P2460" t="s">
        <v>3595</v>
      </c>
      <c r="Q2460">
        <v>0</v>
      </c>
      <c r="R2460">
        <v>158</v>
      </c>
      <c r="S2460">
        <v>38</v>
      </c>
      <c r="T2460">
        <v>3</v>
      </c>
      <c r="U2460" t="b">
        <v>1</v>
      </c>
    </row>
    <row r="2461" spans="1:21" x14ac:dyDescent="0.25">
      <c r="A2461" t="s">
        <v>3942</v>
      </c>
      <c r="B2461" s="1">
        <v>41771</v>
      </c>
      <c r="C2461">
        <v>12</v>
      </c>
      <c r="D2461">
        <v>5</v>
      </c>
      <c r="E2461">
        <v>2014</v>
      </c>
      <c r="F2461" s="1">
        <v>41771</v>
      </c>
      <c r="G2461" t="s">
        <v>2868</v>
      </c>
      <c r="H2461" t="s">
        <v>120</v>
      </c>
      <c r="I2461" t="s">
        <v>121</v>
      </c>
      <c r="J2461" t="s">
        <v>2407</v>
      </c>
      <c r="K2461" t="s">
        <v>47</v>
      </c>
      <c r="L2461" t="s">
        <v>26</v>
      </c>
      <c r="M2461" t="s">
        <v>38</v>
      </c>
      <c r="N2461" t="s">
        <v>28</v>
      </c>
      <c r="O2461" t="s">
        <v>29</v>
      </c>
      <c r="P2461" t="s">
        <v>3943</v>
      </c>
      <c r="Q2461">
        <v>0</v>
      </c>
      <c r="R2461">
        <v>90</v>
      </c>
      <c r="S2461">
        <v>27</v>
      </c>
      <c r="T2461">
        <v>2</v>
      </c>
      <c r="U2461" t="b">
        <v>1</v>
      </c>
    </row>
    <row r="2462" spans="1:21" x14ac:dyDescent="0.25">
      <c r="A2462" t="s">
        <v>3944</v>
      </c>
      <c r="B2462" s="1">
        <v>41771</v>
      </c>
      <c r="C2462">
        <v>12</v>
      </c>
      <c r="D2462">
        <v>5</v>
      </c>
      <c r="E2462">
        <v>2014</v>
      </c>
      <c r="F2462" s="1">
        <v>41771</v>
      </c>
      <c r="G2462" t="s">
        <v>1345</v>
      </c>
      <c r="H2462" t="s">
        <v>61</v>
      </c>
      <c r="I2462" t="s">
        <v>308</v>
      </c>
      <c r="J2462" t="s">
        <v>3945</v>
      </c>
      <c r="K2462" t="s">
        <v>36</v>
      </c>
      <c r="L2462" t="s">
        <v>26</v>
      </c>
      <c r="M2462" t="s">
        <v>38</v>
      </c>
      <c r="N2462" t="s">
        <v>28</v>
      </c>
      <c r="O2462" t="s">
        <v>90</v>
      </c>
      <c r="P2462" t="s">
        <v>3946</v>
      </c>
      <c r="Q2462">
        <v>0</v>
      </c>
      <c r="R2462">
        <v>1263</v>
      </c>
      <c r="S2462">
        <v>-56</v>
      </c>
      <c r="T2462">
        <v>5</v>
      </c>
      <c r="U2462" t="b">
        <v>0</v>
      </c>
    </row>
    <row r="2463" spans="1:21" x14ac:dyDescent="0.25">
      <c r="A2463" t="s">
        <v>3947</v>
      </c>
      <c r="B2463" s="1">
        <v>41791</v>
      </c>
      <c r="C2463">
        <v>1</v>
      </c>
      <c r="D2463">
        <v>6</v>
      </c>
      <c r="E2463">
        <v>2014</v>
      </c>
      <c r="F2463" s="1">
        <v>41791</v>
      </c>
      <c r="G2463" t="s">
        <v>3890</v>
      </c>
      <c r="H2463" t="s">
        <v>61</v>
      </c>
      <c r="I2463" t="s">
        <v>108</v>
      </c>
      <c r="J2463" t="s">
        <v>789</v>
      </c>
      <c r="K2463" t="s">
        <v>36</v>
      </c>
      <c r="L2463" t="s">
        <v>26</v>
      </c>
      <c r="M2463" t="s">
        <v>38</v>
      </c>
      <c r="N2463" t="s">
        <v>71</v>
      </c>
      <c r="O2463" t="s">
        <v>665</v>
      </c>
      <c r="P2463" t="s">
        <v>666</v>
      </c>
      <c r="Q2463">
        <v>0</v>
      </c>
      <c r="R2463">
        <v>1829</v>
      </c>
      <c r="S2463">
        <v>-56</v>
      </c>
      <c r="T2463">
        <v>6</v>
      </c>
      <c r="U2463" t="b">
        <v>1</v>
      </c>
    </row>
    <row r="2464" spans="1:21" x14ac:dyDescent="0.25">
      <c r="A2464" t="s">
        <v>3948</v>
      </c>
      <c r="B2464" s="1">
        <v>41791</v>
      </c>
      <c r="C2464">
        <v>1</v>
      </c>
      <c r="D2464">
        <v>6</v>
      </c>
      <c r="E2464">
        <v>2014</v>
      </c>
      <c r="F2464" s="1">
        <v>41791</v>
      </c>
      <c r="G2464" t="s">
        <v>2334</v>
      </c>
      <c r="H2464" t="s">
        <v>61</v>
      </c>
      <c r="I2464" t="s">
        <v>308</v>
      </c>
      <c r="J2464" t="s">
        <v>1194</v>
      </c>
      <c r="K2464" t="s">
        <v>36</v>
      </c>
      <c r="L2464" t="s">
        <v>70</v>
      </c>
      <c r="M2464" t="s">
        <v>38</v>
      </c>
      <c r="N2464" t="s">
        <v>28</v>
      </c>
      <c r="O2464" t="s">
        <v>227</v>
      </c>
      <c r="P2464" t="s">
        <v>3949</v>
      </c>
      <c r="Q2464">
        <v>0</v>
      </c>
      <c r="R2464">
        <v>46</v>
      </c>
      <c r="S2464">
        <v>20</v>
      </c>
      <c r="T2464">
        <v>5</v>
      </c>
      <c r="U2464" t="b">
        <v>0</v>
      </c>
    </row>
    <row r="2465" spans="1:21" x14ac:dyDescent="0.25">
      <c r="A2465" t="s">
        <v>3947</v>
      </c>
      <c r="B2465" s="1">
        <v>41791</v>
      </c>
      <c r="C2465">
        <v>1</v>
      </c>
      <c r="D2465">
        <v>6</v>
      </c>
      <c r="E2465">
        <v>2014</v>
      </c>
      <c r="F2465" s="1">
        <v>41791</v>
      </c>
      <c r="G2465" t="s">
        <v>3890</v>
      </c>
      <c r="H2465" t="s">
        <v>61</v>
      </c>
      <c r="I2465" t="s">
        <v>108</v>
      </c>
      <c r="J2465" t="s">
        <v>789</v>
      </c>
      <c r="K2465" t="s">
        <v>36</v>
      </c>
      <c r="L2465" t="s">
        <v>26</v>
      </c>
      <c r="M2465" t="s">
        <v>38</v>
      </c>
      <c r="N2465" t="s">
        <v>28</v>
      </c>
      <c r="O2465" t="s">
        <v>48</v>
      </c>
      <c r="P2465" t="s">
        <v>1096</v>
      </c>
      <c r="Q2465">
        <v>0</v>
      </c>
      <c r="R2465">
        <v>17</v>
      </c>
      <c r="S2465">
        <v>6</v>
      </c>
      <c r="T2465">
        <v>1</v>
      </c>
      <c r="U2465" t="b">
        <v>1</v>
      </c>
    </row>
    <row r="2466" spans="1:21" x14ac:dyDescent="0.25">
      <c r="A2466" t="s">
        <v>3947</v>
      </c>
      <c r="B2466" s="1">
        <v>41791</v>
      </c>
      <c r="C2466">
        <v>1</v>
      </c>
      <c r="D2466">
        <v>6</v>
      </c>
      <c r="E2466">
        <v>2014</v>
      </c>
      <c r="F2466" s="1">
        <v>41791</v>
      </c>
      <c r="G2466" t="s">
        <v>3890</v>
      </c>
      <c r="H2466" t="s">
        <v>61</v>
      </c>
      <c r="I2466" t="s">
        <v>108</v>
      </c>
      <c r="J2466" t="s">
        <v>789</v>
      </c>
      <c r="K2466" t="s">
        <v>36</v>
      </c>
      <c r="L2466" t="s">
        <v>26</v>
      </c>
      <c r="M2466" t="s">
        <v>38</v>
      </c>
      <c r="N2466" t="s">
        <v>28</v>
      </c>
      <c r="O2466" t="s">
        <v>54</v>
      </c>
      <c r="P2466" t="s">
        <v>1396</v>
      </c>
      <c r="Q2466">
        <v>0</v>
      </c>
      <c r="R2466">
        <v>357</v>
      </c>
      <c r="S2466">
        <v>139</v>
      </c>
      <c r="T2466">
        <v>2</v>
      </c>
      <c r="U2466" t="b">
        <v>1</v>
      </c>
    </row>
    <row r="2467" spans="1:21" x14ac:dyDescent="0.25">
      <c r="A2467" t="s">
        <v>3950</v>
      </c>
      <c r="B2467" s="1">
        <v>41791</v>
      </c>
      <c r="C2467">
        <v>1</v>
      </c>
      <c r="D2467">
        <v>6</v>
      </c>
      <c r="E2467">
        <v>2014</v>
      </c>
      <c r="F2467" s="1">
        <v>41791</v>
      </c>
      <c r="G2467" t="s">
        <v>1060</v>
      </c>
      <c r="H2467" t="s">
        <v>67</v>
      </c>
      <c r="I2467" t="s">
        <v>68</v>
      </c>
      <c r="J2467" t="s">
        <v>2907</v>
      </c>
      <c r="K2467" t="s">
        <v>25</v>
      </c>
      <c r="L2467" t="s">
        <v>70</v>
      </c>
      <c r="M2467" t="s">
        <v>38</v>
      </c>
      <c r="N2467" t="s">
        <v>28</v>
      </c>
      <c r="O2467" t="s">
        <v>111</v>
      </c>
      <c r="P2467" t="s">
        <v>3264</v>
      </c>
      <c r="Q2467">
        <v>0</v>
      </c>
      <c r="R2467">
        <v>287</v>
      </c>
      <c r="S2467">
        <v>66</v>
      </c>
      <c r="T2467">
        <v>6</v>
      </c>
      <c r="U2467" t="b">
        <v>1</v>
      </c>
    </row>
    <row r="2468" spans="1:21" x14ac:dyDescent="0.25">
      <c r="A2468" t="s">
        <v>3950</v>
      </c>
      <c r="B2468" s="1">
        <v>41791</v>
      </c>
      <c r="C2468">
        <v>1</v>
      </c>
      <c r="D2468">
        <v>6</v>
      </c>
      <c r="E2468">
        <v>2014</v>
      </c>
      <c r="F2468" s="1">
        <v>41791</v>
      </c>
      <c r="G2468" t="s">
        <v>1060</v>
      </c>
      <c r="H2468" t="s">
        <v>67</v>
      </c>
      <c r="I2468" t="s">
        <v>68</v>
      </c>
      <c r="J2468" t="s">
        <v>2907</v>
      </c>
      <c r="K2468" t="s">
        <v>25</v>
      </c>
      <c r="L2468" t="s">
        <v>70</v>
      </c>
      <c r="M2468" t="s">
        <v>38</v>
      </c>
      <c r="N2468" t="s">
        <v>28</v>
      </c>
      <c r="O2468" t="s">
        <v>29</v>
      </c>
      <c r="P2468" t="s">
        <v>637</v>
      </c>
      <c r="Q2468">
        <v>0</v>
      </c>
      <c r="R2468">
        <v>71</v>
      </c>
      <c r="S2468">
        <v>26</v>
      </c>
      <c r="T2468">
        <v>3</v>
      </c>
      <c r="U2468" t="b">
        <v>0</v>
      </c>
    </row>
    <row r="2469" spans="1:21" x14ac:dyDescent="0.25">
      <c r="A2469" t="s">
        <v>3951</v>
      </c>
      <c r="B2469" s="1">
        <v>41792</v>
      </c>
      <c r="C2469">
        <v>2</v>
      </c>
      <c r="D2469">
        <v>6</v>
      </c>
      <c r="E2469">
        <v>2014</v>
      </c>
      <c r="F2469" s="1">
        <v>41792</v>
      </c>
      <c r="G2469" t="s">
        <v>3952</v>
      </c>
      <c r="H2469" t="s">
        <v>33</v>
      </c>
      <c r="I2469" t="s">
        <v>34</v>
      </c>
      <c r="J2469" t="s">
        <v>3953</v>
      </c>
      <c r="K2469" t="s">
        <v>36</v>
      </c>
      <c r="L2469" t="s">
        <v>37</v>
      </c>
      <c r="M2469" t="s">
        <v>268</v>
      </c>
      <c r="N2469" t="s">
        <v>28</v>
      </c>
      <c r="O2469" t="s">
        <v>39</v>
      </c>
      <c r="P2469" t="s">
        <v>1234</v>
      </c>
      <c r="Q2469">
        <v>0</v>
      </c>
      <c r="R2469">
        <v>207</v>
      </c>
      <c r="S2469">
        <v>37</v>
      </c>
      <c r="T2469">
        <v>4</v>
      </c>
      <c r="U2469" t="b">
        <v>0</v>
      </c>
    </row>
    <row r="2470" spans="1:21" x14ac:dyDescent="0.25">
      <c r="A2470" t="s">
        <v>3954</v>
      </c>
      <c r="B2470" s="1">
        <v>41792</v>
      </c>
      <c r="C2470">
        <v>2</v>
      </c>
      <c r="D2470">
        <v>6</v>
      </c>
      <c r="E2470">
        <v>2014</v>
      </c>
      <c r="F2470" s="1">
        <v>41792</v>
      </c>
      <c r="G2470" t="s">
        <v>2868</v>
      </c>
      <c r="H2470" t="s">
        <v>61</v>
      </c>
      <c r="I2470" t="s">
        <v>722</v>
      </c>
      <c r="J2470" t="s">
        <v>2508</v>
      </c>
      <c r="K2470" t="s">
        <v>36</v>
      </c>
      <c r="L2470" t="s">
        <v>26</v>
      </c>
      <c r="M2470" t="s">
        <v>98</v>
      </c>
      <c r="N2470" t="s">
        <v>71</v>
      </c>
      <c r="O2470" t="s">
        <v>74</v>
      </c>
      <c r="P2470" t="s">
        <v>2718</v>
      </c>
      <c r="Q2470">
        <v>0</v>
      </c>
      <c r="R2470">
        <v>346</v>
      </c>
      <c r="S2470">
        <v>108</v>
      </c>
      <c r="T2470">
        <v>3</v>
      </c>
      <c r="U2470" t="b">
        <v>1</v>
      </c>
    </row>
    <row r="2471" spans="1:21" x14ac:dyDescent="0.25">
      <c r="A2471" t="s">
        <v>3954</v>
      </c>
      <c r="B2471" s="1">
        <v>41792</v>
      </c>
      <c r="C2471">
        <v>2</v>
      </c>
      <c r="D2471">
        <v>6</v>
      </c>
      <c r="E2471">
        <v>2014</v>
      </c>
      <c r="F2471" s="1">
        <v>41792</v>
      </c>
      <c r="G2471" t="s">
        <v>2868</v>
      </c>
      <c r="H2471" t="s">
        <v>61</v>
      </c>
      <c r="I2471" t="s">
        <v>722</v>
      </c>
      <c r="J2471" t="s">
        <v>2508</v>
      </c>
      <c r="K2471" t="s">
        <v>36</v>
      </c>
      <c r="L2471" t="s">
        <v>26</v>
      </c>
      <c r="M2471" t="s">
        <v>98</v>
      </c>
      <c r="N2471" t="s">
        <v>28</v>
      </c>
      <c r="O2471" t="s">
        <v>39</v>
      </c>
      <c r="P2471" t="s">
        <v>1032</v>
      </c>
      <c r="Q2471">
        <v>0</v>
      </c>
      <c r="R2471">
        <v>17</v>
      </c>
      <c r="S2471">
        <v>7</v>
      </c>
      <c r="T2471">
        <v>3</v>
      </c>
      <c r="U2471" t="b">
        <v>1</v>
      </c>
    </row>
    <row r="2472" spans="1:21" x14ac:dyDescent="0.25">
      <c r="A2472" t="s">
        <v>3955</v>
      </c>
      <c r="B2472" s="1">
        <v>41792</v>
      </c>
      <c r="C2472">
        <v>2</v>
      </c>
      <c r="D2472">
        <v>6</v>
      </c>
      <c r="E2472">
        <v>2014</v>
      </c>
      <c r="F2472" s="1">
        <v>41792</v>
      </c>
      <c r="G2472" t="s">
        <v>3174</v>
      </c>
      <c r="H2472" t="s">
        <v>215</v>
      </c>
      <c r="I2472" t="s">
        <v>3143</v>
      </c>
      <c r="J2472" t="s">
        <v>3956</v>
      </c>
      <c r="K2472" t="s">
        <v>36</v>
      </c>
      <c r="L2472" t="s">
        <v>37</v>
      </c>
      <c r="M2472" t="s">
        <v>27</v>
      </c>
      <c r="N2472" t="s">
        <v>28</v>
      </c>
      <c r="O2472" t="s">
        <v>48</v>
      </c>
      <c r="P2472" t="s">
        <v>49</v>
      </c>
      <c r="Q2472">
        <v>0</v>
      </c>
      <c r="R2472">
        <v>104</v>
      </c>
      <c r="S2472">
        <v>27</v>
      </c>
      <c r="T2472">
        <v>4</v>
      </c>
      <c r="U2472" t="b">
        <v>1</v>
      </c>
    </row>
    <row r="2473" spans="1:21" x14ac:dyDescent="0.25">
      <c r="A2473" t="s">
        <v>3957</v>
      </c>
      <c r="B2473" s="1">
        <v>41792</v>
      </c>
      <c r="C2473">
        <v>2</v>
      </c>
      <c r="D2473">
        <v>6</v>
      </c>
      <c r="E2473">
        <v>2014</v>
      </c>
      <c r="F2473" s="1">
        <v>41792</v>
      </c>
      <c r="G2473" t="s">
        <v>3583</v>
      </c>
      <c r="H2473" t="s">
        <v>33</v>
      </c>
      <c r="I2473" t="s">
        <v>313</v>
      </c>
      <c r="J2473" t="s">
        <v>1436</v>
      </c>
      <c r="K2473" t="s">
        <v>36</v>
      </c>
      <c r="L2473" t="s">
        <v>26</v>
      </c>
      <c r="M2473" t="s">
        <v>38</v>
      </c>
      <c r="N2473" t="s">
        <v>28</v>
      </c>
      <c r="O2473" t="s">
        <v>39</v>
      </c>
      <c r="P2473" t="s">
        <v>956</v>
      </c>
      <c r="Q2473">
        <v>0</v>
      </c>
      <c r="R2473">
        <v>113</v>
      </c>
      <c r="S2473">
        <v>24</v>
      </c>
      <c r="T2473">
        <v>4</v>
      </c>
      <c r="U2473" t="b">
        <v>0</v>
      </c>
    </row>
    <row r="2474" spans="1:21" x14ac:dyDescent="0.25">
      <c r="A2474" t="s">
        <v>3958</v>
      </c>
      <c r="B2474" s="1">
        <v>41793</v>
      </c>
      <c r="C2474">
        <v>3</v>
      </c>
      <c r="D2474">
        <v>6</v>
      </c>
      <c r="E2474">
        <v>2014</v>
      </c>
      <c r="F2474" s="1">
        <v>41793</v>
      </c>
      <c r="G2474" t="s">
        <v>643</v>
      </c>
      <c r="H2474" t="s">
        <v>33</v>
      </c>
      <c r="I2474" t="s">
        <v>372</v>
      </c>
      <c r="J2474" t="s">
        <v>959</v>
      </c>
      <c r="K2474" t="s">
        <v>36</v>
      </c>
      <c r="L2474" t="s">
        <v>37</v>
      </c>
      <c r="M2474" t="s">
        <v>268</v>
      </c>
      <c r="N2474" t="s">
        <v>28</v>
      </c>
      <c r="O2474" t="s">
        <v>48</v>
      </c>
      <c r="P2474" t="s">
        <v>247</v>
      </c>
      <c r="Q2474">
        <v>0</v>
      </c>
      <c r="R2474">
        <v>110</v>
      </c>
      <c r="S2474">
        <v>20</v>
      </c>
      <c r="T2474">
        <v>5</v>
      </c>
      <c r="U2474" t="b">
        <v>1</v>
      </c>
    </row>
    <row r="2475" spans="1:21" x14ac:dyDescent="0.25">
      <c r="A2475" t="s">
        <v>3958</v>
      </c>
      <c r="B2475" s="1">
        <v>41793</v>
      </c>
      <c r="C2475">
        <v>3</v>
      </c>
      <c r="D2475">
        <v>6</v>
      </c>
      <c r="E2475">
        <v>2014</v>
      </c>
      <c r="F2475" s="1">
        <v>41793</v>
      </c>
      <c r="G2475" t="s">
        <v>643</v>
      </c>
      <c r="H2475" t="s">
        <v>33</v>
      </c>
      <c r="I2475" t="s">
        <v>372</v>
      </c>
      <c r="J2475" t="s">
        <v>959</v>
      </c>
      <c r="K2475" t="s">
        <v>36</v>
      </c>
      <c r="L2475" t="s">
        <v>37</v>
      </c>
      <c r="M2475" t="s">
        <v>268</v>
      </c>
      <c r="N2475" t="s">
        <v>28</v>
      </c>
      <c r="O2475" t="s">
        <v>111</v>
      </c>
      <c r="P2475" t="s">
        <v>3959</v>
      </c>
      <c r="Q2475">
        <v>0</v>
      </c>
      <c r="R2475">
        <v>156</v>
      </c>
      <c r="S2475">
        <v>62</v>
      </c>
      <c r="T2475">
        <v>6</v>
      </c>
      <c r="U2475" t="b">
        <v>0</v>
      </c>
    </row>
    <row r="2476" spans="1:21" x14ac:dyDescent="0.25">
      <c r="A2476" t="s">
        <v>3958</v>
      </c>
      <c r="B2476" s="1">
        <v>41793</v>
      </c>
      <c r="C2476">
        <v>3</v>
      </c>
      <c r="D2476">
        <v>6</v>
      </c>
      <c r="E2476">
        <v>2014</v>
      </c>
      <c r="F2476" s="1">
        <v>41793</v>
      </c>
      <c r="G2476" t="s">
        <v>643</v>
      </c>
      <c r="H2476" t="s">
        <v>33</v>
      </c>
      <c r="I2476" t="s">
        <v>372</v>
      </c>
      <c r="J2476" t="s">
        <v>959</v>
      </c>
      <c r="K2476" t="s">
        <v>36</v>
      </c>
      <c r="L2476" t="s">
        <v>37</v>
      </c>
      <c r="M2476" t="s">
        <v>268</v>
      </c>
      <c r="N2476" t="s">
        <v>56</v>
      </c>
      <c r="O2476" t="s">
        <v>104</v>
      </c>
      <c r="P2476" t="s">
        <v>3960</v>
      </c>
      <c r="Q2476">
        <v>0</v>
      </c>
      <c r="R2476">
        <v>529</v>
      </c>
      <c r="S2476">
        <v>137</v>
      </c>
      <c r="T2476">
        <v>3</v>
      </c>
      <c r="U2476" t="b">
        <v>1</v>
      </c>
    </row>
    <row r="2477" spans="1:21" x14ac:dyDescent="0.25">
      <c r="A2477" t="s">
        <v>3961</v>
      </c>
      <c r="B2477" s="1">
        <v>41793</v>
      </c>
      <c r="C2477">
        <v>3</v>
      </c>
      <c r="D2477">
        <v>6</v>
      </c>
      <c r="E2477">
        <v>2014</v>
      </c>
      <c r="F2477" s="1">
        <v>41793</v>
      </c>
      <c r="G2477" t="s">
        <v>3962</v>
      </c>
      <c r="H2477" t="s">
        <v>44</v>
      </c>
      <c r="I2477" t="s">
        <v>178</v>
      </c>
      <c r="J2477" t="s">
        <v>335</v>
      </c>
      <c r="K2477" t="s">
        <v>47</v>
      </c>
      <c r="L2477" t="s">
        <v>70</v>
      </c>
      <c r="M2477" t="s">
        <v>98</v>
      </c>
      <c r="N2477" t="s">
        <v>56</v>
      </c>
      <c r="O2477" t="s">
        <v>57</v>
      </c>
      <c r="P2477" t="s">
        <v>3963</v>
      </c>
      <c r="Q2477">
        <v>0</v>
      </c>
      <c r="R2477">
        <v>263</v>
      </c>
      <c r="S2477">
        <v>-31</v>
      </c>
      <c r="T2477">
        <v>9</v>
      </c>
      <c r="U2477" t="b">
        <v>1</v>
      </c>
    </row>
    <row r="2478" spans="1:21" x14ac:dyDescent="0.25">
      <c r="A2478" t="s">
        <v>3964</v>
      </c>
      <c r="B2478" s="1">
        <v>41793</v>
      </c>
      <c r="C2478">
        <v>3</v>
      </c>
      <c r="D2478">
        <v>6</v>
      </c>
      <c r="E2478">
        <v>2014</v>
      </c>
      <c r="F2478" s="1">
        <v>41793</v>
      </c>
      <c r="G2478" t="s">
        <v>2303</v>
      </c>
      <c r="H2478" t="s">
        <v>33</v>
      </c>
      <c r="I2478" t="s">
        <v>234</v>
      </c>
      <c r="J2478" t="s">
        <v>235</v>
      </c>
      <c r="K2478" t="s">
        <v>36</v>
      </c>
      <c r="L2478" t="s">
        <v>70</v>
      </c>
      <c r="M2478" t="s">
        <v>38</v>
      </c>
      <c r="N2478" t="s">
        <v>28</v>
      </c>
      <c r="O2478" t="s">
        <v>48</v>
      </c>
      <c r="P2478" t="s">
        <v>807</v>
      </c>
      <c r="Q2478">
        <v>1</v>
      </c>
      <c r="R2478">
        <v>44</v>
      </c>
      <c r="S2478">
        <v>-40</v>
      </c>
      <c r="T2478">
        <v>3</v>
      </c>
      <c r="U2478" t="b">
        <v>1</v>
      </c>
    </row>
    <row r="2479" spans="1:21" x14ac:dyDescent="0.25">
      <c r="A2479" t="s">
        <v>3964</v>
      </c>
      <c r="B2479" s="1">
        <v>41793</v>
      </c>
      <c r="C2479">
        <v>3</v>
      </c>
      <c r="D2479">
        <v>6</v>
      </c>
      <c r="E2479">
        <v>2014</v>
      </c>
      <c r="F2479" s="1">
        <v>41793</v>
      </c>
      <c r="G2479" t="s">
        <v>2303</v>
      </c>
      <c r="H2479" t="s">
        <v>33</v>
      </c>
      <c r="I2479" t="s">
        <v>234</v>
      </c>
      <c r="J2479" t="s">
        <v>235</v>
      </c>
      <c r="K2479" t="s">
        <v>36</v>
      </c>
      <c r="L2479" t="s">
        <v>70</v>
      </c>
      <c r="M2479" t="s">
        <v>38</v>
      </c>
      <c r="N2479" t="s">
        <v>28</v>
      </c>
      <c r="O2479" t="s">
        <v>48</v>
      </c>
      <c r="P2479" t="s">
        <v>511</v>
      </c>
      <c r="Q2479">
        <v>1</v>
      </c>
      <c r="R2479">
        <v>50</v>
      </c>
      <c r="S2479">
        <v>-17</v>
      </c>
      <c r="T2479">
        <v>2</v>
      </c>
      <c r="U2479" t="b">
        <v>0</v>
      </c>
    </row>
    <row r="2480" spans="1:21" x14ac:dyDescent="0.25">
      <c r="A2480" t="s">
        <v>3964</v>
      </c>
      <c r="B2480" s="1">
        <v>41793</v>
      </c>
      <c r="C2480">
        <v>3</v>
      </c>
      <c r="D2480">
        <v>6</v>
      </c>
      <c r="E2480">
        <v>2014</v>
      </c>
      <c r="F2480" s="1">
        <v>41793</v>
      </c>
      <c r="G2480" t="s">
        <v>2303</v>
      </c>
      <c r="H2480" t="s">
        <v>33</v>
      </c>
      <c r="I2480" t="s">
        <v>234</v>
      </c>
      <c r="J2480" t="s">
        <v>235</v>
      </c>
      <c r="K2480" t="s">
        <v>36</v>
      </c>
      <c r="L2480" t="s">
        <v>70</v>
      </c>
      <c r="M2480" t="s">
        <v>38</v>
      </c>
      <c r="N2480" t="s">
        <v>28</v>
      </c>
      <c r="O2480" t="s">
        <v>48</v>
      </c>
      <c r="P2480" t="s">
        <v>1702</v>
      </c>
      <c r="Q2480">
        <v>1</v>
      </c>
      <c r="R2480">
        <v>13</v>
      </c>
      <c r="S2480">
        <v>-2</v>
      </c>
      <c r="T2480">
        <v>1</v>
      </c>
      <c r="U2480" t="b">
        <v>0</v>
      </c>
    </row>
    <row r="2481" spans="1:21" x14ac:dyDescent="0.25">
      <c r="A2481" t="s">
        <v>3964</v>
      </c>
      <c r="B2481" s="1">
        <v>41793</v>
      </c>
      <c r="C2481">
        <v>3</v>
      </c>
      <c r="D2481">
        <v>6</v>
      </c>
      <c r="E2481">
        <v>2014</v>
      </c>
      <c r="F2481" s="1">
        <v>41793</v>
      </c>
      <c r="G2481" t="s">
        <v>2303</v>
      </c>
      <c r="H2481" t="s">
        <v>33</v>
      </c>
      <c r="I2481" t="s">
        <v>234</v>
      </c>
      <c r="J2481" t="s">
        <v>235</v>
      </c>
      <c r="K2481" t="s">
        <v>36</v>
      </c>
      <c r="L2481" t="s">
        <v>70</v>
      </c>
      <c r="M2481" t="s">
        <v>38</v>
      </c>
      <c r="N2481" t="s">
        <v>56</v>
      </c>
      <c r="O2481" t="s">
        <v>57</v>
      </c>
      <c r="P2481" t="s">
        <v>2431</v>
      </c>
      <c r="Q2481">
        <v>1</v>
      </c>
      <c r="R2481">
        <v>241</v>
      </c>
      <c r="S2481">
        <v>-77</v>
      </c>
      <c r="T2481">
        <v>4</v>
      </c>
      <c r="U2481" t="b">
        <v>0</v>
      </c>
    </row>
    <row r="2482" spans="1:21" x14ac:dyDescent="0.25">
      <c r="A2482" t="s">
        <v>3965</v>
      </c>
      <c r="B2482" s="1">
        <v>41793</v>
      </c>
      <c r="C2482">
        <v>3</v>
      </c>
      <c r="D2482">
        <v>6</v>
      </c>
      <c r="E2482">
        <v>2014</v>
      </c>
      <c r="F2482" s="1">
        <v>41793</v>
      </c>
      <c r="G2482" t="s">
        <v>1844</v>
      </c>
      <c r="H2482" t="s">
        <v>61</v>
      </c>
      <c r="I2482" t="s">
        <v>173</v>
      </c>
      <c r="J2482" t="s">
        <v>174</v>
      </c>
      <c r="K2482" t="s">
        <v>36</v>
      </c>
      <c r="L2482" t="s">
        <v>70</v>
      </c>
      <c r="M2482" t="s">
        <v>38</v>
      </c>
      <c r="N2482" t="s">
        <v>28</v>
      </c>
      <c r="O2482" t="s">
        <v>227</v>
      </c>
      <c r="P2482" t="s">
        <v>3966</v>
      </c>
      <c r="Q2482">
        <v>0</v>
      </c>
      <c r="R2482">
        <v>40</v>
      </c>
      <c r="S2482">
        <v>13</v>
      </c>
      <c r="T2482">
        <v>4</v>
      </c>
      <c r="U2482" t="b">
        <v>1</v>
      </c>
    </row>
    <row r="2483" spans="1:21" x14ac:dyDescent="0.25">
      <c r="A2483" t="s">
        <v>3965</v>
      </c>
      <c r="B2483" s="1">
        <v>41793</v>
      </c>
      <c r="C2483">
        <v>3</v>
      </c>
      <c r="D2483">
        <v>6</v>
      </c>
      <c r="E2483">
        <v>2014</v>
      </c>
      <c r="F2483" s="1">
        <v>41793</v>
      </c>
      <c r="G2483" t="s">
        <v>1844</v>
      </c>
      <c r="H2483" t="s">
        <v>61</v>
      </c>
      <c r="I2483" t="s">
        <v>173</v>
      </c>
      <c r="J2483" t="s">
        <v>174</v>
      </c>
      <c r="K2483" t="s">
        <v>36</v>
      </c>
      <c r="L2483" t="s">
        <v>70</v>
      </c>
      <c r="M2483" t="s">
        <v>38</v>
      </c>
      <c r="N2483" t="s">
        <v>28</v>
      </c>
      <c r="O2483" t="s">
        <v>29</v>
      </c>
      <c r="P2483" t="s">
        <v>3967</v>
      </c>
      <c r="Q2483">
        <v>0</v>
      </c>
      <c r="R2483">
        <v>27</v>
      </c>
      <c r="S2483">
        <v>6</v>
      </c>
      <c r="T2483">
        <v>2</v>
      </c>
      <c r="U2483" t="b">
        <v>1</v>
      </c>
    </row>
    <row r="2484" spans="1:21" x14ac:dyDescent="0.25">
      <c r="A2484" t="s">
        <v>3968</v>
      </c>
      <c r="B2484" s="1">
        <v>41794</v>
      </c>
      <c r="C2484">
        <v>4</v>
      </c>
      <c r="D2484">
        <v>6</v>
      </c>
      <c r="E2484">
        <v>2014</v>
      </c>
      <c r="F2484" s="1">
        <v>41794</v>
      </c>
      <c r="G2484" t="s">
        <v>1244</v>
      </c>
      <c r="H2484" t="s">
        <v>61</v>
      </c>
      <c r="I2484" t="s">
        <v>450</v>
      </c>
      <c r="J2484" t="s">
        <v>1352</v>
      </c>
      <c r="K2484" t="s">
        <v>36</v>
      </c>
      <c r="L2484" t="s">
        <v>37</v>
      </c>
      <c r="M2484" t="s">
        <v>98</v>
      </c>
      <c r="N2484" t="s">
        <v>28</v>
      </c>
      <c r="O2484" t="s">
        <v>29</v>
      </c>
      <c r="P2484" t="s">
        <v>3679</v>
      </c>
      <c r="Q2484">
        <v>0</v>
      </c>
      <c r="R2484">
        <v>71</v>
      </c>
      <c r="S2484">
        <v>19</v>
      </c>
      <c r="T2484">
        <v>3</v>
      </c>
      <c r="U2484" t="b">
        <v>0</v>
      </c>
    </row>
    <row r="2485" spans="1:21" x14ac:dyDescent="0.25">
      <c r="A2485" t="s">
        <v>3968</v>
      </c>
      <c r="B2485" s="1">
        <v>41794</v>
      </c>
      <c r="C2485">
        <v>4</v>
      </c>
      <c r="D2485">
        <v>6</v>
      </c>
      <c r="E2485">
        <v>2014</v>
      </c>
      <c r="F2485" s="1">
        <v>41794</v>
      </c>
      <c r="G2485" t="s">
        <v>1244</v>
      </c>
      <c r="H2485" t="s">
        <v>61</v>
      </c>
      <c r="I2485" t="s">
        <v>450</v>
      </c>
      <c r="J2485" t="s">
        <v>1352</v>
      </c>
      <c r="K2485" t="s">
        <v>36</v>
      </c>
      <c r="L2485" t="s">
        <v>37</v>
      </c>
      <c r="M2485" t="s">
        <v>98</v>
      </c>
      <c r="N2485" t="s">
        <v>28</v>
      </c>
      <c r="O2485" t="s">
        <v>54</v>
      </c>
      <c r="P2485" t="s">
        <v>1310</v>
      </c>
      <c r="Q2485">
        <v>0</v>
      </c>
      <c r="R2485">
        <v>46</v>
      </c>
      <c r="S2485">
        <v>8</v>
      </c>
      <c r="T2485">
        <v>2</v>
      </c>
      <c r="U2485" t="b">
        <v>0</v>
      </c>
    </row>
    <row r="2486" spans="1:21" x14ac:dyDescent="0.25">
      <c r="A2486" t="s">
        <v>3968</v>
      </c>
      <c r="B2486" s="1">
        <v>41794</v>
      </c>
      <c r="C2486">
        <v>4</v>
      </c>
      <c r="D2486">
        <v>6</v>
      </c>
      <c r="E2486">
        <v>2014</v>
      </c>
      <c r="F2486" s="1">
        <v>41794</v>
      </c>
      <c r="G2486" t="s">
        <v>1244</v>
      </c>
      <c r="H2486" t="s">
        <v>61</v>
      </c>
      <c r="I2486" t="s">
        <v>450</v>
      </c>
      <c r="J2486" t="s">
        <v>1352</v>
      </c>
      <c r="K2486" t="s">
        <v>36</v>
      </c>
      <c r="L2486" t="s">
        <v>37</v>
      </c>
      <c r="M2486" t="s">
        <v>98</v>
      </c>
      <c r="N2486" t="s">
        <v>28</v>
      </c>
      <c r="O2486" t="s">
        <v>54</v>
      </c>
      <c r="P2486" t="s">
        <v>3202</v>
      </c>
      <c r="Q2486">
        <v>0</v>
      </c>
      <c r="R2486">
        <v>110</v>
      </c>
      <c r="S2486">
        <v>-10</v>
      </c>
      <c r="T2486">
        <v>4</v>
      </c>
      <c r="U2486" t="b">
        <v>1</v>
      </c>
    </row>
    <row r="2487" spans="1:21" x14ac:dyDescent="0.25">
      <c r="A2487" t="s">
        <v>3968</v>
      </c>
      <c r="B2487" s="1">
        <v>41794</v>
      </c>
      <c r="C2487">
        <v>4</v>
      </c>
      <c r="D2487">
        <v>6</v>
      </c>
      <c r="E2487">
        <v>2014</v>
      </c>
      <c r="F2487" s="1">
        <v>41794</v>
      </c>
      <c r="G2487" t="s">
        <v>1244</v>
      </c>
      <c r="H2487" t="s">
        <v>61</v>
      </c>
      <c r="I2487" t="s">
        <v>450</v>
      </c>
      <c r="J2487" t="s">
        <v>1352</v>
      </c>
      <c r="K2487" t="s">
        <v>36</v>
      </c>
      <c r="L2487" t="s">
        <v>37</v>
      </c>
      <c r="M2487" t="s">
        <v>98</v>
      </c>
      <c r="N2487" t="s">
        <v>56</v>
      </c>
      <c r="O2487" t="s">
        <v>185</v>
      </c>
      <c r="P2487" t="s">
        <v>2019</v>
      </c>
      <c r="Q2487">
        <v>0</v>
      </c>
      <c r="R2487">
        <v>328</v>
      </c>
      <c r="S2487">
        <v>35</v>
      </c>
      <c r="T2487">
        <v>2</v>
      </c>
      <c r="U2487" t="b">
        <v>0</v>
      </c>
    </row>
    <row r="2488" spans="1:21" x14ac:dyDescent="0.25">
      <c r="A2488" t="s">
        <v>3969</v>
      </c>
      <c r="B2488" s="1">
        <v>41794</v>
      </c>
      <c r="C2488">
        <v>4</v>
      </c>
      <c r="D2488">
        <v>6</v>
      </c>
      <c r="E2488">
        <v>2014</v>
      </c>
      <c r="F2488" s="1">
        <v>41794</v>
      </c>
      <c r="G2488" t="s">
        <v>2437</v>
      </c>
      <c r="H2488" t="s">
        <v>61</v>
      </c>
      <c r="I2488" t="s">
        <v>108</v>
      </c>
      <c r="J2488" t="s">
        <v>1539</v>
      </c>
      <c r="K2488" t="s">
        <v>36</v>
      </c>
      <c r="L2488" t="s">
        <v>37</v>
      </c>
      <c r="M2488" t="s">
        <v>38</v>
      </c>
      <c r="N2488" t="s">
        <v>71</v>
      </c>
      <c r="O2488" t="s">
        <v>72</v>
      </c>
      <c r="P2488" t="s">
        <v>556</v>
      </c>
      <c r="Q2488">
        <v>0</v>
      </c>
      <c r="R2488">
        <v>311</v>
      </c>
      <c r="S2488">
        <v>72</v>
      </c>
      <c r="T2488">
        <v>2</v>
      </c>
      <c r="U2488" t="b">
        <v>0</v>
      </c>
    </row>
    <row r="2489" spans="1:21" x14ac:dyDescent="0.25">
      <c r="A2489" t="s">
        <v>3969</v>
      </c>
      <c r="B2489" s="1">
        <v>41794</v>
      </c>
      <c r="C2489">
        <v>4</v>
      </c>
      <c r="D2489">
        <v>6</v>
      </c>
      <c r="E2489">
        <v>2014</v>
      </c>
      <c r="F2489" s="1">
        <v>41794</v>
      </c>
      <c r="G2489" t="s">
        <v>2437</v>
      </c>
      <c r="H2489" t="s">
        <v>61</v>
      </c>
      <c r="I2489" t="s">
        <v>108</v>
      </c>
      <c r="J2489" t="s">
        <v>1539</v>
      </c>
      <c r="K2489" t="s">
        <v>36</v>
      </c>
      <c r="L2489" t="s">
        <v>37</v>
      </c>
      <c r="M2489" t="s">
        <v>38</v>
      </c>
      <c r="N2489" t="s">
        <v>28</v>
      </c>
      <c r="O2489" t="s">
        <v>48</v>
      </c>
      <c r="P2489" t="s">
        <v>1014</v>
      </c>
      <c r="Q2489">
        <v>0</v>
      </c>
      <c r="R2489">
        <v>22</v>
      </c>
      <c r="S2489">
        <v>4</v>
      </c>
      <c r="T2489">
        <v>1</v>
      </c>
      <c r="U2489" t="b">
        <v>1</v>
      </c>
    </row>
    <row r="2490" spans="1:21" x14ac:dyDescent="0.25">
      <c r="A2490" t="s">
        <v>3969</v>
      </c>
      <c r="B2490" s="1">
        <v>41794</v>
      </c>
      <c r="C2490">
        <v>4</v>
      </c>
      <c r="D2490">
        <v>6</v>
      </c>
      <c r="E2490">
        <v>2014</v>
      </c>
      <c r="F2490" s="1">
        <v>41794</v>
      </c>
      <c r="G2490" t="s">
        <v>2437</v>
      </c>
      <c r="H2490" t="s">
        <v>61</v>
      </c>
      <c r="I2490" t="s">
        <v>108</v>
      </c>
      <c r="J2490" t="s">
        <v>1539</v>
      </c>
      <c r="K2490" t="s">
        <v>36</v>
      </c>
      <c r="L2490" t="s">
        <v>37</v>
      </c>
      <c r="M2490" t="s">
        <v>38</v>
      </c>
      <c r="N2490" t="s">
        <v>28</v>
      </c>
      <c r="O2490" t="s">
        <v>39</v>
      </c>
      <c r="P2490" t="s">
        <v>231</v>
      </c>
      <c r="Q2490">
        <v>0</v>
      </c>
      <c r="R2490">
        <v>206</v>
      </c>
      <c r="S2490">
        <v>51</v>
      </c>
      <c r="T2490">
        <v>4</v>
      </c>
      <c r="U2490" t="b">
        <v>0</v>
      </c>
    </row>
    <row r="2491" spans="1:21" x14ac:dyDescent="0.25">
      <c r="A2491" t="s">
        <v>3969</v>
      </c>
      <c r="B2491" s="1">
        <v>41794</v>
      </c>
      <c r="C2491">
        <v>4</v>
      </c>
      <c r="D2491">
        <v>6</v>
      </c>
      <c r="E2491">
        <v>2014</v>
      </c>
      <c r="F2491" s="1">
        <v>41794</v>
      </c>
      <c r="G2491" t="s">
        <v>2437</v>
      </c>
      <c r="H2491" t="s">
        <v>61</v>
      </c>
      <c r="I2491" t="s">
        <v>108</v>
      </c>
      <c r="J2491" t="s">
        <v>1539</v>
      </c>
      <c r="K2491" t="s">
        <v>36</v>
      </c>
      <c r="L2491" t="s">
        <v>37</v>
      </c>
      <c r="M2491" t="s">
        <v>38</v>
      </c>
      <c r="N2491" t="s">
        <v>28</v>
      </c>
      <c r="O2491" t="s">
        <v>151</v>
      </c>
      <c r="P2491" t="s">
        <v>2919</v>
      </c>
      <c r="Q2491">
        <v>0</v>
      </c>
      <c r="R2491">
        <v>57</v>
      </c>
      <c r="S2491">
        <v>24</v>
      </c>
      <c r="T2491">
        <v>5</v>
      </c>
      <c r="U2491" t="b">
        <v>1</v>
      </c>
    </row>
    <row r="2492" spans="1:21" x14ac:dyDescent="0.25">
      <c r="A2492" t="s">
        <v>3970</v>
      </c>
      <c r="B2492" s="1">
        <v>41795</v>
      </c>
      <c r="C2492">
        <v>5</v>
      </c>
      <c r="D2492">
        <v>6</v>
      </c>
      <c r="E2492">
        <v>2014</v>
      </c>
      <c r="F2492" s="1">
        <v>41795</v>
      </c>
      <c r="G2492" t="s">
        <v>969</v>
      </c>
      <c r="H2492" t="s">
        <v>33</v>
      </c>
      <c r="I2492" t="s">
        <v>80</v>
      </c>
      <c r="J2492" t="s">
        <v>80</v>
      </c>
      <c r="K2492" t="s">
        <v>36</v>
      </c>
      <c r="L2492" t="s">
        <v>37</v>
      </c>
      <c r="M2492" t="s">
        <v>38</v>
      </c>
      <c r="N2492" t="s">
        <v>28</v>
      </c>
      <c r="O2492" t="s">
        <v>151</v>
      </c>
      <c r="P2492" t="s">
        <v>855</v>
      </c>
      <c r="Q2492">
        <v>0</v>
      </c>
      <c r="R2492">
        <v>75</v>
      </c>
      <c r="S2492">
        <v>2</v>
      </c>
      <c r="T2492">
        <v>5</v>
      </c>
      <c r="U2492" t="b">
        <v>1</v>
      </c>
    </row>
    <row r="2493" spans="1:21" x14ac:dyDescent="0.25">
      <c r="A2493" t="s">
        <v>3971</v>
      </c>
      <c r="B2493" s="1">
        <v>41796</v>
      </c>
      <c r="C2493">
        <v>6</v>
      </c>
      <c r="D2493">
        <v>6</v>
      </c>
      <c r="E2493">
        <v>2014</v>
      </c>
      <c r="F2493" s="1">
        <v>41796</v>
      </c>
      <c r="G2493" t="s">
        <v>3972</v>
      </c>
      <c r="H2493" t="s">
        <v>33</v>
      </c>
      <c r="I2493" t="s">
        <v>630</v>
      </c>
      <c r="J2493" t="s">
        <v>3973</v>
      </c>
      <c r="K2493" t="s">
        <v>36</v>
      </c>
      <c r="L2493" t="s">
        <v>37</v>
      </c>
      <c r="M2493" t="s">
        <v>38</v>
      </c>
      <c r="N2493" t="s">
        <v>71</v>
      </c>
      <c r="O2493" t="s">
        <v>74</v>
      </c>
      <c r="P2493" t="s">
        <v>355</v>
      </c>
      <c r="Q2493">
        <v>0</v>
      </c>
      <c r="R2493">
        <v>1683</v>
      </c>
      <c r="S2493">
        <v>-56</v>
      </c>
      <c r="T2493">
        <v>4</v>
      </c>
      <c r="U2493" t="b">
        <v>1</v>
      </c>
    </row>
    <row r="2494" spans="1:21" x14ac:dyDescent="0.25">
      <c r="A2494" t="s">
        <v>3971</v>
      </c>
      <c r="B2494" s="1">
        <v>41796</v>
      </c>
      <c r="C2494">
        <v>6</v>
      </c>
      <c r="D2494">
        <v>6</v>
      </c>
      <c r="E2494">
        <v>2014</v>
      </c>
      <c r="F2494" s="1">
        <v>41796</v>
      </c>
      <c r="G2494" t="s">
        <v>3972</v>
      </c>
      <c r="H2494" t="s">
        <v>33</v>
      </c>
      <c r="I2494" t="s">
        <v>630</v>
      </c>
      <c r="J2494" t="s">
        <v>3973</v>
      </c>
      <c r="K2494" t="s">
        <v>36</v>
      </c>
      <c r="L2494" t="s">
        <v>37</v>
      </c>
      <c r="M2494" t="s">
        <v>38</v>
      </c>
      <c r="N2494" t="s">
        <v>28</v>
      </c>
      <c r="O2494" t="s">
        <v>54</v>
      </c>
      <c r="P2494" t="s">
        <v>205</v>
      </c>
      <c r="Q2494">
        <v>0</v>
      </c>
      <c r="R2494">
        <v>557</v>
      </c>
      <c r="S2494">
        <v>217</v>
      </c>
      <c r="T2494">
        <v>3</v>
      </c>
      <c r="U2494" t="b">
        <v>0</v>
      </c>
    </row>
    <row r="2495" spans="1:21" x14ac:dyDescent="0.25">
      <c r="A2495" t="s">
        <v>3974</v>
      </c>
      <c r="B2495" s="1">
        <v>41798</v>
      </c>
      <c r="C2495">
        <v>8</v>
      </c>
      <c r="D2495">
        <v>6</v>
      </c>
      <c r="E2495">
        <v>2014</v>
      </c>
      <c r="F2495" s="1">
        <v>41798</v>
      </c>
      <c r="G2495" t="s">
        <v>449</v>
      </c>
      <c r="H2495" t="s">
        <v>161</v>
      </c>
      <c r="I2495" t="s">
        <v>3975</v>
      </c>
      <c r="J2495" t="s">
        <v>3976</v>
      </c>
      <c r="K2495" t="s">
        <v>25</v>
      </c>
      <c r="L2495" t="s">
        <v>70</v>
      </c>
      <c r="M2495" t="s">
        <v>268</v>
      </c>
      <c r="N2495" t="s">
        <v>28</v>
      </c>
      <c r="O2495" t="s">
        <v>111</v>
      </c>
      <c r="P2495" t="s">
        <v>3977</v>
      </c>
      <c r="Q2495">
        <v>0</v>
      </c>
      <c r="R2495">
        <v>195</v>
      </c>
      <c r="S2495">
        <v>62</v>
      </c>
      <c r="T2495">
        <v>4</v>
      </c>
      <c r="U2495" t="b">
        <v>1</v>
      </c>
    </row>
    <row r="2496" spans="1:21" x14ac:dyDescent="0.25">
      <c r="A2496" t="s">
        <v>3974</v>
      </c>
      <c r="B2496" s="1">
        <v>41798</v>
      </c>
      <c r="C2496">
        <v>8</v>
      </c>
      <c r="D2496">
        <v>6</v>
      </c>
      <c r="E2496">
        <v>2014</v>
      </c>
      <c r="F2496" s="1">
        <v>41798</v>
      </c>
      <c r="G2496" t="s">
        <v>449</v>
      </c>
      <c r="H2496" t="s">
        <v>161</v>
      </c>
      <c r="I2496" t="s">
        <v>3975</v>
      </c>
      <c r="J2496" t="s">
        <v>3976</v>
      </c>
      <c r="K2496" t="s">
        <v>25</v>
      </c>
      <c r="L2496" t="s">
        <v>70</v>
      </c>
      <c r="M2496" t="s">
        <v>268</v>
      </c>
      <c r="N2496" t="s">
        <v>56</v>
      </c>
      <c r="O2496" t="s">
        <v>185</v>
      </c>
      <c r="P2496" t="s">
        <v>3978</v>
      </c>
      <c r="Q2496">
        <v>0</v>
      </c>
      <c r="R2496">
        <v>1591</v>
      </c>
      <c r="S2496">
        <v>509</v>
      </c>
      <c r="T2496">
        <v>5</v>
      </c>
      <c r="U2496" t="b">
        <v>1</v>
      </c>
    </row>
    <row r="2497" spans="1:21" x14ac:dyDescent="0.25">
      <c r="A2497" t="s">
        <v>3979</v>
      </c>
      <c r="B2497" s="1">
        <v>41798</v>
      </c>
      <c r="C2497">
        <v>8</v>
      </c>
      <c r="D2497">
        <v>6</v>
      </c>
      <c r="E2497">
        <v>2014</v>
      </c>
      <c r="F2497" s="1">
        <v>41798</v>
      </c>
      <c r="G2497" t="s">
        <v>3980</v>
      </c>
      <c r="H2497" t="s">
        <v>61</v>
      </c>
      <c r="I2497" t="s">
        <v>108</v>
      </c>
      <c r="J2497" t="s">
        <v>3981</v>
      </c>
      <c r="K2497" t="s">
        <v>36</v>
      </c>
      <c r="L2497" t="s">
        <v>37</v>
      </c>
      <c r="M2497" t="s">
        <v>98</v>
      </c>
      <c r="N2497" t="s">
        <v>56</v>
      </c>
      <c r="O2497" t="s">
        <v>81</v>
      </c>
      <c r="P2497" t="s">
        <v>3982</v>
      </c>
      <c r="Q2497">
        <v>0</v>
      </c>
      <c r="R2497">
        <v>1547</v>
      </c>
      <c r="S2497">
        <v>340</v>
      </c>
      <c r="T2497">
        <v>6</v>
      </c>
      <c r="U2497" t="b">
        <v>1</v>
      </c>
    </row>
    <row r="2498" spans="1:21" x14ac:dyDescent="0.25">
      <c r="A2498" t="s">
        <v>3983</v>
      </c>
      <c r="B2498" s="1">
        <v>41798</v>
      </c>
      <c r="C2498">
        <v>8</v>
      </c>
      <c r="D2498">
        <v>6</v>
      </c>
      <c r="E2498">
        <v>2014</v>
      </c>
      <c r="F2498" s="1">
        <v>41798</v>
      </c>
      <c r="G2498" t="s">
        <v>1077</v>
      </c>
      <c r="H2498" t="s">
        <v>61</v>
      </c>
      <c r="I2498" t="s">
        <v>108</v>
      </c>
      <c r="J2498" t="s">
        <v>226</v>
      </c>
      <c r="K2498" t="s">
        <v>36</v>
      </c>
      <c r="L2498" t="s">
        <v>70</v>
      </c>
      <c r="M2498" t="s">
        <v>27</v>
      </c>
      <c r="N2498" t="s">
        <v>71</v>
      </c>
      <c r="O2498" t="s">
        <v>665</v>
      </c>
      <c r="P2498" t="s">
        <v>3984</v>
      </c>
      <c r="Q2498">
        <v>0</v>
      </c>
      <c r="R2498">
        <v>1630</v>
      </c>
      <c r="S2498">
        <v>-802</v>
      </c>
      <c r="T2498">
        <v>5</v>
      </c>
      <c r="U2498" t="b">
        <v>1</v>
      </c>
    </row>
    <row r="2499" spans="1:21" x14ac:dyDescent="0.25">
      <c r="A2499" t="s">
        <v>3985</v>
      </c>
      <c r="B2499" s="1">
        <v>41798</v>
      </c>
      <c r="C2499">
        <v>8</v>
      </c>
      <c r="D2499">
        <v>6</v>
      </c>
      <c r="E2499">
        <v>2014</v>
      </c>
      <c r="F2499" s="1">
        <v>41798</v>
      </c>
      <c r="G2499" t="s">
        <v>1214</v>
      </c>
      <c r="H2499" t="s">
        <v>33</v>
      </c>
      <c r="I2499" t="s">
        <v>34</v>
      </c>
      <c r="J2499" t="s">
        <v>3436</v>
      </c>
      <c r="K2499" t="s">
        <v>36</v>
      </c>
      <c r="L2499" t="s">
        <v>37</v>
      </c>
      <c r="M2499" t="s">
        <v>98</v>
      </c>
      <c r="N2499" t="s">
        <v>28</v>
      </c>
      <c r="O2499" t="s">
        <v>90</v>
      </c>
      <c r="P2499" t="s">
        <v>1960</v>
      </c>
      <c r="Q2499">
        <v>0</v>
      </c>
      <c r="R2499">
        <v>503</v>
      </c>
      <c r="S2499">
        <v>-56</v>
      </c>
      <c r="T2499">
        <v>2</v>
      </c>
      <c r="U2499" t="b">
        <v>1</v>
      </c>
    </row>
    <row r="2500" spans="1:21" x14ac:dyDescent="0.25">
      <c r="A2500" t="s">
        <v>3983</v>
      </c>
      <c r="B2500" s="1">
        <v>41798</v>
      </c>
      <c r="C2500">
        <v>8</v>
      </c>
      <c r="D2500">
        <v>6</v>
      </c>
      <c r="E2500">
        <v>2014</v>
      </c>
      <c r="F2500" s="1">
        <v>41798</v>
      </c>
      <c r="G2500" t="s">
        <v>1077</v>
      </c>
      <c r="H2500" t="s">
        <v>61</v>
      </c>
      <c r="I2500" t="s">
        <v>108</v>
      </c>
      <c r="J2500" t="s">
        <v>226</v>
      </c>
      <c r="K2500" t="s">
        <v>36</v>
      </c>
      <c r="L2500" t="s">
        <v>70</v>
      </c>
      <c r="M2500" t="s">
        <v>27</v>
      </c>
      <c r="N2500" t="s">
        <v>28</v>
      </c>
      <c r="O2500" t="s">
        <v>39</v>
      </c>
      <c r="P2500" t="s">
        <v>3986</v>
      </c>
      <c r="Q2500">
        <v>0</v>
      </c>
      <c r="R2500">
        <v>31</v>
      </c>
      <c r="S2500">
        <v>1</v>
      </c>
      <c r="T2500">
        <v>2</v>
      </c>
      <c r="U2500" t="b">
        <v>1</v>
      </c>
    </row>
    <row r="2501" spans="1:21" x14ac:dyDescent="0.25">
      <c r="A2501" t="s">
        <v>3983</v>
      </c>
      <c r="B2501" s="1">
        <v>41798</v>
      </c>
      <c r="C2501">
        <v>8</v>
      </c>
      <c r="D2501">
        <v>6</v>
      </c>
      <c r="E2501">
        <v>2014</v>
      </c>
      <c r="F2501" s="1">
        <v>41798</v>
      </c>
      <c r="G2501" t="s">
        <v>1077</v>
      </c>
      <c r="H2501" t="s">
        <v>61</v>
      </c>
      <c r="I2501" t="s">
        <v>108</v>
      </c>
      <c r="J2501" t="s">
        <v>226</v>
      </c>
      <c r="K2501" t="s">
        <v>36</v>
      </c>
      <c r="L2501" t="s">
        <v>70</v>
      </c>
      <c r="M2501" t="s">
        <v>27</v>
      </c>
      <c r="N2501" t="s">
        <v>28</v>
      </c>
      <c r="O2501" t="s">
        <v>54</v>
      </c>
      <c r="P2501" t="s">
        <v>1545</v>
      </c>
      <c r="Q2501">
        <v>0</v>
      </c>
      <c r="R2501">
        <v>379</v>
      </c>
      <c r="S2501">
        <v>63</v>
      </c>
      <c r="T2501">
        <v>2</v>
      </c>
      <c r="U2501" t="b">
        <v>1</v>
      </c>
    </row>
    <row r="2502" spans="1:21" x14ac:dyDescent="0.25">
      <c r="A2502" t="s">
        <v>3983</v>
      </c>
      <c r="B2502" s="1">
        <v>41798</v>
      </c>
      <c r="C2502">
        <v>8</v>
      </c>
      <c r="D2502">
        <v>6</v>
      </c>
      <c r="E2502">
        <v>2014</v>
      </c>
      <c r="F2502" s="1">
        <v>41798</v>
      </c>
      <c r="G2502" t="s">
        <v>1077</v>
      </c>
      <c r="H2502" t="s">
        <v>61</v>
      </c>
      <c r="I2502" t="s">
        <v>108</v>
      </c>
      <c r="J2502" t="s">
        <v>226</v>
      </c>
      <c r="K2502" t="s">
        <v>36</v>
      </c>
      <c r="L2502" t="s">
        <v>70</v>
      </c>
      <c r="M2502" t="s">
        <v>27</v>
      </c>
      <c r="N2502" t="s">
        <v>56</v>
      </c>
      <c r="O2502" t="s">
        <v>185</v>
      </c>
      <c r="P2502" t="s">
        <v>3761</v>
      </c>
      <c r="Q2502">
        <v>0</v>
      </c>
      <c r="R2502">
        <v>448</v>
      </c>
      <c r="S2502">
        <v>148</v>
      </c>
      <c r="T2502">
        <v>2</v>
      </c>
      <c r="U2502" t="b">
        <v>1</v>
      </c>
    </row>
    <row r="2503" spans="1:21" x14ac:dyDescent="0.25">
      <c r="A2503" t="s">
        <v>3987</v>
      </c>
      <c r="B2503" s="1">
        <v>41798</v>
      </c>
      <c r="C2503">
        <v>8</v>
      </c>
      <c r="D2503">
        <v>6</v>
      </c>
      <c r="E2503">
        <v>2014</v>
      </c>
      <c r="F2503" s="1">
        <v>41798</v>
      </c>
      <c r="G2503" t="s">
        <v>3988</v>
      </c>
      <c r="H2503" t="s">
        <v>120</v>
      </c>
      <c r="I2503" t="s">
        <v>778</v>
      </c>
      <c r="J2503" t="s">
        <v>3989</v>
      </c>
      <c r="K2503" t="s">
        <v>47</v>
      </c>
      <c r="L2503" t="s">
        <v>37</v>
      </c>
      <c r="M2503" t="s">
        <v>38</v>
      </c>
      <c r="N2503" t="s">
        <v>56</v>
      </c>
      <c r="O2503" t="s">
        <v>57</v>
      </c>
      <c r="P2503" t="s">
        <v>1918</v>
      </c>
      <c r="Q2503">
        <v>0</v>
      </c>
      <c r="R2503">
        <v>468</v>
      </c>
      <c r="S2503">
        <v>57</v>
      </c>
      <c r="T2503">
        <v>2</v>
      </c>
      <c r="U2503" t="b">
        <v>0</v>
      </c>
    </row>
    <row r="2504" spans="1:21" x14ac:dyDescent="0.25">
      <c r="A2504" t="s">
        <v>3990</v>
      </c>
      <c r="B2504" s="1">
        <v>41798</v>
      </c>
      <c r="C2504">
        <v>8</v>
      </c>
      <c r="D2504">
        <v>6</v>
      </c>
      <c r="E2504">
        <v>2014</v>
      </c>
      <c r="F2504" s="1">
        <v>41798</v>
      </c>
      <c r="G2504" t="s">
        <v>3116</v>
      </c>
      <c r="H2504" t="s">
        <v>61</v>
      </c>
      <c r="I2504" t="s">
        <v>108</v>
      </c>
      <c r="J2504" t="s">
        <v>3991</v>
      </c>
      <c r="K2504" t="s">
        <v>36</v>
      </c>
      <c r="L2504" t="s">
        <v>26</v>
      </c>
      <c r="M2504" t="s">
        <v>38</v>
      </c>
      <c r="N2504" t="s">
        <v>28</v>
      </c>
      <c r="O2504" t="s">
        <v>29</v>
      </c>
      <c r="P2504" t="s">
        <v>3992</v>
      </c>
      <c r="Q2504">
        <v>0</v>
      </c>
      <c r="R2504">
        <v>176</v>
      </c>
      <c r="S2504">
        <v>85</v>
      </c>
      <c r="T2504">
        <v>7</v>
      </c>
      <c r="U2504" t="b">
        <v>1</v>
      </c>
    </row>
    <row r="2505" spans="1:21" x14ac:dyDescent="0.25">
      <c r="A2505" t="s">
        <v>3993</v>
      </c>
      <c r="B2505" s="1">
        <v>41798</v>
      </c>
      <c r="C2505">
        <v>8</v>
      </c>
      <c r="D2505">
        <v>6</v>
      </c>
      <c r="E2505">
        <v>2014</v>
      </c>
      <c r="F2505" s="1">
        <v>41798</v>
      </c>
      <c r="G2505" t="s">
        <v>1766</v>
      </c>
      <c r="H2505" t="s">
        <v>161</v>
      </c>
      <c r="I2505" t="s">
        <v>2206</v>
      </c>
      <c r="J2505" t="s">
        <v>3994</v>
      </c>
      <c r="K2505" t="s">
        <v>25</v>
      </c>
      <c r="L2505" t="s">
        <v>26</v>
      </c>
      <c r="M2505" t="s">
        <v>38</v>
      </c>
      <c r="N2505" t="s">
        <v>28</v>
      </c>
      <c r="O2505" t="s">
        <v>48</v>
      </c>
      <c r="P2505" t="s">
        <v>1359</v>
      </c>
      <c r="Q2505">
        <v>0</v>
      </c>
      <c r="R2505">
        <v>102</v>
      </c>
      <c r="S2505">
        <v>13</v>
      </c>
      <c r="T2505">
        <v>2</v>
      </c>
      <c r="U2505" t="b">
        <v>1</v>
      </c>
    </row>
    <row r="2506" spans="1:21" x14ac:dyDescent="0.25">
      <c r="A2506" t="s">
        <v>3995</v>
      </c>
      <c r="B2506" s="1">
        <v>41798</v>
      </c>
      <c r="C2506">
        <v>8</v>
      </c>
      <c r="D2506">
        <v>6</v>
      </c>
      <c r="E2506">
        <v>2014</v>
      </c>
      <c r="F2506" s="1">
        <v>41798</v>
      </c>
      <c r="G2506" t="s">
        <v>3663</v>
      </c>
      <c r="H2506" t="s">
        <v>67</v>
      </c>
      <c r="I2506" t="s">
        <v>68</v>
      </c>
      <c r="J2506" t="s">
        <v>2688</v>
      </c>
      <c r="K2506" t="s">
        <v>25</v>
      </c>
      <c r="L2506" t="s">
        <v>70</v>
      </c>
      <c r="M2506" t="s">
        <v>38</v>
      </c>
      <c r="N2506" t="s">
        <v>56</v>
      </c>
      <c r="O2506" t="s">
        <v>81</v>
      </c>
      <c r="P2506" t="s">
        <v>2050</v>
      </c>
      <c r="Q2506">
        <v>0</v>
      </c>
      <c r="R2506">
        <v>518</v>
      </c>
      <c r="S2506">
        <v>243</v>
      </c>
      <c r="T2506">
        <v>2</v>
      </c>
      <c r="U2506" t="b">
        <v>1</v>
      </c>
    </row>
    <row r="2507" spans="1:21" x14ac:dyDescent="0.25">
      <c r="A2507" t="s">
        <v>3995</v>
      </c>
      <c r="B2507" s="1">
        <v>41798</v>
      </c>
      <c r="C2507">
        <v>8</v>
      </c>
      <c r="D2507">
        <v>6</v>
      </c>
      <c r="E2507">
        <v>2014</v>
      </c>
      <c r="F2507" s="1">
        <v>41798</v>
      </c>
      <c r="G2507" t="s">
        <v>3663</v>
      </c>
      <c r="H2507" t="s">
        <v>67</v>
      </c>
      <c r="I2507" t="s">
        <v>68</v>
      </c>
      <c r="J2507" t="s">
        <v>2688</v>
      </c>
      <c r="K2507" t="s">
        <v>25</v>
      </c>
      <c r="L2507" t="s">
        <v>70</v>
      </c>
      <c r="M2507" t="s">
        <v>38</v>
      </c>
      <c r="N2507" t="s">
        <v>56</v>
      </c>
      <c r="O2507" t="s">
        <v>81</v>
      </c>
      <c r="P2507" t="s">
        <v>716</v>
      </c>
      <c r="Q2507">
        <v>0</v>
      </c>
      <c r="R2507">
        <v>39</v>
      </c>
      <c r="S2507">
        <v>17</v>
      </c>
      <c r="T2507">
        <v>1</v>
      </c>
      <c r="U2507" t="b">
        <v>0</v>
      </c>
    </row>
    <row r="2508" spans="1:21" x14ac:dyDescent="0.25">
      <c r="A2508" t="s">
        <v>3996</v>
      </c>
      <c r="B2508" s="1">
        <v>41798</v>
      </c>
      <c r="C2508">
        <v>8</v>
      </c>
      <c r="D2508">
        <v>6</v>
      </c>
      <c r="E2508">
        <v>2014</v>
      </c>
      <c r="F2508" s="1">
        <v>41798</v>
      </c>
      <c r="G2508" t="s">
        <v>796</v>
      </c>
      <c r="H2508" t="s">
        <v>120</v>
      </c>
      <c r="I2508" t="s">
        <v>121</v>
      </c>
      <c r="J2508" t="s">
        <v>122</v>
      </c>
      <c r="K2508" t="s">
        <v>47</v>
      </c>
      <c r="L2508" t="s">
        <v>70</v>
      </c>
      <c r="M2508" t="s">
        <v>38</v>
      </c>
      <c r="N2508" t="s">
        <v>56</v>
      </c>
      <c r="O2508" t="s">
        <v>185</v>
      </c>
      <c r="P2508" t="s">
        <v>431</v>
      </c>
      <c r="Q2508">
        <v>0</v>
      </c>
      <c r="R2508">
        <v>728</v>
      </c>
      <c r="S2508">
        <v>44</v>
      </c>
      <c r="T2508">
        <v>5</v>
      </c>
      <c r="U2508" t="b">
        <v>1</v>
      </c>
    </row>
    <row r="2509" spans="1:21" x14ac:dyDescent="0.25">
      <c r="A2509" t="s">
        <v>3997</v>
      </c>
      <c r="B2509" s="1">
        <v>41798</v>
      </c>
      <c r="C2509">
        <v>8</v>
      </c>
      <c r="D2509">
        <v>6</v>
      </c>
      <c r="E2509">
        <v>2014</v>
      </c>
      <c r="F2509" s="1">
        <v>41798</v>
      </c>
      <c r="G2509" t="s">
        <v>1477</v>
      </c>
      <c r="H2509" t="s">
        <v>67</v>
      </c>
      <c r="I2509" t="s">
        <v>68</v>
      </c>
      <c r="J2509" t="s">
        <v>3998</v>
      </c>
      <c r="K2509" t="s">
        <v>25</v>
      </c>
      <c r="L2509" t="s">
        <v>70</v>
      </c>
      <c r="M2509" t="s">
        <v>38</v>
      </c>
      <c r="N2509" t="s">
        <v>71</v>
      </c>
      <c r="O2509" t="s">
        <v>295</v>
      </c>
      <c r="P2509" t="s">
        <v>3129</v>
      </c>
      <c r="Q2509">
        <v>0</v>
      </c>
      <c r="R2509">
        <v>176</v>
      </c>
      <c r="S2509">
        <v>-28</v>
      </c>
      <c r="T2509">
        <v>5</v>
      </c>
      <c r="U2509" t="b">
        <v>1</v>
      </c>
    </row>
    <row r="2510" spans="1:21" x14ac:dyDescent="0.25">
      <c r="A2510" t="s">
        <v>3997</v>
      </c>
      <c r="B2510" s="1">
        <v>41798</v>
      </c>
      <c r="C2510">
        <v>8</v>
      </c>
      <c r="D2510">
        <v>6</v>
      </c>
      <c r="E2510">
        <v>2014</v>
      </c>
      <c r="F2510" s="1">
        <v>41798</v>
      </c>
      <c r="G2510" t="s">
        <v>1477</v>
      </c>
      <c r="H2510" t="s">
        <v>67</v>
      </c>
      <c r="I2510" t="s">
        <v>68</v>
      </c>
      <c r="J2510" t="s">
        <v>3998</v>
      </c>
      <c r="K2510" t="s">
        <v>25</v>
      </c>
      <c r="L2510" t="s">
        <v>70</v>
      </c>
      <c r="M2510" t="s">
        <v>38</v>
      </c>
      <c r="N2510" t="s">
        <v>28</v>
      </c>
      <c r="O2510" t="s">
        <v>48</v>
      </c>
      <c r="P2510" t="s">
        <v>1292</v>
      </c>
      <c r="Q2510">
        <v>0</v>
      </c>
      <c r="R2510">
        <v>36</v>
      </c>
      <c r="S2510">
        <v>15</v>
      </c>
      <c r="T2510">
        <v>3</v>
      </c>
      <c r="U2510" t="b">
        <v>1</v>
      </c>
    </row>
    <row r="2511" spans="1:21" x14ac:dyDescent="0.25">
      <c r="A2511" t="s">
        <v>3997</v>
      </c>
      <c r="B2511" s="1">
        <v>41798</v>
      </c>
      <c r="C2511">
        <v>8</v>
      </c>
      <c r="D2511">
        <v>6</v>
      </c>
      <c r="E2511">
        <v>2014</v>
      </c>
      <c r="F2511" s="1">
        <v>41798</v>
      </c>
      <c r="G2511" t="s">
        <v>1477</v>
      </c>
      <c r="H2511" t="s">
        <v>67</v>
      </c>
      <c r="I2511" t="s">
        <v>68</v>
      </c>
      <c r="J2511" t="s">
        <v>3998</v>
      </c>
      <c r="K2511" t="s">
        <v>25</v>
      </c>
      <c r="L2511" t="s">
        <v>70</v>
      </c>
      <c r="M2511" t="s">
        <v>38</v>
      </c>
      <c r="N2511" t="s">
        <v>28</v>
      </c>
      <c r="O2511" t="s">
        <v>48</v>
      </c>
      <c r="P2511" t="s">
        <v>846</v>
      </c>
      <c r="Q2511">
        <v>0</v>
      </c>
      <c r="R2511">
        <v>185</v>
      </c>
      <c r="S2511">
        <v>48</v>
      </c>
      <c r="T2511">
        <v>4</v>
      </c>
      <c r="U2511" t="b">
        <v>1</v>
      </c>
    </row>
    <row r="2512" spans="1:21" x14ac:dyDescent="0.25">
      <c r="A2512" t="s">
        <v>3997</v>
      </c>
      <c r="B2512" s="1">
        <v>41798</v>
      </c>
      <c r="C2512">
        <v>8</v>
      </c>
      <c r="D2512">
        <v>6</v>
      </c>
      <c r="E2512">
        <v>2014</v>
      </c>
      <c r="F2512" s="1">
        <v>41798</v>
      </c>
      <c r="G2512" t="s">
        <v>1477</v>
      </c>
      <c r="H2512" t="s">
        <v>67</v>
      </c>
      <c r="I2512" t="s">
        <v>68</v>
      </c>
      <c r="J2512" t="s">
        <v>3998</v>
      </c>
      <c r="K2512" t="s">
        <v>25</v>
      </c>
      <c r="L2512" t="s">
        <v>70</v>
      </c>
      <c r="M2512" t="s">
        <v>38</v>
      </c>
      <c r="N2512" t="s">
        <v>28</v>
      </c>
      <c r="O2512" t="s">
        <v>39</v>
      </c>
      <c r="P2512" t="s">
        <v>865</v>
      </c>
      <c r="Q2512">
        <v>0</v>
      </c>
      <c r="R2512">
        <v>62</v>
      </c>
      <c r="S2512">
        <v>28</v>
      </c>
      <c r="T2512">
        <v>5</v>
      </c>
      <c r="U2512" t="b">
        <v>0</v>
      </c>
    </row>
    <row r="2513" spans="1:21" x14ac:dyDescent="0.25">
      <c r="A2513" t="s">
        <v>3997</v>
      </c>
      <c r="B2513" s="1">
        <v>41798</v>
      </c>
      <c r="C2513">
        <v>8</v>
      </c>
      <c r="D2513">
        <v>6</v>
      </c>
      <c r="E2513">
        <v>2014</v>
      </c>
      <c r="F2513" s="1">
        <v>41798</v>
      </c>
      <c r="G2513" t="s">
        <v>1477</v>
      </c>
      <c r="H2513" t="s">
        <v>67</v>
      </c>
      <c r="I2513" t="s">
        <v>68</v>
      </c>
      <c r="J2513" t="s">
        <v>3998</v>
      </c>
      <c r="K2513" t="s">
        <v>25</v>
      </c>
      <c r="L2513" t="s">
        <v>70</v>
      </c>
      <c r="M2513" t="s">
        <v>38</v>
      </c>
      <c r="N2513" t="s">
        <v>28</v>
      </c>
      <c r="O2513" t="s">
        <v>39</v>
      </c>
      <c r="P2513" t="s">
        <v>794</v>
      </c>
      <c r="Q2513">
        <v>0</v>
      </c>
      <c r="R2513">
        <v>79</v>
      </c>
      <c r="S2513">
        <v>5</v>
      </c>
      <c r="T2513">
        <v>6</v>
      </c>
      <c r="U2513" t="b">
        <v>1</v>
      </c>
    </row>
    <row r="2514" spans="1:21" x14ac:dyDescent="0.25">
      <c r="A2514" t="s">
        <v>3997</v>
      </c>
      <c r="B2514" s="1">
        <v>41798</v>
      </c>
      <c r="C2514">
        <v>8</v>
      </c>
      <c r="D2514">
        <v>6</v>
      </c>
      <c r="E2514">
        <v>2014</v>
      </c>
      <c r="F2514" s="1">
        <v>41798</v>
      </c>
      <c r="G2514" t="s">
        <v>1477</v>
      </c>
      <c r="H2514" t="s">
        <v>67</v>
      </c>
      <c r="I2514" t="s">
        <v>68</v>
      </c>
      <c r="J2514" t="s">
        <v>3998</v>
      </c>
      <c r="K2514" t="s">
        <v>25</v>
      </c>
      <c r="L2514" t="s">
        <v>70</v>
      </c>
      <c r="M2514" t="s">
        <v>38</v>
      </c>
      <c r="N2514" t="s">
        <v>28</v>
      </c>
      <c r="O2514" t="s">
        <v>227</v>
      </c>
      <c r="P2514" t="s">
        <v>3999</v>
      </c>
      <c r="Q2514">
        <v>0</v>
      </c>
      <c r="R2514">
        <v>30</v>
      </c>
      <c r="S2514">
        <v>12</v>
      </c>
      <c r="T2514">
        <v>3</v>
      </c>
      <c r="U2514" t="b">
        <v>1</v>
      </c>
    </row>
    <row r="2515" spans="1:21" x14ac:dyDescent="0.25">
      <c r="A2515" t="s">
        <v>4000</v>
      </c>
      <c r="B2515" s="1">
        <v>41799</v>
      </c>
      <c r="C2515">
        <v>9</v>
      </c>
      <c r="D2515">
        <v>6</v>
      </c>
      <c r="E2515">
        <v>2014</v>
      </c>
      <c r="F2515" s="1">
        <v>41799</v>
      </c>
      <c r="G2515" t="s">
        <v>1160</v>
      </c>
      <c r="H2515" t="s">
        <v>44</v>
      </c>
      <c r="I2515" t="s">
        <v>1118</v>
      </c>
      <c r="J2515" t="s">
        <v>1119</v>
      </c>
      <c r="K2515" t="s">
        <v>47</v>
      </c>
      <c r="L2515" t="s">
        <v>26</v>
      </c>
      <c r="M2515" t="s">
        <v>268</v>
      </c>
      <c r="N2515" t="s">
        <v>71</v>
      </c>
      <c r="O2515" t="s">
        <v>72</v>
      </c>
      <c r="P2515" t="s">
        <v>4001</v>
      </c>
      <c r="Q2515">
        <v>0</v>
      </c>
      <c r="R2515">
        <v>1308</v>
      </c>
      <c r="S2515">
        <v>536</v>
      </c>
      <c r="T2515">
        <v>3</v>
      </c>
      <c r="U2515" t="b">
        <v>1</v>
      </c>
    </row>
    <row r="2516" spans="1:21" x14ac:dyDescent="0.25">
      <c r="A2516" t="s">
        <v>4000</v>
      </c>
      <c r="B2516" s="1">
        <v>41799</v>
      </c>
      <c r="C2516">
        <v>9</v>
      </c>
      <c r="D2516">
        <v>6</v>
      </c>
      <c r="E2516">
        <v>2014</v>
      </c>
      <c r="F2516" s="1">
        <v>41799</v>
      </c>
      <c r="G2516" t="s">
        <v>1160</v>
      </c>
      <c r="H2516" t="s">
        <v>44</v>
      </c>
      <c r="I2516" t="s">
        <v>1118</v>
      </c>
      <c r="J2516" t="s">
        <v>1119</v>
      </c>
      <c r="K2516" t="s">
        <v>47</v>
      </c>
      <c r="L2516" t="s">
        <v>26</v>
      </c>
      <c r="M2516" t="s">
        <v>268</v>
      </c>
      <c r="N2516" t="s">
        <v>71</v>
      </c>
      <c r="O2516" t="s">
        <v>74</v>
      </c>
      <c r="P2516" t="s">
        <v>2264</v>
      </c>
      <c r="Q2516">
        <v>1</v>
      </c>
      <c r="R2516">
        <v>216</v>
      </c>
      <c r="S2516">
        <v>-135</v>
      </c>
      <c r="T2516">
        <v>3</v>
      </c>
      <c r="U2516" t="b">
        <v>1</v>
      </c>
    </row>
    <row r="2517" spans="1:21" x14ac:dyDescent="0.25">
      <c r="A2517" t="s">
        <v>4000</v>
      </c>
      <c r="B2517" s="1">
        <v>41799</v>
      </c>
      <c r="C2517">
        <v>9</v>
      </c>
      <c r="D2517">
        <v>6</v>
      </c>
      <c r="E2517">
        <v>2014</v>
      </c>
      <c r="F2517" s="1">
        <v>41799</v>
      </c>
      <c r="G2517" t="s">
        <v>1160</v>
      </c>
      <c r="H2517" t="s">
        <v>44</v>
      </c>
      <c r="I2517" t="s">
        <v>1118</v>
      </c>
      <c r="J2517" t="s">
        <v>1119</v>
      </c>
      <c r="K2517" t="s">
        <v>47</v>
      </c>
      <c r="L2517" t="s">
        <v>26</v>
      </c>
      <c r="M2517" t="s">
        <v>268</v>
      </c>
      <c r="N2517" t="s">
        <v>71</v>
      </c>
      <c r="O2517" t="s">
        <v>74</v>
      </c>
      <c r="P2517" t="s">
        <v>2718</v>
      </c>
      <c r="Q2517">
        <v>1</v>
      </c>
      <c r="R2517">
        <v>154</v>
      </c>
      <c r="S2517">
        <v>-85</v>
      </c>
      <c r="T2517">
        <v>3</v>
      </c>
      <c r="U2517" t="b">
        <v>1</v>
      </c>
    </row>
    <row r="2518" spans="1:21" x14ac:dyDescent="0.25">
      <c r="A2518" t="s">
        <v>4000</v>
      </c>
      <c r="B2518" s="1">
        <v>41799</v>
      </c>
      <c r="C2518">
        <v>9</v>
      </c>
      <c r="D2518">
        <v>6</v>
      </c>
      <c r="E2518">
        <v>2014</v>
      </c>
      <c r="F2518" s="1">
        <v>41799</v>
      </c>
      <c r="G2518" t="s">
        <v>1160</v>
      </c>
      <c r="H2518" t="s">
        <v>44</v>
      </c>
      <c r="I2518" t="s">
        <v>1118</v>
      </c>
      <c r="J2518" t="s">
        <v>1119</v>
      </c>
      <c r="K2518" t="s">
        <v>47</v>
      </c>
      <c r="L2518" t="s">
        <v>26</v>
      </c>
      <c r="M2518" t="s">
        <v>268</v>
      </c>
      <c r="N2518" t="s">
        <v>28</v>
      </c>
      <c r="O2518" t="s">
        <v>29</v>
      </c>
      <c r="P2518" t="s">
        <v>2737</v>
      </c>
      <c r="Q2518">
        <v>0</v>
      </c>
      <c r="R2518">
        <v>40</v>
      </c>
      <c r="S2518">
        <v>13</v>
      </c>
      <c r="T2518">
        <v>3</v>
      </c>
      <c r="U2518" t="b">
        <v>1</v>
      </c>
    </row>
    <row r="2519" spans="1:21" x14ac:dyDescent="0.25">
      <c r="A2519" t="s">
        <v>4000</v>
      </c>
      <c r="B2519" s="1">
        <v>41799</v>
      </c>
      <c r="C2519">
        <v>9</v>
      </c>
      <c r="D2519">
        <v>6</v>
      </c>
      <c r="E2519">
        <v>2014</v>
      </c>
      <c r="F2519" s="1">
        <v>41799</v>
      </c>
      <c r="G2519" t="s">
        <v>1160</v>
      </c>
      <c r="H2519" t="s">
        <v>44</v>
      </c>
      <c r="I2519" t="s">
        <v>1118</v>
      </c>
      <c r="J2519" t="s">
        <v>1119</v>
      </c>
      <c r="K2519" t="s">
        <v>47</v>
      </c>
      <c r="L2519" t="s">
        <v>26</v>
      </c>
      <c r="M2519" t="s">
        <v>268</v>
      </c>
      <c r="N2519" t="s">
        <v>56</v>
      </c>
      <c r="O2519" t="s">
        <v>57</v>
      </c>
      <c r="P2519" t="s">
        <v>2826</v>
      </c>
      <c r="Q2519">
        <v>0</v>
      </c>
      <c r="R2519">
        <v>351</v>
      </c>
      <c r="S2519">
        <v>-94</v>
      </c>
      <c r="T2519">
        <v>5</v>
      </c>
      <c r="U2519" t="b">
        <v>1</v>
      </c>
    </row>
    <row r="2520" spans="1:21" x14ac:dyDescent="0.25">
      <c r="A2520" t="s">
        <v>4002</v>
      </c>
      <c r="B2520" s="1">
        <v>41799</v>
      </c>
      <c r="C2520">
        <v>9</v>
      </c>
      <c r="D2520">
        <v>6</v>
      </c>
      <c r="E2520">
        <v>2014</v>
      </c>
      <c r="F2520" s="1">
        <v>41799</v>
      </c>
      <c r="G2520" t="s">
        <v>4003</v>
      </c>
      <c r="H2520" t="s">
        <v>67</v>
      </c>
      <c r="I2520" t="s">
        <v>68</v>
      </c>
      <c r="J2520" t="s">
        <v>4004</v>
      </c>
      <c r="K2520" t="s">
        <v>25</v>
      </c>
      <c r="L2520" t="s">
        <v>37</v>
      </c>
      <c r="M2520" t="s">
        <v>38</v>
      </c>
      <c r="N2520" t="s">
        <v>71</v>
      </c>
      <c r="O2520" t="s">
        <v>72</v>
      </c>
      <c r="P2520" t="s">
        <v>951</v>
      </c>
      <c r="Q2520">
        <v>0</v>
      </c>
      <c r="R2520">
        <v>1240</v>
      </c>
      <c r="S2520">
        <v>223</v>
      </c>
      <c r="T2520">
        <v>3</v>
      </c>
      <c r="U2520" t="b">
        <v>1</v>
      </c>
    </row>
    <row r="2521" spans="1:21" x14ac:dyDescent="0.25">
      <c r="A2521" t="s">
        <v>4002</v>
      </c>
      <c r="B2521" s="1">
        <v>41799</v>
      </c>
      <c r="C2521">
        <v>9</v>
      </c>
      <c r="D2521">
        <v>6</v>
      </c>
      <c r="E2521">
        <v>2014</v>
      </c>
      <c r="F2521" s="1">
        <v>41799</v>
      </c>
      <c r="G2521" t="s">
        <v>4003</v>
      </c>
      <c r="H2521" t="s">
        <v>67</v>
      </c>
      <c r="I2521" t="s">
        <v>68</v>
      </c>
      <c r="J2521" t="s">
        <v>4004</v>
      </c>
      <c r="K2521" t="s">
        <v>25</v>
      </c>
      <c r="L2521" t="s">
        <v>37</v>
      </c>
      <c r="M2521" t="s">
        <v>38</v>
      </c>
      <c r="N2521" t="s">
        <v>28</v>
      </c>
      <c r="O2521" t="s">
        <v>39</v>
      </c>
      <c r="P2521" t="s">
        <v>298</v>
      </c>
      <c r="Q2521">
        <v>0</v>
      </c>
      <c r="R2521">
        <v>100</v>
      </c>
      <c r="S2521">
        <v>28</v>
      </c>
      <c r="T2521">
        <v>2</v>
      </c>
      <c r="U2521" t="b">
        <v>1</v>
      </c>
    </row>
    <row r="2522" spans="1:21" x14ac:dyDescent="0.25">
      <c r="A2522" t="s">
        <v>4002</v>
      </c>
      <c r="B2522" s="1">
        <v>41799</v>
      </c>
      <c r="C2522">
        <v>9</v>
      </c>
      <c r="D2522">
        <v>6</v>
      </c>
      <c r="E2522">
        <v>2014</v>
      </c>
      <c r="F2522" s="1">
        <v>41799</v>
      </c>
      <c r="G2522" t="s">
        <v>4003</v>
      </c>
      <c r="H2522" t="s">
        <v>67</v>
      </c>
      <c r="I2522" t="s">
        <v>68</v>
      </c>
      <c r="J2522" t="s">
        <v>4004</v>
      </c>
      <c r="K2522" t="s">
        <v>25</v>
      </c>
      <c r="L2522" t="s">
        <v>37</v>
      </c>
      <c r="M2522" t="s">
        <v>38</v>
      </c>
      <c r="N2522" t="s">
        <v>28</v>
      </c>
      <c r="O2522" t="s">
        <v>111</v>
      </c>
      <c r="P2522" t="s">
        <v>4005</v>
      </c>
      <c r="Q2522">
        <v>0</v>
      </c>
      <c r="R2522">
        <v>112</v>
      </c>
      <c r="S2522">
        <v>24</v>
      </c>
      <c r="T2522">
        <v>3</v>
      </c>
      <c r="U2522" t="b">
        <v>0</v>
      </c>
    </row>
    <row r="2523" spans="1:21" x14ac:dyDescent="0.25">
      <c r="A2523" t="s">
        <v>4002</v>
      </c>
      <c r="B2523" s="1">
        <v>41799</v>
      </c>
      <c r="C2523">
        <v>9</v>
      </c>
      <c r="D2523">
        <v>6</v>
      </c>
      <c r="E2523">
        <v>2014</v>
      </c>
      <c r="F2523" s="1">
        <v>41799</v>
      </c>
      <c r="G2523" t="s">
        <v>4003</v>
      </c>
      <c r="H2523" t="s">
        <v>67</v>
      </c>
      <c r="I2523" t="s">
        <v>68</v>
      </c>
      <c r="J2523" t="s">
        <v>4004</v>
      </c>
      <c r="K2523" t="s">
        <v>25</v>
      </c>
      <c r="L2523" t="s">
        <v>37</v>
      </c>
      <c r="M2523" t="s">
        <v>38</v>
      </c>
      <c r="N2523" t="s">
        <v>28</v>
      </c>
      <c r="O2523" t="s">
        <v>151</v>
      </c>
      <c r="P2523" t="s">
        <v>1954</v>
      </c>
      <c r="Q2523">
        <v>0</v>
      </c>
      <c r="R2523">
        <v>62</v>
      </c>
      <c r="S2523">
        <v>12</v>
      </c>
      <c r="T2523">
        <v>5</v>
      </c>
      <c r="U2523" t="b">
        <v>1</v>
      </c>
    </row>
    <row r="2524" spans="1:21" x14ac:dyDescent="0.25">
      <c r="A2524" t="s">
        <v>4002</v>
      </c>
      <c r="B2524" s="1">
        <v>41799</v>
      </c>
      <c r="C2524">
        <v>9</v>
      </c>
      <c r="D2524">
        <v>6</v>
      </c>
      <c r="E2524">
        <v>2014</v>
      </c>
      <c r="F2524" s="1">
        <v>41799</v>
      </c>
      <c r="G2524" t="s">
        <v>4003</v>
      </c>
      <c r="H2524" t="s">
        <v>67</v>
      </c>
      <c r="I2524" t="s">
        <v>68</v>
      </c>
      <c r="J2524" t="s">
        <v>4004</v>
      </c>
      <c r="K2524" t="s">
        <v>25</v>
      </c>
      <c r="L2524" t="s">
        <v>37</v>
      </c>
      <c r="M2524" t="s">
        <v>38</v>
      </c>
      <c r="N2524" t="s">
        <v>28</v>
      </c>
      <c r="O2524" t="s">
        <v>227</v>
      </c>
      <c r="P2524" t="s">
        <v>574</v>
      </c>
      <c r="Q2524">
        <v>0</v>
      </c>
      <c r="R2524">
        <v>18</v>
      </c>
      <c r="S2524">
        <v>4</v>
      </c>
      <c r="T2524">
        <v>3</v>
      </c>
      <c r="U2524" t="b">
        <v>0</v>
      </c>
    </row>
    <row r="2525" spans="1:21" x14ac:dyDescent="0.25">
      <c r="A2525" t="s">
        <v>4002</v>
      </c>
      <c r="B2525" s="1">
        <v>41799</v>
      </c>
      <c r="C2525">
        <v>9</v>
      </c>
      <c r="D2525">
        <v>6</v>
      </c>
      <c r="E2525">
        <v>2014</v>
      </c>
      <c r="F2525" s="1">
        <v>41799</v>
      </c>
      <c r="G2525" t="s">
        <v>4003</v>
      </c>
      <c r="H2525" t="s">
        <v>67</v>
      </c>
      <c r="I2525" t="s">
        <v>68</v>
      </c>
      <c r="J2525" t="s">
        <v>4004</v>
      </c>
      <c r="K2525" t="s">
        <v>25</v>
      </c>
      <c r="L2525" t="s">
        <v>37</v>
      </c>
      <c r="M2525" t="s">
        <v>38</v>
      </c>
      <c r="N2525" t="s">
        <v>28</v>
      </c>
      <c r="O2525" t="s">
        <v>227</v>
      </c>
      <c r="P2525" t="s">
        <v>3100</v>
      </c>
      <c r="Q2525">
        <v>0</v>
      </c>
      <c r="R2525">
        <v>31</v>
      </c>
      <c r="S2525">
        <v>15</v>
      </c>
      <c r="T2525">
        <v>5</v>
      </c>
      <c r="U2525" t="b">
        <v>0</v>
      </c>
    </row>
    <row r="2526" spans="1:21" x14ac:dyDescent="0.25">
      <c r="A2526" t="s">
        <v>4002</v>
      </c>
      <c r="B2526" s="1">
        <v>41799</v>
      </c>
      <c r="C2526">
        <v>9</v>
      </c>
      <c r="D2526">
        <v>6</v>
      </c>
      <c r="E2526">
        <v>2014</v>
      </c>
      <c r="F2526" s="1">
        <v>41799</v>
      </c>
      <c r="G2526" t="s">
        <v>4003</v>
      </c>
      <c r="H2526" t="s">
        <v>67</v>
      </c>
      <c r="I2526" t="s">
        <v>68</v>
      </c>
      <c r="J2526" t="s">
        <v>4004</v>
      </c>
      <c r="K2526" t="s">
        <v>25</v>
      </c>
      <c r="L2526" t="s">
        <v>37</v>
      </c>
      <c r="M2526" t="s">
        <v>38</v>
      </c>
      <c r="N2526" t="s">
        <v>28</v>
      </c>
      <c r="O2526" t="s">
        <v>54</v>
      </c>
      <c r="P2526" t="s">
        <v>1944</v>
      </c>
      <c r="Q2526">
        <v>0</v>
      </c>
      <c r="R2526">
        <v>405</v>
      </c>
      <c r="S2526">
        <v>105</v>
      </c>
      <c r="T2526">
        <v>7</v>
      </c>
      <c r="U2526" t="b">
        <v>0</v>
      </c>
    </row>
    <row r="2527" spans="1:21" x14ac:dyDescent="0.25">
      <c r="A2527" t="s">
        <v>4006</v>
      </c>
      <c r="B2527" s="1">
        <v>41799</v>
      </c>
      <c r="C2527">
        <v>9</v>
      </c>
      <c r="D2527">
        <v>6</v>
      </c>
      <c r="E2527">
        <v>2014</v>
      </c>
      <c r="F2527" s="1">
        <v>41799</v>
      </c>
      <c r="G2527" t="s">
        <v>920</v>
      </c>
      <c r="H2527" t="s">
        <v>120</v>
      </c>
      <c r="I2527" t="s">
        <v>446</v>
      </c>
      <c r="J2527" t="s">
        <v>446</v>
      </c>
      <c r="K2527" t="s">
        <v>47</v>
      </c>
      <c r="L2527" t="s">
        <v>37</v>
      </c>
      <c r="M2527" t="s">
        <v>38</v>
      </c>
      <c r="N2527" t="s">
        <v>28</v>
      </c>
      <c r="O2527" t="s">
        <v>227</v>
      </c>
      <c r="P2527" t="s">
        <v>3914</v>
      </c>
      <c r="Q2527">
        <v>0</v>
      </c>
      <c r="R2527">
        <v>80</v>
      </c>
      <c r="S2527">
        <v>26</v>
      </c>
      <c r="T2527">
        <v>9</v>
      </c>
      <c r="U2527" t="b">
        <v>1</v>
      </c>
    </row>
    <row r="2528" spans="1:21" x14ac:dyDescent="0.25">
      <c r="A2528" t="s">
        <v>4006</v>
      </c>
      <c r="B2528" s="1">
        <v>41799</v>
      </c>
      <c r="C2528">
        <v>9</v>
      </c>
      <c r="D2528">
        <v>6</v>
      </c>
      <c r="E2528">
        <v>2014</v>
      </c>
      <c r="F2528" s="1">
        <v>41799</v>
      </c>
      <c r="G2528" t="s">
        <v>920</v>
      </c>
      <c r="H2528" t="s">
        <v>120</v>
      </c>
      <c r="I2528" t="s">
        <v>446</v>
      </c>
      <c r="J2528" t="s">
        <v>446</v>
      </c>
      <c r="K2528" t="s">
        <v>47</v>
      </c>
      <c r="L2528" t="s">
        <v>37</v>
      </c>
      <c r="M2528" t="s">
        <v>38</v>
      </c>
      <c r="N2528" t="s">
        <v>28</v>
      </c>
      <c r="O2528" t="s">
        <v>29</v>
      </c>
      <c r="P2528" t="s">
        <v>878</v>
      </c>
      <c r="Q2528">
        <v>0</v>
      </c>
      <c r="R2528">
        <v>100</v>
      </c>
      <c r="S2528">
        <v>12</v>
      </c>
      <c r="T2528">
        <v>2</v>
      </c>
      <c r="U2528" t="b">
        <v>1</v>
      </c>
    </row>
    <row r="2529" spans="1:21" x14ac:dyDescent="0.25">
      <c r="A2529" t="s">
        <v>4002</v>
      </c>
      <c r="B2529" s="1">
        <v>41799</v>
      </c>
      <c r="C2529">
        <v>9</v>
      </c>
      <c r="D2529">
        <v>6</v>
      </c>
      <c r="E2529">
        <v>2014</v>
      </c>
      <c r="F2529" s="1">
        <v>41799</v>
      </c>
      <c r="G2529" t="s">
        <v>4003</v>
      </c>
      <c r="H2529" t="s">
        <v>67</v>
      </c>
      <c r="I2529" t="s">
        <v>68</v>
      </c>
      <c r="J2529" t="s">
        <v>4004</v>
      </c>
      <c r="K2529" t="s">
        <v>25</v>
      </c>
      <c r="L2529" t="s">
        <v>37</v>
      </c>
      <c r="M2529" t="s">
        <v>38</v>
      </c>
      <c r="N2529" t="s">
        <v>56</v>
      </c>
      <c r="O2529" t="s">
        <v>185</v>
      </c>
      <c r="P2529" t="s">
        <v>4007</v>
      </c>
      <c r="Q2529">
        <v>0</v>
      </c>
      <c r="R2529">
        <v>730</v>
      </c>
      <c r="S2529">
        <v>365</v>
      </c>
      <c r="T2529">
        <v>3</v>
      </c>
      <c r="U2529" t="b">
        <v>0</v>
      </c>
    </row>
    <row r="2530" spans="1:21" x14ac:dyDescent="0.25">
      <c r="A2530" t="s">
        <v>4002</v>
      </c>
      <c r="B2530" s="1">
        <v>41799</v>
      </c>
      <c r="C2530">
        <v>9</v>
      </c>
      <c r="D2530">
        <v>6</v>
      </c>
      <c r="E2530">
        <v>2014</v>
      </c>
      <c r="F2530" s="1">
        <v>41799</v>
      </c>
      <c r="G2530" t="s">
        <v>4003</v>
      </c>
      <c r="H2530" t="s">
        <v>67</v>
      </c>
      <c r="I2530" t="s">
        <v>68</v>
      </c>
      <c r="J2530" t="s">
        <v>4004</v>
      </c>
      <c r="K2530" t="s">
        <v>25</v>
      </c>
      <c r="L2530" t="s">
        <v>37</v>
      </c>
      <c r="M2530" t="s">
        <v>38</v>
      </c>
      <c r="N2530" t="s">
        <v>56</v>
      </c>
      <c r="O2530" t="s">
        <v>57</v>
      </c>
      <c r="P2530" t="s">
        <v>4008</v>
      </c>
      <c r="Q2530">
        <v>0</v>
      </c>
      <c r="R2530">
        <v>799</v>
      </c>
      <c r="S2530">
        <v>240</v>
      </c>
      <c r="T2530">
        <v>3</v>
      </c>
      <c r="U2530" t="b">
        <v>1</v>
      </c>
    </row>
    <row r="2531" spans="1:21" x14ac:dyDescent="0.25">
      <c r="A2531" t="s">
        <v>4002</v>
      </c>
      <c r="B2531" s="1">
        <v>41799</v>
      </c>
      <c r="C2531">
        <v>9</v>
      </c>
      <c r="D2531">
        <v>6</v>
      </c>
      <c r="E2531">
        <v>2014</v>
      </c>
      <c r="F2531" s="1">
        <v>41799</v>
      </c>
      <c r="G2531" t="s">
        <v>4003</v>
      </c>
      <c r="H2531" t="s">
        <v>67</v>
      </c>
      <c r="I2531" t="s">
        <v>68</v>
      </c>
      <c r="J2531" t="s">
        <v>4004</v>
      </c>
      <c r="K2531" t="s">
        <v>25</v>
      </c>
      <c r="L2531" t="s">
        <v>37</v>
      </c>
      <c r="M2531" t="s">
        <v>38</v>
      </c>
      <c r="N2531" t="s">
        <v>56</v>
      </c>
      <c r="O2531" t="s">
        <v>57</v>
      </c>
      <c r="P2531" t="s">
        <v>1834</v>
      </c>
      <c r="Q2531">
        <v>0</v>
      </c>
      <c r="R2531">
        <v>704</v>
      </c>
      <c r="S2531">
        <v>56</v>
      </c>
      <c r="T2531">
        <v>4</v>
      </c>
      <c r="U2531" t="b">
        <v>0</v>
      </c>
    </row>
    <row r="2532" spans="1:21" x14ac:dyDescent="0.25">
      <c r="A2532" t="s">
        <v>4009</v>
      </c>
      <c r="B2532" s="1">
        <v>41799</v>
      </c>
      <c r="C2532">
        <v>9</v>
      </c>
      <c r="D2532">
        <v>6</v>
      </c>
      <c r="E2532">
        <v>2014</v>
      </c>
      <c r="F2532" s="1">
        <v>41799</v>
      </c>
      <c r="G2532" t="s">
        <v>1202</v>
      </c>
      <c r="H2532" t="s">
        <v>120</v>
      </c>
      <c r="I2532" t="s">
        <v>778</v>
      </c>
      <c r="J2532" t="s">
        <v>778</v>
      </c>
      <c r="K2532" t="s">
        <v>47</v>
      </c>
      <c r="L2532" t="s">
        <v>37</v>
      </c>
      <c r="M2532" t="s">
        <v>38</v>
      </c>
      <c r="N2532" t="s">
        <v>28</v>
      </c>
      <c r="O2532" t="s">
        <v>48</v>
      </c>
      <c r="P2532" t="s">
        <v>1166</v>
      </c>
      <c r="Q2532">
        <v>0</v>
      </c>
      <c r="R2532">
        <v>77</v>
      </c>
      <c r="S2532">
        <v>18</v>
      </c>
      <c r="T2532">
        <v>4</v>
      </c>
      <c r="U2532" t="b">
        <v>1</v>
      </c>
    </row>
    <row r="2533" spans="1:21" x14ac:dyDescent="0.25">
      <c r="A2533" t="s">
        <v>4009</v>
      </c>
      <c r="B2533" s="1">
        <v>41799</v>
      </c>
      <c r="C2533">
        <v>9</v>
      </c>
      <c r="D2533">
        <v>6</v>
      </c>
      <c r="E2533">
        <v>2014</v>
      </c>
      <c r="F2533" s="1">
        <v>41799</v>
      </c>
      <c r="G2533" t="s">
        <v>1202</v>
      </c>
      <c r="H2533" t="s">
        <v>120</v>
      </c>
      <c r="I2533" t="s">
        <v>778</v>
      </c>
      <c r="J2533" t="s">
        <v>778</v>
      </c>
      <c r="K2533" t="s">
        <v>47</v>
      </c>
      <c r="L2533" t="s">
        <v>37</v>
      </c>
      <c r="M2533" t="s">
        <v>38</v>
      </c>
      <c r="N2533" t="s">
        <v>28</v>
      </c>
      <c r="O2533" t="s">
        <v>111</v>
      </c>
      <c r="P2533" t="s">
        <v>1438</v>
      </c>
      <c r="Q2533">
        <v>0</v>
      </c>
      <c r="R2533">
        <v>40</v>
      </c>
      <c r="S2533">
        <v>10</v>
      </c>
      <c r="T2533">
        <v>2</v>
      </c>
      <c r="U2533" t="b">
        <v>0</v>
      </c>
    </row>
    <row r="2534" spans="1:21" x14ac:dyDescent="0.25">
      <c r="A2534" t="s">
        <v>4009</v>
      </c>
      <c r="B2534" s="1">
        <v>41799</v>
      </c>
      <c r="C2534">
        <v>9</v>
      </c>
      <c r="D2534">
        <v>6</v>
      </c>
      <c r="E2534">
        <v>2014</v>
      </c>
      <c r="F2534" s="1">
        <v>41799</v>
      </c>
      <c r="G2534" t="s">
        <v>1202</v>
      </c>
      <c r="H2534" t="s">
        <v>120</v>
      </c>
      <c r="I2534" t="s">
        <v>778</v>
      </c>
      <c r="J2534" t="s">
        <v>778</v>
      </c>
      <c r="K2534" t="s">
        <v>47</v>
      </c>
      <c r="L2534" t="s">
        <v>37</v>
      </c>
      <c r="M2534" t="s">
        <v>38</v>
      </c>
      <c r="N2534" t="s">
        <v>28</v>
      </c>
      <c r="O2534" t="s">
        <v>54</v>
      </c>
      <c r="P2534" t="s">
        <v>181</v>
      </c>
      <c r="Q2534">
        <v>0</v>
      </c>
      <c r="R2534">
        <v>578</v>
      </c>
      <c r="S2534">
        <v>212</v>
      </c>
      <c r="T2534">
        <v>5</v>
      </c>
      <c r="U2534" t="b">
        <v>1</v>
      </c>
    </row>
    <row r="2535" spans="1:21" x14ac:dyDescent="0.25">
      <c r="A2535" t="s">
        <v>4010</v>
      </c>
      <c r="B2535" s="1">
        <v>41799</v>
      </c>
      <c r="C2535">
        <v>9</v>
      </c>
      <c r="D2535">
        <v>6</v>
      </c>
      <c r="E2535">
        <v>2014</v>
      </c>
      <c r="F2535" s="1">
        <v>41799</v>
      </c>
      <c r="G2535" t="s">
        <v>4011</v>
      </c>
      <c r="H2535" t="s">
        <v>120</v>
      </c>
      <c r="I2535" t="s">
        <v>241</v>
      </c>
      <c r="J2535" t="s">
        <v>242</v>
      </c>
      <c r="K2535" t="s">
        <v>47</v>
      </c>
      <c r="L2535" t="s">
        <v>70</v>
      </c>
      <c r="M2535" t="s">
        <v>38</v>
      </c>
      <c r="N2535" t="s">
        <v>56</v>
      </c>
      <c r="O2535" t="s">
        <v>185</v>
      </c>
      <c r="P2535" t="s">
        <v>2986</v>
      </c>
      <c r="Q2535">
        <v>0</v>
      </c>
      <c r="R2535">
        <v>300</v>
      </c>
      <c r="S2535">
        <v>42</v>
      </c>
      <c r="T2535">
        <v>2</v>
      </c>
      <c r="U2535" t="b">
        <v>1</v>
      </c>
    </row>
    <row r="2536" spans="1:21" x14ac:dyDescent="0.25">
      <c r="A2536" t="s">
        <v>4012</v>
      </c>
      <c r="B2536" s="1">
        <v>41800</v>
      </c>
      <c r="C2536">
        <v>10</v>
      </c>
      <c r="D2536">
        <v>6</v>
      </c>
      <c r="E2536">
        <v>2014</v>
      </c>
      <c r="F2536" s="1">
        <v>41800</v>
      </c>
      <c r="G2536" t="s">
        <v>459</v>
      </c>
      <c r="H2536" t="s">
        <v>23</v>
      </c>
      <c r="I2536" t="s">
        <v>428</v>
      </c>
      <c r="J2536" t="s">
        <v>429</v>
      </c>
      <c r="K2536" t="s">
        <v>25</v>
      </c>
      <c r="L2536" t="s">
        <v>37</v>
      </c>
      <c r="M2536" t="s">
        <v>27</v>
      </c>
      <c r="N2536" t="s">
        <v>71</v>
      </c>
      <c r="O2536" t="s">
        <v>74</v>
      </c>
      <c r="P2536" t="s">
        <v>332</v>
      </c>
      <c r="Q2536">
        <v>1</v>
      </c>
      <c r="R2536">
        <v>424</v>
      </c>
      <c r="S2536">
        <v>-17</v>
      </c>
      <c r="T2536">
        <v>9</v>
      </c>
      <c r="U2536" t="b">
        <v>0</v>
      </c>
    </row>
    <row r="2537" spans="1:21" x14ac:dyDescent="0.25">
      <c r="A2537" t="s">
        <v>4012</v>
      </c>
      <c r="B2537" s="1">
        <v>41800</v>
      </c>
      <c r="C2537">
        <v>10</v>
      </c>
      <c r="D2537">
        <v>6</v>
      </c>
      <c r="E2537">
        <v>2014</v>
      </c>
      <c r="F2537" s="1">
        <v>41800</v>
      </c>
      <c r="G2537" t="s">
        <v>459</v>
      </c>
      <c r="H2537" t="s">
        <v>23</v>
      </c>
      <c r="I2537" t="s">
        <v>428</v>
      </c>
      <c r="J2537" t="s">
        <v>429</v>
      </c>
      <c r="K2537" t="s">
        <v>25</v>
      </c>
      <c r="L2537" t="s">
        <v>37</v>
      </c>
      <c r="M2537" t="s">
        <v>27</v>
      </c>
      <c r="N2537" t="s">
        <v>28</v>
      </c>
      <c r="O2537" t="s">
        <v>54</v>
      </c>
      <c r="P2537" t="s">
        <v>1612</v>
      </c>
      <c r="Q2537">
        <v>1</v>
      </c>
      <c r="R2537">
        <v>31</v>
      </c>
      <c r="S2537">
        <v>-3</v>
      </c>
      <c r="T2537">
        <v>4</v>
      </c>
      <c r="U2537" t="b">
        <v>1</v>
      </c>
    </row>
    <row r="2538" spans="1:21" x14ac:dyDescent="0.25">
      <c r="A2538" t="s">
        <v>4013</v>
      </c>
      <c r="B2538" s="1">
        <v>41800</v>
      </c>
      <c r="C2538">
        <v>10</v>
      </c>
      <c r="D2538">
        <v>6</v>
      </c>
      <c r="E2538">
        <v>2014</v>
      </c>
      <c r="F2538" s="1">
        <v>41800</v>
      </c>
      <c r="G2538" t="s">
        <v>2941</v>
      </c>
      <c r="H2538" t="s">
        <v>33</v>
      </c>
      <c r="I2538" t="s">
        <v>266</v>
      </c>
      <c r="J2538" t="s">
        <v>510</v>
      </c>
      <c r="K2538" t="s">
        <v>36</v>
      </c>
      <c r="L2538" t="s">
        <v>70</v>
      </c>
      <c r="M2538" t="s">
        <v>27</v>
      </c>
      <c r="N2538" t="s">
        <v>28</v>
      </c>
      <c r="O2538" t="s">
        <v>48</v>
      </c>
      <c r="P2538" t="s">
        <v>1045</v>
      </c>
      <c r="Q2538">
        <v>0</v>
      </c>
      <c r="R2538">
        <v>92</v>
      </c>
      <c r="S2538">
        <v>42</v>
      </c>
      <c r="T2538">
        <v>2</v>
      </c>
      <c r="U2538" t="b">
        <v>1</v>
      </c>
    </row>
    <row r="2539" spans="1:21" x14ac:dyDescent="0.25">
      <c r="A2539" t="s">
        <v>4013</v>
      </c>
      <c r="B2539" s="1">
        <v>41800</v>
      </c>
      <c r="C2539">
        <v>10</v>
      </c>
      <c r="D2539">
        <v>6</v>
      </c>
      <c r="E2539">
        <v>2014</v>
      </c>
      <c r="F2539" s="1">
        <v>41800</v>
      </c>
      <c r="G2539" t="s">
        <v>2941</v>
      </c>
      <c r="H2539" t="s">
        <v>33</v>
      </c>
      <c r="I2539" t="s">
        <v>266</v>
      </c>
      <c r="J2539" t="s">
        <v>510</v>
      </c>
      <c r="K2539" t="s">
        <v>36</v>
      </c>
      <c r="L2539" t="s">
        <v>70</v>
      </c>
      <c r="M2539" t="s">
        <v>27</v>
      </c>
      <c r="N2539" t="s">
        <v>28</v>
      </c>
      <c r="O2539" t="s">
        <v>39</v>
      </c>
      <c r="P2539" t="s">
        <v>864</v>
      </c>
      <c r="Q2539">
        <v>0</v>
      </c>
      <c r="R2539">
        <v>29</v>
      </c>
      <c r="S2539">
        <v>8</v>
      </c>
      <c r="T2539">
        <v>5</v>
      </c>
      <c r="U2539" t="b">
        <v>1</v>
      </c>
    </row>
    <row r="2540" spans="1:21" x14ac:dyDescent="0.25">
      <c r="A2540" t="s">
        <v>4014</v>
      </c>
      <c r="B2540" s="1">
        <v>41800</v>
      </c>
      <c r="C2540">
        <v>10</v>
      </c>
      <c r="D2540">
        <v>6</v>
      </c>
      <c r="E2540">
        <v>2014</v>
      </c>
      <c r="F2540" s="1">
        <v>41800</v>
      </c>
      <c r="G2540" t="s">
        <v>4015</v>
      </c>
      <c r="H2540" t="s">
        <v>61</v>
      </c>
      <c r="I2540" t="s">
        <v>326</v>
      </c>
      <c r="J2540" t="s">
        <v>4016</v>
      </c>
      <c r="K2540" t="s">
        <v>36</v>
      </c>
      <c r="L2540" t="s">
        <v>37</v>
      </c>
      <c r="M2540" t="s">
        <v>38</v>
      </c>
      <c r="N2540" t="s">
        <v>28</v>
      </c>
      <c r="O2540" t="s">
        <v>39</v>
      </c>
      <c r="P2540" t="s">
        <v>2114</v>
      </c>
      <c r="Q2540">
        <v>0</v>
      </c>
      <c r="R2540">
        <v>59</v>
      </c>
      <c r="S2540">
        <v>10</v>
      </c>
      <c r="T2540">
        <v>2</v>
      </c>
      <c r="U2540" t="b">
        <v>1</v>
      </c>
    </row>
    <row r="2541" spans="1:21" x14ac:dyDescent="0.25">
      <c r="A2541" t="s">
        <v>4014</v>
      </c>
      <c r="B2541" s="1">
        <v>41800</v>
      </c>
      <c r="C2541">
        <v>10</v>
      </c>
      <c r="D2541">
        <v>6</v>
      </c>
      <c r="E2541">
        <v>2014</v>
      </c>
      <c r="F2541" s="1">
        <v>41800</v>
      </c>
      <c r="G2541" t="s">
        <v>4015</v>
      </c>
      <c r="H2541" t="s">
        <v>61</v>
      </c>
      <c r="I2541" t="s">
        <v>326</v>
      </c>
      <c r="J2541" t="s">
        <v>4016</v>
      </c>
      <c r="K2541" t="s">
        <v>36</v>
      </c>
      <c r="L2541" t="s">
        <v>37</v>
      </c>
      <c r="M2541" t="s">
        <v>38</v>
      </c>
      <c r="N2541" t="s">
        <v>28</v>
      </c>
      <c r="O2541" t="s">
        <v>39</v>
      </c>
      <c r="P2541" t="s">
        <v>134</v>
      </c>
      <c r="Q2541">
        <v>0</v>
      </c>
      <c r="R2541">
        <v>33</v>
      </c>
      <c r="S2541">
        <v>10</v>
      </c>
      <c r="T2541">
        <v>3</v>
      </c>
      <c r="U2541" t="b">
        <v>0</v>
      </c>
    </row>
    <row r="2542" spans="1:21" x14ac:dyDescent="0.25">
      <c r="A2542" t="s">
        <v>4014</v>
      </c>
      <c r="B2542" s="1">
        <v>41800</v>
      </c>
      <c r="C2542">
        <v>10</v>
      </c>
      <c r="D2542">
        <v>6</v>
      </c>
      <c r="E2542">
        <v>2014</v>
      </c>
      <c r="F2542" s="1">
        <v>41800</v>
      </c>
      <c r="G2542" t="s">
        <v>4015</v>
      </c>
      <c r="H2542" t="s">
        <v>61</v>
      </c>
      <c r="I2542" t="s">
        <v>326</v>
      </c>
      <c r="J2542" t="s">
        <v>4016</v>
      </c>
      <c r="K2542" t="s">
        <v>36</v>
      </c>
      <c r="L2542" t="s">
        <v>37</v>
      </c>
      <c r="M2542" t="s">
        <v>38</v>
      </c>
      <c r="N2542" t="s">
        <v>56</v>
      </c>
      <c r="O2542" t="s">
        <v>104</v>
      </c>
      <c r="P2542" t="s">
        <v>2228</v>
      </c>
      <c r="Q2542">
        <v>0</v>
      </c>
      <c r="R2542">
        <v>474</v>
      </c>
      <c r="S2542">
        <v>56</v>
      </c>
      <c r="T2542">
        <v>4</v>
      </c>
      <c r="U2542" t="b">
        <v>0</v>
      </c>
    </row>
    <row r="2543" spans="1:21" x14ac:dyDescent="0.25">
      <c r="A2543" t="s">
        <v>4014</v>
      </c>
      <c r="B2543" s="1">
        <v>41800</v>
      </c>
      <c r="C2543">
        <v>10</v>
      </c>
      <c r="D2543">
        <v>6</v>
      </c>
      <c r="E2543">
        <v>2014</v>
      </c>
      <c r="F2543" s="1">
        <v>41800</v>
      </c>
      <c r="G2543" t="s">
        <v>4015</v>
      </c>
      <c r="H2543" t="s">
        <v>61</v>
      </c>
      <c r="I2543" t="s">
        <v>326</v>
      </c>
      <c r="J2543" t="s">
        <v>4016</v>
      </c>
      <c r="K2543" t="s">
        <v>36</v>
      </c>
      <c r="L2543" t="s">
        <v>37</v>
      </c>
      <c r="M2543" t="s">
        <v>38</v>
      </c>
      <c r="N2543" t="s">
        <v>56</v>
      </c>
      <c r="O2543" t="s">
        <v>104</v>
      </c>
      <c r="P2543" t="s">
        <v>4017</v>
      </c>
      <c r="Q2543">
        <v>0</v>
      </c>
      <c r="R2543">
        <v>140</v>
      </c>
      <c r="S2543">
        <v>28</v>
      </c>
      <c r="T2543">
        <v>2</v>
      </c>
      <c r="U2543" t="b">
        <v>1</v>
      </c>
    </row>
    <row r="2544" spans="1:21" x14ac:dyDescent="0.25">
      <c r="A2544" t="s">
        <v>4018</v>
      </c>
      <c r="B2544" s="1">
        <v>41801</v>
      </c>
      <c r="C2544">
        <v>11</v>
      </c>
      <c r="D2544">
        <v>6</v>
      </c>
      <c r="E2544">
        <v>2014</v>
      </c>
      <c r="F2544" s="1">
        <v>41801</v>
      </c>
      <c r="G2544" t="s">
        <v>1996</v>
      </c>
      <c r="H2544" t="s">
        <v>67</v>
      </c>
      <c r="I2544" t="s">
        <v>68</v>
      </c>
      <c r="J2544" t="s">
        <v>4019</v>
      </c>
      <c r="K2544" t="s">
        <v>25</v>
      </c>
      <c r="L2544" t="s">
        <v>37</v>
      </c>
      <c r="M2544" t="s">
        <v>98</v>
      </c>
      <c r="N2544" t="s">
        <v>28</v>
      </c>
      <c r="O2544" t="s">
        <v>48</v>
      </c>
      <c r="P2544" t="s">
        <v>1045</v>
      </c>
      <c r="Q2544">
        <v>0</v>
      </c>
      <c r="R2544">
        <v>92</v>
      </c>
      <c r="S2544">
        <v>42</v>
      </c>
      <c r="T2544">
        <v>2</v>
      </c>
      <c r="U2544" t="b">
        <v>1</v>
      </c>
    </row>
    <row r="2545" spans="1:21" x14ac:dyDescent="0.25">
      <c r="A2545" t="s">
        <v>4020</v>
      </c>
      <c r="B2545" s="1">
        <v>41801</v>
      </c>
      <c r="C2545">
        <v>11</v>
      </c>
      <c r="D2545">
        <v>6</v>
      </c>
      <c r="E2545">
        <v>2014</v>
      </c>
      <c r="F2545" s="1">
        <v>41801</v>
      </c>
      <c r="G2545" t="s">
        <v>2341</v>
      </c>
      <c r="H2545" t="s">
        <v>120</v>
      </c>
      <c r="I2545" t="s">
        <v>121</v>
      </c>
      <c r="J2545" t="s">
        <v>122</v>
      </c>
      <c r="K2545" t="s">
        <v>47</v>
      </c>
      <c r="L2545" t="s">
        <v>37</v>
      </c>
      <c r="M2545" t="s">
        <v>27</v>
      </c>
      <c r="N2545" t="s">
        <v>28</v>
      </c>
      <c r="O2545" t="s">
        <v>54</v>
      </c>
      <c r="P2545" t="s">
        <v>4021</v>
      </c>
      <c r="Q2545">
        <v>0</v>
      </c>
      <c r="R2545">
        <v>553</v>
      </c>
      <c r="S2545">
        <v>110</v>
      </c>
      <c r="T2545">
        <v>3</v>
      </c>
      <c r="U2545" t="b">
        <v>0</v>
      </c>
    </row>
    <row r="2546" spans="1:21" x14ac:dyDescent="0.25">
      <c r="A2546" t="s">
        <v>4022</v>
      </c>
      <c r="B2546" s="1">
        <v>41801</v>
      </c>
      <c r="C2546">
        <v>11</v>
      </c>
      <c r="D2546">
        <v>6</v>
      </c>
      <c r="E2546">
        <v>2014</v>
      </c>
      <c r="F2546" s="1">
        <v>41801</v>
      </c>
      <c r="G2546" t="s">
        <v>765</v>
      </c>
      <c r="H2546" t="s">
        <v>67</v>
      </c>
      <c r="I2546" t="s">
        <v>68</v>
      </c>
      <c r="J2546" t="s">
        <v>1957</v>
      </c>
      <c r="K2546" t="s">
        <v>25</v>
      </c>
      <c r="L2546" t="s">
        <v>37</v>
      </c>
      <c r="M2546" t="s">
        <v>27</v>
      </c>
      <c r="N2546" t="s">
        <v>71</v>
      </c>
      <c r="O2546" t="s">
        <v>295</v>
      </c>
      <c r="P2546" t="s">
        <v>4023</v>
      </c>
      <c r="Q2546">
        <v>0</v>
      </c>
      <c r="R2546">
        <v>539</v>
      </c>
      <c r="S2546">
        <v>-146</v>
      </c>
      <c r="T2546">
        <v>7</v>
      </c>
      <c r="U2546" t="b">
        <v>0</v>
      </c>
    </row>
    <row r="2547" spans="1:21" x14ac:dyDescent="0.25">
      <c r="A2547" t="s">
        <v>4024</v>
      </c>
      <c r="B2547" s="1">
        <v>41801</v>
      </c>
      <c r="C2547">
        <v>11</v>
      </c>
      <c r="D2547">
        <v>6</v>
      </c>
      <c r="E2547">
        <v>2014</v>
      </c>
      <c r="F2547" s="1">
        <v>41801</v>
      </c>
      <c r="G2547" t="s">
        <v>1486</v>
      </c>
      <c r="H2547" t="s">
        <v>44</v>
      </c>
      <c r="I2547" t="s">
        <v>85</v>
      </c>
      <c r="J2547" t="s">
        <v>86</v>
      </c>
      <c r="K2547" t="s">
        <v>47</v>
      </c>
      <c r="L2547" t="s">
        <v>70</v>
      </c>
      <c r="M2547" t="s">
        <v>38</v>
      </c>
      <c r="N2547" t="s">
        <v>71</v>
      </c>
      <c r="O2547" t="s">
        <v>295</v>
      </c>
      <c r="P2547" t="s">
        <v>4023</v>
      </c>
      <c r="Q2547">
        <v>0</v>
      </c>
      <c r="R2547">
        <v>550</v>
      </c>
      <c r="S2547">
        <v>60</v>
      </c>
      <c r="T2547">
        <v>5</v>
      </c>
      <c r="U2547" t="b">
        <v>0</v>
      </c>
    </row>
    <row r="2548" spans="1:21" x14ac:dyDescent="0.25">
      <c r="A2548" t="s">
        <v>4025</v>
      </c>
      <c r="B2548" s="1">
        <v>41801</v>
      </c>
      <c r="C2548">
        <v>11</v>
      </c>
      <c r="D2548">
        <v>6</v>
      </c>
      <c r="E2548">
        <v>2014</v>
      </c>
      <c r="F2548" s="1">
        <v>41801</v>
      </c>
      <c r="G2548" t="s">
        <v>1730</v>
      </c>
      <c r="H2548" t="s">
        <v>44</v>
      </c>
      <c r="I2548" t="s">
        <v>738</v>
      </c>
      <c r="J2548" t="s">
        <v>1959</v>
      </c>
      <c r="K2548" t="s">
        <v>47</v>
      </c>
      <c r="L2548" t="s">
        <v>37</v>
      </c>
      <c r="M2548" t="s">
        <v>38</v>
      </c>
      <c r="N2548" t="s">
        <v>28</v>
      </c>
      <c r="O2548" t="s">
        <v>111</v>
      </c>
      <c r="P2548" t="s">
        <v>3977</v>
      </c>
      <c r="Q2548">
        <v>0</v>
      </c>
      <c r="R2548">
        <v>97</v>
      </c>
      <c r="S2548">
        <v>31</v>
      </c>
      <c r="T2548">
        <v>2</v>
      </c>
      <c r="U2548" t="b">
        <v>1</v>
      </c>
    </row>
    <row r="2549" spans="1:21" x14ac:dyDescent="0.25">
      <c r="A2549" t="s">
        <v>4024</v>
      </c>
      <c r="B2549" s="1">
        <v>41801</v>
      </c>
      <c r="C2549">
        <v>11</v>
      </c>
      <c r="D2549">
        <v>6</v>
      </c>
      <c r="E2549">
        <v>2014</v>
      </c>
      <c r="F2549" s="1">
        <v>41801</v>
      </c>
      <c r="G2549" t="s">
        <v>1486</v>
      </c>
      <c r="H2549" t="s">
        <v>44</v>
      </c>
      <c r="I2549" t="s">
        <v>85</v>
      </c>
      <c r="J2549" t="s">
        <v>86</v>
      </c>
      <c r="K2549" t="s">
        <v>47</v>
      </c>
      <c r="L2549" t="s">
        <v>70</v>
      </c>
      <c r="M2549" t="s">
        <v>38</v>
      </c>
      <c r="N2549" t="s">
        <v>28</v>
      </c>
      <c r="O2549" t="s">
        <v>48</v>
      </c>
      <c r="P2549" t="s">
        <v>2505</v>
      </c>
      <c r="Q2549">
        <v>0</v>
      </c>
      <c r="R2549">
        <v>103</v>
      </c>
      <c r="S2549">
        <v>18</v>
      </c>
      <c r="T2549">
        <v>2</v>
      </c>
      <c r="U2549" t="b">
        <v>1</v>
      </c>
    </row>
    <row r="2550" spans="1:21" x14ac:dyDescent="0.25">
      <c r="A2550" t="s">
        <v>4024</v>
      </c>
      <c r="B2550" s="1">
        <v>41801</v>
      </c>
      <c r="C2550">
        <v>11</v>
      </c>
      <c r="D2550">
        <v>6</v>
      </c>
      <c r="E2550">
        <v>2014</v>
      </c>
      <c r="F2550" s="1">
        <v>41801</v>
      </c>
      <c r="G2550" t="s">
        <v>1486</v>
      </c>
      <c r="H2550" t="s">
        <v>44</v>
      </c>
      <c r="I2550" t="s">
        <v>85</v>
      </c>
      <c r="J2550" t="s">
        <v>86</v>
      </c>
      <c r="K2550" t="s">
        <v>47</v>
      </c>
      <c r="L2550" t="s">
        <v>70</v>
      </c>
      <c r="M2550" t="s">
        <v>38</v>
      </c>
      <c r="N2550" t="s">
        <v>28</v>
      </c>
      <c r="O2550" t="s">
        <v>111</v>
      </c>
      <c r="P2550" t="s">
        <v>418</v>
      </c>
      <c r="Q2550">
        <v>0</v>
      </c>
      <c r="R2550">
        <v>81</v>
      </c>
      <c r="S2550">
        <v>35</v>
      </c>
      <c r="T2550">
        <v>5</v>
      </c>
      <c r="U2550" t="b">
        <v>0</v>
      </c>
    </row>
    <row r="2551" spans="1:21" x14ac:dyDescent="0.25">
      <c r="A2551" t="s">
        <v>4024</v>
      </c>
      <c r="B2551" s="1">
        <v>41801</v>
      </c>
      <c r="C2551">
        <v>11</v>
      </c>
      <c r="D2551">
        <v>6</v>
      </c>
      <c r="E2551">
        <v>2014</v>
      </c>
      <c r="F2551" s="1">
        <v>41801</v>
      </c>
      <c r="G2551" t="s">
        <v>1486</v>
      </c>
      <c r="H2551" t="s">
        <v>44</v>
      </c>
      <c r="I2551" t="s">
        <v>85</v>
      </c>
      <c r="J2551" t="s">
        <v>86</v>
      </c>
      <c r="K2551" t="s">
        <v>47</v>
      </c>
      <c r="L2551" t="s">
        <v>70</v>
      </c>
      <c r="M2551" t="s">
        <v>38</v>
      </c>
      <c r="N2551" t="s">
        <v>28</v>
      </c>
      <c r="O2551" t="s">
        <v>111</v>
      </c>
      <c r="P2551" t="s">
        <v>3403</v>
      </c>
      <c r="Q2551">
        <v>0</v>
      </c>
      <c r="R2551">
        <v>200</v>
      </c>
      <c r="S2551">
        <v>94</v>
      </c>
      <c r="T2551">
        <v>4</v>
      </c>
      <c r="U2551" t="b">
        <v>0</v>
      </c>
    </row>
    <row r="2552" spans="1:21" x14ac:dyDescent="0.25">
      <c r="A2552" t="s">
        <v>4024</v>
      </c>
      <c r="B2552" s="1">
        <v>41801</v>
      </c>
      <c r="C2552">
        <v>11</v>
      </c>
      <c r="D2552">
        <v>6</v>
      </c>
      <c r="E2552">
        <v>2014</v>
      </c>
      <c r="F2552" s="1">
        <v>41801</v>
      </c>
      <c r="G2552" t="s">
        <v>1486</v>
      </c>
      <c r="H2552" t="s">
        <v>44</v>
      </c>
      <c r="I2552" t="s">
        <v>85</v>
      </c>
      <c r="J2552" t="s">
        <v>86</v>
      </c>
      <c r="K2552" t="s">
        <v>47</v>
      </c>
      <c r="L2552" t="s">
        <v>70</v>
      </c>
      <c r="M2552" t="s">
        <v>38</v>
      </c>
      <c r="N2552" t="s">
        <v>28</v>
      </c>
      <c r="O2552" t="s">
        <v>151</v>
      </c>
      <c r="P2552" t="s">
        <v>1057</v>
      </c>
      <c r="Q2552">
        <v>0</v>
      </c>
      <c r="R2552">
        <v>33</v>
      </c>
      <c r="S2552">
        <v>14</v>
      </c>
      <c r="T2552">
        <v>4</v>
      </c>
      <c r="U2552" t="b">
        <v>0</v>
      </c>
    </row>
    <row r="2553" spans="1:21" x14ac:dyDescent="0.25">
      <c r="A2553" t="s">
        <v>4024</v>
      </c>
      <c r="B2553" s="1">
        <v>41801</v>
      </c>
      <c r="C2553">
        <v>11</v>
      </c>
      <c r="D2553">
        <v>6</v>
      </c>
      <c r="E2553">
        <v>2014</v>
      </c>
      <c r="F2553" s="1">
        <v>41801</v>
      </c>
      <c r="G2553" t="s">
        <v>1486</v>
      </c>
      <c r="H2553" t="s">
        <v>44</v>
      </c>
      <c r="I2553" t="s">
        <v>85</v>
      </c>
      <c r="J2553" t="s">
        <v>86</v>
      </c>
      <c r="K2553" t="s">
        <v>47</v>
      </c>
      <c r="L2553" t="s">
        <v>70</v>
      </c>
      <c r="M2553" t="s">
        <v>38</v>
      </c>
      <c r="N2553" t="s">
        <v>56</v>
      </c>
      <c r="O2553" t="s">
        <v>104</v>
      </c>
      <c r="P2553" t="s">
        <v>4026</v>
      </c>
      <c r="Q2553">
        <v>0</v>
      </c>
      <c r="R2553">
        <v>109</v>
      </c>
      <c r="S2553">
        <v>-33</v>
      </c>
      <c r="T2553">
        <v>1</v>
      </c>
      <c r="U2553" t="b">
        <v>0</v>
      </c>
    </row>
    <row r="2554" spans="1:21" x14ac:dyDescent="0.25">
      <c r="A2554" t="s">
        <v>4027</v>
      </c>
      <c r="B2554" s="1">
        <v>41802</v>
      </c>
      <c r="C2554">
        <v>12</v>
      </c>
      <c r="D2554">
        <v>6</v>
      </c>
      <c r="E2554">
        <v>2014</v>
      </c>
      <c r="F2554" s="1">
        <v>41802</v>
      </c>
      <c r="G2554" t="s">
        <v>445</v>
      </c>
      <c r="H2554" t="s">
        <v>120</v>
      </c>
      <c r="I2554" t="s">
        <v>1469</v>
      </c>
      <c r="J2554" t="s">
        <v>2300</v>
      </c>
      <c r="K2554" t="s">
        <v>47</v>
      </c>
      <c r="L2554" t="s">
        <v>37</v>
      </c>
      <c r="M2554" t="s">
        <v>27</v>
      </c>
      <c r="N2554" t="s">
        <v>28</v>
      </c>
      <c r="O2554" t="s">
        <v>111</v>
      </c>
      <c r="P2554" t="s">
        <v>2614</v>
      </c>
      <c r="Q2554">
        <v>0</v>
      </c>
      <c r="R2554">
        <v>197</v>
      </c>
      <c r="S2554">
        <v>20</v>
      </c>
      <c r="T2554">
        <v>4</v>
      </c>
      <c r="U2554" t="b">
        <v>1</v>
      </c>
    </row>
    <row r="2555" spans="1:21" x14ac:dyDescent="0.25">
      <c r="A2555" t="s">
        <v>4027</v>
      </c>
      <c r="B2555" s="1">
        <v>41802</v>
      </c>
      <c r="C2555">
        <v>12</v>
      </c>
      <c r="D2555">
        <v>6</v>
      </c>
      <c r="E2555">
        <v>2014</v>
      </c>
      <c r="F2555" s="1">
        <v>41802</v>
      </c>
      <c r="G2555" t="s">
        <v>445</v>
      </c>
      <c r="H2555" t="s">
        <v>120</v>
      </c>
      <c r="I2555" t="s">
        <v>1469</v>
      </c>
      <c r="J2555" t="s">
        <v>2300</v>
      </c>
      <c r="K2555" t="s">
        <v>47</v>
      </c>
      <c r="L2555" t="s">
        <v>37</v>
      </c>
      <c r="M2555" t="s">
        <v>27</v>
      </c>
      <c r="N2555" t="s">
        <v>28</v>
      </c>
      <c r="O2555" t="s">
        <v>227</v>
      </c>
      <c r="P2555" t="s">
        <v>3640</v>
      </c>
      <c r="Q2555">
        <v>0</v>
      </c>
      <c r="R2555">
        <v>74</v>
      </c>
      <c r="S2555">
        <v>23</v>
      </c>
      <c r="T2555">
        <v>8</v>
      </c>
      <c r="U2555" t="b">
        <v>1</v>
      </c>
    </row>
    <row r="2556" spans="1:21" x14ac:dyDescent="0.25">
      <c r="A2556" t="s">
        <v>4027</v>
      </c>
      <c r="B2556" s="1">
        <v>41802</v>
      </c>
      <c r="C2556">
        <v>12</v>
      </c>
      <c r="D2556">
        <v>6</v>
      </c>
      <c r="E2556">
        <v>2014</v>
      </c>
      <c r="F2556" s="1">
        <v>41802</v>
      </c>
      <c r="G2556" t="s">
        <v>445</v>
      </c>
      <c r="H2556" t="s">
        <v>120</v>
      </c>
      <c r="I2556" t="s">
        <v>1469</v>
      </c>
      <c r="J2556" t="s">
        <v>2300</v>
      </c>
      <c r="K2556" t="s">
        <v>47</v>
      </c>
      <c r="L2556" t="s">
        <v>37</v>
      </c>
      <c r="M2556" t="s">
        <v>27</v>
      </c>
      <c r="N2556" t="s">
        <v>28</v>
      </c>
      <c r="O2556" t="s">
        <v>54</v>
      </c>
      <c r="P2556" t="s">
        <v>1648</v>
      </c>
      <c r="Q2556">
        <v>0</v>
      </c>
      <c r="R2556">
        <v>105</v>
      </c>
      <c r="S2556">
        <v>40</v>
      </c>
      <c r="T2556">
        <v>2</v>
      </c>
      <c r="U2556" t="b">
        <v>1</v>
      </c>
    </row>
    <row r="2557" spans="1:21" x14ac:dyDescent="0.25">
      <c r="A2557" t="s">
        <v>4028</v>
      </c>
      <c r="B2557" s="1">
        <v>41802</v>
      </c>
      <c r="C2557">
        <v>12</v>
      </c>
      <c r="D2557">
        <v>6</v>
      </c>
      <c r="E2557">
        <v>2014</v>
      </c>
      <c r="F2557" s="1">
        <v>41802</v>
      </c>
      <c r="G2557" t="s">
        <v>307</v>
      </c>
      <c r="H2557" t="s">
        <v>293</v>
      </c>
      <c r="I2557" t="s">
        <v>4029</v>
      </c>
      <c r="J2557" t="s">
        <v>4030</v>
      </c>
      <c r="K2557" t="s">
        <v>36</v>
      </c>
      <c r="L2557" t="s">
        <v>26</v>
      </c>
      <c r="M2557" t="s">
        <v>98</v>
      </c>
      <c r="N2557" t="s">
        <v>28</v>
      </c>
      <c r="O2557" t="s">
        <v>111</v>
      </c>
      <c r="P2557" t="s">
        <v>4031</v>
      </c>
      <c r="Q2557">
        <v>1</v>
      </c>
      <c r="R2557">
        <v>42</v>
      </c>
      <c r="S2557">
        <v>-26</v>
      </c>
      <c r="T2557">
        <v>2</v>
      </c>
      <c r="U2557" t="b">
        <v>1</v>
      </c>
    </row>
    <row r="2558" spans="1:21" x14ac:dyDescent="0.25">
      <c r="A2558" t="s">
        <v>4032</v>
      </c>
      <c r="B2558" s="1">
        <v>41802</v>
      </c>
      <c r="C2558">
        <v>12</v>
      </c>
      <c r="D2558">
        <v>6</v>
      </c>
      <c r="E2558">
        <v>2014</v>
      </c>
      <c r="F2558" s="1">
        <v>41802</v>
      </c>
      <c r="G2558" t="s">
        <v>1325</v>
      </c>
      <c r="H2558" t="s">
        <v>61</v>
      </c>
      <c r="I2558" t="s">
        <v>1357</v>
      </c>
      <c r="J2558" t="s">
        <v>4033</v>
      </c>
      <c r="K2558" t="s">
        <v>36</v>
      </c>
      <c r="L2558" t="s">
        <v>37</v>
      </c>
      <c r="M2558" t="s">
        <v>27</v>
      </c>
      <c r="N2558" t="s">
        <v>28</v>
      </c>
      <c r="O2558" t="s">
        <v>48</v>
      </c>
      <c r="P2558" t="s">
        <v>960</v>
      </c>
      <c r="Q2558">
        <v>0</v>
      </c>
      <c r="R2558">
        <v>133</v>
      </c>
      <c r="S2558">
        <v>5</v>
      </c>
      <c r="T2558">
        <v>5</v>
      </c>
      <c r="U2558" t="b">
        <v>1</v>
      </c>
    </row>
    <row r="2559" spans="1:21" x14ac:dyDescent="0.25">
      <c r="A2559" t="s">
        <v>4034</v>
      </c>
      <c r="B2559" s="1">
        <v>41821</v>
      </c>
      <c r="C2559">
        <v>1</v>
      </c>
      <c r="D2559">
        <v>7</v>
      </c>
      <c r="E2559">
        <v>2014</v>
      </c>
      <c r="F2559" s="1">
        <v>41821</v>
      </c>
      <c r="G2559" t="s">
        <v>3938</v>
      </c>
      <c r="H2559" t="s">
        <v>67</v>
      </c>
      <c r="I2559" t="s">
        <v>68</v>
      </c>
      <c r="J2559" t="s">
        <v>4035</v>
      </c>
      <c r="K2559" t="s">
        <v>25</v>
      </c>
      <c r="L2559" t="s">
        <v>26</v>
      </c>
      <c r="M2559" t="s">
        <v>38</v>
      </c>
      <c r="N2559" t="s">
        <v>28</v>
      </c>
      <c r="O2559" t="s">
        <v>39</v>
      </c>
      <c r="P2559" t="s">
        <v>2943</v>
      </c>
      <c r="Q2559">
        <v>0</v>
      </c>
      <c r="R2559">
        <v>21</v>
      </c>
      <c r="S2559">
        <v>10</v>
      </c>
      <c r="T2559">
        <v>3</v>
      </c>
      <c r="U2559" t="b">
        <v>1</v>
      </c>
    </row>
    <row r="2560" spans="1:21" x14ac:dyDescent="0.25">
      <c r="A2560" t="s">
        <v>4034</v>
      </c>
      <c r="B2560" s="1">
        <v>41821</v>
      </c>
      <c r="C2560">
        <v>1</v>
      </c>
      <c r="D2560">
        <v>7</v>
      </c>
      <c r="E2560">
        <v>2014</v>
      </c>
      <c r="F2560" s="1">
        <v>41821</v>
      </c>
      <c r="G2560" t="s">
        <v>3938</v>
      </c>
      <c r="H2560" t="s">
        <v>67</v>
      </c>
      <c r="I2560" t="s">
        <v>68</v>
      </c>
      <c r="J2560" t="s">
        <v>4035</v>
      </c>
      <c r="K2560" t="s">
        <v>25</v>
      </c>
      <c r="L2560" t="s">
        <v>26</v>
      </c>
      <c r="M2560" t="s">
        <v>38</v>
      </c>
      <c r="N2560" t="s">
        <v>28</v>
      </c>
      <c r="O2560" t="s">
        <v>39</v>
      </c>
      <c r="P2560" t="s">
        <v>3271</v>
      </c>
      <c r="Q2560">
        <v>0</v>
      </c>
      <c r="R2560">
        <v>16</v>
      </c>
      <c r="S2560">
        <v>2</v>
      </c>
      <c r="T2560">
        <v>4</v>
      </c>
      <c r="U2560" t="b">
        <v>0</v>
      </c>
    </row>
    <row r="2561" spans="1:21" x14ac:dyDescent="0.25">
      <c r="A2561" t="s">
        <v>4034</v>
      </c>
      <c r="B2561" s="1">
        <v>41821</v>
      </c>
      <c r="C2561">
        <v>1</v>
      </c>
      <c r="D2561">
        <v>7</v>
      </c>
      <c r="E2561">
        <v>2014</v>
      </c>
      <c r="F2561" s="1">
        <v>41821</v>
      </c>
      <c r="G2561" t="s">
        <v>3938</v>
      </c>
      <c r="H2561" t="s">
        <v>67</v>
      </c>
      <c r="I2561" t="s">
        <v>68</v>
      </c>
      <c r="J2561" t="s">
        <v>4035</v>
      </c>
      <c r="K2561" t="s">
        <v>25</v>
      </c>
      <c r="L2561" t="s">
        <v>26</v>
      </c>
      <c r="M2561" t="s">
        <v>38</v>
      </c>
      <c r="N2561" t="s">
        <v>28</v>
      </c>
      <c r="O2561" t="s">
        <v>227</v>
      </c>
      <c r="P2561" t="s">
        <v>4036</v>
      </c>
      <c r="Q2561">
        <v>0</v>
      </c>
      <c r="R2561">
        <v>19</v>
      </c>
      <c r="S2561">
        <v>1</v>
      </c>
      <c r="T2561">
        <v>2</v>
      </c>
      <c r="U2561" t="b">
        <v>0</v>
      </c>
    </row>
    <row r="2562" spans="1:21" x14ac:dyDescent="0.25">
      <c r="A2562" t="s">
        <v>4037</v>
      </c>
      <c r="B2562" s="1">
        <v>41822</v>
      </c>
      <c r="C2562">
        <v>2</v>
      </c>
      <c r="D2562">
        <v>7</v>
      </c>
      <c r="E2562">
        <v>2014</v>
      </c>
      <c r="F2562" s="1">
        <v>41822</v>
      </c>
      <c r="G2562" t="s">
        <v>2091</v>
      </c>
      <c r="H2562" t="s">
        <v>293</v>
      </c>
      <c r="I2562" t="s">
        <v>1206</v>
      </c>
      <c r="J2562" t="s">
        <v>1207</v>
      </c>
      <c r="K2562" t="s">
        <v>36</v>
      </c>
      <c r="L2562" t="s">
        <v>70</v>
      </c>
      <c r="M2562" t="s">
        <v>98</v>
      </c>
      <c r="N2562" t="s">
        <v>56</v>
      </c>
      <c r="O2562" t="s">
        <v>57</v>
      </c>
      <c r="P2562" t="s">
        <v>58</v>
      </c>
      <c r="Q2562">
        <v>1</v>
      </c>
      <c r="R2562">
        <v>47</v>
      </c>
      <c r="S2562">
        <v>-21</v>
      </c>
      <c r="T2562">
        <v>2</v>
      </c>
      <c r="U2562" t="b">
        <v>0</v>
      </c>
    </row>
    <row r="2563" spans="1:21" x14ac:dyDescent="0.25">
      <c r="A2563" t="s">
        <v>4038</v>
      </c>
      <c r="B2563" s="1">
        <v>41822</v>
      </c>
      <c r="C2563">
        <v>2</v>
      </c>
      <c r="D2563">
        <v>7</v>
      </c>
      <c r="E2563">
        <v>2014</v>
      </c>
      <c r="F2563" s="1">
        <v>41822</v>
      </c>
      <c r="G2563" t="s">
        <v>4039</v>
      </c>
      <c r="H2563" t="s">
        <v>67</v>
      </c>
      <c r="I2563" t="s">
        <v>68</v>
      </c>
      <c r="J2563" t="s">
        <v>4040</v>
      </c>
      <c r="K2563" t="s">
        <v>25</v>
      </c>
      <c r="L2563" t="s">
        <v>26</v>
      </c>
      <c r="M2563" t="s">
        <v>98</v>
      </c>
      <c r="N2563" t="s">
        <v>71</v>
      </c>
      <c r="O2563" t="s">
        <v>74</v>
      </c>
      <c r="P2563" t="s">
        <v>4041</v>
      </c>
      <c r="Q2563">
        <v>0</v>
      </c>
      <c r="R2563">
        <v>429</v>
      </c>
      <c r="S2563">
        <v>17</v>
      </c>
      <c r="T2563">
        <v>3</v>
      </c>
      <c r="U2563" t="b">
        <v>0</v>
      </c>
    </row>
    <row r="2564" spans="1:21" x14ac:dyDescent="0.25">
      <c r="A2564" t="s">
        <v>4038</v>
      </c>
      <c r="B2564" s="1">
        <v>41822</v>
      </c>
      <c r="C2564">
        <v>2</v>
      </c>
      <c r="D2564">
        <v>7</v>
      </c>
      <c r="E2564">
        <v>2014</v>
      </c>
      <c r="F2564" s="1">
        <v>41822</v>
      </c>
      <c r="G2564" t="s">
        <v>4039</v>
      </c>
      <c r="H2564" t="s">
        <v>67</v>
      </c>
      <c r="I2564" t="s">
        <v>68</v>
      </c>
      <c r="J2564" t="s">
        <v>4040</v>
      </c>
      <c r="K2564" t="s">
        <v>25</v>
      </c>
      <c r="L2564" t="s">
        <v>26</v>
      </c>
      <c r="M2564" t="s">
        <v>98</v>
      </c>
      <c r="N2564" t="s">
        <v>28</v>
      </c>
      <c r="O2564" t="s">
        <v>39</v>
      </c>
      <c r="P2564" t="s">
        <v>2429</v>
      </c>
      <c r="Q2564">
        <v>0</v>
      </c>
      <c r="R2564">
        <v>82</v>
      </c>
      <c r="S2564">
        <v>24</v>
      </c>
      <c r="T2564">
        <v>6</v>
      </c>
      <c r="U2564" t="b">
        <v>1</v>
      </c>
    </row>
    <row r="2565" spans="1:21" x14ac:dyDescent="0.25">
      <c r="A2565" t="s">
        <v>4038</v>
      </c>
      <c r="B2565" s="1">
        <v>41822</v>
      </c>
      <c r="C2565">
        <v>2</v>
      </c>
      <c r="D2565">
        <v>7</v>
      </c>
      <c r="E2565">
        <v>2014</v>
      </c>
      <c r="F2565" s="1">
        <v>41822</v>
      </c>
      <c r="G2565" t="s">
        <v>4039</v>
      </c>
      <c r="H2565" t="s">
        <v>67</v>
      </c>
      <c r="I2565" t="s">
        <v>68</v>
      </c>
      <c r="J2565" t="s">
        <v>4040</v>
      </c>
      <c r="K2565" t="s">
        <v>25</v>
      </c>
      <c r="L2565" t="s">
        <v>26</v>
      </c>
      <c r="M2565" t="s">
        <v>98</v>
      </c>
      <c r="N2565" t="s">
        <v>28</v>
      </c>
      <c r="O2565" t="s">
        <v>39</v>
      </c>
      <c r="P2565" t="s">
        <v>1135</v>
      </c>
      <c r="Q2565">
        <v>0</v>
      </c>
      <c r="R2565">
        <v>23</v>
      </c>
      <c r="S2565">
        <v>8</v>
      </c>
      <c r="T2565">
        <v>2</v>
      </c>
      <c r="U2565" t="b">
        <v>1</v>
      </c>
    </row>
    <row r="2566" spans="1:21" x14ac:dyDescent="0.25">
      <c r="A2566" t="s">
        <v>4042</v>
      </c>
      <c r="B2566" s="1">
        <v>41822</v>
      </c>
      <c r="C2566">
        <v>2</v>
      </c>
      <c r="D2566">
        <v>7</v>
      </c>
      <c r="E2566">
        <v>2014</v>
      </c>
      <c r="F2566" s="1">
        <v>41822</v>
      </c>
      <c r="G2566" t="s">
        <v>2437</v>
      </c>
      <c r="H2566" t="s">
        <v>67</v>
      </c>
      <c r="I2566" t="s">
        <v>68</v>
      </c>
      <c r="J2566" t="s">
        <v>801</v>
      </c>
      <c r="K2566" t="s">
        <v>25</v>
      </c>
      <c r="L2566" t="s">
        <v>37</v>
      </c>
      <c r="M2566" t="s">
        <v>38</v>
      </c>
      <c r="N2566" t="s">
        <v>28</v>
      </c>
      <c r="O2566" t="s">
        <v>151</v>
      </c>
      <c r="P2566" t="s">
        <v>855</v>
      </c>
      <c r="Q2566">
        <v>0</v>
      </c>
      <c r="R2566">
        <v>67</v>
      </c>
      <c r="S2566">
        <v>9</v>
      </c>
      <c r="T2566">
        <v>4</v>
      </c>
      <c r="U2566" t="b">
        <v>1</v>
      </c>
    </row>
    <row r="2567" spans="1:21" x14ac:dyDescent="0.25">
      <c r="A2567" t="s">
        <v>4043</v>
      </c>
      <c r="B2567" s="1">
        <v>41822</v>
      </c>
      <c r="C2567">
        <v>2</v>
      </c>
      <c r="D2567">
        <v>7</v>
      </c>
      <c r="E2567">
        <v>2014</v>
      </c>
      <c r="F2567" s="1">
        <v>41822</v>
      </c>
      <c r="G2567" t="s">
        <v>1050</v>
      </c>
      <c r="H2567" t="s">
        <v>67</v>
      </c>
      <c r="I2567" t="s">
        <v>68</v>
      </c>
      <c r="J2567" t="s">
        <v>1061</v>
      </c>
      <c r="K2567" t="s">
        <v>25</v>
      </c>
      <c r="L2567" t="s">
        <v>70</v>
      </c>
      <c r="M2567" t="s">
        <v>27</v>
      </c>
      <c r="N2567" t="s">
        <v>28</v>
      </c>
      <c r="O2567" t="s">
        <v>54</v>
      </c>
      <c r="P2567" t="s">
        <v>697</v>
      </c>
      <c r="Q2567">
        <v>0</v>
      </c>
      <c r="R2567">
        <v>33</v>
      </c>
      <c r="S2567">
        <v>2</v>
      </c>
      <c r="T2567">
        <v>2</v>
      </c>
      <c r="U2567" t="b">
        <v>1</v>
      </c>
    </row>
    <row r="2568" spans="1:21" x14ac:dyDescent="0.25">
      <c r="A2568" t="s">
        <v>4044</v>
      </c>
      <c r="B2568" s="1">
        <v>41822</v>
      </c>
      <c r="C2568">
        <v>2</v>
      </c>
      <c r="D2568">
        <v>7</v>
      </c>
      <c r="E2568">
        <v>2014</v>
      </c>
      <c r="F2568" s="1">
        <v>41822</v>
      </c>
      <c r="G2568" t="s">
        <v>103</v>
      </c>
      <c r="H2568" t="s">
        <v>67</v>
      </c>
      <c r="I2568" t="s">
        <v>68</v>
      </c>
      <c r="J2568" t="s">
        <v>1628</v>
      </c>
      <c r="K2568" t="s">
        <v>25</v>
      </c>
      <c r="L2568" t="s">
        <v>70</v>
      </c>
      <c r="M2568" t="s">
        <v>38</v>
      </c>
      <c r="N2568" t="s">
        <v>28</v>
      </c>
      <c r="O2568" t="s">
        <v>227</v>
      </c>
      <c r="P2568" t="s">
        <v>4045</v>
      </c>
      <c r="Q2568">
        <v>0</v>
      </c>
      <c r="R2568">
        <v>35</v>
      </c>
      <c r="S2568">
        <v>16</v>
      </c>
      <c r="T2568">
        <v>3</v>
      </c>
      <c r="U2568" t="b">
        <v>0</v>
      </c>
    </row>
    <row r="2569" spans="1:21" x14ac:dyDescent="0.25">
      <c r="A2569" t="s">
        <v>4044</v>
      </c>
      <c r="B2569" s="1">
        <v>41822</v>
      </c>
      <c r="C2569">
        <v>2</v>
      </c>
      <c r="D2569">
        <v>7</v>
      </c>
      <c r="E2569">
        <v>2014</v>
      </c>
      <c r="F2569" s="1">
        <v>41822</v>
      </c>
      <c r="G2569" t="s">
        <v>103</v>
      </c>
      <c r="H2569" t="s">
        <v>67</v>
      </c>
      <c r="I2569" t="s">
        <v>68</v>
      </c>
      <c r="J2569" t="s">
        <v>1628</v>
      </c>
      <c r="K2569" t="s">
        <v>25</v>
      </c>
      <c r="L2569" t="s">
        <v>70</v>
      </c>
      <c r="M2569" t="s">
        <v>38</v>
      </c>
      <c r="N2569" t="s">
        <v>28</v>
      </c>
      <c r="O2569" t="s">
        <v>54</v>
      </c>
      <c r="P2569" t="s">
        <v>92</v>
      </c>
      <c r="Q2569">
        <v>0</v>
      </c>
      <c r="R2569">
        <v>79</v>
      </c>
      <c r="S2569">
        <v>40</v>
      </c>
      <c r="T2569">
        <v>3</v>
      </c>
      <c r="U2569" t="b">
        <v>0</v>
      </c>
    </row>
    <row r="2570" spans="1:21" x14ac:dyDescent="0.25">
      <c r="A2570" t="s">
        <v>4044</v>
      </c>
      <c r="B2570" s="1">
        <v>41822</v>
      </c>
      <c r="C2570">
        <v>2</v>
      </c>
      <c r="D2570">
        <v>7</v>
      </c>
      <c r="E2570">
        <v>2014</v>
      </c>
      <c r="F2570" s="1">
        <v>41822</v>
      </c>
      <c r="G2570" t="s">
        <v>103</v>
      </c>
      <c r="H2570" t="s">
        <v>67</v>
      </c>
      <c r="I2570" t="s">
        <v>68</v>
      </c>
      <c r="J2570" t="s">
        <v>1628</v>
      </c>
      <c r="K2570" t="s">
        <v>25</v>
      </c>
      <c r="L2570" t="s">
        <v>70</v>
      </c>
      <c r="M2570" t="s">
        <v>38</v>
      </c>
      <c r="N2570" t="s">
        <v>28</v>
      </c>
      <c r="O2570" t="s">
        <v>54</v>
      </c>
      <c r="P2570" t="s">
        <v>1310</v>
      </c>
      <c r="Q2570">
        <v>0</v>
      </c>
      <c r="R2570">
        <v>51</v>
      </c>
      <c r="S2570">
        <v>13</v>
      </c>
      <c r="T2570">
        <v>2</v>
      </c>
      <c r="U2570" t="b">
        <v>0</v>
      </c>
    </row>
    <row r="2571" spans="1:21" x14ac:dyDescent="0.25">
      <c r="A2571" t="s">
        <v>4044</v>
      </c>
      <c r="B2571" s="1">
        <v>41822</v>
      </c>
      <c r="C2571">
        <v>2</v>
      </c>
      <c r="D2571">
        <v>7</v>
      </c>
      <c r="E2571">
        <v>2014</v>
      </c>
      <c r="F2571" s="1">
        <v>41822</v>
      </c>
      <c r="G2571" t="s">
        <v>103</v>
      </c>
      <c r="H2571" t="s">
        <v>67</v>
      </c>
      <c r="I2571" t="s">
        <v>68</v>
      </c>
      <c r="J2571" t="s">
        <v>1628</v>
      </c>
      <c r="K2571" t="s">
        <v>25</v>
      </c>
      <c r="L2571" t="s">
        <v>70</v>
      </c>
      <c r="M2571" t="s">
        <v>38</v>
      </c>
      <c r="N2571" t="s">
        <v>28</v>
      </c>
      <c r="O2571" t="s">
        <v>54</v>
      </c>
      <c r="P2571" t="s">
        <v>1663</v>
      </c>
      <c r="Q2571">
        <v>0</v>
      </c>
      <c r="R2571">
        <v>122</v>
      </c>
      <c r="S2571">
        <v>38</v>
      </c>
      <c r="T2571">
        <v>2</v>
      </c>
      <c r="U2571" t="b">
        <v>1</v>
      </c>
    </row>
    <row r="2572" spans="1:21" x14ac:dyDescent="0.25">
      <c r="A2572" t="s">
        <v>4046</v>
      </c>
      <c r="B2572" s="1">
        <v>41822</v>
      </c>
      <c r="C2572">
        <v>2</v>
      </c>
      <c r="D2572">
        <v>7</v>
      </c>
      <c r="E2572">
        <v>2014</v>
      </c>
      <c r="F2572" s="1">
        <v>41822</v>
      </c>
      <c r="G2572" t="s">
        <v>1996</v>
      </c>
      <c r="H2572" t="s">
        <v>120</v>
      </c>
      <c r="I2572" t="s">
        <v>209</v>
      </c>
      <c r="J2572" t="s">
        <v>210</v>
      </c>
      <c r="K2572" t="s">
        <v>47</v>
      </c>
      <c r="L2572" t="s">
        <v>37</v>
      </c>
      <c r="M2572" t="s">
        <v>38</v>
      </c>
      <c r="N2572" t="s">
        <v>28</v>
      </c>
      <c r="O2572" t="s">
        <v>48</v>
      </c>
      <c r="P2572" t="s">
        <v>77</v>
      </c>
      <c r="Q2572">
        <v>0</v>
      </c>
      <c r="R2572">
        <v>87</v>
      </c>
      <c r="S2572">
        <v>24</v>
      </c>
      <c r="T2572">
        <v>7</v>
      </c>
      <c r="U2572" t="b">
        <v>0</v>
      </c>
    </row>
    <row r="2573" spans="1:21" x14ac:dyDescent="0.25">
      <c r="A2573" t="s">
        <v>4046</v>
      </c>
      <c r="B2573" s="1">
        <v>41822</v>
      </c>
      <c r="C2573">
        <v>2</v>
      </c>
      <c r="D2573">
        <v>7</v>
      </c>
      <c r="E2573">
        <v>2014</v>
      </c>
      <c r="F2573" s="1">
        <v>41822</v>
      </c>
      <c r="G2573" t="s">
        <v>1996</v>
      </c>
      <c r="H2573" t="s">
        <v>120</v>
      </c>
      <c r="I2573" t="s">
        <v>209</v>
      </c>
      <c r="J2573" t="s">
        <v>210</v>
      </c>
      <c r="K2573" t="s">
        <v>47</v>
      </c>
      <c r="L2573" t="s">
        <v>37</v>
      </c>
      <c r="M2573" t="s">
        <v>38</v>
      </c>
      <c r="N2573" t="s">
        <v>28</v>
      </c>
      <c r="O2573" t="s">
        <v>151</v>
      </c>
      <c r="P2573" t="s">
        <v>152</v>
      </c>
      <c r="Q2573">
        <v>0</v>
      </c>
      <c r="R2573">
        <v>14</v>
      </c>
      <c r="S2573">
        <v>1</v>
      </c>
      <c r="T2573">
        <v>1</v>
      </c>
      <c r="U2573" t="b">
        <v>0</v>
      </c>
    </row>
    <row r="2574" spans="1:21" x14ac:dyDescent="0.25">
      <c r="A2574" t="s">
        <v>4044</v>
      </c>
      <c r="B2574" s="1">
        <v>41822</v>
      </c>
      <c r="C2574">
        <v>2</v>
      </c>
      <c r="D2574">
        <v>7</v>
      </c>
      <c r="E2574">
        <v>2014</v>
      </c>
      <c r="F2574" s="1">
        <v>41822</v>
      </c>
      <c r="G2574" t="s">
        <v>103</v>
      </c>
      <c r="H2574" t="s">
        <v>67</v>
      </c>
      <c r="I2574" t="s">
        <v>68</v>
      </c>
      <c r="J2574" t="s">
        <v>1628</v>
      </c>
      <c r="K2574" t="s">
        <v>25</v>
      </c>
      <c r="L2574" t="s">
        <v>70</v>
      </c>
      <c r="M2574" t="s">
        <v>38</v>
      </c>
      <c r="N2574" t="s">
        <v>56</v>
      </c>
      <c r="O2574" t="s">
        <v>81</v>
      </c>
      <c r="P2574" t="s">
        <v>4047</v>
      </c>
      <c r="Q2574">
        <v>0</v>
      </c>
      <c r="R2574">
        <v>307</v>
      </c>
      <c r="S2574">
        <v>74</v>
      </c>
      <c r="T2574">
        <v>3</v>
      </c>
      <c r="U2574" t="b">
        <v>0</v>
      </c>
    </row>
    <row r="2575" spans="1:21" x14ac:dyDescent="0.25">
      <c r="A2575" t="s">
        <v>4044</v>
      </c>
      <c r="B2575" s="1">
        <v>41822</v>
      </c>
      <c r="C2575">
        <v>2</v>
      </c>
      <c r="D2575">
        <v>7</v>
      </c>
      <c r="E2575">
        <v>2014</v>
      </c>
      <c r="F2575" s="1">
        <v>41822</v>
      </c>
      <c r="G2575" t="s">
        <v>103</v>
      </c>
      <c r="H2575" t="s">
        <v>67</v>
      </c>
      <c r="I2575" t="s">
        <v>68</v>
      </c>
      <c r="J2575" t="s">
        <v>1628</v>
      </c>
      <c r="K2575" t="s">
        <v>25</v>
      </c>
      <c r="L2575" t="s">
        <v>70</v>
      </c>
      <c r="M2575" t="s">
        <v>38</v>
      </c>
      <c r="N2575" t="s">
        <v>56</v>
      </c>
      <c r="O2575" t="s">
        <v>81</v>
      </c>
      <c r="P2575" t="s">
        <v>2894</v>
      </c>
      <c r="Q2575">
        <v>0</v>
      </c>
      <c r="R2575">
        <v>389</v>
      </c>
      <c r="S2575">
        <v>0</v>
      </c>
      <c r="T2575">
        <v>7</v>
      </c>
      <c r="U2575" t="b">
        <v>0</v>
      </c>
    </row>
    <row r="2576" spans="1:21" x14ac:dyDescent="0.25">
      <c r="A2576" t="s">
        <v>4044</v>
      </c>
      <c r="B2576" s="1">
        <v>41822</v>
      </c>
      <c r="C2576">
        <v>2</v>
      </c>
      <c r="D2576">
        <v>7</v>
      </c>
      <c r="E2576">
        <v>2014</v>
      </c>
      <c r="F2576" s="1">
        <v>41822</v>
      </c>
      <c r="G2576" t="s">
        <v>103</v>
      </c>
      <c r="H2576" t="s">
        <v>67</v>
      </c>
      <c r="I2576" t="s">
        <v>68</v>
      </c>
      <c r="J2576" t="s">
        <v>1628</v>
      </c>
      <c r="K2576" t="s">
        <v>25</v>
      </c>
      <c r="L2576" t="s">
        <v>70</v>
      </c>
      <c r="M2576" t="s">
        <v>38</v>
      </c>
      <c r="N2576" t="s">
        <v>56</v>
      </c>
      <c r="O2576" t="s">
        <v>104</v>
      </c>
      <c r="P2576" t="s">
        <v>105</v>
      </c>
      <c r="Q2576">
        <v>0</v>
      </c>
      <c r="R2576">
        <v>414</v>
      </c>
      <c r="S2576">
        <v>21</v>
      </c>
      <c r="T2576">
        <v>3</v>
      </c>
      <c r="U2576" t="b">
        <v>1</v>
      </c>
    </row>
    <row r="2577" spans="1:21" x14ac:dyDescent="0.25">
      <c r="A2577" t="s">
        <v>4046</v>
      </c>
      <c r="B2577" s="1">
        <v>41822</v>
      </c>
      <c r="C2577">
        <v>2</v>
      </c>
      <c r="D2577">
        <v>7</v>
      </c>
      <c r="E2577">
        <v>2014</v>
      </c>
      <c r="F2577" s="1">
        <v>41822</v>
      </c>
      <c r="G2577" t="s">
        <v>1996</v>
      </c>
      <c r="H2577" t="s">
        <v>120</v>
      </c>
      <c r="I2577" t="s">
        <v>209</v>
      </c>
      <c r="J2577" t="s">
        <v>210</v>
      </c>
      <c r="K2577" t="s">
        <v>47</v>
      </c>
      <c r="L2577" t="s">
        <v>37</v>
      </c>
      <c r="M2577" t="s">
        <v>38</v>
      </c>
      <c r="N2577" t="s">
        <v>56</v>
      </c>
      <c r="O2577" t="s">
        <v>57</v>
      </c>
      <c r="P2577" t="s">
        <v>4048</v>
      </c>
      <c r="Q2577">
        <v>0</v>
      </c>
      <c r="R2577">
        <v>312</v>
      </c>
      <c r="S2577">
        <v>114</v>
      </c>
      <c r="T2577">
        <v>3</v>
      </c>
      <c r="U2577" t="b">
        <v>1</v>
      </c>
    </row>
    <row r="2578" spans="1:21" x14ac:dyDescent="0.25">
      <c r="A2578" t="s">
        <v>4049</v>
      </c>
      <c r="B2578" s="1">
        <v>41822</v>
      </c>
      <c r="C2578">
        <v>2</v>
      </c>
      <c r="D2578">
        <v>7</v>
      </c>
      <c r="E2578">
        <v>2014</v>
      </c>
      <c r="F2578" s="1">
        <v>41822</v>
      </c>
      <c r="G2578" t="s">
        <v>495</v>
      </c>
      <c r="H2578" t="s">
        <v>67</v>
      </c>
      <c r="I2578" t="s">
        <v>68</v>
      </c>
      <c r="J2578" t="s">
        <v>4050</v>
      </c>
      <c r="K2578" t="s">
        <v>25</v>
      </c>
      <c r="L2578" t="s">
        <v>37</v>
      </c>
      <c r="M2578" t="s">
        <v>27</v>
      </c>
      <c r="N2578" t="s">
        <v>28</v>
      </c>
      <c r="O2578" t="s">
        <v>54</v>
      </c>
      <c r="P2578" t="s">
        <v>1648</v>
      </c>
      <c r="Q2578">
        <v>0</v>
      </c>
      <c r="R2578">
        <v>175</v>
      </c>
      <c r="S2578">
        <v>77</v>
      </c>
      <c r="T2578">
        <v>3</v>
      </c>
      <c r="U2578" t="b">
        <v>0</v>
      </c>
    </row>
    <row r="2579" spans="1:21" x14ac:dyDescent="0.25">
      <c r="A2579" t="s">
        <v>4051</v>
      </c>
      <c r="B2579" s="1">
        <v>41822</v>
      </c>
      <c r="C2579">
        <v>2</v>
      </c>
      <c r="D2579">
        <v>7</v>
      </c>
      <c r="E2579">
        <v>2014</v>
      </c>
      <c r="F2579" s="1">
        <v>41822</v>
      </c>
      <c r="G2579" t="s">
        <v>721</v>
      </c>
      <c r="H2579" t="s">
        <v>23</v>
      </c>
      <c r="I2579" t="s">
        <v>24</v>
      </c>
      <c r="J2579" t="s">
        <v>24</v>
      </c>
      <c r="K2579" t="s">
        <v>25</v>
      </c>
      <c r="L2579" t="s">
        <v>26</v>
      </c>
      <c r="M2579" t="s">
        <v>38</v>
      </c>
      <c r="N2579" t="s">
        <v>71</v>
      </c>
      <c r="O2579" t="s">
        <v>72</v>
      </c>
      <c r="P2579" t="s">
        <v>3492</v>
      </c>
      <c r="Q2579">
        <v>1</v>
      </c>
      <c r="R2579">
        <v>2830</v>
      </c>
      <c r="S2579">
        <v>-1981</v>
      </c>
      <c r="T2579">
        <v>13</v>
      </c>
      <c r="U2579" t="b">
        <v>0</v>
      </c>
    </row>
    <row r="2580" spans="1:21" x14ac:dyDescent="0.25">
      <c r="A2580" t="s">
        <v>4051</v>
      </c>
      <c r="B2580" s="1">
        <v>41822</v>
      </c>
      <c r="C2580">
        <v>2</v>
      </c>
      <c r="D2580">
        <v>7</v>
      </c>
      <c r="E2580">
        <v>2014</v>
      </c>
      <c r="F2580" s="1">
        <v>41822</v>
      </c>
      <c r="G2580" t="s">
        <v>721</v>
      </c>
      <c r="H2580" t="s">
        <v>23</v>
      </c>
      <c r="I2580" t="s">
        <v>24</v>
      </c>
      <c r="J2580" t="s">
        <v>24</v>
      </c>
      <c r="K2580" t="s">
        <v>25</v>
      </c>
      <c r="L2580" t="s">
        <v>26</v>
      </c>
      <c r="M2580" t="s">
        <v>38</v>
      </c>
      <c r="N2580" t="s">
        <v>28</v>
      </c>
      <c r="O2580" t="s">
        <v>48</v>
      </c>
      <c r="P2580" t="s">
        <v>1785</v>
      </c>
      <c r="Q2580">
        <v>1</v>
      </c>
      <c r="R2580">
        <v>47</v>
      </c>
      <c r="S2580">
        <v>-3</v>
      </c>
      <c r="T2580">
        <v>2</v>
      </c>
      <c r="U2580" t="b">
        <v>0</v>
      </c>
    </row>
    <row r="2581" spans="1:21" x14ac:dyDescent="0.25">
      <c r="A2581" t="s">
        <v>4051</v>
      </c>
      <c r="B2581" s="1">
        <v>41822</v>
      </c>
      <c r="C2581">
        <v>2</v>
      </c>
      <c r="D2581">
        <v>7</v>
      </c>
      <c r="E2581">
        <v>2014</v>
      </c>
      <c r="F2581" s="1">
        <v>41822</v>
      </c>
      <c r="G2581" t="s">
        <v>721</v>
      </c>
      <c r="H2581" t="s">
        <v>23</v>
      </c>
      <c r="I2581" t="s">
        <v>24</v>
      </c>
      <c r="J2581" t="s">
        <v>24</v>
      </c>
      <c r="K2581" t="s">
        <v>25</v>
      </c>
      <c r="L2581" t="s">
        <v>26</v>
      </c>
      <c r="M2581" t="s">
        <v>38</v>
      </c>
      <c r="N2581" t="s">
        <v>28</v>
      </c>
      <c r="O2581" t="s">
        <v>48</v>
      </c>
      <c r="P2581" t="s">
        <v>2190</v>
      </c>
      <c r="Q2581">
        <v>1</v>
      </c>
      <c r="R2581">
        <v>38</v>
      </c>
      <c r="S2581">
        <v>-13</v>
      </c>
      <c r="T2581">
        <v>3</v>
      </c>
      <c r="U2581" t="b">
        <v>0</v>
      </c>
    </row>
    <row r="2582" spans="1:21" x14ac:dyDescent="0.25">
      <c r="A2582" t="s">
        <v>4051</v>
      </c>
      <c r="B2582" s="1">
        <v>41822</v>
      </c>
      <c r="C2582">
        <v>2</v>
      </c>
      <c r="D2582">
        <v>7</v>
      </c>
      <c r="E2582">
        <v>2014</v>
      </c>
      <c r="F2582" s="1">
        <v>41822</v>
      </c>
      <c r="G2582" t="s">
        <v>721</v>
      </c>
      <c r="H2582" t="s">
        <v>23</v>
      </c>
      <c r="I2582" t="s">
        <v>24</v>
      </c>
      <c r="J2582" t="s">
        <v>24</v>
      </c>
      <c r="K2582" t="s">
        <v>25</v>
      </c>
      <c r="L2582" t="s">
        <v>26</v>
      </c>
      <c r="M2582" t="s">
        <v>38</v>
      </c>
      <c r="N2582" t="s">
        <v>28</v>
      </c>
      <c r="O2582" t="s">
        <v>39</v>
      </c>
      <c r="P2582" t="s">
        <v>4052</v>
      </c>
      <c r="Q2582">
        <v>1</v>
      </c>
      <c r="R2582">
        <v>61</v>
      </c>
      <c r="S2582">
        <v>-50</v>
      </c>
      <c r="T2582">
        <v>4</v>
      </c>
      <c r="U2582" t="b">
        <v>1</v>
      </c>
    </row>
    <row r="2583" spans="1:21" x14ac:dyDescent="0.25">
      <c r="A2583" t="s">
        <v>4051</v>
      </c>
      <c r="B2583" s="1">
        <v>41822</v>
      </c>
      <c r="C2583">
        <v>2</v>
      </c>
      <c r="D2583">
        <v>7</v>
      </c>
      <c r="E2583">
        <v>2014</v>
      </c>
      <c r="F2583" s="1">
        <v>41822</v>
      </c>
      <c r="G2583" t="s">
        <v>721</v>
      </c>
      <c r="H2583" t="s">
        <v>23</v>
      </c>
      <c r="I2583" t="s">
        <v>24</v>
      </c>
      <c r="J2583" t="s">
        <v>24</v>
      </c>
      <c r="K2583" t="s">
        <v>25</v>
      </c>
      <c r="L2583" t="s">
        <v>26</v>
      </c>
      <c r="M2583" t="s">
        <v>38</v>
      </c>
      <c r="N2583" t="s">
        <v>28</v>
      </c>
      <c r="O2583" t="s">
        <v>54</v>
      </c>
      <c r="P2583" t="s">
        <v>1267</v>
      </c>
      <c r="Q2583">
        <v>1</v>
      </c>
      <c r="R2583">
        <v>205</v>
      </c>
      <c r="S2583">
        <v>-119</v>
      </c>
      <c r="T2583">
        <v>3</v>
      </c>
      <c r="U2583" t="b">
        <v>1</v>
      </c>
    </row>
    <row r="2584" spans="1:21" x14ac:dyDescent="0.25">
      <c r="A2584" t="s">
        <v>4051</v>
      </c>
      <c r="B2584" s="1">
        <v>41822</v>
      </c>
      <c r="C2584">
        <v>2</v>
      </c>
      <c r="D2584">
        <v>7</v>
      </c>
      <c r="E2584">
        <v>2014</v>
      </c>
      <c r="F2584" s="1">
        <v>41822</v>
      </c>
      <c r="G2584" t="s">
        <v>721</v>
      </c>
      <c r="H2584" t="s">
        <v>23</v>
      </c>
      <c r="I2584" t="s">
        <v>24</v>
      </c>
      <c r="J2584" t="s">
        <v>24</v>
      </c>
      <c r="K2584" t="s">
        <v>25</v>
      </c>
      <c r="L2584" t="s">
        <v>26</v>
      </c>
      <c r="M2584" t="s">
        <v>38</v>
      </c>
      <c r="N2584" t="s">
        <v>28</v>
      </c>
      <c r="O2584" t="s">
        <v>54</v>
      </c>
      <c r="P2584" t="s">
        <v>3159</v>
      </c>
      <c r="Q2584">
        <v>1</v>
      </c>
      <c r="R2584">
        <v>47</v>
      </c>
      <c r="S2584">
        <v>-27</v>
      </c>
      <c r="T2584">
        <v>4</v>
      </c>
      <c r="U2584" t="b">
        <v>1</v>
      </c>
    </row>
    <row r="2585" spans="1:21" x14ac:dyDescent="0.25">
      <c r="A2585" t="s">
        <v>4053</v>
      </c>
      <c r="B2585" s="1">
        <v>41824</v>
      </c>
      <c r="C2585">
        <v>4</v>
      </c>
      <c r="D2585">
        <v>7</v>
      </c>
      <c r="E2585">
        <v>2014</v>
      </c>
      <c r="F2585" s="1">
        <v>41824</v>
      </c>
      <c r="G2585" t="s">
        <v>2537</v>
      </c>
      <c r="H2585" t="s">
        <v>33</v>
      </c>
      <c r="I2585" t="s">
        <v>266</v>
      </c>
      <c r="J2585" t="s">
        <v>331</v>
      </c>
      <c r="K2585" t="s">
        <v>36</v>
      </c>
      <c r="L2585" t="s">
        <v>37</v>
      </c>
      <c r="M2585" t="s">
        <v>38</v>
      </c>
      <c r="N2585" t="s">
        <v>28</v>
      </c>
      <c r="O2585" t="s">
        <v>48</v>
      </c>
      <c r="P2585" t="s">
        <v>1437</v>
      </c>
      <c r="Q2585">
        <v>0</v>
      </c>
      <c r="R2585">
        <v>218</v>
      </c>
      <c r="S2585">
        <v>105</v>
      </c>
      <c r="T2585">
        <v>4</v>
      </c>
      <c r="U2585" t="b">
        <v>0</v>
      </c>
    </row>
    <row r="2586" spans="1:21" x14ac:dyDescent="0.25">
      <c r="A2586" t="s">
        <v>4053</v>
      </c>
      <c r="B2586" s="1">
        <v>41824</v>
      </c>
      <c r="C2586">
        <v>4</v>
      </c>
      <c r="D2586">
        <v>7</v>
      </c>
      <c r="E2586">
        <v>2014</v>
      </c>
      <c r="F2586" s="1">
        <v>41824</v>
      </c>
      <c r="G2586" t="s">
        <v>2537</v>
      </c>
      <c r="H2586" t="s">
        <v>33</v>
      </c>
      <c r="I2586" t="s">
        <v>266</v>
      </c>
      <c r="J2586" t="s">
        <v>331</v>
      </c>
      <c r="K2586" t="s">
        <v>36</v>
      </c>
      <c r="L2586" t="s">
        <v>37</v>
      </c>
      <c r="M2586" t="s">
        <v>38</v>
      </c>
      <c r="N2586" t="s">
        <v>28</v>
      </c>
      <c r="O2586" t="s">
        <v>39</v>
      </c>
      <c r="P2586" t="s">
        <v>4054</v>
      </c>
      <c r="Q2586">
        <v>0</v>
      </c>
      <c r="R2586">
        <v>14</v>
      </c>
      <c r="S2586">
        <v>4</v>
      </c>
      <c r="T2586">
        <v>2</v>
      </c>
      <c r="U2586" t="b">
        <v>0</v>
      </c>
    </row>
    <row r="2587" spans="1:21" x14ac:dyDescent="0.25">
      <c r="A2587" t="s">
        <v>4053</v>
      </c>
      <c r="B2587" s="1">
        <v>41824</v>
      </c>
      <c r="C2587">
        <v>4</v>
      </c>
      <c r="D2587">
        <v>7</v>
      </c>
      <c r="E2587">
        <v>2014</v>
      </c>
      <c r="F2587" s="1">
        <v>41824</v>
      </c>
      <c r="G2587" t="s">
        <v>2537</v>
      </c>
      <c r="H2587" t="s">
        <v>33</v>
      </c>
      <c r="I2587" t="s">
        <v>266</v>
      </c>
      <c r="J2587" t="s">
        <v>331</v>
      </c>
      <c r="K2587" t="s">
        <v>36</v>
      </c>
      <c r="L2587" t="s">
        <v>37</v>
      </c>
      <c r="M2587" t="s">
        <v>38</v>
      </c>
      <c r="N2587" t="s">
        <v>28</v>
      </c>
      <c r="O2587" t="s">
        <v>151</v>
      </c>
      <c r="P2587" t="s">
        <v>3635</v>
      </c>
      <c r="Q2587">
        <v>0</v>
      </c>
      <c r="R2587">
        <v>33</v>
      </c>
      <c r="S2587">
        <v>7</v>
      </c>
      <c r="T2587">
        <v>3</v>
      </c>
      <c r="U2587" t="b">
        <v>0</v>
      </c>
    </row>
    <row r="2588" spans="1:21" x14ac:dyDescent="0.25">
      <c r="A2588" t="s">
        <v>4053</v>
      </c>
      <c r="B2588" s="1">
        <v>41824</v>
      </c>
      <c r="C2588">
        <v>4</v>
      </c>
      <c r="D2588">
        <v>7</v>
      </c>
      <c r="E2588">
        <v>2014</v>
      </c>
      <c r="F2588" s="1">
        <v>41824</v>
      </c>
      <c r="G2588" t="s">
        <v>2537</v>
      </c>
      <c r="H2588" t="s">
        <v>33</v>
      </c>
      <c r="I2588" t="s">
        <v>266</v>
      </c>
      <c r="J2588" t="s">
        <v>331</v>
      </c>
      <c r="K2588" t="s">
        <v>36</v>
      </c>
      <c r="L2588" t="s">
        <v>37</v>
      </c>
      <c r="M2588" t="s">
        <v>38</v>
      </c>
      <c r="N2588" t="s">
        <v>28</v>
      </c>
      <c r="O2588" t="s">
        <v>227</v>
      </c>
      <c r="P2588" t="s">
        <v>3275</v>
      </c>
      <c r="Q2588">
        <v>0</v>
      </c>
      <c r="R2588">
        <v>8</v>
      </c>
      <c r="S2588">
        <v>2</v>
      </c>
      <c r="T2588">
        <v>2</v>
      </c>
      <c r="U2588" t="b">
        <v>0</v>
      </c>
    </row>
    <row r="2589" spans="1:21" x14ac:dyDescent="0.25">
      <c r="A2589" t="s">
        <v>4053</v>
      </c>
      <c r="B2589" s="1">
        <v>41824</v>
      </c>
      <c r="C2589">
        <v>4</v>
      </c>
      <c r="D2589">
        <v>7</v>
      </c>
      <c r="E2589">
        <v>2014</v>
      </c>
      <c r="F2589" s="1">
        <v>41824</v>
      </c>
      <c r="G2589" t="s">
        <v>2537</v>
      </c>
      <c r="H2589" t="s">
        <v>33</v>
      </c>
      <c r="I2589" t="s">
        <v>266</v>
      </c>
      <c r="J2589" t="s">
        <v>331</v>
      </c>
      <c r="K2589" t="s">
        <v>36</v>
      </c>
      <c r="L2589" t="s">
        <v>37</v>
      </c>
      <c r="M2589" t="s">
        <v>38</v>
      </c>
      <c r="N2589" t="s">
        <v>28</v>
      </c>
      <c r="O2589" t="s">
        <v>54</v>
      </c>
      <c r="P2589" t="s">
        <v>4055</v>
      </c>
      <c r="Q2589">
        <v>0</v>
      </c>
      <c r="R2589">
        <v>260</v>
      </c>
      <c r="S2589">
        <v>78</v>
      </c>
      <c r="T2589">
        <v>5</v>
      </c>
      <c r="U2589" t="b">
        <v>1</v>
      </c>
    </row>
    <row r="2590" spans="1:21" x14ac:dyDescent="0.25">
      <c r="A2590" t="s">
        <v>4056</v>
      </c>
      <c r="B2590" s="1">
        <v>41824</v>
      </c>
      <c r="C2590">
        <v>4</v>
      </c>
      <c r="D2590">
        <v>7</v>
      </c>
      <c r="E2590">
        <v>2014</v>
      </c>
      <c r="F2590" s="1">
        <v>41824</v>
      </c>
      <c r="G2590" t="s">
        <v>3120</v>
      </c>
      <c r="H2590" t="s">
        <v>61</v>
      </c>
      <c r="I2590" t="s">
        <v>326</v>
      </c>
      <c r="J2590" t="s">
        <v>1109</v>
      </c>
      <c r="K2590" t="s">
        <v>36</v>
      </c>
      <c r="L2590" t="s">
        <v>70</v>
      </c>
      <c r="M2590" t="s">
        <v>38</v>
      </c>
      <c r="N2590" t="s">
        <v>28</v>
      </c>
      <c r="O2590" t="s">
        <v>48</v>
      </c>
      <c r="P2590" t="s">
        <v>662</v>
      </c>
      <c r="Q2590">
        <v>0</v>
      </c>
      <c r="R2590">
        <v>161</v>
      </c>
      <c r="S2590">
        <v>40</v>
      </c>
      <c r="T2590">
        <v>3</v>
      </c>
      <c r="U2590" t="b">
        <v>0</v>
      </c>
    </row>
    <row r="2591" spans="1:21" x14ac:dyDescent="0.25">
      <c r="A2591" t="s">
        <v>4056</v>
      </c>
      <c r="B2591" s="1">
        <v>41824</v>
      </c>
      <c r="C2591">
        <v>4</v>
      </c>
      <c r="D2591">
        <v>7</v>
      </c>
      <c r="E2591">
        <v>2014</v>
      </c>
      <c r="F2591" s="1">
        <v>41824</v>
      </c>
      <c r="G2591" t="s">
        <v>3120</v>
      </c>
      <c r="H2591" t="s">
        <v>61</v>
      </c>
      <c r="I2591" t="s">
        <v>326</v>
      </c>
      <c r="J2591" t="s">
        <v>1109</v>
      </c>
      <c r="K2591" t="s">
        <v>36</v>
      </c>
      <c r="L2591" t="s">
        <v>70</v>
      </c>
      <c r="M2591" t="s">
        <v>38</v>
      </c>
      <c r="N2591" t="s">
        <v>28</v>
      </c>
      <c r="O2591" t="s">
        <v>54</v>
      </c>
      <c r="P2591" t="s">
        <v>1396</v>
      </c>
      <c r="Q2591">
        <v>0</v>
      </c>
      <c r="R2591">
        <v>1250</v>
      </c>
      <c r="S2591">
        <v>486</v>
      </c>
      <c r="T2591">
        <v>7</v>
      </c>
      <c r="U2591" t="b">
        <v>1</v>
      </c>
    </row>
    <row r="2592" spans="1:21" x14ac:dyDescent="0.25">
      <c r="A2592" t="s">
        <v>4057</v>
      </c>
      <c r="B2592" s="1">
        <v>41824</v>
      </c>
      <c r="C2592">
        <v>4</v>
      </c>
      <c r="D2592">
        <v>7</v>
      </c>
      <c r="E2592">
        <v>2014</v>
      </c>
      <c r="F2592" s="1">
        <v>41824</v>
      </c>
      <c r="G2592" t="s">
        <v>679</v>
      </c>
      <c r="H2592" t="s">
        <v>120</v>
      </c>
      <c r="I2592" t="s">
        <v>778</v>
      </c>
      <c r="J2592" t="s">
        <v>778</v>
      </c>
      <c r="K2592" t="s">
        <v>47</v>
      </c>
      <c r="L2592" t="s">
        <v>26</v>
      </c>
      <c r="M2592" t="s">
        <v>38</v>
      </c>
      <c r="N2592" t="s">
        <v>28</v>
      </c>
      <c r="O2592" t="s">
        <v>111</v>
      </c>
      <c r="P2592" t="s">
        <v>790</v>
      </c>
      <c r="Q2592">
        <v>0</v>
      </c>
      <c r="R2592">
        <v>69</v>
      </c>
      <c r="S2592">
        <v>11</v>
      </c>
      <c r="T2592">
        <v>3</v>
      </c>
      <c r="U2592" t="b">
        <v>0</v>
      </c>
    </row>
    <row r="2593" spans="1:21" x14ac:dyDescent="0.25">
      <c r="A2593" t="s">
        <v>4053</v>
      </c>
      <c r="B2593" s="1">
        <v>41824</v>
      </c>
      <c r="C2593">
        <v>4</v>
      </c>
      <c r="D2593">
        <v>7</v>
      </c>
      <c r="E2593">
        <v>2014</v>
      </c>
      <c r="F2593" s="1">
        <v>41824</v>
      </c>
      <c r="G2593" t="s">
        <v>2537</v>
      </c>
      <c r="H2593" t="s">
        <v>33</v>
      </c>
      <c r="I2593" t="s">
        <v>266</v>
      </c>
      <c r="J2593" t="s">
        <v>331</v>
      </c>
      <c r="K2593" t="s">
        <v>36</v>
      </c>
      <c r="L2593" t="s">
        <v>37</v>
      </c>
      <c r="M2593" t="s">
        <v>38</v>
      </c>
      <c r="N2593" t="s">
        <v>56</v>
      </c>
      <c r="O2593" t="s">
        <v>104</v>
      </c>
      <c r="P2593" t="s">
        <v>1071</v>
      </c>
      <c r="Q2593">
        <v>0</v>
      </c>
      <c r="R2593">
        <v>347</v>
      </c>
      <c r="S2593">
        <v>135</v>
      </c>
      <c r="T2593">
        <v>2</v>
      </c>
      <c r="U2593" t="b">
        <v>1</v>
      </c>
    </row>
    <row r="2594" spans="1:21" x14ac:dyDescent="0.25">
      <c r="A2594" t="s">
        <v>4057</v>
      </c>
      <c r="B2594" s="1">
        <v>41824</v>
      </c>
      <c r="C2594">
        <v>4</v>
      </c>
      <c r="D2594">
        <v>7</v>
      </c>
      <c r="E2594">
        <v>2014</v>
      </c>
      <c r="F2594" s="1">
        <v>41824</v>
      </c>
      <c r="G2594" t="s">
        <v>679</v>
      </c>
      <c r="H2594" t="s">
        <v>120</v>
      </c>
      <c r="I2594" t="s">
        <v>778</v>
      </c>
      <c r="J2594" t="s">
        <v>778</v>
      </c>
      <c r="K2594" t="s">
        <v>47</v>
      </c>
      <c r="L2594" t="s">
        <v>26</v>
      </c>
      <c r="M2594" t="s">
        <v>38</v>
      </c>
      <c r="N2594" t="s">
        <v>56</v>
      </c>
      <c r="O2594" t="s">
        <v>57</v>
      </c>
      <c r="P2594" t="s">
        <v>887</v>
      </c>
      <c r="Q2594">
        <v>0</v>
      </c>
      <c r="R2594">
        <v>176</v>
      </c>
      <c r="S2594">
        <v>57</v>
      </c>
      <c r="T2594">
        <v>4</v>
      </c>
      <c r="U2594" t="b">
        <v>0</v>
      </c>
    </row>
    <row r="2595" spans="1:21" x14ac:dyDescent="0.25">
      <c r="A2595" t="s">
        <v>4058</v>
      </c>
      <c r="B2595" s="1">
        <v>41824</v>
      </c>
      <c r="C2595">
        <v>4</v>
      </c>
      <c r="D2595">
        <v>7</v>
      </c>
      <c r="E2595">
        <v>2014</v>
      </c>
      <c r="F2595" s="1">
        <v>41824</v>
      </c>
      <c r="G2595" t="s">
        <v>1541</v>
      </c>
      <c r="H2595" t="s">
        <v>61</v>
      </c>
      <c r="I2595" t="s">
        <v>450</v>
      </c>
      <c r="J2595" t="s">
        <v>661</v>
      </c>
      <c r="K2595" t="s">
        <v>36</v>
      </c>
      <c r="L2595" t="s">
        <v>37</v>
      </c>
      <c r="M2595" t="s">
        <v>38</v>
      </c>
      <c r="N2595" t="s">
        <v>71</v>
      </c>
      <c r="O2595" t="s">
        <v>72</v>
      </c>
      <c r="P2595" t="s">
        <v>1174</v>
      </c>
      <c r="Q2595">
        <v>0</v>
      </c>
      <c r="R2595">
        <v>1061</v>
      </c>
      <c r="S2595">
        <v>-36</v>
      </c>
      <c r="T2595">
        <v>8</v>
      </c>
      <c r="U2595" t="b">
        <v>1</v>
      </c>
    </row>
    <row r="2596" spans="1:21" x14ac:dyDescent="0.25">
      <c r="A2596" t="s">
        <v>4059</v>
      </c>
      <c r="B2596" s="1">
        <v>41824</v>
      </c>
      <c r="C2596">
        <v>4</v>
      </c>
      <c r="D2596">
        <v>7</v>
      </c>
      <c r="E2596">
        <v>2014</v>
      </c>
      <c r="F2596" s="1">
        <v>41824</v>
      </c>
      <c r="G2596" t="s">
        <v>1048</v>
      </c>
      <c r="H2596" t="s">
        <v>33</v>
      </c>
      <c r="I2596" t="s">
        <v>80</v>
      </c>
      <c r="J2596" t="s">
        <v>80</v>
      </c>
      <c r="K2596" t="s">
        <v>36</v>
      </c>
      <c r="L2596" t="s">
        <v>26</v>
      </c>
      <c r="M2596" t="s">
        <v>38</v>
      </c>
      <c r="N2596" t="s">
        <v>28</v>
      </c>
      <c r="O2596" t="s">
        <v>29</v>
      </c>
      <c r="P2596" t="s">
        <v>2361</v>
      </c>
      <c r="Q2596">
        <v>0</v>
      </c>
      <c r="R2596">
        <v>349</v>
      </c>
      <c r="S2596">
        <v>108</v>
      </c>
      <c r="T2596">
        <v>8</v>
      </c>
      <c r="U2596" t="b">
        <v>1</v>
      </c>
    </row>
    <row r="2597" spans="1:21" x14ac:dyDescent="0.25">
      <c r="A2597" t="s">
        <v>4060</v>
      </c>
      <c r="B2597" s="1">
        <v>41825</v>
      </c>
      <c r="C2597">
        <v>5</v>
      </c>
      <c r="D2597">
        <v>7</v>
      </c>
      <c r="E2597">
        <v>2014</v>
      </c>
      <c r="F2597" s="1">
        <v>41825</v>
      </c>
      <c r="G2597" t="s">
        <v>1466</v>
      </c>
      <c r="H2597" t="s">
        <v>44</v>
      </c>
      <c r="I2597" t="s">
        <v>85</v>
      </c>
      <c r="J2597" t="s">
        <v>2322</v>
      </c>
      <c r="K2597" t="s">
        <v>47</v>
      </c>
      <c r="L2597" t="s">
        <v>37</v>
      </c>
      <c r="M2597" t="s">
        <v>268</v>
      </c>
      <c r="N2597" t="s">
        <v>28</v>
      </c>
      <c r="O2597" t="s">
        <v>39</v>
      </c>
      <c r="P2597" t="s">
        <v>1450</v>
      </c>
      <c r="Q2597">
        <v>0</v>
      </c>
      <c r="R2597">
        <v>89</v>
      </c>
      <c r="S2597">
        <v>38</v>
      </c>
      <c r="T2597">
        <v>7</v>
      </c>
      <c r="U2597" t="b">
        <v>0</v>
      </c>
    </row>
    <row r="2598" spans="1:21" x14ac:dyDescent="0.25">
      <c r="A2598" t="s">
        <v>4060</v>
      </c>
      <c r="B2598" s="1">
        <v>41825</v>
      </c>
      <c r="C2598">
        <v>5</v>
      </c>
      <c r="D2598">
        <v>7</v>
      </c>
      <c r="E2598">
        <v>2014</v>
      </c>
      <c r="F2598" s="1">
        <v>41825</v>
      </c>
      <c r="G2598" t="s">
        <v>1466</v>
      </c>
      <c r="H2598" t="s">
        <v>44</v>
      </c>
      <c r="I2598" t="s">
        <v>85</v>
      </c>
      <c r="J2598" t="s">
        <v>2322</v>
      </c>
      <c r="K2598" t="s">
        <v>47</v>
      </c>
      <c r="L2598" t="s">
        <v>37</v>
      </c>
      <c r="M2598" t="s">
        <v>268</v>
      </c>
      <c r="N2598" t="s">
        <v>28</v>
      </c>
      <c r="O2598" t="s">
        <v>39</v>
      </c>
      <c r="P2598" t="s">
        <v>3587</v>
      </c>
      <c r="Q2598">
        <v>0</v>
      </c>
      <c r="R2598">
        <v>42</v>
      </c>
      <c r="S2598">
        <v>14</v>
      </c>
      <c r="T2598">
        <v>4</v>
      </c>
      <c r="U2598" t="b">
        <v>0</v>
      </c>
    </row>
    <row r="2599" spans="1:21" x14ac:dyDescent="0.25">
      <c r="A2599" t="s">
        <v>4060</v>
      </c>
      <c r="B2599" s="1">
        <v>41825</v>
      </c>
      <c r="C2599">
        <v>5</v>
      </c>
      <c r="D2599">
        <v>7</v>
      </c>
      <c r="E2599">
        <v>2014</v>
      </c>
      <c r="F2599" s="1">
        <v>41825</v>
      </c>
      <c r="G2599" t="s">
        <v>1466</v>
      </c>
      <c r="H2599" t="s">
        <v>44</v>
      </c>
      <c r="I2599" t="s">
        <v>85</v>
      </c>
      <c r="J2599" t="s">
        <v>2322</v>
      </c>
      <c r="K2599" t="s">
        <v>47</v>
      </c>
      <c r="L2599" t="s">
        <v>37</v>
      </c>
      <c r="M2599" t="s">
        <v>268</v>
      </c>
      <c r="N2599" t="s">
        <v>28</v>
      </c>
      <c r="O2599" t="s">
        <v>111</v>
      </c>
      <c r="P2599" t="s">
        <v>971</v>
      </c>
      <c r="Q2599">
        <v>0</v>
      </c>
      <c r="R2599">
        <v>188</v>
      </c>
      <c r="S2599">
        <v>41</v>
      </c>
      <c r="T2599">
        <v>4</v>
      </c>
      <c r="U2599" t="b">
        <v>0</v>
      </c>
    </row>
    <row r="2600" spans="1:21" x14ac:dyDescent="0.25">
      <c r="A2600" t="s">
        <v>4060</v>
      </c>
      <c r="B2600" s="1">
        <v>41825</v>
      </c>
      <c r="C2600">
        <v>5</v>
      </c>
      <c r="D2600">
        <v>7</v>
      </c>
      <c r="E2600">
        <v>2014</v>
      </c>
      <c r="F2600" s="1">
        <v>41825</v>
      </c>
      <c r="G2600" t="s">
        <v>1466</v>
      </c>
      <c r="H2600" t="s">
        <v>44</v>
      </c>
      <c r="I2600" t="s">
        <v>85</v>
      </c>
      <c r="J2600" t="s">
        <v>2322</v>
      </c>
      <c r="K2600" t="s">
        <v>47</v>
      </c>
      <c r="L2600" t="s">
        <v>37</v>
      </c>
      <c r="M2600" t="s">
        <v>268</v>
      </c>
      <c r="N2600" t="s">
        <v>28</v>
      </c>
      <c r="O2600" t="s">
        <v>54</v>
      </c>
      <c r="P2600" t="s">
        <v>1519</v>
      </c>
      <c r="Q2600">
        <v>0</v>
      </c>
      <c r="R2600">
        <v>595</v>
      </c>
      <c r="S2600">
        <v>89</v>
      </c>
      <c r="T2600">
        <v>5</v>
      </c>
      <c r="U2600" t="b">
        <v>0</v>
      </c>
    </row>
    <row r="2601" spans="1:21" x14ac:dyDescent="0.25">
      <c r="A2601" t="s">
        <v>4060</v>
      </c>
      <c r="B2601" s="1">
        <v>41825</v>
      </c>
      <c r="C2601">
        <v>5</v>
      </c>
      <c r="D2601">
        <v>7</v>
      </c>
      <c r="E2601">
        <v>2014</v>
      </c>
      <c r="F2601" s="1">
        <v>41825</v>
      </c>
      <c r="G2601" t="s">
        <v>1466</v>
      </c>
      <c r="H2601" t="s">
        <v>44</v>
      </c>
      <c r="I2601" t="s">
        <v>85</v>
      </c>
      <c r="J2601" t="s">
        <v>2322</v>
      </c>
      <c r="K2601" t="s">
        <v>47</v>
      </c>
      <c r="L2601" t="s">
        <v>37</v>
      </c>
      <c r="M2601" t="s">
        <v>268</v>
      </c>
      <c r="N2601" t="s">
        <v>28</v>
      </c>
      <c r="O2601" t="s">
        <v>54</v>
      </c>
      <c r="P2601" t="s">
        <v>3658</v>
      </c>
      <c r="Q2601">
        <v>0</v>
      </c>
      <c r="R2601">
        <v>38</v>
      </c>
      <c r="S2601">
        <v>-6</v>
      </c>
      <c r="T2601">
        <v>1</v>
      </c>
      <c r="U2601" t="b">
        <v>0</v>
      </c>
    </row>
    <row r="2602" spans="1:21" x14ac:dyDescent="0.25">
      <c r="A2602" t="s">
        <v>4061</v>
      </c>
      <c r="B2602" s="1">
        <v>41825</v>
      </c>
      <c r="C2602">
        <v>5</v>
      </c>
      <c r="D2602">
        <v>7</v>
      </c>
      <c r="E2602">
        <v>2014</v>
      </c>
      <c r="F2602" s="1">
        <v>41825</v>
      </c>
      <c r="G2602" t="s">
        <v>459</v>
      </c>
      <c r="H2602" t="s">
        <v>61</v>
      </c>
      <c r="I2602" t="s">
        <v>308</v>
      </c>
      <c r="J2602" t="s">
        <v>2447</v>
      </c>
      <c r="K2602" t="s">
        <v>36</v>
      </c>
      <c r="L2602" t="s">
        <v>37</v>
      </c>
      <c r="M2602" t="s">
        <v>38</v>
      </c>
      <c r="N2602" t="s">
        <v>28</v>
      </c>
      <c r="O2602" t="s">
        <v>90</v>
      </c>
      <c r="P2602" t="s">
        <v>4062</v>
      </c>
      <c r="Q2602">
        <v>0</v>
      </c>
      <c r="R2602">
        <v>232</v>
      </c>
      <c r="S2602">
        <v>85</v>
      </c>
      <c r="T2602">
        <v>3</v>
      </c>
      <c r="U2602" t="b">
        <v>0</v>
      </c>
    </row>
    <row r="2603" spans="1:21" x14ac:dyDescent="0.25">
      <c r="A2603" t="s">
        <v>4061</v>
      </c>
      <c r="B2603" s="1">
        <v>41825</v>
      </c>
      <c r="C2603">
        <v>5</v>
      </c>
      <c r="D2603">
        <v>7</v>
      </c>
      <c r="E2603">
        <v>2014</v>
      </c>
      <c r="F2603" s="1">
        <v>41825</v>
      </c>
      <c r="G2603" t="s">
        <v>459</v>
      </c>
      <c r="H2603" t="s">
        <v>61</v>
      </c>
      <c r="I2603" t="s">
        <v>308</v>
      </c>
      <c r="J2603" t="s">
        <v>2447</v>
      </c>
      <c r="K2603" t="s">
        <v>36</v>
      </c>
      <c r="L2603" t="s">
        <v>37</v>
      </c>
      <c r="M2603" t="s">
        <v>38</v>
      </c>
      <c r="N2603" t="s">
        <v>28</v>
      </c>
      <c r="O2603" t="s">
        <v>54</v>
      </c>
      <c r="P2603" t="s">
        <v>229</v>
      </c>
      <c r="Q2603">
        <v>0</v>
      </c>
      <c r="R2603">
        <v>174</v>
      </c>
      <c r="S2603">
        <v>-19</v>
      </c>
      <c r="T2603">
        <v>4</v>
      </c>
      <c r="U2603" t="b">
        <v>0</v>
      </c>
    </row>
    <row r="2604" spans="1:21" x14ac:dyDescent="0.25">
      <c r="A2604" t="s">
        <v>4063</v>
      </c>
      <c r="B2604" s="1">
        <v>41825</v>
      </c>
      <c r="C2604">
        <v>5</v>
      </c>
      <c r="D2604">
        <v>7</v>
      </c>
      <c r="E2604">
        <v>2014</v>
      </c>
      <c r="F2604" s="1">
        <v>41825</v>
      </c>
      <c r="G2604" t="s">
        <v>2946</v>
      </c>
      <c r="H2604" t="s">
        <v>67</v>
      </c>
      <c r="I2604" t="s">
        <v>68</v>
      </c>
      <c r="J2604" t="s">
        <v>1706</v>
      </c>
      <c r="K2604" t="s">
        <v>25</v>
      </c>
      <c r="L2604" t="s">
        <v>26</v>
      </c>
      <c r="M2604" t="s">
        <v>27</v>
      </c>
      <c r="N2604" t="s">
        <v>28</v>
      </c>
      <c r="O2604" t="s">
        <v>183</v>
      </c>
      <c r="P2604" t="s">
        <v>2778</v>
      </c>
      <c r="Q2604">
        <v>0</v>
      </c>
      <c r="R2604">
        <v>15</v>
      </c>
      <c r="S2604">
        <v>1</v>
      </c>
      <c r="T2604">
        <v>1</v>
      </c>
      <c r="U2604" t="b">
        <v>0</v>
      </c>
    </row>
    <row r="2605" spans="1:21" x14ac:dyDescent="0.25">
      <c r="A2605" t="s">
        <v>4064</v>
      </c>
      <c r="B2605" s="1">
        <v>41826</v>
      </c>
      <c r="C2605">
        <v>6</v>
      </c>
      <c r="D2605">
        <v>7</v>
      </c>
      <c r="E2605">
        <v>2014</v>
      </c>
      <c r="F2605" s="1">
        <v>41826</v>
      </c>
      <c r="G2605" t="s">
        <v>1998</v>
      </c>
      <c r="H2605" t="s">
        <v>44</v>
      </c>
      <c r="I2605" t="s">
        <v>1118</v>
      </c>
      <c r="J2605" t="s">
        <v>4065</v>
      </c>
      <c r="K2605" t="s">
        <v>47</v>
      </c>
      <c r="L2605" t="s">
        <v>37</v>
      </c>
      <c r="M2605" t="s">
        <v>27</v>
      </c>
      <c r="N2605" t="s">
        <v>71</v>
      </c>
      <c r="O2605" t="s">
        <v>72</v>
      </c>
      <c r="P2605" t="s">
        <v>4066</v>
      </c>
      <c r="Q2605">
        <v>0</v>
      </c>
      <c r="R2605">
        <v>876</v>
      </c>
      <c r="S2605">
        <v>420</v>
      </c>
      <c r="T2605">
        <v>7</v>
      </c>
      <c r="U2605" t="b">
        <v>0</v>
      </c>
    </row>
    <row r="2606" spans="1:21" x14ac:dyDescent="0.25">
      <c r="A2606" t="s">
        <v>4064</v>
      </c>
      <c r="B2606" s="1">
        <v>41826</v>
      </c>
      <c r="C2606">
        <v>6</v>
      </c>
      <c r="D2606">
        <v>7</v>
      </c>
      <c r="E2606">
        <v>2014</v>
      </c>
      <c r="F2606" s="1">
        <v>41826</v>
      </c>
      <c r="G2606" t="s">
        <v>1998</v>
      </c>
      <c r="H2606" t="s">
        <v>44</v>
      </c>
      <c r="I2606" t="s">
        <v>1118</v>
      </c>
      <c r="J2606" t="s">
        <v>4065</v>
      </c>
      <c r="K2606" t="s">
        <v>47</v>
      </c>
      <c r="L2606" t="s">
        <v>37</v>
      </c>
      <c r="M2606" t="s">
        <v>27</v>
      </c>
      <c r="N2606" t="s">
        <v>71</v>
      </c>
      <c r="O2606" t="s">
        <v>295</v>
      </c>
      <c r="P2606" t="s">
        <v>824</v>
      </c>
      <c r="Q2606">
        <v>0</v>
      </c>
      <c r="R2606">
        <v>19</v>
      </c>
      <c r="S2606">
        <v>6</v>
      </c>
      <c r="T2606">
        <v>1</v>
      </c>
      <c r="U2606" t="b">
        <v>0</v>
      </c>
    </row>
    <row r="2607" spans="1:21" x14ac:dyDescent="0.25">
      <c r="A2607" t="s">
        <v>4064</v>
      </c>
      <c r="B2607" s="1">
        <v>41826</v>
      </c>
      <c r="C2607">
        <v>6</v>
      </c>
      <c r="D2607">
        <v>7</v>
      </c>
      <c r="E2607">
        <v>2014</v>
      </c>
      <c r="F2607" s="1">
        <v>41826</v>
      </c>
      <c r="G2607" t="s">
        <v>1998</v>
      </c>
      <c r="H2607" t="s">
        <v>44</v>
      </c>
      <c r="I2607" t="s">
        <v>1118</v>
      </c>
      <c r="J2607" t="s">
        <v>4065</v>
      </c>
      <c r="K2607" t="s">
        <v>47</v>
      </c>
      <c r="L2607" t="s">
        <v>37</v>
      </c>
      <c r="M2607" t="s">
        <v>27</v>
      </c>
      <c r="N2607" t="s">
        <v>28</v>
      </c>
      <c r="O2607" t="s">
        <v>48</v>
      </c>
      <c r="P2607" t="s">
        <v>3817</v>
      </c>
      <c r="Q2607">
        <v>0</v>
      </c>
      <c r="R2607">
        <v>134</v>
      </c>
      <c r="S2607">
        <v>25</v>
      </c>
      <c r="T2607">
        <v>3</v>
      </c>
      <c r="U2607" t="b">
        <v>0</v>
      </c>
    </row>
    <row r="2608" spans="1:21" x14ac:dyDescent="0.25">
      <c r="A2608" t="s">
        <v>4064</v>
      </c>
      <c r="B2608" s="1">
        <v>41826</v>
      </c>
      <c r="C2608">
        <v>6</v>
      </c>
      <c r="D2608">
        <v>7</v>
      </c>
      <c r="E2608">
        <v>2014</v>
      </c>
      <c r="F2608" s="1">
        <v>41826</v>
      </c>
      <c r="G2608" t="s">
        <v>1998</v>
      </c>
      <c r="H2608" t="s">
        <v>44</v>
      </c>
      <c r="I2608" t="s">
        <v>1118</v>
      </c>
      <c r="J2608" t="s">
        <v>4065</v>
      </c>
      <c r="K2608" t="s">
        <v>47</v>
      </c>
      <c r="L2608" t="s">
        <v>37</v>
      </c>
      <c r="M2608" t="s">
        <v>27</v>
      </c>
      <c r="N2608" t="s">
        <v>28</v>
      </c>
      <c r="O2608" t="s">
        <v>54</v>
      </c>
      <c r="P2608" t="s">
        <v>685</v>
      </c>
      <c r="Q2608">
        <v>0</v>
      </c>
      <c r="R2608">
        <v>98</v>
      </c>
      <c r="S2608">
        <v>-3</v>
      </c>
      <c r="T2608">
        <v>3</v>
      </c>
      <c r="U2608" t="b">
        <v>0</v>
      </c>
    </row>
    <row r="2609" spans="1:21" x14ac:dyDescent="0.25">
      <c r="A2609" t="s">
        <v>4067</v>
      </c>
      <c r="B2609" s="1">
        <v>41827</v>
      </c>
      <c r="C2609">
        <v>7</v>
      </c>
      <c r="D2609">
        <v>7</v>
      </c>
      <c r="E2609">
        <v>2014</v>
      </c>
      <c r="F2609" s="1">
        <v>41827</v>
      </c>
      <c r="G2609" t="s">
        <v>3412</v>
      </c>
      <c r="H2609" t="s">
        <v>67</v>
      </c>
      <c r="I2609" t="s">
        <v>68</v>
      </c>
      <c r="J2609" t="s">
        <v>255</v>
      </c>
      <c r="K2609" t="s">
        <v>25</v>
      </c>
      <c r="L2609" t="s">
        <v>70</v>
      </c>
      <c r="M2609" t="s">
        <v>27</v>
      </c>
      <c r="N2609" t="s">
        <v>56</v>
      </c>
      <c r="O2609" t="s">
        <v>81</v>
      </c>
      <c r="P2609" t="s">
        <v>1339</v>
      </c>
      <c r="Q2609">
        <v>0</v>
      </c>
      <c r="R2609">
        <v>42</v>
      </c>
      <c r="S2609">
        <v>15</v>
      </c>
      <c r="T2609">
        <v>1</v>
      </c>
      <c r="U2609" t="b">
        <v>1</v>
      </c>
    </row>
    <row r="2610" spans="1:21" x14ac:dyDescent="0.25">
      <c r="A2610" t="s">
        <v>4068</v>
      </c>
      <c r="B2610" s="1">
        <v>41827</v>
      </c>
      <c r="C2610">
        <v>7</v>
      </c>
      <c r="D2610">
        <v>7</v>
      </c>
      <c r="E2610">
        <v>2014</v>
      </c>
      <c r="F2610" s="1">
        <v>41827</v>
      </c>
      <c r="G2610" t="s">
        <v>330</v>
      </c>
      <c r="H2610" t="s">
        <v>33</v>
      </c>
      <c r="I2610" t="s">
        <v>34</v>
      </c>
      <c r="J2610" t="s">
        <v>1198</v>
      </c>
      <c r="K2610" t="s">
        <v>36</v>
      </c>
      <c r="L2610" t="s">
        <v>37</v>
      </c>
      <c r="M2610" t="s">
        <v>38</v>
      </c>
      <c r="N2610" t="s">
        <v>71</v>
      </c>
      <c r="O2610" t="s">
        <v>74</v>
      </c>
      <c r="P2610" t="s">
        <v>606</v>
      </c>
      <c r="Q2610">
        <v>0</v>
      </c>
      <c r="R2610">
        <v>823</v>
      </c>
      <c r="S2610">
        <v>-18</v>
      </c>
      <c r="T2610">
        <v>7</v>
      </c>
      <c r="U2610" t="b">
        <v>1</v>
      </c>
    </row>
    <row r="2611" spans="1:21" x14ac:dyDescent="0.25">
      <c r="A2611" t="s">
        <v>4068</v>
      </c>
      <c r="B2611" s="1">
        <v>41827</v>
      </c>
      <c r="C2611">
        <v>7</v>
      </c>
      <c r="D2611">
        <v>7</v>
      </c>
      <c r="E2611">
        <v>2014</v>
      </c>
      <c r="F2611" s="1">
        <v>41827</v>
      </c>
      <c r="G2611" t="s">
        <v>330</v>
      </c>
      <c r="H2611" t="s">
        <v>33</v>
      </c>
      <c r="I2611" t="s">
        <v>34</v>
      </c>
      <c r="J2611" t="s">
        <v>1198</v>
      </c>
      <c r="K2611" t="s">
        <v>36</v>
      </c>
      <c r="L2611" t="s">
        <v>37</v>
      </c>
      <c r="M2611" t="s">
        <v>38</v>
      </c>
      <c r="N2611" t="s">
        <v>28</v>
      </c>
      <c r="O2611" t="s">
        <v>54</v>
      </c>
      <c r="P2611" t="s">
        <v>1310</v>
      </c>
      <c r="Q2611">
        <v>0</v>
      </c>
      <c r="R2611">
        <v>23</v>
      </c>
      <c r="S2611">
        <v>4</v>
      </c>
      <c r="T2611">
        <v>1</v>
      </c>
      <c r="U2611" t="b">
        <v>1</v>
      </c>
    </row>
    <row r="2612" spans="1:21" x14ac:dyDescent="0.25">
      <c r="A2612" t="s">
        <v>4069</v>
      </c>
      <c r="B2612" s="1">
        <v>41827</v>
      </c>
      <c r="C2612">
        <v>7</v>
      </c>
      <c r="D2612">
        <v>7</v>
      </c>
      <c r="E2612">
        <v>2014</v>
      </c>
      <c r="F2612" s="1">
        <v>41827</v>
      </c>
      <c r="G2612" t="s">
        <v>4070</v>
      </c>
      <c r="H2612" t="s">
        <v>33</v>
      </c>
      <c r="I2612" t="s">
        <v>266</v>
      </c>
      <c r="J2612" t="s">
        <v>510</v>
      </c>
      <c r="K2612" t="s">
        <v>36</v>
      </c>
      <c r="L2612" t="s">
        <v>70</v>
      </c>
      <c r="M2612" t="s">
        <v>27</v>
      </c>
      <c r="N2612" t="s">
        <v>71</v>
      </c>
      <c r="O2612" t="s">
        <v>295</v>
      </c>
      <c r="P2612" t="s">
        <v>3274</v>
      </c>
      <c r="Q2612">
        <v>0</v>
      </c>
      <c r="R2612">
        <v>51</v>
      </c>
      <c r="S2612">
        <v>23</v>
      </c>
      <c r="T2612">
        <v>2</v>
      </c>
      <c r="U2612" t="b">
        <v>0</v>
      </c>
    </row>
    <row r="2613" spans="1:21" x14ac:dyDescent="0.25">
      <c r="A2613" t="s">
        <v>4071</v>
      </c>
      <c r="B2613" s="1">
        <v>41827</v>
      </c>
      <c r="C2613">
        <v>7</v>
      </c>
      <c r="D2613">
        <v>7</v>
      </c>
      <c r="E2613">
        <v>2014</v>
      </c>
      <c r="F2613" s="1">
        <v>41827</v>
      </c>
      <c r="G2613" t="s">
        <v>3412</v>
      </c>
      <c r="H2613" t="s">
        <v>1976</v>
      </c>
      <c r="I2613" t="s">
        <v>3788</v>
      </c>
      <c r="J2613" t="s">
        <v>4072</v>
      </c>
      <c r="K2613" t="s">
        <v>25</v>
      </c>
      <c r="L2613" t="s">
        <v>70</v>
      </c>
      <c r="M2613" t="s">
        <v>38</v>
      </c>
      <c r="N2613" t="s">
        <v>71</v>
      </c>
      <c r="O2613" t="s">
        <v>295</v>
      </c>
      <c r="P2613" t="s">
        <v>1099</v>
      </c>
      <c r="Q2613">
        <v>1</v>
      </c>
      <c r="R2613">
        <v>70</v>
      </c>
      <c r="S2613">
        <v>-42</v>
      </c>
      <c r="T2613">
        <v>4</v>
      </c>
      <c r="U2613" t="b">
        <v>1</v>
      </c>
    </row>
    <row r="2614" spans="1:21" x14ac:dyDescent="0.25">
      <c r="A2614" t="s">
        <v>4073</v>
      </c>
      <c r="B2614" s="1">
        <v>41827</v>
      </c>
      <c r="C2614">
        <v>7</v>
      </c>
      <c r="D2614">
        <v>7</v>
      </c>
      <c r="E2614">
        <v>2014</v>
      </c>
      <c r="F2614" s="1">
        <v>41827</v>
      </c>
      <c r="G2614" t="s">
        <v>4015</v>
      </c>
      <c r="H2614" t="s">
        <v>320</v>
      </c>
      <c r="I2614" t="s">
        <v>321</v>
      </c>
      <c r="J2614" t="s">
        <v>321</v>
      </c>
      <c r="K2614" t="s">
        <v>36</v>
      </c>
      <c r="L2614" t="s">
        <v>37</v>
      </c>
      <c r="M2614" t="s">
        <v>27</v>
      </c>
      <c r="N2614" t="s">
        <v>28</v>
      </c>
      <c r="O2614" t="s">
        <v>39</v>
      </c>
      <c r="P2614" t="s">
        <v>940</v>
      </c>
      <c r="Q2614">
        <v>0</v>
      </c>
      <c r="R2614">
        <v>61</v>
      </c>
      <c r="S2614">
        <v>3</v>
      </c>
      <c r="T2614">
        <v>4</v>
      </c>
      <c r="U2614" t="b">
        <v>1</v>
      </c>
    </row>
    <row r="2615" spans="1:21" x14ac:dyDescent="0.25">
      <c r="A2615" t="s">
        <v>4073</v>
      </c>
      <c r="B2615" s="1">
        <v>41827</v>
      </c>
      <c r="C2615">
        <v>7</v>
      </c>
      <c r="D2615">
        <v>7</v>
      </c>
      <c r="E2615">
        <v>2014</v>
      </c>
      <c r="F2615" s="1">
        <v>41827</v>
      </c>
      <c r="G2615" t="s">
        <v>4015</v>
      </c>
      <c r="H2615" t="s">
        <v>320</v>
      </c>
      <c r="I2615" t="s">
        <v>321</v>
      </c>
      <c r="J2615" t="s">
        <v>321</v>
      </c>
      <c r="K2615" t="s">
        <v>36</v>
      </c>
      <c r="L2615" t="s">
        <v>37</v>
      </c>
      <c r="M2615" t="s">
        <v>27</v>
      </c>
      <c r="N2615" t="s">
        <v>28</v>
      </c>
      <c r="O2615" t="s">
        <v>29</v>
      </c>
      <c r="P2615" t="s">
        <v>3257</v>
      </c>
      <c r="Q2615">
        <v>0</v>
      </c>
      <c r="R2615">
        <v>122</v>
      </c>
      <c r="S2615">
        <v>38</v>
      </c>
      <c r="T2615">
        <v>6</v>
      </c>
      <c r="U2615" t="b">
        <v>0</v>
      </c>
    </row>
    <row r="2616" spans="1:21" x14ac:dyDescent="0.25">
      <c r="A2616" t="s">
        <v>4073</v>
      </c>
      <c r="B2616" s="1">
        <v>41827</v>
      </c>
      <c r="C2616">
        <v>7</v>
      </c>
      <c r="D2616">
        <v>7</v>
      </c>
      <c r="E2616">
        <v>2014</v>
      </c>
      <c r="F2616" s="1">
        <v>41827</v>
      </c>
      <c r="G2616" t="s">
        <v>4015</v>
      </c>
      <c r="H2616" t="s">
        <v>320</v>
      </c>
      <c r="I2616" t="s">
        <v>321</v>
      </c>
      <c r="J2616" t="s">
        <v>321</v>
      </c>
      <c r="K2616" t="s">
        <v>36</v>
      </c>
      <c r="L2616" t="s">
        <v>37</v>
      </c>
      <c r="M2616" t="s">
        <v>27</v>
      </c>
      <c r="N2616" t="s">
        <v>28</v>
      </c>
      <c r="O2616" t="s">
        <v>54</v>
      </c>
      <c r="P2616" t="s">
        <v>3925</v>
      </c>
      <c r="Q2616">
        <v>0</v>
      </c>
      <c r="R2616">
        <v>22</v>
      </c>
      <c r="S2616">
        <v>0</v>
      </c>
      <c r="T2616">
        <v>2</v>
      </c>
      <c r="U2616" t="b">
        <v>1</v>
      </c>
    </row>
    <row r="2617" spans="1:21" x14ac:dyDescent="0.25">
      <c r="A2617" t="s">
        <v>4071</v>
      </c>
      <c r="B2617" s="1">
        <v>41827</v>
      </c>
      <c r="C2617">
        <v>7</v>
      </c>
      <c r="D2617">
        <v>7</v>
      </c>
      <c r="E2617">
        <v>2014</v>
      </c>
      <c r="F2617" s="1">
        <v>41827</v>
      </c>
      <c r="G2617" t="s">
        <v>3412</v>
      </c>
      <c r="H2617" t="s">
        <v>1976</v>
      </c>
      <c r="I2617" t="s">
        <v>3788</v>
      </c>
      <c r="J2617" t="s">
        <v>4072</v>
      </c>
      <c r="K2617" t="s">
        <v>25</v>
      </c>
      <c r="L2617" t="s">
        <v>70</v>
      </c>
      <c r="M2617" t="s">
        <v>38</v>
      </c>
      <c r="N2617" t="s">
        <v>28</v>
      </c>
      <c r="O2617" t="s">
        <v>151</v>
      </c>
      <c r="P2617" t="s">
        <v>2116</v>
      </c>
      <c r="Q2617">
        <v>1</v>
      </c>
      <c r="R2617">
        <v>17</v>
      </c>
      <c r="S2617">
        <v>-3</v>
      </c>
      <c r="T2617">
        <v>2</v>
      </c>
      <c r="U2617" t="b">
        <v>1</v>
      </c>
    </row>
    <row r="2618" spans="1:21" x14ac:dyDescent="0.25">
      <c r="A2618" t="s">
        <v>4074</v>
      </c>
      <c r="B2618" s="1">
        <v>41828</v>
      </c>
      <c r="C2618">
        <v>8</v>
      </c>
      <c r="D2618">
        <v>7</v>
      </c>
      <c r="E2618">
        <v>2014</v>
      </c>
      <c r="F2618" s="1">
        <v>41828</v>
      </c>
      <c r="G2618" t="s">
        <v>3261</v>
      </c>
      <c r="H2618" t="s">
        <v>61</v>
      </c>
      <c r="I2618" t="s">
        <v>450</v>
      </c>
      <c r="J2618" t="s">
        <v>4075</v>
      </c>
      <c r="K2618" t="s">
        <v>36</v>
      </c>
      <c r="L2618" t="s">
        <v>70</v>
      </c>
      <c r="M2618" t="s">
        <v>27</v>
      </c>
      <c r="N2618" t="s">
        <v>71</v>
      </c>
      <c r="O2618" t="s">
        <v>74</v>
      </c>
      <c r="P2618" t="s">
        <v>4076</v>
      </c>
      <c r="Q2618">
        <v>0</v>
      </c>
      <c r="R2618">
        <v>243</v>
      </c>
      <c r="S2618">
        <v>-14</v>
      </c>
      <c r="T2618">
        <v>2</v>
      </c>
      <c r="U2618" t="b">
        <v>0</v>
      </c>
    </row>
    <row r="2619" spans="1:21" x14ac:dyDescent="0.25">
      <c r="A2619" t="s">
        <v>4074</v>
      </c>
      <c r="B2619" s="1">
        <v>41828</v>
      </c>
      <c r="C2619">
        <v>8</v>
      </c>
      <c r="D2619">
        <v>7</v>
      </c>
      <c r="E2619">
        <v>2014</v>
      </c>
      <c r="F2619" s="1">
        <v>41828</v>
      </c>
      <c r="G2619" t="s">
        <v>3261</v>
      </c>
      <c r="H2619" t="s">
        <v>61</v>
      </c>
      <c r="I2619" t="s">
        <v>450</v>
      </c>
      <c r="J2619" t="s">
        <v>4075</v>
      </c>
      <c r="K2619" t="s">
        <v>36</v>
      </c>
      <c r="L2619" t="s">
        <v>70</v>
      </c>
      <c r="M2619" t="s">
        <v>27</v>
      </c>
      <c r="N2619" t="s">
        <v>56</v>
      </c>
      <c r="O2619" t="s">
        <v>104</v>
      </c>
      <c r="P2619" t="s">
        <v>1514</v>
      </c>
      <c r="Q2619">
        <v>0</v>
      </c>
      <c r="R2619">
        <v>1625</v>
      </c>
      <c r="S2619">
        <v>-77</v>
      </c>
      <c r="T2619">
        <v>3</v>
      </c>
      <c r="U2619" t="b">
        <v>1</v>
      </c>
    </row>
    <row r="2620" spans="1:21" x14ac:dyDescent="0.25">
      <c r="A2620" t="s">
        <v>4077</v>
      </c>
      <c r="B2620" s="1">
        <v>41828</v>
      </c>
      <c r="C2620">
        <v>8</v>
      </c>
      <c r="D2620">
        <v>7</v>
      </c>
      <c r="E2620">
        <v>2014</v>
      </c>
      <c r="F2620" s="1">
        <v>41828</v>
      </c>
      <c r="G2620" t="s">
        <v>2925</v>
      </c>
      <c r="H2620" t="s">
        <v>67</v>
      </c>
      <c r="I2620" t="s">
        <v>68</v>
      </c>
      <c r="J2620" t="s">
        <v>943</v>
      </c>
      <c r="K2620" t="s">
        <v>25</v>
      </c>
      <c r="L2620" t="s">
        <v>37</v>
      </c>
      <c r="M2620" t="s">
        <v>98</v>
      </c>
      <c r="N2620" t="s">
        <v>28</v>
      </c>
      <c r="O2620" t="s">
        <v>111</v>
      </c>
      <c r="P2620" t="s">
        <v>4078</v>
      </c>
      <c r="Q2620">
        <v>0</v>
      </c>
      <c r="R2620">
        <v>26</v>
      </c>
      <c r="S2620">
        <v>7</v>
      </c>
      <c r="T2620">
        <v>3</v>
      </c>
      <c r="U2620" t="b">
        <v>1</v>
      </c>
    </row>
    <row r="2621" spans="1:21" x14ac:dyDescent="0.25">
      <c r="A2621" t="s">
        <v>4079</v>
      </c>
      <c r="B2621" s="1">
        <v>41828</v>
      </c>
      <c r="C2621">
        <v>8</v>
      </c>
      <c r="D2621">
        <v>7</v>
      </c>
      <c r="E2621">
        <v>2014</v>
      </c>
      <c r="F2621" s="1">
        <v>41828</v>
      </c>
      <c r="G2621" t="s">
        <v>4080</v>
      </c>
      <c r="H2621" t="s">
        <v>161</v>
      </c>
      <c r="I2621" t="s">
        <v>162</v>
      </c>
      <c r="J2621" t="s">
        <v>163</v>
      </c>
      <c r="K2621" t="s">
        <v>25</v>
      </c>
      <c r="L2621" t="s">
        <v>70</v>
      </c>
      <c r="M2621" t="s">
        <v>27</v>
      </c>
      <c r="N2621" t="s">
        <v>28</v>
      </c>
      <c r="O2621" t="s">
        <v>39</v>
      </c>
      <c r="P2621" t="s">
        <v>794</v>
      </c>
      <c r="Q2621">
        <v>0</v>
      </c>
      <c r="R2621">
        <v>26</v>
      </c>
      <c r="S2621">
        <v>2</v>
      </c>
      <c r="T2621">
        <v>2</v>
      </c>
      <c r="U2621" t="b">
        <v>1</v>
      </c>
    </row>
    <row r="2622" spans="1:21" x14ac:dyDescent="0.25">
      <c r="A2622" t="s">
        <v>4079</v>
      </c>
      <c r="B2622" s="1">
        <v>41828</v>
      </c>
      <c r="C2622">
        <v>8</v>
      </c>
      <c r="D2622">
        <v>7</v>
      </c>
      <c r="E2622">
        <v>2014</v>
      </c>
      <c r="F2622" s="1">
        <v>41828</v>
      </c>
      <c r="G2622" t="s">
        <v>4080</v>
      </c>
      <c r="H2622" t="s">
        <v>161</v>
      </c>
      <c r="I2622" t="s">
        <v>162</v>
      </c>
      <c r="J2622" t="s">
        <v>163</v>
      </c>
      <c r="K2622" t="s">
        <v>25</v>
      </c>
      <c r="L2622" t="s">
        <v>70</v>
      </c>
      <c r="M2622" t="s">
        <v>27</v>
      </c>
      <c r="N2622" t="s">
        <v>28</v>
      </c>
      <c r="O2622" t="s">
        <v>39</v>
      </c>
      <c r="P2622" t="s">
        <v>1238</v>
      </c>
      <c r="Q2622">
        <v>0</v>
      </c>
      <c r="R2622">
        <v>15</v>
      </c>
      <c r="S2622">
        <v>4</v>
      </c>
      <c r="T2622">
        <v>1</v>
      </c>
      <c r="U2622" t="b">
        <v>0</v>
      </c>
    </row>
    <row r="2623" spans="1:21" x14ac:dyDescent="0.25">
      <c r="A2623" t="s">
        <v>4079</v>
      </c>
      <c r="B2623" s="1">
        <v>41828</v>
      </c>
      <c r="C2623">
        <v>8</v>
      </c>
      <c r="D2623">
        <v>7</v>
      </c>
      <c r="E2623">
        <v>2014</v>
      </c>
      <c r="F2623" s="1">
        <v>41828</v>
      </c>
      <c r="G2623" t="s">
        <v>4080</v>
      </c>
      <c r="H2623" t="s">
        <v>161</v>
      </c>
      <c r="I2623" t="s">
        <v>162</v>
      </c>
      <c r="J2623" t="s">
        <v>163</v>
      </c>
      <c r="K2623" t="s">
        <v>25</v>
      </c>
      <c r="L2623" t="s">
        <v>70</v>
      </c>
      <c r="M2623" t="s">
        <v>27</v>
      </c>
      <c r="N2623" t="s">
        <v>28</v>
      </c>
      <c r="O2623" t="s">
        <v>54</v>
      </c>
      <c r="P2623" t="s">
        <v>1519</v>
      </c>
      <c r="Q2623">
        <v>0</v>
      </c>
      <c r="R2623">
        <v>595</v>
      </c>
      <c r="S2623">
        <v>292</v>
      </c>
      <c r="T2623">
        <v>3</v>
      </c>
      <c r="U2623" t="b">
        <v>0</v>
      </c>
    </row>
    <row r="2624" spans="1:21" x14ac:dyDescent="0.25">
      <c r="A2624" t="s">
        <v>4081</v>
      </c>
      <c r="B2624" s="1">
        <v>41828</v>
      </c>
      <c r="C2624">
        <v>8</v>
      </c>
      <c r="D2624">
        <v>7</v>
      </c>
      <c r="E2624">
        <v>2014</v>
      </c>
      <c r="F2624" s="1">
        <v>41828</v>
      </c>
      <c r="G2624" t="s">
        <v>156</v>
      </c>
      <c r="H2624" t="s">
        <v>44</v>
      </c>
      <c r="I2624" t="s">
        <v>45</v>
      </c>
      <c r="J2624" t="s">
        <v>46</v>
      </c>
      <c r="K2624" t="s">
        <v>47</v>
      </c>
      <c r="L2624" t="s">
        <v>26</v>
      </c>
      <c r="M2624" t="s">
        <v>38</v>
      </c>
      <c r="N2624" t="s">
        <v>71</v>
      </c>
      <c r="O2624" t="s">
        <v>72</v>
      </c>
      <c r="P2624" t="s">
        <v>2315</v>
      </c>
      <c r="Q2624">
        <v>0</v>
      </c>
      <c r="R2624">
        <v>593</v>
      </c>
      <c r="S2624">
        <v>213</v>
      </c>
      <c r="T2624">
        <v>4</v>
      </c>
      <c r="U2624" t="b">
        <v>1</v>
      </c>
    </row>
    <row r="2625" spans="1:21" x14ac:dyDescent="0.25">
      <c r="A2625" t="s">
        <v>4081</v>
      </c>
      <c r="B2625" s="1">
        <v>41828</v>
      </c>
      <c r="C2625">
        <v>8</v>
      </c>
      <c r="D2625">
        <v>7</v>
      </c>
      <c r="E2625">
        <v>2014</v>
      </c>
      <c r="F2625" s="1">
        <v>41828</v>
      </c>
      <c r="G2625" t="s">
        <v>156</v>
      </c>
      <c r="H2625" t="s">
        <v>44</v>
      </c>
      <c r="I2625" t="s">
        <v>45</v>
      </c>
      <c r="J2625" t="s">
        <v>46</v>
      </c>
      <c r="K2625" t="s">
        <v>47</v>
      </c>
      <c r="L2625" t="s">
        <v>26</v>
      </c>
      <c r="M2625" t="s">
        <v>38</v>
      </c>
      <c r="N2625" t="s">
        <v>71</v>
      </c>
      <c r="O2625" t="s">
        <v>74</v>
      </c>
      <c r="P2625" t="s">
        <v>4082</v>
      </c>
      <c r="Q2625">
        <v>1</v>
      </c>
      <c r="R2625">
        <v>134</v>
      </c>
      <c r="S2625">
        <v>-34</v>
      </c>
      <c r="T2625">
        <v>2</v>
      </c>
      <c r="U2625" t="b">
        <v>1</v>
      </c>
    </row>
    <row r="2626" spans="1:21" x14ac:dyDescent="0.25">
      <c r="A2626" t="s">
        <v>4081</v>
      </c>
      <c r="B2626" s="1">
        <v>41828</v>
      </c>
      <c r="C2626">
        <v>8</v>
      </c>
      <c r="D2626">
        <v>7</v>
      </c>
      <c r="E2626">
        <v>2014</v>
      </c>
      <c r="F2626" s="1">
        <v>41828</v>
      </c>
      <c r="G2626" t="s">
        <v>156</v>
      </c>
      <c r="H2626" t="s">
        <v>44</v>
      </c>
      <c r="I2626" t="s">
        <v>45</v>
      </c>
      <c r="J2626" t="s">
        <v>46</v>
      </c>
      <c r="K2626" t="s">
        <v>47</v>
      </c>
      <c r="L2626" t="s">
        <v>26</v>
      </c>
      <c r="M2626" t="s">
        <v>38</v>
      </c>
      <c r="N2626" t="s">
        <v>28</v>
      </c>
      <c r="O2626" t="s">
        <v>90</v>
      </c>
      <c r="P2626" t="s">
        <v>4083</v>
      </c>
      <c r="Q2626">
        <v>0</v>
      </c>
      <c r="R2626">
        <v>1709</v>
      </c>
      <c r="S2626">
        <v>564</v>
      </c>
      <c r="T2626">
        <v>3</v>
      </c>
      <c r="U2626" t="b">
        <v>0</v>
      </c>
    </row>
    <row r="2627" spans="1:21" x14ac:dyDescent="0.25">
      <c r="A2627" t="s">
        <v>4081</v>
      </c>
      <c r="B2627" s="1">
        <v>41828</v>
      </c>
      <c r="C2627">
        <v>8</v>
      </c>
      <c r="D2627">
        <v>7</v>
      </c>
      <c r="E2627">
        <v>2014</v>
      </c>
      <c r="F2627" s="1">
        <v>41828</v>
      </c>
      <c r="G2627" t="s">
        <v>156</v>
      </c>
      <c r="H2627" t="s">
        <v>44</v>
      </c>
      <c r="I2627" t="s">
        <v>45</v>
      </c>
      <c r="J2627" t="s">
        <v>46</v>
      </c>
      <c r="K2627" t="s">
        <v>47</v>
      </c>
      <c r="L2627" t="s">
        <v>26</v>
      </c>
      <c r="M2627" t="s">
        <v>38</v>
      </c>
      <c r="N2627" t="s">
        <v>28</v>
      </c>
      <c r="O2627" t="s">
        <v>54</v>
      </c>
      <c r="P2627" t="s">
        <v>1564</v>
      </c>
      <c r="Q2627">
        <v>0</v>
      </c>
      <c r="R2627">
        <v>27</v>
      </c>
      <c r="S2627">
        <v>4</v>
      </c>
      <c r="T2627">
        <v>2</v>
      </c>
      <c r="U2627" t="b">
        <v>1</v>
      </c>
    </row>
    <row r="2628" spans="1:21" x14ac:dyDescent="0.25">
      <c r="A2628" t="s">
        <v>4084</v>
      </c>
      <c r="B2628" s="1">
        <v>41828</v>
      </c>
      <c r="C2628">
        <v>8</v>
      </c>
      <c r="D2628">
        <v>7</v>
      </c>
      <c r="E2628">
        <v>2014</v>
      </c>
      <c r="F2628" s="1">
        <v>41828</v>
      </c>
      <c r="G2628" t="s">
        <v>2558</v>
      </c>
      <c r="H2628" t="s">
        <v>67</v>
      </c>
      <c r="I2628" t="s">
        <v>68</v>
      </c>
      <c r="J2628" t="s">
        <v>255</v>
      </c>
      <c r="K2628" t="s">
        <v>25</v>
      </c>
      <c r="L2628" t="s">
        <v>37</v>
      </c>
      <c r="M2628" t="s">
        <v>27</v>
      </c>
      <c r="N2628" t="s">
        <v>28</v>
      </c>
      <c r="O2628" t="s">
        <v>39</v>
      </c>
      <c r="P2628" t="s">
        <v>3595</v>
      </c>
      <c r="Q2628">
        <v>0</v>
      </c>
      <c r="R2628">
        <v>284</v>
      </c>
      <c r="S2628">
        <v>44</v>
      </c>
      <c r="T2628">
        <v>6</v>
      </c>
      <c r="U2628" t="b">
        <v>1</v>
      </c>
    </row>
    <row r="2629" spans="1:21" x14ac:dyDescent="0.25">
      <c r="A2629" t="s">
        <v>4085</v>
      </c>
      <c r="B2629" s="1">
        <v>41828</v>
      </c>
      <c r="C2629">
        <v>8</v>
      </c>
      <c r="D2629">
        <v>7</v>
      </c>
      <c r="E2629">
        <v>2014</v>
      </c>
      <c r="F2629" s="1">
        <v>41828</v>
      </c>
      <c r="G2629" t="s">
        <v>843</v>
      </c>
      <c r="H2629" t="s">
        <v>126</v>
      </c>
      <c r="I2629" t="s">
        <v>304</v>
      </c>
      <c r="J2629" t="s">
        <v>304</v>
      </c>
      <c r="K2629" t="s">
        <v>25</v>
      </c>
      <c r="L2629" t="s">
        <v>37</v>
      </c>
      <c r="M2629" t="s">
        <v>38</v>
      </c>
      <c r="N2629" t="s">
        <v>28</v>
      </c>
      <c r="O2629" t="s">
        <v>48</v>
      </c>
      <c r="P2629" t="s">
        <v>3058</v>
      </c>
      <c r="Q2629">
        <v>1</v>
      </c>
      <c r="R2629">
        <v>44</v>
      </c>
      <c r="S2629">
        <v>-8</v>
      </c>
      <c r="T2629">
        <v>3</v>
      </c>
      <c r="U2629" t="b">
        <v>0</v>
      </c>
    </row>
    <row r="2630" spans="1:21" x14ac:dyDescent="0.25">
      <c r="A2630" t="s">
        <v>4085</v>
      </c>
      <c r="B2630" s="1">
        <v>41828</v>
      </c>
      <c r="C2630">
        <v>8</v>
      </c>
      <c r="D2630">
        <v>7</v>
      </c>
      <c r="E2630">
        <v>2014</v>
      </c>
      <c r="F2630" s="1">
        <v>41828</v>
      </c>
      <c r="G2630" t="s">
        <v>843</v>
      </c>
      <c r="H2630" t="s">
        <v>126</v>
      </c>
      <c r="I2630" t="s">
        <v>304</v>
      </c>
      <c r="J2630" t="s">
        <v>304</v>
      </c>
      <c r="K2630" t="s">
        <v>25</v>
      </c>
      <c r="L2630" t="s">
        <v>37</v>
      </c>
      <c r="M2630" t="s">
        <v>38</v>
      </c>
      <c r="N2630" t="s">
        <v>28</v>
      </c>
      <c r="O2630" t="s">
        <v>54</v>
      </c>
      <c r="P2630" t="s">
        <v>438</v>
      </c>
      <c r="Q2630">
        <v>1</v>
      </c>
      <c r="R2630">
        <v>296</v>
      </c>
      <c r="S2630">
        <v>-225</v>
      </c>
      <c r="T2630">
        <v>11</v>
      </c>
      <c r="U2630" t="b">
        <v>0</v>
      </c>
    </row>
    <row r="2631" spans="1:21" x14ac:dyDescent="0.25">
      <c r="A2631" t="s">
        <v>4086</v>
      </c>
      <c r="B2631" s="1">
        <v>41828</v>
      </c>
      <c r="C2631">
        <v>8</v>
      </c>
      <c r="D2631">
        <v>7</v>
      </c>
      <c r="E2631">
        <v>2014</v>
      </c>
      <c r="F2631" s="1">
        <v>41828</v>
      </c>
      <c r="G2631" t="s">
        <v>2925</v>
      </c>
      <c r="H2631" t="s">
        <v>67</v>
      </c>
      <c r="I2631" t="s">
        <v>68</v>
      </c>
      <c r="J2631" t="s">
        <v>142</v>
      </c>
      <c r="K2631" t="s">
        <v>25</v>
      </c>
      <c r="L2631" t="s">
        <v>37</v>
      </c>
      <c r="M2631" t="s">
        <v>38</v>
      </c>
      <c r="N2631" t="s">
        <v>28</v>
      </c>
      <c r="O2631" t="s">
        <v>48</v>
      </c>
      <c r="P2631" t="s">
        <v>830</v>
      </c>
      <c r="Q2631">
        <v>0</v>
      </c>
      <c r="R2631">
        <v>180</v>
      </c>
      <c r="S2631">
        <v>0</v>
      </c>
      <c r="T2631">
        <v>8</v>
      </c>
      <c r="U2631" t="b">
        <v>0</v>
      </c>
    </row>
    <row r="2632" spans="1:21" x14ac:dyDescent="0.25">
      <c r="A2632" t="s">
        <v>4086</v>
      </c>
      <c r="B2632" s="1">
        <v>41828</v>
      </c>
      <c r="C2632">
        <v>8</v>
      </c>
      <c r="D2632">
        <v>7</v>
      </c>
      <c r="E2632">
        <v>2014</v>
      </c>
      <c r="F2632" s="1">
        <v>41828</v>
      </c>
      <c r="G2632" t="s">
        <v>2925</v>
      </c>
      <c r="H2632" t="s">
        <v>67</v>
      </c>
      <c r="I2632" t="s">
        <v>68</v>
      </c>
      <c r="J2632" t="s">
        <v>142</v>
      </c>
      <c r="K2632" t="s">
        <v>25</v>
      </c>
      <c r="L2632" t="s">
        <v>37</v>
      </c>
      <c r="M2632" t="s">
        <v>38</v>
      </c>
      <c r="N2632" t="s">
        <v>28</v>
      </c>
      <c r="O2632" t="s">
        <v>39</v>
      </c>
      <c r="P2632" t="s">
        <v>1032</v>
      </c>
      <c r="Q2632">
        <v>0</v>
      </c>
      <c r="R2632">
        <v>11</v>
      </c>
      <c r="S2632">
        <v>5</v>
      </c>
      <c r="T2632">
        <v>2</v>
      </c>
      <c r="U2632" t="b">
        <v>1</v>
      </c>
    </row>
    <row r="2633" spans="1:21" x14ac:dyDescent="0.25">
      <c r="A2633" t="s">
        <v>4086</v>
      </c>
      <c r="B2633" s="1">
        <v>41828</v>
      </c>
      <c r="C2633">
        <v>8</v>
      </c>
      <c r="D2633">
        <v>7</v>
      </c>
      <c r="E2633">
        <v>2014</v>
      </c>
      <c r="F2633" s="1">
        <v>41828</v>
      </c>
      <c r="G2633" t="s">
        <v>2925</v>
      </c>
      <c r="H2633" t="s">
        <v>67</v>
      </c>
      <c r="I2633" t="s">
        <v>68</v>
      </c>
      <c r="J2633" t="s">
        <v>142</v>
      </c>
      <c r="K2633" t="s">
        <v>25</v>
      </c>
      <c r="L2633" t="s">
        <v>37</v>
      </c>
      <c r="M2633" t="s">
        <v>38</v>
      </c>
      <c r="N2633" t="s">
        <v>28</v>
      </c>
      <c r="O2633" t="s">
        <v>111</v>
      </c>
      <c r="P2633" t="s">
        <v>2419</v>
      </c>
      <c r="Q2633">
        <v>0</v>
      </c>
      <c r="R2633">
        <v>59</v>
      </c>
      <c r="S2633">
        <v>24</v>
      </c>
      <c r="T2633">
        <v>6</v>
      </c>
      <c r="U2633" t="b">
        <v>0</v>
      </c>
    </row>
    <row r="2634" spans="1:21" x14ac:dyDescent="0.25">
      <c r="A2634" t="s">
        <v>4087</v>
      </c>
      <c r="B2634" s="1">
        <v>41828</v>
      </c>
      <c r="C2634">
        <v>8</v>
      </c>
      <c r="D2634">
        <v>7</v>
      </c>
      <c r="E2634">
        <v>2014</v>
      </c>
      <c r="F2634" s="1">
        <v>41828</v>
      </c>
      <c r="G2634" t="s">
        <v>531</v>
      </c>
      <c r="H2634" t="s">
        <v>120</v>
      </c>
      <c r="I2634" t="s">
        <v>778</v>
      </c>
      <c r="J2634" t="s">
        <v>3989</v>
      </c>
      <c r="K2634" t="s">
        <v>47</v>
      </c>
      <c r="L2634" t="s">
        <v>70</v>
      </c>
      <c r="M2634" t="s">
        <v>38</v>
      </c>
      <c r="N2634" t="s">
        <v>28</v>
      </c>
      <c r="O2634" t="s">
        <v>48</v>
      </c>
      <c r="P2634" t="s">
        <v>593</v>
      </c>
      <c r="Q2634">
        <v>0</v>
      </c>
      <c r="R2634">
        <v>59</v>
      </c>
      <c r="S2634">
        <v>21</v>
      </c>
      <c r="T2634">
        <v>2</v>
      </c>
      <c r="U2634" t="b">
        <v>1</v>
      </c>
    </row>
    <row r="2635" spans="1:21" x14ac:dyDescent="0.25">
      <c r="A2635" t="s">
        <v>4087</v>
      </c>
      <c r="B2635" s="1">
        <v>41828</v>
      </c>
      <c r="C2635">
        <v>8</v>
      </c>
      <c r="D2635">
        <v>7</v>
      </c>
      <c r="E2635">
        <v>2014</v>
      </c>
      <c r="F2635" s="1">
        <v>41828</v>
      </c>
      <c r="G2635" t="s">
        <v>531</v>
      </c>
      <c r="H2635" t="s">
        <v>120</v>
      </c>
      <c r="I2635" t="s">
        <v>778</v>
      </c>
      <c r="J2635" t="s">
        <v>3989</v>
      </c>
      <c r="K2635" t="s">
        <v>47</v>
      </c>
      <c r="L2635" t="s">
        <v>70</v>
      </c>
      <c r="M2635" t="s">
        <v>38</v>
      </c>
      <c r="N2635" t="s">
        <v>56</v>
      </c>
      <c r="O2635" t="s">
        <v>81</v>
      </c>
      <c r="P2635" t="s">
        <v>2178</v>
      </c>
      <c r="Q2635">
        <v>0</v>
      </c>
      <c r="R2635">
        <v>163</v>
      </c>
      <c r="S2635">
        <v>13</v>
      </c>
      <c r="T2635">
        <v>2</v>
      </c>
      <c r="U2635" t="b">
        <v>0</v>
      </c>
    </row>
    <row r="2636" spans="1:21" x14ac:dyDescent="0.25">
      <c r="A2636" t="s">
        <v>4088</v>
      </c>
      <c r="B2636" s="1">
        <v>41828</v>
      </c>
      <c r="C2636">
        <v>8</v>
      </c>
      <c r="D2636">
        <v>7</v>
      </c>
      <c r="E2636">
        <v>2014</v>
      </c>
      <c r="F2636" s="1">
        <v>41828</v>
      </c>
      <c r="G2636" t="s">
        <v>1863</v>
      </c>
      <c r="H2636" t="s">
        <v>67</v>
      </c>
      <c r="I2636" t="s">
        <v>68</v>
      </c>
      <c r="J2636" t="s">
        <v>255</v>
      </c>
      <c r="K2636" t="s">
        <v>25</v>
      </c>
      <c r="L2636" t="s">
        <v>70</v>
      </c>
      <c r="M2636" t="s">
        <v>38</v>
      </c>
      <c r="N2636" t="s">
        <v>71</v>
      </c>
      <c r="O2636" t="s">
        <v>72</v>
      </c>
      <c r="P2636" t="s">
        <v>1164</v>
      </c>
      <c r="Q2636">
        <v>0</v>
      </c>
      <c r="R2636">
        <v>1218</v>
      </c>
      <c r="S2636">
        <v>420</v>
      </c>
      <c r="T2636">
        <v>8</v>
      </c>
      <c r="U2636" t="b">
        <v>0</v>
      </c>
    </row>
    <row r="2637" spans="1:21" x14ac:dyDescent="0.25">
      <c r="A2637" t="s">
        <v>4089</v>
      </c>
      <c r="B2637" s="1">
        <v>41828</v>
      </c>
      <c r="C2637">
        <v>8</v>
      </c>
      <c r="D2637">
        <v>7</v>
      </c>
      <c r="E2637">
        <v>2014</v>
      </c>
      <c r="F2637" s="1">
        <v>41828</v>
      </c>
      <c r="G2637" t="s">
        <v>4090</v>
      </c>
      <c r="H2637" t="s">
        <v>44</v>
      </c>
      <c r="I2637" t="s">
        <v>85</v>
      </c>
      <c r="J2637" t="s">
        <v>86</v>
      </c>
      <c r="K2637" t="s">
        <v>47</v>
      </c>
      <c r="L2637" t="s">
        <v>37</v>
      </c>
      <c r="M2637" t="s">
        <v>38</v>
      </c>
      <c r="N2637" t="s">
        <v>28</v>
      </c>
      <c r="O2637" t="s">
        <v>54</v>
      </c>
      <c r="P2637" t="s">
        <v>1846</v>
      </c>
      <c r="Q2637">
        <v>0</v>
      </c>
      <c r="R2637">
        <v>16</v>
      </c>
      <c r="S2637">
        <v>0</v>
      </c>
      <c r="T2637">
        <v>1</v>
      </c>
      <c r="U2637" t="b">
        <v>1</v>
      </c>
    </row>
    <row r="2638" spans="1:21" x14ac:dyDescent="0.25">
      <c r="A2638" t="s">
        <v>4091</v>
      </c>
      <c r="B2638" s="1">
        <v>41830</v>
      </c>
      <c r="C2638">
        <v>10</v>
      </c>
      <c r="D2638">
        <v>7</v>
      </c>
      <c r="E2638">
        <v>2014</v>
      </c>
      <c r="F2638" s="1">
        <v>41830</v>
      </c>
      <c r="G2638" t="s">
        <v>2990</v>
      </c>
      <c r="H2638" t="s">
        <v>67</v>
      </c>
      <c r="I2638" t="s">
        <v>68</v>
      </c>
      <c r="J2638" t="s">
        <v>1722</v>
      </c>
      <c r="K2638" t="s">
        <v>25</v>
      </c>
      <c r="L2638" t="s">
        <v>37</v>
      </c>
      <c r="M2638" t="s">
        <v>27</v>
      </c>
      <c r="N2638" t="s">
        <v>28</v>
      </c>
      <c r="O2638" t="s">
        <v>48</v>
      </c>
      <c r="P2638" t="s">
        <v>1014</v>
      </c>
      <c r="Q2638">
        <v>0</v>
      </c>
      <c r="R2638">
        <v>66</v>
      </c>
      <c r="S2638">
        <v>12</v>
      </c>
      <c r="T2638">
        <v>3</v>
      </c>
      <c r="U2638" t="b">
        <v>0</v>
      </c>
    </row>
    <row r="2639" spans="1:21" x14ac:dyDescent="0.25">
      <c r="A2639" t="s">
        <v>4091</v>
      </c>
      <c r="B2639" s="1">
        <v>41830</v>
      </c>
      <c r="C2639">
        <v>10</v>
      </c>
      <c r="D2639">
        <v>7</v>
      </c>
      <c r="E2639">
        <v>2014</v>
      </c>
      <c r="F2639" s="1">
        <v>41830</v>
      </c>
      <c r="G2639" t="s">
        <v>2990</v>
      </c>
      <c r="H2639" t="s">
        <v>67</v>
      </c>
      <c r="I2639" t="s">
        <v>68</v>
      </c>
      <c r="J2639" t="s">
        <v>1722</v>
      </c>
      <c r="K2639" t="s">
        <v>25</v>
      </c>
      <c r="L2639" t="s">
        <v>37</v>
      </c>
      <c r="M2639" t="s">
        <v>27</v>
      </c>
      <c r="N2639" t="s">
        <v>56</v>
      </c>
      <c r="O2639" t="s">
        <v>57</v>
      </c>
      <c r="P2639" t="s">
        <v>757</v>
      </c>
      <c r="Q2639">
        <v>0</v>
      </c>
      <c r="R2639">
        <v>367</v>
      </c>
      <c r="S2639">
        <v>73</v>
      </c>
      <c r="T2639">
        <v>3</v>
      </c>
      <c r="U2639" t="b">
        <v>1</v>
      </c>
    </row>
    <row r="2640" spans="1:21" x14ac:dyDescent="0.25">
      <c r="A2640" t="s">
        <v>4092</v>
      </c>
      <c r="B2640" s="1">
        <v>41830</v>
      </c>
      <c r="C2640">
        <v>10</v>
      </c>
      <c r="D2640">
        <v>7</v>
      </c>
      <c r="E2640">
        <v>2014</v>
      </c>
      <c r="F2640" s="1">
        <v>41830</v>
      </c>
      <c r="G2640" t="s">
        <v>4093</v>
      </c>
      <c r="H2640" t="s">
        <v>320</v>
      </c>
      <c r="I2640" t="s">
        <v>321</v>
      </c>
      <c r="J2640" t="s">
        <v>321</v>
      </c>
      <c r="K2640" t="s">
        <v>36</v>
      </c>
      <c r="L2640" t="s">
        <v>37</v>
      </c>
      <c r="M2640" t="s">
        <v>27</v>
      </c>
      <c r="N2640" t="s">
        <v>71</v>
      </c>
      <c r="O2640" t="s">
        <v>295</v>
      </c>
      <c r="P2640" t="s">
        <v>1731</v>
      </c>
      <c r="Q2640">
        <v>0</v>
      </c>
      <c r="R2640">
        <v>103</v>
      </c>
      <c r="S2640">
        <v>50</v>
      </c>
      <c r="T2640">
        <v>2</v>
      </c>
      <c r="U2640" t="b">
        <v>1</v>
      </c>
    </row>
    <row r="2641" spans="1:21" x14ac:dyDescent="0.25">
      <c r="A2641" t="s">
        <v>4092</v>
      </c>
      <c r="B2641" s="1">
        <v>41830</v>
      </c>
      <c r="C2641">
        <v>10</v>
      </c>
      <c r="D2641">
        <v>7</v>
      </c>
      <c r="E2641">
        <v>2014</v>
      </c>
      <c r="F2641" s="1">
        <v>41830</v>
      </c>
      <c r="G2641" t="s">
        <v>4093</v>
      </c>
      <c r="H2641" t="s">
        <v>320</v>
      </c>
      <c r="I2641" t="s">
        <v>321</v>
      </c>
      <c r="J2641" t="s">
        <v>321</v>
      </c>
      <c r="K2641" t="s">
        <v>36</v>
      </c>
      <c r="L2641" t="s">
        <v>37</v>
      </c>
      <c r="M2641" t="s">
        <v>27</v>
      </c>
      <c r="N2641" t="s">
        <v>71</v>
      </c>
      <c r="O2641" t="s">
        <v>295</v>
      </c>
      <c r="P2641" t="s">
        <v>4094</v>
      </c>
      <c r="Q2641">
        <v>0</v>
      </c>
      <c r="R2641">
        <v>101</v>
      </c>
      <c r="S2641">
        <v>38</v>
      </c>
      <c r="T2641">
        <v>2</v>
      </c>
      <c r="U2641" t="b">
        <v>0</v>
      </c>
    </row>
    <row r="2642" spans="1:21" x14ac:dyDescent="0.25">
      <c r="A2642" t="s">
        <v>4095</v>
      </c>
      <c r="B2642" s="1">
        <v>41830</v>
      </c>
      <c r="C2642">
        <v>10</v>
      </c>
      <c r="D2642">
        <v>7</v>
      </c>
      <c r="E2642">
        <v>2014</v>
      </c>
      <c r="F2642" s="1">
        <v>41830</v>
      </c>
      <c r="G2642" t="s">
        <v>2786</v>
      </c>
      <c r="H2642" t="s">
        <v>293</v>
      </c>
      <c r="I2642" t="s">
        <v>613</v>
      </c>
      <c r="J2642" t="s">
        <v>2039</v>
      </c>
      <c r="K2642" t="s">
        <v>36</v>
      </c>
      <c r="L2642" t="s">
        <v>37</v>
      </c>
      <c r="M2642" t="s">
        <v>38</v>
      </c>
      <c r="N2642" t="s">
        <v>71</v>
      </c>
      <c r="O2642" t="s">
        <v>295</v>
      </c>
      <c r="P2642" t="s">
        <v>1824</v>
      </c>
      <c r="Q2642">
        <v>0</v>
      </c>
      <c r="R2642">
        <v>127</v>
      </c>
      <c r="S2642">
        <v>29</v>
      </c>
      <c r="T2642">
        <v>3</v>
      </c>
      <c r="U2642" t="b">
        <v>1</v>
      </c>
    </row>
    <row r="2643" spans="1:21" x14ac:dyDescent="0.25">
      <c r="A2643" t="s">
        <v>4095</v>
      </c>
      <c r="B2643" s="1">
        <v>41830</v>
      </c>
      <c r="C2643">
        <v>10</v>
      </c>
      <c r="D2643">
        <v>7</v>
      </c>
      <c r="E2643">
        <v>2014</v>
      </c>
      <c r="F2643" s="1">
        <v>41830</v>
      </c>
      <c r="G2643" t="s">
        <v>2786</v>
      </c>
      <c r="H2643" t="s">
        <v>293</v>
      </c>
      <c r="I2643" t="s">
        <v>613</v>
      </c>
      <c r="J2643" t="s">
        <v>2039</v>
      </c>
      <c r="K2643" t="s">
        <v>36</v>
      </c>
      <c r="L2643" t="s">
        <v>37</v>
      </c>
      <c r="M2643" t="s">
        <v>38</v>
      </c>
      <c r="N2643" t="s">
        <v>28</v>
      </c>
      <c r="O2643" t="s">
        <v>39</v>
      </c>
      <c r="P2643" t="s">
        <v>2995</v>
      </c>
      <c r="Q2643">
        <v>1</v>
      </c>
      <c r="R2643">
        <v>16</v>
      </c>
      <c r="S2643">
        <v>-15</v>
      </c>
      <c r="T2643">
        <v>4</v>
      </c>
      <c r="U2643" t="b">
        <v>0</v>
      </c>
    </row>
    <row r="2644" spans="1:21" x14ac:dyDescent="0.25">
      <c r="A2644" t="s">
        <v>4095</v>
      </c>
      <c r="B2644" s="1">
        <v>41830</v>
      </c>
      <c r="C2644">
        <v>10</v>
      </c>
      <c r="D2644">
        <v>7</v>
      </c>
      <c r="E2644">
        <v>2014</v>
      </c>
      <c r="F2644" s="1">
        <v>41830</v>
      </c>
      <c r="G2644" t="s">
        <v>2786</v>
      </c>
      <c r="H2644" t="s">
        <v>293</v>
      </c>
      <c r="I2644" t="s">
        <v>613</v>
      </c>
      <c r="J2644" t="s">
        <v>2039</v>
      </c>
      <c r="K2644" t="s">
        <v>36</v>
      </c>
      <c r="L2644" t="s">
        <v>37</v>
      </c>
      <c r="M2644" t="s">
        <v>38</v>
      </c>
      <c r="N2644" t="s">
        <v>28</v>
      </c>
      <c r="O2644" t="s">
        <v>151</v>
      </c>
      <c r="P2644" t="s">
        <v>1933</v>
      </c>
      <c r="Q2644">
        <v>1</v>
      </c>
      <c r="R2644">
        <v>10</v>
      </c>
      <c r="S2644">
        <v>-2</v>
      </c>
      <c r="T2644">
        <v>2</v>
      </c>
      <c r="U2644" t="b">
        <v>1</v>
      </c>
    </row>
    <row r="2645" spans="1:21" x14ac:dyDescent="0.25">
      <c r="A2645" t="s">
        <v>4092</v>
      </c>
      <c r="B2645" s="1">
        <v>41830</v>
      </c>
      <c r="C2645">
        <v>10</v>
      </c>
      <c r="D2645">
        <v>7</v>
      </c>
      <c r="E2645">
        <v>2014</v>
      </c>
      <c r="F2645" s="1">
        <v>41830</v>
      </c>
      <c r="G2645" t="s">
        <v>4093</v>
      </c>
      <c r="H2645" t="s">
        <v>320</v>
      </c>
      <c r="I2645" t="s">
        <v>321</v>
      </c>
      <c r="J2645" t="s">
        <v>321</v>
      </c>
      <c r="K2645" t="s">
        <v>36</v>
      </c>
      <c r="L2645" t="s">
        <v>37</v>
      </c>
      <c r="M2645" t="s">
        <v>27</v>
      </c>
      <c r="N2645" t="s">
        <v>56</v>
      </c>
      <c r="O2645" t="s">
        <v>104</v>
      </c>
      <c r="P2645" t="s">
        <v>4096</v>
      </c>
      <c r="Q2645">
        <v>0</v>
      </c>
      <c r="R2645">
        <v>911</v>
      </c>
      <c r="S2645">
        <v>355</v>
      </c>
      <c r="T2645">
        <v>5</v>
      </c>
      <c r="U2645" t="b">
        <v>0</v>
      </c>
    </row>
    <row r="2646" spans="1:21" x14ac:dyDescent="0.25">
      <c r="A2646" t="s">
        <v>4097</v>
      </c>
      <c r="B2646" s="1">
        <v>41831</v>
      </c>
      <c r="C2646">
        <v>11</v>
      </c>
      <c r="D2646">
        <v>7</v>
      </c>
      <c r="E2646">
        <v>2014</v>
      </c>
      <c r="F2646" s="1">
        <v>41831</v>
      </c>
      <c r="G2646" t="s">
        <v>3123</v>
      </c>
      <c r="H2646" t="s">
        <v>61</v>
      </c>
      <c r="I2646" t="s">
        <v>115</v>
      </c>
      <c r="J2646" t="s">
        <v>3879</v>
      </c>
      <c r="K2646" t="s">
        <v>36</v>
      </c>
      <c r="L2646" t="s">
        <v>37</v>
      </c>
      <c r="M2646" t="s">
        <v>98</v>
      </c>
      <c r="N2646" t="s">
        <v>28</v>
      </c>
      <c r="O2646" t="s">
        <v>48</v>
      </c>
      <c r="P2646" t="s">
        <v>2841</v>
      </c>
      <c r="Q2646">
        <v>0</v>
      </c>
      <c r="R2646">
        <v>138</v>
      </c>
      <c r="S2646">
        <v>58</v>
      </c>
      <c r="T2646">
        <v>7</v>
      </c>
      <c r="U2646" t="b">
        <v>1</v>
      </c>
    </row>
    <row r="2647" spans="1:21" x14ac:dyDescent="0.25">
      <c r="A2647" t="s">
        <v>4098</v>
      </c>
      <c r="B2647" s="1">
        <v>41831</v>
      </c>
      <c r="C2647">
        <v>11</v>
      </c>
      <c r="D2647">
        <v>7</v>
      </c>
      <c r="E2647">
        <v>2014</v>
      </c>
      <c r="F2647" s="1">
        <v>41831</v>
      </c>
      <c r="G2647" t="s">
        <v>4099</v>
      </c>
      <c r="H2647" t="s">
        <v>61</v>
      </c>
      <c r="I2647" t="s">
        <v>108</v>
      </c>
      <c r="J2647" t="s">
        <v>3285</v>
      </c>
      <c r="K2647" t="s">
        <v>36</v>
      </c>
      <c r="L2647" t="s">
        <v>37</v>
      </c>
      <c r="M2647" t="s">
        <v>98</v>
      </c>
      <c r="N2647" t="s">
        <v>28</v>
      </c>
      <c r="O2647" t="s">
        <v>29</v>
      </c>
      <c r="P2647" t="s">
        <v>2535</v>
      </c>
      <c r="Q2647">
        <v>0</v>
      </c>
      <c r="R2647">
        <v>84</v>
      </c>
      <c r="S2647">
        <v>41</v>
      </c>
      <c r="T2647">
        <v>3</v>
      </c>
      <c r="U2647" t="b">
        <v>1</v>
      </c>
    </row>
    <row r="2648" spans="1:21" x14ac:dyDescent="0.25">
      <c r="A2648" t="s">
        <v>4100</v>
      </c>
      <c r="B2648" s="1">
        <v>41831</v>
      </c>
      <c r="C2648">
        <v>11</v>
      </c>
      <c r="D2648">
        <v>7</v>
      </c>
      <c r="E2648">
        <v>2014</v>
      </c>
      <c r="F2648" s="1">
        <v>41831</v>
      </c>
      <c r="G2648" t="s">
        <v>818</v>
      </c>
      <c r="H2648" t="s">
        <v>67</v>
      </c>
      <c r="I2648" t="s">
        <v>68</v>
      </c>
      <c r="J2648" t="s">
        <v>4101</v>
      </c>
      <c r="K2648" t="s">
        <v>25</v>
      </c>
      <c r="L2648" t="s">
        <v>70</v>
      </c>
      <c r="M2648" t="s">
        <v>38</v>
      </c>
      <c r="N2648" t="s">
        <v>71</v>
      </c>
      <c r="O2648" t="s">
        <v>74</v>
      </c>
      <c r="P2648" t="s">
        <v>1255</v>
      </c>
      <c r="Q2648">
        <v>0</v>
      </c>
      <c r="R2648">
        <v>406</v>
      </c>
      <c r="S2648">
        <v>97</v>
      </c>
      <c r="T2648">
        <v>7</v>
      </c>
      <c r="U2648" t="b">
        <v>0</v>
      </c>
    </row>
    <row r="2649" spans="1:21" x14ac:dyDescent="0.25">
      <c r="A2649" t="s">
        <v>4100</v>
      </c>
      <c r="B2649" s="1">
        <v>41831</v>
      </c>
      <c r="C2649">
        <v>11</v>
      </c>
      <c r="D2649">
        <v>7</v>
      </c>
      <c r="E2649">
        <v>2014</v>
      </c>
      <c r="F2649" s="1">
        <v>41831</v>
      </c>
      <c r="G2649" t="s">
        <v>818</v>
      </c>
      <c r="H2649" t="s">
        <v>67</v>
      </c>
      <c r="I2649" t="s">
        <v>68</v>
      </c>
      <c r="J2649" t="s">
        <v>4101</v>
      </c>
      <c r="K2649" t="s">
        <v>25</v>
      </c>
      <c r="L2649" t="s">
        <v>70</v>
      </c>
      <c r="M2649" t="s">
        <v>38</v>
      </c>
      <c r="N2649" t="s">
        <v>71</v>
      </c>
      <c r="O2649" t="s">
        <v>74</v>
      </c>
      <c r="P2649" t="s">
        <v>4102</v>
      </c>
      <c r="Q2649">
        <v>0</v>
      </c>
      <c r="R2649">
        <v>278</v>
      </c>
      <c r="S2649">
        <v>39</v>
      </c>
      <c r="T2649">
        <v>5</v>
      </c>
      <c r="U2649" t="b">
        <v>0</v>
      </c>
    </row>
    <row r="2650" spans="1:21" x14ac:dyDescent="0.25">
      <c r="A2650" t="s">
        <v>4103</v>
      </c>
      <c r="B2650" s="1">
        <v>41831</v>
      </c>
      <c r="C2650">
        <v>11</v>
      </c>
      <c r="D2650">
        <v>7</v>
      </c>
      <c r="E2650">
        <v>2014</v>
      </c>
      <c r="F2650" s="1">
        <v>41831</v>
      </c>
      <c r="G2650" t="s">
        <v>2280</v>
      </c>
      <c r="H2650" t="s">
        <v>33</v>
      </c>
      <c r="I2650" t="s">
        <v>80</v>
      </c>
      <c r="J2650" t="s">
        <v>80</v>
      </c>
      <c r="K2650" t="s">
        <v>36</v>
      </c>
      <c r="L2650" t="s">
        <v>70</v>
      </c>
      <c r="M2650" t="s">
        <v>38</v>
      </c>
      <c r="N2650" t="s">
        <v>28</v>
      </c>
      <c r="O2650" t="s">
        <v>48</v>
      </c>
      <c r="P2650" t="s">
        <v>1437</v>
      </c>
      <c r="Q2650">
        <v>0</v>
      </c>
      <c r="R2650">
        <v>98</v>
      </c>
      <c r="S2650">
        <v>41</v>
      </c>
      <c r="T2650">
        <v>2</v>
      </c>
      <c r="U2650" t="b">
        <v>1</v>
      </c>
    </row>
    <row r="2651" spans="1:21" x14ac:dyDescent="0.25">
      <c r="A2651" t="s">
        <v>4103</v>
      </c>
      <c r="B2651" s="1">
        <v>41831</v>
      </c>
      <c r="C2651">
        <v>11</v>
      </c>
      <c r="D2651">
        <v>7</v>
      </c>
      <c r="E2651">
        <v>2014</v>
      </c>
      <c r="F2651" s="1">
        <v>41831</v>
      </c>
      <c r="G2651" t="s">
        <v>2280</v>
      </c>
      <c r="H2651" t="s">
        <v>33</v>
      </c>
      <c r="I2651" t="s">
        <v>80</v>
      </c>
      <c r="J2651" t="s">
        <v>80</v>
      </c>
      <c r="K2651" t="s">
        <v>36</v>
      </c>
      <c r="L2651" t="s">
        <v>70</v>
      </c>
      <c r="M2651" t="s">
        <v>38</v>
      </c>
      <c r="N2651" t="s">
        <v>28</v>
      </c>
      <c r="O2651" t="s">
        <v>48</v>
      </c>
      <c r="P2651" t="s">
        <v>1776</v>
      </c>
      <c r="Q2651">
        <v>0</v>
      </c>
      <c r="R2651">
        <v>91</v>
      </c>
      <c r="S2651">
        <v>19</v>
      </c>
      <c r="T2651">
        <v>2</v>
      </c>
      <c r="U2651" t="b">
        <v>1</v>
      </c>
    </row>
    <row r="2652" spans="1:21" x14ac:dyDescent="0.25">
      <c r="A2652" t="s">
        <v>4103</v>
      </c>
      <c r="B2652" s="1">
        <v>41831</v>
      </c>
      <c r="C2652">
        <v>11</v>
      </c>
      <c r="D2652">
        <v>7</v>
      </c>
      <c r="E2652">
        <v>2014</v>
      </c>
      <c r="F2652" s="1">
        <v>41831</v>
      </c>
      <c r="G2652" t="s">
        <v>2280</v>
      </c>
      <c r="H2652" t="s">
        <v>33</v>
      </c>
      <c r="I2652" t="s">
        <v>80</v>
      </c>
      <c r="J2652" t="s">
        <v>80</v>
      </c>
      <c r="K2652" t="s">
        <v>36</v>
      </c>
      <c r="L2652" t="s">
        <v>70</v>
      </c>
      <c r="M2652" t="s">
        <v>38</v>
      </c>
      <c r="N2652" t="s">
        <v>28</v>
      </c>
      <c r="O2652" t="s">
        <v>39</v>
      </c>
      <c r="P2652" t="s">
        <v>1849</v>
      </c>
      <c r="Q2652">
        <v>0</v>
      </c>
      <c r="R2652">
        <v>53</v>
      </c>
      <c r="S2652">
        <v>6</v>
      </c>
      <c r="T2652">
        <v>2</v>
      </c>
      <c r="U2652" t="b">
        <v>1</v>
      </c>
    </row>
    <row r="2653" spans="1:21" x14ac:dyDescent="0.25">
      <c r="A2653" t="s">
        <v>4103</v>
      </c>
      <c r="B2653" s="1">
        <v>41831</v>
      </c>
      <c r="C2653">
        <v>11</v>
      </c>
      <c r="D2653">
        <v>7</v>
      </c>
      <c r="E2653">
        <v>2014</v>
      </c>
      <c r="F2653" s="1">
        <v>41831</v>
      </c>
      <c r="G2653" t="s">
        <v>2280</v>
      </c>
      <c r="H2653" t="s">
        <v>33</v>
      </c>
      <c r="I2653" t="s">
        <v>80</v>
      </c>
      <c r="J2653" t="s">
        <v>80</v>
      </c>
      <c r="K2653" t="s">
        <v>36</v>
      </c>
      <c r="L2653" t="s">
        <v>70</v>
      </c>
      <c r="M2653" t="s">
        <v>38</v>
      </c>
      <c r="N2653" t="s">
        <v>28</v>
      </c>
      <c r="O2653" t="s">
        <v>54</v>
      </c>
      <c r="P2653" t="s">
        <v>1247</v>
      </c>
      <c r="Q2653">
        <v>0</v>
      </c>
      <c r="R2653">
        <v>169</v>
      </c>
      <c r="S2653">
        <v>-28</v>
      </c>
      <c r="T2653">
        <v>1</v>
      </c>
      <c r="U2653" t="b">
        <v>0</v>
      </c>
    </row>
    <row r="2654" spans="1:21" x14ac:dyDescent="0.25">
      <c r="A2654" t="s">
        <v>4103</v>
      </c>
      <c r="B2654" s="1">
        <v>41831</v>
      </c>
      <c r="C2654">
        <v>11</v>
      </c>
      <c r="D2654">
        <v>7</v>
      </c>
      <c r="E2654">
        <v>2014</v>
      </c>
      <c r="F2654" s="1">
        <v>41831</v>
      </c>
      <c r="G2654" t="s">
        <v>2280</v>
      </c>
      <c r="H2654" t="s">
        <v>33</v>
      </c>
      <c r="I2654" t="s">
        <v>80</v>
      </c>
      <c r="J2654" t="s">
        <v>80</v>
      </c>
      <c r="K2654" t="s">
        <v>36</v>
      </c>
      <c r="L2654" t="s">
        <v>70</v>
      </c>
      <c r="M2654" t="s">
        <v>38</v>
      </c>
      <c r="N2654" t="s">
        <v>28</v>
      </c>
      <c r="O2654" t="s">
        <v>54</v>
      </c>
      <c r="P2654" t="s">
        <v>1663</v>
      </c>
      <c r="Q2654">
        <v>0</v>
      </c>
      <c r="R2654">
        <v>245</v>
      </c>
      <c r="S2654">
        <v>34</v>
      </c>
      <c r="T2654">
        <v>5</v>
      </c>
      <c r="U2654" t="b">
        <v>0</v>
      </c>
    </row>
    <row r="2655" spans="1:21" x14ac:dyDescent="0.25">
      <c r="A2655" t="s">
        <v>4104</v>
      </c>
      <c r="B2655" s="1">
        <v>41831</v>
      </c>
      <c r="C2655">
        <v>11</v>
      </c>
      <c r="D2655">
        <v>7</v>
      </c>
      <c r="E2655">
        <v>2014</v>
      </c>
      <c r="F2655" s="1">
        <v>41831</v>
      </c>
      <c r="G2655" t="s">
        <v>3116</v>
      </c>
      <c r="H2655" t="s">
        <v>33</v>
      </c>
      <c r="I2655" t="s">
        <v>34</v>
      </c>
      <c r="J2655" t="s">
        <v>609</v>
      </c>
      <c r="K2655" t="s">
        <v>36</v>
      </c>
      <c r="L2655" t="s">
        <v>26</v>
      </c>
      <c r="M2655" t="s">
        <v>27</v>
      </c>
      <c r="N2655" t="s">
        <v>28</v>
      </c>
      <c r="O2655" t="s">
        <v>111</v>
      </c>
      <c r="P2655" t="s">
        <v>2658</v>
      </c>
      <c r="Q2655">
        <v>0</v>
      </c>
      <c r="R2655">
        <v>185</v>
      </c>
      <c r="S2655">
        <v>42</v>
      </c>
      <c r="T2655">
        <v>5</v>
      </c>
      <c r="U2655" t="b">
        <v>0</v>
      </c>
    </row>
    <row r="2656" spans="1:21" x14ac:dyDescent="0.25">
      <c r="A2656" t="s">
        <v>4104</v>
      </c>
      <c r="B2656" s="1">
        <v>41831</v>
      </c>
      <c r="C2656">
        <v>11</v>
      </c>
      <c r="D2656">
        <v>7</v>
      </c>
      <c r="E2656">
        <v>2014</v>
      </c>
      <c r="F2656" s="1">
        <v>41831</v>
      </c>
      <c r="G2656" t="s">
        <v>3116</v>
      </c>
      <c r="H2656" t="s">
        <v>33</v>
      </c>
      <c r="I2656" t="s">
        <v>34</v>
      </c>
      <c r="J2656" t="s">
        <v>609</v>
      </c>
      <c r="K2656" t="s">
        <v>36</v>
      </c>
      <c r="L2656" t="s">
        <v>26</v>
      </c>
      <c r="M2656" t="s">
        <v>27</v>
      </c>
      <c r="N2656" t="s">
        <v>28</v>
      </c>
      <c r="O2656" t="s">
        <v>54</v>
      </c>
      <c r="P2656" t="s">
        <v>206</v>
      </c>
      <c r="Q2656">
        <v>0</v>
      </c>
      <c r="R2656">
        <v>349</v>
      </c>
      <c r="S2656">
        <v>12</v>
      </c>
      <c r="T2656">
        <v>8</v>
      </c>
      <c r="U2656" t="b">
        <v>1</v>
      </c>
    </row>
    <row r="2657" spans="1:21" x14ac:dyDescent="0.25">
      <c r="A2657" t="s">
        <v>4105</v>
      </c>
      <c r="B2657" s="1">
        <v>41831</v>
      </c>
      <c r="C2657">
        <v>11</v>
      </c>
      <c r="D2657">
        <v>7</v>
      </c>
      <c r="E2657">
        <v>2014</v>
      </c>
      <c r="F2657" s="1">
        <v>41831</v>
      </c>
      <c r="G2657" t="s">
        <v>1160</v>
      </c>
      <c r="H2657" t="s">
        <v>320</v>
      </c>
      <c r="I2657" t="s">
        <v>321</v>
      </c>
      <c r="J2657" t="s">
        <v>321</v>
      </c>
      <c r="K2657" t="s">
        <v>36</v>
      </c>
      <c r="L2657" t="s">
        <v>26</v>
      </c>
      <c r="M2657" t="s">
        <v>38</v>
      </c>
      <c r="N2657" t="s">
        <v>28</v>
      </c>
      <c r="O2657" t="s">
        <v>54</v>
      </c>
      <c r="P2657" t="s">
        <v>1396</v>
      </c>
      <c r="Q2657">
        <v>0</v>
      </c>
      <c r="R2657">
        <v>397</v>
      </c>
      <c r="S2657">
        <v>179</v>
      </c>
      <c r="T2657">
        <v>2</v>
      </c>
      <c r="U2657" t="b">
        <v>0</v>
      </c>
    </row>
    <row r="2658" spans="1:21" x14ac:dyDescent="0.25">
      <c r="A2658" t="s">
        <v>4100</v>
      </c>
      <c r="B2658" s="1">
        <v>41831</v>
      </c>
      <c r="C2658">
        <v>11</v>
      </c>
      <c r="D2658">
        <v>7</v>
      </c>
      <c r="E2658">
        <v>2014</v>
      </c>
      <c r="F2658" s="1">
        <v>41831</v>
      </c>
      <c r="G2658" t="s">
        <v>818</v>
      </c>
      <c r="H2658" t="s">
        <v>67</v>
      </c>
      <c r="I2658" t="s">
        <v>68</v>
      </c>
      <c r="J2658" t="s">
        <v>4101</v>
      </c>
      <c r="K2658" t="s">
        <v>25</v>
      </c>
      <c r="L2658" t="s">
        <v>70</v>
      </c>
      <c r="M2658" t="s">
        <v>38</v>
      </c>
      <c r="N2658" t="s">
        <v>28</v>
      </c>
      <c r="O2658" t="s">
        <v>54</v>
      </c>
      <c r="P2658" t="s">
        <v>181</v>
      </c>
      <c r="Q2658">
        <v>0</v>
      </c>
      <c r="R2658">
        <v>128</v>
      </c>
      <c r="S2658">
        <v>55</v>
      </c>
      <c r="T2658">
        <v>1</v>
      </c>
      <c r="U2658" t="b">
        <v>0</v>
      </c>
    </row>
    <row r="2659" spans="1:21" x14ac:dyDescent="0.25">
      <c r="A2659" t="s">
        <v>4100</v>
      </c>
      <c r="B2659" s="1">
        <v>41831</v>
      </c>
      <c r="C2659">
        <v>11</v>
      </c>
      <c r="D2659">
        <v>7</v>
      </c>
      <c r="E2659">
        <v>2014</v>
      </c>
      <c r="F2659" s="1">
        <v>41831</v>
      </c>
      <c r="G2659" t="s">
        <v>818</v>
      </c>
      <c r="H2659" t="s">
        <v>67</v>
      </c>
      <c r="I2659" t="s">
        <v>68</v>
      </c>
      <c r="J2659" t="s">
        <v>4101</v>
      </c>
      <c r="K2659" t="s">
        <v>25</v>
      </c>
      <c r="L2659" t="s">
        <v>70</v>
      </c>
      <c r="M2659" t="s">
        <v>38</v>
      </c>
      <c r="N2659" t="s">
        <v>28</v>
      </c>
      <c r="O2659" t="s">
        <v>183</v>
      </c>
      <c r="P2659" t="s">
        <v>2485</v>
      </c>
      <c r="Q2659">
        <v>0</v>
      </c>
      <c r="R2659">
        <v>74</v>
      </c>
      <c r="S2659">
        <v>9</v>
      </c>
      <c r="T2659">
        <v>3</v>
      </c>
      <c r="U2659" t="b">
        <v>0</v>
      </c>
    </row>
    <row r="2660" spans="1:21" x14ac:dyDescent="0.25">
      <c r="A2660" t="s">
        <v>4106</v>
      </c>
      <c r="B2660" s="1">
        <v>41831</v>
      </c>
      <c r="C2660">
        <v>11</v>
      </c>
      <c r="D2660">
        <v>7</v>
      </c>
      <c r="E2660">
        <v>2014</v>
      </c>
      <c r="F2660" s="1">
        <v>41831</v>
      </c>
      <c r="G2660" t="s">
        <v>567</v>
      </c>
      <c r="H2660" t="s">
        <v>44</v>
      </c>
      <c r="I2660" t="s">
        <v>434</v>
      </c>
      <c r="J2660" t="s">
        <v>435</v>
      </c>
      <c r="K2660" t="s">
        <v>47</v>
      </c>
      <c r="L2660" t="s">
        <v>37</v>
      </c>
      <c r="M2660" t="s">
        <v>38</v>
      </c>
      <c r="N2660" t="s">
        <v>28</v>
      </c>
      <c r="O2660" t="s">
        <v>29</v>
      </c>
      <c r="P2660" t="s">
        <v>2616</v>
      </c>
      <c r="Q2660">
        <v>0</v>
      </c>
      <c r="R2660">
        <v>202</v>
      </c>
      <c r="S2660">
        <v>89</v>
      </c>
      <c r="T2660">
        <v>9</v>
      </c>
      <c r="U2660" t="b">
        <v>0</v>
      </c>
    </row>
    <row r="2661" spans="1:21" x14ac:dyDescent="0.25">
      <c r="A2661" t="s">
        <v>4107</v>
      </c>
      <c r="B2661" s="1">
        <v>41831</v>
      </c>
      <c r="C2661">
        <v>11</v>
      </c>
      <c r="D2661">
        <v>7</v>
      </c>
      <c r="E2661">
        <v>2014</v>
      </c>
      <c r="F2661" s="1">
        <v>41831</v>
      </c>
      <c r="G2661" t="s">
        <v>2637</v>
      </c>
      <c r="H2661" t="s">
        <v>61</v>
      </c>
      <c r="I2661" t="s">
        <v>173</v>
      </c>
      <c r="J2661" t="s">
        <v>4108</v>
      </c>
      <c r="K2661" t="s">
        <v>36</v>
      </c>
      <c r="L2661" t="s">
        <v>37</v>
      </c>
      <c r="M2661" t="s">
        <v>38</v>
      </c>
      <c r="N2661" t="s">
        <v>56</v>
      </c>
      <c r="O2661" t="s">
        <v>81</v>
      </c>
      <c r="P2661" t="s">
        <v>4109</v>
      </c>
      <c r="Q2661">
        <v>0</v>
      </c>
      <c r="R2661">
        <v>227</v>
      </c>
      <c r="S2661">
        <v>102</v>
      </c>
      <c r="T2661">
        <v>8</v>
      </c>
      <c r="U2661" t="b">
        <v>1</v>
      </c>
    </row>
    <row r="2662" spans="1:21" x14ac:dyDescent="0.25">
      <c r="A2662" t="s">
        <v>4110</v>
      </c>
      <c r="B2662" s="1">
        <v>41831</v>
      </c>
      <c r="C2662">
        <v>11</v>
      </c>
      <c r="D2662">
        <v>7</v>
      </c>
      <c r="E2662">
        <v>2014</v>
      </c>
      <c r="F2662" s="1">
        <v>41831</v>
      </c>
      <c r="G2662" t="s">
        <v>3221</v>
      </c>
      <c r="H2662" t="s">
        <v>33</v>
      </c>
      <c r="I2662" t="s">
        <v>313</v>
      </c>
      <c r="J2662" t="s">
        <v>520</v>
      </c>
      <c r="K2662" t="s">
        <v>36</v>
      </c>
      <c r="L2662" t="s">
        <v>37</v>
      </c>
      <c r="M2662" t="s">
        <v>27</v>
      </c>
      <c r="N2662" t="s">
        <v>28</v>
      </c>
      <c r="O2662" t="s">
        <v>48</v>
      </c>
      <c r="P2662" t="s">
        <v>64</v>
      </c>
      <c r="Q2662">
        <v>0</v>
      </c>
      <c r="R2662">
        <v>240</v>
      </c>
      <c r="S2662">
        <v>67</v>
      </c>
      <c r="T2662">
        <v>9</v>
      </c>
      <c r="U2662" t="b">
        <v>1</v>
      </c>
    </row>
    <row r="2663" spans="1:21" x14ac:dyDescent="0.25">
      <c r="A2663" t="s">
        <v>4110</v>
      </c>
      <c r="B2663" s="1">
        <v>41831</v>
      </c>
      <c r="C2663">
        <v>11</v>
      </c>
      <c r="D2663">
        <v>7</v>
      </c>
      <c r="E2663">
        <v>2014</v>
      </c>
      <c r="F2663" s="1">
        <v>41831</v>
      </c>
      <c r="G2663" t="s">
        <v>3221</v>
      </c>
      <c r="H2663" t="s">
        <v>33</v>
      </c>
      <c r="I2663" t="s">
        <v>313</v>
      </c>
      <c r="J2663" t="s">
        <v>520</v>
      </c>
      <c r="K2663" t="s">
        <v>36</v>
      </c>
      <c r="L2663" t="s">
        <v>37</v>
      </c>
      <c r="M2663" t="s">
        <v>27</v>
      </c>
      <c r="N2663" t="s">
        <v>28</v>
      </c>
      <c r="O2663" t="s">
        <v>48</v>
      </c>
      <c r="P2663" t="s">
        <v>830</v>
      </c>
      <c r="Q2663">
        <v>0</v>
      </c>
      <c r="R2663">
        <v>67</v>
      </c>
      <c r="S2663">
        <v>0</v>
      </c>
      <c r="T2663">
        <v>3</v>
      </c>
      <c r="U2663" t="b">
        <v>0</v>
      </c>
    </row>
    <row r="2664" spans="1:21" x14ac:dyDescent="0.25">
      <c r="A2664" t="s">
        <v>4111</v>
      </c>
      <c r="B2664" s="1">
        <v>41831</v>
      </c>
      <c r="C2664">
        <v>11</v>
      </c>
      <c r="D2664">
        <v>7</v>
      </c>
      <c r="E2664">
        <v>2014</v>
      </c>
      <c r="F2664" s="1">
        <v>41831</v>
      </c>
      <c r="G2664" t="s">
        <v>107</v>
      </c>
      <c r="H2664" t="s">
        <v>61</v>
      </c>
      <c r="I2664" t="s">
        <v>450</v>
      </c>
      <c r="J2664" t="s">
        <v>489</v>
      </c>
      <c r="K2664" t="s">
        <v>36</v>
      </c>
      <c r="L2664" t="s">
        <v>37</v>
      </c>
      <c r="M2664" t="s">
        <v>38</v>
      </c>
      <c r="N2664" t="s">
        <v>28</v>
      </c>
      <c r="O2664" t="s">
        <v>39</v>
      </c>
      <c r="P2664" t="s">
        <v>2638</v>
      </c>
      <c r="Q2664">
        <v>0</v>
      </c>
      <c r="R2664">
        <v>60</v>
      </c>
      <c r="S2664">
        <v>11</v>
      </c>
      <c r="T2664">
        <v>2</v>
      </c>
      <c r="U2664" t="b">
        <v>0</v>
      </c>
    </row>
    <row r="2665" spans="1:21" x14ac:dyDescent="0.25">
      <c r="A2665" t="s">
        <v>4110</v>
      </c>
      <c r="B2665" s="1">
        <v>41831</v>
      </c>
      <c r="C2665">
        <v>11</v>
      </c>
      <c r="D2665">
        <v>7</v>
      </c>
      <c r="E2665">
        <v>2014</v>
      </c>
      <c r="F2665" s="1">
        <v>41831</v>
      </c>
      <c r="G2665" t="s">
        <v>3221</v>
      </c>
      <c r="H2665" t="s">
        <v>33</v>
      </c>
      <c r="I2665" t="s">
        <v>313</v>
      </c>
      <c r="J2665" t="s">
        <v>520</v>
      </c>
      <c r="K2665" t="s">
        <v>36</v>
      </c>
      <c r="L2665" t="s">
        <v>37</v>
      </c>
      <c r="M2665" t="s">
        <v>27</v>
      </c>
      <c r="N2665" t="s">
        <v>56</v>
      </c>
      <c r="O2665" t="s">
        <v>185</v>
      </c>
      <c r="P2665" t="s">
        <v>4112</v>
      </c>
      <c r="Q2665">
        <v>0</v>
      </c>
      <c r="R2665">
        <v>260</v>
      </c>
      <c r="S2665">
        <v>47</v>
      </c>
      <c r="T2665">
        <v>1</v>
      </c>
      <c r="U2665" t="b">
        <v>0</v>
      </c>
    </row>
    <row r="2666" spans="1:21" x14ac:dyDescent="0.25">
      <c r="A2666" t="s">
        <v>4113</v>
      </c>
      <c r="B2666" s="1">
        <v>41832</v>
      </c>
      <c r="C2666">
        <v>12</v>
      </c>
      <c r="D2666">
        <v>7</v>
      </c>
      <c r="E2666">
        <v>2014</v>
      </c>
      <c r="F2666" s="1">
        <v>41832</v>
      </c>
      <c r="G2666" t="s">
        <v>3624</v>
      </c>
      <c r="H2666" t="s">
        <v>120</v>
      </c>
      <c r="I2666" t="s">
        <v>241</v>
      </c>
      <c r="J2666" t="s">
        <v>242</v>
      </c>
      <c r="K2666" t="s">
        <v>47</v>
      </c>
      <c r="L2666" t="s">
        <v>37</v>
      </c>
      <c r="M2666" t="s">
        <v>98</v>
      </c>
      <c r="N2666" t="s">
        <v>71</v>
      </c>
      <c r="O2666" t="s">
        <v>72</v>
      </c>
      <c r="P2666" t="s">
        <v>2819</v>
      </c>
      <c r="Q2666">
        <v>0</v>
      </c>
      <c r="R2666">
        <v>2188</v>
      </c>
      <c r="S2666">
        <v>1050</v>
      </c>
      <c r="T2666">
        <v>5</v>
      </c>
      <c r="U2666" t="b">
        <v>0</v>
      </c>
    </row>
    <row r="2667" spans="1:21" x14ac:dyDescent="0.25">
      <c r="A2667" t="s">
        <v>4113</v>
      </c>
      <c r="B2667" s="1">
        <v>41832</v>
      </c>
      <c r="C2667">
        <v>12</v>
      </c>
      <c r="D2667">
        <v>7</v>
      </c>
      <c r="E2667">
        <v>2014</v>
      </c>
      <c r="F2667" s="1">
        <v>41832</v>
      </c>
      <c r="G2667" t="s">
        <v>3624</v>
      </c>
      <c r="H2667" t="s">
        <v>120</v>
      </c>
      <c r="I2667" t="s">
        <v>241</v>
      </c>
      <c r="J2667" t="s">
        <v>242</v>
      </c>
      <c r="K2667" t="s">
        <v>47</v>
      </c>
      <c r="L2667" t="s">
        <v>37</v>
      </c>
      <c r="M2667" t="s">
        <v>98</v>
      </c>
      <c r="N2667" t="s">
        <v>56</v>
      </c>
      <c r="O2667" t="s">
        <v>57</v>
      </c>
      <c r="P2667" t="s">
        <v>4114</v>
      </c>
      <c r="Q2667">
        <v>0</v>
      </c>
      <c r="R2667">
        <v>328</v>
      </c>
      <c r="S2667">
        <v>-15</v>
      </c>
      <c r="T2667">
        <v>3</v>
      </c>
      <c r="U2667" t="b">
        <v>1</v>
      </c>
    </row>
    <row r="2668" spans="1:21" x14ac:dyDescent="0.25">
      <c r="A2668" t="s">
        <v>4113</v>
      </c>
      <c r="B2668" s="1">
        <v>41832</v>
      </c>
      <c r="C2668">
        <v>12</v>
      </c>
      <c r="D2668">
        <v>7</v>
      </c>
      <c r="E2668">
        <v>2014</v>
      </c>
      <c r="F2668" s="1">
        <v>41832</v>
      </c>
      <c r="G2668" t="s">
        <v>3624</v>
      </c>
      <c r="H2668" t="s">
        <v>120</v>
      </c>
      <c r="I2668" t="s">
        <v>241</v>
      </c>
      <c r="J2668" t="s">
        <v>242</v>
      </c>
      <c r="K2668" t="s">
        <v>47</v>
      </c>
      <c r="L2668" t="s">
        <v>37</v>
      </c>
      <c r="M2668" t="s">
        <v>98</v>
      </c>
      <c r="N2668" t="s">
        <v>56</v>
      </c>
      <c r="O2668" t="s">
        <v>104</v>
      </c>
      <c r="P2668" t="s">
        <v>4115</v>
      </c>
      <c r="Q2668">
        <v>0</v>
      </c>
      <c r="R2668">
        <v>418</v>
      </c>
      <c r="S2668">
        <v>70</v>
      </c>
      <c r="T2668">
        <v>7</v>
      </c>
      <c r="U2668" t="b">
        <v>1</v>
      </c>
    </row>
    <row r="2669" spans="1:21" x14ac:dyDescent="0.25">
      <c r="A2669" t="s">
        <v>4116</v>
      </c>
      <c r="B2669" s="1">
        <v>41852</v>
      </c>
      <c r="C2669">
        <v>1</v>
      </c>
      <c r="D2669">
        <v>8</v>
      </c>
      <c r="E2669">
        <v>2014</v>
      </c>
      <c r="F2669" s="1">
        <v>41852</v>
      </c>
      <c r="G2669" t="s">
        <v>1249</v>
      </c>
      <c r="H2669" t="s">
        <v>33</v>
      </c>
      <c r="I2669" t="s">
        <v>80</v>
      </c>
      <c r="J2669" t="s">
        <v>80</v>
      </c>
      <c r="K2669" t="s">
        <v>36</v>
      </c>
      <c r="L2669" t="s">
        <v>70</v>
      </c>
      <c r="M2669" t="s">
        <v>268</v>
      </c>
      <c r="N2669" t="s">
        <v>28</v>
      </c>
      <c r="O2669" t="s">
        <v>48</v>
      </c>
      <c r="P2669" t="s">
        <v>1776</v>
      </c>
      <c r="Q2669">
        <v>0</v>
      </c>
      <c r="R2669">
        <v>227</v>
      </c>
      <c r="S2669">
        <v>48</v>
      </c>
      <c r="T2669">
        <v>5</v>
      </c>
      <c r="U2669" t="b">
        <v>1</v>
      </c>
    </row>
    <row r="2670" spans="1:21" x14ac:dyDescent="0.25">
      <c r="A2670" t="s">
        <v>4117</v>
      </c>
      <c r="B2670" s="1">
        <v>41852</v>
      </c>
      <c r="C2670">
        <v>1</v>
      </c>
      <c r="D2670">
        <v>8</v>
      </c>
      <c r="E2670">
        <v>2014</v>
      </c>
      <c r="F2670" s="1">
        <v>41852</v>
      </c>
      <c r="G2670" t="s">
        <v>2234</v>
      </c>
      <c r="H2670" t="s">
        <v>293</v>
      </c>
      <c r="I2670" t="s">
        <v>714</v>
      </c>
      <c r="J2670" t="s">
        <v>715</v>
      </c>
      <c r="K2670" t="s">
        <v>36</v>
      </c>
      <c r="L2670" t="s">
        <v>70</v>
      </c>
      <c r="M2670" t="s">
        <v>38</v>
      </c>
      <c r="N2670" t="s">
        <v>28</v>
      </c>
      <c r="O2670" t="s">
        <v>54</v>
      </c>
      <c r="P2670" t="s">
        <v>1115</v>
      </c>
      <c r="Q2670">
        <v>1</v>
      </c>
      <c r="R2670">
        <v>306</v>
      </c>
      <c r="S2670">
        <v>-147</v>
      </c>
      <c r="T2670">
        <v>3</v>
      </c>
      <c r="U2670" t="b">
        <v>0</v>
      </c>
    </row>
    <row r="2671" spans="1:21" x14ac:dyDescent="0.25">
      <c r="A2671" t="s">
        <v>4118</v>
      </c>
      <c r="B2671" s="1">
        <v>41852</v>
      </c>
      <c r="C2671">
        <v>1</v>
      </c>
      <c r="D2671">
        <v>8</v>
      </c>
      <c r="E2671">
        <v>2014</v>
      </c>
      <c r="F2671" s="1">
        <v>41852</v>
      </c>
      <c r="G2671" t="s">
        <v>2321</v>
      </c>
      <c r="H2671" t="s">
        <v>293</v>
      </c>
      <c r="I2671" t="s">
        <v>1319</v>
      </c>
      <c r="J2671" t="s">
        <v>3049</v>
      </c>
      <c r="K2671" t="s">
        <v>36</v>
      </c>
      <c r="L2671" t="s">
        <v>70</v>
      </c>
      <c r="M2671" t="s">
        <v>38</v>
      </c>
      <c r="N2671" t="s">
        <v>71</v>
      </c>
      <c r="O2671" t="s">
        <v>295</v>
      </c>
      <c r="P2671" t="s">
        <v>4119</v>
      </c>
      <c r="Q2671">
        <v>0</v>
      </c>
      <c r="R2671">
        <v>38</v>
      </c>
      <c r="S2671">
        <v>-6</v>
      </c>
      <c r="T2671">
        <v>2</v>
      </c>
      <c r="U2671" t="b">
        <v>0</v>
      </c>
    </row>
    <row r="2672" spans="1:21" x14ac:dyDescent="0.25">
      <c r="A2672" t="s">
        <v>4118</v>
      </c>
      <c r="B2672" s="1">
        <v>41852</v>
      </c>
      <c r="C2672">
        <v>1</v>
      </c>
      <c r="D2672">
        <v>8</v>
      </c>
      <c r="E2672">
        <v>2014</v>
      </c>
      <c r="F2672" s="1">
        <v>41852</v>
      </c>
      <c r="G2672" t="s">
        <v>2321</v>
      </c>
      <c r="H2672" t="s">
        <v>293</v>
      </c>
      <c r="I2672" t="s">
        <v>1319</v>
      </c>
      <c r="J2672" t="s">
        <v>3049</v>
      </c>
      <c r="K2672" t="s">
        <v>36</v>
      </c>
      <c r="L2672" t="s">
        <v>70</v>
      </c>
      <c r="M2672" t="s">
        <v>38</v>
      </c>
      <c r="N2672" t="s">
        <v>28</v>
      </c>
      <c r="O2672" t="s">
        <v>48</v>
      </c>
      <c r="P2672" t="s">
        <v>1303</v>
      </c>
      <c r="Q2672">
        <v>1</v>
      </c>
      <c r="R2672">
        <v>50</v>
      </c>
      <c r="S2672">
        <v>-17</v>
      </c>
      <c r="T2672">
        <v>2</v>
      </c>
      <c r="U2672" t="b">
        <v>1</v>
      </c>
    </row>
    <row r="2673" spans="1:21" x14ac:dyDescent="0.25">
      <c r="A2673" t="s">
        <v>4118</v>
      </c>
      <c r="B2673" s="1">
        <v>41852</v>
      </c>
      <c r="C2673">
        <v>1</v>
      </c>
      <c r="D2673">
        <v>8</v>
      </c>
      <c r="E2673">
        <v>2014</v>
      </c>
      <c r="F2673" s="1">
        <v>41852</v>
      </c>
      <c r="G2673" t="s">
        <v>2321</v>
      </c>
      <c r="H2673" t="s">
        <v>293</v>
      </c>
      <c r="I2673" t="s">
        <v>1319</v>
      </c>
      <c r="J2673" t="s">
        <v>3049</v>
      </c>
      <c r="K2673" t="s">
        <v>36</v>
      </c>
      <c r="L2673" t="s">
        <v>70</v>
      </c>
      <c r="M2673" t="s">
        <v>38</v>
      </c>
      <c r="N2673" t="s">
        <v>28</v>
      </c>
      <c r="O2673" t="s">
        <v>111</v>
      </c>
      <c r="P2673" t="s">
        <v>4120</v>
      </c>
      <c r="Q2673">
        <v>1</v>
      </c>
      <c r="R2673">
        <v>47</v>
      </c>
      <c r="S2673">
        <v>-20</v>
      </c>
      <c r="T2673">
        <v>2</v>
      </c>
      <c r="U2673" t="b">
        <v>0</v>
      </c>
    </row>
    <row r="2674" spans="1:21" x14ac:dyDescent="0.25">
      <c r="A2674" t="s">
        <v>4118</v>
      </c>
      <c r="B2674" s="1">
        <v>41852</v>
      </c>
      <c r="C2674">
        <v>1</v>
      </c>
      <c r="D2674">
        <v>8</v>
      </c>
      <c r="E2674">
        <v>2014</v>
      </c>
      <c r="F2674" s="1">
        <v>41852</v>
      </c>
      <c r="G2674" t="s">
        <v>2321</v>
      </c>
      <c r="H2674" t="s">
        <v>293</v>
      </c>
      <c r="I2674" t="s">
        <v>1319</v>
      </c>
      <c r="J2674" t="s">
        <v>3049</v>
      </c>
      <c r="K2674" t="s">
        <v>36</v>
      </c>
      <c r="L2674" t="s">
        <v>70</v>
      </c>
      <c r="M2674" t="s">
        <v>38</v>
      </c>
      <c r="N2674" t="s">
        <v>56</v>
      </c>
      <c r="O2674" t="s">
        <v>81</v>
      </c>
      <c r="P2674" t="s">
        <v>698</v>
      </c>
      <c r="Q2674">
        <v>1</v>
      </c>
      <c r="R2674">
        <v>61</v>
      </c>
      <c r="S2674">
        <v>-25</v>
      </c>
      <c r="T2674">
        <v>4</v>
      </c>
      <c r="U2674" t="b">
        <v>1</v>
      </c>
    </row>
    <row r="2675" spans="1:21" x14ac:dyDescent="0.25">
      <c r="A2675" t="s">
        <v>4121</v>
      </c>
      <c r="B2675" s="1">
        <v>41852</v>
      </c>
      <c r="C2675">
        <v>1</v>
      </c>
      <c r="D2675">
        <v>8</v>
      </c>
      <c r="E2675">
        <v>2014</v>
      </c>
      <c r="F2675" s="1">
        <v>41852</v>
      </c>
      <c r="G2675" t="s">
        <v>3184</v>
      </c>
      <c r="H2675" t="s">
        <v>61</v>
      </c>
      <c r="I2675" t="s">
        <v>326</v>
      </c>
      <c r="J2675" t="s">
        <v>3794</v>
      </c>
      <c r="K2675" t="s">
        <v>36</v>
      </c>
      <c r="L2675" t="s">
        <v>37</v>
      </c>
      <c r="M2675" t="s">
        <v>38</v>
      </c>
      <c r="N2675" t="s">
        <v>71</v>
      </c>
      <c r="O2675" t="s">
        <v>295</v>
      </c>
      <c r="P2675" t="s">
        <v>1877</v>
      </c>
      <c r="Q2675">
        <v>0</v>
      </c>
      <c r="R2675">
        <v>324</v>
      </c>
      <c r="S2675">
        <v>36</v>
      </c>
      <c r="T2675">
        <v>3</v>
      </c>
      <c r="U2675" t="b">
        <v>0</v>
      </c>
    </row>
    <row r="2676" spans="1:21" x14ac:dyDescent="0.25">
      <c r="A2676" t="s">
        <v>4121</v>
      </c>
      <c r="B2676" s="1">
        <v>41852</v>
      </c>
      <c r="C2676">
        <v>1</v>
      </c>
      <c r="D2676">
        <v>8</v>
      </c>
      <c r="E2676">
        <v>2014</v>
      </c>
      <c r="F2676" s="1">
        <v>41852</v>
      </c>
      <c r="G2676" t="s">
        <v>3184</v>
      </c>
      <c r="H2676" t="s">
        <v>61</v>
      </c>
      <c r="I2676" t="s">
        <v>326</v>
      </c>
      <c r="J2676" t="s">
        <v>3794</v>
      </c>
      <c r="K2676" t="s">
        <v>36</v>
      </c>
      <c r="L2676" t="s">
        <v>37</v>
      </c>
      <c r="M2676" t="s">
        <v>38</v>
      </c>
      <c r="N2676" t="s">
        <v>28</v>
      </c>
      <c r="O2676" t="s">
        <v>39</v>
      </c>
      <c r="P2676" t="s">
        <v>648</v>
      </c>
      <c r="Q2676">
        <v>0</v>
      </c>
      <c r="R2676">
        <v>58</v>
      </c>
      <c r="S2676">
        <v>14</v>
      </c>
      <c r="T2676">
        <v>5</v>
      </c>
      <c r="U2676" t="b">
        <v>0</v>
      </c>
    </row>
    <row r="2677" spans="1:21" x14ac:dyDescent="0.25">
      <c r="A2677" t="s">
        <v>4121</v>
      </c>
      <c r="B2677" s="1">
        <v>41852</v>
      </c>
      <c r="C2677">
        <v>1</v>
      </c>
      <c r="D2677">
        <v>8</v>
      </c>
      <c r="E2677">
        <v>2014</v>
      </c>
      <c r="F2677" s="1">
        <v>41852</v>
      </c>
      <c r="G2677" t="s">
        <v>3184</v>
      </c>
      <c r="H2677" t="s">
        <v>61</v>
      </c>
      <c r="I2677" t="s">
        <v>326</v>
      </c>
      <c r="J2677" t="s">
        <v>3794</v>
      </c>
      <c r="K2677" t="s">
        <v>36</v>
      </c>
      <c r="L2677" t="s">
        <v>37</v>
      </c>
      <c r="M2677" t="s">
        <v>38</v>
      </c>
      <c r="N2677" t="s">
        <v>28</v>
      </c>
      <c r="O2677" t="s">
        <v>54</v>
      </c>
      <c r="P2677" t="s">
        <v>3462</v>
      </c>
      <c r="Q2677">
        <v>0</v>
      </c>
      <c r="R2677">
        <v>22</v>
      </c>
      <c r="S2677">
        <v>0</v>
      </c>
      <c r="T2677">
        <v>1</v>
      </c>
      <c r="U2677" t="b">
        <v>1</v>
      </c>
    </row>
    <row r="2678" spans="1:21" x14ac:dyDescent="0.25">
      <c r="A2678" t="s">
        <v>4121</v>
      </c>
      <c r="B2678" s="1">
        <v>41852</v>
      </c>
      <c r="C2678">
        <v>1</v>
      </c>
      <c r="D2678">
        <v>8</v>
      </c>
      <c r="E2678">
        <v>2014</v>
      </c>
      <c r="F2678" s="1">
        <v>41852</v>
      </c>
      <c r="G2678" t="s">
        <v>3184</v>
      </c>
      <c r="H2678" t="s">
        <v>61</v>
      </c>
      <c r="I2678" t="s">
        <v>326</v>
      </c>
      <c r="J2678" t="s">
        <v>3794</v>
      </c>
      <c r="K2678" t="s">
        <v>36</v>
      </c>
      <c r="L2678" t="s">
        <v>37</v>
      </c>
      <c r="M2678" t="s">
        <v>38</v>
      </c>
      <c r="N2678" t="s">
        <v>28</v>
      </c>
      <c r="O2678" t="s">
        <v>183</v>
      </c>
      <c r="P2678" t="s">
        <v>3811</v>
      </c>
      <c r="Q2678">
        <v>0</v>
      </c>
      <c r="R2678">
        <v>95</v>
      </c>
      <c r="S2678">
        <v>47</v>
      </c>
      <c r="T2678">
        <v>2</v>
      </c>
      <c r="U2678" t="b">
        <v>0</v>
      </c>
    </row>
    <row r="2679" spans="1:21" x14ac:dyDescent="0.25">
      <c r="A2679" t="s">
        <v>4121</v>
      </c>
      <c r="B2679" s="1">
        <v>41852</v>
      </c>
      <c r="C2679">
        <v>1</v>
      </c>
      <c r="D2679">
        <v>8</v>
      </c>
      <c r="E2679">
        <v>2014</v>
      </c>
      <c r="F2679" s="1">
        <v>41852</v>
      </c>
      <c r="G2679" t="s">
        <v>3184</v>
      </c>
      <c r="H2679" t="s">
        <v>61</v>
      </c>
      <c r="I2679" t="s">
        <v>326</v>
      </c>
      <c r="J2679" t="s">
        <v>3794</v>
      </c>
      <c r="K2679" t="s">
        <v>36</v>
      </c>
      <c r="L2679" t="s">
        <v>37</v>
      </c>
      <c r="M2679" t="s">
        <v>38</v>
      </c>
      <c r="N2679" t="s">
        <v>56</v>
      </c>
      <c r="O2679" t="s">
        <v>57</v>
      </c>
      <c r="P2679" t="s">
        <v>4122</v>
      </c>
      <c r="Q2679">
        <v>0</v>
      </c>
      <c r="R2679">
        <v>495</v>
      </c>
      <c r="S2679">
        <v>-35</v>
      </c>
      <c r="T2679">
        <v>7</v>
      </c>
      <c r="U2679" t="b">
        <v>0</v>
      </c>
    </row>
    <row r="2680" spans="1:21" x14ac:dyDescent="0.25">
      <c r="A2680" t="s">
        <v>4123</v>
      </c>
      <c r="B2680" s="1">
        <v>41852</v>
      </c>
      <c r="C2680">
        <v>1</v>
      </c>
      <c r="D2680">
        <v>8</v>
      </c>
      <c r="E2680">
        <v>2014</v>
      </c>
      <c r="F2680" s="1">
        <v>41852</v>
      </c>
      <c r="G2680" t="s">
        <v>4124</v>
      </c>
      <c r="H2680" t="s">
        <v>44</v>
      </c>
      <c r="I2680" t="s">
        <v>280</v>
      </c>
      <c r="J2680" t="s">
        <v>281</v>
      </c>
      <c r="K2680" t="s">
        <v>47</v>
      </c>
      <c r="L2680" t="s">
        <v>37</v>
      </c>
      <c r="M2680" t="s">
        <v>38</v>
      </c>
      <c r="N2680" t="s">
        <v>71</v>
      </c>
      <c r="O2680" t="s">
        <v>72</v>
      </c>
      <c r="P2680" t="s">
        <v>2026</v>
      </c>
      <c r="Q2680">
        <v>0</v>
      </c>
      <c r="R2680">
        <v>388</v>
      </c>
      <c r="S2680">
        <v>93</v>
      </c>
      <c r="T2680">
        <v>2</v>
      </c>
      <c r="U2680" t="b">
        <v>1</v>
      </c>
    </row>
    <row r="2681" spans="1:21" x14ac:dyDescent="0.25">
      <c r="A2681" t="s">
        <v>4123</v>
      </c>
      <c r="B2681" s="1">
        <v>41852</v>
      </c>
      <c r="C2681">
        <v>1</v>
      </c>
      <c r="D2681">
        <v>8</v>
      </c>
      <c r="E2681">
        <v>2014</v>
      </c>
      <c r="F2681" s="1">
        <v>41852</v>
      </c>
      <c r="G2681" t="s">
        <v>4124</v>
      </c>
      <c r="H2681" t="s">
        <v>44</v>
      </c>
      <c r="I2681" t="s">
        <v>280</v>
      </c>
      <c r="J2681" t="s">
        <v>281</v>
      </c>
      <c r="K2681" t="s">
        <v>47</v>
      </c>
      <c r="L2681" t="s">
        <v>37</v>
      </c>
      <c r="M2681" t="s">
        <v>38</v>
      </c>
      <c r="N2681" t="s">
        <v>28</v>
      </c>
      <c r="O2681" t="s">
        <v>227</v>
      </c>
      <c r="P2681" t="s">
        <v>2631</v>
      </c>
      <c r="Q2681">
        <v>0</v>
      </c>
      <c r="R2681">
        <v>31</v>
      </c>
      <c r="S2681">
        <v>11</v>
      </c>
      <c r="T2681">
        <v>3</v>
      </c>
      <c r="U2681" t="b">
        <v>1</v>
      </c>
    </row>
    <row r="2682" spans="1:21" x14ac:dyDescent="0.25">
      <c r="A2682" t="s">
        <v>4125</v>
      </c>
      <c r="B2682" s="1">
        <v>41853</v>
      </c>
      <c r="C2682">
        <v>2</v>
      </c>
      <c r="D2682">
        <v>8</v>
      </c>
      <c r="E2682">
        <v>2014</v>
      </c>
      <c r="F2682" s="1">
        <v>41853</v>
      </c>
      <c r="G2682" t="s">
        <v>2671</v>
      </c>
      <c r="H2682" t="s">
        <v>120</v>
      </c>
      <c r="I2682" t="s">
        <v>121</v>
      </c>
      <c r="J2682" t="s">
        <v>122</v>
      </c>
      <c r="K2682" t="s">
        <v>47</v>
      </c>
      <c r="L2682" t="s">
        <v>70</v>
      </c>
      <c r="M2682" t="s">
        <v>98</v>
      </c>
      <c r="N2682" t="s">
        <v>28</v>
      </c>
      <c r="O2682" t="s">
        <v>90</v>
      </c>
      <c r="P2682" t="s">
        <v>4126</v>
      </c>
      <c r="Q2682">
        <v>0</v>
      </c>
      <c r="R2682">
        <v>282</v>
      </c>
      <c r="S2682">
        <v>14</v>
      </c>
      <c r="T2682">
        <v>4</v>
      </c>
      <c r="U2682" t="b">
        <v>1</v>
      </c>
    </row>
    <row r="2683" spans="1:21" x14ac:dyDescent="0.25">
      <c r="A2683" t="s">
        <v>4125</v>
      </c>
      <c r="B2683" s="1">
        <v>41853</v>
      </c>
      <c r="C2683">
        <v>2</v>
      </c>
      <c r="D2683">
        <v>8</v>
      </c>
      <c r="E2683">
        <v>2014</v>
      </c>
      <c r="F2683" s="1">
        <v>41853</v>
      </c>
      <c r="G2683" t="s">
        <v>2671</v>
      </c>
      <c r="H2683" t="s">
        <v>120</v>
      </c>
      <c r="I2683" t="s">
        <v>121</v>
      </c>
      <c r="J2683" t="s">
        <v>122</v>
      </c>
      <c r="K2683" t="s">
        <v>47</v>
      </c>
      <c r="L2683" t="s">
        <v>70</v>
      </c>
      <c r="M2683" t="s">
        <v>98</v>
      </c>
      <c r="N2683" t="s">
        <v>28</v>
      </c>
      <c r="O2683" t="s">
        <v>90</v>
      </c>
      <c r="P2683" t="s">
        <v>992</v>
      </c>
      <c r="Q2683">
        <v>0</v>
      </c>
      <c r="R2683">
        <v>1137</v>
      </c>
      <c r="S2683">
        <v>568</v>
      </c>
      <c r="T2683">
        <v>2</v>
      </c>
      <c r="U2683" t="b">
        <v>1</v>
      </c>
    </row>
    <row r="2684" spans="1:21" x14ac:dyDescent="0.25">
      <c r="A2684" t="s">
        <v>4127</v>
      </c>
      <c r="B2684" s="1">
        <v>41853</v>
      </c>
      <c r="C2684">
        <v>2</v>
      </c>
      <c r="D2684">
        <v>8</v>
      </c>
      <c r="E2684">
        <v>2014</v>
      </c>
      <c r="F2684" s="1">
        <v>41853</v>
      </c>
      <c r="G2684" t="s">
        <v>2809</v>
      </c>
      <c r="H2684" t="s">
        <v>61</v>
      </c>
      <c r="I2684" t="s">
        <v>491</v>
      </c>
      <c r="J2684" t="s">
        <v>1767</v>
      </c>
      <c r="K2684" t="s">
        <v>36</v>
      </c>
      <c r="L2684" t="s">
        <v>37</v>
      </c>
      <c r="M2684" t="s">
        <v>38</v>
      </c>
      <c r="N2684" t="s">
        <v>28</v>
      </c>
      <c r="O2684" t="s">
        <v>39</v>
      </c>
      <c r="P2684" t="s">
        <v>940</v>
      </c>
      <c r="Q2684">
        <v>0</v>
      </c>
      <c r="R2684">
        <v>31</v>
      </c>
      <c r="S2684">
        <v>2</v>
      </c>
      <c r="T2684">
        <v>2</v>
      </c>
      <c r="U2684" t="b">
        <v>0</v>
      </c>
    </row>
    <row r="2685" spans="1:21" x14ac:dyDescent="0.25">
      <c r="A2685" t="s">
        <v>4128</v>
      </c>
      <c r="B2685" s="1">
        <v>41854</v>
      </c>
      <c r="C2685">
        <v>3</v>
      </c>
      <c r="D2685">
        <v>8</v>
      </c>
      <c r="E2685">
        <v>2014</v>
      </c>
      <c r="F2685" s="1">
        <v>41854</v>
      </c>
      <c r="G2685" t="s">
        <v>141</v>
      </c>
      <c r="H2685" t="s">
        <v>44</v>
      </c>
      <c r="I2685" t="s">
        <v>434</v>
      </c>
      <c r="J2685" t="s">
        <v>2088</v>
      </c>
      <c r="K2685" t="s">
        <v>47</v>
      </c>
      <c r="L2685" t="s">
        <v>37</v>
      </c>
      <c r="M2685" t="s">
        <v>38</v>
      </c>
      <c r="N2685" t="s">
        <v>28</v>
      </c>
      <c r="O2685" t="s">
        <v>90</v>
      </c>
      <c r="P2685" t="s">
        <v>2626</v>
      </c>
      <c r="Q2685">
        <v>0</v>
      </c>
      <c r="R2685">
        <v>1078</v>
      </c>
      <c r="S2685">
        <v>323</v>
      </c>
      <c r="T2685">
        <v>2</v>
      </c>
      <c r="U2685" t="b">
        <v>0</v>
      </c>
    </row>
    <row r="2686" spans="1:21" x14ac:dyDescent="0.25">
      <c r="A2686" t="s">
        <v>4128</v>
      </c>
      <c r="B2686" s="1">
        <v>41854</v>
      </c>
      <c r="C2686">
        <v>3</v>
      </c>
      <c r="D2686">
        <v>8</v>
      </c>
      <c r="E2686">
        <v>2014</v>
      </c>
      <c r="F2686" s="1">
        <v>41854</v>
      </c>
      <c r="G2686" t="s">
        <v>141</v>
      </c>
      <c r="H2686" t="s">
        <v>44</v>
      </c>
      <c r="I2686" t="s">
        <v>434</v>
      </c>
      <c r="J2686" t="s">
        <v>2088</v>
      </c>
      <c r="K2686" t="s">
        <v>47</v>
      </c>
      <c r="L2686" t="s">
        <v>37</v>
      </c>
      <c r="M2686" t="s">
        <v>38</v>
      </c>
      <c r="N2686" t="s">
        <v>56</v>
      </c>
      <c r="O2686" t="s">
        <v>185</v>
      </c>
      <c r="P2686" t="s">
        <v>4129</v>
      </c>
      <c r="Q2686">
        <v>0</v>
      </c>
      <c r="R2686">
        <v>385</v>
      </c>
      <c r="S2686">
        <v>50</v>
      </c>
      <c r="T2686">
        <v>3</v>
      </c>
      <c r="U2686" t="b">
        <v>1</v>
      </c>
    </row>
    <row r="2687" spans="1:21" x14ac:dyDescent="0.25">
      <c r="A2687" t="s">
        <v>4130</v>
      </c>
      <c r="B2687" s="1">
        <v>41855</v>
      </c>
      <c r="C2687">
        <v>4</v>
      </c>
      <c r="D2687">
        <v>8</v>
      </c>
      <c r="E2687">
        <v>2014</v>
      </c>
      <c r="F2687" s="1">
        <v>41855</v>
      </c>
      <c r="G2687" t="s">
        <v>3044</v>
      </c>
      <c r="H2687" t="s">
        <v>61</v>
      </c>
      <c r="I2687" t="s">
        <v>722</v>
      </c>
      <c r="J2687" t="s">
        <v>1754</v>
      </c>
      <c r="K2687" t="s">
        <v>36</v>
      </c>
      <c r="L2687" t="s">
        <v>37</v>
      </c>
      <c r="M2687" t="s">
        <v>38</v>
      </c>
      <c r="N2687" t="s">
        <v>71</v>
      </c>
      <c r="O2687" t="s">
        <v>295</v>
      </c>
      <c r="P2687" t="s">
        <v>4131</v>
      </c>
      <c r="Q2687">
        <v>0</v>
      </c>
      <c r="R2687">
        <v>100</v>
      </c>
      <c r="S2687">
        <v>1</v>
      </c>
      <c r="T2687">
        <v>2</v>
      </c>
      <c r="U2687" t="b">
        <v>0</v>
      </c>
    </row>
    <row r="2688" spans="1:21" x14ac:dyDescent="0.25">
      <c r="A2688" t="s">
        <v>4130</v>
      </c>
      <c r="B2688" s="1">
        <v>41855</v>
      </c>
      <c r="C2688">
        <v>4</v>
      </c>
      <c r="D2688">
        <v>8</v>
      </c>
      <c r="E2688">
        <v>2014</v>
      </c>
      <c r="F2688" s="1">
        <v>41855</v>
      </c>
      <c r="G2688" t="s">
        <v>3044</v>
      </c>
      <c r="H2688" t="s">
        <v>61</v>
      </c>
      <c r="I2688" t="s">
        <v>722</v>
      </c>
      <c r="J2688" t="s">
        <v>1754</v>
      </c>
      <c r="K2688" t="s">
        <v>36</v>
      </c>
      <c r="L2688" t="s">
        <v>37</v>
      </c>
      <c r="M2688" t="s">
        <v>38</v>
      </c>
      <c r="N2688" t="s">
        <v>71</v>
      </c>
      <c r="O2688" t="s">
        <v>295</v>
      </c>
      <c r="P2688" t="s">
        <v>4132</v>
      </c>
      <c r="Q2688">
        <v>0</v>
      </c>
      <c r="R2688">
        <v>126</v>
      </c>
      <c r="S2688">
        <v>6</v>
      </c>
      <c r="T2688">
        <v>5</v>
      </c>
      <c r="U2688" t="b">
        <v>1</v>
      </c>
    </row>
    <row r="2689" spans="1:21" x14ac:dyDescent="0.25">
      <c r="A2689" t="s">
        <v>4130</v>
      </c>
      <c r="B2689" s="1">
        <v>41855</v>
      </c>
      <c r="C2689">
        <v>4</v>
      </c>
      <c r="D2689">
        <v>8</v>
      </c>
      <c r="E2689">
        <v>2014</v>
      </c>
      <c r="F2689" s="1">
        <v>41855</v>
      </c>
      <c r="G2689" t="s">
        <v>3044</v>
      </c>
      <c r="H2689" t="s">
        <v>61</v>
      </c>
      <c r="I2689" t="s">
        <v>722</v>
      </c>
      <c r="J2689" t="s">
        <v>1754</v>
      </c>
      <c r="K2689" t="s">
        <v>36</v>
      </c>
      <c r="L2689" t="s">
        <v>37</v>
      </c>
      <c r="M2689" t="s">
        <v>38</v>
      </c>
      <c r="N2689" t="s">
        <v>28</v>
      </c>
      <c r="O2689" t="s">
        <v>54</v>
      </c>
      <c r="P2689" t="s">
        <v>182</v>
      </c>
      <c r="Q2689">
        <v>0</v>
      </c>
      <c r="R2689">
        <v>371</v>
      </c>
      <c r="S2689">
        <v>124</v>
      </c>
      <c r="T2689">
        <v>3</v>
      </c>
      <c r="U2689" t="b">
        <v>0</v>
      </c>
    </row>
    <row r="2690" spans="1:21" x14ac:dyDescent="0.25">
      <c r="A2690" t="s">
        <v>4133</v>
      </c>
      <c r="B2690" s="1">
        <v>41856</v>
      </c>
      <c r="C2690">
        <v>5</v>
      </c>
      <c r="D2690">
        <v>8</v>
      </c>
      <c r="E2690">
        <v>2014</v>
      </c>
      <c r="F2690" s="1">
        <v>41856</v>
      </c>
      <c r="G2690" t="s">
        <v>603</v>
      </c>
      <c r="H2690" t="s">
        <v>33</v>
      </c>
      <c r="I2690" t="s">
        <v>80</v>
      </c>
      <c r="J2690" t="s">
        <v>80</v>
      </c>
      <c r="K2690" t="s">
        <v>36</v>
      </c>
      <c r="L2690" t="s">
        <v>37</v>
      </c>
      <c r="M2690" t="s">
        <v>98</v>
      </c>
      <c r="N2690" t="s">
        <v>28</v>
      </c>
      <c r="O2690" t="s">
        <v>39</v>
      </c>
      <c r="P2690" t="s">
        <v>1723</v>
      </c>
      <c r="Q2690">
        <v>0</v>
      </c>
      <c r="R2690">
        <v>10</v>
      </c>
      <c r="S2690">
        <v>0</v>
      </c>
      <c r="T2690">
        <v>3</v>
      </c>
      <c r="U2690" t="b">
        <v>0</v>
      </c>
    </row>
    <row r="2691" spans="1:21" x14ac:dyDescent="0.25">
      <c r="A2691" t="s">
        <v>4133</v>
      </c>
      <c r="B2691" s="1">
        <v>41856</v>
      </c>
      <c r="C2691">
        <v>5</v>
      </c>
      <c r="D2691">
        <v>8</v>
      </c>
      <c r="E2691">
        <v>2014</v>
      </c>
      <c r="F2691" s="1">
        <v>41856</v>
      </c>
      <c r="G2691" t="s">
        <v>603</v>
      </c>
      <c r="H2691" t="s">
        <v>33</v>
      </c>
      <c r="I2691" t="s">
        <v>80</v>
      </c>
      <c r="J2691" t="s">
        <v>80</v>
      </c>
      <c r="K2691" t="s">
        <v>36</v>
      </c>
      <c r="L2691" t="s">
        <v>37</v>
      </c>
      <c r="M2691" t="s">
        <v>98</v>
      </c>
      <c r="N2691" t="s">
        <v>28</v>
      </c>
      <c r="O2691" t="s">
        <v>39</v>
      </c>
      <c r="P2691" t="s">
        <v>3587</v>
      </c>
      <c r="Q2691">
        <v>0</v>
      </c>
      <c r="R2691">
        <v>28</v>
      </c>
      <c r="S2691">
        <v>7</v>
      </c>
      <c r="T2691">
        <v>3</v>
      </c>
      <c r="U2691" t="b">
        <v>0</v>
      </c>
    </row>
    <row r="2692" spans="1:21" x14ac:dyDescent="0.25">
      <c r="A2692" t="s">
        <v>4133</v>
      </c>
      <c r="B2692" s="1">
        <v>41856</v>
      </c>
      <c r="C2692">
        <v>5</v>
      </c>
      <c r="D2692">
        <v>8</v>
      </c>
      <c r="E2692">
        <v>2014</v>
      </c>
      <c r="F2692" s="1">
        <v>41856</v>
      </c>
      <c r="G2692" t="s">
        <v>603</v>
      </c>
      <c r="H2692" t="s">
        <v>33</v>
      </c>
      <c r="I2692" t="s">
        <v>80</v>
      </c>
      <c r="J2692" t="s">
        <v>80</v>
      </c>
      <c r="K2692" t="s">
        <v>36</v>
      </c>
      <c r="L2692" t="s">
        <v>37</v>
      </c>
      <c r="M2692" t="s">
        <v>98</v>
      </c>
      <c r="N2692" t="s">
        <v>28</v>
      </c>
      <c r="O2692" t="s">
        <v>151</v>
      </c>
      <c r="P2692" t="s">
        <v>4134</v>
      </c>
      <c r="Q2692">
        <v>0</v>
      </c>
      <c r="R2692">
        <v>39</v>
      </c>
      <c r="S2692">
        <v>17</v>
      </c>
      <c r="T2692">
        <v>3</v>
      </c>
      <c r="U2692" t="b">
        <v>0</v>
      </c>
    </row>
    <row r="2693" spans="1:21" x14ac:dyDescent="0.25">
      <c r="A2693" t="s">
        <v>4133</v>
      </c>
      <c r="B2693" s="1">
        <v>41856</v>
      </c>
      <c r="C2693">
        <v>5</v>
      </c>
      <c r="D2693">
        <v>8</v>
      </c>
      <c r="E2693">
        <v>2014</v>
      </c>
      <c r="F2693" s="1">
        <v>41856</v>
      </c>
      <c r="G2693" t="s">
        <v>603</v>
      </c>
      <c r="H2693" t="s">
        <v>33</v>
      </c>
      <c r="I2693" t="s">
        <v>80</v>
      </c>
      <c r="J2693" t="s">
        <v>80</v>
      </c>
      <c r="K2693" t="s">
        <v>36</v>
      </c>
      <c r="L2693" t="s">
        <v>37</v>
      </c>
      <c r="M2693" t="s">
        <v>98</v>
      </c>
      <c r="N2693" t="s">
        <v>28</v>
      </c>
      <c r="O2693" t="s">
        <v>54</v>
      </c>
      <c r="P2693" t="s">
        <v>1086</v>
      </c>
      <c r="Q2693">
        <v>0</v>
      </c>
      <c r="R2693">
        <v>322</v>
      </c>
      <c r="S2693">
        <v>-4</v>
      </c>
      <c r="T2693">
        <v>3</v>
      </c>
      <c r="U2693" t="b">
        <v>0</v>
      </c>
    </row>
    <row r="2694" spans="1:21" x14ac:dyDescent="0.25">
      <c r="A2694" t="s">
        <v>4133</v>
      </c>
      <c r="B2694" s="1">
        <v>41856</v>
      </c>
      <c r="C2694">
        <v>5</v>
      </c>
      <c r="D2694">
        <v>8</v>
      </c>
      <c r="E2694">
        <v>2014</v>
      </c>
      <c r="F2694" s="1">
        <v>41856</v>
      </c>
      <c r="G2694" t="s">
        <v>603</v>
      </c>
      <c r="H2694" t="s">
        <v>33</v>
      </c>
      <c r="I2694" t="s">
        <v>80</v>
      </c>
      <c r="J2694" t="s">
        <v>80</v>
      </c>
      <c r="K2694" t="s">
        <v>36</v>
      </c>
      <c r="L2694" t="s">
        <v>37</v>
      </c>
      <c r="M2694" t="s">
        <v>98</v>
      </c>
      <c r="N2694" t="s">
        <v>56</v>
      </c>
      <c r="O2694" t="s">
        <v>185</v>
      </c>
      <c r="P2694" t="s">
        <v>4135</v>
      </c>
      <c r="Q2694">
        <v>0</v>
      </c>
      <c r="R2694">
        <v>150</v>
      </c>
      <c r="S2694">
        <v>3</v>
      </c>
      <c r="T2694">
        <v>1</v>
      </c>
      <c r="U2694" t="b">
        <v>1</v>
      </c>
    </row>
    <row r="2695" spans="1:21" x14ac:dyDescent="0.25">
      <c r="A2695" t="s">
        <v>4136</v>
      </c>
      <c r="B2695" s="1">
        <v>41856</v>
      </c>
      <c r="C2695">
        <v>5</v>
      </c>
      <c r="D2695">
        <v>8</v>
      </c>
      <c r="E2695">
        <v>2014</v>
      </c>
      <c r="F2695" s="1">
        <v>41856</v>
      </c>
      <c r="G2695" t="s">
        <v>4080</v>
      </c>
      <c r="H2695" t="s">
        <v>120</v>
      </c>
      <c r="I2695" t="s">
        <v>778</v>
      </c>
      <c r="J2695" t="s">
        <v>778</v>
      </c>
      <c r="K2695" t="s">
        <v>47</v>
      </c>
      <c r="L2695" t="s">
        <v>70</v>
      </c>
      <c r="M2695" t="s">
        <v>27</v>
      </c>
      <c r="N2695" t="s">
        <v>56</v>
      </c>
      <c r="O2695" t="s">
        <v>57</v>
      </c>
      <c r="P2695" t="s">
        <v>3717</v>
      </c>
      <c r="Q2695">
        <v>0</v>
      </c>
      <c r="R2695">
        <v>846</v>
      </c>
      <c r="S2695">
        <v>56</v>
      </c>
      <c r="T2695">
        <v>3</v>
      </c>
      <c r="U2695" t="b">
        <v>0</v>
      </c>
    </row>
    <row r="2696" spans="1:21" x14ac:dyDescent="0.25">
      <c r="A2696" t="s">
        <v>4137</v>
      </c>
      <c r="B2696" s="1">
        <v>41856</v>
      </c>
      <c r="C2696">
        <v>5</v>
      </c>
      <c r="D2696">
        <v>8</v>
      </c>
      <c r="E2696">
        <v>2014</v>
      </c>
      <c r="F2696" s="1">
        <v>41856</v>
      </c>
      <c r="G2696" t="s">
        <v>4138</v>
      </c>
      <c r="H2696" t="s">
        <v>44</v>
      </c>
      <c r="I2696" t="s">
        <v>738</v>
      </c>
      <c r="J2696" t="s">
        <v>4139</v>
      </c>
      <c r="K2696" t="s">
        <v>47</v>
      </c>
      <c r="L2696" t="s">
        <v>70</v>
      </c>
      <c r="M2696" t="s">
        <v>98</v>
      </c>
      <c r="N2696" t="s">
        <v>28</v>
      </c>
      <c r="O2696" t="s">
        <v>151</v>
      </c>
      <c r="P2696" t="s">
        <v>2318</v>
      </c>
      <c r="Q2696">
        <v>0</v>
      </c>
      <c r="R2696">
        <v>26</v>
      </c>
      <c r="S2696">
        <v>9</v>
      </c>
      <c r="T2696">
        <v>2</v>
      </c>
      <c r="U2696" t="b">
        <v>0</v>
      </c>
    </row>
    <row r="2697" spans="1:21" x14ac:dyDescent="0.25">
      <c r="A2697" t="s">
        <v>4140</v>
      </c>
      <c r="B2697" s="1">
        <v>41856</v>
      </c>
      <c r="C2697">
        <v>5</v>
      </c>
      <c r="D2697">
        <v>8</v>
      </c>
      <c r="E2697">
        <v>2014</v>
      </c>
      <c r="F2697" s="1">
        <v>41856</v>
      </c>
      <c r="G2697" t="s">
        <v>2067</v>
      </c>
      <c r="H2697" t="s">
        <v>33</v>
      </c>
      <c r="I2697" t="s">
        <v>1170</v>
      </c>
      <c r="J2697" t="s">
        <v>4141</v>
      </c>
      <c r="K2697" t="s">
        <v>36</v>
      </c>
      <c r="L2697" t="s">
        <v>70</v>
      </c>
      <c r="M2697" t="s">
        <v>38</v>
      </c>
      <c r="N2697" t="s">
        <v>28</v>
      </c>
      <c r="O2697" t="s">
        <v>39</v>
      </c>
      <c r="P2697" t="s">
        <v>3243</v>
      </c>
      <c r="Q2697">
        <v>0</v>
      </c>
      <c r="R2697">
        <v>159</v>
      </c>
      <c r="S2697">
        <v>73</v>
      </c>
      <c r="T2697">
        <v>3</v>
      </c>
      <c r="U2697" t="b">
        <v>0</v>
      </c>
    </row>
    <row r="2698" spans="1:21" x14ac:dyDescent="0.25">
      <c r="A2698" t="s">
        <v>4140</v>
      </c>
      <c r="B2698" s="1">
        <v>41856</v>
      </c>
      <c r="C2698">
        <v>5</v>
      </c>
      <c r="D2698">
        <v>8</v>
      </c>
      <c r="E2698">
        <v>2014</v>
      </c>
      <c r="F2698" s="1">
        <v>41856</v>
      </c>
      <c r="G2698" t="s">
        <v>2067</v>
      </c>
      <c r="H2698" t="s">
        <v>33</v>
      </c>
      <c r="I2698" t="s">
        <v>1170</v>
      </c>
      <c r="J2698" t="s">
        <v>4141</v>
      </c>
      <c r="K2698" t="s">
        <v>36</v>
      </c>
      <c r="L2698" t="s">
        <v>70</v>
      </c>
      <c r="M2698" t="s">
        <v>38</v>
      </c>
      <c r="N2698" t="s">
        <v>28</v>
      </c>
      <c r="O2698" t="s">
        <v>183</v>
      </c>
      <c r="P2698" t="s">
        <v>4142</v>
      </c>
      <c r="Q2698">
        <v>0</v>
      </c>
      <c r="R2698">
        <v>187</v>
      </c>
      <c r="S2698">
        <v>80</v>
      </c>
      <c r="T2698">
        <v>4</v>
      </c>
      <c r="U2698" t="b">
        <v>0</v>
      </c>
    </row>
    <row r="2699" spans="1:21" x14ac:dyDescent="0.25">
      <c r="A2699" t="s">
        <v>4140</v>
      </c>
      <c r="B2699" s="1">
        <v>41856</v>
      </c>
      <c r="C2699">
        <v>5</v>
      </c>
      <c r="D2699">
        <v>8</v>
      </c>
      <c r="E2699">
        <v>2014</v>
      </c>
      <c r="F2699" s="1">
        <v>41856</v>
      </c>
      <c r="G2699" t="s">
        <v>2067</v>
      </c>
      <c r="H2699" t="s">
        <v>33</v>
      </c>
      <c r="I2699" t="s">
        <v>1170</v>
      </c>
      <c r="J2699" t="s">
        <v>4141</v>
      </c>
      <c r="K2699" t="s">
        <v>36</v>
      </c>
      <c r="L2699" t="s">
        <v>70</v>
      </c>
      <c r="M2699" t="s">
        <v>38</v>
      </c>
      <c r="N2699" t="s">
        <v>56</v>
      </c>
      <c r="O2699" t="s">
        <v>185</v>
      </c>
      <c r="P2699" t="s">
        <v>1471</v>
      </c>
      <c r="Q2699">
        <v>0</v>
      </c>
      <c r="R2699">
        <v>191</v>
      </c>
      <c r="S2699">
        <v>90</v>
      </c>
      <c r="T2699">
        <v>1</v>
      </c>
      <c r="U2699" t="b">
        <v>0</v>
      </c>
    </row>
    <row r="2700" spans="1:21" x14ac:dyDescent="0.25">
      <c r="A2700" t="s">
        <v>4143</v>
      </c>
      <c r="B2700" s="1">
        <v>41856</v>
      </c>
      <c r="C2700">
        <v>5</v>
      </c>
      <c r="D2700">
        <v>8</v>
      </c>
      <c r="E2700">
        <v>2014</v>
      </c>
      <c r="F2700" s="1">
        <v>41856</v>
      </c>
      <c r="G2700" t="s">
        <v>4144</v>
      </c>
      <c r="H2700" t="s">
        <v>67</v>
      </c>
      <c r="I2700" t="s">
        <v>68</v>
      </c>
      <c r="J2700" t="s">
        <v>4145</v>
      </c>
      <c r="K2700" t="s">
        <v>25</v>
      </c>
      <c r="L2700" t="s">
        <v>37</v>
      </c>
      <c r="M2700" t="s">
        <v>27</v>
      </c>
      <c r="N2700" t="s">
        <v>56</v>
      </c>
      <c r="O2700" t="s">
        <v>185</v>
      </c>
      <c r="P2700" t="s">
        <v>2745</v>
      </c>
      <c r="Q2700">
        <v>0</v>
      </c>
      <c r="R2700">
        <v>2519</v>
      </c>
      <c r="S2700">
        <v>1033</v>
      </c>
      <c r="T2700">
        <v>7</v>
      </c>
      <c r="U2700" t="b">
        <v>0</v>
      </c>
    </row>
    <row r="2701" spans="1:21" x14ac:dyDescent="0.25">
      <c r="A2701" t="s">
        <v>4146</v>
      </c>
      <c r="B2701" s="1">
        <v>41856</v>
      </c>
      <c r="C2701">
        <v>5</v>
      </c>
      <c r="D2701">
        <v>8</v>
      </c>
      <c r="E2701">
        <v>2014</v>
      </c>
      <c r="F2701" s="1">
        <v>41856</v>
      </c>
      <c r="G2701" t="s">
        <v>1101</v>
      </c>
      <c r="H2701" t="s">
        <v>61</v>
      </c>
      <c r="I2701" t="s">
        <v>115</v>
      </c>
      <c r="J2701" t="s">
        <v>2016</v>
      </c>
      <c r="K2701" t="s">
        <v>36</v>
      </c>
      <c r="L2701" t="s">
        <v>70</v>
      </c>
      <c r="M2701" t="s">
        <v>38</v>
      </c>
      <c r="N2701" t="s">
        <v>56</v>
      </c>
      <c r="O2701" t="s">
        <v>185</v>
      </c>
      <c r="P2701" t="s">
        <v>4147</v>
      </c>
      <c r="Q2701">
        <v>0</v>
      </c>
      <c r="R2701">
        <v>321</v>
      </c>
      <c r="S2701">
        <v>26</v>
      </c>
      <c r="T2701">
        <v>3</v>
      </c>
      <c r="U2701" t="b">
        <v>1</v>
      </c>
    </row>
    <row r="2702" spans="1:21" x14ac:dyDescent="0.25">
      <c r="A2702" t="s">
        <v>4148</v>
      </c>
      <c r="B2702" s="1">
        <v>41857</v>
      </c>
      <c r="C2702">
        <v>6</v>
      </c>
      <c r="D2702">
        <v>8</v>
      </c>
      <c r="E2702">
        <v>2014</v>
      </c>
      <c r="F2702" s="1">
        <v>41857</v>
      </c>
      <c r="G2702" t="s">
        <v>249</v>
      </c>
      <c r="H2702" t="s">
        <v>67</v>
      </c>
      <c r="I2702" t="s">
        <v>68</v>
      </c>
      <c r="J2702" t="s">
        <v>3560</v>
      </c>
      <c r="K2702" t="s">
        <v>25</v>
      </c>
      <c r="L2702" t="s">
        <v>37</v>
      </c>
      <c r="M2702" t="s">
        <v>38</v>
      </c>
      <c r="N2702" t="s">
        <v>28</v>
      </c>
      <c r="O2702" t="s">
        <v>39</v>
      </c>
      <c r="P2702" t="s">
        <v>1450</v>
      </c>
      <c r="Q2702">
        <v>0</v>
      </c>
      <c r="R2702">
        <v>26</v>
      </c>
      <c r="S2702">
        <v>11</v>
      </c>
      <c r="T2702">
        <v>2</v>
      </c>
      <c r="U2702" t="b">
        <v>1</v>
      </c>
    </row>
    <row r="2703" spans="1:21" x14ac:dyDescent="0.25">
      <c r="A2703" t="s">
        <v>4148</v>
      </c>
      <c r="B2703" s="1">
        <v>41857</v>
      </c>
      <c r="C2703">
        <v>6</v>
      </c>
      <c r="D2703">
        <v>8</v>
      </c>
      <c r="E2703">
        <v>2014</v>
      </c>
      <c r="F2703" s="1">
        <v>41857</v>
      </c>
      <c r="G2703" t="s">
        <v>249</v>
      </c>
      <c r="H2703" t="s">
        <v>67</v>
      </c>
      <c r="I2703" t="s">
        <v>68</v>
      </c>
      <c r="J2703" t="s">
        <v>3560</v>
      </c>
      <c r="K2703" t="s">
        <v>25</v>
      </c>
      <c r="L2703" t="s">
        <v>37</v>
      </c>
      <c r="M2703" t="s">
        <v>38</v>
      </c>
      <c r="N2703" t="s">
        <v>28</v>
      </c>
      <c r="O2703" t="s">
        <v>54</v>
      </c>
      <c r="P2703" t="s">
        <v>443</v>
      </c>
      <c r="Q2703">
        <v>0</v>
      </c>
      <c r="R2703">
        <v>19</v>
      </c>
      <c r="S2703">
        <v>6</v>
      </c>
      <c r="T2703">
        <v>2</v>
      </c>
      <c r="U2703" t="b">
        <v>0</v>
      </c>
    </row>
    <row r="2704" spans="1:21" x14ac:dyDescent="0.25">
      <c r="A2704" t="s">
        <v>4148</v>
      </c>
      <c r="B2704" s="1">
        <v>41857</v>
      </c>
      <c r="C2704">
        <v>6</v>
      </c>
      <c r="D2704">
        <v>8</v>
      </c>
      <c r="E2704">
        <v>2014</v>
      </c>
      <c r="F2704" s="1">
        <v>41857</v>
      </c>
      <c r="G2704" t="s">
        <v>249</v>
      </c>
      <c r="H2704" t="s">
        <v>67</v>
      </c>
      <c r="I2704" t="s">
        <v>68</v>
      </c>
      <c r="J2704" t="s">
        <v>3560</v>
      </c>
      <c r="K2704" t="s">
        <v>25</v>
      </c>
      <c r="L2704" t="s">
        <v>37</v>
      </c>
      <c r="M2704" t="s">
        <v>38</v>
      </c>
      <c r="N2704" t="s">
        <v>56</v>
      </c>
      <c r="O2704" t="s">
        <v>185</v>
      </c>
      <c r="P2704" t="s">
        <v>2019</v>
      </c>
      <c r="Q2704">
        <v>0</v>
      </c>
      <c r="R2704">
        <v>579</v>
      </c>
      <c r="S2704">
        <v>139</v>
      </c>
      <c r="T2704">
        <v>3</v>
      </c>
      <c r="U2704" t="b">
        <v>0</v>
      </c>
    </row>
    <row r="2705" spans="1:21" x14ac:dyDescent="0.25">
      <c r="A2705" t="s">
        <v>4149</v>
      </c>
      <c r="B2705" s="1">
        <v>41858</v>
      </c>
      <c r="C2705">
        <v>7</v>
      </c>
      <c r="D2705">
        <v>8</v>
      </c>
      <c r="E2705">
        <v>2014</v>
      </c>
      <c r="F2705" s="1">
        <v>41858</v>
      </c>
      <c r="G2705" t="s">
        <v>983</v>
      </c>
      <c r="H2705" t="s">
        <v>61</v>
      </c>
      <c r="I2705" t="s">
        <v>108</v>
      </c>
      <c r="J2705" t="s">
        <v>226</v>
      </c>
      <c r="K2705" t="s">
        <v>36</v>
      </c>
      <c r="L2705" t="s">
        <v>70</v>
      </c>
      <c r="M2705" t="s">
        <v>38</v>
      </c>
      <c r="N2705" t="s">
        <v>28</v>
      </c>
      <c r="O2705" t="s">
        <v>227</v>
      </c>
      <c r="P2705" t="s">
        <v>4150</v>
      </c>
      <c r="Q2705">
        <v>0</v>
      </c>
      <c r="R2705">
        <v>39</v>
      </c>
      <c r="S2705">
        <v>16</v>
      </c>
      <c r="T2705">
        <v>6</v>
      </c>
      <c r="U2705" t="b">
        <v>0</v>
      </c>
    </row>
    <row r="2706" spans="1:21" x14ac:dyDescent="0.25">
      <c r="A2706" t="s">
        <v>4151</v>
      </c>
      <c r="B2706" s="1">
        <v>41859</v>
      </c>
      <c r="C2706">
        <v>8</v>
      </c>
      <c r="D2706">
        <v>8</v>
      </c>
      <c r="E2706">
        <v>2014</v>
      </c>
      <c r="F2706" s="1">
        <v>41859</v>
      </c>
      <c r="G2706" t="s">
        <v>2709</v>
      </c>
      <c r="H2706" t="s">
        <v>33</v>
      </c>
      <c r="I2706" t="s">
        <v>372</v>
      </c>
      <c r="J2706" t="s">
        <v>1227</v>
      </c>
      <c r="K2706" t="s">
        <v>36</v>
      </c>
      <c r="L2706" t="s">
        <v>37</v>
      </c>
      <c r="M2706" t="s">
        <v>27</v>
      </c>
      <c r="N2706" t="s">
        <v>28</v>
      </c>
      <c r="O2706" t="s">
        <v>54</v>
      </c>
      <c r="P2706" t="s">
        <v>2319</v>
      </c>
      <c r="Q2706">
        <v>0</v>
      </c>
      <c r="R2706">
        <v>128</v>
      </c>
      <c r="S2706">
        <v>4</v>
      </c>
      <c r="T2706">
        <v>3</v>
      </c>
      <c r="U2706" t="b">
        <v>1</v>
      </c>
    </row>
    <row r="2707" spans="1:21" x14ac:dyDescent="0.25">
      <c r="A2707" t="s">
        <v>4152</v>
      </c>
      <c r="B2707" s="1">
        <v>41859</v>
      </c>
      <c r="C2707">
        <v>8</v>
      </c>
      <c r="D2707">
        <v>8</v>
      </c>
      <c r="E2707">
        <v>2014</v>
      </c>
      <c r="F2707" s="1">
        <v>41859</v>
      </c>
      <c r="G2707" t="s">
        <v>1202</v>
      </c>
      <c r="H2707" t="s">
        <v>61</v>
      </c>
      <c r="I2707" t="s">
        <v>108</v>
      </c>
      <c r="J2707" t="s">
        <v>226</v>
      </c>
      <c r="K2707" t="s">
        <v>36</v>
      </c>
      <c r="L2707" t="s">
        <v>37</v>
      </c>
      <c r="M2707" t="s">
        <v>98</v>
      </c>
      <c r="N2707" t="s">
        <v>28</v>
      </c>
      <c r="O2707" t="s">
        <v>151</v>
      </c>
      <c r="P2707" t="s">
        <v>493</v>
      </c>
      <c r="Q2707">
        <v>0</v>
      </c>
      <c r="R2707">
        <v>103</v>
      </c>
      <c r="S2707">
        <v>39</v>
      </c>
      <c r="T2707">
        <v>6</v>
      </c>
      <c r="U2707" t="b">
        <v>1</v>
      </c>
    </row>
    <row r="2708" spans="1:21" x14ac:dyDescent="0.25">
      <c r="A2708" t="s">
        <v>4152</v>
      </c>
      <c r="B2708" s="1">
        <v>41859</v>
      </c>
      <c r="C2708">
        <v>8</v>
      </c>
      <c r="D2708">
        <v>8</v>
      </c>
      <c r="E2708">
        <v>2014</v>
      </c>
      <c r="F2708" s="1">
        <v>41859</v>
      </c>
      <c r="G2708" t="s">
        <v>1202</v>
      </c>
      <c r="H2708" t="s">
        <v>61</v>
      </c>
      <c r="I2708" t="s">
        <v>108</v>
      </c>
      <c r="J2708" t="s">
        <v>226</v>
      </c>
      <c r="K2708" t="s">
        <v>36</v>
      </c>
      <c r="L2708" t="s">
        <v>37</v>
      </c>
      <c r="M2708" t="s">
        <v>98</v>
      </c>
      <c r="N2708" t="s">
        <v>56</v>
      </c>
      <c r="O2708" t="s">
        <v>81</v>
      </c>
      <c r="P2708" t="s">
        <v>4153</v>
      </c>
      <c r="Q2708">
        <v>0</v>
      </c>
      <c r="R2708">
        <v>1810</v>
      </c>
      <c r="S2708">
        <v>326</v>
      </c>
      <c r="T2708">
        <v>7</v>
      </c>
      <c r="U2708" t="b">
        <v>0</v>
      </c>
    </row>
    <row r="2709" spans="1:21" x14ac:dyDescent="0.25">
      <c r="A2709" t="s">
        <v>4152</v>
      </c>
      <c r="B2709" s="1">
        <v>41859</v>
      </c>
      <c r="C2709">
        <v>8</v>
      </c>
      <c r="D2709">
        <v>8</v>
      </c>
      <c r="E2709">
        <v>2014</v>
      </c>
      <c r="F2709" s="1">
        <v>41859</v>
      </c>
      <c r="G2709" t="s">
        <v>1202</v>
      </c>
      <c r="H2709" t="s">
        <v>61</v>
      </c>
      <c r="I2709" t="s">
        <v>108</v>
      </c>
      <c r="J2709" t="s">
        <v>226</v>
      </c>
      <c r="K2709" t="s">
        <v>36</v>
      </c>
      <c r="L2709" t="s">
        <v>37</v>
      </c>
      <c r="M2709" t="s">
        <v>98</v>
      </c>
      <c r="N2709" t="s">
        <v>56</v>
      </c>
      <c r="O2709" t="s">
        <v>81</v>
      </c>
      <c r="P2709" t="s">
        <v>2191</v>
      </c>
      <c r="Q2709">
        <v>0</v>
      </c>
      <c r="R2709">
        <v>143</v>
      </c>
      <c r="S2709">
        <v>6</v>
      </c>
      <c r="T2709">
        <v>2</v>
      </c>
      <c r="U2709" t="b">
        <v>0</v>
      </c>
    </row>
    <row r="2710" spans="1:21" x14ac:dyDescent="0.25">
      <c r="A2710" t="s">
        <v>4154</v>
      </c>
      <c r="B2710" s="1">
        <v>41859</v>
      </c>
      <c r="C2710">
        <v>8</v>
      </c>
      <c r="D2710">
        <v>8</v>
      </c>
      <c r="E2710">
        <v>2014</v>
      </c>
      <c r="F2710" s="1">
        <v>41859</v>
      </c>
      <c r="G2710" t="s">
        <v>1468</v>
      </c>
      <c r="H2710" t="s">
        <v>33</v>
      </c>
      <c r="I2710" t="s">
        <v>630</v>
      </c>
      <c r="J2710" t="s">
        <v>3973</v>
      </c>
      <c r="K2710" t="s">
        <v>36</v>
      </c>
      <c r="L2710" t="s">
        <v>37</v>
      </c>
      <c r="M2710" t="s">
        <v>38</v>
      </c>
      <c r="N2710" t="s">
        <v>56</v>
      </c>
      <c r="O2710" t="s">
        <v>81</v>
      </c>
      <c r="P2710" t="s">
        <v>3982</v>
      </c>
      <c r="Q2710">
        <v>0</v>
      </c>
      <c r="R2710">
        <v>774</v>
      </c>
      <c r="S2710">
        <v>170</v>
      </c>
      <c r="T2710">
        <v>3</v>
      </c>
      <c r="U2710" t="b">
        <v>0</v>
      </c>
    </row>
    <row r="2711" spans="1:21" x14ac:dyDescent="0.25">
      <c r="A2711" t="s">
        <v>4155</v>
      </c>
      <c r="B2711" s="1">
        <v>41859</v>
      </c>
      <c r="C2711">
        <v>8</v>
      </c>
      <c r="D2711">
        <v>8</v>
      </c>
      <c r="E2711">
        <v>2014</v>
      </c>
      <c r="F2711" s="1">
        <v>41859</v>
      </c>
      <c r="G2711" t="s">
        <v>1940</v>
      </c>
      <c r="H2711" t="s">
        <v>120</v>
      </c>
      <c r="I2711" t="s">
        <v>1582</v>
      </c>
      <c r="J2711" t="s">
        <v>1583</v>
      </c>
      <c r="K2711" t="s">
        <v>47</v>
      </c>
      <c r="L2711" t="s">
        <v>37</v>
      </c>
      <c r="M2711" t="s">
        <v>38</v>
      </c>
      <c r="N2711" t="s">
        <v>71</v>
      </c>
      <c r="O2711" t="s">
        <v>74</v>
      </c>
      <c r="P2711" t="s">
        <v>2952</v>
      </c>
      <c r="Q2711">
        <v>0</v>
      </c>
      <c r="R2711">
        <v>1103</v>
      </c>
      <c r="S2711">
        <v>-276</v>
      </c>
      <c r="T2711">
        <v>3</v>
      </c>
      <c r="U2711" t="b">
        <v>1</v>
      </c>
    </row>
    <row r="2712" spans="1:21" x14ac:dyDescent="0.25">
      <c r="A2712" t="s">
        <v>4156</v>
      </c>
      <c r="B2712" s="1">
        <v>41859</v>
      </c>
      <c r="C2712">
        <v>8</v>
      </c>
      <c r="D2712">
        <v>8</v>
      </c>
      <c r="E2712">
        <v>2014</v>
      </c>
      <c r="F2712" s="1">
        <v>41859</v>
      </c>
      <c r="G2712" t="s">
        <v>4157</v>
      </c>
      <c r="H2712" t="s">
        <v>23</v>
      </c>
      <c r="I2712" t="s">
        <v>24</v>
      </c>
      <c r="J2712" t="s">
        <v>24</v>
      </c>
      <c r="K2712" t="s">
        <v>25</v>
      </c>
      <c r="L2712" t="s">
        <v>70</v>
      </c>
      <c r="M2712" t="s">
        <v>27</v>
      </c>
      <c r="N2712" t="s">
        <v>28</v>
      </c>
      <c r="O2712" t="s">
        <v>54</v>
      </c>
      <c r="P2712" t="s">
        <v>775</v>
      </c>
      <c r="Q2712">
        <v>1</v>
      </c>
      <c r="R2712">
        <v>30</v>
      </c>
      <c r="S2712">
        <v>-23</v>
      </c>
      <c r="T2712">
        <v>2</v>
      </c>
      <c r="U2712" t="b">
        <v>0</v>
      </c>
    </row>
    <row r="2713" spans="1:21" x14ac:dyDescent="0.25">
      <c r="A2713" t="s">
        <v>4158</v>
      </c>
      <c r="B2713" s="1">
        <v>41859</v>
      </c>
      <c r="C2713">
        <v>8</v>
      </c>
      <c r="D2713">
        <v>8</v>
      </c>
      <c r="E2713">
        <v>2014</v>
      </c>
      <c r="F2713" s="1">
        <v>41859</v>
      </c>
      <c r="G2713" t="s">
        <v>1356</v>
      </c>
      <c r="H2713" t="s">
        <v>44</v>
      </c>
      <c r="I2713" t="s">
        <v>85</v>
      </c>
      <c r="J2713" t="s">
        <v>86</v>
      </c>
      <c r="K2713" t="s">
        <v>47</v>
      </c>
      <c r="L2713" t="s">
        <v>70</v>
      </c>
      <c r="M2713" t="s">
        <v>38</v>
      </c>
      <c r="N2713" t="s">
        <v>28</v>
      </c>
      <c r="O2713" t="s">
        <v>48</v>
      </c>
      <c r="P2713" t="s">
        <v>53</v>
      </c>
      <c r="Q2713">
        <v>0</v>
      </c>
      <c r="R2713">
        <v>37</v>
      </c>
      <c r="S2713">
        <v>0</v>
      </c>
      <c r="T2713">
        <v>3</v>
      </c>
      <c r="U2713" t="b">
        <v>1</v>
      </c>
    </row>
    <row r="2714" spans="1:21" x14ac:dyDescent="0.25">
      <c r="A2714" t="s">
        <v>4158</v>
      </c>
      <c r="B2714" s="1">
        <v>41859</v>
      </c>
      <c r="C2714">
        <v>8</v>
      </c>
      <c r="D2714">
        <v>8</v>
      </c>
      <c r="E2714">
        <v>2014</v>
      </c>
      <c r="F2714" s="1">
        <v>41859</v>
      </c>
      <c r="G2714" t="s">
        <v>1356</v>
      </c>
      <c r="H2714" t="s">
        <v>44</v>
      </c>
      <c r="I2714" t="s">
        <v>85</v>
      </c>
      <c r="J2714" t="s">
        <v>86</v>
      </c>
      <c r="K2714" t="s">
        <v>47</v>
      </c>
      <c r="L2714" t="s">
        <v>70</v>
      </c>
      <c r="M2714" t="s">
        <v>38</v>
      </c>
      <c r="N2714" t="s">
        <v>56</v>
      </c>
      <c r="O2714" t="s">
        <v>81</v>
      </c>
      <c r="P2714" t="s">
        <v>4159</v>
      </c>
      <c r="Q2714">
        <v>0</v>
      </c>
      <c r="R2714">
        <v>292</v>
      </c>
      <c r="S2714">
        <v>114</v>
      </c>
      <c r="T2714">
        <v>7</v>
      </c>
      <c r="U2714" t="b">
        <v>0</v>
      </c>
    </row>
    <row r="2715" spans="1:21" x14ac:dyDescent="0.25">
      <c r="A2715" t="s">
        <v>4160</v>
      </c>
      <c r="B2715" s="1">
        <v>41859</v>
      </c>
      <c r="C2715">
        <v>8</v>
      </c>
      <c r="D2715">
        <v>8</v>
      </c>
      <c r="E2715">
        <v>2014</v>
      </c>
      <c r="F2715" s="1">
        <v>41859</v>
      </c>
      <c r="G2715" t="s">
        <v>2201</v>
      </c>
      <c r="H2715" t="s">
        <v>126</v>
      </c>
      <c r="I2715" t="s">
        <v>127</v>
      </c>
      <c r="J2715" t="s">
        <v>127</v>
      </c>
      <c r="K2715" t="s">
        <v>25</v>
      </c>
      <c r="L2715" t="s">
        <v>37</v>
      </c>
      <c r="M2715" t="s">
        <v>38</v>
      </c>
      <c r="N2715" t="s">
        <v>28</v>
      </c>
      <c r="O2715" t="s">
        <v>90</v>
      </c>
      <c r="P2715" t="s">
        <v>4161</v>
      </c>
      <c r="Q2715">
        <v>1</v>
      </c>
      <c r="R2715">
        <v>747</v>
      </c>
      <c r="S2715">
        <v>-269</v>
      </c>
      <c r="T2715">
        <v>3</v>
      </c>
      <c r="U2715" t="b">
        <v>1</v>
      </c>
    </row>
    <row r="2716" spans="1:21" x14ac:dyDescent="0.25">
      <c r="A2716" t="s">
        <v>4160</v>
      </c>
      <c r="B2716" s="1">
        <v>41859</v>
      </c>
      <c r="C2716">
        <v>8</v>
      </c>
      <c r="D2716">
        <v>8</v>
      </c>
      <c r="E2716">
        <v>2014</v>
      </c>
      <c r="F2716" s="1">
        <v>41859</v>
      </c>
      <c r="G2716" t="s">
        <v>2201</v>
      </c>
      <c r="H2716" t="s">
        <v>126</v>
      </c>
      <c r="I2716" t="s">
        <v>127</v>
      </c>
      <c r="J2716" t="s">
        <v>127</v>
      </c>
      <c r="K2716" t="s">
        <v>25</v>
      </c>
      <c r="L2716" t="s">
        <v>37</v>
      </c>
      <c r="M2716" t="s">
        <v>38</v>
      </c>
      <c r="N2716" t="s">
        <v>28</v>
      </c>
      <c r="O2716" t="s">
        <v>151</v>
      </c>
      <c r="P2716" t="s">
        <v>2919</v>
      </c>
      <c r="Q2716">
        <v>1</v>
      </c>
      <c r="R2716">
        <v>29</v>
      </c>
      <c r="S2716">
        <v>-4</v>
      </c>
      <c r="T2716">
        <v>5</v>
      </c>
      <c r="U2716" t="b">
        <v>0</v>
      </c>
    </row>
    <row r="2717" spans="1:21" x14ac:dyDescent="0.25">
      <c r="A2717" t="s">
        <v>4162</v>
      </c>
      <c r="B2717" s="1">
        <v>41859</v>
      </c>
      <c r="C2717">
        <v>8</v>
      </c>
      <c r="D2717">
        <v>8</v>
      </c>
      <c r="E2717">
        <v>2014</v>
      </c>
      <c r="F2717" s="1">
        <v>41859</v>
      </c>
      <c r="G2717" t="s">
        <v>353</v>
      </c>
      <c r="H2717" t="s">
        <v>33</v>
      </c>
      <c r="I2717" t="s">
        <v>34</v>
      </c>
      <c r="J2717" t="s">
        <v>770</v>
      </c>
      <c r="K2717" t="s">
        <v>36</v>
      </c>
      <c r="L2717" t="s">
        <v>26</v>
      </c>
      <c r="M2717" t="s">
        <v>38</v>
      </c>
      <c r="N2717" t="s">
        <v>28</v>
      </c>
      <c r="O2717" t="s">
        <v>54</v>
      </c>
      <c r="P2717" t="s">
        <v>1513</v>
      </c>
      <c r="Q2717">
        <v>0</v>
      </c>
      <c r="R2717">
        <v>561</v>
      </c>
      <c r="S2717">
        <v>212</v>
      </c>
      <c r="T2717">
        <v>3</v>
      </c>
      <c r="U2717" t="b">
        <v>1</v>
      </c>
    </row>
    <row r="2718" spans="1:21" x14ac:dyDescent="0.25">
      <c r="A2718" t="s">
        <v>4162</v>
      </c>
      <c r="B2718" s="1">
        <v>41859</v>
      </c>
      <c r="C2718">
        <v>8</v>
      </c>
      <c r="D2718">
        <v>8</v>
      </c>
      <c r="E2718">
        <v>2014</v>
      </c>
      <c r="F2718" s="1">
        <v>41859</v>
      </c>
      <c r="G2718" t="s">
        <v>353</v>
      </c>
      <c r="H2718" t="s">
        <v>33</v>
      </c>
      <c r="I2718" t="s">
        <v>34</v>
      </c>
      <c r="J2718" t="s">
        <v>770</v>
      </c>
      <c r="K2718" t="s">
        <v>36</v>
      </c>
      <c r="L2718" t="s">
        <v>26</v>
      </c>
      <c r="M2718" t="s">
        <v>38</v>
      </c>
      <c r="N2718" t="s">
        <v>28</v>
      </c>
      <c r="O2718" t="s">
        <v>54</v>
      </c>
      <c r="P2718" t="s">
        <v>697</v>
      </c>
      <c r="Q2718">
        <v>0</v>
      </c>
      <c r="R2718">
        <v>119</v>
      </c>
      <c r="S2718">
        <v>-5</v>
      </c>
      <c r="T2718">
        <v>8</v>
      </c>
      <c r="U2718" t="b">
        <v>0</v>
      </c>
    </row>
    <row r="2719" spans="1:21" x14ac:dyDescent="0.25">
      <c r="A2719" t="s">
        <v>4163</v>
      </c>
      <c r="B2719" s="1">
        <v>41860</v>
      </c>
      <c r="C2719">
        <v>9</v>
      </c>
      <c r="D2719">
        <v>8</v>
      </c>
      <c r="E2719">
        <v>2014</v>
      </c>
      <c r="F2719" s="1">
        <v>41860</v>
      </c>
      <c r="G2719" t="s">
        <v>1860</v>
      </c>
      <c r="H2719" t="s">
        <v>61</v>
      </c>
      <c r="I2719" t="s">
        <v>687</v>
      </c>
      <c r="J2719" t="s">
        <v>4164</v>
      </c>
      <c r="K2719" t="s">
        <v>36</v>
      </c>
      <c r="L2719" t="s">
        <v>37</v>
      </c>
      <c r="M2719" t="s">
        <v>38</v>
      </c>
      <c r="N2719" t="s">
        <v>71</v>
      </c>
      <c r="O2719" t="s">
        <v>74</v>
      </c>
      <c r="P2719" t="s">
        <v>1255</v>
      </c>
      <c r="Q2719">
        <v>0</v>
      </c>
      <c r="R2719">
        <v>157</v>
      </c>
      <c r="S2719">
        <v>24</v>
      </c>
      <c r="T2719">
        <v>3</v>
      </c>
      <c r="U2719" t="b">
        <v>0</v>
      </c>
    </row>
    <row r="2720" spans="1:21" x14ac:dyDescent="0.25">
      <c r="A2720" t="s">
        <v>4163</v>
      </c>
      <c r="B2720" s="1">
        <v>41860</v>
      </c>
      <c r="C2720">
        <v>9</v>
      </c>
      <c r="D2720">
        <v>8</v>
      </c>
      <c r="E2720">
        <v>2014</v>
      </c>
      <c r="F2720" s="1">
        <v>41860</v>
      </c>
      <c r="G2720" t="s">
        <v>1860</v>
      </c>
      <c r="H2720" t="s">
        <v>61</v>
      </c>
      <c r="I2720" t="s">
        <v>687</v>
      </c>
      <c r="J2720" t="s">
        <v>4164</v>
      </c>
      <c r="K2720" t="s">
        <v>36</v>
      </c>
      <c r="L2720" t="s">
        <v>37</v>
      </c>
      <c r="M2720" t="s">
        <v>38</v>
      </c>
      <c r="N2720" t="s">
        <v>28</v>
      </c>
      <c r="O2720" t="s">
        <v>39</v>
      </c>
      <c r="P2720" t="s">
        <v>3416</v>
      </c>
      <c r="Q2720">
        <v>0</v>
      </c>
      <c r="R2720">
        <v>41</v>
      </c>
      <c r="S2720">
        <v>6</v>
      </c>
      <c r="T2720">
        <v>3</v>
      </c>
      <c r="U2720" t="b">
        <v>1</v>
      </c>
    </row>
    <row r="2721" spans="1:21" x14ac:dyDescent="0.25">
      <c r="A2721" t="s">
        <v>4165</v>
      </c>
      <c r="B2721" s="1">
        <v>41860</v>
      </c>
      <c r="C2721">
        <v>9</v>
      </c>
      <c r="D2721">
        <v>8</v>
      </c>
      <c r="E2721">
        <v>2014</v>
      </c>
      <c r="F2721" s="1">
        <v>41860</v>
      </c>
      <c r="G2721" t="s">
        <v>785</v>
      </c>
      <c r="H2721" t="s">
        <v>215</v>
      </c>
      <c r="I2721" t="s">
        <v>3117</v>
      </c>
      <c r="J2721" t="s">
        <v>4166</v>
      </c>
      <c r="K2721" t="s">
        <v>36</v>
      </c>
      <c r="L2721" t="s">
        <v>26</v>
      </c>
      <c r="M2721" t="s">
        <v>38</v>
      </c>
      <c r="N2721" t="s">
        <v>28</v>
      </c>
      <c r="O2721" t="s">
        <v>151</v>
      </c>
      <c r="P2721" t="s">
        <v>3567</v>
      </c>
      <c r="Q2721">
        <v>0</v>
      </c>
      <c r="R2721">
        <v>77</v>
      </c>
      <c r="S2721">
        <v>30</v>
      </c>
      <c r="T2721">
        <v>7</v>
      </c>
      <c r="U2721" t="b">
        <v>1</v>
      </c>
    </row>
    <row r="2722" spans="1:21" x14ac:dyDescent="0.25">
      <c r="A2722" t="s">
        <v>4167</v>
      </c>
      <c r="B2722" s="1">
        <v>41860</v>
      </c>
      <c r="C2722">
        <v>9</v>
      </c>
      <c r="D2722">
        <v>8</v>
      </c>
      <c r="E2722">
        <v>2014</v>
      </c>
      <c r="F2722" s="1">
        <v>41860</v>
      </c>
      <c r="G2722" t="s">
        <v>79</v>
      </c>
      <c r="H2722" t="s">
        <v>33</v>
      </c>
      <c r="I2722" t="s">
        <v>313</v>
      </c>
      <c r="J2722" t="s">
        <v>4168</v>
      </c>
      <c r="K2722" t="s">
        <v>36</v>
      </c>
      <c r="L2722" t="s">
        <v>70</v>
      </c>
      <c r="M2722" t="s">
        <v>27</v>
      </c>
      <c r="N2722" t="s">
        <v>28</v>
      </c>
      <c r="O2722" t="s">
        <v>48</v>
      </c>
      <c r="P2722" t="s">
        <v>970</v>
      </c>
      <c r="Q2722">
        <v>0</v>
      </c>
      <c r="R2722">
        <v>290</v>
      </c>
      <c r="S2722">
        <v>110</v>
      </c>
      <c r="T2722">
        <v>9</v>
      </c>
      <c r="U2722" t="b">
        <v>1</v>
      </c>
    </row>
    <row r="2723" spans="1:21" x14ac:dyDescent="0.25">
      <c r="A2723" t="s">
        <v>4167</v>
      </c>
      <c r="B2723" s="1">
        <v>41860</v>
      </c>
      <c r="C2723">
        <v>9</v>
      </c>
      <c r="D2723">
        <v>8</v>
      </c>
      <c r="E2723">
        <v>2014</v>
      </c>
      <c r="F2723" s="1">
        <v>41860</v>
      </c>
      <c r="G2723" t="s">
        <v>79</v>
      </c>
      <c r="H2723" t="s">
        <v>33</v>
      </c>
      <c r="I2723" t="s">
        <v>313</v>
      </c>
      <c r="J2723" t="s">
        <v>4168</v>
      </c>
      <c r="K2723" t="s">
        <v>36</v>
      </c>
      <c r="L2723" t="s">
        <v>70</v>
      </c>
      <c r="M2723" t="s">
        <v>27</v>
      </c>
      <c r="N2723" t="s">
        <v>28</v>
      </c>
      <c r="O2723" t="s">
        <v>39</v>
      </c>
      <c r="P2723" t="s">
        <v>4052</v>
      </c>
      <c r="Q2723">
        <v>0</v>
      </c>
      <c r="R2723">
        <v>122</v>
      </c>
      <c r="S2723">
        <v>11</v>
      </c>
      <c r="T2723">
        <v>4</v>
      </c>
      <c r="U2723" t="b">
        <v>0</v>
      </c>
    </row>
    <row r="2724" spans="1:21" x14ac:dyDescent="0.25">
      <c r="A2724" t="s">
        <v>4167</v>
      </c>
      <c r="B2724" s="1">
        <v>41860</v>
      </c>
      <c r="C2724">
        <v>9</v>
      </c>
      <c r="D2724">
        <v>8</v>
      </c>
      <c r="E2724">
        <v>2014</v>
      </c>
      <c r="F2724" s="1">
        <v>41860</v>
      </c>
      <c r="G2724" t="s">
        <v>79</v>
      </c>
      <c r="H2724" t="s">
        <v>33</v>
      </c>
      <c r="I2724" t="s">
        <v>313</v>
      </c>
      <c r="J2724" t="s">
        <v>4168</v>
      </c>
      <c r="K2724" t="s">
        <v>36</v>
      </c>
      <c r="L2724" t="s">
        <v>70</v>
      </c>
      <c r="M2724" t="s">
        <v>27</v>
      </c>
      <c r="N2724" t="s">
        <v>28</v>
      </c>
      <c r="O2724" t="s">
        <v>54</v>
      </c>
      <c r="P2724" t="s">
        <v>650</v>
      </c>
      <c r="Q2724">
        <v>0</v>
      </c>
      <c r="R2724">
        <v>29</v>
      </c>
      <c r="S2724">
        <v>9</v>
      </c>
      <c r="T2724">
        <v>3</v>
      </c>
      <c r="U2724" t="b">
        <v>1</v>
      </c>
    </row>
    <row r="2725" spans="1:21" x14ac:dyDescent="0.25">
      <c r="A2725" t="s">
        <v>4167</v>
      </c>
      <c r="B2725" s="1">
        <v>41860</v>
      </c>
      <c r="C2725">
        <v>9</v>
      </c>
      <c r="D2725">
        <v>8</v>
      </c>
      <c r="E2725">
        <v>2014</v>
      </c>
      <c r="F2725" s="1">
        <v>41860</v>
      </c>
      <c r="G2725" t="s">
        <v>79</v>
      </c>
      <c r="H2725" t="s">
        <v>33</v>
      </c>
      <c r="I2725" t="s">
        <v>313</v>
      </c>
      <c r="J2725" t="s">
        <v>4168</v>
      </c>
      <c r="K2725" t="s">
        <v>36</v>
      </c>
      <c r="L2725" t="s">
        <v>70</v>
      </c>
      <c r="M2725" t="s">
        <v>27</v>
      </c>
      <c r="N2725" t="s">
        <v>56</v>
      </c>
      <c r="O2725" t="s">
        <v>185</v>
      </c>
      <c r="P2725" t="s">
        <v>4169</v>
      </c>
      <c r="Q2725">
        <v>0</v>
      </c>
      <c r="R2725">
        <v>1514</v>
      </c>
      <c r="S2725">
        <v>742</v>
      </c>
      <c r="T2725">
        <v>4</v>
      </c>
      <c r="U2725" t="b">
        <v>1</v>
      </c>
    </row>
    <row r="2726" spans="1:21" x14ac:dyDescent="0.25">
      <c r="A2726" t="s">
        <v>4170</v>
      </c>
      <c r="B2726" s="1">
        <v>41861</v>
      </c>
      <c r="C2726">
        <v>10</v>
      </c>
      <c r="D2726">
        <v>8</v>
      </c>
      <c r="E2726">
        <v>2014</v>
      </c>
      <c r="F2726" s="1">
        <v>41861</v>
      </c>
      <c r="G2726" t="s">
        <v>980</v>
      </c>
      <c r="H2726" t="s">
        <v>33</v>
      </c>
      <c r="I2726" t="s">
        <v>528</v>
      </c>
      <c r="J2726" t="s">
        <v>529</v>
      </c>
      <c r="K2726" t="s">
        <v>36</v>
      </c>
      <c r="L2726" t="s">
        <v>37</v>
      </c>
      <c r="M2726" t="s">
        <v>27</v>
      </c>
      <c r="N2726" t="s">
        <v>71</v>
      </c>
      <c r="O2726" t="s">
        <v>72</v>
      </c>
      <c r="P2726" t="s">
        <v>1062</v>
      </c>
      <c r="Q2726">
        <v>1</v>
      </c>
      <c r="R2726">
        <v>50</v>
      </c>
      <c r="S2726">
        <v>-49</v>
      </c>
      <c r="T2726">
        <v>1</v>
      </c>
      <c r="U2726" t="b">
        <v>1</v>
      </c>
    </row>
    <row r="2727" spans="1:21" x14ac:dyDescent="0.25">
      <c r="A2727" t="s">
        <v>4171</v>
      </c>
      <c r="B2727" s="1">
        <v>41861</v>
      </c>
      <c r="C2727">
        <v>10</v>
      </c>
      <c r="D2727">
        <v>8</v>
      </c>
      <c r="E2727">
        <v>2014</v>
      </c>
      <c r="F2727" s="1">
        <v>41861</v>
      </c>
      <c r="G2727" t="s">
        <v>2311</v>
      </c>
      <c r="H2727" t="s">
        <v>67</v>
      </c>
      <c r="I2727" t="s">
        <v>68</v>
      </c>
      <c r="J2727" t="s">
        <v>255</v>
      </c>
      <c r="K2727" t="s">
        <v>25</v>
      </c>
      <c r="L2727" t="s">
        <v>37</v>
      </c>
      <c r="M2727" t="s">
        <v>38</v>
      </c>
      <c r="N2727" t="s">
        <v>71</v>
      </c>
      <c r="O2727" t="s">
        <v>74</v>
      </c>
      <c r="P2727" t="s">
        <v>1409</v>
      </c>
      <c r="Q2727">
        <v>0</v>
      </c>
      <c r="R2727">
        <v>41</v>
      </c>
      <c r="S2727">
        <v>10</v>
      </c>
      <c r="T2727">
        <v>1</v>
      </c>
      <c r="U2727" t="b">
        <v>0</v>
      </c>
    </row>
    <row r="2728" spans="1:21" x14ac:dyDescent="0.25">
      <c r="A2728" t="s">
        <v>4170</v>
      </c>
      <c r="B2728" s="1">
        <v>41861</v>
      </c>
      <c r="C2728">
        <v>10</v>
      </c>
      <c r="D2728">
        <v>8</v>
      </c>
      <c r="E2728">
        <v>2014</v>
      </c>
      <c r="F2728" s="1">
        <v>41861</v>
      </c>
      <c r="G2728" t="s">
        <v>980</v>
      </c>
      <c r="H2728" t="s">
        <v>33</v>
      </c>
      <c r="I2728" t="s">
        <v>528</v>
      </c>
      <c r="J2728" t="s">
        <v>529</v>
      </c>
      <c r="K2728" t="s">
        <v>36</v>
      </c>
      <c r="L2728" t="s">
        <v>37</v>
      </c>
      <c r="M2728" t="s">
        <v>27</v>
      </c>
      <c r="N2728" t="s">
        <v>28</v>
      </c>
      <c r="O2728" t="s">
        <v>227</v>
      </c>
      <c r="P2728" t="s">
        <v>4172</v>
      </c>
      <c r="Q2728">
        <v>1</v>
      </c>
      <c r="R2728">
        <v>10</v>
      </c>
      <c r="S2728">
        <v>-8</v>
      </c>
      <c r="T2728">
        <v>2</v>
      </c>
      <c r="U2728" t="b">
        <v>0</v>
      </c>
    </row>
    <row r="2729" spans="1:21" x14ac:dyDescent="0.25">
      <c r="A2729" t="s">
        <v>4170</v>
      </c>
      <c r="B2729" s="1">
        <v>41861</v>
      </c>
      <c r="C2729">
        <v>10</v>
      </c>
      <c r="D2729">
        <v>8</v>
      </c>
      <c r="E2729">
        <v>2014</v>
      </c>
      <c r="F2729" s="1">
        <v>41861</v>
      </c>
      <c r="G2729" t="s">
        <v>980</v>
      </c>
      <c r="H2729" t="s">
        <v>33</v>
      </c>
      <c r="I2729" t="s">
        <v>528</v>
      </c>
      <c r="J2729" t="s">
        <v>529</v>
      </c>
      <c r="K2729" t="s">
        <v>36</v>
      </c>
      <c r="L2729" t="s">
        <v>37</v>
      </c>
      <c r="M2729" t="s">
        <v>27</v>
      </c>
      <c r="N2729" t="s">
        <v>56</v>
      </c>
      <c r="O2729" t="s">
        <v>104</v>
      </c>
      <c r="P2729" t="s">
        <v>2755</v>
      </c>
      <c r="Q2729">
        <v>1</v>
      </c>
      <c r="R2729">
        <v>108</v>
      </c>
      <c r="S2729">
        <v>-13</v>
      </c>
      <c r="T2729">
        <v>3</v>
      </c>
      <c r="U2729" t="b">
        <v>0</v>
      </c>
    </row>
    <row r="2730" spans="1:21" x14ac:dyDescent="0.25">
      <c r="A2730" t="s">
        <v>4173</v>
      </c>
      <c r="B2730" s="1">
        <v>41862</v>
      </c>
      <c r="C2730">
        <v>11</v>
      </c>
      <c r="D2730">
        <v>8</v>
      </c>
      <c r="E2730">
        <v>2014</v>
      </c>
      <c r="F2730" s="1">
        <v>41862</v>
      </c>
      <c r="G2730" t="s">
        <v>2186</v>
      </c>
      <c r="H2730" t="s">
        <v>67</v>
      </c>
      <c r="I2730" t="s">
        <v>496</v>
      </c>
      <c r="J2730" t="s">
        <v>2074</v>
      </c>
      <c r="K2730" t="s">
        <v>25</v>
      </c>
      <c r="L2730" t="s">
        <v>37</v>
      </c>
      <c r="M2730" t="s">
        <v>27</v>
      </c>
      <c r="N2730" t="s">
        <v>71</v>
      </c>
      <c r="O2730" t="s">
        <v>295</v>
      </c>
      <c r="P2730" t="s">
        <v>2963</v>
      </c>
      <c r="Q2730">
        <v>0</v>
      </c>
      <c r="R2730">
        <v>31</v>
      </c>
      <c r="S2730">
        <v>6</v>
      </c>
      <c r="T2730">
        <v>2</v>
      </c>
      <c r="U2730" t="b">
        <v>1</v>
      </c>
    </row>
    <row r="2731" spans="1:21" x14ac:dyDescent="0.25">
      <c r="A2731" t="s">
        <v>4174</v>
      </c>
      <c r="B2731" s="1">
        <v>41862</v>
      </c>
      <c r="C2731">
        <v>11</v>
      </c>
      <c r="D2731">
        <v>8</v>
      </c>
      <c r="E2731">
        <v>2014</v>
      </c>
      <c r="F2731" s="1">
        <v>41862</v>
      </c>
      <c r="G2731" t="s">
        <v>4175</v>
      </c>
      <c r="H2731" t="s">
        <v>33</v>
      </c>
      <c r="I2731" t="s">
        <v>234</v>
      </c>
      <c r="J2731" t="s">
        <v>354</v>
      </c>
      <c r="K2731" t="s">
        <v>36</v>
      </c>
      <c r="L2731" t="s">
        <v>26</v>
      </c>
      <c r="M2731" t="s">
        <v>27</v>
      </c>
      <c r="N2731" t="s">
        <v>28</v>
      </c>
      <c r="O2731" t="s">
        <v>54</v>
      </c>
      <c r="P2731" t="s">
        <v>2089</v>
      </c>
      <c r="Q2731">
        <v>0</v>
      </c>
      <c r="R2731">
        <v>637</v>
      </c>
      <c r="S2731">
        <v>113</v>
      </c>
      <c r="T2731">
        <v>5</v>
      </c>
      <c r="U2731" t="b">
        <v>0</v>
      </c>
    </row>
    <row r="2732" spans="1:21" x14ac:dyDescent="0.25">
      <c r="A2732" t="s">
        <v>4174</v>
      </c>
      <c r="B2732" s="1">
        <v>41862</v>
      </c>
      <c r="C2732">
        <v>11</v>
      </c>
      <c r="D2732">
        <v>8</v>
      </c>
      <c r="E2732">
        <v>2014</v>
      </c>
      <c r="F2732" s="1">
        <v>41862</v>
      </c>
      <c r="G2732" t="s">
        <v>4175</v>
      </c>
      <c r="H2732" t="s">
        <v>33</v>
      </c>
      <c r="I2732" t="s">
        <v>234</v>
      </c>
      <c r="J2732" t="s">
        <v>354</v>
      </c>
      <c r="K2732" t="s">
        <v>36</v>
      </c>
      <c r="L2732" t="s">
        <v>26</v>
      </c>
      <c r="M2732" t="s">
        <v>27</v>
      </c>
      <c r="N2732" t="s">
        <v>56</v>
      </c>
      <c r="O2732" t="s">
        <v>104</v>
      </c>
      <c r="P2732" t="s">
        <v>3532</v>
      </c>
      <c r="Q2732">
        <v>0</v>
      </c>
      <c r="R2732">
        <v>67</v>
      </c>
      <c r="S2732">
        <v>19</v>
      </c>
      <c r="T2732">
        <v>1</v>
      </c>
      <c r="U2732" t="b">
        <v>0</v>
      </c>
    </row>
    <row r="2733" spans="1:21" x14ac:dyDescent="0.25">
      <c r="A2733" t="s">
        <v>4176</v>
      </c>
      <c r="B2733" s="1">
        <v>41862</v>
      </c>
      <c r="C2733">
        <v>11</v>
      </c>
      <c r="D2733">
        <v>8</v>
      </c>
      <c r="E2733">
        <v>2014</v>
      </c>
      <c r="F2733" s="1">
        <v>41862</v>
      </c>
      <c r="G2733" t="s">
        <v>2258</v>
      </c>
      <c r="H2733" t="s">
        <v>120</v>
      </c>
      <c r="I2733" t="s">
        <v>221</v>
      </c>
      <c r="J2733" t="s">
        <v>222</v>
      </c>
      <c r="K2733" t="s">
        <v>47</v>
      </c>
      <c r="L2733" t="s">
        <v>37</v>
      </c>
      <c r="M2733" t="s">
        <v>38</v>
      </c>
      <c r="N2733" t="s">
        <v>71</v>
      </c>
      <c r="O2733" t="s">
        <v>72</v>
      </c>
      <c r="P2733" t="s">
        <v>4177</v>
      </c>
      <c r="Q2733">
        <v>0</v>
      </c>
      <c r="R2733">
        <v>377</v>
      </c>
      <c r="S2733">
        <v>49</v>
      </c>
      <c r="T2733">
        <v>3</v>
      </c>
      <c r="U2733" t="b">
        <v>1</v>
      </c>
    </row>
    <row r="2734" spans="1:21" x14ac:dyDescent="0.25">
      <c r="A2734" t="s">
        <v>4176</v>
      </c>
      <c r="B2734" s="1">
        <v>41862</v>
      </c>
      <c r="C2734">
        <v>11</v>
      </c>
      <c r="D2734">
        <v>8</v>
      </c>
      <c r="E2734">
        <v>2014</v>
      </c>
      <c r="F2734" s="1">
        <v>41862</v>
      </c>
      <c r="G2734" t="s">
        <v>2258</v>
      </c>
      <c r="H2734" t="s">
        <v>120</v>
      </c>
      <c r="I2734" t="s">
        <v>221</v>
      </c>
      <c r="J2734" t="s">
        <v>222</v>
      </c>
      <c r="K2734" t="s">
        <v>47</v>
      </c>
      <c r="L2734" t="s">
        <v>37</v>
      </c>
      <c r="M2734" t="s">
        <v>38</v>
      </c>
      <c r="N2734" t="s">
        <v>28</v>
      </c>
      <c r="O2734" t="s">
        <v>48</v>
      </c>
      <c r="P2734" t="s">
        <v>2190</v>
      </c>
      <c r="Q2734">
        <v>0</v>
      </c>
      <c r="R2734">
        <v>152</v>
      </c>
      <c r="S2734">
        <v>50</v>
      </c>
      <c r="T2734">
        <v>6</v>
      </c>
      <c r="U2734" t="b">
        <v>1</v>
      </c>
    </row>
    <row r="2735" spans="1:21" x14ac:dyDescent="0.25">
      <c r="A2735" t="s">
        <v>4178</v>
      </c>
      <c r="B2735" s="1">
        <v>41862</v>
      </c>
      <c r="C2735">
        <v>11</v>
      </c>
      <c r="D2735">
        <v>8</v>
      </c>
      <c r="E2735">
        <v>2014</v>
      </c>
      <c r="F2735" s="1">
        <v>41862</v>
      </c>
      <c r="G2735" t="s">
        <v>1788</v>
      </c>
      <c r="H2735" t="s">
        <v>120</v>
      </c>
      <c r="I2735" t="s">
        <v>221</v>
      </c>
      <c r="J2735" t="s">
        <v>222</v>
      </c>
      <c r="K2735" t="s">
        <v>47</v>
      </c>
      <c r="L2735" t="s">
        <v>70</v>
      </c>
      <c r="M2735" t="s">
        <v>38</v>
      </c>
      <c r="N2735" t="s">
        <v>56</v>
      </c>
      <c r="O2735" t="s">
        <v>104</v>
      </c>
      <c r="P2735" t="s">
        <v>1591</v>
      </c>
      <c r="Q2735">
        <v>0</v>
      </c>
      <c r="R2735">
        <v>869</v>
      </c>
      <c r="S2735">
        <v>367</v>
      </c>
      <c r="T2735">
        <v>7</v>
      </c>
      <c r="U2735" t="b">
        <v>1</v>
      </c>
    </row>
    <row r="2736" spans="1:21" x14ac:dyDescent="0.25">
      <c r="A2736" t="s">
        <v>4179</v>
      </c>
      <c r="B2736" s="1">
        <v>41863</v>
      </c>
      <c r="C2736">
        <v>12</v>
      </c>
      <c r="D2736">
        <v>8</v>
      </c>
      <c r="E2736">
        <v>2014</v>
      </c>
      <c r="F2736" s="1">
        <v>41863</v>
      </c>
      <c r="G2736" t="s">
        <v>3857</v>
      </c>
      <c r="H2736" t="s">
        <v>33</v>
      </c>
      <c r="I2736" t="s">
        <v>372</v>
      </c>
      <c r="J2736" t="s">
        <v>959</v>
      </c>
      <c r="K2736" t="s">
        <v>36</v>
      </c>
      <c r="L2736" t="s">
        <v>37</v>
      </c>
      <c r="M2736" t="s">
        <v>98</v>
      </c>
      <c r="N2736" t="s">
        <v>28</v>
      </c>
      <c r="O2736" t="s">
        <v>54</v>
      </c>
      <c r="P2736" t="s">
        <v>908</v>
      </c>
      <c r="Q2736">
        <v>0</v>
      </c>
      <c r="R2736">
        <v>34</v>
      </c>
      <c r="S2736">
        <v>13</v>
      </c>
      <c r="T2736">
        <v>2</v>
      </c>
      <c r="U2736" t="b">
        <v>0</v>
      </c>
    </row>
    <row r="2737" spans="1:21" x14ac:dyDescent="0.25">
      <c r="A2737" t="s">
        <v>4180</v>
      </c>
      <c r="B2737" s="1">
        <v>41863</v>
      </c>
      <c r="C2737">
        <v>12</v>
      </c>
      <c r="D2737">
        <v>8</v>
      </c>
      <c r="E2737">
        <v>2014</v>
      </c>
      <c r="F2737" s="1">
        <v>41863</v>
      </c>
      <c r="G2737" t="s">
        <v>2682</v>
      </c>
      <c r="H2737" t="s">
        <v>120</v>
      </c>
      <c r="I2737" t="s">
        <v>241</v>
      </c>
      <c r="J2737" t="s">
        <v>242</v>
      </c>
      <c r="K2737" t="s">
        <v>47</v>
      </c>
      <c r="L2737" t="s">
        <v>37</v>
      </c>
      <c r="M2737" t="s">
        <v>38</v>
      </c>
      <c r="N2737" t="s">
        <v>56</v>
      </c>
      <c r="O2737" t="s">
        <v>185</v>
      </c>
      <c r="P2737" t="s">
        <v>2152</v>
      </c>
      <c r="Q2737">
        <v>0</v>
      </c>
      <c r="R2737">
        <v>245</v>
      </c>
      <c r="S2737">
        <v>20</v>
      </c>
      <c r="T2737">
        <v>2</v>
      </c>
      <c r="U2737" t="b">
        <v>0</v>
      </c>
    </row>
    <row r="2738" spans="1:21" x14ac:dyDescent="0.25">
      <c r="A2738" t="s">
        <v>4181</v>
      </c>
      <c r="B2738" s="1">
        <v>41863</v>
      </c>
      <c r="C2738">
        <v>12</v>
      </c>
      <c r="D2738">
        <v>8</v>
      </c>
      <c r="E2738">
        <v>2014</v>
      </c>
      <c r="F2738" s="1">
        <v>41863</v>
      </c>
      <c r="G2738" t="s">
        <v>1347</v>
      </c>
      <c r="H2738" t="s">
        <v>120</v>
      </c>
      <c r="I2738" t="s">
        <v>778</v>
      </c>
      <c r="J2738" t="s">
        <v>778</v>
      </c>
      <c r="K2738" t="s">
        <v>47</v>
      </c>
      <c r="L2738" t="s">
        <v>37</v>
      </c>
      <c r="M2738" t="s">
        <v>38</v>
      </c>
      <c r="N2738" t="s">
        <v>56</v>
      </c>
      <c r="O2738" t="s">
        <v>185</v>
      </c>
      <c r="P2738" t="s">
        <v>4182</v>
      </c>
      <c r="Q2738">
        <v>0</v>
      </c>
      <c r="R2738">
        <v>433</v>
      </c>
      <c r="S2738">
        <v>26</v>
      </c>
      <c r="T2738">
        <v>3</v>
      </c>
      <c r="U2738" t="b">
        <v>1</v>
      </c>
    </row>
    <row r="2739" spans="1:21" x14ac:dyDescent="0.25">
      <c r="A2739" t="s">
        <v>4181</v>
      </c>
      <c r="B2739" s="1">
        <v>41863</v>
      </c>
      <c r="C2739">
        <v>12</v>
      </c>
      <c r="D2739">
        <v>8</v>
      </c>
      <c r="E2739">
        <v>2014</v>
      </c>
      <c r="F2739" s="1">
        <v>41863</v>
      </c>
      <c r="G2739" t="s">
        <v>1347</v>
      </c>
      <c r="H2739" t="s">
        <v>120</v>
      </c>
      <c r="I2739" t="s">
        <v>778</v>
      </c>
      <c r="J2739" t="s">
        <v>778</v>
      </c>
      <c r="K2739" t="s">
        <v>47</v>
      </c>
      <c r="L2739" t="s">
        <v>37</v>
      </c>
      <c r="M2739" t="s">
        <v>38</v>
      </c>
      <c r="N2739" t="s">
        <v>56</v>
      </c>
      <c r="O2739" t="s">
        <v>104</v>
      </c>
      <c r="P2739" t="s">
        <v>3222</v>
      </c>
      <c r="Q2739">
        <v>0</v>
      </c>
      <c r="R2739">
        <v>245</v>
      </c>
      <c r="S2739">
        <v>-3</v>
      </c>
      <c r="T2739">
        <v>4</v>
      </c>
      <c r="U2739" t="b">
        <v>1</v>
      </c>
    </row>
    <row r="2740" spans="1:21" x14ac:dyDescent="0.25">
      <c r="A2740" t="s">
        <v>4183</v>
      </c>
      <c r="B2740" s="1">
        <v>41863</v>
      </c>
      <c r="C2740">
        <v>12</v>
      </c>
      <c r="D2740">
        <v>8</v>
      </c>
      <c r="E2740">
        <v>2014</v>
      </c>
      <c r="F2740" s="1">
        <v>41863</v>
      </c>
      <c r="G2740" t="s">
        <v>125</v>
      </c>
      <c r="H2740" t="s">
        <v>293</v>
      </c>
      <c r="I2740" t="s">
        <v>216</v>
      </c>
      <c r="J2740" t="s">
        <v>4184</v>
      </c>
      <c r="K2740" t="s">
        <v>36</v>
      </c>
      <c r="L2740" t="s">
        <v>70</v>
      </c>
      <c r="M2740" t="s">
        <v>38</v>
      </c>
      <c r="N2740" t="s">
        <v>71</v>
      </c>
      <c r="O2740" t="s">
        <v>295</v>
      </c>
      <c r="P2740" t="s">
        <v>3114</v>
      </c>
      <c r="Q2740">
        <v>0</v>
      </c>
      <c r="R2740">
        <v>78</v>
      </c>
      <c r="S2740">
        <v>-6</v>
      </c>
      <c r="T2740">
        <v>2</v>
      </c>
      <c r="U2740" t="b">
        <v>1</v>
      </c>
    </row>
    <row r="2741" spans="1:21" x14ac:dyDescent="0.25">
      <c r="A2741" t="s">
        <v>4183</v>
      </c>
      <c r="B2741" s="1">
        <v>41863</v>
      </c>
      <c r="C2741">
        <v>12</v>
      </c>
      <c r="D2741">
        <v>8</v>
      </c>
      <c r="E2741">
        <v>2014</v>
      </c>
      <c r="F2741" s="1">
        <v>41863</v>
      </c>
      <c r="G2741" t="s">
        <v>125</v>
      </c>
      <c r="H2741" t="s">
        <v>293</v>
      </c>
      <c r="I2741" t="s">
        <v>216</v>
      </c>
      <c r="J2741" t="s">
        <v>4184</v>
      </c>
      <c r="K2741" t="s">
        <v>36</v>
      </c>
      <c r="L2741" t="s">
        <v>70</v>
      </c>
      <c r="M2741" t="s">
        <v>38</v>
      </c>
      <c r="N2741" t="s">
        <v>28</v>
      </c>
      <c r="O2741" t="s">
        <v>54</v>
      </c>
      <c r="P2741" t="s">
        <v>1211</v>
      </c>
      <c r="Q2741">
        <v>1</v>
      </c>
      <c r="R2741">
        <v>20</v>
      </c>
      <c r="S2741">
        <v>-18</v>
      </c>
      <c r="T2741">
        <v>2</v>
      </c>
      <c r="U2741" t="b">
        <v>0</v>
      </c>
    </row>
    <row r="2742" spans="1:21" x14ac:dyDescent="0.25">
      <c r="A2742" t="s">
        <v>4183</v>
      </c>
      <c r="B2742" s="1">
        <v>41863</v>
      </c>
      <c r="C2742">
        <v>12</v>
      </c>
      <c r="D2742">
        <v>8</v>
      </c>
      <c r="E2742">
        <v>2014</v>
      </c>
      <c r="F2742" s="1">
        <v>41863</v>
      </c>
      <c r="G2742" t="s">
        <v>125</v>
      </c>
      <c r="H2742" t="s">
        <v>293</v>
      </c>
      <c r="I2742" t="s">
        <v>216</v>
      </c>
      <c r="J2742" t="s">
        <v>4184</v>
      </c>
      <c r="K2742" t="s">
        <v>36</v>
      </c>
      <c r="L2742" t="s">
        <v>70</v>
      </c>
      <c r="M2742" t="s">
        <v>38</v>
      </c>
      <c r="N2742" t="s">
        <v>28</v>
      </c>
      <c r="O2742" t="s">
        <v>183</v>
      </c>
      <c r="P2742" t="s">
        <v>243</v>
      </c>
      <c r="Q2742">
        <v>1</v>
      </c>
      <c r="R2742">
        <v>19</v>
      </c>
      <c r="S2742">
        <v>-1</v>
      </c>
      <c r="T2742">
        <v>1</v>
      </c>
      <c r="U2742" t="b">
        <v>0</v>
      </c>
    </row>
    <row r="2743" spans="1:21" x14ac:dyDescent="0.25">
      <c r="A2743" t="s">
        <v>4185</v>
      </c>
      <c r="B2743" s="1">
        <v>41863</v>
      </c>
      <c r="C2743">
        <v>12</v>
      </c>
      <c r="D2743">
        <v>8</v>
      </c>
      <c r="E2743">
        <v>2014</v>
      </c>
      <c r="F2743" s="1">
        <v>41863</v>
      </c>
      <c r="G2743" t="s">
        <v>103</v>
      </c>
      <c r="H2743" t="s">
        <v>61</v>
      </c>
      <c r="I2743" t="s">
        <v>450</v>
      </c>
      <c r="J2743" t="s">
        <v>4186</v>
      </c>
      <c r="K2743" t="s">
        <v>36</v>
      </c>
      <c r="L2743" t="s">
        <v>70</v>
      </c>
      <c r="M2743" t="s">
        <v>38</v>
      </c>
      <c r="N2743" t="s">
        <v>28</v>
      </c>
      <c r="O2743" t="s">
        <v>90</v>
      </c>
      <c r="P2743" t="s">
        <v>2528</v>
      </c>
      <c r="Q2743">
        <v>0</v>
      </c>
      <c r="R2743">
        <v>1022</v>
      </c>
      <c r="S2743">
        <v>-23</v>
      </c>
      <c r="T2743">
        <v>2</v>
      </c>
      <c r="U2743" t="b">
        <v>0</v>
      </c>
    </row>
    <row r="2744" spans="1:21" x14ac:dyDescent="0.25">
      <c r="A2744" t="s">
        <v>4185</v>
      </c>
      <c r="B2744" s="1">
        <v>41863</v>
      </c>
      <c r="C2744">
        <v>12</v>
      </c>
      <c r="D2744">
        <v>8</v>
      </c>
      <c r="E2744">
        <v>2014</v>
      </c>
      <c r="F2744" s="1">
        <v>41863</v>
      </c>
      <c r="G2744" t="s">
        <v>103</v>
      </c>
      <c r="H2744" t="s">
        <v>61</v>
      </c>
      <c r="I2744" t="s">
        <v>450</v>
      </c>
      <c r="J2744" t="s">
        <v>4186</v>
      </c>
      <c r="K2744" t="s">
        <v>36</v>
      </c>
      <c r="L2744" t="s">
        <v>70</v>
      </c>
      <c r="M2744" t="s">
        <v>38</v>
      </c>
      <c r="N2744" t="s">
        <v>28</v>
      </c>
      <c r="O2744" t="s">
        <v>90</v>
      </c>
      <c r="P2744" t="s">
        <v>4187</v>
      </c>
      <c r="Q2744">
        <v>0</v>
      </c>
      <c r="R2744">
        <v>556</v>
      </c>
      <c r="S2744">
        <v>154</v>
      </c>
      <c r="T2744">
        <v>9</v>
      </c>
      <c r="U2744" t="b">
        <v>1</v>
      </c>
    </row>
    <row r="2745" spans="1:21" x14ac:dyDescent="0.25">
      <c r="A2745" t="s">
        <v>4185</v>
      </c>
      <c r="B2745" s="1">
        <v>41863</v>
      </c>
      <c r="C2745">
        <v>12</v>
      </c>
      <c r="D2745">
        <v>8</v>
      </c>
      <c r="E2745">
        <v>2014</v>
      </c>
      <c r="F2745" s="1">
        <v>41863</v>
      </c>
      <c r="G2745" t="s">
        <v>103</v>
      </c>
      <c r="H2745" t="s">
        <v>61</v>
      </c>
      <c r="I2745" t="s">
        <v>450</v>
      </c>
      <c r="J2745" t="s">
        <v>4186</v>
      </c>
      <c r="K2745" t="s">
        <v>36</v>
      </c>
      <c r="L2745" t="s">
        <v>70</v>
      </c>
      <c r="M2745" t="s">
        <v>38</v>
      </c>
      <c r="N2745" t="s">
        <v>28</v>
      </c>
      <c r="O2745" t="s">
        <v>39</v>
      </c>
      <c r="P2745" t="s">
        <v>2145</v>
      </c>
      <c r="Q2745">
        <v>0</v>
      </c>
      <c r="R2745">
        <v>96</v>
      </c>
      <c r="S2745">
        <v>35</v>
      </c>
      <c r="T2745">
        <v>3</v>
      </c>
      <c r="U2745" t="b">
        <v>1</v>
      </c>
    </row>
    <row r="2746" spans="1:21" x14ac:dyDescent="0.25">
      <c r="A2746" t="s">
        <v>4185</v>
      </c>
      <c r="B2746" s="1">
        <v>41863</v>
      </c>
      <c r="C2746">
        <v>12</v>
      </c>
      <c r="D2746">
        <v>8</v>
      </c>
      <c r="E2746">
        <v>2014</v>
      </c>
      <c r="F2746" s="1">
        <v>41863</v>
      </c>
      <c r="G2746" t="s">
        <v>103</v>
      </c>
      <c r="H2746" t="s">
        <v>61</v>
      </c>
      <c r="I2746" t="s">
        <v>450</v>
      </c>
      <c r="J2746" t="s">
        <v>4186</v>
      </c>
      <c r="K2746" t="s">
        <v>36</v>
      </c>
      <c r="L2746" t="s">
        <v>70</v>
      </c>
      <c r="M2746" t="s">
        <v>38</v>
      </c>
      <c r="N2746" t="s">
        <v>28</v>
      </c>
      <c r="O2746" t="s">
        <v>183</v>
      </c>
      <c r="P2746" t="s">
        <v>3558</v>
      </c>
      <c r="Q2746">
        <v>0</v>
      </c>
      <c r="R2746">
        <v>45</v>
      </c>
      <c r="S2746">
        <v>16</v>
      </c>
      <c r="T2746">
        <v>4</v>
      </c>
      <c r="U2746" t="b">
        <v>1</v>
      </c>
    </row>
    <row r="2747" spans="1:21" x14ac:dyDescent="0.25">
      <c r="A2747" t="s">
        <v>4185</v>
      </c>
      <c r="B2747" s="1">
        <v>41863</v>
      </c>
      <c r="C2747">
        <v>12</v>
      </c>
      <c r="D2747">
        <v>8</v>
      </c>
      <c r="E2747">
        <v>2014</v>
      </c>
      <c r="F2747" s="1">
        <v>41863</v>
      </c>
      <c r="G2747" t="s">
        <v>103</v>
      </c>
      <c r="H2747" t="s">
        <v>61</v>
      </c>
      <c r="I2747" t="s">
        <v>450</v>
      </c>
      <c r="J2747" t="s">
        <v>4186</v>
      </c>
      <c r="K2747" t="s">
        <v>36</v>
      </c>
      <c r="L2747" t="s">
        <v>70</v>
      </c>
      <c r="M2747" t="s">
        <v>38</v>
      </c>
      <c r="N2747" t="s">
        <v>56</v>
      </c>
      <c r="O2747" t="s">
        <v>81</v>
      </c>
      <c r="P2747" t="s">
        <v>300</v>
      </c>
      <c r="Q2747">
        <v>0</v>
      </c>
      <c r="R2747">
        <v>2070</v>
      </c>
      <c r="S2747">
        <v>83</v>
      </c>
      <c r="T2747">
        <v>8</v>
      </c>
      <c r="U2747" t="b">
        <v>1</v>
      </c>
    </row>
    <row r="2748" spans="1:21" x14ac:dyDescent="0.25">
      <c r="A2748" t="s">
        <v>4188</v>
      </c>
      <c r="B2748" s="1">
        <v>41883</v>
      </c>
      <c r="C2748">
        <v>1</v>
      </c>
      <c r="D2748">
        <v>9</v>
      </c>
      <c r="E2748">
        <v>2014</v>
      </c>
      <c r="F2748" s="1">
        <v>41883</v>
      </c>
      <c r="G2748" t="s">
        <v>4189</v>
      </c>
      <c r="H2748" t="s">
        <v>67</v>
      </c>
      <c r="I2748" t="s">
        <v>68</v>
      </c>
      <c r="J2748" t="s">
        <v>2007</v>
      </c>
      <c r="K2748" t="s">
        <v>25</v>
      </c>
      <c r="L2748" t="s">
        <v>37</v>
      </c>
      <c r="M2748" t="s">
        <v>268</v>
      </c>
      <c r="N2748" t="s">
        <v>28</v>
      </c>
      <c r="O2748" t="s">
        <v>39</v>
      </c>
      <c r="P2748" t="s">
        <v>1983</v>
      </c>
      <c r="Q2748">
        <v>0</v>
      </c>
      <c r="R2748">
        <v>111</v>
      </c>
      <c r="S2748">
        <v>11</v>
      </c>
      <c r="T2748">
        <v>9</v>
      </c>
      <c r="U2748" t="b">
        <v>0</v>
      </c>
    </row>
    <row r="2749" spans="1:21" x14ac:dyDescent="0.25">
      <c r="A2749" t="s">
        <v>4190</v>
      </c>
      <c r="B2749" s="1">
        <v>41883</v>
      </c>
      <c r="C2749">
        <v>1</v>
      </c>
      <c r="D2749">
        <v>9</v>
      </c>
      <c r="E2749">
        <v>2014</v>
      </c>
      <c r="F2749" s="1">
        <v>41883</v>
      </c>
      <c r="G2749" t="s">
        <v>2547</v>
      </c>
      <c r="H2749" t="s">
        <v>61</v>
      </c>
      <c r="I2749" t="s">
        <v>108</v>
      </c>
      <c r="J2749" t="s">
        <v>226</v>
      </c>
      <c r="K2749" t="s">
        <v>36</v>
      </c>
      <c r="L2749" t="s">
        <v>70</v>
      </c>
      <c r="M2749" t="s">
        <v>268</v>
      </c>
      <c r="N2749" t="s">
        <v>56</v>
      </c>
      <c r="O2749" t="s">
        <v>57</v>
      </c>
      <c r="P2749" t="s">
        <v>3866</v>
      </c>
      <c r="Q2749">
        <v>0</v>
      </c>
      <c r="R2749">
        <v>1021</v>
      </c>
      <c r="S2749">
        <v>-48</v>
      </c>
      <c r="T2749">
        <v>4</v>
      </c>
      <c r="U2749" t="b">
        <v>1</v>
      </c>
    </row>
    <row r="2750" spans="1:21" x14ac:dyDescent="0.25">
      <c r="A2750" t="s">
        <v>4191</v>
      </c>
      <c r="B2750" s="1">
        <v>41883</v>
      </c>
      <c r="C2750">
        <v>1</v>
      </c>
      <c r="D2750">
        <v>9</v>
      </c>
      <c r="E2750">
        <v>2014</v>
      </c>
      <c r="F2750" s="1">
        <v>41883</v>
      </c>
      <c r="G2750" t="s">
        <v>1101</v>
      </c>
      <c r="H2750" t="s">
        <v>61</v>
      </c>
      <c r="I2750" t="s">
        <v>115</v>
      </c>
      <c r="J2750" t="s">
        <v>116</v>
      </c>
      <c r="K2750" t="s">
        <v>36</v>
      </c>
      <c r="L2750" t="s">
        <v>70</v>
      </c>
      <c r="M2750" t="s">
        <v>268</v>
      </c>
      <c r="N2750" t="s">
        <v>28</v>
      </c>
      <c r="O2750" t="s">
        <v>54</v>
      </c>
      <c r="P2750" t="s">
        <v>4192</v>
      </c>
      <c r="Q2750">
        <v>0</v>
      </c>
      <c r="R2750">
        <v>64</v>
      </c>
      <c r="S2750">
        <v>-7</v>
      </c>
      <c r="T2750">
        <v>3</v>
      </c>
      <c r="U2750" t="b">
        <v>0</v>
      </c>
    </row>
    <row r="2751" spans="1:21" x14ac:dyDescent="0.25">
      <c r="A2751" t="s">
        <v>4193</v>
      </c>
      <c r="B2751" s="1">
        <v>41883</v>
      </c>
      <c r="C2751">
        <v>1</v>
      </c>
      <c r="D2751">
        <v>9</v>
      </c>
      <c r="E2751">
        <v>2014</v>
      </c>
      <c r="F2751" s="1">
        <v>41883</v>
      </c>
      <c r="G2751" t="s">
        <v>1197</v>
      </c>
      <c r="H2751" t="s">
        <v>67</v>
      </c>
      <c r="I2751" t="s">
        <v>68</v>
      </c>
      <c r="J2751" t="s">
        <v>4004</v>
      </c>
      <c r="K2751" t="s">
        <v>25</v>
      </c>
      <c r="L2751" t="s">
        <v>37</v>
      </c>
      <c r="M2751" t="s">
        <v>98</v>
      </c>
      <c r="N2751" t="s">
        <v>28</v>
      </c>
      <c r="O2751" t="s">
        <v>111</v>
      </c>
      <c r="P2751" t="s">
        <v>1642</v>
      </c>
      <c r="Q2751">
        <v>0</v>
      </c>
      <c r="R2751">
        <v>94</v>
      </c>
      <c r="S2751">
        <v>16</v>
      </c>
      <c r="T2751">
        <v>5</v>
      </c>
      <c r="U2751" t="b">
        <v>1</v>
      </c>
    </row>
    <row r="2752" spans="1:21" x14ac:dyDescent="0.25">
      <c r="A2752" t="s">
        <v>4194</v>
      </c>
      <c r="B2752" s="1">
        <v>41883</v>
      </c>
      <c r="C2752">
        <v>1</v>
      </c>
      <c r="D2752">
        <v>9</v>
      </c>
      <c r="E2752">
        <v>2014</v>
      </c>
      <c r="F2752" s="1">
        <v>41883</v>
      </c>
      <c r="G2752" t="s">
        <v>3363</v>
      </c>
      <c r="H2752" t="s">
        <v>44</v>
      </c>
      <c r="I2752" t="s">
        <v>1404</v>
      </c>
      <c r="J2752" t="s">
        <v>1405</v>
      </c>
      <c r="K2752" t="s">
        <v>47</v>
      </c>
      <c r="L2752" t="s">
        <v>70</v>
      </c>
      <c r="M2752" t="s">
        <v>38</v>
      </c>
      <c r="N2752" t="s">
        <v>71</v>
      </c>
      <c r="O2752" t="s">
        <v>665</v>
      </c>
      <c r="P2752" t="s">
        <v>4195</v>
      </c>
      <c r="Q2752">
        <v>1</v>
      </c>
      <c r="R2752">
        <v>632</v>
      </c>
      <c r="S2752">
        <v>-114</v>
      </c>
      <c r="T2752">
        <v>4</v>
      </c>
      <c r="U2752" t="b">
        <v>1</v>
      </c>
    </row>
    <row r="2753" spans="1:21" x14ac:dyDescent="0.25">
      <c r="A2753" t="s">
        <v>4196</v>
      </c>
      <c r="B2753" s="1">
        <v>41883</v>
      </c>
      <c r="C2753">
        <v>1</v>
      </c>
      <c r="D2753">
        <v>9</v>
      </c>
      <c r="E2753">
        <v>2014</v>
      </c>
      <c r="F2753" s="1">
        <v>41883</v>
      </c>
      <c r="G2753" t="s">
        <v>2445</v>
      </c>
      <c r="H2753" t="s">
        <v>67</v>
      </c>
      <c r="I2753" t="s">
        <v>68</v>
      </c>
      <c r="J2753" t="s">
        <v>3557</v>
      </c>
      <c r="K2753" t="s">
        <v>25</v>
      </c>
      <c r="L2753" t="s">
        <v>26</v>
      </c>
      <c r="M2753" t="s">
        <v>38</v>
      </c>
      <c r="N2753" t="s">
        <v>28</v>
      </c>
      <c r="O2753" t="s">
        <v>227</v>
      </c>
      <c r="P2753" t="s">
        <v>3449</v>
      </c>
      <c r="Q2753">
        <v>0</v>
      </c>
      <c r="R2753">
        <v>27</v>
      </c>
      <c r="S2753">
        <v>13</v>
      </c>
      <c r="T2753">
        <v>2</v>
      </c>
      <c r="U2753" t="b">
        <v>0</v>
      </c>
    </row>
    <row r="2754" spans="1:21" x14ac:dyDescent="0.25">
      <c r="A2754" t="s">
        <v>4194</v>
      </c>
      <c r="B2754" s="1">
        <v>41883</v>
      </c>
      <c r="C2754">
        <v>1</v>
      </c>
      <c r="D2754">
        <v>9</v>
      </c>
      <c r="E2754">
        <v>2014</v>
      </c>
      <c r="F2754" s="1">
        <v>41883</v>
      </c>
      <c r="G2754" t="s">
        <v>3363</v>
      </c>
      <c r="H2754" t="s">
        <v>44</v>
      </c>
      <c r="I2754" t="s">
        <v>1404</v>
      </c>
      <c r="J2754" t="s">
        <v>1405</v>
      </c>
      <c r="K2754" t="s">
        <v>47</v>
      </c>
      <c r="L2754" t="s">
        <v>70</v>
      </c>
      <c r="M2754" t="s">
        <v>38</v>
      </c>
      <c r="N2754" t="s">
        <v>28</v>
      </c>
      <c r="O2754" t="s">
        <v>48</v>
      </c>
      <c r="P2754" t="s">
        <v>1392</v>
      </c>
      <c r="Q2754">
        <v>0</v>
      </c>
      <c r="R2754">
        <v>16</v>
      </c>
      <c r="S2754">
        <v>6</v>
      </c>
      <c r="T2754">
        <v>1</v>
      </c>
      <c r="U2754" t="b">
        <v>1</v>
      </c>
    </row>
    <row r="2755" spans="1:21" x14ac:dyDescent="0.25">
      <c r="A2755" t="s">
        <v>4194</v>
      </c>
      <c r="B2755" s="1">
        <v>41883</v>
      </c>
      <c r="C2755">
        <v>1</v>
      </c>
      <c r="D2755">
        <v>9</v>
      </c>
      <c r="E2755">
        <v>2014</v>
      </c>
      <c r="F2755" s="1">
        <v>41883</v>
      </c>
      <c r="G2755" t="s">
        <v>3363</v>
      </c>
      <c r="H2755" t="s">
        <v>44</v>
      </c>
      <c r="I2755" t="s">
        <v>1404</v>
      </c>
      <c r="J2755" t="s">
        <v>1405</v>
      </c>
      <c r="K2755" t="s">
        <v>47</v>
      </c>
      <c r="L2755" t="s">
        <v>70</v>
      </c>
      <c r="M2755" t="s">
        <v>38</v>
      </c>
      <c r="N2755" t="s">
        <v>28</v>
      </c>
      <c r="O2755" t="s">
        <v>151</v>
      </c>
      <c r="P2755" t="s">
        <v>3929</v>
      </c>
      <c r="Q2755">
        <v>0</v>
      </c>
      <c r="R2755">
        <v>63</v>
      </c>
      <c r="S2755">
        <v>17</v>
      </c>
      <c r="T2755">
        <v>6</v>
      </c>
      <c r="U2755" t="b">
        <v>0</v>
      </c>
    </row>
    <row r="2756" spans="1:21" x14ac:dyDescent="0.25">
      <c r="A2756" t="s">
        <v>4194</v>
      </c>
      <c r="B2756" s="1">
        <v>41883</v>
      </c>
      <c r="C2756">
        <v>1</v>
      </c>
      <c r="D2756">
        <v>9</v>
      </c>
      <c r="E2756">
        <v>2014</v>
      </c>
      <c r="F2756" s="1">
        <v>41883</v>
      </c>
      <c r="G2756" t="s">
        <v>3363</v>
      </c>
      <c r="H2756" t="s">
        <v>44</v>
      </c>
      <c r="I2756" t="s">
        <v>1404</v>
      </c>
      <c r="J2756" t="s">
        <v>1405</v>
      </c>
      <c r="K2756" t="s">
        <v>47</v>
      </c>
      <c r="L2756" t="s">
        <v>70</v>
      </c>
      <c r="M2756" t="s">
        <v>38</v>
      </c>
      <c r="N2756" t="s">
        <v>56</v>
      </c>
      <c r="O2756" t="s">
        <v>57</v>
      </c>
      <c r="P2756" t="s">
        <v>301</v>
      </c>
      <c r="Q2756">
        <v>0</v>
      </c>
      <c r="R2756">
        <v>146</v>
      </c>
      <c r="S2756">
        <v>-63</v>
      </c>
      <c r="T2756">
        <v>3</v>
      </c>
      <c r="U2756" t="b">
        <v>0</v>
      </c>
    </row>
    <row r="2757" spans="1:21" x14ac:dyDescent="0.25">
      <c r="A2757" t="s">
        <v>4197</v>
      </c>
      <c r="B2757" s="1">
        <v>41886</v>
      </c>
      <c r="C2757">
        <v>4</v>
      </c>
      <c r="D2757">
        <v>9</v>
      </c>
      <c r="E2757">
        <v>2014</v>
      </c>
      <c r="F2757" s="1">
        <v>41886</v>
      </c>
      <c r="G2757" t="s">
        <v>1028</v>
      </c>
      <c r="H2757" t="s">
        <v>61</v>
      </c>
      <c r="I2757" t="s">
        <v>491</v>
      </c>
      <c r="J2757" t="s">
        <v>4198</v>
      </c>
      <c r="K2757" t="s">
        <v>36</v>
      </c>
      <c r="L2757" t="s">
        <v>37</v>
      </c>
      <c r="M2757" t="s">
        <v>98</v>
      </c>
      <c r="N2757" t="s">
        <v>28</v>
      </c>
      <c r="O2757" t="s">
        <v>39</v>
      </c>
      <c r="P2757" t="s">
        <v>2638</v>
      </c>
      <c r="Q2757">
        <v>0</v>
      </c>
      <c r="R2757">
        <v>90</v>
      </c>
      <c r="S2757">
        <v>17</v>
      </c>
      <c r="T2757">
        <v>3</v>
      </c>
      <c r="U2757" t="b">
        <v>0</v>
      </c>
    </row>
    <row r="2758" spans="1:21" x14ac:dyDescent="0.25">
      <c r="A2758" t="s">
        <v>4197</v>
      </c>
      <c r="B2758" s="1">
        <v>41886</v>
      </c>
      <c r="C2758">
        <v>4</v>
      </c>
      <c r="D2758">
        <v>9</v>
      </c>
      <c r="E2758">
        <v>2014</v>
      </c>
      <c r="F2758" s="1">
        <v>41886</v>
      </c>
      <c r="G2758" t="s">
        <v>1028</v>
      </c>
      <c r="H2758" t="s">
        <v>61</v>
      </c>
      <c r="I2758" t="s">
        <v>491</v>
      </c>
      <c r="J2758" t="s">
        <v>4198</v>
      </c>
      <c r="K2758" t="s">
        <v>36</v>
      </c>
      <c r="L2758" t="s">
        <v>37</v>
      </c>
      <c r="M2758" t="s">
        <v>98</v>
      </c>
      <c r="N2758" t="s">
        <v>28</v>
      </c>
      <c r="O2758" t="s">
        <v>39</v>
      </c>
      <c r="P2758" t="s">
        <v>1655</v>
      </c>
      <c r="Q2758">
        <v>0</v>
      </c>
      <c r="R2758">
        <v>15</v>
      </c>
      <c r="S2758">
        <v>7</v>
      </c>
      <c r="T2758">
        <v>1</v>
      </c>
      <c r="U2758" t="b">
        <v>0</v>
      </c>
    </row>
    <row r="2759" spans="1:21" x14ac:dyDescent="0.25">
      <c r="A2759" t="s">
        <v>4197</v>
      </c>
      <c r="B2759" s="1">
        <v>41886</v>
      </c>
      <c r="C2759">
        <v>4</v>
      </c>
      <c r="D2759">
        <v>9</v>
      </c>
      <c r="E2759">
        <v>2014</v>
      </c>
      <c r="F2759" s="1">
        <v>41886</v>
      </c>
      <c r="G2759" t="s">
        <v>1028</v>
      </c>
      <c r="H2759" t="s">
        <v>61</v>
      </c>
      <c r="I2759" t="s">
        <v>491</v>
      </c>
      <c r="J2759" t="s">
        <v>4198</v>
      </c>
      <c r="K2759" t="s">
        <v>36</v>
      </c>
      <c r="L2759" t="s">
        <v>37</v>
      </c>
      <c r="M2759" t="s">
        <v>98</v>
      </c>
      <c r="N2759" t="s">
        <v>28</v>
      </c>
      <c r="O2759" t="s">
        <v>227</v>
      </c>
      <c r="P2759" t="s">
        <v>4199</v>
      </c>
      <c r="Q2759">
        <v>0</v>
      </c>
      <c r="R2759">
        <v>34</v>
      </c>
      <c r="S2759">
        <v>4</v>
      </c>
      <c r="T2759">
        <v>3</v>
      </c>
      <c r="U2759" t="b">
        <v>0</v>
      </c>
    </row>
    <row r="2760" spans="1:21" x14ac:dyDescent="0.25">
      <c r="A2760" t="s">
        <v>4197</v>
      </c>
      <c r="B2760" s="1">
        <v>41886</v>
      </c>
      <c r="C2760">
        <v>4</v>
      </c>
      <c r="D2760">
        <v>9</v>
      </c>
      <c r="E2760">
        <v>2014</v>
      </c>
      <c r="F2760" s="1">
        <v>41886</v>
      </c>
      <c r="G2760" t="s">
        <v>1028</v>
      </c>
      <c r="H2760" t="s">
        <v>61</v>
      </c>
      <c r="I2760" t="s">
        <v>491</v>
      </c>
      <c r="J2760" t="s">
        <v>4198</v>
      </c>
      <c r="K2760" t="s">
        <v>36</v>
      </c>
      <c r="L2760" t="s">
        <v>37</v>
      </c>
      <c r="M2760" t="s">
        <v>98</v>
      </c>
      <c r="N2760" t="s">
        <v>28</v>
      </c>
      <c r="O2760" t="s">
        <v>227</v>
      </c>
      <c r="P2760" t="s">
        <v>4200</v>
      </c>
      <c r="Q2760">
        <v>0</v>
      </c>
      <c r="R2760">
        <v>25</v>
      </c>
      <c r="S2760">
        <v>0</v>
      </c>
      <c r="T2760">
        <v>3</v>
      </c>
      <c r="U2760" t="b">
        <v>0</v>
      </c>
    </row>
    <row r="2761" spans="1:21" x14ac:dyDescent="0.25">
      <c r="A2761" t="s">
        <v>4197</v>
      </c>
      <c r="B2761" s="1">
        <v>41886</v>
      </c>
      <c r="C2761">
        <v>4</v>
      </c>
      <c r="D2761">
        <v>9</v>
      </c>
      <c r="E2761">
        <v>2014</v>
      </c>
      <c r="F2761" s="1">
        <v>41886</v>
      </c>
      <c r="G2761" t="s">
        <v>1028</v>
      </c>
      <c r="H2761" t="s">
        <v>61</v>
      </c>
      <c r="I2761" t="s">
        <v>491</v>
      </c>
      <c r="J2761" t="s">
        <v>4198</v>
      </c>
      <c r="K2761" t="s">
        <v>36</v>
      </c>
      <c r="L2761" t="s">
        <v>37</v>
      </c>
      <c r="M2761" t="s">
        <v>98</v>
      </c>
      <c r="N2761" t="s">
        <v>28</v>
      </c>
      <c r="O2761" t="s">
        <v>54</v>
      </c>
      <c r="P2761" t="s">
        <v>3603</v>
      </c>
      <c r="Q2761">
        <v>0</v>
      </c>
      <c r="R2761">
        <v>1244</v>
      </c>
      <c r="S2761">
        <v>-14</v>
      </c>
      <c r="T2761">
        <v>7</v>
      </c>
      <c r="U2761" t="b">
        <v>0</v>
      </c>
    </row>
    <row r="2762" spans="1:21" x14ac:dyDescent="0.25">
      <c r="A2762" t="s">
        <v>4201</v>
      </c>
      <c r="B2762" s="1">
        <v>41886</v>
      </c>
      <c r="C2762">
        <v>4</v>
      </c>
      <c r="D2762">
        <v>9</v>
      </c>
      <c r="E2762">
        <v>2014</v>
      </c>
      <c r="F2762" s="1">
        <v>41886</v>
      </c>
      <c r="G2762" t="s">
        <v>66</v>
      </c>
      <c r="H2762" t="s">
        <v>33</v>
      </c>
      <c r="I2762" t="s">
        <v>34</v>
      </c>
      <c r="J2762" t="s">
        <v>4202</v>
      </c>
      <c r="K2762" t="s">
        <v>36</v>
      </c>
      <c r="L2762" t="s">
        <v>70</v>
      </c>
      <c r="M2762" t="s">
        <v>38</v>
      </c>
      <c r="N2762" t="s">
        <v>28</v>
      </c>
      <c r="O2762" t="s">
        <v>183</v>
      </c>
      <c r="P2762" t="s">
        <v>4203</v>
      </c>
      <c r="Q2762">
        <v>0</v>
      </c>
      <c r="R2762">
        <v>53</v>
      </c>
      <c r="S2762">
        <v>18</v>
      </c>
      <c r="T2762">
        <v>2</v>
      </c>
      <c r="U2762" t="b">
        <v>1</v>
      </c>
    </row>
    <row r="2763" spans="1:21" x14ac:dyDescent="0.25">
      <c r="A2763" t="s">
        <v>4204</v>
      </c>
      <c r="B2763" s="1">
        <v>41887</v>
      </c>
      <c r="C2763">
        <v>5</v>
      </c>
      <c r="D2763">
        <v>9</v>
      </c>
      <c r="E2763">
        <v>2014</v>
      </c>
      <c r="F2763" s="1">
        <v>41887</v>
      </c>
      <c r="G2763" t="s">
        <v>1443</v>
      </c>
      <c r="H2763" t="s">
        <v>293</v>
      </c>
      <c r="I2763" t="s">
        <v>714</v>
      </c>
      <c r="J2763" t="s">
        <v>715</v>
      </c>
      <c r="K2763" t="s">
        <v>36</v>
      </c>
      <c r="L2763" t="s">
        <v>37</v>
      </c>
      <c r="M2763" t="s">
        <v>98</v>
      </c>
      <c r="N2763" t="s">
        <v>71</v>
      </c>
      <c r="O2763" t="s">
        <v>74</v>
      </c>
      <c r="P2763" t="s">
        <v>4205</v>
      </c>
      <c r="Q2763">
        <v>1</v>
      </c>
      <c r="R2763">
        <v>133</v>
      </c>
      <c r="S2763">
        <v>-56</v>
      </c>
      <c r="T2763">
        <v>2</v>
      </c>
      <c r="U2763" t="b">
        <v>0</v>
      </c>
    </row>
    <row r="2764" spans="1:21" x14ac:dyDescent="0.25">
      <c r="A2764" t="s">
        <v>4206</v>
      </c>
      <c r="B2764" s="1">
        <v>41887</v>
      </c>
      <c r="C2764">
        <v>5</v>
      </c>
      <c r="D2764">
        <v>9</v>
      </c>
      <c r="E2764">
        <v>2014</v>
      </c>
      <c r="F2764" s="1">
        <v>41887</v>
      </c>
      <c r="G2764" t="s">
        <v>361</v>
      </c>
      <c r="H2764" t="s">
        <v>67</v>
      </c>
      <c r="I2764" t="s">
        <v>68</v>
      </c>
      <c r="J2764" t="s">
        <v>2975</v>
      </c>
      <c r="K2764" t="s">
        <v>25</v>
      </c>
      <c r="L2764" t="s">
        <v>37</v>
      </c>
      <c r="M2764" t="s">
        <v>98</v>
      </c>
      <c r="N2764" t="s">
        <v>71</v>
      </c>
      <c r="O2764" t="s">
        <v>72</v>
      </c>
      <c r="P2764" t="s">
        <v>2804</v>
      </c>
      <c r="Q2764">
        <v>0</v>
      </c>
      <c r="R2764">
        <v>595</v>
      </c>
      <c r="S2764">
        <v>119</v>
      </c>
      <c r="T2764">
        <v>4</v>
      </c>
      <c r="U2764" t="b">
        <v>0</v>
      </c>
    </row>
    <row r="2765" spans="1:21" x14ac:dyDescent="0.25">
      <c r="A2765" t="s">
        <v>4204</v>
      </c>
      <c r="B2765" s="1">
        <v>41887</v>
      </c>
      <c r="C2765">
        <v>5</v>
      </c>
      <c r="D2765">
        <v>9</v>
      </c>
      <c r="E2765">
        <v>2014</v>
      </c>
      <c r="F2765" s="1">
        <v>41887</v>
      </c>
      <c r="G2765" t="s">
        <v>1443</v>
      </c>
      <c r="H2765" t="s">
        <v>293</v>
      </c>
      <c r="I2765" t="s">
        <v>714</v>
      </c>
      <c r="J2765" t="s">
        <v>715</v>
      </c>
      <c r="K2765" t="s">
        <v>36</v>
      </c>
      <c r="L2765" t="s">
        <v>37</v>
      </c>
      <c r="M2765" t="s">
        <v>98</v>
      </c>
      <c r="N2765" t="s">
        <v>28</v>
      </c>
      <c r="O2765" t="s">
        <v>48</v>
      </c>
      <c r="P2765" t="s">
        <v>960</v>
      </c>
      <c r="Q2765">
        <v>1</v>
      </c>
      <c r="R2765">
        <v>40</v>
      </c>
      <c r="S2765">
        <v>-37</v>
      </c>
      <c r="T2765">
        <v>3</v>
      </c>
      <c r="U2765" t="b">
        <v>0</v>
      </c>
    </row>
    <row r="2766" spans="1:21" x14ac:dyDescent="0.25">
      <c r="A2766" t="s">
        <v>4204</v>
      </c>
      <c r="B2766" s="1">
        <v>41887</v>
      </c>
      <c r="C2766">
        <v>5</v>
      </c>
      <c r="D2766">
        <v>9</v>
      </c>
      <c r="E2766">
        <v>2014</v>
      </c>
      <c r="F2766" s="1">
        <v>41887</v>
      </c>
      <c r="G2766" t="s">
        <v>1443</v>
      </c>
      <c r="H2766" t="s">
        <v>293</v>
      </c>
      <c r="I2766" t="s">
        <v>714</v>
      </c>
      <c r="J2766" t="s">
        <v>715</v>
      </c>
      <c r="K2766" t="s">
        <v>36</v>
      </c>
      <c r="L2766" t="s">
        <v>37</v>
      </c>
      <c r="M2766" t="s">
        <v>98</v>
      </c>
      <c r="N2766" t="s">
        <v>28</v>
      </c>
      <c r="O2766" t="s">
        <v>227</v>
      </c>
      <c r="P2766" t="s">
        <v>4207</v>
      </c>
      <c r="Q2766">
        <v>1</v>
      </c>
      <c r="R2766">
        <v>7</v>
      </c>
      <c r="S2766">
        <v>0</v>
      </c>
      <c r="T2766">
        <v>2</v>
      </c>
      <c r="U2766" t="b">
        <v>0</v>
      </c>
    </row>
    <row r="2767" spans="1:21" x14ac:dyDescent="0.25">
      <c r="A2767" t="s">
        <v>4206</v>
      </c>
      <c r="B2767" s="1">
        <v>41887</v>
      </c>
      <c r="C2767">
        <v>5</v>
      </c>
      <c r="D2767">
        <v>9</v>
      </c>
      <c r="E2767">
        <v>2014</v>
      </c>
      <c r="F2767" s="1">
        <v>41887</v>
      </c>
      <c r="G2767" t="s">
        <v>361</v>
      </c>
      <c r="H2767" t="s">
        <v>67</v>
      </c>
      <c r="I2767" t="s">
        <v>68</v>
      </c>
      <c r="J2767" t="s">
        <v>2975</v>
      </c>
      <c r="K2767" t="s">
        <v>25</v>
      </c>
      <c r="L2767" t="s">
        <v>37</v>
      </c>
      <c r="M2767" t="s">
        <v>98</v>
      </c>
      <c r="N2767" t="s">
        <v>28</v>
      </c>
      <c r="O2767" t="s">
        <v>39</v>
      </c>
      <c r="P2767" t="s">
        <v>2638</v>
      </c>
      <c r="Q2767">
        <v>0</v>
      </c>
      <c r="R2767">
        <v>151</v>
      </c>
      <c r="S2767">
        <v>29</v>
      </c>
      <c r="T2767">
        <v>5</v>
      </c>
      <c r="U2767" t="b">
        <v>1</v>
      </c>
    </row>
    <row r="2768" spans="1:21" x14ac:dyDescent="0.25">
      <c r="A2768" t="s">
        <v>4206</v>
      </c>
      <c r="B2768" s="1">
        <v>41887</v>
      </c>
      <c r="C2768">
        <v>5</v>
      </c>
      <c r="D2768">
        <v>9</v>
      </c>
      <c r="E2768">
        <v>2014</v>
      </c>
      <c r="F2768" s="1">
        <v>41887</v>
      </c>
      <c r="G2768" t="s">
        <v>361</v>
      </c>
      <c r="H2768" t="s">
        <v>67</v>
      </c>
      <c r="I2768" t="s">
        <v>68</v>
      </c>
      <c r="J2768" t="s">
        <v>2975</v>
      </c>
      <c r="K2768" t="s">
        <v>25</v>
      </c>
      <c r="L2768" t="s">
        <v>37</v>
      </c>
      <c r="M2768" t="s">
        <v>98</v>
      </c>
      <c r="N2768" t="s">
        <v>28</v>
      </c>
      <c r="O2768" t="s">
        <v>39</v>
      </c>
      <c r="P2768" t="s">
        <v>203</v>
      </c>
      <c r="Q2768">
        <v>0</v>
      </c>
      <c r="R2768">
        <v>58</v>
      </c>
      <c r="S2768">
        <v>17</v>
      </c>
      <c r="T2768">
        <v>2</v>
      </c>
      <c r="U2768" t="b">
        <v>0</v>
      </c>
    </row>
    <row r="2769" spans="1:21" x14ac:dyDescent="0.25">
      <c r="A2769" t="s">
        <v>4208</v>
      </c>
      <c r="B2769" s="1">
        <v>41887</v>
      </c>
      <c r="C2769">
        <v>5</v>
      </c>
      <c r="D2769">
        <v>9</v>
      </c>
      <c r="E2769">
        <v>2014</v>
      </c>
      <c r="F2769" s="1">
        <v>41887</v>
      </c>
      <c r="G2769" t="s">
        <v>1035</v>
      </c>
      <c r="H2769" t="s">
        <v>61</v>
      </c>
      <c r="I2769" t="s">
        <v>491</v>
      </c>
      <c r="J2769" t="s">
        <v>1767</v>
      </c>
      <c r="K2769" t="s">
        <v>36</v>
      </c>
      <c r="L2769" t="s">
        <v>26</v>
      </c>
      <c r="M2769" t="s">
        <v>38</v>
      </c>
      <c r="N2769" t="s">
        <v>28</v>
      </c>
      <c r="O2769" t="s">
        <v>39</v>
      </c>
      <c r="P2769" t="s">
        <v>2213</v>
      </c>
      <c r="Q2769">
        <v>0</v>
      </c>
      <c r="R2769">
        <v>24</v>
      </c>
      <c r="S2769">
        <v>2</v>
      </c>
      <c r="T2769">
        <v>4</v>
      </c>
      <c r="U2769" t="b">
        <v>1</v>
      </c>
    </row>
    <row r="2770" spans="1:21" x14ac:dyDescent="0.25">
      <c r="A2770" t="s">
        <v>4209</v>
      </c>
      <c r="B2770" s="1">
        <v>41887</v>
      </c>
      <c r="C2770">
        <v>5</v>
      </c>
      <c r="D2770">
        <v>9</v>
      </c>
      <c r="E2770">
        <v>2014</v>
      </c>
      <c r="F2770" s="1">
        <v>41887</v>
      </c>
      <c r="G2770" t="s">
        <v>1424</v>
      </c>
      <c r="H2770" t="s">
        <v>67</v>
      </c>
      <c r="I2770" t="s">
        <v>68</v>
      </c>
      <c r="J2770" t="s">
        <v>255</v>
      </c>
      <c r="K2770" t="s">
        <v>25</v>
      </c>
      <c r="L2770" t="s">
        <v>37</v>
      </c>
      <c r="M2770" t="s">
        <v>38</v>
      </c>
      <c r="N2770" t="s">
        <v>28</v>
      </c>
      <c r="O2770" t="s">
        <v>48</v>
      </c>
      <c r="P2770" t="s">
        <v>1075</v>
      </c>
      <c r="Q2770">
        <v>0</v>
      </c>
      <c r="R2770">
        <v>51</v>
      </c>
      <c r="S2770">
        <v>17</v>
      </c>
      <c r="T2770">
        <v>3</v>
      </c>
      <c r="U2770" t="b">
        <v>0</v>
      </c>
    </row>
    <row r="2771" spans="1:21" x14ac:dyDescent="0.25">
      <c r="A2771" t="s">
        <v>4210</v>
      </c>
      <c r="B2771" s="1">
        <v>41887</v>
      </c>
      <c r="C2771">
        <v>5</v>
      </c>
      <c r="D2771">
        <v>9</v>
      </c>
      <c r="E2771">
        <v>2014</v>
      </c>
      <c r="F2771" s="1">
        <v>41887</v>
      </c>
      <c r="G2771" t="s">
        <v>4211</v>
      </c>
      <c r="H2771" t="s">
        <v>44</v>
      </c>
      <c r="I2771" t="s">
        <v>849</v>
      </c>
      <c r="J2771" t="s">
        <v>3901</v>
      </c>
      <c r="K2771" t="s">
        <v>47</v>
      </c>
      <c r="L2771" t="s">
        <v>37</v>
      </c>
      <c r="M2771" t="s">
        <v>38</v>
      </c>
      <c r="N2771" t="s">
        <v>28</v>
      </c>
      <c r="O2771" t="s">
        <v>39</v>
      </c>
      <c r="P2771" t="s">
        <v>756</v>
      </c>
      <c r="Q2771">
        <v>0</v>
      </c>
      <c r="R2771">
        <v>88</v>
      </c>
      <c r="S2771">
        <v>11</v>
      </c>
      <c r="T2771">
        <v>7</v>
      </c>
      <c r="U2771" t="b">
        <v>1</v>
      </c>
    </row>
    <row r="2772" spans="1:21" x14ac:dyDescent="0.25">
      <c r="A2772" t="s">
        <v>4210</v>
      </c>
      <c r="B2772" s="1">
        <v>41887</v>
      </c>
      <c r="C2772">
        <v>5</v>
      </c>
      <c r="D2772">
        <v>9</v>
      </c>
      <c r="E2772">
        <v>2014</v>
      </c>
      <c r="F2772" s="1">
        <v>41887</v>
      </c>
      <c r="G2772" t="s">
        <v>4211</v>
      </c>
      <c r="H2772" t="s">
        <v>44</v>
      </c>
      <c r="I2772" t="s">
        <v>849</v>
      </c>
      <c r="J2772" t="s">
        <v>3901</v>
      </c>
      <c r="K2772" t="s">
        <v>47</v>
      </c>
      <c r="L2772" t="s">
        <v>37</v>
      </c>
      <c r="M2772" t="s">
        <v>38</v>
      </c>
      <c r="N2772" t="s">
        <v>28</v>
      </c>
      <c r="O2772" t="s">
        <v>227</v>
      </c>
      <c r="P2772" t="s">
        <v>516</v>
      </c>
      <c r="Q2772">
        <v>0</v>
      </c>
      <c r="R2772">
        <v>79</v>
      </c>
      <c r="S2772">
        <v>24</v>
      </c>
      <c r="T2772">
        <v>9</v>
      </c>
      <c r="U2772" t="b">
        <v>0</v>
      </c>
    </row>
    <row r="2773" spans="1:21" x14ac:dyDescent="0.25">
      <c r="A2773" t="s">
        <v>4209</v>
      </c>
      <c r="B2773" s="1">
        <v>41887</v>
      </c>
      <c r="C2773">
        <v>5</v>
      </c>
      <c r="D2773">
        <v>9</v>
      </c>
      <c r="E2773">
        <v>2014</v>
      </c>
      <c r="F2773" s="1">
        <v>41887</v>
      </c>
      <c r="G2773" t="s">
        <v>1424</v>
      </c>
      <c r="H2773" t="s">
        <v>67</v>
      </c>
      <c r="I2773" t="s">
        <v>68</v>
      </c>
      <c r="J2773" t="s">
        <v>255</v>
      </c>
      <c r="K2773" t="s">
        <v>25</v>
      </c>
      <c r="L2773" t="s">
        <v>37</v>
      </c>
      <c r="M2773" t="s">
        <v>38</v>
      </c>
      <c r="N2773" t="s">
        <v>56</v>
      </c>
      <c r="O2773" t="s">
        <v>81</v>
      </c>
      <c r="P2773" t="s">
        <v>4212</v>
      </c>
      <c r="Q2773">
        <v>0</v>
      </c>
      <c r="R2773">
        <v>71</v>
      </c>
      <c r="S2773">
        <v>28</v>
      </c>
      <c r="T2773">
        <v>2</v>
      </c>
      <c r="U2773" t="b">
        <v>0</v>
      </c>
    </row>
    <row r="2774" spans="1:21" x14ac:dyDescent="0.25">
      <c r="A2774" t="s">
        <v>4213</v>
      </c>
      <c r="B2774" s="1">
        <v>41887</v>
      </c>
      <c r="C2774">
        <v>5</v>
      </c>
      <c r="D2774">
        <v>9</v>
      </c>
      <c r="E2774">
        <v>2014</v>
      </c>
      <c r="F2774" s="1">
        <v>41887</v>
      </c>
      <c r="G2774" t="s">
        <v>2363</v>
      </c>
      <c r="H2774" t="s">
        <v>23</v>
      </c>
      <c r="I2774" t="s">
        <v>24</v>
      </c>
      <c r="J2774" t="s">
        <v>24</v>
      </c>
      <c r="K2774" t="s">
        <v>25</v>
      </c>
      <c r="L2774" t="s">
        <v>70</v>
      </c>
      <c r="M2774" t="s">
        <v>38</v>
      </c>
      <c r="N2774" t="s">
        <v>28</v>
      </c>
      <c r="O2774" t="s">
        <v>111</v>
      </c>
      <c r="P2774" t="s">
        <v>2742</v>
      </c>
      <c r="Q2774">
        <v>1</v>
      </c>
      <c r="R2774">
        <v>69</v>
      </c>
      <c r="S2774">
        <v>-67</v>
      </c>
      <c r="T2774">
        <v>4</v>
      </c>
      <c r="U2774" t="b">
        <v>0</v>
      </c>
    </row>
    <row r="2775" spans="1:21" x14ac:dyDescent="0.25">
      <c r="A2775" t="s">
        <v>4213</v>
      </c>
      <c r="B2775" s="1">
        <v>41887</v>
      </c>
      <c r="C2775">
        <v>5</v>
      </c>
      <c r="D2775">
        <v>9</v>
      </c>
      <c r="E2775">
        <v>2014</v>
      </c>
      <c r="F2775" s="1">
        <v>41887</v>
      </c>
      <c r="G2775" t="s">
        <v>2363</v>
      </c>
      <c r="H2775" t="s">
        <v>23</v>
      </c>
      <c r="I2775" t="s">
        <v>24</v>
      </c>
      <c r="J2775" t="s">
        <v>24</v>
      </c>
      <c r="K2775" t="s">
        <v>25</v>
      </c>
      <c r="L2775" t="s">
        <v>70</v>
      </c>
      <c r="M2775" t="s">
        <v>38</v>
      </c>
      <c r="N2775" t="s">
        <v>28</v>
      </c>
      <c r="O2775" t="s">
        <v>29</v>
      </c>
      <c r="P2775" t="s">
        <v>4214</v>
      </c>
      <c r="Q2775">
        <v>1</v>
      </c>
      <c r="R2775">
        <v>59</v>
      </c>
      <c r="S2775">
        <v>-46</v>
      </c>
      <c r="T2775">
        <v>7</v>
      </c>
      <c r="U2775" t="b">
        <v>1</v>
      </c>
    </row>
    <row r="2776" spans="1:21" x14ac:dyDescent="0.25">
      <c r="A2776" t="s">
        <v>4215</v>
      </c>
      <c r="B2776" s="1">
        <v>41887</v>
      </c>
      <c r="C2776">
        <v>5</v>
      </c>
      <c r="D2776">
        <v>9</v>
      </c>
      <c r="E2776">
        <v>2014</v>
      </c>
      <c r="F2776" s="1">
        <v>41887</v>
      </c>
      <c r="G2776" t="s">
        <v>3760</v>
      </c>
      <c r="H2776" t="s">
        <v>44</v>
      </c>
      <c r="I2776" t="s">
        <v>45</v>
      </c>
      <c r="J2776" t="s">
        <v>1232</v>
      </c>
      <c r="K2776" t="s">
        <v>47</v>
      </c>
      <c r="L2776" t="s">
        <v>70</v>
      </c>
      <c r="M2776" t="s">
        <v>38</v>
      </c>
      <c r="N2776" t="s">
        <v>28</v>
      </c>
      <c r="O2776" t="s">
        <v>227</v>
      </c>
      <c r="P2776" t="s">
        <v>504</v>
      </c>
      <c r="Q2776">
        <v>0</v>
      </c>
      <c r="R2776">
        <v>9</v>
      </c>
      <c r="S2776">
        <v>3</v>
      </c>
      <c r="T2776">
        <v>1</v>
      </c>
      <c r="U2776" t="b">
        <v>0</v>
      </c>
    </row>
    <row r="2777" spans="1:21" x14ac:dyDescent="0.25">
      <c r="A2777" t="s">
        <v>4216</v>
      </c>
      <c r="B2777" s="1">
        <v>41888</v>
      </c>
      <c r="C2777">
        <v>6</v>
      </c>
      <c r="D2777">
        <v>9</v>
      </c>
      <c r="E2777">
        <v>2014</v>
      </c>
      <c r="F2777" s="1">
        <v>41888</v>
      </c>
      <c r="G2777" t="s">
        <v>3988</v>
      </c>
      <c r="H2777" t="s">
        <v>61</v>
      </c>
      <c r="I2777" t="s">
        <v>450</v>
      </c>
      <c r="J2777" t="s">
        <v>4217</v>
      </c>
      <c r="K2777" t="s">
        <v>36</v>
      </c>
      <c r="L2777" t="s">
        <v>37</v>
      </c>
      <c r="M2777" t="s">
        <v>268</v>
      </c>
      <c r="N2777" t="s">
        <v>28</v>
      </c>
      <c r="O2777" t="s">
        <v>48</v>
      </c>
      <c r="P2777" t="s">
        <v>960</v>
      </c>
      <c r="Q2777">
        <v>0</v>
      </c>
      <c r="R2777">
        <v>27</v>
      </c>
      <c r="S2777">
        <v>1</v>
      </c>
      <c r="T2777">
        <v>1</v>
      </c>
      <c r="U2777" t="b">
        <v>1</v>
      </c>
    </row>
    <row r="2778" spans="1:21" x14ac:dyDescent="0.25">
      <c r="A2778" t="s">
        <v>4216</v>
      </c>
      <c r="B2778" s="1">
        <v>41888</v>
      </c>
      <c r="C2778">
        <v>6</v>
      </c>
      <c r="D2778">
        <v>9</v>
      </c>
      <c r="E2778">
        <v>2014</v>
      </c>
      <c r="F2778" s="1">
        <v>41888</v>
      </c>
      <c r="G2778" t="s">
        <v>3988</v>
      </c>
      <c r="H2778" t="s">
        <v>61</v>
      </c>
      <c r="I2778" t="s">
        <v>450</v>
      </c>
      <c r="J2778" t="s">
        <v>4217</v>
      </c>
      <c r="K2778" t="s">
        <v>36</v>
      </c>
      <c r="L2778" t="s">
        <v>37</v>
      </c>
      <c r="M2778" t="s">
        <v>268</v>
      </c>
      <c r="N2778" t="s">
        <v>28</v>
      </c>
      <c r="O2778" t="s">
        <v>48</v>
      </c>
      <c r="P2778" t="s">
        <v>2239</v>
      </c>
      <c r="Q2778">
        <v>0</v>
      </c>
      <c r="R2778">
        <v>74</v>
      </c>
      <c r="S2778">
        <v>29</v>
      </c>
      <c r="T2778">
        <v>3</v>
      </c>
      <c r="U2778" t="b">
        <v>1</v>
      </c>
    </row>
    <row r="2779" spans="1:21" x14ac:dyDescent="0.25">
      <c r="A2779" t="s">
        <v>4216</v>
      </c>
      <c r="B2779" s="1">
        <v>41888</v>
      </c>
      <c r="C2779">
        <v>6</v>
      </c>
      <c r="D2779">
        <v>9</v>
      </c>
      <c r="E2779">
        <v>2014</v>
      </c>
      <c r="F2779" s="1">
        <v>41888</v>
      </c>
      <c r="G2779" t="s">
        <v>3988</v>
      </c>
      <c r="H2779" t="s">
        <v>61</v>
      </c>
      <c r="I2779" t="s">
        <v>450</v>
      </c>
      <c r="J2779" t="s">
        <v>4217</v>
      </c>
      <c r="K2779" t="s">
        <v>36</v>
      </c>
      <c r="L2779" t="s">
        <v>37</v>
      </c>
      <c r="M2779" t="s">
        <v>268</v>
      </c>
      <c r="N2779" t="s">
        <v>28</v>
      </c>
      <c r="O2779" t="s">
        <v>29</v>
      </c>
      <c r="P2779" t="s">
        <v>4218</v>
      </c>
      <c r="Q2779">
        <v>0</v>
      </c>
      <c r="R2779">
        <v>180</v>
      </c>
      <c r="S2779">
        <v>54</v>
      </c>
      <c r="T2779">
        <v>4</v>
      </c>
      <c r="U2779" t="b">
        <v>0</v>
      </c>
    </row>
    <row r="2780" spans="1:21" x14ac:dyDescent="0.25">
      <c r="A2780" t="s">
        <v>4216</v>
      </c>
      <c r="B2780" s="1">
        <v>41888</v>
      </c>
      <c r="C2780">
        <v>6</v>
      </c>
      <c r="D2780">
        <v>9</v>
      </c>
      <c r="E2780">
        <v>2014</v>
      </c>
      <c r="F2780" s="1">
        <v>41888</v>
      </c>
      <c r="G2780" t="s">
        <v>3988</v>
      </c>
      <c r="H2780" t="s">
        <v>61</v>
      </c>
      <c r="I2780" t="s">
        <v>450</v>
      </c>
      <c r="J2780" t="s">
        <v>4217</v>
      </c>
      <c r="K2780" t="s">
        <v>36</v>
      </c>
      <c r="L2780" t="s">
        <v>37</v>
      </c>
      <c r="M2780" t="s">
        <v>268</v>
      </c>
      <c r="N2780" t="s">
        <v>56</v>
      </c>
      <c r="O2780" t="s">
        <v>57</v>
      </c>
      <c r="P2780" t="s">
        <v>2996</v>
      </c>
      <c r="Q2780">
        <v>0</v>
      </c>
      <c r="R2780">
        <v>1063</v>
      </c>
      <c r="S2780">
        <v>-175</v>
      </c>
      <c r="T2780">
        <v>4</v>
      </c>
      <c r="U2780" t="b">
        <v>1</v>
      </c>
    </row>
    <row r="2781" spans="1:21" x14ac:dyDescent="0.25">
      <c r="A2781" t="s">
        <v>4219</v>
      </c>
      <c r="B2781" s="1">
        <v>41888</v>
      </c>
      <c r="C2781">
        <v>6</v>
      </c>
      <c r="D2781">
        <v>9</v>
      </c>
      <c r="E2781">
        <v>2014</v>
      </c>
      <c r="F2781" s="1">
        <v>41888</v>
      </c>
      <c r="G2781" t="s">
        <v>1753</v>
      </c>
      <c r="H2781" t="s">
        <v>293</v>
      </c>
      <c r="I2781" t="s">
        <v>1276</v>
      </c>
      <c r="J2781" t="s">
        <v>4220</v>
      </c>
      <c r="K2781" t="s">
        <v>36</v>
      </c>
      <c r="L2781" t="s">
        <v>37</v>
      </c>
      <c r="M2781" t="s">
        <v>98</v>
      </c>
      <c r="N2781" t="s">
        <v>71</v>
      </c>
      <c r="O2781" t="s">
        <v>72</v>
      </c>
      <c r="P2781" t="s">
        <v>4221</v>
      </c>
      <c r="Q2781">
        <v>1</v>
      </c>
      <c r="R2781">
        <v>544</v>
      </c>
      <c r="S2781">
        <v>-152</v>
      </c>
      <c r="T2781">
        <v>3</v>
      </c>
      <c r="U2781" t="b">
        <v>0</v>
      </c>
    </row>
    <row r="2782" spans="1:21" x14ac:dyDescent="0.25">
      <c r="A2782" t="s">
        <v>4222</v>
      </c>
      <c r="B2782" s="1">
        <v>41888</v>
      </c>
      <c r="C2782">
        <v>6</v>
      </c>
      <c r="D2782">
        <v>9</v>
      </c>
      <c r="E2782">
        <v>2014</v>
      </c>
      <c r="F2782" s="1">
        <v>41888</v>
      </c>
      <c r="G2782" t="s">
        <v>668</v>
      </c>
      <c r="H2782" t="s">
        <v>67</v>
      </c>
      <c r="I2782" t="s">
        <v>68</v>
      </c>
      <c r="J2782" t="s">
        <v>255</v>
      </c>
      <c r="K2782" t="s">
        <v>25</v>
      </c>
      <c r="L2782" t="s">
        <v>37</v>
      </c>
      <c r="M2782" t="s">
        <v>98</v>
      </c>
      <c r="N2782" t="s">
        <v>71</v>
      </c>
      <c r="O2782" t="s">
        <v>72</v>
      </c>
      <c r="P2782" t="s">
        <v>3628</v>
      </c>
      <c r="Q2782">
        <v>0</v>
      </c>
      <c r="R2782">
        <v>742</v>
      </c>
      <c r="S2782">
        <v>198</v>
      </c>
      <c r="T2782">
        <v>2</v>
      </c>
      <c r="U2782" t="b">
        <v>0</v>
      </c>
    </row>
    <row r="2783" spans="1:21" x14ac:dyDescent="0.25">
      <c r="A2783" t="s">
        <v>4222</v>
      </c>
      <c r="B2783" s="1">
        <v>41888</v>
      </c>
      <c r="C2783">
        <v>6</v>
      </c>
      <c r="D2783">
        <v>9</v>
      </c>
      <c r="E2783">
        <v>2014</v>
      </c>
      <c r="F2783" s="1">
        <v>41888</v>
      </c>
      <c r="G2783" t="s">
        <v>668</v>
      </c>
      <c r="H2783" t="s">
        <v>67</v>
      </c>
      <c r="I2783" t="s">
        <v>68</v>
      </c>
      <c r="J2783" t="s">
        <v>255</v>
      </c>
      <c r="K2783" t="s">
        <v>25</v>
      </c>
      <c r="L2783" t="s">
        <v>37</v>
      </c>
      <c r="M2783" t="s">
        <v>98</v>
      </c>
      <c r="N2783" t="s">
        <v>28</v>
      </c>
      <c r="O2783" t="s">
        <v>39</v>
      </c>
      <c r="P2783" t="s">
        <v>3271</v>
      </c>
      <c r="Q2783">
        <v>0</v>
      </c>
      <c r="R2783">
        <v>14</v>
      </c>
      <c r="S2783">
        <v>0</v>
      </c>
      <c r="T2783">
        <v>4</v>
      </c>
      <c r="U2783" t="b">
        <v>0</v>
      </c>
    </row>
    <row r="2784" spans="1:21" x14ac:dyDescent="0.25">
      <c r="A2784" t="s">
        <v>4222</v>
      </c>
      <c r="B2784" s="1">
        <v>41888</v>
      </c>
      <c r="C2784">
        <v>6</v>
      </c>
      <c r="D2784">
        <v>9</v>
      </c>
      <c r="E2784">
        <v>2014</v>
      </c>
      <c r="F2784" s="1">
        <v>41888</v>
      </c>
      <c r="G2784" t="s">
        <v>668</v>
      </c>
      <c r="H2784" t="s">
        <v>67</v>
      </c>
      <c r="I2784" t="s">
        <v>68</v>
      </c>
      <c r="J2784" t="s">
        <v>255</v>
      </c>
      <c r="K2784" t="s">
        <v>25</v>
      </c>
      <c r="L2784" t="s">
        <v>37</v>
      </c>
      <c r="M2784" t="s">
        <v>98</v>
      </c>
      <c r="N2784" t="s">
        <v>28</v>
      </c>
      <c r="O2784" t="s">
        <v>227</v>
      </c>
      <c r="P2784" t="s">
        <v>4223</v>
      </c>
      <c r="Q2784">
        <v>0</v>
      </c>
      <c r="R2784">
        <v>87</v>
      </c>
      <c r="S2784">
        <v>32</v>
      </c>
      <c r="T2784">
        <v>9</v>
      </c>
      <c r="U2784" t="b">
        <v>1</v>
      </c>
    </row>
    <row r="2785" spans="1:21" x14ac:dyDescent="0.25">
      <c r="A2785" t="s">
        <v>4224</v>
      </c>
      <c r="B2785" s="1">
        <v>41888</v>
      </c>
      <c r="C2785">
        <v>6</v>
      </c>
      <c r="D2785">
        <v>9</v>
      </c>
      <c r="E2785">
        <v>2014</v>
      </c>
      <c r="F2785" s="1">
        <v>41888</v>
      </c>
      <c r="G2785" t="s">
        <v>612</v>
      </c>
      <c r="H2785" t="s">
        <v>44</v>
      </c>
      <c r="I2785" t="s">
        <v>85</v>
      </c>
      <c r="J2785" t="s">
        <v>86</v>
      </c>
      <c r="K2785" t="s">
        <v>47</v>
      </c>
      <c r="L2785" t="s">
        <v>37</v>
      </c>
      <c r="M2785" t="s">
        <v>98</v>
      </c>
      <c r="N2785" t="s">
        <v>28</v>
      </c>
      <c r="O2785" t="s">
        <v>39</v>
      </c>
      <c r="P2785" t="s">
        <v>1180</v>
      </c>
      <c r="Q2785">
        <v>0</v>
      </c>
      <c r="R2785">
        <v>22</v>
      </c>
      <c r="S2785">
        <v>7</v>
      </c>
      <c r="T2785">
        <v>3</v>
      </c>
      <c r="U2785" t="b">
        <v>1</v>
      </c>
    </row>
    <row r="2786" spans="1:21" x14ac:dyDescent="0.25">
      <c r="A2786" t="s">
        <v>4224</v>
      </c>
      <c r="B2786" s="1">
        <v>41888</v>
      </c>
      <c r="C2786">
        <v>6</v>
      </c>
      <c r="D2786">
        <v>9</v>
      </c>
      <c r="E2786">
        <v>2014</v>
      </c>
      <c r="F2786" s="1">
        <v>41888</v>
      </c>
      <c r="G2786" t="s">
        <v>612</v>
      </c>
      <c r="H2786" t="s">
        <v>44</v>
      </c>
      <c r="I2786" t="s">
        <v>85</v>
      </c>
      <c r="J2786" t="s">
        <v>86</v>
      </c>
      <c r="K2786" t="s">
        <v>47</v>
      </c>
      <c r="L2786" t="s">
        <v>37</v>
      </c>
      <c r="M2786" t="s">
        <v>98</v>
      </c>
      <c r="N2786" t="s">
        <v>28</v>
      </c>
      <c r="O2786" t="s">
        <v>227</v>
      </c>
      <c r="P2786" t="s">
        <v>1937</v>
      </c>
      <c r="Q2786">
        <v>0</v>
      </c>
      <c r="R2786">
        <v>34</v>
      </c>
      <c r="S2786">
        <v>6</v>
      </c>
      <c r="T2786">
        <v>3</v>
      </c>
      <c r="U2786" t="b">
        <v>0</v>
      </c>
    </row>
    <row r="2787" spans="1:21" x14ac:dyDescent="0.25">
      <c r="A2787" t="s">
        <v>4222</v>
      </c>
      <c r="B2787" s="1">
        <v>41888</v>
      </c>
      <c r="C2787">
        <v>6</v>
      </c>
      <c r="D2787">
        <v>9</v>
      </c>
      <c r="E2787">
        <v>2014</v>
      </c>
      <c r="F2787" s="1">
        <v>41888</v>
      </c>
      <c r="G2787" t="s">
        <v>668</v>
      </c>
      <c r="H2787" t="s">
        <v>67</v>
      </c>
      <c r="I2787" t="s">
        <v>68</v>
      </c>
      <c r="J2787" t="s">
        <v>255</v>
      </c>
      <c r="K2787" t="s">
        <v>25</v>
      </c>
      <c r="L2787" t="s">
        <v>37</v>
      </c>
      <c r="M2787" t="s">
        <v>98</v>
      </c>
      <c r="N2787" t="s">
        <v>56</v>
      </c>
      <c r="O2787" t="s">
        <v>57</v>
      </c>
      <c r="P2787" t="s">
        <v>1918</v>
      </c>
      <c r="Q2787">
        <v>0</v>
      </c>
      <c r="R2787">
        <v>935</v>
      </c>
      <c r="S2787">
        <v>114</v>
      </c>
      <c r="T2787">
        <v>4</v>
      </c>
      <c r="U2787" t="b">
        <v>1</v>
      </c>
    </row>
    <row r="2788" spans="1:21" x14ac:dyDescent="0.25">
      <c r="A2788" t="s">
        <v>4225</v>
      </c>
      <c r="B2788" s="1">
        <v>41888</v>
      </c>
      <c r="C2788">
        <v>6</v>
      </c>
      <c r="D2788">
        <v>9</v>
      </c>
      <c r="E2788">
        <v>2014</v>
      </c>
      <c r="F2788" s="1">
        <v>41888</v>
      </c>
      <c r="G2788" t="s">
        <v>2990</v>
      </c>
      <c r="H2788" t="s">
        <v>120</v>
      </c>
      <c r="I2788" t="s">
        <v>778</v>
      </c>
      <c r="J2788" t="s">
        <v>778</v>
      </c>
      <c r="K2788" t="s">
        <v>47</v>
      </c>
      <c r="L2788" t="s">
        <v>37</v>
      </c>
      <c r="M2788" t="s">
        <v>38</v>
      </c>
      <c r="N2788" t="s">
        <v>28</v>
      </c>
      <c r="O2788" t="s">
        <v>54</v>
      </c>
      <c r="P2788" t="s">
        <v>2577</v>
      </c>
      <c r="Q2788">
        <v>0</v>
      </c>
      <c r="R2788">
        <v>43</v>
      </c>
      <c r="S2788">
        <v>11</v>
      </c>
      <c r="T2788">
        <v>1</v>
      </c>
      <c r="U2788" t="b">
        <v>1</v>
      </c>
    </row>
    <row r="2789" spans="1:21" x14ac:dyDescent="0.25">
      <c r="A2789" t="s">
        <v>4226</v>
      </c>
      <c r="B2789" s="1">
        <v>41888</v>
      </c>
      <c r="C2789">
        <v>6</v>
      </c>
      <c r="D2789">
        <v>9</v>
      </c>
      <c r="E2789">
        <v>2014</v>
      </c>
      <c r="F2789" s="1">
        <v>41888</v>
      </c>
      <c r="G2789" t="s">
        <v>823</v>
      </c>
      <c r="H2789" t="s">
        <v>44</v>
      </c>
      <c r="I2789" t="s">
        <v>434</v>
      </c>
      <c r="J2789" t="s">
        <v>2088</v>
      </c>
      <c r="K2789" t="s">
        <v>47</v>
      </c>
      <c r="L2789" t="s">
        <v>70</v>
      </c>
      <c r="M2789" t="s">
        <v>27</v>
      </c>
      <c r="N2789" t="s">
        <v>28</v>
      </c>
      <c r="O2789" t="s">
        <v>90</v>
      </c>
      <c r="P2789" t="s">
        <v>641</v>
      </c>
      <c r="Q2789">
        <v>0</v>
      </c>
      <c r="R2789">
        <v>250</v>
      </c>
      <c r="S2789">
        <v>100</v>
      </c>
      <c r="T2789">
        <v>3</v>
      </c>
      <c r="U2789" t="b">
        <v>1</v>
      </c>
    </row>
    <row r="2790" spans="1:21" x14ac:dyDescent="0.25">
      <c r="A2790" t="s">
        <v>4226</v>
      </c>
      <c r="B2790" s="1">
        <v>41888</v>
      </c>
      <c r="C2790">
        <v>6</v>
      </c>
      <c r="D2790">
        <v>9</v>
      </c>
      <c r="E2790">
        <v>2014</v>
      </c>
      <c r="F2790" s="1">
        <v>41888</v>
      </c>
      <c r="G2790" t="s">
        <v>823</v>
      </c>
      <c r="H2790" t="s">
        <v>44</v>
      </c>
      <c r="I2790" t="s">
        <v>434</v>
      </c>
      <c r="J2790" t="s">
        <v>2088</v>
      </c>
      <c r="K2790" t="s">
        <v>47</v>
      </c>
      <c r="L2790" t="s">
        <v>70</v>
      </c>
      <c r="M2790" t="s">
        <v>27</v>
      </c>
      <c r="N2790" t="s">
        <v>28</v>
      </c>
      <c r="O2790" t="s">
        <v>183</v>
      </c>
      <c r="P2790" t="s">
        <v>798</v>
      </c>
      <c r="Q2790">
        <v>0</v>
      </c>
      <c r="R2790">
        <v>57</v>
      </c>
      <c r="S2790">
        <v>5</v>
      </c>
      <c r="T2790">
        <v>3</v>
      </c>
      <c r="U2790" t="b">
        <v>1</v>
      </c>
    </row>
    <row r="2791" spans="1:21" x14ac:dyDescent="0.25">
      <c r="A2791" t="s">
        <v>4227</v>
      </c>
      <c r="B2791" s="1">
        <v>41888</v>
      </c>
      <c r="C2791">
        <v>6</v>
      </c>
      <c r="D2791">
        <v>9</v>
      </c>
      <c r="E2791">
        <v>2014</v>
      </c>
      <c r="F2791" s="1">
        <v>41888</v>
      </c>
      <c r="G2791" t="s">
        <v>2757</v>
      </c>
      <c r="H2791" t="s">
        <v>44</v>
      </c>
      <c r="I2791" t="s">
        <v>85</v>
      </c>
      <c r="J2791" t="s">
        <v>86</v>
      </c>
      <c r="K2791" t="s">
        <v>47</v>
      </c>
      <c r="L2791" t="s">
        <v>26</v>
      </c>
      <c r="M2791" t="s">
        <v>38</v>
      </c>
      <c r="N2791" t="s">
        <v>28</v>
      </c>
      <c r="O2791" t="s">
        <v>39</v>
      </c>
      <c r="P2791" t="s">
        <v>123</v>
      </c>
      <c r="Q2791">
        <v>0</v>
      </c>
      <c r="R2791">
        <v>461</v>
      </c>
      <c r="S2791">
        <v>161</v>
      </c>
      <c r="T2791">
        <v>9</v>
      </c>
      <c r="U2791" t="b">
        <v>0</v>
      </c>
    </row>
    <row r="2792" spans="1:21" x14ac:dyDescent="0.25">
      <c r="A2792" t="s">
        <v>4228</v>
      </c>
      <c r="B2792" s="1">
        <v>41888</v>
      </c>
      <c r="C2792">
        <v>6</v>
      </c>
      <c r="D2792">
        <v>9</v>
      </c>
      <c r="E2792">
        <v>2014</v>
      </c>
      <c r="F2792" s="1">
        <v>41888</v>
      </c>
      <c r="G2792" t="s">
        <v>963</v>
      </c>
      <c r="H2792" t="s">
        <v>61</v>
      </c>
      <c r="I2792" t="s">
        <v>326</v>
      </c>
      <c r="J2792" t="s">
        <v>4229</v>
      </c>
      <c r="K2792" t="s">
        <v>36</v>
      </c>
      <c r="L2792" t="s">
        <v>70</v>
      </c>
      <c r="M2792" t="s">
        <v>38</v>
      </c>
      <c r="N2792" t="s">
        <v>28</v>
      </c>
      <c r="O2792" t="s">
        <v>90</v>
      </c>
      <c r="P2792" t="s">
        <v>4230</v>
      </c>
      <c r="Q2792">
        <v>0</v>
      </c>
      <c r="R2792">
        <v>267</v>
      </c>
      <c r="S2792">
        <v>74</v>
      </c>
      <c r="T2792">
        <v>3</v>
      </c>
      <c r="U2792" t="b">
        <v>1</v>
      </c>
    </row>
    <row r="2793" spans="1:21" x14ac:dyDescent="0.25">
      <c r="A2793" t="s">
        <v>4228</v>
      </c>
      <c r="B2793" s="1">
        <v>41888</v>
      </c>
      <c r="C2793">
        <v>6</v>
      </c>
      <c r="D2793">
        <v>9</v>
      </c>
      <c r="E2793">
        <v>2014</v>
      </c>
      <c r="F2793" s="1">
        <v>41888</v>
      </c>
      <c r="G2793" t="s">
        <v>963</v>
      </c>
      <c r="H2793" t="s">
        <v>61</v>
      </c>
      <c r="I2793" t="s">
        <v>326</v>
      </c>
      <c r="J2793" t="s">
        <v>4229</v>
      </c>
      <c r="K2793" t="s">
        <v>36</v>
      </c>
      <c r="L2793" t="s">
        <v>70</v>
      </c>
      <c r="M2793" t="s">
        <v>38</v>
      </c>
      <c r="N2793" t="s">
        <v>28</v>
      </c>
      <c r="O2793" t="s">
        <v>227</v>
      </c>
      <c r="P2793" t="s">
        <v>2327</v>
      </c>
      <c r="Q2793">
        <v>0</v>
      </c>
      <c r="R2793">
        <v>61</v>
      </c>
      <c r="S2793">
        <v>23</v>
      </c>
      <c r="T2793">
        <v>5</v>
      </c>
      <c r="U2793" t="b">
        <v>1</v>
      </c>
    </row>
    <row r="2794" spans="1:21" x14ac:dyDescent="0.25">
      <c r="A2794" t="s">
        <v>4231</v>
      </c>
      <c r="B2794" s="1">
        <v>41888</v>
      </c>
      <c r="C2794">
        <v>6</v>
      </c>
      <c r="D2794">
        <v>9</v>
      </c>
      <c r="E2794">
        <v>2014</v>
      </c>
      <c r="F2794" s="1">
        <v>41888</v>
      </c>
      <c r="G2794" t="s">
        <v>285</v>
      </c>
      <c r="H2794" t="s">
        <v>33</v>
      </c>
      <c r="I2794" t="s">
        <v>266</v>
      </c>
      <c r="J2794" t="s">
        <v>510</v>
      </c>
      <c r="K2794" t="s">
        <v>36</v>
      </c>
      <c r="L2794" t="s">
        <v>70</v>
      </c>
      <c r="M2794" t="s">
        <v>38</v>
      </c>
      <c r="N2794" t="s">
        <v>28</v>
      </c>
      <c r="O2794" t="s">
        <v>54</v>
      </c>
      <c r="P2794" t="s">
        <v>561</v>
      </c>
      <c r="Q2794">
        <v>0</v>
      </c>
      <c r="R2794">
        <v>806</v>
      </c>
      <c r="S2794">
        <v>18</v>
      </c>
      <c r="T2794">
        <v>7</v>
      </c>
      <c r="U2794" t="b">
        <v>0</v>
      </c>
    </row>
    <row r="2795" spans="1:21" x14ac:dyDescent="0.25">
      <c r="A2795" t="s">
        <v>4228</v>
      </c>
      <c r="B2795" s="1">
        <v>41888</v>
      </c>
      <c r="C2795">
        <v>6</v>
      </c>
      <c r="D2795">
        <v>9</v>
      </c>
      <c r="E2795">
        <v>2014</v>
      </c>
      <c r="F2795" s="1">
        <v>41888</v>
      </c>
      <c r="G2795" t="s">
        <v>963</v>
      </c>
      <c r="H2795" t="s">
        <v>61</v>
      </c>
      <c r="I2795" t="s">
        <v>326</v>
      </c>
      <c r="J2795" t="s">
        <v>4229</v>
      </c>
      <c r="K2795" t="s">
        <v>36</v>
      </c>
      <c r="L2795" t="s">
        <v>70</v>
      </c>
      <c r="M2795" t="s">
        <v>38</v>
      </c>
      <c r="N2795" t="s">
        <v>56</v>
      </c>
      <c r="O2795" t="s">
        <v>81</v>
      </c>
      <c r="P2795" t="s">
        <v>3855</v>
      </c>
      <c r="Q2795">
        <v>0</v>
      </c>
      <c r="R2795">
        <v>146</v>
      </c>
      <c r="S2795">
        <v>66</v>
      </c>
      <c r="T2795">
        <v>5</v>
      </c>
      <c r="U2795" t="b">
        <v>0</v>
      </c>
    </row>
    <row r="2796" spans="1:21" x14ac:dyDescent="0.25">
      <c r="A2796" t="s">
        <v>4231</v>
      </c>
      <c r="B2796" s="1">
        <v>41888</v>
      </c>
      <c r="C2796">
        <v>6</v>
      </c>
      <c r="D2796">
        <v>9</v>
      </c>
      <c r="E2796">
        <v>2014</v>
      </c>
      <c r="F2796" s="1">
        <v>41888</v>
      </c>
      <c r="G2796" t="s">
        <v>285</v>
      </c>
      <c r="H2796" t="s">
        <v>33</v>
      </c>
      <c r="I2796" t="s">
        <v>266</v>
      </c>
      <c r="J2796" t="s">
        <v>510</v>
      </c>
      <c r="K2796" t="s">
        <v>36</v>
      </c>
      <c r="L2796" t="s">
        <v>70</v>
      </c>
      <c r="M2796" t="s">
        <v>38</v>
      </c>
      <c r="N2796" t="s">
        <v>56</v>
      </c>
      <c r="O2796" t="s">
        <v>81</v>
      </c>
      <c r="P2796" t="s">
        <v>1751</v>
      </c>
      <c r="Q2796">
        <v>0</v>
      </c>
      <c r="R2796">
        <v>163</v>
      </c>
      <c r="S2796">
        <v>81</v>
      </c>
      <c r="T2796">
        <v>2</v>
      </c>
      <c r="U2796" t="b">
        <v>0</v>
      </c>
    </row>
    <row r="2797" spans="1:21" x14ac:dyDescent="0.25">
      <c r="A2797" t="s">
        <v>4231</v>
      </c>
      <c r="B2797" s="1">
        <v>41888</v>
      </c>
      <c r="C2797">
        <v>6</v>
      </c>
      <c r="D2797">
        <v>9</v>
      </c>
      <c r="E2797">
        <v>2014</v>
      </c>
      <c r="F2797" s="1">
        <v>41888</v>
      </c>
      <c r="G2797" t="s">
        <v>285</v>
      </c>
      <c r="H2797" t="s">
        <v>33</v>
      </c>
      <c r="I2797" t="s">
        <v>266</v>
      </c>
      <c r="J2797" t="s">
        <v>510</v>
      </c>
      <c r="K2797" t="s">
        <v>36</v>
      </c>
      <c r="L2797" t="s">
        <v>70</v>
      </c>
      <c r="M2797" t="s">
        <v>38</v>
      </c>
      <c r="N2797" t="s">
        <v>56</v>
      </c>
      <c r="O2797" t="s">
        <v>57</v>
      </c>
      <c r="P2797" t="s">
        <v>4232</v>
      </c>
      <c r="Q2797">
        <v>0</v>
      </c>
      <c r="R2797">
        <v>624</v>
      </c>
      <c r="S2797">
        <v>44</v>
      </c>
      <c r="T2797">
        <v>2</v>
      </c>
      <c r="U2797" t="b">
        <v>1</v>
      </c>
    </row>
    <row r="2798" spans="1:21" x14ac:dyDescent="0.25">
      <c r="A2798" t="s">
        <v>4233</v>
      </c>
      <c r="B2798" s="1">
        <v>41889</v>
      </c>
      <c r="C2798">
        <v>7</v>
      </c>
      <c r="D2798">
        <v>9</v>
      </c>
      <c r="E2798">
        <v>2014</v>
      </c>
      <c r="F2798" s="1">
        <v>41889</v>
      </c>
      <c r="G2798" t="s">
        <v>3577</v>
      </c>
      <c r="H2798" t="s">
        <v>33</v>
      </c>
      <c r="I2798" t="s">
        <v>528</v>
      </c>
      <c r="J2798" t="s">
        <v>3921</v>
      </c>
      <c r="K2798" t="s">
        <v>36</v>
      </c>
      <c r="L2798" t="s">
        <v>37</v>
      </c>
      <c r="M2798" t="s">
        <v>98</v>
      </c>
      <c r="N2798" t="s">
        <v>56</v>
      </c>
      <c r="O2798" t="s">
        <v>104</v>
      </c>
      <c r="P2798" t="s">
        <v>623</v>
      </c>
      <c r="Q2798">
        <v>0</v>
      </c>
      <c r="R2798">
        <v>2617</v>
      </c>
      <c r="S2798">
        <v>1151</v>
      </c>
      <c r="T2798">
        <v>4</v>
      </c>
      <c r="U2798" t="b">
        <v>0</v>
      </c>
    </row>
    <row r="2799" spans="1:21" x14ac:dyDescent="0.25">
      <c r="A2799" t="s">
        <v>4234</v>
      </c>
      <c r="B2799" s="1">
        <v>41890</v>
      </c>
      <c r="C2799">
        <v>8</v>
      </c>
      <c r="D2799">
        <v>9</v>
      </c>
      <c r="E2799">
        <v>2014</v>
      </c>
      <c r="F2799" s="1">
        <v>41890</v>
      </c>
      <c r="G2799" t="s">
        <v>946</v>
      </c>
      <c r="H2799" t="s">
        <v>61</v>
      </c>
      <c r="I2799" t="s">
        <v>115</v>
      </c>
      <c r="J2799" t="s">
        <v>1503</v>
      </c>
      <c r="K2799" t="s">
        <v>36</v>
      </c>
      <c r="L2799" t="s">
        <v>37</v>
      </c>
      <c r="M2799" t="s">
        <v>98</v>
      </c>
      <c r="N2799" t="s">
        <v>28</v>
      </c>
      <c r="O2799" t="s">
        <v>151</v>
      </c>
      <c r="P2799" t="s">
        <v>1441</v>
      </c>
      <c r="Q2799">
        <v>0</v>
      </c>
      <c r="R2799">
        <v>81</v>
      </c>
      <c r="S2799">
        <v>41</v>
      </c>
      <c r="T2799">
        <v>5</v>
      </c>
      <c r="U2799" t="b">
        <v>0</v>
      </c>
    </row>
    <row r="2800" spans="1:21" x14ac:dyDescent="0.25">
      <c r="A2800" t="s">
        <v>4235</v>
      </c>
      <c r="B2800" s="1">
        <v>41890</v>
      </c>
      <c r="C2800">
        <v>8</v>
      </c>
      <c r="D2800">
        <v>9</v>
      </c>
      <c r="E2800">
        <v>2014</v>
      </c>
      <c r="F2800" s="1">
        <v>41890</v>
      </c>
      <c r="G2800" t="s">
        <v>4236</v>
      </c>
      <c r="H2800" t="s">
        <v>61</v>
      </c>
      <c r="I2800" t="s">
        <v>722</v>
      </c>
      <c r="J2800" t="s">
        <v>723</v>
      </c>
      <c r="K2800" t="s">
        <v>36</v>
      </c>
      <c r="L2800" t="s">
        <v>26</v>
      </c>
      <c r="M2800" t="s">
        <v>38</v>
      </c>
      <c r="N2800" t="s">
        <v>28</v>
      </c>
      <c r="O2800" t="s">
        <v>39</v>
      </c>
      <c r="P2800" t="s">
        <v>2429</v>
      </c>
      <c r="Q2800">
        <v>0</v>
      </c>
      <c r="R2800">
        <v>68</v>
      </c>
      <c r="S2800">
        <v>20</v>
      </c>
      <c r="T2800">
        <v>5</v>
      </c>
      <c r="U2800" t="b">
        <v>1</v>
      </c>
    </row>
    <row r="2801" spans="1:21" x14ac:dyDescent="0.25">
      <c r="A2801" t="s">
        <v>4235</v>
      </c>
      <c r="B2801" s="1">
        <v>41890</v>
      </c>
      <c r="C2801">
        <v>8</v>
      </c>
      <c r="D2801">
        <v>9</v>
      </c>
      <c r="E2801">
        <v>2014</v>
      </c>
      <c r="F2801" s="1">
        <v>41890</v>
      </c>
      <c r="G2801" t="s">
        <v>4236</v>
      </c>
      <c r="H2801" t="s">
        <v>61</v>
      </c>
      <c r="I2801" t="s">
        <v>722</v>
      </c>
      <c r="J2801" t="s">
        <v>723</v>
      </c>
      <c r="K2801" t="s">
        <v>36</v>
      </c>
      <c r="L2801" t="s">
        <v>26</v>
      </c>
      <c r="M2801" t="s">
        <v>38</v>
      </c>
      <c r="N2801" t="s">
        <v>28</v>
      </c>
      <c r="O2801" t="s">
        <v>39</v>
      </c>
      <c r="P2801" t="s">
        <v>3645</v>
      </c>
      <c r="Q2801">
        <v>0</v>
      </c>
      <c r="R2801">
        <v>42</v>
      </c>
      <c r="S2801">
        <v>12</v>
      </c>
      <c r="T2801">
        <v>5</v>
      </c>
      <c r="U2801" t="b">
        <v>0</v>
      </c>
    </row>
    <row r="2802" spans="1:21" x14ac:dyDescent="0.25">
      <c r="A2802" t="s">
        <v>4237</v>
      </c>
      <c r="B2802" s="1">
        <v>41890</v>
      </c>
      <c r="C2802">
        <v>8</v>
      </c>
      <c r="D2802">
        <v>9</v>
      </c>
      <c r="E2802">
        <v>2014</v>
      </c>
      <c r="F2802" s="1">
        <v>41890</v>
      </c>
      <c r="G2802" t="s">
        <v>380</v>
      </c>
      <c r="H2802" t="s">
        <v>61</v>
      </c>
      <c r="I2802" t="s">
        <v>450</v>
      </c>
      <c r="J2802" t="s">
        <v>4238</v>
      </c>
      <c r="K2802" t="s">
        <v>36</v>
      </c>
      <c r="L2802" t="s">
        <v>26</v>
      </c>
      <c r="M2802" t="s">
        <v>38</v>
      </c>
      <c r="N2802" t="s">
        <v>28</v>
      </c>
      <c r="O2802" t="s">
        <v>39</v>
      </c>
      <c r="P2802" t="s">
        <v>4239</v>
      </c>
      <c r="Q2802">
        <v>0</v>
      </c>
      <c r="R2802">
        <v>126</v>
      </c>
      <c r="S2802">
        <v>52</v>
      </c>
      <c r="T2802">
        <v>4</v>
      </c>
      <c r="U2802" t="b">
        <v>1</v>
      </c>
    </row>
    <row r="2803" spans="1:21" x14ac:dyDescent="0.25">
      <c r="A2803" t="s">
        <v>4237</v>
      </c>
      <c r="B2803" s="1">
        <v>41890</v>
      </c>
      <c r="C2803">
        <v>8</v>
      </c>
      <c r="D2803">
        <v>9</v>
      </c>
      <c r="E2803">
        <v>2014</v>
      </c>
      <c r="F2803" s="1">
        <v>41890</v>
      </c>
      <c r="G2803" t="s">
        <v>380</v>
      </c>
      <c r="H2803" t="s">
        <v>61</v>
      </c>
      <c r="I2803" t="s">
        <v>450</v>
      </c>
      <c r="J2803" t="s">
        <v>4238</v>
      </c>
      <c r="K2803" t="s">
        <v>36</v>
      </c>
      <c r="L2803" t="s">
        <v>26</v>
      </c>
      <c r="M2803" t="s">
        <v>38</v>
      </c>
      <c r="N2803" t="s">
        <v>28</v>
      </c>
      <c r="O2803" t="s">
        <v>39</v>
      </c>
      <c r="P2803" t="s">
        <v>1234</v>
      </c>
      <c r="Q2803">
        <v>0</v>
      </c>
      <c r="R2803">
        <v>259</v>
      </c>
      <c r="S2803">
        <v>47</v>
      </c>
      <c r="T2803">
        <v>5</v>
      </c>
      <c r="U2803" t="b">
        <v>1</v>
      </c>
    </row>
    <row r="2804" spans="1:21" x14ac:dyDescent="0.25">
      <c r="A2804" t="s">
        <v>4240</v>
      </c>
      <c r="B2804" s="1">
        <v>41891</v>
      </c>
      <c r="C2804">
        <v>9</v>
      </c>
      <c r="D2804">
        <v>9</v>
      </c>
      <c r="E2804">
        <v>2014</v>
      </c>
      <c r="F2804" s="1">
        <v>41891</v>
      </c>
      <c r="G2804" t="s">
        <v>3428</v>
      </c>
      <c r="H2804" t="s">
        <v>33</v>
      </c>
      <c r="I2804" t="s">
        <v>34</v>
      </c>
      <c r="J2804" t="s">
        <v>3953</v>
      </c>
      <c r="K2804" t="s">
        <v>36</v>
      </c>
      <c r="L2804" t="s">
        <v>26</v>
      </c>
      <c r="M2804" t="s">
        <v>268</v>
      </c>
      <c r="N2804" t="s">
        <v>28</v>
      </c>
      <c r="O2804" t="s">
        <v>48</v>
      </c>
      <c r="P2804" t="s">
        <v>1668</v>
      </c>
      <c r="Q2804">
        <v>0</v>
      </c>
      <c r="R2804">
        <v>95</v>
      </c>
      <c r="S2804">
        <v>5</v>
      </c>
      <c r="T2804">
        <v>2</v>
      </c>
      <c r="U2804" t="b">
        <v>0</v>
      </c>
    </row>
    <row r="2805" spans="1:21" x14ac:dyDescent="0.25">
      <c r="A2805" t="s">
        <v>4241</v>
      </c>
      <c r="B2805" s="1">
        <v>41891</v>
      </c>
      <c r="C2805">
        <v>9</v>
      </c>
      <c r="D2805">
        <v>9</v>
      </c>
      <c r="E2805">
        <v>2014</v>
      </c>
      <c r="F2805" s="1">
        <v>41891</v>
      </c>
      <c r="G2805" t="s">
        <v>3570</v>
      </c>
      <c r="H2805" t="s">
        <v>61</v>
      </c>
      <c r="I2805" t="s">
        <v>450</v>
      </c>
      <c r="J2805" t="s">
        <v>4242</v>
      </c>
      <c r="K2805" t="s">
        <v>36</v>
      </c>
      <c r="L2805" t="s">
        <v>37</v>
      </c>
      <c r="M2805" t="s">
        <v>27</v>
      </c>
      <c r="N2805" t="s">
        <v>71</v>
      </c>
      <c r="O2805" t="s">
        <v>295</v>
      </c>
      <c r="P2805" t="s">
        <v>1994</v>
      </c>
      <c r="Q2805">
        <v>0</v>
      </c>
      <c r="R2805">
        <v>109</v>
      </c>
      <c r="S2805">
        <v>40</v>
      </c>
      <c r="T2805">
        <v>1</v>
      </c>
      <c r="U2805" t="b">
        <v>0</v>
      </c>
    </row>
    <row r="2806" spans="1:21" x14ac:dyDescent="0.25">
      <c r="A2806" t="s">
        <v>4241</v>
      </c>
      <c r="B2806" s="1">
        <v>41891</v>
      </c>
      <c r="C2806">
        <v>9</v>
      </c>
      <c r="D2806">
        <v>9</v>
      </c>
      <c r="E2806">
        <v>2014</v>
      </c>
      <c r="F2806" s="1">
        <v>41891</v>
      </c>
      <c r="G2806" t="s">
        <v>3570</v>
      </c>
      <c r="H2806" t="s">
        <v>61</v>
      </c>
      <c r="I2806" t="s">
        <v>450</v>
      </c>
      <c r="J2806" t="s">
        <v>4242</v>
      </c>
      <c r="K2806" t="s">
        <v>36</v>
      </c>
      <c r="L2806" t="s">
        <v>37</v>
      </c>
      <c r="M2806" t="s">
        <v>27</v>
      </c>
      <c r="N2806" t="s">
        <v>28</v>
      </c>
      <c r="O2806" t="s">
        <v>227</v>
      </c>
      <c r="P2806" t="s">
        <v>1769</v>
      </c>
      <c r="Q2806">
        <v>0</v>
      </c>
      <c r="R2806">
        <v>43</v>
      </c>
      <c r="S2806">
        <v>9</v>
      </c>
      <c r="T2806">
        <v>4</v>
      </c>
      <c r="U2806" t="b">
        <v>0</v>
      </c>
    </row>
    <row r="2807" spans="1:21" x14ac:dyDescent="0.25">
      <c r="A2807" t="s">
        <v>4241</v>
      </c>
      <c r="B2807" s="1">
        <v>41891</v>
      </c>
      <c r="C2807">
        <v>9</v>
      </c>
      <c r="D2807">
        <v>9</v>
      </c>
      <c r="E2807">
        <v>2014</v>
      </c>
      <c r="F2807" s="1">
        <v>41891</v>
      </c>
      <c r="G2807" t="s">
        <v>3570</v>
      </c>
      <c r="H2807" t="s">
        <v>61</v>
      </c>
      <c r="I2807" t="s">
        <v>450</v>
      </c>
      <c r="J2807" t="s">
        <v>4242</v>
      </c>
      <c r="K2807" t="s">
        <v>36</v>
      </c>
      <c r="L2807" t="s">
        <v>37</v>
      </c>
      <c r="M2807" t="s">
        <v>27</v>
      </c>
      <c r="N2807" t="s">
        <v>56</v>
      </c>
      <c r="O2807" t="s">
        <v>185</v>
      </c>
      <c r="P2807" t="s">
        <v>262</v>
      </c>
      <c r="Q2807">
        <v>0</v>
      </c>
      <c r="R2807">
        <v>676</v>
      </c>
      <c r="S2807">
        <v>151</v>
      </c>
      <c r="T2807">
        <v>3</v>
      </c>
      <c r="U2807" t="b">
        <v>1</v>
      </c>
    </row>
    <row r="2808" spans="1:21" x14ac:dyDescent="0.25">
      <c r="A2808" t="s">
        <v>4243</v>
      </c>
      <c r="B2808" s="1">
        <v>41891</v>
      </c>
      <c r="C2808">
        <v>9</v>
      </c>
      <c r="D2808">
        <v>9</v>
      </c>
      <c r="E2808">
        <v>2014</v>
      </c>
      <c r="F2808" s="1">
        <v>41891</v>
      </c>
      <c r="G2808" t="s">
        <v>411</v>
      </c>
      <c r="H2808" t="s">
        <v>61</v>
      </c>
      <c r="I2808" t="s">
        <v>1357</v>
      </c>
      <c r="J2808" t="s">
        <v>4244</v>
      </c>
      <c r="K2808" t="s">
        <v>36</v>
      </c>
      <c r="L2808" t="s">
        <v>37</v>
      </c>
      <c r="M2808" t="s">
        <v>27</v>
      </c>
      <c r="N2808" t="s">
        <v>56</v>
      </c>
      <c r="O2808" t="s">
        <v>104</v>
      </c>
      <c r="P2808" t="s">
        <v>875</v>
      </c>
      <c r="Q2808">
        <v>0</v>
      </c>
      <c r="R2808">
        <v>277</v>
      </c>
      <c r="S2808">
        <v>26</v>
      </c>
      <c r="T2808">
        <v>5</v>
      </c>
      <c r="U2808" t="b">
        <v>0</v>
      </c>
    </row>
    <row r="2809" spans="1:21" x14ac:dyDescent="0.25">
      <c r="A2809" t="s">
        <v>4245</v>
      </c>
      <c r="B2809" s="1">
        <v>41891</v>
      </c>
      <c r="C2809">
        <v>9</v>
      </c>
      <c r="D2809">
        <v>9</v>
      </c>
      <c r="E2809">
        <v>2014</v>
      </c>
      <c r="F2809" s="1">
        <v>41891</v>
      </c>
      <c r="G2809" t="s">
        <v>1345</v>
      </c>
      <c r="H2809" t="s">
        <v>44</v>
      </c>
      <c r="I2809" t="s">
        <v>85</v>
      </c>
      <c r="J2809" t="s">
        <v>86</v>
      </c>
      <c r="K2809" t="s">
        <v>47</v>
      </c>
      <c r="L2809" t="s">
        <v>26</v>
      </c>
      <c r="M2809" t="s">
        <v>27</v>
      </c>
      <c r="N2809" t="s">
        <v>28</v>
      </c>
      <c r="O2809" t="s">
        <v>48</v>
      </c>
      <c r="P2809" t="s">
        <v>3005</v>
      </c>
      <c r="Q2809">
        <v>0</v>
      </c>
      <c r="R2809">
        <v>53</v>
      </c>
      <c r="S2809">
        <v>1</v>
      </c>
      <c r="T2809">
        <v>4</v>
      </c>
      <c r="U2809" t="b">
        <v>1</v>
      </c>
    </row>
    <row r="2810" spans="1:21" x14ac:dyDescent="0.25">
      <c r="A2810" t="s">
        <v>4245</v>
      </c>
      <c r="B2810" s="1">
        <v>41891</v>
      </c>
      <c r="C2810">
        <v>9</v>
      </c>
      <c r="D2810">
        <v>9</v>
      </c>
      <c r="E2810">
        <v>2014</v>
      </c>
      <c r="F2810" s="1">
        <v>41891</v>
      </c>
      <c r="G2810" t="s">
        <v>1345</v>
      </c>
      <c r="H2810" t="s">
        <v>44</v>
      </c>
      <c r="I2810" t="s">
        <v>85</v>
      </c>
      <c r="J2810" t="s">
        <v>86</v>
      </c>
      <c r="K2810" t="s">
        <v>47</v>
      </c>
      <c r="L2810" t="s">
        <v>26</v>
      </c>
      <c r="M2810" t="s">
        <v>27</v>
      </c>
      <c r="N2810" t="s">
        <v>28</v>
      </c>
      <c r="O2810" t="s">
        <v>48</v>
      </c>
      <c r="P2810" t="s">
        <v>99</v>
      </c>
      <c r="Q2810">
        <v>0</v>
      </c>
      <c r="R2810">
        <v>158</v>
      </c>
      <c r="S2810">
        <v>69</v>
      </c>
      <c r="T2810">
        <v>3</v>
      </c>
      <c r="U2810" t="b">
        <v>1</v>
      </c>
    </row>
    <row r="2811" spans="1:21" x14ac:dyDescent="0.25">
      <c r="A2811" t="s">
        <v>4245</v>
      </c>
      <c r="B2811" s="1">
        <v>41891</v>
      </c>
      <c r="C2811">
        <v>9</v>
      </c>
      <c r="D2811">
        <v>9</v>
      </c>
      <c r="E2811">
        <v>2014</v>
      </c>
      <c r="F2811" s="1">
        <v>41891</v>
      </c>
      <c r="G2811" t="s">
        <v>1345</v>
      </c>
      <c r="H2811" t="s">
        <v>44</v>
      </c>
      <c r="I2811" t="s">
        <v>85</v>
      </c>
      <c r="J2811" t="s">
        <v>86</v>
      </c>
      <c r="K2811" t="s">
        <v>47</v>
      </c>
      <c r="L2811" t="s">
        <v>26</v>
      </c>
      <c r="M2811" t="s">
        <v>27</v>
      </c>
      <c r="N2811" t="s">
        <v>28</v>
      </c>
      <c r="O2811" t="s">
        <v>54</v>
      </c>
      <c r="P2811" t="s">
        <v>3434</v>
      </c>
      <c r="Q2811">
        <v>0</v>
      </c>
      <c r="R2811">
        <v>149</v>
      </c>
      <c r="S2811">
        <v>-87</v>
      </c>
      <c r="T2811">
        <v>4</v>
      </c>
      <c r="U2811" t="b">
        <v>0</v>
      </c>
    </row>
    <row r="2812" spans="1:21" x14ac:dyDescent="0.25">
      <c r="A2812" t="s">
        <v>4246</v>
      </c>
      <c r="B2812" s="1">
        <v>41891</v>
      </c>
      <c r="C2812">
        <v>9</v>
      </c>
      <c r="D2812">
        <v>9</v>
      </c>
      <c r="E2812">
        <v>2014</v>
      </c>
      <c r="F2812" s="1">
        <v>41891</v>
      </c>
      <c r="G2812" t="s">
        <v>2698</v>
      </c>
      <c r="H2812" t="s">
        <v>293</v>
      </c>
      <c r="I2812" t="s">
        <v>714</v>
      </c>
      <c r="J2812" t="s">
        <v>715</v>
      </c>
      <c r="K2812" t="s">
        <v>36</v>
      </c>
      <c r="L2812" t="s">
        <v>26</v>
      </c>
      <c r="M2812" t="s">
        <v>38</v>
      </c>
      <c r="N2812" t="s">
        <v>28</v>
      </c>
      <c r="O2812" t="s">
        <v>39</v>
      </c>
      <c r="P2812" t="s">
        <v>1032</v>
      </c>
      <c r="Q2812">
        <v>1</v>
      </c>
      <c r="R2812">
        <v>11</v>
      </c>
      <c r="S2812">
        <v>-2</v>
      </c>
      <c r="T2812">
        <v>4</v>
      </c>
      <c r="U2812" t="b">
        <v>0</v>
      </c>
    </row>
    <row r="2813" spans="1:21" x14ac:dyDescent="0.25">
      <c r="A2813" t="s">
        <v>4247</v>
      </c>
      <c r="B2813" s="1">
        <v>41891</v>
      </c>
      <c r="C2813">
        <v>9</v>
      </c>
      <c r="D2813">
        <v>9</v>
      </c>
      <c r="E2813">
        <v>2014</v>
      </c>
      <c r="F2813" s="1">
        <v>41891</v>
      </c>
      <c r="G2813" t="s">
        <v>2921</v>
      </c>
      <c r="H2813" t="s">
        <v>67</v>
      </c>
      <c r="I2813" t="s">
        <v>68</v>
      </c>
      <c r="J2813" t="s">
        <v>3741</v>
      </c>
      <c r="K2813" t="s">
        <v>25</v>
      </c>
      <c r="L2813" t="s">
        <v>70</v>
      </c>
      <c r="M2813" t="s">
        <v>38</v>
      </c>
      <c r="N2813" t="s">
        <v>28</v>
      </c>
      <c r="O2813" t="s">
        <v>39</v>
      </c>
      <c r="P2813" t="s">
        <v>4248</v>
      </c>
      <c r="Q2813">
        <v>0</v>
      </c>
      <c r="R2813">
        <v>45</v>
      </c>
      <c r="S2813">
        <v>12</v>
      </c>
      <c r="T2813">
        <v>7</v>
      </c>
      <c r="U2813" t="b">
        <v>0</v>
      </c>
    </row>
    <row r="2814" spans="1:21" x14ac:dyDescent="0.25">
      <c r="A2814" t="s">
        <v>4247</v>
      </c>
      <c r="B2814" s="1">
        <v>41891</v>
      </c>
      <c r="C2814">
        <v>9</v>
      </c>
      <c r="D2814">
        <v>9</v>
      </c>
      <c r="E2814">
        <v>2014</v>
      </c>
      <c r="F2814" s="1">
        <v>41891</v>
      </c>
      <c r="G2814" t="s">
        <v>2921</v>
      </c>
      <c r="H2814" t="s">
        <v>67</v>
      </c>
      <c r="I2814" t="s">
        <v>68</v>
      </c>
      <c r="J2814" t="s">
        <v>3741</v>
      </c>
      <c r="K2814" t="s">
        <v>25</v>
      </c>
      <c r="L2814" t="s">
        <v>70</v>
      </c>
      <c r="M2814" t="s">
        <v>38</v>
      </c>
      <c r="N2814" t="s">
        <v>28</v>
      </c>
      <c r="O2814" t="s">
        <v>54</v>
      </c>
      <c r="P2814" t="s">
        <v>1411</v>
      </c>
      <c r="Q2814">
        <v>0</v>
      </c>
      <c r="R2814">
        <v>64</v>
      </c>
      <c r="S2814">
        <v>6</v>
      </c>
      <c r="T2814">
        <v>4</v>
      </c>
      <c r="U2814" t="b">
        <v>0</v>
      </c>
    </row>
    <row r="2815" spans="1:21" x14ac:dyDescent="0.25">
      <c r="A2815" t="s">
        <v>4249</v>
      </c>
      <c r="B2815" s="1">
        <v>41892</v>
      </c>
      <c r="C2815">
        <v>10</v>
      </c>
      <c r="D2815">
        <v>9</v>
      </c>
      <c r="E2815">
        <v>2014</v>
      </c>
      <c r="F2815" s="1">
        <v>41892</v>
      </c>
      <c r="G2815" t="s">
        <v>472</v>
      </c>
      <c r="H2815" t="s">
        <v>320</v>
      </c>
      <c r="I2815" t="s">
        <v>1991</v>
      </c>
      <c r="J2815" t="s">
        <v>1992</v>
      </c>
      <c r="K2815" t="s">
        <v>36</v>
      </c>
      <c r="L2815" t="s">
        <v>37</v>
      </c>
      <c r="M2815" t="s">
        <v>38</v>
      </c>
      <c r="N2815" t="s">
        <v>56</v>
      </c>
      <c r="O2815" t="s">
        <v>104</v>
      </c>
      <c r="P2815" t="s">
        <v>4250</v>
      </c>
      <c r="Q2815">
        <v>0</v>
      </c>
      <c r="R2815">
        <v>147</v>
      </c>
      <c r="S2815">
        <v>21</v>
      </c>
      <c r="T2815">
        <v>2</v>
      </c>
      <c r="U2815" t="b">
        <v>1</v>
      </c>
    </row>
    <row r="2816" spans="1:21" x14ac:dyDescent="0.25">
      <c r="A2816" t="s">
        <v>4251</v>
      </c>
      <c r="B2816" s="1">
        <v>41894</v>
      </c>
      <c r="C2816">
        <v>12</v>
      </c>
      <c r="D2816">
        <v>9</v>
      </c>
      <c r="E2816">
        <v>2014</v>
      </c>
      <c r="F2816" s="1">
        <v>41894</v>
      </c>
      <c r="G2816" t="s">
        <v>519</v>
      </c>
      <c r="H2816" t="s">
        <v>33</v>
      </c>
      <c r="I2816" t="s">
        <v>189</v>
      </c>
      <c r="J2816" t="s">
        <v>35</v>
      </c>
      <c r="K2816" t="s">
        <v>36</v>
      </c>
      <c r="L2816" t="s">
        <v>70</v>
      </c>
      <c r="M2816" t="s">
        <v>27</v>
      </c>
      <c r="N2816" t="s">
        <v>28</v>
      </c>
      <c r="O2816" t="s">
        <v>48</v>
      </c>
      <c r="P2816" t="s">
        <v>1045</v>
      </c>
      <c r="Q2816">
        <v>0</v>
      </c>
      <c r="R2816">
        <v>229</v>
      </c>
      <c r="S2816">
        <v>105</v>
      </c>
      <c r="T2816">
        <v>5</v>
      </c>
      <c r="U2816" t="b">
        <v>1</v>
      </c>
    </row>
    <row r="2817" spans="1:21" x14ac:dyDescent="0.25">
      <c r="A2817" t="s">
        <v>4251</v>
      </c>
      <c r="B2817" s="1">
        <v>41894</v>
      </c>
      <c r="C2817">
        <v>12</v>
      </c>
      <c r="D2817">
        <v>9</v>
      </c>
      <c r="E2817">
        <v>2014</v>
      </c>
      <c r="F2817" s="1">
        <v>41894</v>
      </c>
      <c r="G2817" t="s">
        <v>519</v>
      </c>
      <c r="H2817" t="s">
        <v>33</v>
      </c>
      <c r="I2817" t="s">
        <v>189</v>
      </c>
      <c r="J2817" t="s">
        <v>35</v>
      </c>
      <c r="K2817" t="s">
        <v>36</v>
      </c>
      <c r="L2817" t="s">
        <v>70</v>
      </c>
      <c r="M2817" t="s">
        <v>27</v>
      </c>
      <c r="N2817" t="s">
        <v>56</v>
      </c>
      <c r="O2817" t="s">
        <v>81</v>
      </c>
      <c r="P2817" t="s">
        <v>4252</v>
      </c>
      <c r="Q2817">
        <v>0</v>
      </c>
      <c r="R2817">
        <v>138</v>
      </c>
      <c r="S2817">
        <v>3</v>
      </c>
      <c r="T2817">
        <v>2</v>
      </c>
      <c r="U2817" t="b">
        <v>1</v>
      </c>
    </row>
    <row r="2818" spans="1:21" x14ac:dyDescent="0.25">
      <c r="A2818" t="s">
        <v>4253</v>
      </c>
      <c r="B2818" s="1">
        <v>41894</v>
      </c>
      <c r="C2818">
        <v>12</v>
      </c>
      <c r="D2818">
        <v>9</v>
      </c>
      <c r="E2818">
        <v>2014</v>
      </c>
      <c r="F2818" s="1">
        <v>41894</v>
      </c>
      <c r="G2818" t="s">
        <v>4254</v>
      </c>
      <c r="H2818" t="s">
        <v>61</v>
      </c>
      <c r="I2818" t="s">
        <v>108</v>
      </c>
      <c r="J2818" t="s">
        <v>226</v>
      </c>
      <c r="K2818" t="s">
        <v>36</v>
      </c>
      <c r="L2818" t="s">
        <v>37</v>
      </c>
      <c r="M2818" t="s">
        <v>38</v>
      </c>
      <c r="N2818" t="s">
        <v>71</v>
      </c>
      <c r="O2818" t="s">
        <v>72</v>
      </c>
      <c r="P2818" t="s">
        <v>4255</v>
      </c>
      <c r="Q2818">
        <v>0</v>
      </c>
      <c r="R2818">
        <v>1052</v>
      </c>
      <c r="S2818">
        <v>-82</v>
      </c>
      <c r="T2818">
        <v>3</v>
      </c>
      <c r="U2818" t="b">
        <v>1</v>
      </c>
    </row>
    <row r="2819" spans="1:21" x14ac:dyDescent="0.25">
      <c r="A2819" t="s">
        <v>4256</v>
      </c>
      <c r="B2819" s="1">
        <v>41894</v>
      </c>
      <c r="C2819">
        <v>12</v>
      </c>
      <c r="D2819">
        <v>9</v>
      </c>
      <c r="E2819">
        <v>2014</v>
      </c>
      <c r="F2819" s="1">
        <v>41894</v>
      </c>
      <c r="G2819" t="s">
        <v>407</v>
      </c>
      <c r="H2819" t="s">
        <v>293</v>
      </c>
      <c r="I2819" t="s">
        <v>613</v>
      </c>
      <c r="J2819" t="s">
        <v>2039</v>
      </c>
      <c r="K2819" t="s">
        <v>36</v>
      </c>
      <c r="L2819" t="s">
        <v>37</v>
      </c>
      <c r="M2819" t="s">
        <v>38</v>
      </c>
      <c r="N2819" t="s">
        <v>71</v>
      </c>
      <c r="O2819" t="s">
        <v>295</v>
      </c>
      <c r="P2819" t="s">
        <v>1950</v>
      </c>
      <c r="Q2819">
        <v>0</v>
      </c>
      <c r="R2819">
        <v>141</v>
      </c>
      <c r="S2819">
        <v>28</v>
      </c>
      <c r="T2819">
        <v>7</v>
      </c>
      <c r="U2819" t="b">
        <v>1</v>
      </c>
    </row>
    <row r="2820" spans="1:21" x14ac:dyDescent="0.25">
      <c r="A2820" t="s">
        <v>4257</v>
      </c>
      <c r="B2820" s="1">
        <v>41894</v>
      </c>
      <c r="C2820">
        <v>12</v>
      </c>
      <c r="D2820">
        <v>9</v>
      </c>
      <c r="E2820">
        <v>2014</v>
      </c>
      <c r="F2820" s="1">
        <v>41894</v>
      </c>
      <c r="G2820" t="s">
        <v>3791</v>
      </c>
      <c r="H2820" t="s">
        <v>23</v>
      </c>
      <c r="I2820" t="s">
        <v>24</v>
      </c>
      <c r="J2820" t="s">
        <v>24</v>
      </c>
      <c r="K2820" t="s">
        <v>25</v>
      </c>
      <c r="L2820" t="s">
        <v>37</v>
      </c>
      <c r="M2820" t="s">
        <v>38</v>
      </c>
      <c r="N2820" t="s">
        <v>71</v>
      </c>
      <c r="O2820" t="s">
        <v>74</v>
      </c>
      <c r="P2820" t="s">
        <v>4258</v>
      </c>
      <c r="Q2820">
        <v>1</v>
      </c>
      <c r="R2820">
        <v>224</v>
      </c>
      <c r="S2820">
        <v>-81</v>
      </c>
      <c r="T2820">
        <v>3</v>
      </c>
      <c r="U2820" t="b">
        <v>1</v>
      </c>
    </row>
    <row r="2821" spans="1:21" x14ac:dyDescent="0.25">
      <c r="A2821" t="s">
        <v>4257</v>
      </c>
      <c r="B2821" s="1">
        <v>41894</v>
      </c>
      <c r="C2821">
        <v>12</v>
      </c>
      <c r="D2821">
        <v>9</v>
      </c>
      <c r="E2821">
        <v>2014</v>
      </c>
      <c r="F2821" s="1">
        <v>41894</v>
      </c>
      <c r="G2821" t="s">
        <v>3791</v>
      </c>
      <c r="H2821" t="s">
        <v>23</v>
      </c>
      <c r="I2821" t="s">
        <v>24</v>
      </c>
      <c r="J2821" t="s">
        <v>24</v>
      </c>
      <c r="K2821" t="s">
        <v>25</v>
      </c>
      <c r="L2821" t="s">
        <v>37</v>
      </c>
      <c r="M2821" t="s">
        <v>38</v>
      </c>
      <c r="N2821" t="s">
        <v>71</v>
      </c>
      <c r="O2821" t="s">
        <v>74</v>
      </c>
      <c r="P2821" t="s">
        <v>4259</v>
      </c>
      <c r="Q2821">
        <v>1</v>
      </c>
      <c r="R2821">
        <v>58</v>
      </c>
      <c r="S2821">
        <v>-42</v>
      </c>
      <c r="T2821">
        <v>2</v>
      </c>
      <c r="U2821" t="b">
        <v>1</v>
      </c>
    </row>
    <row r="2822" spans="1:21" x14ac:dyDescent="0.25">
      <c r="A2822" t="s">
        <v>4257</v>
      </c>
      <c r="B2822" s="1">
        <v>41894</v>
      </c>
      <c r="C2822">
        <v>12</v>
      </c>
      <c r="D2822">
        <v>9</v>
      </c>
      <c r="E2822">
        <v>2014</v>
      </c>
      <c r="F2822" s="1">
        <v>41894</v>
      </c>
      <c r="G2822" t="s">
        <v>3791</v>
      </c>
      <c r="H2822" t="s">
        <v>23</v>
      </c>
      <c r="I2822" t="s">
        <v>24</v>
      </c>
      <c r="J2822" t="s">
        <v>24</v>
      </c>
      <c r="K2822" t="s">
        <v>25</v>
      </c>
      <c r="L2822" t="s">
        <v>37</v>
      </c>
      <c r="M2822" t="s">
        <v>38</v>
      </c>
      <c r="N2822" t="s">
        <v>71</v>
      </c>
      <c r="O2822" t="s">
        <v>74</v>
      </c>
      <c r="P2822" t="s">
        <v>4259</v>
      </c>
      <c r="Q2822">
        <v>1</v>
      </c>
      <c r="R2822">
        <v>145</v>
      </c>
      <c r="S2822">
        <v>-104</v>
      </c>
      <c r="T2822">
        <v>5</v>
      </c>
      <c r="U2822" t="b">
        <v>0</v>
      </c>
    </row>
    <row r="2823" spans="1:21" x14ac:dyDescent="0.25">
      <c r="A2823" t="s">
        <v>4257</v>
      </c>
      <c r="B2823" s="1">
        <v>41894</v>
      </c>
      <c r="C2823">
        <v>12</v>
      </c>
      <c r="D2823">
        <v>9</v>
      </c>
      <c r="E2823">
        <v>2014</v>
      </c>
      <c r="F2823" s="1">
        <v>41894</v>
      </c>
      <c r="G2823" t="s">
        <v>3791</v>
      </c>
      <c r="H2823" t="s">
        <v>23</v>
      </c>
      <c r="I2823" t="s">
        <v>24</v>
      </c>
      <c r="J2823" t="s">
        <v>24</v>
      </c>
      <c r="K2823" t="s">
        <v>25</v>
      </c>
      <c r="L2823" t="s">
        <v>37</v>
      </c>
      <c r="M2823" t="s">
        <v>38</v>
      </c>
      <c r="N2823" t="s">
        <v>71</v>
      </c>
      <c r="O2823" t="s">
        <v>74</v>
      </c>
      <c r="P2823" t="s">
        <v>348</v>
      </c>
      <c r="Q2823">
        <v>1</v>
      </c>
      <c r="R2823">
        <v>55</v>
      </c>
      <c r="S2823">
        <v>-33</v>
      </c>
      <c r="T2823">
        <v>2</v>
      </c>
      <c r="U2823" t="b">
        <v>1</v>
      </c>
    </row>
    <row r="2824" spans="1:21" x14ac:dyDescent="0.25">
      <c r="A2824" t="s">
        <v>4256</v>
      </c>
      <c r="B2824" s="1">
        <v>41894</v>
      </c>
      <c r="C2824">
        <v>12</v>
      </c>
      <c r="D2824">
        <v>9</v>
      </c>
      <c r="E2824">
        <v>2014</v>
      </c>
      <c r="F2824" s="1">
        <v>41894</v>
      </c>
      <c r="G2824" t="s">
        <v>407</v>
      </c>
      <c r="H2824" t="s">
        <v>293</v>
      </c>
      <c r="I2824" t="s">
        <v>613</v>
      </c>
      <c r="J2824" t="s">
        <v>2039</v>
      </c>
      <c r="K2824" t="s">
        <v>36</v>
      </c>
      <c r="L2824" t="s">
        <v>37</v>
      </c>
      <c r="M2824" t="s">
        <v>38</v>
      </c>
      <c r="N2824" t="s">
        <v>28</v>
      </c>
      <c r="O2824" t="s">
        <v>39</v>
      </c>
      <c r="P2824" t="s">
        <v>1381</v>
      </c>
      <c r="Q2824">
        <v>1</v>
      </c>
      <c r="R2824">
        <v>76</v>
      </c>
      <c r="S2824">
        <v>-72</v>
      </c>
      <c r="T2824">
        <v>9</v>
      </c>
      <c r="U2824" t="b">
        <v>0</v>
      </c>
    </row>
    <row r="2825" spans="1:21" x14ac:dyDescent="0.25">
      <c r="A2825" t="s">
        <v>4256</v>
      </c>
      <c r="B2825" s="1">
        <v>41894</v>
      </c>
      <c r="C2825">
        <v>12</v>
      </c>
      <c r="D2825">
        <v>9</v>
      </c>
      <c r="E2825">
        <v>2014</v>
      </c>
      <c r="F2825" s="1">
        <v>41894</v>
      </c>
      <c r="G2825" t="s">
        <v>407</v>
      </c>
      <c r="H2825" t="s">
        <v>293</v>
      </c>
      <c r="I2825" t="s">
        <v>613</v>
      </c>
      <c r="J2825" t="s">
        <v>2039</v>
      </c>
      <c r="K2825" t="s">
        <v>36</v>
      </c>
      <c r="L2825" t="s">
        <v>37</v>
      </c>
      <c r="M2825" t="s">
        <v>38</v>
      </c>
      <c r="N2825" t="s">
        <v>28</v>
      </c>
      <c r="O2825" t="s">
        <v>54</v>
      </c>
      <c r="P2825" t="s">
        <v>1545</v>
      </c>
      <c r="Q2825">
        <v>1</v>
      </c>
      <c r="R2825">
        <v>632</v>
      </c>
      <c r="S2825">
        <v>-316</v>
      </c>
      <c r="T2825">
        <v>6</v>
      </c>
      <c r="U2825" t="b">
        <v>0</v>
      </c>
    </row>
    <row r="2826" spans="1:21" x14ac:dyDescent="0.25">
      <c r="A2826" t="s">
        <v>4256</v>
      </c>
      <c r="B2826" s="1">
        <v>41894</v>
      </c>
      <c r="C2826">
        <v>12</v>
      </c>
      <c r="D2826">
        <v>9</v>
      </c>
      <c r="E2826">
        <v>2014</v>
      </c>
      <c r="F2826" s="1">
        <v>41894</v>
      </c>
      <c r="G2826" t="s">
        <v>407</v>
      </c>
      <c r="H2826" t="s">
        <v>293</v>
      </c>
      <c r="I2826" t="s">
        <v>613</v>
      </c>
      <c r="J2826" t="s">
        <v>2039</v>
      </c>
      <c r="K2826" t="s">
        <v>36</v>
      </c>
      <c r="L2826" t="s">
        <v>37</v>
      </c>
      <c r="M2826" t="s">
        <v>38</v>
      </c>
      <c r="N2826" t="s">
        <v>28</v>
      </c>
      <c r="O2826" t="s">
        <v>54</v>
      </c>
      <c r="P2826" t="s">
        <v>3400</v>
      </c>
      <c r="Q2826">
        <v>1</v>
      </c>
      <c r="R2826">
        <v>32</v>
      </c>
      <c r="S2826">
        <v>-16</v>
      </c>
      <c r="T2826">
        <v>6</v>
      </c>
      <c r="U2826" t="b">
        <v>1</v>
      </c>
    </row>
    <row r="2827" spans="1:21" x14ac:dyDescent="0.25">
      <c r="A2827" t="s">
        <v>4257</v>
      </c>
      <c r="B2827" s="1">
        <v>41894</v>
      </c>
      <c r="C2827">
        <v>12</v>
      </c>
      <c r="D2827">
        <v>9</v>
      </c>
      <c r="E2827">
        <v>2014</v>
      </c>
      <c r="F2827" s="1">
        <v>41894</v>
      </c>
      <c r="G2827" t="s">
        <v>3791</v>
      </c>
      <c r="H2827" t="s">
        <v>23</v>
      </c>
      <c r="I2827" t="s">
        <v>24</v>
      </c>
      <c r="J2827" t="s">
        <v>24</v>
      </c>
      <c r="K2827" t="s">
        <v>25</v>
      </c>
      <c r="L2827" t="s">
        <v>37</v>
      </c>
      <c r="M2827" t="s">
        <v>38</v>
      </c>
      <c r="N2827" t="s">
        <v>28</v>
      </c>
      <c r="O2827" t="s">
        <v>39</v>
      </c>
      <c r="P2827" t="s">
        <v>1018</v>
      </c>
      <c r="Q2827">
        <v>1</v>
      </c>
      <c r="R2827">
        <v>7</v>
      </c>
      <c r="S2827">
        <v>-1</v>
      </c>
      <c r="T2827">
        <v>2</v>
      </c>
      <c r="U2827" t="b">
        <v>1</v>
      </c>
    </row>
    <row r="2828" spans="1:21" x14ac:dyDescent="0.25">
      <c r="A2828" t="s">
        <v>4257</v>
      </c>
      <c r="B2828" s="1">
        <v>41894</v>
      </c>
      <c r="C2828">
        <v>12</v>
      </c>
      <c r="D2828">
        <v>9</v>
      </c>
      <c r="E2828">
        <v>2014</v>
      </c>
      <c r="F2828" s="1">
        <v>41894</v>
      </c>
      <c r="G2828" t="s">
        <v>3791</v>
      </c>
      <c r="H2828" t="s">
        <v>23</v>
      </c>
      <c r="I2828" t="s">
        <v>24</v>
      </c>
      <c r="J2828" t="s">
        <v>24</v>
      </c>
      <c r="K2828" t="s">
        <v>25</v>
      </c>
      <c r="L2828" t="s">
        <v>37</v>
      </c>
      <c r="M2828" t="s">
        <v>38</v>
      </c>
      <c r="N2828" t="s">
        <v>28</v>
      </c>
      <c r="O2828" t="s">
        <v>29</v>
      </c>
      <c r="P2828" t="s">
        <v>3670</v>
      </c>
      <c r="Q2828">
        <v>1</v>
      </c>
      <c r="R2828">
        <v>24</v>
      </c>
      <c r="S2828">
        <v>-2</v>
      </c>
      <c r="T2828">
        <v>2</v>
      </c>
      <c r="U2828" t="b">
        <v>0</v>
      </c>
    </row>
    <row r="2829" spans="1:21" x14ac:dyDescent="0.25">
      <c r="A2829" t="s">
        <v>4256</v>
      </c>
      <c r="B2829" s="1">
        <v>41894</v>
      </c>
      <c r="C2829">
        <v>12</v>
      </c>
      <c r="D2829">
        <v>9</v>
      </c>
      <c r="E2829">
        <v>2014</v>
      </c>
      <c r="F2829" s="1">
        <v>41894</v>
      </c>
      <c r="G2829" t="s">
        <v>407</v>
      </c>
      <c r="H2829" t="s">
        <v>293</v>
      </c>
      <c r="I2829" t="s">
        <v>613</v>
      </c>
      <c r="J2829" t="s">
        <v>2039</v>
      </c>
      <c r="K2829" t="s">
        <v>36</v>
      </c>
      <c r="L2829" t="s">
        <v>37</v>
      </c>
      <c r="M2829" t="s">
        <v>38</v>
      </c>
      <c r="N2829" t="s">
        <v>56</v>
      </c>
      <c r="O2829" t="s">
        <v>104</v>
      </c>
      <c r="P2829" t="s">
        <v>742</v>
      </c>
      <c r="Q2829">
        <v>1</v>
      </c>
      <c r="R2829">
        <v>68</v>
      </c>
      <c r="S2829">
        <v>-30</v>
      </c>
      <c r="T2829">
        <v>1</v>
      </c>
      <c r="U2829" t="b">
        <v>1</v>
      </c>
    </row>
    <row r="2830" spans="1:21" x14ac:dyDescent="0.25">
      <c r="A2830" t="s">
        <v>4257</v>
      </c>
      <c r="B2830" s="1">
        <v>41894</v>
      </c>
      <c r="C2830">
        <v>12</v>
      </c>
      <c r="D2830">
        <v>9</v>
      </c>
      <c r="E2830">
        <v>2014</v>
      </c>
      <c r="F2830" s="1">
        <v>41894</v>
      </c>
      <c r="G2830" t="s">
        <v>3791</v>
      </c>
      <c r="H2830" t="s">
        <v>23</v>
      </c>
      <c r="I2830" t="s">
        <v>24</v>
      </c>
      <c r="J2830" t="s">
        <v>24</v>
      </c>
      <c r="K2830" t="s">
        <v>25</v>
      </c>
      <c r="L2830" t="s">
        <v>37</v>
      </c>
      <c r="M2830" t="s">
        <v>38</v>
      </c>
      <c r="N2830" t="s">
        <v>56</v>
      </c>
      <c r="O2830" t="s">
        <v>57</v>
      </c>
      <c r="P2830" t="s">
        <v>4260</v>
      </c>
      <c r="Q2830">
        <v>1</v>
      </c>
      <c r="R2830">
        <v>86</v>
      </c>
      <c r="S2830">
        <v>-21</v>
      </c>
      <c r="T2830">
        <v>1</v>
      </c>
      <c r="U2830" t="b">
        <v>1</v>
      </c>
    </row>
    <row r="2831" spans="1:21" x14ac:dyDescent="0.25">
      <c r="A2831" t="s">
        <v>4261</v>
      </c>
      <c r="B2831" s="1">
        <v>41894</v>
      </c>
      <c r="C2831">
        <v>12</v>
      </c>
      <c r="D2831">
        <v>9</v>
      </c>
      <c r="E2831">
        <v>2014</v>
      </c>
      <c r="F2831" s="1">
        <v>41894</v>
      </c>
      <c r="G2831" t="s">
        <v>3518</v>
      </c>
      <c r="H2831" t="s">
        <v>61</v>
      </c>
      <c r="I2831" t="s">
        <v>108</v>
      </c>
      <c r="J2831" t="s">
        <v>146</v>
      </c>
      <c r="K2831" t="s">
        <v>36</v>
      </c>
      <c r="L2831" t="s">
        <v>37</v>
      </c>
      <c r="M2831" t="s">
        <v>38</v>
      </c>
      <c r="N2831" t="s">
        <v>28</v>
      </c>
      <c r="O2831" t="s">
        <v>39</v>
      </c>
      <c r="P2831" t="s">
        <v>203</v>
      </c>
      <c r="Q2831">
        <v>0</v>
      </c>
      <c r="R2831">
        <v>175</v>
      </c>
      <c r="S2831">
        <v>51</v>
      </c>
      <c r="T2831">
        <v>6</v>
      </c>
      <c r="U2831" t="b">
        <v>0</v>
      </c>
    </row>
    <row r="2832" spans="1:21" x14ac:dyDescent="0.25">
      <c r="A2832" t="s">
        <v>4262</v>
      </c>
      <c r="B2832" s="1">
        <v>41894</v>
      </c>
      <c r="C2832">
        <v>12</v>
      </c>
      <c r="D2832">
        <v>9</v>
      </c>
      <c r="E2832">
        <v>2014</v>
      </c>
      <c r="F2832" s="1">
        <v>41894</v>
      </c>
      <c r="G2832" t="s">
        <v>2059</v>
      </c>
      <c r="H2832" t="s">
        <v>215</v>
      </c>
      <c r="I2832" t="s">
        <v>2776</v>
      </c>
      <c r="J2832" t="s">
        <v>2776</v>
      </c>
      <c r="K2832" t="s">
        <v>36</v>
      </c>
      <c r="L2832" t="s">
        <v>70</v>
      </c>
      <c r="M2832" t="s">
        <v>38</v>
      </c>
      <c r="N2832" t="s">
        <v>28</v>
      </c>
      <c r="O2832" t="s">
        <v>39</v>
      </c>
      <c r="P2832" t="s">
        <v>129</v>
      </c>
      <c r="Q2832">
        <v>0</v>
      </c>
      <c r="R2832">
        <v>84</v>
      </c>
      <c r="S2832">
        <v>28</v>
      </c>
      <c r="T2832">
        <v>3</v>
      </c>
      <c r="U2832" t="b">
        <v>0</v>
      </c>
    </row>
    <row r="2833" spans="1:21" x14ac:dyDescent="0.25">
      <c r="A2833" t="s">
        <v>4262</v>
      </c>
      <c r="B2833" s="1">
        <v>41894</v>
      </c>
      <c r="C2833">
        <v>12</v>
      </c>
      <c r="D2833">
        <v>9</v>
      </c>
      <c r="E2833">
        <v>2014</v>
      </c>
      <c r="F2833" s="1">
        <v>41894</v>
      </c>
      <c r="G2833" t="s">
        <v>2059</v>
      </c>
      <c r="H2833" t="s">
        <v>215</v>
      </c>
      <c r="I2833" t="s">
        <v>2776</v>
      </c>
      <c r="J2833" t="s">
        <v>2776</v>
      </c>
      <c r="K2833" t="s">
        <v>36</v>
      </c>
      <c r="L2833" t="s">
        <v>70</v>
      </c>
      <c r="M2833" t="s">
        <v>38</v>
      </c>
      <c r="N2833" t="s">
        <v>56</v>
      </c>
      <c r="O2833" t="s">
        <v>185</v>
      </c>
      <c r="P2833" t="s">
        <v>2575</v>
      </c>
      <c r="Q2833">
        <v>0</v>
      </c>
      <c r="R2833">
        <v>954</v>
      </c>
      <c r="S2833">
        <v>219</v>
      </c>
      <c r="T2833">
        <v>3</v>
      </c>
      <c r="U2833" t="b">
        <v>0</v>
      </c>
    </row>
    <row r="2834" spans="1:21" x14ac:dyDescent="0.25">
      <c r="A2834" t="s">
        <v>4263</v>
      </c>
      <c r="B2834" s="1">
        <v>41913</v>
      </c>
      <c r="C2834">
        <v>1</v>
      </c>
      <c r="D2834">
        <v>10</v>
      </c>
      <c r="E2834">
        <v>2014</v>
      </c>
      <c r="F2834" s="1">
        <v>41913</v>
      </c>
      <c r="G2834" t="s">
        <v>1328</v>
      </c>
      <c r="H2834" t="s">
        <v>33</v>
      </c>
      <c r="I2834" t="s">
        <v>167</v>
      </c>
      <c r="J2834" t="s">
        <v>4264</v>
      </c>
      <c r="K2834" t="s">
        <v>36</v>
      </c>
      <c r="L2834" t="s">
        <v>37</v>
      </c>
      <c r="M2834" t="s">
        <v>27</v>
      </c>
      <c r="N2834" t="s">
        <v>28</v>
      </c>
      <c r="O2834" t="s">
        <v>48</v>
      </c>
      <c r="P2834" t="s">
        <v>881</v>
      </c>
      <c r="Q2834">
        <v>0</v>
      </c>
      <c r="R2834">
        <v>76</v>
      </c>
      <c r="S2834">
        <v>27</v>
      </c>
      <c r="T2834">
        <v>5</v>
      </c>
      <c r="U2834" t="b">
        <v>1</v>
      </c>
    </row>
    <row r="2835" spans="1:21" x14ac:dyDescent="0.25">
      <c r="A2835" t="s">
        <v>4263</v>
      </c>
      <c r="B2835" s="1">
        <v>41913</v>
      </c>
      <c r="C2835">
        <v>1</v>
      </c>
      <c r="D2835">
        <v>10</v>
      </c>
      <c r="E2835">
        <v>2014</v>
      </c>
      <c r="F2835" s="1">
        <v>41913</v>
      </c>
      <c r="G2835" t="s">
        <v>1328</v>
      </c>
      <c r="H2835" t="s">
        <v>33</v>
      </c>
      <c r="I2835" t="s">
        <v>167</v>
      </c>
      <c r="J2835" t="s">
        <v>4264</v>
      </c>
      <c r="K2835" t="s">
        <v>36</v>
      </c>
      <c r="L2835" t="s">
        <v>37</v>
      </c>
      <c r="M2835" t="s">
        <v>27</v>
      </c>
      <c r="N2835" t="s">
        <v>28</v>
      </c>
      <c r="O2835" t="s">
        <v>29</v>
      </c>
      <c r="P2835" t="s">
        <v>2522</v>
      </c>
      <c r="Q2835">
        <v>0</v>
      </c>
      <c r="R2835">
        <v>91</v>
      </c>
      <c r="S2835">
        <v>15</v>
      </c>
      <c r="T2835">
        <v>6</v>
      </c>
      <c r="U2835" t="b">
        <v>0</v>
      </c>
    </row>
    <row r="2836" spans="1:21" x14ac:dyDescent="0.25">
      <c r="A2836" t="s">
        <v>4265</v>
      </c>
      <c r="B2836" s="1">
        <v>41913</v>
      </c>
      <c r="C2836">
        <v>1</v>
      </c>
      <c r="D2836">
        <v>10</v>
      </c>
      <c r="E2836">
        <v>2014</v>
      </c>
      <c r="F2836" s="1">
        <v>41913</v>
      </c>
      <c r="G2836" t="s">
        <v>576</v>
      </c>
      <c r="H2836" t="s">
        <v>44</v>
      </c>
      <c r="I2836" t="s">
        <v>280</v>
      </c>
      <c r="J2836" t="s">
        <v>281</v>
      </c>
      <c r="K2836" t="s">
        <v>47</v>
      </c>
      <c r="L2836" t="s">
        <v>37</v>
      </c>
      <c r="M2836" t="s">
        <v>98</v>
      </c>
      <c r="N2836" t="s">
        <v>28</v>
      </c>
      <c r="O2836" t="s">
        <v>39</v>
      </c>
      <c r="P2836" t="s">
        <v>3319</v>
      </c>
      <c r="Q2836">
        <v>0</v>
      </c>
      <c r="R2836">
        <v>194</v>
      </c>
      <c r="S2836">
        <v>58</v>
      </c>
      <c r="T2836">
        <v>4</v>
      </c>
      <c r="U2836" t="b">
        <v>1</v>
      </c>
    </row>
    <row r="2837" spans="1:21" x14ac:dyDescent="0.25">
      <c r="A2837" t="s">
        <v>4265</v>
      </c>
      <c r="B2837" s="1">
        <v>41913</v>
      </c>
      <c r="C2837">
        <v>1</v>
      </c>
      <c r="D2837">
        <v>10</v>
      </c>
      <c r="E2837">
        <v>2014</v>
      </c>
      <c r="F2837" s="1">
        <v>41913</v>
      </c>
      <c r="G2837" t="s">
        <v>576</v>
      </c>
      <c r="H2837" t="s">
        <v>44</v>
      </c>
      <c r="I2837" t="s">
        <v>280</v>
      </c>
      <c r="J2837" t="s">
        <v>281</v>
      </c>
      <c r="K2837" t="s">
        <v>47</v>
      </c>
      <c r="L2837" t="s">
        <v>37</v>
      </c>
      <c r="M2837" t="s">
        <v>98</v>
      </c>
      <c r="N2837" t="s">
        <v>28</v>
      </c>
      <c r="O2837" t="s">
        <v>54</v>
      </c>
      <c r="P2837" t="s">
        <v>2412</v>
      </c>
      <c r="Q2837">
        <v>0</v>
      </c>
      <c r="R2837">
        <v>148</v>
      </c>
      <c r="S2837">
        <v>-40</v>
      </c>
      <c r="T2837">
        <v>5</v>
      </c>
      <c r="U2837" t="b">
        <v>1</v>
      </c>
    </row>
    <row r="2838" spans="1:21" x14ac:dyDescent="0.25">
      <c r="A2838" t="s">
        <v>4266</v>
      </c>
      <c r="B2838" s="1">
        <v>41913</v>
      </c>
      <c r="C2838">
        <v>1</v>
      </c>
      <c r="D2838">
        <v>10</v>
      </c>
      <c r="E2838">
        <v>2014</v>
      </c>
      <c r="F2838" s="1">
        <v>41913</v>
      </c>
      <c r="G2838" t="s">
        <v>4138</v>
      </c>
      <c r="H2838" t="s">
        <v>61</v>
      </c>
      <c r="I2838" t="s">
        <v>722</v>
      </c>
      <c r="J2838" t="s">
        <v>4267</v>
      </c>
      <c r="K2838" t="s">
        <v>36</v>
      </c>
      <c r="L2838" t="s">
        <v>70</v>
      </c>
      <c r="M2838" t="s">
        <v>38</v>
      </c>
      <c r="N2838" t="s">
        <v>56</v>
      </c>
      <c r="O2838" t="s">
        <v>185</v>
      </c>
      <c r="P2838" t="s">
        <v>2885</v>
      </c>
      <c r="Q2838">
        <v>0</v>
      </c>
      <c r="R2838">
        <v>1622</v>
      </c>
      <c r="S2838">
        <v>95</v>
      </c>
      <c r="T2838">
        <v>5</v>
      </c>
      <c r="U2838" t="b">
        <v>0</v>
      </c>
    </row>
    <row r="2839" spans="1:21" x14ac:dyDescent="0.25">
      <c r="A2839" t="s">
        <v>4268</v>
      </c>
      <c r="B2839" s="1">
        <v>41914</v>
      </c>
      <c r="C2839">
        <v>2</v>
      </c>
      <c r="D2839">
        <v>10</v>
      </c>
      <c r="E2839">
        <v>2014</v>
      </c>
      <c r="F2839" s="1">
        <v>41914</v>
      </c>
      <c r="G2839" t="s">
        <v>3547</v>
      </c>
      <c r="H2839" t="s">
        <v>67</v>
      </c>
      <c r="I2839" t="s">
        <v>68</v>
      </c>
      <c r="J2839" t="s">
        <v>3390</v>
      </c>
      <c r="K2839" t="s">
        <v>25</v>
      </c>
      <c r="L2839" t="s">
        <v>70</v>
      </c>
      <c r="M2839" t="s">
        <v>98</v>
      </c>
      <c r="N2839" t="s">
        <v>28</v>
      </c>
      <c r="O2839" t="s">
        <v>54</v>
      </c>
      <c r="P2839" t="s">
        <v>1846</v>
      </c>
      <c r="Q2839">
        <v>0</v>
      </c>
      <c r="R2839">
        <v>79</v>
      </c>
      <c r="S2839">
        <v>32</v>
      </c>
      <c r="T2839">
        <v>3</v>
      </c>
      <c r="U2839" t="b">
        <v>0</v>
      </c>
    </row>
    <row r="2840" spans="1:21" x14ac:dyDescent="0.25">
      <c r="A2840" t="s">
        <v>4269</v>
      </c>
      <c r="B2840" s="1">
        <v>41914</v>
      </c>
      <c r="C2840">
        <v>2</v>
      </c>
      <c r="D2840">
        <v>10</v>
      </c>
      <c r="E2840">
        <v>2014</v>
      </c>
      <c r="F2840" s="1">
        <v>41914</v>
      </c>
      <c r="G2840" t="s">
        <v>920</v>
      </c>
      <c r="H2840" t="s">
        <v>1976</v>
      </c>
      <c r="I2840" t="s">
        <v>4270</v>
      </c>
      <c r="J2840" t="s">
        <v>4271</v>
      </c>
      <c r="K2840" t="s">
        <v>25</v>
      </c>
      <c r="L2840" t="s">
        <v>37</v>
      </c>
      <c r="M2840" t="s">
        <v>98</v>
      </c>
      <c r="N2840" t="s">
        <v>71</v>
      </c>
      <c r="O2840" t="s">
        <v>74</v>
      </c>
      <c r="P2840" t="s">
        <v>4272</v>
      </c>
      <c r="Q2840">
        <v>1</v>
      </c>
      <c r="R2840">
        <v>32</v>
      </c>
      <c r="S2840">
        <v>-12</v>
      </c>
      <c r="T2840">
        <v>1</v>
      </c>
      <c r="U2840" t="b">
        <v>1</v>
      </c>
    </row>
    <row r="2841" spans="1:21" x14ac:dyDescent="0.25">
      <c r="A2841" t="s">
        <v>4269</v>
      </c>
      <c r="B2841" s="1">
        <v>41914</v>
      </c>
      <c r="C2841">
        <v>2</v>
      </c>
      <c r="D2841">
        <v>10</v>
      </c>
      <c r="E2841">
        <v>2014</v>
      </c>
      <c r="F2841" s="1">
        <v>41914</v>
      </c>
      <c r="G2841" t="s">
        <v>920</v>
      </c>
      <c r="H2841" t="s">
        <v>1976</v>
      </c>
      <c r="I2841" t="s">
        <v>4270</v>
      </c>
      <c r="J2841" t="s">
        <v>4271</v>
      </c>
      <c r="K2841" t="s">
        <v>25</v>
      </c>
      <c r="L2841" t="s">
        <v>37</v>
      </c>
      <c r="M2841" t="s">
        <v>98</v>
      </c>
      <c r="N2841" t="s">
        <v>71</v>
      </c>
      <c r="O2841" t="s">
        <v>295</v>
      </c>
      <c r="P2841" t="s">
        <v>3067</v>
      </c>
      <c r="Q2841">
        <v>1</v>
      </c>
      <c r="R2841">
        <v>161</v>
      </c>
      <c r="S2841">
        <v>-229</v>
      </c>
      <c r="T2841">
        <v>8</v>
      </c>
      <c r="U2841" t="b">
        <v>0</v>
      </c>
    </row>
    <row r="2842" spans="1:21" x14ac:dyDescent="0.25">
      <c r="A2842" t="s">
        <v>4269</v>
      </c>
      <c r="B2842" s="1">
        <v>41914</v>
      </c>
      <c r="C2842">
        <v>2</v>
      </c>
      <c r="D2842">
        <v>10</v>
      </c>
      <c r="E2842">
        <v>2014</v>
      </c>
      <c r="F2842" s="1">
        <v>41914</v>
      </c>
      <c r="G2842" t="s">
        <v>920</v>
      </c>
      <c r="H2842" t="s">
        <v>1976</v>
      </c>
      <c r="I2842" t="s">
        <v>4270</v>
      </c>
      <c r="J2842" t="s">
        <v>4271</v>
      </c>
      <c r="K2842" t="s">
        <v>25</v>
      </c>
      <c r="L2842" t="s">
        <v>37</v>
      </c>
      <c r="M2842" t="s">
        <v>98</v>
      </c>
      <c r="N2842" t="s">
        <v>28</v>
      </c>
      <c r="O2842" t="s">
        <v>29</v>
      </c>
      <c r="P2842" t="s">
        <v>836</v>
      </c>
      <c r="Q2842">
        <v>1</v>
      </c>
      <c r="R2842">
        <v>50</v>
      </c>
      <c r="S2842">
        <v>-4</v>
      </c>
      <c r="T2842">
        <v>6</v>
      </c>
      <c r="U2842" t="b">
        <v>0</v>
      </c>
    </row>
    <row r="2843" spans="1:21" x14ac:dyDescent="0.25">
      <c r="A2843" t="s">
        <v>4273</v>
      </c>
      <c r="B2843" s="1">
        <v>41914</v>
      </c>
      <c r="C2843">
        <v>2</v>
      </c>
      <c r="D2843">
        <v>10</v>
      </c>
      <c r="E2843">
        <v>2014</v>
      </c>
      <c r="F2843" s="1">
        <v>41914</v>
      </c>
      <c r="G2843" t="s">
        <v>2531</v>
      </c>
      <c r="H2843" t="s">
        <v>120</v>
      </c>
      <c r="I2843" t="s">
        <v>778</v>
      </c>
      <c r="J2843" t="s">
        <v>778</v>
      </c>
      <c r="K2843" t="s">
        <v>47</v>
      </c>
      <c r="L2843" t="s">
        <v>70</v>
      </c>
      <c r="M2843" t="s">
        <v>38</v>
      </c>
      <c r="N2843" t="s">
        <v>28</v>
      </c>
      <c r="O2843" t="s">
        <v>48</v>
      </c>
      <c r="P2843" t="s">
        <v>2190</v>
      </c>
      <c r="Q2843">
        <v>0</v>
      </c>
      <c r="R2843">
        <v>152</v>
      </c>
      <c r="S2843">
        <v>50</v>
      </c>
      <c r="T2843">
        <v>6</v>
      </c>
      <c r="U2843" t="b">
        <v>0</v>
      </c>
    </row>
    <row r="2844" spans="1:21" x14ac:dyDescent="0.25">
      <c r="A2844" t="s">
        <v>4273</v>
      </c>
      <c r="B2844" s="1">
        <v>41914</v>
      </c>
      <c r="C2844">
        <v>2</v>
      </c>
      <c r="D2844">
        <v>10</v>
      </c>
      <c r="E2844">
        <v>2014</v>
      </c>
      <c r="F2844" s="1">
        <v>41914</v>
      </c>
      <c r="G2844" t="s">
        <v>2531</v>
      </c>
      <c r="H2844" t="s">
        <v>120</v>
      </c>
      <c r="I2844" t="s">
        <v>778</v>
      </c>
      <c r="J2844" t="s">
        <v>778</v>
      </c>
      <c r="K2844" t="s">
        <v>47</v>
      </c>
      <c r="L2844" t="s">
        <v>70</v>
      </c>
      <c r="M2844" t="s">
        <v>38</v>
      </c>
      <c r="N2844" t="s">
        <v>28</v>
      </c>
      <c r="O2844" t="s">
        <v>111</v>
      </c>
      <c r="P2844" t="s">
        <v>4274</v>
      </c>
      <c r="Q2844">
        <v>0</v>
      </c>
      <c r="R2844">
        <v>6</v>
      </c>
      <c r="S2844">
        <v>1</v>
      </c>
      <c r="T2844">
        <v>1</v>
      </c>
      <c r="U2844" t="b">
        <v>0</v>
      </c>
    </row>
    <row r="2845" spans="1:21" x14ac:dyDescent="0.25">
      <c r="A2845" t="s">
        <v>4273</v>
      </c>
      <c r="B2845" s="1">
        <v>41914</v>
      </c>
      <c r="C2845">
        <v>2</v>
      </c>
      <c r="D2845">
        <v>10</v>
      </c>
      <c r="E2845">
        <v>2014</v>
      </c>
      <c r="F2845" s="1">
        <v>41914</v>
      </c>
      <c r="G2845" t="s">
        <v>2531</v>
      </c>
      <c r="H2845" t="s">
        <v>120</v>
      </c>
      <c r="I2845" t="s">
        <v>778</v>
      </c>
      <c r="J2845" t="s">
        <v>778</v>
      </c>
      <c r="K2845" t="s">
        <v>47</v>
      </c>
      <c r="L2845" t="s">
        <v>70</v>
      </c>
      <c r="M2845" t="s">
        <v>38</v>
      </c>
      <c r="N2845" t="s">
        <v>28</v>
      </c>
      <c r="O2845" t="s">
        <v>151</v>
      </c>
      <c r="P2845" t="s">
        <v>1891</v>
      </c>
      <c r="Q2845">
        <v>0</v>
      </c>
      <c r="R2845">
        <v>45</v>
      </c>
      <c r="S2845">
        <v>9</v>
      </c>
      <c r="T2845">
        <v>3</v>
      </c>
      <c r="U2845" t="b">
        <v>1</v>
      </c>
    </row>
    <row r="2846" spans="1:21" x14ac:dyDescent="0.25">
      <c r="A2846" t="s">
        <v>4273</v>
      </c>
      <c r="B2846" s="1">
        <v>41914</v>
      </c>
      <c r="C2846">
        <v>2</v>
      </c>
      <c r="D2846">
        <v>10</v>
      </c>
      <c r="E2846">
        <v>2014</v>
      </c>
      <c r="F2846" s="1">
        <v>41914</v>
      </c>
      <c r="G2846" t="s">
        <v>2531</v>
      </c>
      <c r="H2846" t="s">
        <v>120</v>
      </c>
      <c r="I2846" t="s">
        <v>778</v>
      </c>
      <c r="J2846" t="s">
        <v>778</v>
      </c>
      <c r="K2846" t="s">
        <v>47</v>
      </c>
      <c r="L2846" t="s">
        <v>70</v>
      </c>
      <c r="M2846" t="s">
        <v>38</v>
      </c>
      <c r="N2846" t="s">
        <v>28</v>
      </c>
      <c r="O2846" t="s">
        <v>54</v>
      </c>
      <c r="P2846" t="s">
        <v>774</v>
      </c>
      <c r="Q2846">
        <v>0</v>
      </c>
      <c r="R2846">
        <v>103</v>
      </c>
      <c r="S2846">
        <v>46</v>
      </c>
      <c r="T2846">
        <v>2</v>
      </c>
      <c r="U2846" t="b">
        <v>0</v>
      </c>
    </row>
    <row r="2847" spans="1:21" x14ac:dyDescent="0.25">
      <c r="A2847" t="s">
        <v>4273</v>
      </c>
      <c r="B2847" s="1">
        <v>41914</v>
      </c>
      <c r="C2847">
        <v>2</v>
      </c>
      <c r="D2847">
        <v>10</v>
      </c>
      <c r="E2847">
        <v>2014</v>
      </c>
      <c r="F2847" s="1">
        <v>41914</v>
      </c>
      <c r="G2847" t="s">
        <v>2531</v>
      </c>
      <c r="H2847" t="s">
        <v>120</v>
      </c>
      <c r="I2847" t="s">
        <v>778</v>
      </c>
      <c r="J2847" t="s">
        <v>778</v>
      </c>
      <c r="K2847" t="s">
        <v>47</v>
      </c>
      <c r="L2847" t="s">
        <v>70</v>
      </c>
      <c r="M2847" t="s">
        <v>38</v>
      </c>
      <c r="N2847" t="s">
        <v>28</v>
      </c>
      <c r="O2847" t="s">
        <v>183</v>
      </c>
      <c r="P2847" t="s">
        <v>4275</v>
      </c>
      <c r="Q2847">
        <v>0</v>
      </c>
      <c r="R2847">
        <v>140</v>
      </c>
      <c r="S2847">
        <v>56</v>
      </c>
      <c r="T2847">
        <v>4</v>
      </c>
      <c r="U2847" t="b">
        <v>0</v>
      </c>
    </row>
    <row r="2848" spans="1:21" x14ac:dyDescent="0.25">
      <c r="A2848" t="s">
        <v>4273</v>
      </c>
      <c r="B2848" s="1">
        <v>41914</v>
      </c>
      <c r="C2848">
        <v>2</v>
      </c>
      <c r="D2848">
        <v>10</v>
      </c>
      <c r="E2848">
        <v>2014</v>
      </c>
      <c r="F2848" s="1">
        <v>41914</v>
      </c>
      <c r="G2848" t="s">
        <v>2531</v>
      </c>
      <c r="H2848" t="s">
        <v>120</v>
      </c>
      <c r="I2848" t="s">
        <v>778</v>
      </c>
      <c r="J2848" t="s">
        <v>778</v>
      </c>
      <c r="K2848" t="s">
        <v>47</v>
      </c>
      <c r="L2848" t="s">
        <v>70</v>
      </c>
      <c r="M2848" t="s">
        <v>38</v>
      </c>
      <c r="N2848" t="s">
        <v>56</v>
      </c>
      <c r="O2848" t="s">
        <v>81</v>
      </c>
      <c r="P2848" t="s">
        <v>2909</v>
      </c>
      <c r="Q2848">
        <v>0</v>
      </c>
      <c r="R2848">
        <v>88</v>
      </c>
      <c r="S2848">
        <v>11</v>
      </c>
      <c r="T2848">
        <v>3</v>
      </c>
      <c r="U2848" t="b">
        <v>1</v>
      </c>
    </row>
    <row r="2849" spans="1:21" x14ac:dyDescent="0.25">
      <c r="A2849" t="s">
        <v>4273</v>
      </c>
      <c r="B2849" s="1">
        <v>41914</v>
      </c>
      <c r="C2849">
        <v>2</v>
      </c>
      <c r="D2849">
        <v>10</v>
      </c>
      <c r="E2849">
        <v>2014</v>
      </c>
      <c r="F2849" s="1">
        <v>41914</v>
      </c>
      <c r="G2849" t="s">
        <v>2531</v>
      </c>
      <c r="H2849" t="s">
        <v>120</v>
      </c>
      <c r="I2849" t="s">
        <v>778</v>
      </c>
      <c r="J2849" t="s">
        <v>778</v>
      </c>
      <c r="K2849" t="s">
        <v>47</v>
      </c>
      <c r="L2849" t="s">
        <v>70</v>
      </c>
      <c r="M2849" t="s">
        <v>38</v>
      </c>
      <c r="N2849" t="s">
        <v>56</v>
      </c>
      <c r="O2849" t="s">
        <v>104</v>
      </c>
      <c r="P2849" t="s">
        <v>2022</v>
      </c>
      <c r="Q2849">
        <v>0</v>
      </c>
      <c r="R2849">
        <v>451</v>
      </c>
      <c r="S2849">
        <v>25</v>
      </c>
      <c r="T2849">
        <v>3</v>
      </c>
      <c r="U2849" t="b">
        <v>0</v>
      </c>
    </row>
    <row r="2850" spans="1:21" x14ac:dyDescent="0.25">
      <c r="A2850" t="s">
        <v>4276</v>
      </c>
      <c r="B2850" s="1">
        <v>41914</v>
      </c>
      <c r="C2850">
        <v>2</v>
      </c>
      <c r="D2850">
        <v>10</v>
      </c>
      <c r="E2850">
        <v>2014</v>
      </c>
      <c r="F2850" s="1">
        <v>41914</v>
      </c>
      <c r="G2850" t="s">
        <v>3574</v>
      </c>
      <c r="H2850" t="s">
        <v>61</v>
      </c>
      <c r="I2850" t="s">
        <v>108</v>
      </c>
      <c r="J2850" t="s">
        <v>226</v>
      </c>
      <c r="K2850" t="s">
        <v>36</v>
      </c>
      <c r="L2850" t="s">
        <v>26</v>
      </c>
      <c r="M2850" t="s">
        <v>38</v>
      </c>
      <c r="N2850" t="s">
        <v>56</v>
      </c>
      <c r="O2850" t="s">
        <v>57</v>
      </c>
      <c r="P2850" t="s">
        <v>301</v>
      </c>
      <c r="Q2850">
        <v>0</v>
      </c>
      <c r="R2850">
        <v>482</v>
      </c>
      <c r="S2850">
        <v>-6</v>
      </c>
      <c r="T2850">
        <v>7</v>
      </c>
      <c r="U2850" t="b">
        <v>1</v>
      </c>
    </row>
    <row r="2851" spans="1:21" x14ac:dyDescent="0.25">
      <c r="A2851" t="s">
        <v>4277</v>
      </c>
      <c r="B2851" s="1">
        <v>41915</v>
      </c>
      <c r="C2851">
        <v>3</v>
      </c>
      <c r="D2851">
        <v>10</v>
      </c>
      <c r="E2851">
        <v>2014</v>
      </c>
      <c r="F2851" s="1">
        <v>41915</v>
      </c>
      <c r="G2851" t="s">
        <v>4278</v>
      </c>
      <c r="H2851" t="s">
        <v>33</v>
      </c>
      <c r="I2851" t="s">
        <v>266</v>
      </c>
      <c r="J2851" t="s">
        <v>510</v>
      </c>
      <c r="K2851" t="s">
        <v>36</v>
      </c>
      <c r="L2851" t="s">
        <v>26</v>
      </c>
      <c r="M2851" t="s">
        <v>27</v>
      </c>
      <c r="N2851" t="s">
        <v>28</v>
      </c>
      <c r="O2851" t="s">
        <v>183</v>
      </c>
      <c r="P2851" t="s">
        <v>2208</v>
      </c>
      <c r="Q2851">
        <v>0</v>
      </c>
      <c r="R2851">
        <v>54</v>
      </c>
      <c r="S2851">
        <v>12</v>
      </c>
      <c r="T2851">
        <v>4</v>
      </c>
      <c r="U2851" t="b">
        <v>0</v>
      </c>
    </row>
    <row r="2852" spans="1:21" x14ac:dyDescent="0.25">
      <c r="A2852" t="s">
        <v>4279</v>
      </c>
      <c r="B2852" s="1">
        <v>41915</v>
      </c>
      <c r="C2852">
        <v>3</v>
      </c>
      <c r="D2852">
        <v>10</v>
      </c>
      <c r="E2852">
        <v>2014</v>
      </c>
      <c r="F2852" s="1">
        <v>41915</v>
      </c>
      <c r="G2852" t="s">
        <v>1055</v>
      </c>
      <c r="H2852" t="s">
        <v>215</v>
      </c>
      <c r="I2852" t="s">
        <v>858</v>
      </c>
      <c r="J2852" t="s">
        <v>859</v>
      </c>
      <c r="K2852" t="s">
        <v>36</v>
      </c>
      <c r="L2852" t="s">
        <v>37</v>
      </c>
      <c r="M2852" t="s">
        <v>38</v>
      </c>
      <c r="N2852" t="s">
        <v>28</v>
      </c>
      <c r="O2852" t="s">
        <v>29</v>
      </c>
      <c r="P2852" t="s">
        <v>3632</v>
      </c>
      <c r="Q2852">
        <v>0</v>
      </c>
      <c r="R2852">
        <v>18</v>
      </c>
      <c r="S2852">
        <v>6</v>
      </c>
      <c r="T2852">
        <v>1</v>
      </c>
      <c r="U2852" t="b">
        <v>1</v>
      </c>
    </row>
    <row r="2853" spans="1:21" x14ac:dyDescent="0.25">
      <c r="A2853" t="s">
        <v>4280</v>
      </c>
      <c r="B2853" s="1">
        <v>41915</v>
      </c>
      <c r="C2853">
        <v>3</v>
      </c>
      <c r="D2853">
        <v>10</v>
      </c>
      <c r="E2853">
        <v>2014</v>
      </c>
      <c r="F2853" s="1">
        <v>41915</v>
      </c>
      <c r="G2853" t="s">
        <v>4281</v>
      </c>
      <c r="H2853" t="s">
        <v>67</v>
      </c>
      <c r="I2853" t="s">
        <v>68</v>
      </c>
      <c r="J2853" t="s">
        <v>555</v>
      </c>
      <c r="K2853" t="s">
        <v>25</v>
      </c>
      <c r="L2853" t="s">
        <v>37</v>
      </c>
      <c r="M2853" t="s">
        <v>38</v>
      </c>
      <c r="N2853" t="s">
        <v>28</v>
      </c>
      <c r="O2853" t="s">
        <v>48</v>
      </c>
      <c r="P2853" t="s">
        <v>3525</v>
      </c>
      <c r="Q2853">
        <v>0</v>
      </c>
      <c r="R2853">
        <v>101</v>
      </c>
      <c r="S2853">
        <v>32</v>
      </c>
      <c r="T2853">
        <v>2</v>
      </c>
      <c r="U2853" t="b">
        <v>1</v>
      </c>
    </row>
    <row r="2854" spans="1:21" x14ac:dyDescent="0.25">
      <c r="A2854" t="s">
        <v>4280</v>
      </c>
      <c r="B2854" s="1">
        <v>41915</v>
      </c>
      <c r="C2854">
        <v>3</v>
      </c>
      <c r="D2854">
        <v>10</v>
      </c>
      <c r="E2854">
        <v>2014</v>
      </c>
      <c r="F2854" s="1">
        <v>41915</v>
      </c>
      <c r="G2854" t="s">
        <v>4281</v>
      </c>
      <c r="H2854" t="s">
        <v>67</v>
      </c>
      <c r="I2854" t="s">
        <v>68</v>
      </c>
      <c r="J2854" t="s">
        <v>555</v>
      </c>
      <c r="K2854" t="s">
        <v>25</v>
      </c>
      <c r="L2854" t="s">
        <v>37</v>
      </c>
      <c r="M2854" t="s">
        <v>38</v>
      </c>
      <c r="N2854" t="s">
        <v>56</v>
      </c>
      <c r="O2854" t="s">
        <v>185</v>
      </c>
      <c r="P2854" t="s">
        <v>2745</v>
      </c>
      <c r="Q2854">
        <v>0</v>
      </c>
      <c r="R2854">
        <v>360</v>
      </c>
      <c r="S2854">
        <v>148</v>
      </c>
      <c r="T2854">
        <v>1</v>
      </c>
      <c r="U2854" t="b">
        <v>0</v>
      </c>
    </row>
    <row r="2855" spans="1:21" x14ac:dyDescent="0.25">
      <c r="A2855" t="s">
        <v>4282</v>
      </c>
      <c r="B2855" s="1">
        <v>41916</v>
      </c>
      <c r="C2855">
        <v>4</v>
      </c>
      <c r="D2855">
        <v>10</v>
      </c>
      <c r="E2855">
        <v>2014</v>
      </c>
      <c r="F2855" s="1">
        <v>41916</v>
      </c>
      <c r="G2855" t="s">
        <v>3667</v>
      </c>
      <c r="H2855" t="s">
        <v>67</v>
      </c>
      <c r="I2855" t="s">
        <v>68</v>
      </c>
      <c r="J2855" t="s">
        <v>255</v>
      </c>
      <c r="K2855" t="s">
        <v>25</v>
      </c>
      <c r="L2855" t="s">
        <v>26</v>
      </c>
      <c r="M2855" t="s">
        <v>98</v>
      </c>
      <c r="N2855" t="s">
        <v>28</v>
      </c>
      <c r="O2855" t="s">
        <v>48</v>
      </c>
      <c r="P2855" t="s">
        <v>1195</v>
      </c>
      <c r="Q2855">
        <v>0</v>
      </c>
      <c r="R2855">
        <v>65</v>
      </c>
      <c r="S2855">
        <v>6</v>
      </c>
      <c r="T2855">
        <v>3</v>
      </c>
      <c r="U2855" t="b">
        <v>1</v>
      </c>
    </row>
    <row r="2856" spans="1:21" x14ac:dyDescent="0.25">
      <c r="A2856" t="s">
        <v>4282</v>
      </c>
      <c r="B2856" s="1">
        <v>41916</v>
      </c>
      <c r="C2856">
        <v>4</v>
      </c>
      <c r="D2856">
        <v>10</v>
      </c>
      <c r="E2856">
        <v>2014</v>
      </c>
      <c r="F2856" s="1">
        <v>41916</v>
      </c>
      <c r="G2856" t="s">
        <v>3667</v>
      </c>
      <c r="H2856" t="s">
        <v>67</v>
      </c>
      <c r="I2856" t="s">
        <v>68</v>
      </c>
      <c r="J2856" t="s">
        <v>255</v>
      </c>
      <c r="K2856" t="s">
        <v>25</v>
      </c>
      <c r="L2856" t="s">
        <v>26</v>
      </c>
      <c r="M2856" t="s">
        <v>98</v>
      </c>
      <c r="N2856" t="s">
        <v>28</v>
      </c>
      <c r="O2856" t="s">
        <v>111</v>
      </c>
      <c r="P2856" t="s">
        <v>3896</v>
      </c>
      <c r="Q2856">
        <v>0</v>
      </c>
      <c r="R2856">
        <v>15</v>
      </c>
      <c r="S2856">
        <v>3</v>
      </c>
      <c r="T2856">
        <v>1</v>
      </c>
      <c r="U2856" t="b">
        <v>1</v>
      </c>
    </row>
    <row r="2857" spans="1:21" x14ac:dyDescent="0.25">
      <c r="A2857" t="s">
        <v>4283</v>
      </c>
      <c r="B2857" s="1">
        <v>41916</v>
      </c>
      <c r="C2857">
        <v>4</v>
      </c>
      <c r="D2857">
        <v>10</v>
      </c>
      <c r="E2857">
        <v>2014</v>
      </c>
      <c r="F2857" s="1">
        <v>41916</v>
      </c>
      <c r="G2857" t="s">
        <v>4284</v>
      </c>
      <c r="H2857" t="s">
        <v>61</v>
      </c>
      <c r="I2857" t="s">
        <v>115</v>
      </c>
      <c r="J2857" t="s">
        <v>116</v>
      </c>
      <c r="K2857" t="s">
        <v>36</v>
      </c>
      <c r="L2857" t="s">
        <v>37</v>
      </c>
      <c r="M2857" t="s">
        <v>27</v>
      </c>
      <c r="N2857" t="s">
        <v>28</v>
      </c>
      <c r="O2857" t="s">
        <v>183</v>
      </c>
      <c r="P2857" t="s">
        <v>2173</v>
      </c>
      <c r="Q2857">
        <v>0</v>
      </c>
      <c r="R2857">
        <v>89</v>
      </c>
      <c r="S2857">
        <v>36</v>
      </c>
      <c r="T2857">
        <v>3</v>
      </c>
      <c r="U2857" t="b">
        <v>1</v>
      </c>
    </row>
    <row r="2858" spans="1:21" x14ac:dyDescent="0.25">
      <c r="A2858" t="s">
        <v>4285</v>
      </c>
      <c r="B2858" s="1">
        <v>41916</v>
      </c>
      <c r="C2858">
        <v>4</v>
      </c>
      <c r="D2858">
        <v>10</v>
      </c>
      <c r="E2858">
        <v>2014</v>
      </c>
      <c r="F2858" s="1">
        <v>41916</v>
      </c>
      <c r="G2858" t="s">
        <v>895</v>
      </c>
      <c r="H2858" t="s">
        <v>67</v>
      </c>
      <c r="I2858" t="s">
        <v>68</v>
      </c>
      <c r="J2858" t="s">
        <v>3560</v>
      </c>
      <c r="K2858" t="s">
        <v>25</v>
      </c>
      <c r="L2858" t="s">
        <v>37</v>
      </c>
      <c r="M2858" t="s">
        <v>38</v>
      </c>
      <c r="N2858" t="s">
        <v>56</v>
      </c>
      <c r="O2858" t="s">
        <v>185</v>
      </c>
      <c r="P2858" t="s">
        <v>4286</v>
      </c>
      <c r="Q2858">
        <v>0</v>
      </c>
      <c r="R2858">
        <v>578</v>
      </c>
      <c r="S2858">
        <v>191</v>
      </c>
      <c r="T2858">
        <v>3</v>
      </c>
      <c r="U2858" t="b">
        <v>1</v>
      </c>
    </row>
    <row r="2859" spans="1:21" x14ac:dyDescent="0.25">
      <c r="A2859" t="s">
        <v>4287</v>
      </c>
      <c r="B2859" s="1">
        <v>41916</v>
      </c>
      <c r="C2859">
        <v>4</v>
      </c>
      <c r="D2859">
        <v>10</v>
      </c>
      <c r="E2859">
        <v>2014</v>
      </c>
      <c r="F2859" s="1">
        <v>41916</v>
      </c>
      <c r="G2859" t="s">
        <v>399</v>
      </c>
      <c r="H2859" t="s">
        <v>61</v>
      </c>
      <c r="I2859" t="s">
        <v>722</v>
      </c>
      <c r="J2859" t="s">
        <v>1754</v>
      </c>
      <c r="K2859" t="s">
        <v>36</v>
      </c>
      <c r="L2859" t="s">
        <v>70</v>
      </c>
      <c r="M2859" t="s">
        <v>38</v>
      </c>
      <c r="N2859" t="s">
        <v>28</v>
      </c>
      <c r="O2859" t="s">
        <v>48</v>
      </c>
      <c r="P2859" t="s">
        <v>1342</v>
      </c>
      <c r="Q2859">
        <v>0</v>
      </c>
      <c r="R2859">
        <v>54</v>
      </c>
      <c r="S2859">
        <v>27</v>
      </c>
      <c r="T2859">
        <v>2</v>
      </c>
      <c r="U2859" t="b">
        <v>0</v>
      </c>
    </row>
    <row r="2860" spans="1:21" x14ac:dyDescent="0.25">
      <c r="A2860" t="s">
        <v>4287</v>
      </c>
      <c r="B2860" s="1">
        <v>41916</v>
      </c>
      <c r="C2860">
        <v>4</v>
      </c>
      <c r="D2860">
        <v>10</v>
      </c>
      <c r="E2860">
        <v>2014</v>
      </c>
      <c r="F2860" s="1">
        <v>41916</v>
      </c>
      <c r="G2860" t="s">
        <v>399</v>
      </c>
      <c r="H2860" t="s">
        <v>61</v>
      </c>
      <c r="I2860" t="s">
        <v>722</v>
      </c>
      <c r="J2860" t="s">
        <v>1754</v>
      </c>
      <c r="K2860" t="s">
        <v>36</v>
      </c>
      <c r="L2860" t="s">
        <v>70</v>
      </c>
      <c r="M2860" t="s">
        <v>38</v>
      </c>
      <c r="N2860" t="s">
        <v>56</v>
      </c>
      <c r="O2860" t="s">
        <v>185</v>
      </c>
      <c r="P2860" t="s">
        <v>212</v>
      </c>
      <c r="Q2860">
        <v>0</v>
      </c>
      <c r="R2860">
        <v>644</v>
      </c>
      <c r="S2860">
        <v>167</v>
      </c>
      <c r="T2860">
        <v>2</v>
      </c>
      <c r="U2860" t="b">
        <v>0</v>
      </c>
    </row>
    <row r="2861" spans="1:21" x14ac:dyDescent="0.25">
      <c r="A2861" t="s">
        <v>4288</v>
      </c>
      <c r="B2861" s="1">
        <v>41917</v>
      </c>
      <c r="C2861">
        <v>5</v>
      </c>
      <c r="D2861">
        <v>10</v>
      </c>
      <c r="E2861">
        <v>2014</v>
      </c>
      <c r="F2861" s="1">
        <v>41917</v>
      </c>
      <c r="G2861" t="s">
        <v>2691</v>
      </c>
      <c r="H2861" t="s">
        <v>33</v>
      </c>
      <c r="I2861" t="s">
        <v>313</v>
      </c>
      <c r="J2861" t="s">
        <v>1880</v>
      </c>
      <c r="K2861" t="s">
        <v>36</v>
      </c>
      <c r="L2861" t="s">
        <v>37</v>
      </c>
      <c r="M2861" t="s">
        <v>27</v>
      </c>
      <c r="N2861" t="s">
        <v>28</v>
      </c>
      <c r="O2861" t="s">
        <v>183</v>
      </c>
      <c r="P2861" t="s">
        <v>2398</v>
      </c>
      <c r="Q2861">
        <v>0</v>
      </c>
      <c r="R2861">
        <v>177</v>
      </c>
      <c r="S2861">
        <v>11</v>
      </c>
      <c r="T2861">
        <v>8</v>
      </c>
      <c r="U2861" t="b">
        <v>1</v>
      </c>
    </row>
    <row r="2862" spans="1:21" x14ac:dyDescent="0.25">
      <c r="A2862" t="s">
        <v>4289</v>
      </c>
      <c r="B2862" s="1">
        <v>41917</v>
      </c>
      <c r="C2862">
        <v>5</v>
      </c>
      <c r="D2862">
        <v>10</v>
      </c>
      <c r="E2862">
        <v>2014</v>
      </c>
      <c r="F2862" s="1">
        <v>41917</v>
      </c>
      <c r="G2862" t="s">
        <v>1133</v>
      </c>
      <c r="H2862" t="s">
        <v>61</v>
      </c>
      <c r="I2862" t="s">
        <v>108</v>
      </c>
      <c r="J2862" t="s">
        <v>1741</v>
      </c>
      <c r="K2862" t="s">
        <v>36</v>
      </c>
      <c r="L2862" t="s">
        <v>37</v>
      </c>
      <c r="M2862" t="s">
        <v>38</v>
      </c>
      <c r="N2862" t="s">
        <v>28</v>
      </c>
      <c r="O2862" t="s">
        <v>183</v>
      </c>
      <c r="P2862" t="s">
        <v>898</v>
      </c>
      <c r="Q2862">
        <v>0</v>
      </c>
      <c r="R2862">
        <v>97</v>
      </c>
      <c r="S2862">
        <v>31</v>
      </c>
      <c r="T2862">
        <v>3</v>
      </c>
      <c r="U2862" t="b">
        <v>1</v>
      </c>
    </row>
    <row r="2863" spans="1:21" x14ac:dyDescent="0.25">
      <c r="A2863" t="s">
        <v>4290</v>
      </c>
      <c r="B2863" s="1">
        <v>41917</v>
      </c>
      <c r="C2863">
        <v>5</v>
      </c>
      <c r="D2863">
        <v>10</v>
      </c>
      <c r="E2863">
        <v>2014</v>
      </c>
      <c r="F2863" s="1">
        <v>41917</v>
      </c>
      <c r="G2863" t="s">
        <v>2134</v>
      </c>
      <c r="H2863" t="s">
        <v>1976</v>
      </c>
      <c r="I2863" t="s">
        <v>1977</v>
      </c>
      <c r="J2863" t="s">
        <v>1978</v>
      </c>
      <c r="K2863" t="s">
        <v>25</v>
      </c>
      <c r="L2863" t="s">
        <v>26</v>
      </c>
      <c r="M2863" t="s">
        <v>38</v>
      </c>
      <c r="N2863" t="s">
        <v>28</v>
      </c>
      <c r="O2863" t="s">
        <v>54</v>
      </c>
      <c r="P2863" t="s">
        <v>153</v>
      </c>
      <c r="Q2863">
        <v>1</v>
      </c>
      <c r="R2863">
        <v>110</v>
      </c>
      <c r="S2863">
        <v>-68</v>
      </c>
      <c r="T2863">
        <v>4</v>
      </c>
      <c r="U2863" t="b">
        <v>0</v>
      </c>
    </row>
    <row r="2864" spans="1:21" x14ac:dyDescent="0.25">
      <c r="A2864" t="s">
        <v>4291</v>
      </c>
      <c r="B2864" s="1">
        <v>41917</v>
      </c>
      <c r="C2864">
        <v>5</v>
      </c>
      <c r="D2864">
        <v>10</v>
      </c>
      <c r="E2864">
        <v>2014</v>
      </c>
      <c r="F2864" s="1">
        <v>41917</v>
      </c>
      <c r="G2864" t="s">
        <v>3377</v>
      </c>
      <c r="H2864" t="s">
        <v>67</v>
      </c>
      <c r="I2864" t="s">
        <v>68</v>
      </c>
      <c r="J2864" t="s">
        <v>1329</v>
      </c>
      <c r="K2864" t="s">
        <v>25</v>
      </c>
      <c r="L2864" t="s">
        <v>37</v>
      </c>
      <c r="M2864" t="s">
        <v>38</v>
      </c>
      <c r="N2864" t="s">
        <v>28</v>
      </c>
      <c r="O2864" t="s">
        <v>151</v>
      </c>
      <c r="P2864" t="s">
        <v>2383</v>
      </c>
      <c r="Q2864">
        <v>0</v>
      </c>
      <c r="R2864">
        <v>19</v>
      </c>
      <c r="S2864">
        <v>4</v>
      </c>
      <c r="T2864">
        <v>1</v>
      </c>
      <c r="U2864" t="b">
        <v>0</v>
      </c>
    </row>
    <row r="2865" spans="1:21" x14ac:dyDescent="0.25">
      <c r="A2865" t="s">
        <v>4291</v>
      </c>
      <c r="B2865" s="1">
        <v>41917</v>
      </c>
      <c r="C2865">
        <v>5</v>
      </c>
      <c r="D2865">
        <v>10</v>
      </c>
      <c r="E2865">
        <v>2014</v>
      </c>
      <c r="F2865" s="1">
        <v>41917</v>
      </c>
      <c r="G2865" t="s">
        <v>3377</v>
      </c>
      <c r="H2865" t="s">
        <v>67</v>
      </c>
      <c r="I2865" t="s">
        <v>68</v>
      </c>
      <c r="J2865" t="s">
        <v>1329</v>
      </c>
      <c r="K2865" t="s">
        <v>25</v>
      </c>
      <c r="L2865" t="s">
        <v>37</v>
      </c>
      <c r="M2865" t="s">
        <v>38</v>
      </c>
      <c r="N2865" t="s">
        <v>56</v>
      </c>
      <c r="O2865" t="s">
        <v>81</v>
      </c>
      <c r="P2865" t="s">
        <v>154</v>
      </c>
      <c r="Q2865">
        <v>0</v>
      </c>
      <c r="R2865">
        <v>130</v>
      </c>
      <c r="S2865">
        <v>13</v>
      </c>
      <c r="T2865">
        <v>3</v>
      </c>
      <c r="U2865" t="b">
        <v>1</v>
      </c>
    </row>
    <row r="2866" spans="1:21" x14ac:dyDescent="0.25">
      <c r="A2866" t="s">
        <v>4292</v>
      </c>
      <c r="B2866" s="1">
        <v>41918</v>
      </c>
      <c r="C2866">
        <v>6</v>
      </c>
      <c r="D2866">
        <v>10</v>
      </c>
      <c r="E2866">
        <v>2014</v>
      </c>
      <c r="F2866" s="1">
        <v>41918</v>
      </c>
      <c r="G2866" t="s">
        <v>1736</v>
      </c>
      <c r="H2866" t="s">
        <v>120</v>
      </c>
      <c r="I2866" t="s">
        <v>221</v>
      </c>
      <c r="J2866" t="s">
        <v>1270</v>
      </c>
      <c r="K2866" t="s">
        <v>47</v>
      </c>
      <c r="L2866" t="s">
        <v>37</v>
      </c>
      <c r="M2866" t="s">
        <v>98</v>
      </c>
      <c r="N2866" t="s">
        <v>28</v>
      </c>
      <c r="O2866" t="s">
        <v>48</v>
      </c>
      <c r="P2866" t="s">
        <v>522</v>
      </c>
      <c r="Q2866">
        <v>0</v>
      </c>
      <c r="R2866">
        <v>138</v>
      </c>
      <c r="S2866">
        <v>11</v>
      </c>
      <c r="T2866">
        <v>5</v>
      </c>
      <c r="U2866" t="b">
        <v>0</v>
      </c>
    </row>
    <row r="2867" spans="1:21" x14ac:dyDescent="0.25">
      <c r="A2867" t="s">
        <v>4292</v>
      </c>
      <c r="B2867" s="1">
        <v>41918</v>
      </c>
      <c r="C2867">
        <v>6</v>
      </c>
      <c r="D2867">
        <v>10</v>
      </c>
      <c r="E2867">
        <v>2014</v>
      </c>
      <c r="F2867" s="1">
        <v>41918</v>
      </c>
      <c r="G2867" t="s">
        <v>1736</v>
      </c>
      <c r="H2867" t="s">
        <v>120</v>
      </c>
      <c r="I2867" t="s">
        <v>221</v>
      </c>
      <c r="J2867" t="s">
        <v>1270</v>
      </c>
      <c r="K2867" t="s">
        <v>47</v>
      </c>
      <c r="L2867" t="s">
        <v>37</v>
      </c>
      <c r="M2867" t="s">
        <v>98</v>
      </c>
      <c r="N2867" t="s">
        <v>28</v>
      </c>
      <c r="O2867" t="s">
        <v>48</v>
      </c>
      <c r="P2867" t="s">
        <v>3459</v>
      </c>
      <c r="Q2867">
        <v>0</v>
      </c>
      <c r="R2867">
        <v>156</v>
      </c>
      <c r="S2867">
        <v>23</v>
      </c>
      <c r="T2867">
        <v>3</v>
      </c>
      <c r="U2867" t="b">
        <v>1</v>
      </c>
    </row>
    <row r="2868" spans="1:21" x14ac:dyDescent="0.25">
      <c r="A2868" t="s">
        <v>4292</v>
      </c>
      <c r="B2868" s="1">
        <v>41918</v>
      </c>
      <c r="C2868">
        <v>6</v>
      </c>
      <c r="D2868">
        <v>10</v>
      </c>
      <c r="E2868">
        <v>2014</v>
      </c>
      <c r="F2868" s="1">
        <v>41918</v>
      </c>
      <c r="G2868" t="s">
        <v>1736</v>
      </c>
      <c r="H2868" t="s">
        <v>120</v>
      </c>
      <c r="I2868" t="s">
        <v>221</v>
      </c>
      <c r="J2868" t="s">
        <v>1270</v>
      </c>
      <c r="K2868" t="s">
        <v>47</v>
      </c>
      <c r="L2868" t="s">
        <v>37</v>
      </c>
      <c r="M2868" t="s">
        <v>98</v>
      </c>
      <c r="N2868" t="s">
        <v>56</v>
      </c>
      <c r="O2868" t="s">
        <v>57</v>
      </c>
      <c r="P2868" t="s">
        <v>725</v>
      </c>
      <c r="Q2868">
        <v>0</v>
      </c>
      <c r="R2868">
        <v>559</v>
      </c>
      <c r="S2868">
        <v>174</v>
      </c>
      <c r="T2868">
        <v>2</v>
      </c>
      <c r="U2868" t="b">
        <v>1</v>
      </c>
    </row>
    <row r="2869" spans="1:21" x14ac:dyDescent="0.25">
      <c r="A2869" t="s">
        <v>4293</v>
      </c>
      <c r="B2869" s="1">
        <v>41918</v>
      </c>
      <c r="C2869">
        <v>6</v>
      </c>
      <c r="D2869">
        <v>10</v>
      </c>
      <c r="E2869">
        <v>2014</v>
      </c>
      <c r="F2869" s="1">
        <v>41918</v>
      </c>
      <c r="G2869" t="s">
        <v>3760</v>
      </c>
      <c r="H2869" t="s">
        <v>120</v>
      </c>
      <c r="I2869" t="s">
        <v>241</v>
      </c>
      <c r="J2869" t="s">
        <v>3697</v>
      </c>
      <c r="K2869" t="s">
        <v>47</v>
      </c>
      <c r="L2869" t="s">
        <v>70</v>
      </c>
      <c r="M2869" t="s">
        <v>38</v>
      </c>
      <c r="N2869" t="s">
        <v>71</v>
      </c>
      <c r="O2869" t="s">
        <v>295</v>
      </c>
      <c r="P2869" t="s">
        <v>1380</v>
      </c>
      <c r="Q2869">
        <v>0</v>
      </c>
      <c r="R2869">
        <v>264</v>
      </c>
      <c r="S2869">
        <v>71</v>
      </c>
      <c r="T2869">
        <v>10</v>
      </c>
      <c r="U2869" t="b">
        <v>1</v>
      </c>
    </row>
    <row r="2870" spans="1:21" x14ac:dyDescent="0.25">
      <c r="A2870" t="s">
        <v>4293</v>
      </c>
      <c r="B2870" s="1">
        <v>41918</v>
      </c>
      <c r="C2870">
        <v>6</v>
      </c>
      <c r="D2870">
        <v>10</v>
      </c>
      <c r="E2870">
        <v>2014</v>
      </c>
      <c r="F2870" s="1">
        <v>41918</v>
      </c>
      <c r="G2870" t="s">
        <v>3760</v>
      </c>
      <c r="H2870" t="s">
        <v>120</v>
      </c>
      <c r="I2870" t="s">
        <v>241</v>
      </c>
      <c r="J2870" t="s">
        <v>3697</v>
      </c>
      <c r="K2870" t="s">
        <v>47</v>
      </c>
      <c r="L2870" t="s">
        <v>70</v>
      </c>
      <c r="M2870" t="s">
        <v>38</v>
      </c>
      <c r="N2870" t="s">
        <v>71</v>
      </c>
      <c r="O2870" t="s">
        <v>295</v>
      </c>
      <c r="P2870" t="s">
        <v>3114</v>
      </c>
      <c r="Q2870">
        <v>0</v>
      </c>
      <c r="R2870">
        <v>147</v>
      </c>
      <c r="S2870">
        <v>21</v>
      </c>
      <c r="T2870">
        <v>3</v>
      </c>
      <c r="U2870" t="b">
        <v>1</v>
      </c>
    </row>
    <row r="2871" spans="1:21" x14ac:dyDescent="0.25">
      <c r="A2871" t="s">
        <v>4294</v>
      </c>
      <c r="B2871" s="1">
        <v>41918</v>
      </c>
      <c r="C2871">
        <v>6</v>
      </c>
      <c r="D2871">
        <v>10</v>
      </c>
      <c r="E2871">
        <v>2014</v>
      </c>
      <c r="F2871" s="1">
        <v>41918</v>
      </c>
      <c r="G2871" t="s">
        <v>765</v>
      </c>
      <c r="H2871" t="s">
        <v>61</v>
      </c>
      <c r="I2871" t="s">
        <v>491</v>
      </c>
      <c r="J2871" t="s">
        <v>492</v>
      </c>
      <c r="K2871" t="s">
        <v>36</v>
      </c>
      <c r="L2871" t="s">
        <v>37</v>
      </c>
      <c r="M2871" t="s">
        <v>27</v>
      </c>
      <c r="N2871" t="s">
        <v>28</v>
      </c>
      <c r="O2871" t="s">
        <v>48</v>
      </c>
      <c r="P2871" t="s">
        <v>2013</v>
      </c>
      <c r="Q2871">
        <v>0</v>
      </c>
      <c r="R2871">
        <v>27</v>
      </c>
      <c r="S2871">
        <v>5</v>
      </c>
      <c r="T2871">
        <v>1</v>
      </c>
      <c r="U2871" t="b">
        <v>0</v>
      </c>
    </row>
    <row r="2872" spans="1:21" x14ac:dyDescent="0.25">
      <c r="A2872" t="s">
        <v>4294</v>
      </c>
      <c r="B2872" s="1">
        <v>41918</v>
      </c>
      <c r="C2872">
        <v>6</v>
      </c>
      <c r="D2872">
        <v>10</v>
      </c>
      <c r="E2872">
        <v>2014</v>
      </c>
      <c r="F2872" s="1">
        <v>41918</v>
      </c>
      <c r="G2872" t="s">
        <v>765</v>
      </c>
      <c r="H2872" t="s">
        <v>61</v>
      </c>
      <c r="I2872" t="s">
        <v>491</v>
      </c>
      <c r="J2872" t="s">
        <v>492</v>
      </c>
      <c r="K2872" t="s">
        <v>36</v>
      </c>
      <c r="L2872" t="s">
        <v>37</v>
      </c>
      <c r="M2872" t="s">
        <v>27</v>
      </c>
      <c r="N2872" t="s">
        <v>28</v>
      </c>
      <c r="O2872" t="s">
        <v>39</v>
      </c>
      <c r="P2872" t="s">
        <v>3271</v>
      </c>
      <c r="Q2872">
        <v>0</v>
      </c>
      <c r="R2872">
        <v>32</v>
      </c>
      <c r="S2872">
        <v>3</v>
      </c>
      <c r="T2872">
        <v>8</v>
      </c>
      <c r="U2872" t="b">
        <v>1</v>
      </c>
    </row>
    <row r="2873" spans="1:21" x14ac:dyDescent="0.25">
      <c r="A2873" t="s">
        <v>4294</v>
      </c>
      <c r="B2873" s="1">
        <v>41918</v>
      </c>
      <c r="C2873">
        <v>6</v>
      </c>
      <c r="D2873">
        <v>10</v>
      </c>
      <c r="E2873">
        <v>2014</v>
      </c>
      <c r="F2873" s="1">
        <v>41918</v>
      </c>
      <c r="G2873" t="s">
        <v>765</v>
      </c>
      <c r="H2873" t="s">
        <v>61</v>
      </c>
      <c r="I2873" t="s">
        <v>491</v>
      </c>
      <c r="J2873" t="s">
        <v>492</v>
      </c>
      <c r="K2873" t="s">
        <v>36</v>
      </c>
      <c r="L2873" t="s">
        <v>37</v>
      </c>
      <c r="M2873" t="s">
        <v>27</v>
      </c>
      <c r="N2873" t="s">
        <v>28</v>
      </c>
      <c r="O2873" t="s">
        <v>227</v>
      </c>
      <c r="P2873" t="s">
        <v>4295</v>
      </c>
      <c r="Q2873">
        <v>0</v>
      </c>
      <c r="R2873">
        <v>55</v>
      </c>
      <c r="S2873">
        <v>12</v>
      </c>
      <c r="T2873">
        <v>5</v>
      </c>
      <c r="U2873" t="b">
        <v>1</v>
      </c>
    </row>
    <row r="2874" spans="1:21" x14ac:dyDescent="0.25">
      <c r="A2874" t="s">
        <v>4293</v>
      </c>
      <c r="B2874" s="1">
        <v>41918</v>
      </c>
      <c r="C2874">
        <v>6</v>
      </c>
      <c r="D2874">
        <v>10</v>
      </c>
      <c r="E2874">
        <v>2014</v>
      </c>
      <c r="F2874" s="1">
        <v>41918</v>
      </c>
      <c r="G2874" t="s">
        <v>3760</v>
      </c>
      <c r="H2874" t="s">
        <v>120</v>
      </c>
      <c r="I2874" t="s">
        <v>241</v>
      </c>
      <c r="J2874" t="s">
        <v>3697</v>
      </c>
      <c r="K2874" t="s">
        <v>47</v>
      </c>
      <c r="L2874" t="s">
        <v>70</v>
      </c>
      <c r="M2874" t="s">
        <v>38</v>
      </c>
      <c r="N2874" t="s">
        <v>28</v>
      </c>
      <c r="O2874" t="s">
        <v>39</v>
      </c>
      <c r="P2874" t="s">
        <v>3282</v>
      </c>
      <c r="Q2874">
        <v>0</v>
      </c>
      <c r="R2874">
        <v>16</v>
      </c>
      <c r="S2874">
        <v>8</v>
      </c>
      <c r="T2874">
        <v>2</v>
      </c>
      <c r="U2874" t="b">
        <v>1</v>
      </c>
    </row>
    <row r="2875" spans="1:21" x14ac:dyDescent="0.25">
      <c r="A2875" t="s">
        <v>4294</v>
      </c>
      <c r="B2875" s="1">
        <v>41918</v>
      </c>
      <c r="C2875">
        <v>6</v>
      </c>
      <c r="D2875">
        <v>10</v>
      </c>
      <c r="E2875">
        <v>2014</v>
      </c>
      <c r="F2875" s="1">
        <v>41918</v>
      </c>
      <c r="G2875" t="s">
        <v>765</v>
      </c>
      <c r="H2875" t="s">
        <v>61</v>
      </c>
      <c r="I2875" t="s">
        <v>491</v>
      </c>
      <c r="J2875" t="s">
        <v>492</v>
      </c>
      <c r="K2875" t="s">
        <v>36</v>
      </c>
      <c r="L2875" t="s">
        <v>37</v>
      </c>
      <c r="M2875" t="s">
        <v>27</v>
      </c>
      <c r="N2875" t="s">
        <v>56</v>
      </c>
      <c r="O2875" t="s">
        <v>81</v>
      </c>
      <c r="P2875" t="s">
        <v>1751</v>
      </c>
      <c r="Q2875">
        <v>0</v>
      </c>
      <c r="R2875">
        <v>163</v>
      </c>
      <c r="S2875">
        <v>81</v>
      </c>
      <c r="T2875">
        <v>2</v>
      </c>
      <c r="U2875" t="b">
        <v>0</v>
      </c>
    </row>
    <row r="2876" spans="1:21" x14ac:dyDescent="0.25">
      <c r="A2876" t="s">
        <v>4296</v>
      </c>
      <c r="B2876" s="1">
        <v>41918</v>
      </c>
      <c r="C2876">
        <v>6</v>
      </c>
      <c r="D2876">
        <v>10</v>
      </c>
      <c r="E2876">
        <v>2014</v>
      </c>
      <c r="F2876" s="1">
        <v>41918</v>
      </c>
      <c r="G2876" t="s">
        <v>415</v>
      </c>
      <c r="H2876" t="s">
        <v>33</v>
      </c>
      <c r="I2876" t="s">
        <v>1284</v>
      </c>
      <c r="J2876" t="s">
        <v>4297</v>
      </c>
      <c r="K2876" t="s">
        <v>36</v>
      </c>
      <c r="L2876" t="s">
        <v>37</v>
      </c>
      <c r="M2876" t="s">
        <v>38</v>
      </c>
      <c r="N2876" t="s">
        <v>56</v>
      </c>
      <c r="O2876" t="s">
        <v>104</v>
      </c>
      <c r="P2876" t="s">
        <v>1033</v>
      </c>
      <c r="Q2876">
        <v>0</v>
      </c>
      <c r="R2876">
        <v>841</v>
      </c>
      <c r="S2876">
        <v>76</v>
      </c>
      <c r="T2876">
        <v>5</v>
      </c>
      <c r="U2876" t="b">
        <v>0</v>
      </c>
    </row>
    <row r="2877" spans="1:21" x14ac:dyDescent="0.25">
      <c r="A2877" t="s">
        <v>4293</v>
      </c>
      <c r="B2877" s="1">
        <v>41918</v>
      </c>
      <c r="C2877">
        <v>6</v>
      </c>
      <c r="D2877">
        <v>10</v>
      </c>
      <c r="E2877">
        <v>2014</v>
      </c>
      <c r="F2877" s="1">
        <v>41918</v>
      </c>
      <c r="G2877" t="s">
        <v>3760</v>
      </c>
      <c r="H2877" t="s">
        <v>120</v>
      </c>
      <c r="I2877" t="s">
        <v>241</v>
      </c>
      <c r="J2877" t="s">
        <v>3697</v>
      </c>
      <c r="K2877" t="s">
        <v>47</v>
      </c>
      <c r="L2877" t="s">
        <v>70</v>
      </c>
      <c r="M2877" t="s">
        <v>38</v>
      </c>
      <c r="N2877" t="s">
        <v>56</v>
      </c>
      <c r="O2877" t="s">
        <v>57</v>
      </c>
      <c r="P2877" t="s">
        <v>3650</v>
      </c>
      <c r="Q2877">
        <v>0</v>
      </c>
      <c r="R2877">
        <v>648</v>
      </c>
      <c r="S2877">
        <v>50</v>
      </c>
      <c r="T2877">
        <v>6</v>
      </c>
      <c r="U2877" t="b">
        <v>0</v>
      </c>
    </row>
    <row r="2878" spans="1:21" x14ac:dyDescent="0.25">
      <c r="A2878" t="s">
        <v>4293</v>
      </c>
      <c r="B2878" s="1">
        <v>41918</v>
      </c>
      <c r="C2878">
        <v>6</v>
      </c>
      <c r="D2878">
        <v>10</v>
      </c>
      <c r="E2878">
        <v>2014</v>
      </c>
      <c r="F2878" s="1">
        <v>41918</v>
      </c>
      <c r="G2878" t="s">
        <v>3760</v>
      </c>
      <c r="H2878" t="s">
        <v>120</v>
      </c>
      <c r="I2878" t="s">
        <v>241</v>
      </c>
      <c r="J2878" t="s">
        <v>3697</v>
      </c>
      <c r="K2878" t="s">
        <v>47</v>
      </c>
      <c r="L2878" t="s">
        <v>70</v>
      </c>
      <c r="M2878" t="s">
        <v>38</v>
      </c>
      <c r="N2878" t="s">
        <v>56</v>
      </c>
      <c r="O2878" t="s">
        <v>104</v>
      </c>
      <c r="P2878" t="s">
        <v>117</v>
      </c>
      <c r="Q2878">
        <v>0</v>
      </c>
      <c r="R2878">
        <v>336</v>
      </c>
      <c r="S2878">
        <v>123</v>
      </c>
      <c r="T2878">
        <v>3</v>
      </c>
      <c r="U2878" t="b">
        <v>1</v>
      </c>
    </row>
    <row r="2879" spans="1:21" x14ac:dyDescent="0.25">
      <c r="A2879" t="s">
        <v>4298</v>
      </c>
      <c r="B2879" s="1">
        <v>41918</v>
      </c>
      <c r="C2879">
        <v>6</v>
      </c>
      <c r="D2879">
        <v>10</v>
      </c>
      <c r="E2879">
        <v>2014</v>
      </c>
      <c r="F2879" s="1">
        <v>41918</v>
      </c>
      <c r="G2879" t="s">
        <v>4299</v>
      </c>
      <c r="H2879" t="s">
        <v>23</v>
      </c>
      <c r="I2879" t="s">
        <v>24</v>
      </c>
      <c r="J2879" t="s">
        <v>24</v>
      </c>
      <c r="K2879" t="s">
        <v>25</v>
      </c>
      <c r="L2879" t="s">
        <v>70</v>
      </c>
      <c r="M2879" t="s">
        <v>38</v>
      </c>
      <c r="N2879" t="s">
        <v>71</v>
      </c>
      <c r="O2879" t="s">
        <v>72</v>
      </c>
      <c r="P2879" t="s">
        <v>2696</v>
      </c>
      <c r="Q2879">
        <v>1</v>
      </c>
      <c r="R2879">
        <v>359</v>
      </c>
      <c r="S2879">
        <v>-338</v>
      </c>
      <c r="T2879">
        <v>5</v>
      </c>
      <c r="U2879" t="b">
        <v>0</v>
      </c>
    </row>
    <row r="2880" spans="1:21" x14ac:dyDescent="0.25">
      <c r="A2880" t="s">
        <v>4298</v>
      </c>
      <c r="B2880" s="1">
        <v>41918</v>
      </c>
      <c r="C2880">
        <v>6</v>
      </c>
      <c r="D2880">
        <v>10</v>
      </c>
      <c r="E2880">
        <v>2014</v>
      </c>
      <c r="F2880" s="1">
        <v>41918</v>
      </c>
      <c r="G2880" t="s">
        <v>4299</v>
      </c>
      <c r="H2880" t="s">
        <v>23</v>
      </c>
      <c r="I2880" t="s">
        <v>24</v>
      </c>
      <c r="J2880" t="s">
        <v>24</v>
      </c>
      <c r="K2880" t="s">
        <v>25</v>
      </c>
      <c r="L2880" t="s">
        <v>70</v>
      </c>
      <c r="M2880" t="s">
        <v>38</v>
      </c>
      <c r="N2880" t="s">
        <v>28</v>
      </c>
      <c r="O2880" t="s">
        <v>54</v>
      </c>
      <c r="P2880" t="s">
        <v>3434</v>
      </c>
      <c r="Q2880">
        <v>1</v>
      </c>
      <c r="R2880">
        <v>93</v>
      </c>
      <c r="S2880">
        <v>-84</v>
      </c>
      <c r="T2880">
        <v>3</v>
      </c>
      <c r="U2880" t="b">
        <v>0</v>
      </c>
    </row>
    <row r="2881" spans="1:21" x14ac:dyDescent="0.25">
      <c r="A2881" t="s">
        <v>4298</v>
      </c>
      <c r="B2881" s="1">
        <v>41918</v>
      </c>
      <c r="C2881">
        <v>6</v>
      </c>
      <c r="D2881">
        <v>10</v>
      </c>
      <c r="E2881">
        <v>2014</v>
      </c>
      <c r="F2881" s="1">
        <v>41918</v>
      </c>
      <c r="G2881" t="s">
        <v>4299</v>
      </c>
      <c r="H2881" t="s">
        <v>23</v>
      </c>
      <c r="I2881" t="s">
        <v>24</v>
      </c>
      <c r="J2881" t="s">
        <v>24</v>
      </c>
      <c r="K2881" t="s">
        <v>25</v>
      </c>
      <c r="L2881" t="s">
        <v>70</v>
      </c>
      <c r="M2881" t="s">
        <v>38</v>
      </c>
      <c r="N2881" t="s">
        <v>56</v>
      </c>
      <c r="O2881" t="s">
        <v>81</v>
      </c>
      <c r="P2881" t="s">
        <v>3160</v>
      </c>
      <c r="Q2881">
        <v>1</v>
      </c>
      <c r="R2881">
        <v>169</v>
      </c>
      <c r="S2881">
        <v>0</v>
      </c>
      <c r="T2881">
        <v>3</v>
      </c>
      <c r="U2881" t="b">
        <v>0</v>
      </c>
    </row>
    <row r="2882" spans="1:21" x14ac:dyDescent="0.25">
      <c r="A2882" t="s">
        <v>4300</v>
      </c>
      <c r="B2882" s="1">
        <v>41918</v>
      </c>
      <c r="C2882">
        <v>6</v>
      </c>
      <c r="D2882">
        <v>10</v>
      </c>
      <c r="E2882">
        <v>2014</v>
      </c>
      <c r="F2882" s="1">
        <v>41918</v>
      </c>
      <c r="G2882" t="s">
        <v>114</v>
      </c>
      <c r="H2882" t="s">
        <v>120</v>
      </c>
      <c r="I2882" t="s">
        <v>209</v>
      </c>
      <c r="J2882" t="s">
        <v>210</v>
      </c>
      <c r="K2882" t="s">
        <v>47</v>
      </c>
      <c r="L2882" t="s">
        <v>70</v>
      </c>
      <c r="M2882" t="s">
        <v>38</v>
      </c>
      <c r="N2882" t="s">
        <v>56</v>
      </c>
      <c r="O2882" t="s">
        <v>81</v>
      </c>
      <c r="P2882" t="s">
        <v>4301</v>
      </c>
      <c r="Q2882">
        <v>0</v>
      </c>
      <c r="R2882">
        <v>116</v>
      </c>
      <c r="S2882">
        <v>20</v>
      </c>
      <c r="T2882">
        <v>3</v>
      </c>
      <c r="U2882" t="b">
        <v>1</v>
      </c>
    </row>
    <row r="2883" spans="1:21" x14ac:dyDescent="0.25">
      <c r="A2883" t="s">
        <v>4300</v>
      </c>
      <c r="B2883" s="1">
        <v>41918</v>
      </c>
      <c r="C2883">
        <v>6</v>
      </c>
      <c r="D2883">
        <v>10</v>
      </c>
      <c r="E2883">
        <v>2014</v>
      </c>
      <c r="F2883" s="1">
        <v>41918</v>
      </c>
      <c r="G2883" t="s">
        <v>114</v>
      </c>
      <c r="H2883" t="s">
        <v>120</v>
      </c>
      <c r="I2883" t="s">
        <v>209</v>
      </c>
      <c r="J2883" t="s">
        <v>210</v>
      </c>
      <c r="K2883" t="s">
        <v>47</v>
      </c>
      <c r="L2883" t="s">
        <v>70</v>
      </c>
      <c r="M2883" t="s">
        <v>38</v>
      </c>
      <c r="N2883" t="s">
        <v>56</v>
      </c>
      <c r="O2883" t="s">
        <v>185</v>
      </c>
      <c r="P2883" t="s">
        <v>4302</v>
      </c>
      <c r="Q2883">
        <v>0</v>
      </c>
      <c r="R2883">
        <v>846</v>
      </c>
      <c r="S2883">
        <v>228</v>
      </c>
      <c r="T2883">
        <v>6</v>
      </c>
      <c r="U2883" t="b">
        <v>1</v>
      </c>
    </row>
    <row r="2884" spans="1:21" x14ac:dyDescent="0.25">
      <c r="A2884" t="s">
        <v>4300</v>
      </c>
      <c r="B2884" s="1">
        <v>41918</v>
      </c>
      <c r="C2884">
        <v>6</v>
      </c>
      <c r="D2884">
        <v>10</v>
      </c>
      <c r="E2884">
        <v>2014</v>
      </c>
      <c r="F2884" s="1">
        <v>41918</v>
      </c>
      <c r="G2884" t="s">
        <v>114</v>
      </c>
      <c r="H2884" t="s">
        <v>120</v>
      </c>
      <c r="I2884" t="s">
        <v>209</v>
      </c>
      <c r="J2884" t="s">
        <v>210</v>
      </c>
      <c r="K2884" t="s">
        <v>47</v>
      </c>
      <c r="L2884" t="s">
        <v>70</v>
      </c>
      <c r="M2884" t="s">
        <v>38</v>
      </c>
      <c r="N2884" t="s">
        <v>56</v>
      </c>
      <c r="O2884" t="s">
        <v>104</v>
      </c>
      <c r="P2884" t="s">
        <v>4303</v>
      </c>
      <c r="Q2884">
        <v>0</v>
      </c>
      <c r="R2884">
        <v>159</v>
      </c>
      <c r="S2884">
        <v>-11</v>
      </c>
      <c r="T2884">
        <v>2</v>
      </c>
      <c r="U2884" t="b">
        <v>0</v>
      </c>
    </row>
    <row r="2885" spans="1:21" x14ac:dyDescent="0.25">
      <c r="A2885" t="s">
        <v>4304</v>
      </c>
      <c r="B2885" s="1">
        <v>41919</v>
      </c>
      <c r="C2885">
        <v>7</v>
      </c>
      <c r="D2885">
        <v>10</v>
      </c>
      <c r="E2885">
        <v>2014</v>
      </c>
      <c r="F2885" s="1">
        <v>41919</v>
      </c>
      <c r="G2885" t="s">
        <v>612</v>
      </c>
      <c r="H2885" t="s">
        <v>293</v>
      </c>
      <c r="I2885" t="s">
        <v>613</v>
      </c>
      <c r="J2885" t="s">
        <v>2039</v>
      </c>
      <c r="K2885" t="s">
        <v>36</v>
      </c>
      <c r="L2885" t="s">
        <v>37</v>
      </c>
      <c r="M2885" t="s">
        <v>98</v>
      </c>
      <c r="N2885" t="s">
        <v>28</v>
      </c>
      <c r="O2885" t="s">
        <v>48</v>
      </c>
      <c r="P2885" t="s">
        <v>191</v>
      </c>
      <c r="Q2885">
        <v>1</v>
      </c>
      <c r="R2885">
        <v>44</v>
      </c>
      <c r="S2885">
        <v>-32</v>
      </c>
      <c r="T2885">
        <v>3</v>
      </c>
      <c r="U2885" t="b">
        <v>0</v>
      </c>
    </row>
    <row r="2886" spans="1:21" x14ac:dyDescent="0.25">
      <c r="A2886" t="s">
        <v>4304</v>
      </c>
      <c r="B2886" s="1">
        <v>41919</v>
      </c>
      <c r="C2886">
        <v>7</v>
      </c>
      <c r="D2886">
        <v>10</v>
      </c>
      <c r="E2886">
        <v>2014</v>
      </c>
      <c r="F2886" s="1">
        <v>41919</v>
      </c>
      <c r="G2886" t="s">
        <v>612</v>
      </c>
      <c r="H2886" t="s">
        <v>293</v>
      </c>
      <c r="I2886" t="s">
        <v>613</v>
      </c>
      <c r="J2886" t="s">
        <v>2039</v>
      </c>
      <c r="K2886" t="s">
        <v>36</v>
      </c>
      <c r="L2886" t="s">
        <v>37</v>
      </c>
      <c r="M2886" t="s">
        <v>98</v>
      </c>
      <c r="N2886" t="s">
        <v>28</v>
      </c>
      <c r="O2886" t="s">
        <v>39</v>
      </c>
      <c r="P2886" t="s">
        <v>3318</v>
      </c>
      <c r="Q2886">
        <v>1</v>
      </c>
      <c r="R2886">
        <v>7</v>
      </c>
      <c r="S2886">
        <v>-3</v>
      </c>
      <c r="T2886">
        <v>2</v>
      </c>
      <c r="U2886" t="b">
        <v>1</v>
      </c>
    </row>
    <row r="2887" spans="1:21" x14ac:dyDescent="0.25">
      <c r="A2887" t="s">
        <v>4304</v>
      </c>
      <c r="B2887" s="1">
        <v>41919</v>
      </c>
      <c r="C2887">
        <v>7</v>
      </c>
      <c r="D2887">
        <v>10</v>
      </c>
      <c r="E2887">
        <v>2014</v>
      </c>
      <c r="F2887" s="1">
        <v>41919</v>
      </c>
      <c r="G2887" t="s">
        <v>612</v>
      </c>
      <c r="H2887" t="s">
        <v>293</v>
      </c>
      <c r="I2887" t="s">
        <v>613</v>
      </c>
      <c r="J2887" t="s">
        <v>2039</v>
      </c>
      <c r="K2887" t="s">
        <v>36</v>
      </c>
      <c r="L2887" t="s">
        <v>37</v>
      </c>
      <c r="M2887" t="s">
        <v>98</v>
      </c>
      <c r="N2887" t="s">
        <v>28</v>
      </c>
      <c r="O2887" t="s">
        <v>227</v>
      </c>
      <c r="P2887" t="s">
        <v>4305</v>
      </c>
      <c r="Q2887">
        <v>1</v>
      </c>
      <c r="R2887">
        <v>10</v>
      </c>
      <c r="S2887">
        <v>-8</v>
      </c>
      <c r="T2887">
        <v>2</v>
      </c>
      <c r="U2887" t="b">
        <v>0</v>
      </c>
    </row>
    <row r="2888" spans="1:21" x14ac:dyDescent="0.25">
      <c r="A2888" t="s">
        <v>4304</v>
      </c>
      <c r="B2888" s="1">
        <v>41919</v>
      </c>
      <c r="C2888">
        <v>7</v>
      </c>
      <c r="D2888">
        <v>10</v>
      </c>
      <c r="E2888">
        <v>2014</v>
      </c>
      <c r="F2888" s="1">
        <v>41919</v>
      </c>
      <c r="G2888" t="s">
        <v>612</v>
      </c>
      <c r="H2888" t="s">
        <v>293</v>
      </c>
      <c r="I2888" t="s">
        <v>613</v>
      </c>
      <c r="J2888" t="s">
        <v>2039</v>
      </c>
      <c r="K2888" t="s">
        <v>36</v>
      </c>
      <c r="L2888" t="s">
        <v>37</v>
      </c>
      <c r="M2888" t="s">
        <v>98</v>
      </c>
      <c r="N2888" t="s">
        <v>28</v>
      </c>
      <c r="O2888" t="s">
        <v>183</v>
      </c>
      <c r="P2888" t="s">
        <v>3685</v>
      </c>
      <c r="Q2888">
        <v>1</v>
      </c>
      <c r="R2888">
        <v>33</v>
      </c>
      <c r="S2888">
        <v>-29</v>
      </c>
      <c r="T2888">
        <v>3</v>
      </c>
      <c r="U2888" t="b">
        <v>1</v>
      </c>
    </row>
    <row r="2889" spans="1:21" x14ac:dyDescent="0.25">
      <c r="A2889" t="s">
        <v>4306</v>
      </c>
      <c r="B2889" s="1">
        <v>41919</v>
      </c>
      <c r="C2889">
        <v>7</v>
      </c>
      <c r="D2889">
        <v>10</v>
      </c>
      <c r="E2889">
        <v>2014</v>
      </c>
      <c r="F2889" s="1">
        <v>41919</v>
      </c>
      <c r="G2889" t="s">
        <v>1727</v>
      </c>
      <c r="H2889" t="s">
        <v>33</v>
      </c>
      <c r="I2889" t="s">
        <v>528</v>
      </c>
      <c r="J2889" t="s">
        <v>4307</v>
      </c>
      <c r="K2889" t="s">
        <v>36</v>
      </c>
      <c r="L2889" t="s">
        <v>70</v>
      </c>
      <c r="M2889" t="s">
        <v>27</v>
      </c>
      <c r="N2889" t="s">
        <v>71</v>
      </c>
      <c r="O2889" t="s">
        <v>72</v>
      </c>
      <c r="P2889" t="s">
        <v>4308</v>
      </c>
      <c r="Q2889">
        <v>0</v>
      </c>
      <c r="R2889">
        <v>1361</v>
      </c>
      <c r="S2889">
        <v>197</v>
      </c>
      <c r="T2889">
        <v>9</v>
      </c>
      <c r="U2889" t="b">
        <v>1</v>
      </c>
    </row>
    <row r="2890" spans="1:21" x14ac:dyDescent="0.25">
      <c r="A2890" t="s">
        <v>4309</v>
      </c>
      <c r="B2890" s="1">
        <v>41919</v>
      </c>
      <c r="C2890">
        <v>7</v>
      </c>
      <c r="D2890">
        <v>10</v>
      </c>
      <c r="E2890">
        <v>2014</v>
      </c>
      <c r="F2890" s="1">
        <v>41919</v>
      </c>
      <c r="G2890" t="s">
        <v>1987</v>
      </c>
      <c r="H2890" t="s">
        <v>67</v>
      </c>
      <c r="I2890" t="s">
        <v>68</v>
      </c>
      <c r="J2890" t="s">
        <v>4310</v>
      </c>
      <c r="K2890" t="s">
        <v>25</v>
      </c>
      <c r="L2890" t="s">
        <v>37</v>
      </c>
      <c r="M2890" t="s">
        <v>38</v>
      </c>
      <c r="N2890" t="s">
        <v>28</v>
      </c>
      <c r="O2890" t="s">
        <v>39</v>
      </c>
      <c r="P2890" t="s">
        <v>1032</v>
      </c>
      <c r="Q2890">
        <v>0</v>
      </c>
      <c r="R2890">
        <v>17</v>
      </c>
      <c r="S2890">
        <v>7</v>
      </c>
      <c r="T2890">
        <v>3</v>
      </c>
      <c r="U2890" t="b">
        <v>1</v>
      </c>
    </row>
    <row r="2891" spans="1:21" x14ac:dyDescent="0.25">
      <c r="A2891" t="s">
        <v>4309</v>
      </c>
      <c r="B2891" s="1">
        <v>41919</v>
      </c>
      <c r="C2891">
        <v>7</v>
      </c>
      <c r="D2891">
        <v>10</v>
      </c>
      <c r="E2891">
        <v>2014</v>
      </c>
      <c r="F2891" s="1">
        <v>41919</v>
      </c>
      <c r="G2891" t="s">
        <v>1987</v>
      </c>
      <c r="H2891" t="s">
        <v>67</v>
      </c>
      <c r="I2891" t="s">
        <v>68</v>
      </c>
      <c r="J2891" t="s">
        <v>4310</v>
      </c>
      <c r="K2891" t="s">
        <v>25</v>
      </c>
      <c r="L2891" t="s">
        <v>37</v>
      </c>
      <c r="M2891" t="s">
        <v>38</v>
      </c>
      <c r="N2891" t="s">
        <v>28</v>
      </c>
      <c r="O2891" t="s">
        <v>151</v>
      </c>
      <c r="P2891" t="s">
        <v>4311</v>
      </c>
      <c r="Q2891">
        <v>0</v>
      </c>
      <c r="R2891">
        <v>100</v>
      </c>
      <c r="S2891">
        <v>25</v>
      </c>
      <c r="T2891">
        <v>6</v>
      </c>
      <c r="U2891" t="b">
        <v>0</v>
      </c>
    </row>
    <row r="2892" spans="1:21" x14ac:dyDescent="0.25">
      <c r="A2892" t="s">
        <v>4312</v>
      </c>
      <c r="B2892" s="1">
        <v>41919</v>
      </c>
      <c r="C2892">
        <v>7</v>
      </c>
      <c r="D2892">
        <v>10</v>
      </c>
      <c r="E2892">
        <v>2014</v>
      </c>
      <c r="F2892" s="1">
        <v>41919</v>
      </c>
      <c r="G2892" t="s">
        <v>2728</v>
      </c>
      <c r="H2892" t="s">
        <v>120</v>
      </c>
      <c r="I2892" t="s">
        <v>121</v>
      </c>
      <c r="J2892" t="s">
        <v>2426</v>
      </c>
      <c r="K2892" t="s">
        <v>47</v>
      </c>
      <c r="L2892" t="s">
        <v>37</v>
      </c>
      <c r="M2892" t="s">
        <v>38</v>
      </c>
      <c r="N2892" t="s">
        <v>28</v>
      </c>
      <c r="O2892" t="s">
        <v>183</v>
      </c>
      <c r="P2892" t="s">
        <v>4313</v>
      </c>
      <c r="Q2892">
        <v>0</v>
      </c>
      <c r="R2892">
        <v>86</v>
      </c>
      <c r="S2892">
        <v>19</v>
      </c>
      <c r="T2892">
        <v>2</v>
      </c>
      <c r="U2892" t="b">
        <v>0</v>
      </c>
    </row>
    <row r="2893" spans="1:21" x14ac:dyDescent="0.25">
      <c r="A2893" t="s">
        <v>4306</v>
      </c>
      <c r="B2893" s="1">
        <v>41919</v>
      </c>
      <c r="C2893">
        <v>7</v>
      </c>
      <c r="D2893">
        <v>10</v>
      </c>
      <c r="E2893">
        <v>2014</v>
      </c>
      <c r="F2893" s="1">
        <v>41919</v>
      </c>
      <c r="G2893" t="s">
        <v>1727</v>
      </c>
      <c r="H2893" t="s">
        <v>33</v>
      </c>
      <c r="I2893" t="s">
        <v>528</v>
      </c>
      <c r="J2893" t="s">
        <v>4307</v>
      </c>
      <c r="K2893" t="s">
        <v>36</v>
      </c>
      <c r="L2893" t="s">
        <v>70</v>
      </c>
      <c r="M2893" t="s">
        <v>27</v>
      </c>
      <c r="N2893" t="s">
        <v>56</v>
      </c>
      <c r="O2893" t="s">
        <v>57</v>
      </c>
      <c r="P2893" t="s">
        <v>263</v>
      </c>
      <c r="Q2893">
        <v>0</v>
      </c>
      <c r="R2893">
        <v>761</v>
      </c>
      <c r="S2893">
        <v>266</v>
      </c>
      <c r="T2893">
        <v>9</v>
      </c>
      <c r="U2893" t="b">
        <v>0</v>
      </c>
    </row>
    <row r="2894" spans="1:21" x14ac:dyDescent="0.25">
      <c r="A2894" t="s">
        <v>4314</v>
      </c>
      <c r="B2894" s="1">
        <v>41921</v>
      </c>
      <c r="C2894">
        <v>9</v>
      </c>
      <c r="D2894">
        <v>10</v>
      </c>
      <c r="E2894">
        <v>2014</v>
      </c>
      <c r="F2894" s="1">
        <v>41921</v>
      </c>
      <c r="G2894" t="s">
        <v>1743</v>
      </c>
      <c r="H2894" t="s">
        <v>61</v>
      </c>
      <c r="I2894" t="s">
        <v>722</v>
      </c>
      <c r="J2894" t="s">
        <v>1754</v>
      </c>
      <c r="K2894" t="s">
        <v>36</v>
      </c>
      <c r="L2894" t="s">
        <v>37</v>
      </c>
      <c r="M2894" t="s">
        <v>98</v>
      </c>
      <c r="N2894" t="s">
        <v>28</v>
      </c>
      <c r="O2894" t="s">
        <v>39</v>
      </c>
      <c r="P2894" t="s">
        <v>2145</v>
      </c>
      <c r="Q2894">
        <v>0</v>
      </c>
      <c r="R2894">
        <v>96</v>
      </c>
      <c r="S2894">
        <v>35</v>
      </c>
      <c r="T2894">
        <v>3</v>
      </c>
      <c r="U2894" t="b">
        <v>1</v>
      </c>
    </row>
    <row r="2895" spans="1:21" x14ac:dyDescent="0.25">
      <c r="A2895" t="s">
        <v>4315</v>
      </c>
      <c r="B2895" s="1">
        <v>41921</v>
      </c>
      <c r="C2895">
        <v>9</v>
      </c>
      <c r="D2895">
        <v>10</v>
      </c>
      <c r="E2895">
        <v>2014</v>
      </c>
      <c r="F2895" s="1">
        <v>41921</v>
      </c>
      <c r="G2895" t="s">
        <v>1463</v>
      </c>
      <c r="H2895" t="s">
        <v>44</v>
      </c>
      <c r="I2895" t="s">
        <v>280</v>
      </c>
      <c r="J2895" t="s">
        <v>281</v>
      </c>
      <c r="K2895" t="s">
        <v>47</v>
      </c>
      <c r="L2895" t="s">
        <v>37</v>
      </c>
      <c r="M2895" t="s">
        <v>98</v>
      </c>
      <c r="N2895" t="s">
        <v>28</v>
      </c>
      <c r="O2895" t="s">
        <v>29</v>
      </c>
      <c r="P2895" t="s">
        <v>4316</v>
      </c>
      <c r="Q2895">
        <v>0</v>
      </c>
      <c r="R2895">
        <v>30</v>
      </c>
      <c r="S2895">
        <v>13</v>
      </c>
      <c r="T2895">
        <v>1</v>
      </c>
      <c r="U2895" t="b">
        <v>1</v>
      </c>
    </row>
    <row r="2896" spans="1:21" x14ac:dyDescent="0.25">
      <c r="A2896" t="s">
        <v>4315</v>
      </c>
      <c r="B2896" s="1">
        <v>41921</v>
      </c>
      <c r="C2896">
        <v>9</v>
      </c>
      <c r="D2896">
        <v>10</v>
      </c>
      <c r="E2896">
        <v>2014</v>
      </c>
      <c r="F2896" s="1">
        <v>41921</v>
      </c>
      <c r="G2896" t="s">
        <v>1463</v>
      </c>
      <c r="H2896" t="s">
        <v>44</v>
      </c>
      <c r="I2896" t="s">
        <v>280</v>
      </c>
      <c r="J2896" t="s">
        <v>281</v>
      </c>
      <c r="K2896" t="s">
        <v>47</v>
      </c>
      <c r="L2896" t="s">
        <v>37</v>
      </c>
      <c r="M2896" t="s">
        <v>98</v>
      </c>
      <c r="N2896" t="s">
        <v>28</v>
      </c>
      <c r="O2896" t="s">
        <v>54</v>
      </c>
      <c r="P2896" t="s">
        <v>424</v>
      </c>
      <c r="Q2896">
        <v>0</v>
      </c>
      <c r="R2896">
        <v>55</v>
      </c>
      <c r="S2896">
        <v>-26</v>
      </c>
      <c r="T2896">
        <v>4</v>
      </c>
      <c r="U2896" t="b">
        <v>0</v>
      </c>
    </row>
    <row r="2897" spans="1:21" x14ac:dyDescent="0.25">
      <c r="A2897" t="s">
        <v>4315</v>
      </c>
      <c r="B2897" s="1">
        <v>41921</v>
      </c>
      <c r="C2897">
        <v>9</v>
      </c>
      <c r="D2897">
        <v>10</v>
      </c>
      <c r="E2897">
        <v>2014</v>
      </c>
      <c r="F2897" s="1">
        <v>41921</v>
      </c>
      <c r="G2897" t="s">
        <v>1463</v>
      </c>
      <c r="H2897" t="s">
        <v>44</v>
      </c>
      <c r="I2897" t="s">
        <v>280</v>
      </c>
      <c r="J2897" t="s">
        <v>281</v>
      </c>
      <c r="K2897" t="s">
        <v>47</v>
      </c>
      <c r="L2897" t="s">
        <v>37</v>
      </c>
      <c r="M2897" t="s">
        <v>98</v>
      </c>
      <c r="N2897" t="s">
        <v>28</v>
      </c>
      <c r="O2897" t="s">
        <v>54</v>
      </c>
      <c r="P2897" t="s">
        <v>1908</v>
      </c>
      <c r="Q2897">
        <v>0</v>
      </c>
      <c r="R2897">
        <v>130</v>
      </c>
      <c r="S2897">
        <v>-41</v>
      </c>
      <c r="T2897">
        <v>4</v>
      </c>
      <c r="U2897" t="b">
        <v>1</v>
      </c>
    </row>
    <row r="2898" spans="1:21" x14ac:dyDescent="0.25">
      <c r="A2898" t="s">
        <v>4317</v>
      </c>
      <c r="B2898" s="1">
        <v>41921</v>
      </c>
      <c r="C2898">
        <v>9</v>
      </c>
      <c r="D2898">
        <v>10</v>
      </c>
      <c r="E2898">
        <v>2014</v>
      </c>
      <c r="F2898" s="1">
        <v>41921</v>
      </c>
      <c r="G2898" t="s">
        <v>125</v>
      </c>
      <c r="H2898" t="s">
        <v>33</v>
      </c>
      <c r="I2898" t="s">
        <v>34</v>
      </c>
      <c r="J2898" t="s">
        <v>4318</v>
      </c>
      <c r="K2898" t="s">
        <v>36</v>
      </c>
      <c r="L2898" t="s">
        <v>70</v>
      </c>
      <c r="M2898" t="s">
        <v>38</v>
      </c>
      <c r="N2898" t="s">
        <v>56</v>
      </c>
      <c r="O2898" t="s">
        <v>81</v>
      </c>
      <c r="P2898" t="s">
        <v>4319</v>
      </c>
      <c r="Q2898">
        <v>0</v>
      </c>
      <c r="R2898">
        <v>732</v>
      </c>
      <c r="S2898">
        <v>220</v>
      </c>
      <c r="T2898">
        <v>3</v>
      </c>
      <c r="U2898" t="b">
        <v>0</v>
      </c>
    </row>
    <row r="2899" spans="1:21" x14ac:dyDescent="0.25">
      <c r="A2899" t="s">
        <v>4320</v>
      </c>
      <c r="B2899" s="1">
        <v>41921</v>
      </c>
      <c r="C2899">
        <v>9</v>
      </c>
      <c r="D2899">
        <v>10</v>
      </c>
      <c r="E2899">
        <v>2014</v>
      </c>
      <c r="F2899" s="1">
        <v>41921</v>
      </c>
      <c r="G2899" t="s">
        <v>1566</v>
      </c>
      <c r="H2899" t="s">
        <v>61</v>
      </c>
      <c r="I2899" t="s">
        <v>326</v>
      </c>
      <c r="J2899" t="s">
        <v>1109</v>
      </c>
      <c r="K2899" t="s">
        <v>36</v>
      </c>
      <c r="L2899" t="s">
        <v>37</v>
      </c>
      <c r="M2899" t="s">
        <v>27</v>
      </c>
      <c r="N2899" t="s">
        <v>28</v>
      </c>
      <c r="O2899" t="s">
        <v>227</v>
      </c>
      <c r="P2899" t="s">
        <v>1544</v>
      </c>
      <c r="Q2899">
        <v>0</v>
      </c>
      <c r="R2899">
        <v>45</v>
      </c>
      <c r="S2899">
        <v>8</v>
      </c>
      <c r="T2899">
        <v>4</v>
      </c>
      <c r="U2899" t="b">
        <v>1</v>
      </c>
    </row>
    <row r="2900" spans="1:21" x14ac:dyDescent="0.25">
      <c r="A2900" t="s">
        <v>4321</v>
      </c>
      <c r="B2900" s="1">
        <v>41921</v>
      </c>
      <c r="C2900">
        <v>9</v>
      </c>
      <c r="D2900">
        <v>10</v>
      </c>
      <c r="E2900">
        <v>2014</v>
      </c>
      <c r="F2900" s="1">
        <v>41921</v>
      </c>
      <c r="G2900" t="s">
        <v>777</v>
      </c>
      <c r="H2900" t="s">
        <v>44</v>
      </c>
      <c r="I2900" t="s">
        <v>280</v>
      </c>
      <c r="J2900" t="s">
        <v>2492</v>
      </c>
      <c r="K2900" t="s">
        <v>47</v>
      </c>
      <c r="L2900" t="s">
        <v>37</v>
      </c>
      <c r="M2900" t="s">
        <v>27</v>
      </c>
      <c r="N2900" t="s">
        <v>28</v>
      </c>
      <c r="O2900" t="s">
        <v>39</v>
      </c>
      <c r="P2900" t="s">
        <v>2252</v>
      </c>
      <c r="Q2900">
        <v>0</v>
      </c>
      <c r="R2900">
        <v>98</v>
      </c>
      <c r="S2900">
        <v>39</v>
      </c>
      <c r="T2900">
        <v>2</v>
      </c>
      <c r="U2900" t="b">
        <v>0</v>
      </c>
    </row>
    <row r="2901" spans="1:21" x14ac:dyDescent="0.25">
      <c r="A2901" t="s">
        <v>4322</v>
      </c>
      <c r="B2901" s="1">
        <v>41921</v>
      </c>
      <c r="C2901">
        <v>9</v>
      </c>
      <c r="D2901">
        <v>10</v>
      </c>
      <c r="E2901">
        <v>2014</v>
      </c>
      <c r="F2901" s="1">
        <v>41921</v>
      </c>
      <c r="G2901" t="s">
        <v>848</v>
      </c>
      <c r="H2901" t="s">
        <v>44</v>
      </c>
      <c r="I2901" t="s">
        <v>45</v>
      </c>
      <c r="J2901" t="s">
        <v>1232</v>
      </c>
      <c r="K2901" t="s">
        <v>47</v>
      </c>
      <c r="L2901" t="s">
        <v>37</v>
      </c>
      <c r="M2901" t="s">
        <v>38</v>
      </c>
      <c r="N2901" t="s">
        <v>28</v>
      </c>
      <c r="O2901" t="s">
        <v>227</v>
      </c>
      <c r="P2901" t="s">
        <v>1937</v>
      </c>
      <c r="Q2901">
        <v>0</v>
      </c>
      <c r="R2901">
        <v>11</v>
      </c>
      <c r="S2901">
        <v>2</v>
      </c>
      <c r="T2901">
        <v>1</v>
      </c>
      <c r="U2901" t="b">
        <v>1</v>
      </c>
    </row>
    <row r="2902" spans="1:21" x14ac:dyDescent="0.25">
      <c r="A2902" t="s">
        <v>4322</v>
      </c>
      <c r="B2902" s="1">
        <v>41921</v>
      </c>
      <c r="C2902">
        <v>9</v>
      </c>
      <c r="D2902">
        <v>10</v>
      </c>
      <c r="E2902">
        <v>2014</v>
      </c>
      <c r="F2902" s="1">
        <v>41921</v>
      </c>
      <c r="G2902" t="s">
        <v>848</v>
      </c>
      <c r="H2902" t="s">
        <v>44</v>
      </c>
      <c r="I2902" t="s">
        <v>45</v>
      </c>
      <c r="J2902" t="s">
        <v>1232</v>
      </c>
      <c r="K2902" t="s">
        <v>47</v>
      </c>
      <c r="L2902" t="s">
        <v>37</v>
      </c>
      <c r="M2902" t="s">
        <v>38</v>
      </c>
      <c r="N2902" t="s">
        <v>56</v>
      </c>
      <c r="O2902" t="s">
        <v>81</v>
      </c>
      <c r="P2902" t="s">
        <v>4323</v>
      </c>
      <c r="Q2902">
        <v>0</v>
      </c>
      <c r="R2902">
        <v>218</v>
      </c>
      <c r="S2902">
        <v>46</v>
      </c>
      <c r="T2902">
        <v>3</v>
      </c>
      <c r="U2902" t="b">
        <v>1</v>
      </c>
    </row>
    <row r="2903" spans="1:21" x14ac:dyDescent="0.25">
      <c r="A2903" t="s">
        <v>4324</v>
      </c>
      <c r="B2903" s="1">
        <v>41921</v>
      </c>
      <c r="C2903">
        <v>9</v>
      </c>
      <c r="D2903">
        <v>10</v>
      </c>
      <c r="E2903">
        <v>2014</v>
      </c>
      <c r="F2903" s="1">
        <v>41921</v>
      </c>
      <c r="G2903" t="s">
        <v>1218</v>
      </c>
      <c r="H2903" t="s">
        <v>23</v>
      </c>
      <c r="I2903" t="s">
        <v>24</v>
      </c>
      <c r="J2903" t="s">
        <v>1569</v>
      </c>
      <c r="K2903" t="s">
        <v>25</v>
      </c>
      <c r="L2903" t="s">
        <v>70</v>
      </c>
      <c r="M2903" t="s">
        <v>38</v>
      </c>
      <c r="N2903" t="s">
        <v>71</v>
      </c>
      <c r="O2903" t="s">
        <v>74</v>
      </c>
      <c r="P2903" t="s">
        <v>348</v>
      </c>
      <c r="Q2903">
        <v>1</v>
      </c>
      <c r="R2903">
        <v>55</v>
      </c>
      <c r="S2903">
        <v>-33</v>
      </c>
      <c r="T2903">
        <v>2</v>
      </c>
      <c r="U2903" t="b">
        <v>1</v>
      </c>
    </row>
    <row r="2904" spans="1:21" x14ac:dyDescent="0.25">
      <c r="A2904" t="s">
        <v>4325</v>
      </c>
      <c r="B2904" s="1">
        <v>41922</v>
      </c>
      <c r="C2904">
        <v>10</v>
      </c>
      <c r="D2904">
        <v>10</v>
      </c>
      <c r="E2904">
        <v>2014</v>
      </c>
      <c r="F2904" s="1">
        <v>41922</v>
      </c>
      <c r="G2904" t="s">
        <v>208</v>
      </c>
      <c r="H2904" t="s">
        <v>61</v>
      </c>
      <c r="I2904" t="s">
        <v>108</v>
      </c>
      <c r="J2904" t="s">
        <v>4326</v>
      </c>
      <c r="K2904" t="s">
        <v>36</v>
      </c>
      <c r="L2904" t="s">
        <v>26</v>
      </c>
      <c r="M2904" t="s">
        <v>98</v>
      </c>
      <c r="N2904" t="s">
        <v>28</v>
      </c>
      <c r="O2904" t="s">
        <v>29</v>
      </c>
      <c r="P2904" t="s">
        <v>3679</v>
      </c>
      <c r="Q2904">
        <v>0</v>
      </c>
      <c r="R2904">
        <v>71</v>
      </c>
      <c r="S2904">
        <v>19</v>
      </c>
      <c r="T2904">
        <v>3</v>
      </c>
      <c r="U2904" t="b">
        <v>1</v>
      </c>
    </row>
    <row r="2905" spans="1:21" x14ac:dyDescent="0.25">
      <c r="A2905" t="s">
        <v>4327</v>
      </c>
      <c r="B2905" s="1">
        <v>41922</v>
      </c>
      <c r="C2905">
        <v>10</v>
      </c>
      <c r="D2905">
        <v>10</v>
      </c>
      <c r="E2905">
        <v>2014</v>
      </c>
      <c r="F2905" s="1">
        <v>41922</v>
      </c>
      <c r="G2905" t="s">
        <v>762</v>
      </c>
      <c r="H2905" t="s">
        <v>67</v>
      </c>
      <c r="I2905" t="s">
        <v>68</v>
      </c>
      <c r="J2905" t="s">
        <v>486</v>
      </c>
      <c r="K2905" t="s">
        <v>25</v>
      </c>
      <c r="L2905" t="s">
        <v>37</v>
      </c>
      <c r="M2905" t="s">
        <v>38</v>
      </c>
      <c r="N2905" t="s">
        <v>71</v>
      </c>
      <c r="O2905" t="s">
        <v>72</v>
      </c>
      <c r="P2905" t="s">
        <v>4328</v>
      </c>
      <c r="Q2905">
        <v>1</v>
      </c>
      <c r="R2905">
        <v>73</v>
      </c>
      <c r="S2905">
        <v>-31</v>
      </c>
      <c r="T2905">
        <v>1</v>
      </c>
      <c r="U2905" t="b">
        <v>1</v>
      </c>
    </row>
    <row r="2906" spans="1:21" x14ac:dyDescent="0.25">
      <c r="A2906" t="s">
        <v>4329</v>
      </c>
      <c r="B2906" s="1">
        <v>41922</v>
      </c>
      <c r="C2906">
        <v>10</v>
      </c>
      <c r="D2906">
        <v>10</v>
      </c>
      <c r="E2906">
        <v>2014</v>
      </c>
      <c r="F2906" s="1">
        <v>41922</v>
      </c>
      <c r="G2906" t="s">
        <v>4330</v>
      </c>
      <c r="H2906" t="s">
        <v>61</v>
      </c>
      <c r="I2906" t="s">
        <v>450</v>
      </c>
      <c r="J2906" t="s">
        <v>532</v>
      </c>
      <c r="K2906" t="s">
        <v>36</v>
      </c>
      <c r="L2906" t="s">
        <v>70</v>
      </c>
      <c r="M2906" t="s">
        <v>38</v>
      </c>
      <c r="N2906" t="s">
        <v>28</v>
      </c>
      <c r="O2906" t="s">
        <v>48</v>
      </c>
      <c r="P2906" t="s">
        <v>77</v>
      </c>
      <c r="Q2906">
        <v>0</v>
      </c>
      <c r="R2906">
        <v>25</v>
      </c>
      <c r="S2906">
        <v>7</v>
      </c>
      <c r="T2906">
        <v>2</v>
      </c>
      <c r="U2906" t="b">
        <v>0</v>
      </c>
    </row>
    <row r="2907" spans="1:21" x14ac:dyDescent="0.25">
      <c r="A2907" t="s">
        <v>4327</v>
      </c>
      <c r="B2907" s="1">
        <v>41922</v>
      </c>
      <c r="C2907">
        <v>10</v>
      </c>
      <c r="D2907">
        <v>10</v>
      </c>
      <c r="E2907">
        <v>2014</v>
      </c>
      <c r="F2907" s="1">
        <v>41922</v>
      </c>
      <c r="G2907" t="s">
        <v>762</v>
      </c>
      <c r="H2907" t="s">
        <v>67</v>
      </c>
      <c r="I2907" t="s">
        <v>68</v>
      </c>
      <c r="J2907" t="s">
        <v>486</v>
      </c>
      <c r="K2907" t="s">
        <v>25</v>
      </c>
      <c r="L2907" t="s">
        <v>37</v>
      </c>
      <c r="M2907" t="s">
        <v>38</v>
      </c>
      <c r="N2907" t="s">
        <v>28</v>
      </c>
      <c r="O2907" t="s">
        <v>111</v>
      </c>
      <c r="P2907" t="s">
        <v>869</v>
      </c>
      <c r="Q2907">
        <v>1</v>
      </c>
      <c r="R2907">
        <v>10</v>
      </c>
      <c r="S2907">
        <v>-8</v>
      </c>
      <c r="T2907">
        <v>1</v>
      </c>
      <c r="U2907" t="b">
        <v>0</v>
      </c>
    </row>
    <row r="2908" spans="1:21" x14ac:dyDescent="0.25">
      <c r="A2908" t="s">
        <v>4327</v>
      </c>
      <c r="B2908" s="1">
        <v>41922</v>
      </c>
      <c r="C2908">
        <v>10</v>
      </c>
      <c r="D2908">
        <v>10</v>
      </c>
      <c r="E2908">
        <v>2014</v>
      </c>
      <c r="F2908" s="1">
        <v>41922</v>
      </c>
      <c r="G2908" t="s">
        <v>762</v>
      </c>
      <c r="H2908" t="s">
        <v>67</v>
      </c>
      <c r="I2908" t="s">
        <v>68</v>
      </c>
      <c r="J2908" t="s">
        <v>486</v>
      </c>
      <c r="K2908" t="s">
        <v>25</v>
      </c>
      <c r="L2908" t="s">
        <v>37</v>
      </c>
      <c r="M2908" t="s">
        <v>38</v>
      </c>
      <c r="N2908" t="s">
        <v>28</v>
      </c>
      <c r="O2908" t="s">
        <v>151</v>
      </c>
      <c r="P2908" t="s">
        <v>4331</v>
      </c>
      <c r="Q2908">
        <v>1</v>
      </c>
      <c r="R2908">
        <v>14</v>
      </c>
      <c r="S2908">
        <v>-3</v>
      </c>
      <c r="T2908">
        <v>2</v>
      </c>
      <c r="U2908" t="b">
        <v>1</v>
      </c>
    </row>
    <row r="2909" spans="1:21" x14ac:dyDescent="0.25">
      <c r="A2909" t="s">
        <v>4332</v>
      </c>
      <c r="B2909" s="1">
        <v>41923</v>
      </c>
      <c r="C2909">
        <v>11</v>
      </c>
      <c r="D2909">
        <v>10</v>
      </c>
      <c r="E2909">
        <v>2014</v>
      </c>
      <c r="F2909" s="1">
        <v>41923</v>
      </c>
      <c r="G2909" t="s">
        <v>4333</v>
      </c>
      <c r="H2909" t="s">
        <v>33</v>
      </c>
      <c r="I2909" t="s">
        <v>189</v>
      </c>
      <c r="J2909" t="s">
        <v>190</v>
      </c>
      <c r="K2909" t="s">
        <v>36</v>
      </c>
      <c r="L2909" t="s">
        <v>70</v>
      </c>
      <c r="M2909" t="s">
        <v>268</v>
      </c>
      <c r="N2909" t="s">
        <v>71</v>
      </c>
      <c r="O2909" t="s">
        <v>72</v>
      </c>
      <c r="P2909" t="s">
        <v>4334</v>
      </c>
      <c r="Q2909">
        <v>0</v>
      </c>
      <c r="R2909">
        <v>260</v>
      </c>
      <c r="S2909">
        <v>-6</v>
      </c>
      <c r="T2909">
        <v>2</v>
      </c>
      <c r="U2909" t="b">
        <v>0</v>
      </c>
    </row>
    <row r="2910" spans="1:21" x14ac:dyDescent="0.25">
      <c r="A2910" t="s">
        <v>4332</v>
      </c>
      <c r="B2910" s="1">
        <v>41923</v>
      </c>
      <c r="C2910">
        <v>11</v>
      </c>
      <c r="D2910">
        <v>10</v>
      </c>
      <c r="E2910">
        <v>2014</v>
      </c>
      <c r="F2910" s="1">
        <v>41923</v>
      </c>
      <c r="G2910" t="s">
        <v>4333</v>
      </c>
      <c r="H2910" t="s">
        <v>33</v>
      </c>
      <c r="I2910" t="s">
        <v>189</v>
      </c>
      <c r="J2910" t="s">
        <v>190</v>
      </c>
      <c r="K2910" t="s">
        <v>36</v>
      </c>
      <c r="L2910" t="s">
        <v>70</v>
      </c>
      <c r="M2910" t="s">
        <v>268</v>
      </c>
      <c r="N2910" t="s">
        <v>28</v>
      </c>
      <c r="O2910" t="s">
        <v>151</v>
      </c>
      <c r="P2910" t="s">
        <v>4335</v>
      </c>
      <c r="Q2910">
        <v>0</v>
      </c>
      <c r="R2910">
        <v>42</v>
      </c>
      <c r="S2910">
        <v>16</v>
      </c>
      <c r="T2910">
        <v>3</v>
      </c>
      <c r="U2910" t="b">
        <v>1</v>
      </c>
    </row>
    <row r="2911" spans="1:21" x14ac:dyDescent="0.25">
      <c r="A2911" t="s">
        <v>4332</v>
      </c>
      <c r="B2911" s="1">
        <v>41923</v>
      </c>
      <c r="C2911">
        <v>11</v>
      </c>
      <c r="D2911">
        <v>10</v>
      </c>
      <c r="E2911">
        <v>2014</v>
      </c>
      <c r="F2911" s="1">
        <v>41923</v>
      </c>
      <c r="G2911" t="s">
        <v>4333</v>
      </c>
      <c r="H2911" t="s">
        <v>33</v>
      </c>
      <c r="I2911" t="s">
        <v>189</v>
      </c>
      <c r="J2911" t="s">
        <v>190</v>
      </c>
      <c r="K2911" t="s">
        <v>36</v>
      </c>
      <c r="L2911" t="s">
        <v>70</v>
      </c>
      <c r="M2911" t="s">
        <v>268</v>
      </c>
      <c r="N2911" t="s">
        <v>28</v>
      </c>
      <c r="O2911" t="s">
        <v>29</v>
      </c>
      <c r="P2911" t="s">
        <v>3042</v>
      </c>
      <c r="Q2911">
        <v>0</v>
      </c>
      <c r="R2911">
        <v>98</v>
      </c>
      <c r="S2911">
        <v>21</v>
      </c>
      <c r="T2911">
        <v>3</v>
      </c>
      <c r="U2911" t="b">
        <v>0</v>
      </c>
    </row>
    <row r="2912" spans="1:21" x14ac:dyDescent="0.25">
      <c r="A2912" t="s">
        <v>4336</v>
      </c>
      <c r="B2912" s="1">
        <v>41923</v>
      </c>
      <c r="C2912">
        <v>11</v>
      </c>
      <c r="D2912">
        <v>10</v>
      </c>
      <c r="E2912">
        <v>2014</v>
      </c>
      <c r="F2912" s="1">
        <v>41923</v>
      </c>
      <c r="G2912" t="s">
        <v>3673</v>
      </c>
      <c r="H2912" t="s">
        <v>61</v>
      </c>
      <c r="I2912" t="s">
        <v>115</v>
      </c>
      <c r="J2912" t="s">
        <v>4337</v>
      </c>
      <c r="K2912" t="s">
        <v>36</v>
      </c>
      <c r="L2912" t="s">
        <v>70</v>
      </c>
      <c r="M2912" t="s">
        <v>27</v>
      </c>
      <c r="N2912" t="s">
        <v>28</v>
      </c>
      <c r="O2912" t="s">
        <v>39</v>
      </c>
      <c r="P2912" t="s">
        <v>170</v>
      </c>
      <c r="Q2912">
        <v>0</v>
      </c>
      <c r="R2912">
        <v>19</v>
      </c>
      <c r="S2912">
        <v>8</v>
      </c>
      <c r="T2912">
        <v>2</v>
      </c>
      <c r="U2912" t="b">
        <v>0</v>
      </c>
    </row>
    <row r="2913" spans="1:21" x14ac:dyDescent="0.25">
      <c r="A2913" t="s">
        <v>4336</v>
      </c>
      <c r="B2913" s="1">
        <v>41923</v>
      </c>
      <c r="C2913">
        <v>11</v>
      </c>
      <c r="D2913">
        <v>10</v>
      </c>
      <c r="E2913">
        <v>2014</v>
      </c>
      <c r="F2913" s="1">
        <v>41923</v>
      </c>
      <c r="G2913" t="s">
        <v>3673</v>
      </c>
      <c r="H2913" t="s">
        <v>61</v>
      </c>
      <c r="I2913" t="s">
        <v>115</v>
      </c>
      <c r="J2913" t="s">
        <v>4337</v>
      </c>
      <c r="K2913" t="s">
        <v>36</v>
      </c>
      <c r="L2913" t="s">
        <v>70</v>
      </c>
      <c r="M2913" t="s">
        <v>27</v>
      </c>
      <c r="N2913" t="s">
        <v>28</v>
      </c>
      <c r="O2913" t="s">
        <v>183</v>
      </c>
      <c r="P2913" t="s">
        <v>4338</v>
      </c>
      <c r="Q2913">
        <v>0</v>
      </c>
      <c r="R2913">
        <v>32</v>
      </c>
      <c r="S2913">
        <v>10</v>
      </c>
      <c r="T2913">
        <v>2</v>
      </c>
      <c r="U2913" t="b">
        <v>1</v>
      </c>
    </row>
    <row r="2914" spans="1:21" x14ac:dyDescent="0.25">
      <c r="A2914" t="s">
        <v>4339</v>
      </c>
      <c r="B2914" s="1">
        <v>41923</v>
      </c>
      <c r="C2914">
        <v>11</v>
      </c>
      <c r="D2914">
        <v>10</v>
      </c>
      <c r="E2914">
        <v>2014</v>
      </c>
      <c r="F2914" s="1">
        <v>41923</v>
      </c>
      <c r="G2914" t="s">
        <v>3131</v>
      </c>
      <c r="H2914" t="s">
        <v>61</v>
      </c>
      <c r="I2914" t="s">
        <v>450</v>
      </c>
      <c r="J2914" t="s">
        <v>489</v>
      </c>
      <c r="K2914" t="s">
        <v>36</v>
      </c>
      <c r="L2914" t="s">
        <v>37</v>
      </c>
      <c r="M2914" t="s">
        <v>38</v>
      </c>
      <c r="N2914" t="s">
        <v>71</v>
      </c>
      <c r="O2914" t="s">
        <v>295</v>
      </c>
      <c r="P2914" t="s">
        <v>547</v>
      </c>
      <c r="Q2914">
        <v>0</v>
      </c>
      <c r="R2914">
        <v>244</v>
      </c>
      <c r="S2914">
        <v>122</v>
      </c>
      <c r="T2914">
        <v>5</v>
      </c>
      <c r="U2914" t="b">
        <v>1</v>
      </c>
    </row>
    <row r="2915" spans="1:21" x14ac:dyDescent="0.25">
      <c r="A2915" t="s">
        <v>4339</v>
      </c>
      <c r="B2915" s="1">
        <v>41923</v>
      </c>
      <c r="C2915">
        <v>11</v>
      </c>
      <c r="D2915">
        <v>10</v>
      </c>
      <c r="E2915">
        <v>2014</v>
      </c>
      <c r="F2915" s="1">
        <v>41923</v>
      </c>
      <c r="G2915" t="s">
        <v>3131</v>
      </c>
      <c r="H2915" t="s">
        <v>61</v>
      </c>
      <c r="I2915" t="s">
        <v>450</v>
      </c>
      <c r="J2915" t="s">
        <v>489</v>
      </c>
      <c r="K2915" t="s">
        <v>36</v>
      </c>
      <c r="L2915" t="s">
        <v>37</v>
      </c>
      <c r="M2915" t="s">
        <v>38</v>
      </c>
      <c r="N2915" t="s">
        <v>28</v>
      </c>
      <c r="O2915" t="s">
        <v>29</v>
      </c>
      <c r="P2915" t="s">
        <v>1858</v>
      </c>
      <c r="Q2915">
        <v>0</v>
      </c>
      <c r="R2915">
        <v>28</v>
      </c>
      <c r="S2915">
        <v>4</v>
      </c>
      <c r="T2915">
        <v>1</v>
      </c>
      <c r="U2915" t="b">
        <v>1</v>
      </c>
    </row>
    <row r="2916" spans="1:21" x14ac:dyDescent="0.25">
      <c r="A2916" t="s">
        <v>4340</v>
      </c>
      <c r="B2916" s="1">
        <v>41923</v>
      </c>
      <c r="C2916">
        <v>11</v>
      </c>
      <c r="D2916">
        <v>10</v>
      </c>
      <c r="E2916">
        <v>2014</v>
      </c>
      <c r="F2916" s="1">
        <v>41923</v>
      </c>
      <c r="G2916" t="s">
        <v>2583</v>
      </c>
      <c r="H2916" t="s">
        <v>61</v>
      </c>
      <c r="I2916" t="s">
        <v>115</v>
      </c>
      <c r="J2916" t="s">
        <v>116</v>
      </c>
      <c r="K2916" t="s">
        <v>36</v>
      </c>
      <c r="L2916" t="s">
        <v>70</v>
      </c>
      <c r="M2916" t="s">
        <v>27</v>
      </c>
      <c r="N2916" t="s">
        <v>28</v>
      </c>
      <c r="O2916" t="s">
        <v>29</v>
      </c>
      <c r="P2916" t="s">
        <v>2365</v>
      </c>
      <c r="Q2916">
        <v>0</v>
      </c>
      <c r="R2916">
        <v>67</v>
      </c>
      <c r="S2916">
        <v>2</v>
      </c>
      <c r="T2916">
        <v>4</v>
      </c>
      <c r="U2916" t="b">
        <v>1</v>
      </c>
    </row>
    <row r="2917" spans="1:21" x14ac:dyDescent="0.25">
      <c r="A2917" t="s">
        <v>4341</v>
      </c>
      <c r="B2917" s="1">
        <v>41923</v>
      </c>
      <c r="C2917">
        <v>11</v>
      </c>
      <c r="D2917">
        <v>10</v>
      </c>
      <c r="E2917">
        <v>2014</v>
      </c>
      <c r="F2917" s="1">
        <v>41923</v>
      </c>
      <c r="G2917" t="s">
        <v>3363</v>
      </c>
      <c r="H2917" t="s">
        <v>33</v>
      </c>
      <c r="I2917" t="s">
        <v>528</v>
      </c>
      <c r="J2917" t="s">
        <v>4342</v>
      </c>
      <c r="K2917" t="s">
        <v>36</v>
      </c>
      <c r="L2917" t="s">
        <v>70</v>
      </c>
      <c r="M2917" t="s">
        <v>38</v>
      </c>
      <c r="N2917" t="s">
        <v>28</v>
      </c>
      <c r="O2917" t="s">
        <v>90</v>
      </c>
      <c r="P2917" t="s">
        <v>4343</v>
      </c>
      <c r="Q2917">
        <v>0</v>
      </c>
      <c r="R2917">
        <v>269</v>
      </c>
      <c r="S2917">
        <v>111</v>
      </c>
      <c r="T2917">
        <v>3</v>
      </c>
      <c r="U2917" t="b">
        <v>0</v>
      </c>
    </row>
    <row r="2918" spans="1:21" x14ac:dyDescent="0.25">
      <c r="A2918" t="s">
        <v>4344</v>
      </c>
      <c r="B2918" s="1">
        <v>41923</v>
      </c>
      <c r="C2918">
        <v>11</v>
      </c>
      <c r="D2918">
        <v>10</v>
      </c>
      <c r="E2918">
        <v>2014</v>
      </c>
      <c r="F2918" s="1">
        <v>41923</v>
      </c>
      <c r="G2918" t="s">
        <v>4345</v>
      </c>
      <c r="H2918" t="s">
        <v>33</v>
      </c>
      <c r="I2918" t="s">
        <v>372</v>
      </c>
      <c r="J2918" t="s">
        <v>373</v>
      </c>
      <c r="K2918" t="s">
        <v>36</v>
      </c>
      <c r="L2918" t="s">
        <v>70</v>
      </c>
      <c r="M2918" t="s">
        <v>38</v>
      </c>
      <c r="N2918" t="s">
        <v>28</v>
      </c>
      <c r="O2918" t="s">
        <v>111</v>
      </c>
      <c r="P2918" t="s">
        <v>3413</v>
      </c>
      <c r="Q2918">
        <v>0</v>
      </c>
      <c r="R2918">
        <v>15</v>
      </c>
      <c r="S2918">
        <v>2</v>
      </c>
      <c r="T2918">
        <v>1</v>
      </c>
      <c r="U2918" t="b">
        <v>1</v>
      </c>
    </row>
    <row r="2919" spans="1:21" x14ac:dyDescent="0.25">
      <c r="A2919" t="s">
        <v>4346</v>
      </c>
      <c r="B2919" s="1">
        <v>41923</v>
      </c>
      <c r="C2919">
        <v>11</v>
      </c>
      <c r="D2919">
        <v>10</v>
      </c>
      <c r="E2919">
        <v>2014</v>
      </c>
      <c r="F2919" s="1">
        <v>41923</v>
      </c>
      <c r="G2919" t="s">
        <v>346</v>
      </c>
      <c r="H2919" t="s">
        <v>61</v>
      </c>
      <c r="I2919" t="s">
        <v>450</v>
      </c>
      <c r="J2919" t="s">
        <v>661</v>
      </c>
      <c r="K2919" t="s">
        <v>36</v>
      </c>
      <c r="L2919" t="s">
        <v>26</v>
      </c>
      <c r="M2919" t="s">
        <v>38</v>
      </c>
      <c r="N2919" t="s">
        <v>28</v>
      </c>
      <c r="O2919" t="s">
        <v>54</v>
      </c>
      <c r="P2919" t="s">
        <v>181</v>
      </c>
      <c r="Q2919">
        <v>0</v>
      </c>
      <c r="R2919">
        <v>693</v>
      </c>
      <c r="S2919">
        <v>254</v>
      </c>
      <c r="T2919">
        <v>6</v>
      </c>
      <c r="U2919" t="b">
        <v>0</v>
      </c>
    </row>
    <row r="2920" spans="1:21" x14ac:dyDescent="0.25">
      <c r="A2920" t="s">
        <v>4340</v>
      </c>
      <c r="B2920" s="1">
        <v>41923</v>
      </c>
      <c r="C2920">
        <v>11</v>
      </c>
      <c r="D2920">
        <v>10</v>
      </c>
      <c r="E2920">
        <v>2014</v>
      </c>
      <c r="F2920" s="1">
        <v>41923</v>
      </c>
      <c r="G2920" t="s">
        <v>2583</v>
      </c>
      <c r="H2920" t="s">
        <v>61</v>
      </c>
      <c r="I2920" t="s">
        <v>115</v>
      </c>
      <c r="J2920" t="s">
        <v>116</v>
      </c>
      <c r="K2920" t="s">
        <v>36</v>
      </c>
      <c r="L2920" t="s">
        <v>70</v>
      </c>
      <c r="M2920" t="s">
        <v>27</v>
      </c>
      <c r="N2920" t="s">
        <v>56</v>
      </c>
      <c r="O2920" t="s">
        <v>81</v>
      </c>
      <c r="P2920" t="s">
        <v>4301</v>
      </c>
      <c r="Q2920">
        <v>0</v>
      </c>
      <c r="R2920">
        <v>193</v>
      </c>
      <c r="S2920">
        <v>33</v>
      </c>
      <c r="T2920">
        <v>5</v>
      </c>
      <c r="U2920" t="b">
        <v>1</v>
      </c>
    </row>
    <row r="2921" spans="1:21" x14ac:dyDescent="0.25">
      <c r="A2921" t="s">
        <v>4347</v>
      </c>
      <c r="B2921" s="1">
        <v>41923</v>
      </c>
      <c r="C2921">
        <v>11</v>
      </c>
      <c r="D2921">
        <v>10</v>
      </c>
      <c r="E2921">
        <v>2014</v>
      </c>
      <c r="F2921" s="1">
        <v>41923</v>
      </c>
      <c r="G2921" t="s">
        <v>214</v>
      </c>
      <c r="H2921" t="s">
        <v>67</v>
      </c>
      <c r="I2921" t="s">
        <v>68</v>
      </c>
      <c r="J2921" t="s">
        <v>4348</v>
      </c>
      <c r="K2921" t="s">
        <v>25</v>
      </c>
      <c r="L2921" t="s">
        <v>26</v>
      </c>
      <c r="M2921" t="s">
        <v>38</v>
      </c>
      <c r="N2921" t="s">
        <v>28</v>
      </c>
      <c r="O2921" t="s">
        <v>48</v>
      </c>
      <c r="P2921" t="s">
        <v>49</v>
      </c>
      <c r="Q2921">
        <v>0</v>
      </c>
      <c r="R2921">
        <v>52</v>
      </c>
      <c r="S2921">
        <v>14</v>
      </c>
      <c r="T2921">
        <v>2</v>
      </c>
      <c r="U2921" t="b">
        <v>1</v>
      </c>
    </row>
    <row r="2922" spans="1:21" x14ac:dyDescent="0.25">
      <c r="A2922" t="s">
        <v>4349</v>
      </c>
      <c r="B2922" s="1">
        <v>41923</v>
      </c>
      <c r="C2922">
        <v>11</v>
      </c>
      <c r="D2922">
        <v>10</v>
      </c>
      <c r="E2922">
        <v>2014</v>
      </c>
      <c r="F2922" s="1">
        <v>41923</v>
      </c>
      <c r="G2922" t="s">
        <v>1192</v>
      </c>
      <c r="H2922" t="s">
        <v>44</v>
      </c>
      <c r="I2922" t="s">
        <v>1178</v>
      </c>
      <c r="J2922" t="s">
        <v>4350</v>
      </c>
      <c r="K2922" t="s">
        <v>47</v>
      </c>
      <c r="L2922" t="s">
        <v>70</v>
      </c>
      <c r="M2922" t="s">
        <v>38</v>
      </c>
      <c r="N2922" t="s">
        <v>28</v>
      </c>
      <c r="O2922" t="s">
        <v>39</v>
      </c>
      <c r="P2922" t="s">
        <v>2777</v>
      </c>
      <c r="Q2922">
        <v>0</v>
      </c>
      <c r="R2922">
        <v>27</v>
      </c>
      <c r="S2922">
        <v>9</v>
      </c>
      <c r="T2922">
        <v>2</v>
      </c>
      <c r="U2922" t="b">
        <v>0</v>
      </c>
    </row>
    <row r="2923" spans="1:21" x14ac:dyDescent="0.25">
      <c r="A2923" t="s">
        <v>4349</v>
      </c>
      <c r="B2923" s="1">
        <v>41923</v>
      </c>
      <c r="C2923">
        <v>11</v>
      </c>
      <c r="D2923">
        <v>10</v>
      </c>
      <c r="E2923">
        <v>2014</v>
      </c>
      <c r="F2923" s="1">
        <v>41923</v>
      </c>
      <c r="G2923" t="s">
        <v>1192</v>
      </c>
      <c r="H2923" t="s">
        <v>44</v>
      </c>
      <c r="I2923" t="s">
        <v>1178</v>
      </c>
      <c r="J2923" t="s">
        <v>4350</v>
      </c>
      <c r="K2923" t="s">
        <v>47</v>
      </c>
      <c r="L2923" t="s">
        <v>70</v>
      </c>
      <c r="M2923" t="s">
        <v>38</v>
      </c>
      <c r="N2923" t="s">
        <v>28</v>
      </c>
      <c r="O2923" t="s">
        <v>54</v>
      </c>
      <c r="P2923" t="s">
        <v>282</v>
      </c>
      <c r="Q2923">
        <v>0</v>
      </c>
      <c r="R2923">
        <v>85</v>
      </c>
      <c r="S2923">
        <v>-1</v>
      </c>
      <c r="T2923">
        <v>3</v>
      </c>
      <c r="U2923" t="b">
        <v>0</v>
      </c>
    </row>
    <row r="2924" spans="1:21" x14ac:dyDescent="0.25">
      <c r="A2924" t="s">
        <v>4351</v>
      </c>
      <c r="B2924" s="1">
        <v>41923</v>
      </c>
      <c r="C2924">
        <v>11</v>
      </c>
      <c r="D2924">
        <v>10</v>
      </c>
      <c r="E2924">
        <v>2014</v>
      </c>
      <c r="F2924" s="1">
        <v>41923</v>
      </c>
      <c r="G2924" t="s">
        <v>4352</v>
      </c>
      <c r="H2924" t="s">
        <v>61</v>
      </c>
      <c r="I2924" t="s">
        <v>450</v>
      </c>
      <c r="J2924" t="s">
        <v>4353</v>
      </c>
      <c r="K2924" t="s">
        <v>36</v>
      </c>
      <c r="L2924" t="s">
        <v>37</v>
      </c>
      <c r="M2924" t="s">
        <v>38</v>
      </c>
      <c r="N2924" t="s">
        <v>28</v>
      </c>
      <c r="O2924" t="s">
        <v>151</v>
      </c>
      <c r="P2924" t="s">
        <v>1933</v>
      </c>
      <c r="Q2924">
        <v>0</v>
      </c>
      <c r="R2924">
        <v>31</v>
      </c>
      <c r="S2924">
        <v>13</v>
      </c>
      <c r="T2924">
        <v>3</v>
      </c>
      <c r="U2924" t="b">
        <v>0</v>
      </c>
    </row>
    <row r="2925" spans="1:21" x14ac:dyDescent="0.25">
      <c r="A2925" t="s">
        <v>4351</v>
      </c>
      <c r="B2925" s="1">
        <v>41923</v>
      </c>
      <c r="C2925">
        <v>11</v>
      </c>
      <c r="D2925">
        <v>10</v>
      </c>
      <c r="E2925">
        <v>2014</v>
      </c>
      <c r="F2925" s="1">
        <v>41923</v>
      </c>
      <c r="G2925" t="s">
        <v>4352</v>
      </c>
      <c r="H2925" t="s">
        <v>61</v>
      </c>
      <c r="I2925" t="s">
        <v>450</v>
      </c>
      <c r="J2925" t="s">
        <v>4353</v>
      </c>
      <c r="K2925" t="s">
        <v>36</v>
      </c>
      <c r="L2925" t="s">
        <v>37</v>
      </c>
      <c r="M2925" t="s">
        <v>38</v>
      </c>
      <c r="N2925" t="s">
        <v>28</v>
      </c>
      <c r="O2925" t="s">
        <v>54</v>
      </c>
      <c r="P2925" t="s">
        <v>1293</v>
      </c>
      <c r="Q2925">
        <v>0</v>
      </c>
      <c r="R2925">
        <v>63</v>
      </c>
      <c r="S2925">
        <v>1</v>
      </c>
      <c r="T2925">
        <v>4</v>
      </c>
      <c r="U2925" t="b">
        <v>0</v>
      </c>
    </row>
    <row r="2926" spans="1:21" x14ac:dyDescent="0.25">
      <c r="A2926" t="s">
        <v>4351</v>
      </c>
      <c r="B2926" s="1">
        <v>41923</v>
      </c>
      <c r="C2926">
        <v>11</v>
      </c>
      <c r="D2926">
        <v>10</v>
      </c>
      <c r="E2926">
        <v>2014</v>
      </c>
      <c r="F2926" s="1">
        <v>41923</v>
      </c>
      <c r="G2926" t="s">
        <v>4352</v>
      </c>
      <c r="H2926" t="s">
        <v>61</v>
      </c>
      <c r="I2926" t="s">
        <v>450</v>
      </c>
      <c r="J2926" t="s">
        <v>4353</v>
      </c>
      <c r="K2926" t="s">
        <v>36</v>
      </c>
      <c r="L2926" t="s">
        <v>37</v>
      </c>
      <c r="M2926" t="s">
        <v>38</v>
      </c>
      <c r="N2926" t="s">
        <v>56</v>
      </c>
      <c r="O2926" t="s">
        <v>104</v>
      </c>
      <c r="P2926" t="s">
        <v>4354</v>
      </c>
      <c r="Q2926">
        <v>0</v>
      </c>
      <c r="R2926">
        <v>297</v>
      </c>
      <c r="S2926">
        <v>52</v>
      </c>
      <c r="T2926">
        <v>2</v>
      </c>
      <c r="U2926" t="b">
        <v>1</v>
      </c>
    </row>
    <row r="2927" spans="1:21" x14ac:dyDescent="0.25">
      <c r="A2927" t="s">
        <v>4355</v>
      </c>
      <c r="B2927" s="1">
        <v>41924</v>
      </c>
      <c r="C2927">
        <v>12</v>
      </c>
      <c r="D2927">
        <v>10</v>
      </c>
      <c r="E2927">
        <v>2014</v>
      </c>
      <c r="F2927" s="1">
        <v>41924</v>
      </c>
      <c r="G2927" t="s">
        <v>2196</v>
      </c>
      <c r="H2927" t="s">
        <v>61</v>
      </c>
      <c r="I2927" t="s">
        <v>115</v>
      </c>
      <c r="J2927" t="s">
        <v>647</v>
      </c>
      <c r="K2927" t="s">
        <v>36</v>
      </c>
      <c r="L2927" t="s">
        <v>37</v>
      </c>
      <c r="M2927" t="s">
        <v>38</v>
      </c>
      <c r="N2927" t="s">
        <v>28</v>
      </c>
      <c r="O2927" t="s">
        <v>39</v>
      </c>
      <c r="P2927" t="s">
        <v>1849</v>
      </c>
      <c r="Q2927">
        <v>0</v>
      </c>
      <c r="R2927">
        <v>88</v>
      </c>
      <c r="S2927">
        <v>19</v>
      </c>
      <c r="T2927">
        <v>3</v>
      </c>
      <c r="U2927" t="b">
        <v>0</v>
      </c>
    </row>
    <row r="2928" spans="1:21" x14ac:dyDescent="0.25">
      <c r="A2928" t="s">
        <v>4356</v>
      </c>
      <c r="B2928" s="1">
        <v>41924</v>
      </c>
      <c r="C2928">
        <v>12</v>
      </c>
      <c r="D2928">
        <v>10</v>
      </c>
      <c r="E2928">
        <v>2014</v>
      </c>
      <c r="F2928" s="1">
        <v>41924</v>
      </c>
      <c r="G2928" t="s">
        <v>4357</v>
      </c>
      <c r="H2928" t="s">
        <v>61</v>
      </c>
      <c r="I2928" t="s">
        <v>491</v>
      </c>
      <c r="J2928" t="s">
        <v>797</v>
      </c>
      <c r="K2928" t="s">
        <v>36</v>
      </c>
      <c r="L2928" t="s">
        <v>26</v>
      </c>
      <c r="M2928" t="s">
        <v>38</v>
      </c>
      <c r="N2928" t="s">
        <v>28</v>
      </c>
      <c r="O2928" t="s">
        <v>29</v>
      </c>
      <c r="P2928" t="s">
        <v>3632</v>
      </c>
      <c r="Q2928">
        <v>0</v>
      </c>
      <c r="R2928">
        <v>90</v>
      </c>
      <c r="S2928">
        <v>29</v>
      </c>
      <c r="T2928">
        <v>5</v>
      </c>
      <c r="U2928" t="b">
        <v>1</v>
      </c>
    </row>
    <row r="2929" spans="1:21" x14ac:dyDescent="0.25">
      <c r="A2929" t="s">
        <v>4356</v>
      </c>
      <c r="B2929" s="1">
        <v>41924</v>
      </c>
      <c r="C2929">
        <v>12</v>
      </c>
      <c r="D2929">
        <v>10</v>
      </c>
      <c r="E2929">
        <v>2014</v>
      </c>
      <c r="F2929" s="1">
        <v>41924</v>
      </c>
      <c r="G2929" t="s">
        <v>4357</v>
      </c>
      <c r="H2929" t="s">
        <v>61</v>
      </c>
      <c r="I2929" t="s">
        <v>491</v>
      </c>
      <c r="J2929" t="s">
        <v>797</v>
      </c>
      <c r="K2929" t="s">
        <v>36</v>
      </c>
      <c r="L2929" t="s">
        <v>26</v>
      </c>
      <c r="M2929" t="s">
        <v>38</v>
      </c>
      <c r="N2929" t="s">
        <v>28</v>
      </c>
      <c r="O2929" t="s">
        <v>54</v>
      </c>
      <c r="P2929" t="s">
        <v>424</v>
      </c>
      <c r="Q2929">
        <v>0</v>
      </c>
      <c r="R2929">
        <v>62</v>
      </c>
      <c r="S2929">
        <v>1</v>
      </c>
      <c r="T2929">
        <v>3</v>
      </c>
      <c r="U2929" t="b">
        <v>1</v>
      </c>
    </row>
    <row r="2930" spans="1:21" x14ac:dyDescent="0.25">
      <c r="A2930" t="s">
        <v>4358</v>
      </c>
      <c r="B2930" s="1">
        <v>41924</v>
      </c>
      <c r="C2930">
        <v>12</v>
      </c>
      <c r="D2930">
        <v>10</v>
      </c>
      <c r="E2930">
        <v>2014</v>
      </c>
      <c r="F2930" s="1">
        <v>41924</v>
      </c>
      <c r="G2930" t="s">
        <v>554</v>
      </c>
      <c r="H2930" t="s">
        <v>23</v>
      </c>
      <c r="I2930" t="s">
        <v>24</v>
      </c>
      <c r="J2930" t="s">
        <v>24</v>
      </c>
      <c r="K2930" t="s">
        <v>25</v>
      </c>
      <c r="L2930" t="s">
        <v>37</v>
      </c>
      <c r="M2930" t="s">
        <v>38</v>
      </c>
      <c r="N2930" t="s">
        <v>28</v>
      </c>
      <c r="O2930" t="s">
        <v>48</v>
      </c>
      <c r="P2930" t="s">
        <v>881</v>
      </c>
      <c r="Q2930">
        <v>1</v>
      </c>
      <c r="R2930">
        <v>8</v>
      </c>
      <c r="S2930">
        <v>-2</v>
      </c>
      <c r="T2930">
        <v>1</v>
      </c>
      <c r="U2930" t="b">
        <v>0</v>
      </c>
    </row>
    <row r="2931" spans="1:21" x14ac:dyDescent="0.25">
      <c r="A2931" t="s">
        <v>4359</v>
      </c>
      <c r="B2931" s="1">
        <v>41924</v>
      </c>
      <c r="C2931">
        <v>12</v>
      </c>
      <c r="D2931">
        <v>10</v>
      </c>
      <c r="E2931">
        <v>2014</v>
      </c>
      <c r="F2931" s="1">
        <v>41924</v>
      </c>
      <c r="G2931" t="s">
        <v>796</v>
      </c>
      <c r="H2931" t="s">
        <v>67</v>
      </c>
      <c r="I2931" t="s">
        <v>68</v>
      </c>
      <c r="J2931" t="s">
        <v>1970</v>
      </c>
      <c r="K2931" t="s">
        <v>25</v>
      </c>
      <c r="L2931" t="s">
        <v>70</v>
      </c>
      <c r="M2931" t="s">
        <v>27</v>
      </c>
      <c r="N2931" t="s">
        <v>56</v>
      </c>
      <c r="O2931" t="s">
        <v>57</v>
      </c>
      <c r="P2931" t="s">
        <v>1102</v>
      </c>
      <c r="Q2931">
        <v>0</v>
      </c>
      <c r="R2931">
        <v>261</v>
      </c>
      <c r="S2931">
        <v>10</v>
      </c>
      <c r="T2931">
        <v>1</v>
      </c>
      <c r="U2931" t="b">
        <v>0</v>
      </c>
    </row>
    <row r="2932" spans="1:21" x14ac:dyDescent="0.25">
      <c r="A2932" t="s">
        <v>4360</v>
      </c>
      <c r="B2932" s="1">
        <v>41924</v>
      </c>
      <c r="C2932">
        <v>12</v>
      </c>
      <c r="D2932">
        <v>10</v>
      </c>
      <c r="E2932">
        <v>2014</v>
      </c>
      <c r="F2932" s="1">
        <v>41924</v>
      </c>
      <c r="G2932" t="s">
        <v>1619</v>
      </c>
      <c r="H2932" t="s">
        <v>61</v>
      </c>
      <c r="I2932" t="s">
        <v>326</v>
      </c>
      <c r="J2932" t="s">
        <v>1109</v>
      </c>
      <c r="K2932" t="s">
        <v>36</v>
      </c>
      <c r="L2932" t="s">
        <v>70</v>
      </c>
      <c r="M2932" t="s">
        <v>38</v>
      </c>
      <c r="N2932" t="s">
        <v>56</v>
      </c>
      <c r="O2932" t="s">
        <v>57</v>
      </c>
      <c r="P2932" t="s">
        <v>2132</v>
      </c>
      <c r="Q2932">
        <v>0</v>
      </c>
      <c r="R2932">
        <v>284</v>
      </c>
      <c r="S2932">
        <v>100</v>
      </c>
      <c r="T2932">
        <v>2</v>
      </c>
      <c r="U2932" t="b">
        <v>1</v>
      </c>
    </row>
    <row r="2933" spans="1:21" x14ac:dyDescent="0.25">
      <c r="A2933" t="s">
        <v>4361</v>
      </c>
      <c r="B2933" s="1">
        <v>41944</v>
      </c>
      <c r="C2933">
        <v>1</v>
      </c>
      <c r="D2933">
        <v>11</v>
      </c>
      <c r="E2933">
        <v>2014</v>
      </c>
      <c r="F2933" s="1">
        <v>41944</v>
      </c>
      <c r="G2933" t="s">
        <v>657</v>
      </c>
      <c r="H2933" t="s">
        <v>44</v>
      </c>
      <c r="I2933" t="s">
        <v>434</v>
      </c>
      <c r="J2933" t="s">
        <v>4362</v>
      </c>
      <c r="K2933" t="s">
        <v>47</v>
      </c>
      <c r="L2933" t="s">
        <v>37</v>
      </c>
      <c r="M2933" t="s">
        <v>38</v>
      </c>
      <c r="N2933" t="s">
        <v>28</v>
      </c>
      <c r="O2933" t="s">
        <v>90</v>
      </c>
      <c r="P2933" t="s">
        <v>4363</v>
      </c>
      <c r="Q2933">
        <v>0</v>
      </c>
      <c r="R2933">
        <v>2244</v>
      </c>
      <c r="S2933">
        <v>247</v>
      </c>
      <c r="T2933">
        <v>4</v>
      </c>
      <c r="U2933" t="b">
        <v>0</v>
      </c>
    </row>
    <row r="2934" spans="1:21" x14ac:dyDescent="0.25">
      <c r="A2934" t="s">
        <v>4364</v>
      </c>
      <c r="B2934" s="1">
        <v>41945</v>
      </c>
      <c r="C2934">
        <v>2</v>
      </c>
      <c r="D2934">
        <v>11</v>
      </c>
      <c r="E2934">
        <v>2014</v>
      </c>
      <c r="F2934" s="1">
        <v>41945</v>
      </c>
      <c r="G2934" t="s">
        <v>3298</v>
      </c>
      <c r="H2934" t="s">
        <v>320</v>
      </c>
      <c r="I2934" t="s">
        <v>321</v>
      </c>
      <c r="J2934" t="s">
        <v>321</v>
      </c>
      <c r="K2934" t="s">
        <v>36</v>
      </c>
      <c r="L2934" t="s">
        <v>70</v>
      </c>
      <c r="M2934" t="s">
        <v>98</v>
      </c>
      <c r="N2934" t="s">
        <v>28</v>
      </c>
      <c r="O2934" t="s">
        <v>54</v>
      </c>
      <c r="P2934" t="s">
        <v>182</v>
      </c>
      <c r="Q2934">
        <v>0</v>
      </c>
      <c r="R2934">
        <v>412</v>
      </c>
      <c r="S2934">
        <v>165</v>
      </c>
      <c r="T2934">
        <v>3</v>
      </c>
      <c r="U2934" t="b">
        <v>1</v>
      </c>
    </row>
    <row r="2935" spans="1:21" x14ac:dyDescent="0.25">
      <c r="A2935" t="s">
        <v>4365</v>
      </c>
      <c r="B2935" s="1">
        <v>41945</v>
      </c>
      <c r="C2935">
        <v>2</v>
      </c>
      <c r="D2935">
        <v>11</v>
      </c>
      <c r="E2935">
        <v>2014</v>
      </c>
      <c r="F2935" s="1">
        <v>41945</v>
      </c>
      <c r="G2935" t="s">
        <v>1541</v>
      </c>
      <c r="H2935" t="s">
        <v>67</v>
      </c>
      <c r="I2935" t="s">
        <v>68</v>
      </c>
      <c r="J2935" t="s">
        <v>486</v>
      </c>
      <c r="K2935" t="s">
        <v>25</v>
      </c>
      <c r="L2935" t="s">
        <v>37</v>
      </c>
      <c r="M2935" t="s">
        <v>98</v>
      </c>
      <c r="N2935" t="s">
        <v>28</v>
      </c>
      <c r="O2935" t="s">
        <v>48</v>
      </c>
      <c r="P2935" t="s">
        <v>483</v>
      </c>
      <c r="Q2935">
        <v>1</v>
      </c>
      <c r="R2935">
        <v>93</v>
      </c>
      <c r="S2935">
        <v>-65</v>
      </c>
      <c r="T2935">
        <v>4</v>
      </c>
      <c r="U2935" t="b">
        <v>1</v>
      </c>
    </row>
    <row r="2936" spans="1:21" x14ac:dyDescent="0.25">
      <c r="A2936" t="s">
        <v>4365</v>
      </c>
      <c r="B2936" s="1">
        <v>41945</v>
      </c>
      <c r="C2936">
        <v>2</v>
      </c>
      <c r="D2936">
        <v>11</v>
      </c>
      <c r="E2936">
        <v>2014</v>
      </c>
      <c r="F2936" s="1">
        <v>41945</v>
      </c>
      <c r="G2936" t="s">
        <v>1541</v>
      </c>
      <c r="H2936" t="s">
        <v>67</v>
      </c>
      <c r="I2936" t="s">
        <v>68</v>
      </c>
      <c r="J2936" t="s">
        <v>486</v>
      </c>
      <c r="K2936" t="s">
        <v>25</v>
      </c>
      <c r="L2936" t="s">
        <v>37</v>
      </c>
      <c r="M2936" t="s">
        <v>98</v>
      </c>
      <c r="N2936" t="s">
        <v>28</v>
      </c>
      <c r="O2936" t="s">
        <v>227</v>
      </c>
      <c r="P2936" t="s">
        <v>1916</v>
      </c>
      <c r="Q2936">
        <v>1</v>
      </c>
      <c r="R2936">
        <v>19</v>
      </c>
      <c r="S2936">
        <v>0</v>
      </c>
      <c r="T2936">
        <v>3</v>
      </c>
      <c r="U2936" t="b">
        <v>0</v>
      </c>
    </row>
    <row r="2937" spans="1:21" x14ac:dyDescent="0.25">
      <c r="A2937" t="s">
        <v>4365</v>
      </c>
      <c r="B2937" s="1">
        <v>41945</v>
      </c>
      <c r="C2937">
        <v>2</v>
      </c>
      <c r="D2937">
        <v>11</v>
      </c>
      <c r="E2937">
        <v>2014</v>
      </c>
      <c r="F2937" s="1">
        <v>41945</v>
      </c>
      <c r="G2937" t="s">
        <v>1541</v>
      </c>
      <c r="H2937" t="s">
        <v>67</v>
      </c>
      <c r="I2937" t="s">
        <v>68</v>
      </c>
      <c r="J2937" t="s">
        <v>486</v>
      </c>
      <c r="K2937" t="s">
        <v>25</v>
      </c>
      <c r="L2937" t="s">
        <v>37</v>
      </c>
      <c r="M2937" t="s">
        <v>98</v>
      </c>
      <c r="N2937" t="s">
        <v>28</v>
      </c>
      <c r="O2937" t="s">
        <v>227</v>
      </c>
      <c r="P2937" t="s">
        <v>4366</v>
      </c>
      <c r="Q2937">
        <v>1</v>
      </c>
      <c r="R2937">
        <v>9</v>
      </c>
      <c r="S2937">
        <v>-1</v>
      </c>
      <c r="T2937">
        <v>3</v>
      </c>
      <c r="U2937" t="b">
        <v>1</v>
      </c>
    </row>
    <row r="2938" spans="1:21" x14ac:dyDescent="0.25">
      <c r="A2938" t="s">
        <v>4365</v>
      </c>
      <c r="B2938" s="1">
        <v>41945</v>
      </c>
      <c r="C2938">
        <v>2</v>
      </c>
      <c r="D2938">
        <v>11</v>
      </c>
      <c r="E2938">
        <v>2014</v>
      </c>
      <c r="F2938" s="1">
        <v>41945</v>
      </c>
      <c r="G2938" t="s">
        <v>1541</v>
      </c>
      <c r="H2938" t="s">
        <v>67</v>
      </c>
      <c r="I2938" t="s">
        <v>68</v>
      </c>
      <c r="J2938" t="s">
        <v>486</v>
      </c>
      <c r="K2938" t="s">
        <v>25</v>
      </c>
      <c r="L2938" t="s">
        <v>37</v>
      </c>
      <c r="M2938" t="s">
        <v>98</v>
      </c>
      <c r="N2938" t="s">
        <v>28</v>
      </c>
      <c r="O2938" t="s">
        <v>54</v>
      </c>
      <c r="P2938" t="s">
        <v>2312</v>
      </c>
      <c r="Q2938">
        <v>1</v>
      </c>
      <c r="R2938">
        <v>319</v>
      </c>
      <c r="S2938">
        <v>-312</v>
      </c>
      <c r="T2938">
        <v>5</v>
      </c>
      <c r="U2938" t="b">
        <v>0</v>
      </c>
    </row>
    <row r="2939" spans="1:21" x14ac:dyDescent="0.25">
      <c r="A2939" t="s">
        <v>4364</v>
      </c>
      <c r="B2939" s="1">
        <v>41945</v>
      </c>
      <c r="C2939">
        <v>2</v>
      </c>
      <c r="D2939">
        <v>11</v>
      </c>
      <c r="E2939">
        <v>2014</v>
      </c>
      <c r="F2939" s="1">
        <v>41945</v>
      </c>
      <c r="G2939" t="s">
        <v>3298</v>
      </c>
      <c r="H2939" t="s">
        <v>320</v>
      </c>
      <c r="I2939" t="s">
        <v>321</v>
      </c>
      <c r="J2939" t="s">
        <v>321</v>
      </c>
      <c r="K2939" t="s">
        <v>36</v>
      </c>
      <c r="L2939" t="s">
        <v>70</v>
      </c>
      <c r="M2939" t="s">
        <v>98</v>
      </c>
      <c r="N2939" t="s">
        <v>56</v>
      </c>
      <c r="O2939" t="s">
        <v>57</v>
      </c>
      <c r="P2939" t="s">
        <v>4367</v>
      </c>
      <c r="Q2939">
        <v>0</v>
      </c>
      <c r="R2939">
        <v>174</v>
      </c>
      <c r="S2939">
        <v>24</v>
      </c>
      <c r="T2939">
        <v>1</v>
      </c>
      <c r="U2939" t="b">
        <v>1</v>
      </c>
    </row>
    <row r="2940" spans="1:21" x14ac:dyDescent="0.25">
      <c r="A2940" t="s">
        <v>4365</v>
      </c>
      <c r="B2940" s="1">
        <v>41945</v>
      </c>
      <c r="C2940">
        <v>2</v>
      </c>
      <c r="D2940">
        <v>11</v>
      </c>
      <c r="E2940">
        <v>2014</v>
      </c>
      <c r="F2940" s="1">
        <v>41945</v>
      </c>
      <c r="G2940" t="s">
        <v>1541</v>
      </c>
      <c r="H2940" t="s">
        <v>67</v>
      </c>
      <c r="I2940" t="s">
        <v>68</v>
      </c>
      <c r="J2940" t="s">
        <v>486</v>
      </c>
      <c r="K2940" t="s">
        <v>25</v>
      </c>
      <c r="L2940" t="s">
        <v>37</v>
      </c>
      <c r="M2940" t="s">
        <v>98</v>
      </c>
      <c r="N2940" t="s">
        <v>56</v>
      </c>
      <c r="O2940" t="s">
        <v>185</v>
      </c>
      <c r="P2940" t="s">
        <v>3692</v>
      </c>
      <c r="Q2940">
        <v>1</v>
      </c>
      <c r="R2940">
        <v>262</v>
      </c>
      <c r="S2940">
        <v>-215</v>
      </c>
      <c r="T2940">
        <v>2</v>
      </c>
      <c r="U2940" t="b">
        <v>0</v>
      </c>
    </row>
    <row r="2941" spans="1:21" x14ac:dyDescent="0.25">
      <c r="A2941" t="s">
        <v>4368</v>
      </c>
      <c r="B2941" s="1">
        <v>41945</v>
      </c>
      <c r="C2941">
        <v>2</v>
      </c>
      <c r="D2941">
        <v>11</v>
      </c>
      <c r="E2941">
        <v>2014</v>
      </c>
      <c r="F2941" s="1">
        <v>41945</v>
      </c>
      <c r="G2941" t="s">
        <v>1101</v>
      </c>
      <c r="H2941" t="s">
        <v>120</v>
      </c>
      <c r="I2941" t="s">
        <v>3708</v>
      </c>
      <c r="J2941" t="s">
        <v>3709</v>
      </c>
      <c r="K2941" t="s">
        <v>47</v>
      </c>
      <c r="L2941" t="s">
        <v>70</v>
      </c>
      <c r="M2941" t="s">
        <v>38</v>
      </c>
      <c r="N2941" t="s">
        <v>71</v>
      </c>
      <c r="O2941" t="s">
        <v>295</v>
      </c>
      <c r="P2941" t="s">
        <v>4369</v>
      </c>
      <c r="Q2941">
        <v>0</v>
      </c>
      <c r="R2941">
        <v>689</v>
      </c>
      <c r="S2941">
        <v>7</v>
      </c>
      <c r="T2941">
        <v>13</v>
      </c>
      <c r="U2941" t="b">
        <v>1</v>
      </c>
    </row>
    <row r="2942" spans="1:21" x14ac:dyDescent="0.25">
      <c r="A2942" t="s">
        <v>4368</v>
      </c>
      <c r="B2942" s="1">
        <v>41945</v>
      </c>
      <c r="C2942">
        <v>2</v>
      </c>
      <c r="D2942">
        <v>11</v>
      </c>
      <c r="E2942">
        <v>2014</v>
      </c>
      <c r="F2942" s="1">
        <v>41945</v>
      </c>
      <c r="G2942" t="s">
        <v>1101</v>
      </c>
      <c r="H2942" t="s">
        <v>120</v>
      </c>
      <c r="I2942" t="s">
        <v>3708</v>
      </c>
      <c r="J2942" t="s">
        <v>3709</v>
      </c>
      <c r="K2942" t="s">
        <v>47</v>
      </c>
      <c r="L2942" t="s">
        <v>70</v>
      </c>
      <c r="M2942" t="s">
        <v>38</v>
      </c>
      <c r="N2942" t="s">
        <v>28</v>
      </c>
      <c r="O2942" t="s">
        <v>90</v>
      </c>
      <c r="P2942" t="s">
        <v>4370</v>
      </c>
      <c r="Q2942">
        <v>0</v>
      </c>
      <c r="R2942">
        <v>2478</v>
      </c>
      <c r="S2942">
        <v>1041</v>
      </c>
      <c r="T2942">
        <v>5</v>
      </c>
      <c r="U2942" t="b">
        <v>1</v>
      </c>
    </row>
    <row r="2943" spans="1:21" x14ac:dyDescent="0.25">
      <c r="A2943" t="s">
        <v>4371</v>
      </c>
      <c r="B2943" s="1">
        <v>41945</v>
      </c>
      <c r="C2943">
        <v>2</v>
      </c>
      <c r="D2943">
        <v>11</v>
      </c>
      <c r="E2943">
        <v>2014</v>
      </c>
      <c r="F2943" s="1">
        <v>41945</v>
      </c>
      <c r="G2943" t="s">
        <v>3012</v>
      </c>
      <c r="H2943" t="s">
        <v>67</v>
      </c>
      <c r="I2943" t="s">
        <v>68</v>
      </c>
      <c r="J2943" t="s">
        <v>1061</v>
      </c>
      <c r="K2943" t="s">
        <v>25</v>
      </c>
      <c r="L2943" t="s">
        <v>70</v>
      </c>
      <c r="M2943" t="s">
        <v>27</v>
      </c>
      <c r="N2943" t="s">
        <v>56</v>
      </c>
      <c r="O2943" t="s">
        <v>104</v>
      </c>
      <c r="P2943" t="s">
        <v>4372</v>
      </c>
      <c r="Q2943">
        <v>0</v>
      </c>
      <c r="R2943">
        <v>671</v>
      </c>
      <c r="S2943">
        <v>114</v>
      </c>
      <c r="T2943">
        <v>9</v>
      </c>
      <c r="U2943" t="b">
        <v>1</v>
      </c>
    </row>
    <row r="2944" spans="1:21" x14ac:dyDescent="0.25">
      <c r="A2944" t="s">
        <v>4373</v>
      </c>
      <c r="B2944" s="1">
        <v>41945</v>
      </c>
      <c r="C2944">
        <v>2</v>
      </c>
      <c r="D2944">
        <v>11</v>
      </c>
      <c r="E2944">
        <v>2014</v>
      </c>
      <c r="F2944" s="1">
        <v>41945</v>
      </c>
      <c r="G2944" t="s">
        <v>485</v>
      </c>
      <c r="H2944" t="s">
        <v>23</v>
      </c>
      <c r="I2944" t="s">
        <v>428</v>
      </c>
      <c r="J2944" t="s">
        <v>429</v>
      </c>
      <c r="K2944" t="s">
        <v>25</v>
      </c>
      <c r="L2944" t="s">
        <v>70</v>
      </c>
      <c r="M2944" t="s">
        <v>38</v>
      </c>
      <c r="N2944" t="s">
        <v>28</v>
      </c>
      <c r="O2944" t="s">
        <v>54</v>
      </c>
      <c r="P2944" t="s">
        <v>1545</v>
      </c>
      <c r="Q2944">
        <v>1</v>
      </c>
      <c r="R2944">
        <v>211</v>
      </c>
      <c r="S2944">
        <v>-105</v>
      </c>
      <c r="T2944">
        <v>2</v>
      </c>
      <c r="U2944" t="b">
        <v>0</v>
      </c>
    </row>
    <row r="2945" spans="1:21" x14ac:dyDescent="0.25">
      <c r="A2945" t="s">
        <v>4374</v>
      </c>
      <c r="B2945" s="1">
        <v>41946</v>
      </c>
      <c r="C2945">
        <v>3</v>
      </c>
      <c r="D2945">
        <v>11</v>
      </c>
      <c r="E2945">
        <v>2014</v>
      </c>
      <c r="F2945" s="1">
        <v>41946</v>
      </c>
      <c r="G2945" t="s">
        <v>495</v>
      </c>
      <c r="H2945" t="s">
        <v>33</v>
      </c>
      <c r="I2945" t="s">
        <v>4375</v>
      </c>
      <c r="J2945" t="s">
        <v>4376</v>
      </c>
      <c r="K2945" t="s">
        <v>36</v>
      </c>
      <c r="L2945" t="s">
        <v>37</v>
      </c>
      <c r="M2945" t="s">
        <v>268</v>
      </c>
      <c r="N2945" t="s">
        <v>28</v>
      </c>
      <c r="O2945" t="s">
        <v>227</v>
      </c>
      <c r="P2945" t="s">
        <v>2301</v>
      </c>
      <c r="Q2945">
        <v>0</v>
      </c>
      <c r="R2945">
        <v>27</v>
      </c>
      <c r="S2945">
        <v>4</v>
      </c>
      <c r="T2945">
        <v>3</v>
      </c>
      <c r="U2945" t="b">
        <v>0</v>
      </c>
    </row>
    <row r="2946" spans="1:21" x14ac:dyDescent="0.25">
      <c r="A2946" t="s">
        <v>4374</v>
      </c>
      <c r="B2946" s="1">
        <v>41946</v>
      </c>
      <c r="C2946">
        <v>3</v>
      </c>
      <c r="D2946">
        <v>11</v>
      </c>
      <c r="E2946">
        <v>2014</v>
      </c>
      <c r="F2946" s="1">
        <v>41946</v>
      </c>
      <c r="G2946" t="s">
        <v>495</v>
      </c>
      <c r="H2946" t="s">
        <v>33</v>
      </c>
      <c r="I2946" t="s">
        <v>4375</v>
      </c>
      <c r="J2946" t="s">
        <v>4376</v>
      </c>
      <c r="K2946" t="s">
        <v>36</v>
      </c>
      <c r="L2946" t="s">
        <v>37</v>
      </c>
      <c r="M2946" t="s">
        <v>268</v>
      </c>
      <c r="N2946" t="s">
        <v>28</v>
      </c>
      <c r="O2946" t="s">
        <v>54</v>
      </c>
      <c r="P2946" t="s">
        <v>2131</v>
      </c>
      <c r="Q2946">
        <v>0</v>
      </c>
      <c r="R2946">
        <v>98</v>
      </c>
      <c r="S2946">
        <v>-5</v>
      </c>
      <c r="T2946">
        <v>2</v>
      </c>
      <c r="U2946" t="b">
        <v>1</v>
      </c>
    </row>
    <row r="2947" spans="1:21" x14ac:dyDescent="0.25">
      <c r="A2947" t="s">
        <v>4377</v>
      </c>
      <c r="B2947" s="1">
        <v>41947</v>
      </c>
      <c r="C2947">
        <v>4</v>
      </c>
      <c r="D2947">
        <v>11</v>
      </c>
      <c r="E2947">
        <v>2014</v>
      </c>
      <c r="F2947" s="1">
        <v>41947</v>
      </c>
      <c r="G2947" t="s">
        <v>1435</v>
      </c>
      <c r="H2947" t="s">
        <v>33</v>
      </c>
      <c r="I2947" t="s">
        <v>234</v>
      </c>
      <c r="J2947" t="s">
        <v>4378</v>
      </c>
      <c r="K2947" t="s">
        <v>36</v>
      </c>
      <c r="L2947" t="s">
        <v>70</v>
      </c>
      <c r="M2947" t="s">
        <v>38</v>
      </c>
      <c r="N2947" t="s">
        <v>28</v>
      </c>
      <c r="O2947" t="s">
        <v>39</v>
      </c>
      <c r="P2947" t="s">
        <v>794</v>
      </c>
      <c r="Q2947">
        <v>0</v>
      </c>
      <c r="R2947">
        <v>39</v>
      </c>
      <c r="S2947">
        <v>3</v>
      </c>
      <c r="T2947">
        <v>3</v>
      </c>
      <c r="U2947" t="b">
        <v>1</v>
      </c>
    </row>
    <row r="2948" spans="1:21" x14ac:dyDescent="0.25">
      <c r="A2948" t="s">
        <v>4379</v>
      </c>
      <c r="B2948" s="1">
        <v>41949</v>
      </c>
      <c r="C2948">
        <v>6</v>
      </c>
      <c r="D2948">
        <v>11</v>
      </c>
      <c r="E2948">
        <v>2014</v>
      </c>
      <c r="F2948" s="1">
        <v>41949</v>
      </c>
      <c r="G2948" t="s">
        <v>2341</v>
      </c>
      <c r="H2948" t="s">
        <v>320</v>
      </c>
      <c r="I2948" t="s">
        <v>321</v>
      </c>
      <c r="J2948" t="s">
        <v>321</v>
      </c>
      <c r="K2948" t="s">
        <v>36</v>
      </c>
      <c r="L2948" t="s">
        <v>37</v>
      </c>
      <c r="M2948" t="s">
        <v>268</v>
      </c>
      <c r="N2948" t="s">
        <v>28</v>
      </c>
      <c r="O2948" t="s">
        <v>90</v>
      </c>
      <c r="P2948" t="s">
        <v>4126</v>
      </c>
      <c r="Q2948">
        <v>0</v>
      </c>
      <c r="R2948">
        <v>352</v>
      </c>
      <c r="S2948">
        <v>18</v>
      </c>
      <c r="T2948">
        <v>5</v>
      </c>
      <c r="U2948" t="b">
        <v>1</v>
      </c>
    </row>
    <row r="2949" spans="1:21" x14ac:dyDescent="0.25">
      <c r="A2949" t="s">
        <v>4379</v>
      </c>
      <c r="B2949" s="1">
        <v>41949</v>
      </c>
      <c r="C2949">
        <v>6</v>
      </c>
      <c r="D2949">
        <v>11</v>
      </c>
      <c r="E2949">
        <v>2014</v>
      </c>
      <c r="F2949" s="1">
        <v>41949</v>
      </c>
      <c r="G2949" t="s">
        <v>2341</v>
      </c>
      <c r="H2949" t="s">
        <v>320</v>
      </c>
      <c r="I2949" t="s">
        <v>321</v>
      </c>
      <c r="J2949" t="s">
        <v>321</v>
      </c>
      <c r="K2949" t="s">
        <v>36</v>
      </c>
      <c r="L2949" t="s">
        <v>37</v>
      </c>
      <c r="M2949" t="s">
        <v>268</v>
      </c>
      <c r="N2949" t="s">
        <v>28</v>
      </c>
      <c r="O2949" t="s">
        <v>54</v>
      </c>
      <c r="P2949" t="s">
        <v>1323</v>
      </c>
      <c r="Q2949">
        <v>0</v>
      </c>
      <c r="R2949">
        <v>147</v>
      </c>
      <c r="S2949">
        <v>48</v>
      </c>
      <c r="T2949">
        <v>3</v>
      </c>
      <c r="U2949" t="b">
        <v>0</v>
      </c>
    </row>
    <row r="2950" spans="1:21" x14ac:dyDescent="0.25">
      <c r="A2950" t="s">
        <v>4380</v>
      </c>
      <c r="B2950" s="1">
        <v>41949</v>
      </c>
      <c r="C2950">
        <v>6</v>
      </c>
      <c r="D2950">
        <v>11</v>
      </c>
      <c r="E2950">
        <v>2014</v>
      </c>
      <c r="F2950" s="1">
        <v>41949</v>
      </c>
      <c r="G2950" t="s">
        <v>79</v>
      </c>
      <c r="H2950" t="s">
        <v>67</v>
      </c>
      <c r="I2950" t="s">
        <v>68</v>
      </c>
      <c r="J2950" t="s">
        <v>1061</v>
      </c>
      <c r="K2950" t="s">
        <v>25</v>
      </c>
      <c r="L2950" t="s">
        <v>70</v>
      </c>
      <c r="M2950" t="s">
        <v>98</v>
      </c>
      <c r="N2950" t="s">
        <v>28</v>
      </c>
      <c r="O2950" t="s">
        <v>39</v>
      </c>
      <c r="P2950" t="s">
        <v>1451</v>
      </c>
      <c r="Q2950">
        <v>0</v>
      </c>
      <c r="R2950">
        <v>57</v>
      </c>
      <c r="S2950">
        <v>12</v>
      </c>
      <c r="T2950">
        <v>4</v>
      </c>
      <c r="U2950" t="b">
        <v>0</v>
      </c>
    </row>
    <row r="2951" spans="1:21" x14ac:dyDescent="0.25">
      <c r="A2951" t="s">
        <v>4381</v>
      </c>
      <c r="B2951" s="1">
        <v>41949</v>
      </c>
      <c r="C2951">
        <v>6</v>
      </c>
      <c r="D2951">
        <v>11</v>
      </c>
      <c r="E2951">
        <v>2014</v>
      </c>
      <c r="F2951" s="1">
        <v>41949</v>
      </c>
      <c r="G2951" t="s">
        <v>990</v>
      </c>
      <c r="H2951" t="s">
        <v>67</v>
      </c>
      <c r="I2951" t="s">
        <v>68</v>
      </c>
      <c r="J2951" t="s">
        <v>255</v>
      </c>
      <c r="K2951" t="s">
        <v>25</v>
      </c>
      <c r="L2951" t="s">
        <v>26</v>
      </c>
      <c r="M2951" t="s">
        <v>98</v>
      </c>
      <c r="N2951" t="s">
        <v>56</v>
      </c>
      <c r="O2951" t="s">
        <v>81</v>
      </c>
      <c r="P2951" t="s">
        <v>4382</v>
      </c>
      <c r="Q2951">
        <v>0</v>
      </c>
      <c r="R2951">
        <v>226</v>
      </c>
      <c r="S2951">
        <v>58</v>
      </c>
      <c r="T2951">
        <v>3</v>
      </c>
      <c r="U2951" t="b">
        <v>0</v>
      </c>
    </row>
    <row r="2952" spans="1:21" x14ac:dyDescent="0.25">
      <c r="A2952" t="s">
        <v>4383</v>
      </c>
      <c r="B2952" s="1">
        <v>41949</v>
      </c>
      <c r="C2952">
        <v>6</v>
      </c>
      <c r="D2952">
        <v>11</v>
      </c>
      <c r="E2952">
        <v>2014</v>
      </c>
      <c r="F2952" s="1">
        <v>41949</v>
      </c>
      <c r="G2952" t="s">
        <v>3813</v>
      </c>
      <c r="H2952" t="s">
        <v>67</v>
      </c>
      <c r="I2952" t="s">
        <v>68</v>
      </c>
      <c r="J2952" t="s">
        <v>4040</v>
      </c>
      <c r="K2952" t="s">
        <v>25</v>
      </c>
      <c r="L2952" t="s">
        <v>70</v>
      </c>
      <c r="M2952" t="s">
        <v>98</v>
      </c>
      <c r="N2952" t="s">
        <v>71</v>
      </c>
      <c r="O2952" t="s">
        <v>72</v>
      </c>
      <c r="P2952" t="s">
        <v>4384</v>
      </c>
      <c r="Q2952">
        <v>0</v>
      </c>
      <c r="R2952">
        <v>449</v>
      </c>
      <c r="S2952">
        <v>135</v>
      </c>
      <c r="T2952">
        <v>3</v>
      </c>
      <c r="U2952" t="b">
        <v>0</v>
      </c>
    </row>
    <row r="2953" spans="1:21" x14ac:dyDescent="0.25">
      <c r="A2953" t="s">
        <v>4383</v>
      </c>
      <c r="B2953" s="1">
        <v>41949</v>
      </c>
      <c r="C2953">
        <v>6</v>
      </c>
      <c r="D2953">
        <v>11</v>
      </c>
      <c r="E2953">
        <v>2014</v>
      </c>
      <c r="F2953" s="1">
        <v>41949</v>
      </c>
      <c r="G2953" t="s">
        <v>3813</v>
      </c>
      <c r="H2953" t="s">
        <v>67</v>
      </c>
      <c r="I2953" t="s">
        <v>68</v>
      </c>
      <c r="J2953" t="s">
        <v>4040</v>
      </c>
      <c r="K2953" t="s">
        <v>25</v>
      </c>
      <c r="L2953" t="s">
        <v>70</v>
      </c>
      <c r="M2953" t="s">
        <v>98</v>
      </c>
      <c r="N2953" t="s">
        <v>28</v>
      </c>
      <c r="O2953" t="s">
        <v>39</v>
      </c>
      <c r="P2953" t="s">
        <v>231</v>
      </c>
      <c r="Q2953">
        <v>0</v>
      </c>
      <c r="R2953">
        <v>103</v>
      </c>
      <c r="S2953">
        <v>26</v>
      </c>
      <c r="T2953">
        <v>2</v>
      </c>
      <c r="U2953" t="b">
        <v>1</v>
      </c>
    </row>
    <row r="2954" spans="1:21" x14ac:dyDescent="0.25">
      <c r="A2954" t="s">
        <v>4385</v>
      </c>
      <c r="B2954" s="1">
        <v>41949</v>
      </c>
      <c r="C2954">
        <v>6</v>
      </c>
      <c r="D2954">
        <v>11</v>
      </c>
      <c r="E2954">
        <v>2014</v>
      </c>
      <c r="F2954" s="1">
        <v>41949</v>
      </c>
      <c r="G2954" t="s">
        <v>1253</v>
      </c>
      <c r="H2954" t="s">
        <v>44</v>
      </c>
      <c r="I2954" t="s">
        <v>178</v>
      </c>
      <c r="J2954" t="s">
        <v>1288</v>
      </c>
      <c r="K2954" t="s">
        <v>47</v>
      </c>
      <c r="L2954" t="s">
        <v>26</v>
      </c>
      <c r="M2954" t="s">
        <v>38</v>
      </c>
      <c r="N2954" t="s">
        <v>71</v>
      </c>
      <c r="O2954" t="s">
        <v>295</v>
      </c>
      <c r="P2954" t="s">
        <v>3742</v>
      </c>
      <c r="Q2954">
        <v>0</v>
      </c>
      <c r="R2954">
        <v>221</v>
      </c>
      <c r="S2954">
        <v>26</v>
      </c>
      <c r="T2954">
        <v>7</v>
      </c>
      <c r="U2954" t="b">
        <v>1</v>
      </c>
    </row>
    <row r="2955" spans="1:21" x14ac:dyDescent="0.25">
      <c r="A2955" t="s">
        <v>4385</v>
      </c>
      <c r="B2955" s="1">
        <v>41949</v>
      </c>
      <c r="C2955">
        <v>6</v>
      </c>
      <c r="D2955">
        <v>11</v>
      </c>
      <c r="E2955">
        <v>2014</v>
      </c>
      <c r="F2955" s="1">
        <v>41949</v>
      </c>
      <c r="G2955" t="s">
        <v>1253</v>
      </c>
      <c r="H2955" t="s">
        <v>44</v>
      </c>
      <c r="I2955" t="s">
        <v>178</v>
      </c>
      <c r="J2955" t="s">
        <v>1288</v>
      </c>
      <c r="K2955" t="s">
        <v>47</v>
      </c>
      <c r="L2955" t="s">
        <v>26</v>
      </c>
      <c r="M2955" t="s">
        <v>38</v>
      </c>
      <c r="N2955" t="s">
        <v>71</v>
      </c>
      <c r="O2955" t="s">
        <v>295</v>
      </c>
      <c r="P2955" t="s">
        <v>3734</v>
      </c>
      <c r="Q2955">
        <v>0</v>
      </c>
      <c r="R2955">
        <v>201</v>
      </c>
      <c r="S2955">
        <v>32</v>
      </c>
      <c r="T2955">
        <v>4</v>
      </c>
      <c r="U2955" t="b">
        <v>1</v>
      </c>
    </row>
    <row r="2956" spans="1:21" x14ac:dyDescent="0.25">
      <c r="A2956" t="s">
        <v>4386</v>
      </c>
      <c r="B2956" s="1">
        <v>41949</v>
      </c>
      <c r="C2956">
        <v>6</v>
      </c>
      <c r="D2956">
        <v>11</v>
      </c>
      <c r="E2956">
        <v>2014</v>
      </c>
      <c r="F2956" s="1">
        <v>41949</v>
      </c>
      <c r="G2956" t="s">
        <v>1192</v>
      </c>
      <c r="H2956" t="s">
        <v>61</v>
      </c>
      <c r="I2956" t="s">
        <v>491</v>
      </c>
      <c r="J2956" t="s">
        <v>2254</v>
      </c>
      <c r="K2956" t="s">
        <v>36</v>
      </c>
      <c r="L2956" t="s">
        <v>70</v>
      </c>
      <c r="M2956" t="s">
        <v>27</v>
      </c>
      <c r="N2956" t="s">
        <v>28</v>
      </c>
      <c r="O2956" t="s">
        <v>48</v>
      </c>
      <c r="P2956" t="s">
        <v>1392</v>
      </c>
      <c r="Q2956">
        <v>0</v>
      </c>
      <c r="R2956">
        <v>32</v>
      </c>
      <c r="S2956">
        <v>12</v>
      </c>
      <c r="T2956">
        <v>2</v>
      </c>
      <c r="U2956" t="b">
        <v>0</v>
      </c>
    </row>
    <row r="2957" spans="1:21" x14ac:dyDescent="0.25">
      <c r="A2957" t="s">
        <v>4385</v>
      </c>
      <c r="B2957" s="1">
        <v>41949</v>
      </c>
      <c r="C2957">
        <v>6</v>
      </c>
      <c r="D2957">
        <v>11</v>
      </c>
      <c r="E2957">
        <v>2014</v>
      </c>
      <c r="F2957" s="1">
        <v>41949</v>
      </c>
      <c r="G2957" t="s">
        <v>1253</v>
      </c>
      <c r="H2957" t="s">
        <v>44</v>
      </c>
      <c r="I2957" t="s">
        <v>178</v>
      </c>
      <c r="J2957" t="s">
        <v>1288</v>
      </c>
      <c r="K2957" t="s">
        <v>47</v>
      </c>
      <c r="L2957" t="s">
        <v>26</v>
      </c>
      <c r="M2957" t="s">
        <v>38</v>
      </c>
      <c r="N2957" t="s">
        <v>56</v>
      </c>
      <c r="O2957" t="s">
        <v>185</v>
      </c>
      <c r="P2957" t="s">
        <v>237</v>
      </c>
      <c r="Q2957">
        <v>0</v>
      </c>
      <c r="R2957">
        <v>173</v>
      </c>
      <c r="S2957">
        <v>86</v>
      </c>
      <c r="T2957">
        <v>1</v>
      </c>
      <c r="U2957" t="b">
        <v>0</v>
      </c>
    </row>
    <row r="2958" spans="1:21" x14ac:dyDescent="0.25">
      <c r="A2958" t="s">
        <v>4385</v>
      </c>
      <c r="B2958" s="1">
        <v>41949</v>
      </c>
      <c r="C2958">
        <v>6</v>
      </c>
      <c r="D2958">
        <v>11</v>
      </c>
      <c r="E2958">
        <v>2014</v>
      </c>
      <c r="F2958" s="1">
        <v>41949</v>
      </c>
      <c r="G2958" t="s">
        <v>1253</v>
      </c>
      <c r="H2958" t="s">
        <v>44</v>
      </c>
      <c r="I2958" t="s">
        <v>178</v>
      </c>
      <c r="J2958" t="s">
        <v>1288</v>
      </c>
      <c r="K2958" t="s">
        <v>47</v>
      </c>
      <c r="L2958" t="s">
        <v>26</v>
      </c>
      <c r="M2958" t="s">
        <v>38</v>
      </c>
      <c r="N2958" t="s">
        <v>56</v>
      </c>
      <c r="O2958" t="s">
        <v>104</v>
      </c>
      <c r="P2958" t="s">
        <v>409</v>
      </c>
      <c r="Q2958">
        <v>0</v>
      </c>
      <c r="R2958">
        <v>196</v>
      </c>
      <c r="S2958">
        <v>-7</v>
      </c>
      <c r="T2958">
        <v>5</v>
      </c>
      <c r="U2958" t="b">
        <v>1</v>
      </c>
    </row>
    <row r="2959" spans="1:21" x14ac:dyDescent="0.25">
      <c r="A2959" t="s">
        <v>4387</v>
      </c>
      <c r="B2959" s="1">
        <v>41949</v>
      </c>
      <c r="C2959">
        <v>6</v>
      </c>
      <c r="D2959">
        <v>11</v>
      </c>
      <c r="E2959">
        <v>2014</v>
      </c>
      <c r="F2959" s="1">
        <v>41949</v>
      </c>
      <c r="G2959" t="s">
        <v>3328</v>
      </c>
      <c r="H2959" t="s">
        <v>67</v>
      </c>
      <c r="I2959" t="s">
        <v>496</v>
      </c>
      <c r="J2959" t="s">
        <v>2074</v>
      </c>
      <c r="K2959" t="s">
        <v>25</v>
      </c>
      <c r="L2959" t="s">
        <v>26</v>
      </c>
      <c r="M2959" t="s">
        <v>38</v>
      </c>
      <c r="N2959" t="s">
        <v>71</v>
      </c>
      <c r="O2959" t="s">
        <v>295</v>
      </c>
      <c r="P2959" t="s">
        <v>1552</v>
      </c>
      <c r="Q2959">
        <v>0</v>
      </c>
      <c r="R2959">
        <v>176</v>
      </c>
      <c r="S2959">
        <v>-13</v>
      </c>
      <c r="T2959">
        <v>5</v>
      </c>
      <c r="U2959" t="b">
        <v>0</v>
      </c>
    </row>
    <row r="2960" spans="1:21" x14ac:dyDescent="0.25">
      <c r="A2960" t="s">
        <v>4387</v>
      </c>
      <c r="B2960" s="1">
        <v>41949</v>
      </c>
      <c r="C2960">
        <v>6</v>
      </c>
      <c r="D2960">
        <v>11</v>
      </c>
      <c r="E2960">
        <v>2014</v>
      </c>
      <c r="F2960" s="1">
        <v>41949</v>
      </c>
      <c r="G2960" t="s">
        <v>3328</v>
      </c>
      <c r="H2960" t="s">
        <v>67</v>
      </c>
      <c r="I2960" t="s">
        <v>496</v>
      </c>
      <c r="J2960" t="s">
        <v>2074</v>
      </c>
      <c r="K2960" t="s">
        <v>25</v>
      </c>
      <c r="L2960" t="s">
        <v>26</v>
      </c>
      <c r="M2960" t="s">
        <v>38</v>
      </c>
      <c r="N2960" t="s">
        <v>28</v>
      </c>
      <c r="O2960" t="s">
        <v>29</v>
      </c>
      <c r="P2960" t="s">
        <v>260</v>
      </c>
      <c r="Q2960">
        <v>0</v>
      </c>
      <c r="R2960">
        <v>55</v>
      </c>
      <c r="S2960">
        <v>3</v>
      </c>
      <c r="T2960">
        <v>3</v>
      </c>
      <c r="U2960" t="b">
        <v>1</v>
      </c>
    </row>
    <row r="2961" spans="1:21" x14ac:dyDescent="0.25">
      <c r="A2961" t="s">
        <v>4388</v>
      </c>
      <c r="B2961" s="1">
        <v>41949</v>
      </c>
      <c r="C2961">
        <v>6</v>
      </c>
      <c r="D2961">
        <v>11</v>
      </c>
      <c r="E2961">
        <v>2014</v>
      </c>
      <c r="F2961" s="1">
        <v>41949</v>
      </c>
      <c r="G2961" t="s">
        <v>1351</v>
      </c>
      <c r="H2961" t="s">
        <v>44</v>
      </c>
      <c r="I2961" t="s">
        <v>460</v>
      </c>
      <c r="J2961" t="s">
        <v>4389</v>
      </c>
      <c r="K2961" t="s">
        <v>47</v>
      </c>
      <c r="L2961" t="s">
        <v>70</v>
      </c>
      <c r="M2961" t="s">
        <v>38</v>
      </c>
      <c r="N2961" t="s">
        <v>28</v>
      </c>
      <c r="O2961" t="s">
        <v>48</v>
      </c>
      <c r="P2961" t="s">
        <v>1233</v>
      </c>
      <c r="Q2961">
        <v>0</v>
      </c>
      <c r="R2961">
        <v>106</v>
      </c>
      <c r="S2961">
        <v>9</v>
      </c>
      <c r="T2961">
        <v>4</v>
      </c>
      <c r="U2961" t="b">
        <v>0</v>
      </c>
    </row>
    <row r="2962" spans="1:21" x14ac:dyDescent="0.25">
      <c r="A2962" t="s">
        <v>4388</v>
      </c>
      <c r="B2962" s="1">
        <v>41949</v>
      </c>
      <c r="C2962">
        <v>6</v>
      </c>
      <c r="D2962">
        <v>11</v>
      </c>
      <c r="E2962">
        <v>2014</v>
      </c>
      <c r="F2962" s="1">
        <v>41949</v>
      </c>
      <c r="G2962" t="s">
        <v>1351</v>
      </c>
      <c r="H2962" t="s">
        <v>44</v>
      </c>
      <c r="I2962" t="s">
        <v>460</v>
      </c>
      <c r="J2962" t="s">
        <v>4389</v>
      </c>
      <c r="K2962" t="s">
        <v>47</v>
      </c>
      <c r="L2962" t="s">
        <v>70</v>
      </c>
      <c r="M2962" t="s">
        <v>38</v>
      </c>
      <c r="N2962" t="s">
        <v>28</v>
      </c>
      <c r="O2962" t="s">
        <v>39</v>
      </c>
      <c r="P2962" t="s">
        <v>170</v>
      </c>
      <c r="Q2962">
        <v>0</v>
      </c>
      <c r="R2962">
        <v>28</v>
      </c>
      <c r="S2962">
        <v>12</v>
      </c>
      <c r="T2962">
        <v>3</v>
      </c>
      <c r="U2962" t="b">
        <v>1</v>
      </c>
    </row>
    <row r="2963" spans="1:21" x14ac:dyDescent="0.25">
      <c r="A2963" t="s">
        <v>4388</v>
      </c>
      <c r="B2963" s="1">
        <v>41949</v>
      </c>
      <c r="C2963">
        <v>6</v>
      </c>
      <c r="D2963">
        <v>11</v>
      </c>
      <c r="E2963">
        <v>2014</v>
      </c>
      <c r="F2963" s="1">
        <v>41949</v>
      </c>
      <c r="G2963" t="s">
        <v>1351</v>
      </c>
      <c r="H2963" t="s">
        <v>44</v>
      </c>
      <c r="I2963" t="s">
        <v>460</v>
      </c>
      <c r="J2963" t="s">
        <v>4389</v>
      </c>
      <c r="K2963" t="s">
        <v>47</v>
      </c>
      <c r="L2963" t="s">
        <v>70</v>
      </c>
      <c r="M2963" t="s">
        <v>38</v>
      </c>
      <c r="N2963" t="s">
        <v>28</v>
      </c>
      <c r="O2963" t="s">
        <v>111</v>
      </c>
      <c r="P2963" t="s">
        <v>4390</v>
      </c>
      <c r="Q2963">
        <v>0</v>
      </c>
      <c r="R2963">
        <v>22</v>
      </c>
      <c r="S2963">
        <v>10</v>
      </c>
      <c r="T2963">
        <v>3</v>
      </c>
      <c r="U2963" t="b">
        <v>0</v>
      </c>
    </row>
    <row r="2964" spans="1:21" x14ac:dyDescent="0.25">
      <c r="A2964" t="s">
        <v>4388</v>
      </c>
      <c r="B2964" s="1">
        <v>41949</v>
      </c>
      <c r="C2964">
        <v>6</v>
      </c>
      <c r="D2964">
        <v>11</v>
      </c>
      <c r="E2964">
        <v>2014</v>
      </c>
      <c r="F2964" s="1">
        <v>41949</v>
      </c>
      <c r="G2964" t="s">
        <v>1351</v>
      </c>
      <c r="H2964" t="s">
        <v>44</v>
      </c>
      <c r="I2964" t="s">
        <v>460</v>
      </c>
      <c r="J2964" t="s">
        <v>4389</v>
      </c>
      <c r="K2964" t="s">
        <v>47</v>
      </c>
      <c r="L2964" t="s">
        <v>70</v>
      </c>
      <c r="M2964" t="s">
        <v>38</v>
      </c>
      <c r="N2964" t="s">
        <v>28</v>
      </c>
      <c r="O2964" t="s">
        <v>151</v>
      </c>
      <c r="P2964" t="s">
        <v>2919</v>
      </c>
      <c r="Q2964">
        <v>0</v>
      </c>
      <c r="R2964">
        <v>46</v>
      </c>
      <c r="S2964">
        <v>20</v>
      </c>
      <c r="T2964">
        <v>4</v>
      </c>
      <c r="U2964" t="b">
        <v>0</v>
      </c>
    </row>
    <row r="2965" spans="1:21" x14ac:dyDescent="0.25">
      <c r="A2965" t="s">
        <v>4388</v>
      </c>
      <c r="B2965" s="1">
        <v>41949</v>
      </c>
      <c r="C2965">
        <v>6</v>
      </c>
      <c r="D2965">
        <v>11</v>
      </c>
      <c r="E2965">
        <v>2014</v>
      </c>
      <c r="F2965" s="1">
        <v>41949</v>
      </c>
      <c r="G2965" t="s">
        <v>1351</v>
      </c>
      <c r="H2965" t="s">
        <v>44</v>
      </c>
      <c r="I2965" t="s">
        <v>460</v>
      </c>
      <c r="J2965" t="s">
        <v>4389</v>
      </c>
      <c r="K2965" t="s">
        <v>47</v>
      </c>
      <c r="L2965" t="s">
        <v>70</v>
      </c>
      <c r="M2965" t="s">
        <v>38</v>
      </c>
      <c r="N2965" t="s">
        <v>28</v>
      </c>
      <c r="O2965" t="s">
        <v>29</v>
      </c>
      <c r="P2965" t="s">
        <v>2737</v>
      </c>
      <c r="Q2965">
        <v>0</v>
      </c>
      <c r="R2965">
        <v>40</v>
      </c>
      <c r="S2965">
        <v>13</v>
      </c>
      <c r="T2965">
        <v>3</v>
      </c>
      <c r="U2965" t="b">
        <v>1</v>
      </c>
    </row>
    <row r="2966" spans="1:21" x14ac:dyDescent="0.25">
      <c r="A2966" t="s">
        <v>4391</v>
      </c>
      <c r="B2966" s="1">
        <v>41949</v>
      </c>
      <c r="C2966">
        <v>6</v>
      </c>
      <c r="D2966">
        <v>11</v>
      </c>
      <c r="E2966">
        <v>2014</v>
      </c>
      <c r="F2966" s="1">
        <v>41949</v>
      </c>
      <c r="G2966" t="s">
        <v>4392</v>
      </c>
      <c r="H2966" t="s">
        <v>67</v>
      </c>
      <c r="I2966" t="s">
        <v>68</v>
      </c>
      <c r="J2966" t="s">
        <v>1970</v>
      </c>
      <c r="K2966" t="s">
        <v>25</v>
      </c>
      <c r="L2966" t="s">
        <v>37</v>
      </c>
      <c r="M2966" t="s">
        <v>27</v>
      </c>
      <c r="N2966" t="s">
        <v>56</v>
      </c>
      <c r="O2966" t="s">
        <v>185</v>
      </c>
      <c r="P2966" t="s">
        <v>4393</v>
      </c>
      <c r="Q2966">
        <v>0</v>
      </c>
      <c r="R2966">
        <v>1429</v>
      </c>
      <c r="S2966">
        <v>472</v>
      </c>
      <c r="T2966">
        <v>4</v>
      </c>
      <c r="U2966" t="b">
        <v>0</v>
      </c>
    </row>
    <row r="2967" spans="1:21" x14ac:dyDescent="0.25">
      <c r="A2967" t="s">
        <v>4394</v>
      </c>
      <c r="B2967" s="1">
        <v>41949</v>
      </c>
      <c r="C2967">
        <v>6</v>
      </c>
      <c r="D2967">
        <v>11</v>
      </c>
      <c r="E2967">
        <v>2014</v>
      </c>
      <c r="F2967" s="1">
        <v>41949</v>
      </c>
      <c r="G2967" t="s">
        <v>3325</v>
      </c>
      <c r="H2967" t="s">
        <v>120</v>
      </c>
      <c r="I2967" t="s">
        <v>3708</v>
      </c>
      <c r="J2967" t="s">
        <v>3709</v>
      </c>
      <c r="K2967" t="s">
        <v>47</v>
      </c>
      <c r="L2967" t="s">
        <v>37</v>
      </c>
      <c r="M2967" t="s">
        <v>38</v>
      </c>
      <c r="N2967" t="s">
        <v>28</v>
      </c>
      <c r="O2967" t="s">
        <v>54</v>
      </c>
      <c r="P2967" t="s">
        <v>1247</v>
      </c>
      <c r="Q2967">
        <v>0</v>
      </c>
      <c r="R2967">
        <v>381</v>
      </c>
      <c r="S2967">
        <v>-13</v>
      </c>
      <c r="T2967">
        <v>2</v>
      </c>
      <c r="U2967" t="b">
        <v>0</v>
      </c>
    </row>
    <row r="2968" spans="1:21" x14ac:dyDescent="0.25">
      <c r="A2968" t="s">
        <v>4395</v>
      </c>
      <c r="B2968" s="1">
        <v>41950</v>
      </c>
      <c r="C2968">
        <v>7</v>
      </c>
      <c r="D2968">
        <v>11</v>
      </c>
      <c r="E2968">
        <v>2014</v>
      </c>
      <c r="F2968" s="1">
        <v>41950</v>
      </c>
      <c r="G2968" t="s">
        <v>427</v>
      </c>
      <c r="H2968" t="s">
        <v>67</v>
      </c>
      <c r="I2968" t="s">
        <v>68</v>
      </c>
      <c r="J2968" t="s">
        <v>4396</v>
      </c>
      <c r="K2968" t="s">
        <v>25</v>
      </c>
      <c r="L2968" t="s">
        <v>37</v>
      </c>
      <c r="M2968" t="s">
        <v>38</v>
      </c>
      <c r="N2968" t="s">
        <v>28</v>
      </c>
      <c r="O2968" t="s">
        <v>39</v>
      </c>
      <c r="P2968" t="s">
        <v>3031</v>
      </c>
      <c r="Q2968">
        <v>0</v>
      </c>
      <c r="R2968">
        <v>30</v>
      </c>
      <c r="S2968">
        <v>3</v>
      </c>
      <c r="T2968">
        <v>2</v>
      </c>
      <c r="U2968" t="b">
        <v>1</v>
      </c>
    </row>
    <row r="2969" spans="1:21" x14ac:dyDescent="0.25">
      <c r="A2969" t="s">
        <v>4395</v>
      </c>
      <c r="B2969" s="1">
        <v>41950</v>
      </c>
      <c r="C2969">
        <v>7</v>
      </c>
      <c r="D2969">
        <v>11</v>
      </c>
      <c r="E2969">
        <v>2014</v>
      </c>
      <c r="F2969" s="1">
        <v>41950</v>
      </c>
      <c r="G2969" t="s">
        <v>427</v>
      </c>
      <c r="H2969" t="s">
        <v>67</v>
      </c>
      <c r="I2969" t="s">
        <v>68</v>
      </c>
      <c r="J2969" t="s">
        <v>4396</v>
      </c>
      <c r="K2969" t="s">
        <v>25</v>
      </c>
      <c r="L2969" t="s">
        <v>37</v>
      </c>
      <c r="M2969" t="s">
        <v>38</v>
      </c>
      <c r="N2969" t="s">
        <v>28</v>
      </c>
      <c r="O2969" t="s">
        <v>54</v>
      </c>
      <c r="P2969" t="s">
        <v>561</v>
      </c>
      <c r="Q2969">
        <v>0</v>
      </c>
      <c r="R2969">
        <v>1023</v>
      </c>
      <c r="S2969">
        <v>123</v>
      </c>
      <c r="T2969">
        <v>8</v>
      </c>
      <c r="U2969" t="b">
        <v>1</v>
      </c>
    </row>
    <row r="2970" spans="1:21" x14ac:dyDescent="0.25">
      <c r="A2970" t="s">
        <v>4395</v>
      </c>
      <c r="B2970" s="1">
        <v>41950</v>
      </c>
      <c r="C2970">
        <v>7</v>
      </c>
      <c r="D2970">
        <v>11</v>
      </c>
      <c r="E2970">
        <v>2014</v>
      </c>
      <c r="F2970" s="1">
        <v>41950</v>
      </c>
      <c r="G2970" t="s">
        <v>427</v>
      </c>
      <c r="H2970" t="s">
        <v>67</v>
      </c>
      <c r="I2970" t="s">
        <v>68</v>
      </c>
      <c r="J2970" t="s">
        <v>4396</v>
      </c>
      <c r="K2970" t="s">
        <v>25</v>
      </c>
      <c r="L2970" t="s">
        <v>37</v>
      </c>
      <c r="M2970" t="s">
        <v>38</v>
      </c>
      <c r="N2970" t="s">
        <v>28</v>
      </c>
      <c r="O2970" t="s">
        <v>183</v>
      </c>
      <c r="P2970" t="s">
        <v>3685</v>
      </c>
      <c r="Q2970">
        <v>0</v>
      </c>
      <c r="R2970">
        <v>108</v>
      </c>
      <c r="S2970">
        <v>6</v>
      </c>
      <c r="T2970">
        <v>5</v>
      </c>
      <c r="U2970" t="b">
        <v>1</v>
      </c>
    </row>
    <row r="2971" spans="1:21" x14ac:dyDescent="0.25">
      <c r="A2971" t="s">
        <v>4397</v>
      </c>
      <c r="B2971" s="1">
        <v>41950</v>
      </c>
      <c r="C2971">
        <v>7</v>
      </c>
      <c r="D2971">
        <v>11</v>
      </c>
      <c r="E2971">
        <v>2014</v>
      </c>
      <c r="F2971" s="1">
        <v>41950</v>
      </c>
      <c r="G2971" t="s">
        <v>4299</v>
      </c>
      <c r="H2971" t="s">
        <v>44</v>
      </c>
      <c r="I2971" t="s">
        <v>2377</v>
      </c>
      <c r="J2971" t="s">
        <v>2378</v>
      </c>
      <c r="K2971" t="s">
        <v>47</v>
      </c>
      <c r="L2971" t="s">
        <v>70</v>
      </c>
      <c r="M2971" t="s">
        <v>38</v>
      </c>
      <c r="N2971" t="s">
        <v>71</v>
      </c>
      <c r="O2971" t="s">
        <v>72</v>
      </c>
      <c r="P2971" t="s">
        <v>4308</v>
      </c>
      <c r="Q2971">
        <v>0</v>
      </c>
      <c r="R2971">
        <v>504</v>
      </c>
      <c r="S2971">
        <v>116</v>
      </c>
      <c r="T2971">
        <v>3</v>
      </c>
      <c r="U2971" t="b">
        <v>0</v>
      </c>
    </row>
    <row r="2972" spans="1:21" x14ac:dyDescent="0.25">
      <c r="A2972" t="s">
        <v>4398</v>
      </c>
      <c r="B2972" s="1">
        <v>41951</v>
      </c>
      <c r="C2972">
        <v>8</v>
      </c>
      <c r="D2972">
        <v>11</v>
      </c>
      <c r="E2972">
        <v>2014</v>
      </c>
      <c r="F2972" s="1">
        <v>41951</v>
      </c>
      <c r="G2972" t="s">
        <v>2321</v>
      </c>
      <c r="H2972" t="s">
        <v>44</v>
      </c>
      <c r="I2972" t="s">
        <v>85</v>
      </c>
      <c r="J2972" t="s">
        <v>86</v>
      </c>
      <c r="K2972" t="s">
        <v>47</v>
      </c>
      <c r="L2972" t="s">
        <v>70</v>
      </c>
      <c r="M2972" t="s">
        <v>268</v>
      </c>
      <c r="N2972" t="s">
        <v>71</v>
      </c>
      <c r="O2972" t="s">
        <v>74</v>
      </c>
      <c r="P2972" t="s">
        <v>251</v>
      </c>
      <c r="Q2972">
        <v>1</v>
      </c>
      <c r="R2972">
        <v>33</v>
      </c>
      <c r="S2972">
        <v>-27</v>
      </c>
      <c r="T2972">
        <v>1</v>
      </c>
      <c r="U2972" t="b">
        <v>1</v>
      </c>
    </row>
    <row r="2973" spans="1:21" x14ac:dyDescent="0.25">
      <c r="A2973" t="s">
        <v>4399</v>
      </c>
      <c r="B2973" s="1">
        <v>41951</v>
      </c>
      <c r="C2973">
        <v>8</v>
      </c>
      <c r="D2973">
        <v>11</v>
      </c>
      <c r="E2973">
        <v>2014</v>
      </c>
      <c r="F2973" s="1">
        <v>41951</v>
      </c>
      <c r="G2973" t="s">
        <v>4400</v>
      </c>
      <c r="H2973" t="s">
        <v>320</v>
      </c>
      <c r="I2973" t="s">
        <v>321</v>
      </c>
      <c r="J2973" t="s">
        <v>321</v>
      </c>
      <c r="K2973" t="s">
        <v>36</v>
      </c>
      <c r="L2973" t="s">
        <v>70</v>
      </c>
      <c r="M2973" t="s">
        <v>98</v>
      </c>
      <c r="N2973" t="s">
        <v>28</v>
      </c>
      <c r="O2973" t="s">
        <v>48</v>
      </c>
      <c r="P2973" t="s">
        <v>76</v>
      </c>
      <c r="Q2973">
        <v>0</v>
      </c>
      <c r="R2973">
        <v>97</v>
      </c>
      <c r="S2973">
        <v>17</v>
      </c>
      <c r="T2973">
        <v>2</v>
      </c>
      <c r="U2973" t="b">
        <v>1</v>
      </c>
    </row>
    <row r="2974" spans="1:21" x14ac:dyDescent="0.25">
      <c r="A2974" t="s">
        <v>4399</v>
      </c>
      <c r="B2974" s="1">
        <v>41951</v>
      </c>
      <c r="C2974">
        <v>8</v>
      </c>
      <c r="D2974">
        <v>11</v>
      </c>
      <c r="E2974">
        <v>2014</v>
      </c>
      <c r="F2974" s="1">
        <v>41951</v>
      </c>
      <c r="G2974" t="s">
        <v>4400</v>
      </c>
      <c r="H2974" t="s">
        <v>320</v>
      </c>
      <c r="I2974" t="s">
        <v>321</v>
      </c>
      <c r="J2974" t="s">
        <v>321</v>
      </c>
      <c r="K2974" t="s">
        <v>36</v>
      </c>
      <c r="L2974" t="s">
        <v>70</v>
      </c>
      <c r="M2974" t="s">
        <v>98</v>
      </c>
      <c r="N2974" t="s">
        <v>28</v>
      </c>
      <c r="O2974" t="s">
        <v>48</v>
      </c>
      <c r="P2974" t="s">
        <v>511</v>
      </c>
      <c r="Q2974">
        <v>0</v>
      </c>
      <c r="R2974">
        <v>50</v>
      </c>
      <c r="S2974">
        <v>16</v>
      </c>
      <c r="T2974">
        <v>1</v>
      </c>
      <c r="U2974" t="b">
        <v>0</v>
      </c>
    </row>
    <row r="2975" spans="1:21" x14ac:dyDescent="0.25">
      <c r="A2975" t="s">
        <v>4401</v>
      </c>
      <c r="B2975" s="1">
        <v>41951</v>
      </c>
      <c r="C2975">
        <v>8</v>
      </c>
      <c r="D2975">
        <v>11</v>
      </c>
      <c r="E2975">
        <v>2014</v>
      </c>
      <c r="F2975" s="1">
        <v>41951</v>
      </c>
      <c r="G2975" t="s">
        <v>1160</v>
      </c>
      <c r="H2975" t="s">
        <v>67</v>
      </c>
      <c r="I2975" t="s">
        <v>68</v>
      </c>
      <c r="J2975" t="s">
        <v>2688</v>
      </c>
      <c r="K2975" t="s">
        <v>25</v>
      </c>
      <c r="L2975" t="s">
        <v>26</v>
      </c>
      <c r="M2975" t="s">
        <v>98</v>
      </c>
      <c r="N2975" t="s">
        <v>71</v>
      </c>
      <c r="O2975" t="s">
        <v>665</v>
      </c>
      <c r="P2975" t="s">
        <v>4402</v>
      </c>
      <c r="Q2975">
        <v>0</v>
      </c>
      <c r="R2975">
        <v>857</v>
      </c>
      <c r="S2975">
        <v>274</v>
      </c>
      <c r="T2975">
        <v>2</v>
      </c>
      <c r="U2975" t="b">
        <v>1</v>
      </c>
    </row>
    <row r="2976" spans="1:21" x14ac:dyDescent="0.25">
      <c r="A2976" t="s">
        <v>4401</v>
      </c>
      <c r="B2976" s="1">
        <v>41951</v>
      </c>
      <c r="C2976">
        <v>8</v>
      </c>
      <c r="D2976">
        <v>11</v>
      </c>
      <c r="E2976">
        <v>2014</v>
      </c>
      <c r="F2976" s="1">
        <v>41951</v>
      </c>
      <c r="G2976" t="s">
        <v>1160</v>
      </c>
      <c r="H2976" t="s">
        <v>67</v>
      </c>
      <c r="I2976" t="s">
        <v>68</v>
      </c>
      <c r="J2976" t="s">
        <v>2688</v>
      </c>
      <c r="K2976" t="s">
        <v>25</v>
      </c>
      <c r="L2976" t="s">
        <v>26</v>
      </c>
      <c r="M2976" t="s">
        <v>98</v>
      </c>
      <c r="N2976" t="s">
        <v>28</v>
      </c>
      <c r="O2976" t="s">
        <v>151</v>
      </c>
      <c r="P2976" t="s">
        <v>4403</v>
      </c>
      <c r="Q2976">
        <v>0</v>
      </c>
      <c r="R2976">
        <v>22</v>
      </c>
      <c r="S2976">
        <v>9</v>
      </c>
      <c r="T2976">
        <v>2</v>
      </c>
      <c r="U2976" t="b">
        <v>1</v>
      </c>
    </row>
    <row r="2977" spans="1:21" x14ac:dyDescent="0.25">
      <c r="A2977" t="s">
        <v>4404</v>
      </c>
      <c r="B2977" s="1">
        <v>41951</v>
      </c>
      <c r="C2977">
        <v>8</v>
      </c>
      <c r="D2977">
        <v>11</v>
      </c>
      <c r="E2977">
        <v>2014</v>
      </c>
      <c r="F2977" s="1">
        <v>41951</v>
      </c>
      <c r="G2977" t="s">
        <v>4405</v>
      </c>
      <c r="H2977" t="s">
        <v>61</v>
      </c>
      <c r="I2977" t="s">
        <v>62</v>
      </c>
      <c r="J2977" t="s">
        <v>395</v>
      </c>
      <c r="K2977" t="s">
        <v>36</v>
      </c>
      <c r="L2977" t="s">
        <v>26</v>
      </c>
      <c r="M2977" t="s">
        <v>38</v>
      </c>
      <c r="N2977" t="s">
        <v>28</v>
      </c>
      <c r="O2977" t="s">
        <v>48</v>
      </c>
      <c r="P2977" t="s">
        <v>2255</v>
      </c>
      <c r="Q2977">
        <v>0</v>
      </c>
      <c r="R2977">
        <v>122</v>
      </c>
      <c r="S2977">
        <v>50</v>
      </c>
      <c r="T2977">
        <v>7</v>
      </c>
      <c r="U2977" t="b">
        <v>0</v>
      </c>
    </row>
    <row r="2978" spans="1:21" x14ac:dyDescent="0.25">
      <c r="A2978" t="s">
        <v>4404</v>
      </c>
      <c r="B2978" s="1">
        <v>41951</v>
      </c>
      <c r="C2978">
        <v>8</v>
      </c>
      <c r="D2978">
        <v>11</v>
      </c>
      <c r="E2978">
        <v>2014</v>
      </c>
      <c r="F2978" s="1">
        <v>41951</v>
      </c>
      <c r="G2978" t="s">
        <v>4405</v>
      </c>
      <c r="H2978" t="s">
        <v>61</v>
      </c>
      <c r="I2978" t="s">
        <v>62</v>
      </c>
      <c r="J2978" t="s">
        <v>395</v>
      </c>
      <c r="K2978" t="s">
        <v>36</v>
      </c>
      <c r="L2978" t="s">
        <v>26</v>
      </c>
      <c r="M2978" t="s">
        <v>38</v>
      </c>
      <c r="N2978" t="s">
        <v>28</v>
      </c>
      <c r="O2978" t="s">
        <v>227</v>
      </c>
      <c r="P2978" t="s">
        <v>4406</v>
      </c>
      <c r="Q2978">
        <v>0</v>
      </c>
      <c r="R2978">
        <v>28</v>
      </c>
      <c r="S2978">
        <v>10</v>
      </c>
      <c r="T2978">
        <v>3</v>
      </c>
      <c r="U2978" t="b">
        <v>0</v>
      </c>
    </row>
    <row r="2979" spans="1:21" x14ac:dyDescent="0.25">
      <c r="A2979" t="s">
        <v>4407</v>
      </c>
      <c r="B2979" s="1">
        <v>41951</v>
      </c>
      <c r="C2979">
        <v>8</v>
      </c>
      <c r="D2979">
        <v>11</v>
      </c>
      <c r="E2979">
        <v>2014</v>
      </c>
      <c r="F2979" s="1">
        <v>41951</v>
      </c>
      <c r="G2979" t="s">
        <v>4330</v>
      </c>
      <c r="H2979" t="s">
        <v>215</v>
      </c>
      <c r="I2979" t="s">
        <v>2776</v>
      </c>
      <c r="J2979" t="s">
        <v>2776</v>
      </c>
      <c r="K2979" t="s">
        <v>36</v>
      </c>
      <c r="L2979" t="s">
        <v>70</v>
      </c>
      <c r="M2979" t="s">
        <v>38</v>
      </c>
      <c r="N2979" t="s">
        <v>71</v>
      </c>
      <c r="O2979" t="s">
        <v>72</v>
      </c>
      <c r="P2979" t="s">
        <v>4308</v>
      </c>
      <c r="Q2979">
        <v>0</v>
      </c>
      <c r="R2979">
        <v>504</v>
      </c>
      <c r="S2979">
        <v>116</v>
      </c>
      <c r="T2979">
        <v>3</v>
      </c>
      <c r="U2979" t="b">
        <v>0</v>
      </c>
    </row>
    <row r="2980" spans="1:21" x14ac:dyDescent="0.25">
      <c r="A2980" t="s">
        <v>4407</v>
      </c>
      <c r="B2980" s="1">
        <v>41951</v>
      </c>
      <c r="C2980">
        <v>8</v>
      </c>
      <c r="D2980">
        <v>11</v>
      </c>
      <c r="E2980">
        <v>2014</v>
      </c>
      <c r="F2980" s="1">
        <v>41951</v>
      </c>
      <c r="G2980" t="s">
        <v>4330</v>
      </c>
      <c r="H2980" t="s">
        <v>215</v>
      </c>
      <c r="I2980" t="s">
        <v>2776</v>
      </c>
      <c r="J2980" t="s">
        <v>2776</v>
      </c>
      <c r="K2980" t="s">
        <v>36</v>
      </c>
      <c r="L2980" t="s">
        <v>70</v>
      </c>
      <c r="M2980" t="s">
        <v>38</v>
      </c>
      <c r="N2980" t="s">
        <v>28</v>
      </c>
      <c r="O2980" t="s">
        <v>48</v>
      </c>
      <c r="P2980" t="s">
        <v>1961</v>
      </c>
      <c r="Q2980">
        <v>0</v>
      </c>
      <c r="R2980">
        <v>107</v>
      </c>
      <c r="S2980">
        <v>9</v>
      </c>
      <c r="T2980">
        <v>2</v>
      </c>
      <c r="U2980" t="b">
        <v>1</v>
      </c>
    </row>
    <row r="2981" spans="1:21" x14ac:dyDescent="0.25">
      <c r="A2981" t="s">
        <v>4407</v>
      </c>
      <c r="B2981" s="1">
        <v>41951</v>
      </c>
      <c r="C2981">
        <v>8</v>
      </c>
      <c r="D2981">
        <v>11</v>
      </c>
      <c r="E2981">
        <v>2014</v>
      </c>
      <c r="F2981" s="1">
        <v>41951</v>
      </c>
      <c r="G2981" t="s">
        <v>4330</v>
      </c>
      <c r="H2981" t="s">
        <v>215</v>
      </c>
      <c r="I2981" t="s">
        <v>2776</v>
      </c>
      <c r="J2981" t="s">
        <v>2776</v>
      </c>
      <c r="K2981" t="s">
        <v>36</v>
      </c>
      <c r="L2981" t="s">
        <v>70</v>
      </c>
      <c r="M2981" t="s">
        <v>38</v>
      </c>
      <c r="N2981" t="s">
        <v>28</v>
      </c>
      <c r="O2981" t="s">
        <v>39</v>
      </c>
      <c r="P2981" t="s">
        <v>704</v>
      </c>
      <c r="Q2981">
        <v>0</v>
      </c>
      <c r="R2981">
        <v>5</v>
      </c>
      <c r="S2981">
        <v>1</v>
      </c>
      <c r="T2981">
        <v>1</v>
      </c>
      <c r="U2981" t="b">
        <v>1</v>
      </c>
    </row>
    <row r="2982" spans="1:21" x14ac:dyDescent="0.25">
      <c r="A2982" t="s">
        <v>4407</v>
      </c>
      <c r="B2982" s="1">
        <v>41951</v>
      </c>
      <c r="C2982">
        <v>8</v>
      </c>
      <c r="D2982">
        <v>11</v>
      </c>
      <c r="E2982">
        <v>2014</v>
      </c>
      <c r="F2982" s="1">
        <v>41951</v>
      </c>
      <c r="G2982" t="s">
        <v>4330</v>
      </c>
      <c r="H2982" t="s">
        <v>215</v>
      </c>
      <c r="I2982" t="s">
        <v>2776</v>
      </c>
      <c r="J2982" t="s">
        <v>2776</v>
      </c>
      <c r="K2982" t="s">
        <v>36</v>
      </c>
      <c r="L2982" t="s">
        <v>70</v>
      </c>
      <c r="M2982" t="s">
        <v>38</v>
      </c>
      <c r="N2982" t="s">
        <v>56</v>
      </c>
      <c r="O2982" t="s">
        <v>185</v>
      </c>
      <c r="P2982" t="s">
        <v>2294</v>
      </c>
      <c r="Q2982">
        <v>0</v>
      </c>
      <c r="R2982">
        <v>1158</v>
      </c>
      <c r="S2982">
        <v>232</v>
      </c>
      <c r="T2982">
        <v>9</v>
      </c>
      <c r="U2982" t="b">
        <v>0</v>
      </c>
    </row>
    <row r="2983" spans="1:21" x14ac:dyDescent="0.25">
      <c r="A2983" t="s">
        <v>4407</v>
      </c>
      <c r="B2983" s="1">
        <v>41951</v>
      </c>
      <c r="C2983">
        <v>8</v>
      </c>
      <c r="D2983">
        <v>11</v>
      </c>
      <c r="E2983">
        <v>2014</v>
      </c>
      <c r="F2983" s="1">
        <v>41951</v>
      </c>
      <c r="G2983" t="s">
        <v>4330</v>
      </c>
      <c r="H2983" t="s">
        <v>215</v>
      </c>
      <c r="I2983" t="s">
        <v>2776</v>
      </c>
      <c r="J2983" t="s">
        <v>2776</v>
      </c>
      <c r="K2983" t="s">
        <v>36</v>
      </c>
      <c r="L2983" t="s">
        <v>70</v>
      </c>
      <c r="M2983" t="s">
        <v>38</v>
      </c>
      <c r="N2983" t="s">
        <v>56</v>
      </c>
      <c r="O2983" t="s">
        <v>57</v>
      </c>
      <c r="P2983" t="s">
        <v>2078</v>
      </c>
      <c r="Q2983">
        <v>0</v>
      </c>
      <c r="R2983">
        <v>373</v>
      </c>
      <c r="S2983">
        <v>30</v>
      </c>
      <c r="T2983">
        <v>5</v>
      </c>
      <c r="U2983" t="b">
        <v>1</v>
      </c>
    </row>
    <row r="2984" spans="1:21" x14ac:dyDescent="0.25">
      <c r="A2984" t="s">
        <v>4408</v>
      </c>
      <c r="B2984" s="1">
        <v>41951</v>
      </c>
      <c r="C2984">
        <v>8</v>
      </c>
      <c r="D2984">
        <v>11</v>
      </c>
      <c r="E2984">
        <v>2014</v>
      </c>
      <c r="F2984" s="1">
        <v>41951</v>
      </c>
      <c r="G2984" t="s">
        <v>1727</v>
      </c>
      <c r="H2984" t="s">
        <v>61</v>
      </c>
      <c r="I2984" t="s">
        <v>722</v>
      </c>
      <c r="J2984" t="s">
        <v>1489</v>
      </c>
      <c r="K2984" t="s">
        <v>36</v>
      </c>
      <c r="L2984" t="s">
        <v>70</v>
      </c>
      <c r="M2984" t="s">
        <v>38</v>
      </c>
      <c r="N2984" t="s">
        <v>56</v>
      </c>
      <c r="O2984" t="s">
        <v>104</v>
      </c>
      <c r="P2984" t="s">
        <v>1786</v>
      </c>
      <c r="Q2984">
        <v>0</v>
      </c>
      <c r="R2984">
        <v>543</v>
      </c>
      <c r="S2984">
        <v>26</v>
      </c>
      <c r="T2984">
        <v>1</v>
      </c>
      <c r="U2984" t="b">
        <v>0</v>
      </c>
    </row>
    <row r="2985" spans="1:21" x14ac:dyDescent="0.25">
      <c r="A2985" t="s">
        <v>4409</v>
      </c>
      <c r="B2985" s="1">
        <v>41951</v>
      </c>
      <c r="C2985">
        <v>8</v>
      </c>
      <c r="D2985">
        <v>11</v>
      </c>
      <c r="E2985">
        <v>2014</v>
      </c>
      <c r="F2985" s="1">
        <v>41951</v>
      </c>
      <c r="G2985" t="s">
        <v>1341</v>
      </c>
      <c r="H2985" t="s">
        <v>23</v>
      </c>
      <c r="I2985" t="s">
        <v>24</v>
      </c>
      <c r="J2985" t="s">
        <v>1273</v>
      </c>
      <c r="K2985" t="s">
        <v>25</v>
      </c>
      <c r="L2985" t="s">
        <v>37</v>
      </c>
      <c r="M2985" t="s">
        <v>38</v>
      </c>
      <c r="N2985" t="s">
        <v>71</v>
      </c>
      <c r="O2985" t="s">
        <v>295</v>
      </c>
      <c r="P2985" t="s">
        <v>1824</v>
      </c>
      <c r="Q2985">
        <v>1</v>
      </c>
      <c r="R2985">
        <v>42</v>
      </c>
      <c r="S2985">
        <v>-23</v>
      </c>
      <c r="T2985">
        <v>2</v>
      </c>
      <c r="U2985" t="b">
        <v>1</v>
      </c>
    </row>
    <row r="2986" spans="1:21" x14ac:dyDescent="0.25">
      <c r="A2986" t="s">
        <v>4410</v>
      </c>
      <c r="B2986" s="1">
        <v>41951</v>
      </c>
      <c r="C2986">
        <v>8</v>
      </c>
      <c r="D2986">
        <v>11</v>
      </c>
      <c r="E2986">
        <v>2014</v>
      </c>
      <c r="F2986" s="1">
        <v>41951</v>
      </c>
      <c r="G2986" t="s">
        <v>2445</v>
      </c>
      <c r="H2986" t="s">
        <v>61</v>
      </c>
      <c r="I2986" t="s">
        <v>115</v>
      </c>
      <c r="J2986" t="s">
        <v>4411</v>
      </c>
      <c r="K2986" t="s">
        <v>36</v>
      </c>
      <c r="L2986" t="s">
        <v>26</v>
      </c>
      <c r="M2986" t="s">
        <v>38</v>
      </c>
      <c r="N2986" t="s">
        <v>28</v>
      </c>
      <c r="O2986" t="s">
        <v>90</v>
      </c>
      <c r="P2986" t="s">
        <v>903</v>
      </c>
      <c r="Q2986">
        <v>0</v>
      </c>
      <c r="R2986">
        <v>1955</v>
      </c>
      <c r="S2986">
        <v>608</v>
      </c>
      <c r="T2986">
        <v>4</v>
      </c>
      <c r="U2986" t="b">
        <v>1</v>
      </c>
    </row>
    <row r="2987" spans="1:21" x14ac:dyDescent="0.25">
      <c r="A2987" t="s">
        <v>4410</v>
      </c>
      <c r="B2987" s="1">
        <v>41951</v>
      </c>
      <c r="C2987">
        <v>8</v>
      </c>
      <c r="D2987">
        <v>11</v>
      </c>
      <c r="E2987">
        <v>2014</v>
      </c>
      <c r="F2987" s="1">
        <v>41951</v>
      </c>
      <c r="G2987" t="s">
        <v>2445</v>
      </c>
      <c r="H2987" t="s">
        <v>61</v>
      </c>
      <c r="I2987" t="s">
        <v>115</v>
      </c>
      <c r="J2987" t="s">
        <v>4411</v>
      </c>
      <c r="K2987" t="s">
        <v>36</v>
      </c>
      <c r="L2987" t="s">
        <v>26</v>
      </c>
      <c r="M2987" t="s">
        <v>38</v>
      </c>
      <c r="N2987" t="s">
        <v>28</v>
      </c>
      <c r="O2987" t="s">
        <v>54</v>
      </c>
      <c r="P2987" t="s">
        <v>1648</v>
      </c>
      <c r="Q2987">
        <v>0</v>
      </c>
      <c r="R2987">
        <v>157</v>
      </c>
      <c r="S2987">
        <v>59</v>
      </c>
      <c r="T2987">
        <v>3</v>
      </c>
      <c r="U2987" t="b">
        <v>0</v>
      </c>
    </row>
    <row r="2988" spans="1:21" x14ac:dyDescent="0.25">
      <c r="A2988" t="s">
        <v>4410</v>
      </c>
      <c r="B2988" s="1">
        <v>41951</v>
      </c>
      <c r="C2988">
        <v>8</v>
      </c>
      <c r="D2988">
        <v>11</v>
      </c>
      <c r="E2988">
        <v>2014</v>
      </c>
      <c r="F2988" s="1">
        <v>41951</v>
      </c>
      <c r="G2988" t="s">
        <v>2445</v>
      </c>
      <c r="H2988" t="s">
        <v>61</v>
      </c>
      <c r="I2988" t="s">
        <v>115</v>
      </c>
      <c r="J2988" t="s">
        <v>4411</v>
      </c>
      <c r="K2988" t="s">
        <v>36</v>
      </c>
      <c r="L2988" t="s">
        <v>26</v>
      </c>
      <c r="M2988" t="s">
        <v>38</v>
      </c>
      <c r="N2988" t="s">
        <v>28</v>
      </c>
      <c r="O2988" t="s">
        <v>183</v>
      </c>
      <c r="P2988" t="s">
        <v>2398</v>
      </c>
      <c r="Q2988">
        <v>0</v>
      </c>
      <c r="R2988">
        <v>22</v>
      </c>
      <c r="S2988">
        <v>1</v>
      </c>
      <c r="T2988">
        <v>1</v>
      </c>
      <c r="U2988" t="b">
        <v>0</v>
      </c>
    </row>
    <row r="2989" spans="1:21" x14ac:dyDescent="0.25">
      <c r="A2989" t="s">
        <v>4409</v>
      </c>
      <c r="B2989" s="1">
        <v>41951</v>
      </c>
      <c r="C2989">
        <v>8</v>
      </c>
      <c r="D2989">
        <v>11</v>
      </c>
      <c r="E2989">
        <v>2014</v>
      </c>
      <c r="F2989" s="1">
        <v>41951</v>
      </c>
      <c r="G2989" t="s">
        <v>1341</v>
      </c>
      <c r="H2989" t="s">
        <v>23</v>
      </c>
      <c r="I2989" t="s">
        <v>24</v>
      </c>
      <c r="J2989" t="s">
        <v>1273</v>
      </c>
      <c r="K2989" t="s">
        <v>25</v>
      </c>
      <c r="L2989" t="s">
        <v>37</v>
      </c>
      <c r="M2989" t="s">
        <v>38</v>
      </c>
      <c r="N2989" t="s">
        <v>28</v>
      </c>
      <c r="O2989" t="s">
        <v>48</v>
      </c>
      <c r="P2989" t="s">
        <v>143</v>
      </c>
      <c r="Q2989">
        <v>1</v>
      </c>
      <c r="R2989">
        <v>17</v>
      </c>
      <c r="S2989">
        <v>-3</v>
      </c>
      <c r="T2989">
        <v>2</v>
      </c>
      <c r="U2989" t="b">
        <v>1</v>
      </c>
    </row>
    <row r="2990" spans="1:21" x14ac:dyDescent="0.25">
      <c r="A2990" t="s">
        <v>4409</v>
      </c>
      <c r="B2990" s="1">
        <v>41951</v>
      </c>
      <c r="C2990">
        <v>8</v>
      </c>
      <c r="D2990">
        <v>11</v>
      </c>
      <c r="E2990">
        <v>2014</v>
      </c>
      <c r="F2990" s="1">
        <v>41951</v>
      </c>
      <c r="G2990" t="s">
        <v>1341</v>
      </c>
      <c r="H2990" t="s">
        <v>23</v>
      </c>
      <c r="I2990" t="s">
        <v>24</v>
      </c>
      <c r="J2990" t="s">
        <v>1273</v>
      </c>
      <c r="K2990" t="s">
        <v>25</v>
      </c>
      <c r="L2990" t="s">
        <v>37</v>
      </c>
      <c r="M2990" t="s">
        <v>38</v>
      </c>
      <c r="N2990" t="s">
        <v>28</v>
      </c>
      <c r="O2990" t="s">
        <v>39</v>
      </c>
      <c r="P2990" t="s">
        <v>1450</v>
      </c>
      <c r="Q2990">
        <v>1</v>
      </c>
      <c r="R2990">
        <v>32</v>
      </c>
      <c r="S2990">
        <v>-5</v>
      </c>
      <c r="T2990">
        <v>5</v>
      </c>
      <c r="U2990" t="b">
        <v>1</v>
      </c>
    </row>
    <row r="2991" spans="1:21" x14ac:dyDescent="0.25">
      <c r="A2991" t="s">
        <v>4409</v>
      </c>
      <c r="B2991" s="1">
        <v>41951</v>
      </c>
      <c r="C2991">
        <v>8</v>
      </c>
      <c r="D2991">
        <v>11</v>
      </c>
      <c r="E2991">
        <v>2014</v>
      </c>
      <c r="F2991" s="1">
        <v>41951</v>
      </c>
      <c r="G2991" t="s">
        <v>1341</v>
      </c>
      <c r="H2991" t="s">
        <v>23</v>
      </c>
      <c r="I2991" t="s">
        <v>24</v>
      </c>
      <c r="J2991" t="s">
        <v>1273</v>
      </c>
      <c r="K2991" t="s">
        <v>25</v>
      </c>
      <c r="L2991" t="s">
        <v>37</v>
      </c>
      <c r="M2991" t="s">
        <v>38</v>
      </c>
      <c r="N2991" t="s">
        <v>28</v>
      </c>
      <c r="O2991" t="s">
        <v>39</v>
      </c>
      <c r="P2991" t="s">
        <v>343</v>
      </c>
      <c r="Q2991">
        <v>1</v>
      </c>
      <c r="R2991">
        <v>231</v>
      </c>
      <c r="S2991">
        <v>-190</v>
      </c>
      <c r="T2991">
        <v>9</v>
      </c>
      <c r="U2991" t="b">
        <v>0</v>
      </c>
    </row>
    <row r="2992" spans="1:21" x14ac:dyDescent="0.25">
      <c r="A2992" t="s">
        <v>4409</v>
      </c>
      <c r="B2992" s="1">
        <v>41951</v>
      </c>
      <c r="C2992">
        <v>8</v>
      </c>
      <c r="D2992">
        <v>11</v>
      </c>
      <c r="E2992">
        <v>2014</v>
      </c>
      <c r="F2992" s="1">
        <v>41951</v>
      </c>
      <c r="G2992" t="s">
        <v>1341</v>
      </c>
      <c r="H2992" t="s">
        <v>23</v>
      </c>
      <c r="I2992" t="s">
        <v>24</v>
      </c>
      <c r="J2992" t="s">
        <v>1273</v>
      </c>
      <c r="K2992" t="s">
        <v>25</v>
      </c>
      <c r="L2992" t="s">
        <v>37</v>
      </c>
      <c r="M2992" t="s">
        <v>38</v>
      </c>
      <c r="N2992" t="s">
        <v>28</v>
      </c>
      <c r="O2992" t="s">
        <v>111</v>
      </c>
      <c r="P2992" t="s">
        <v>4412</v>
      </c>
      <c r="Q2992">
        <v>1</v>
      </c>
      <c r="R2992">
        <v>22</v>
      </c>
      <c r="S2992">
        <v>-15</v>
      </c>
      <c r="T2992">
        <v>4</v>
      </c>
      <c r="U2992" t="b">
        <v>1</v>
      </c>
    </row>
    <row r="2993" spans="1:21" x14ac:dyDescent="0.25">
      <c r="A2993" t="s">
        <v>4409</v>
      </c>
      <c r="B2993" s="1">
        <v>41951</v>
      </c>
      <c r="C2993">
        <v>8</v>
      </c>
      <c r="D2993">
        <v>11</v>
      </c>
      <c r="E2993">
        <v>2014</v>
      </c>
      <c r="F2993" s="1">
        <v>41951</v>
      </c>
      <c r="G2993" t="s">
        <v>1341</v>
      </c>
      <c r="H2993" t="s">
        <v>23</v>
      </c>
      <c r="I2993" t="s">
        <v>24</v>
      </c>
      <c r="J2993" t="s">
        <v>1273</v>
      </c>
      <c r="K2993" t="s">
        <v>25</v>
      </c>
      <c r="L2993" t="s">
        <v>37</v>
      </c>
      <c r="M2993" t="s">
        <v>38</v>
      </c>
      <c r="N2993" t="s">
        <v>28</v>
      </c>
      <c r="O2993" t="s">
        <v>54</v>
      </c>
      <c r="P2993" t="s">
        <v>2331</v>
      </c>
      <c r="Q2993">
        <v>1</v>
      </c>
      <c r="R2993">
        <v>97</v>
      </c>
      <c r="S2993">
        <v>-45</v>
      </c>
      <c r="T2993">
        <v>4</v>
      </c>
      <c r="U2993" t="b">
        <v>1</v>
      </c>
    </row>
    <row r="2994" spans="1:21" x14ac:dyDescent="0.25">
      <c r="A2994" t="s">
        <v>4409</v>
      </c>
      <c r="B2994" s="1">
        <v>41951</v>
      </c>
      <c r="C2994">
        <v>8</v>
      </c>
      <c r="D2994">
        <v>11</v>
      </c>
      <c r="E2994">
        <v>2014</v>
      </c>
      <c r="F2994" s="1">
        <v>41951</v>
      </c>
      <c r="G2994" t="s">
        <v>1341</v>
      </c>
      <c r="H2994" t="s">
        <v>23</v>
      </c>
      <c r="I2994" t="s">
        <v>24</v>
      </c>
      <c r="J2994" t="s">
        <v>1273</v>
      </c>
      <c r="K2994" t="s">
        <v>25</v>
      </c>
      <c r="L2994" t="s">
        <v>37</v>
      </c>
      <c r="M2994" t="s">
        <v>38</v>
      </c>
      <c r="N2994" t="s">
        <v>28</v>
      </c>
      <c r="O2994" t="s">
        <v>54</v>
      </c>
      <c r="P2994" t="s">
        <v>3159</v>
      </c>
      <c r="Q2994">
        <v>1</v>
      </c>
      <c r="R2994">
        <v>47</v>
      </c>
      <c r="S2994">
        <v>-27</v>
      </c>
      <c r="T2994">
        <v>4</v>
      </c>
      <c r="U2994" t="b">
        <v>0</v>
      </c>
    </row>
    <row r="2995" spans="1:21" x14ac:dyDescent="0.25">
      <c r="A2995" t="s">
        <v>4409</v>
      </c>
      <c r="B2995" s="1">
        <v>41951</v>
      </c>
      <c r="C2995">
        <v>8</v>
      </c>
      <c r="D2995">
        <v>11</v>
      </c>
      <c r="E2995">
        <v>2014</v>
      </c>
      <c r="F2995" s="1">
        <v>41951</v>
      </c>
      <c r="G2995" t="s">
        <v>1341</v>
      </c>
      <c r="H2995" t="s">
        <v>23</v>
      </c>
      <c r="I2995" t="s">
        <v>24</v>
      </c>
      <c r="J2995" t="s">
        <v>1273</v>
      </c>
      <c r="K2995" t="s">
        <v>25</v>
      </c>
      <c r="L2995" t="s">
        <v>37</v>
      </c>
      <c r="M2995" t="s">
        <v>38</v>
      </c>
      <c r="N2995" t="s">
        <v>28</v>
      </c>
      <c r="O2995" t="s">
        <v>183</v>
      </c>
      <c r="P2995" t="s">
        <v>4413</v>
      </c>
      <c r="Q2995">
        <v>1</v>
      </c>
      <c r="R2995">
        <v>186</v>
      </c>
      <c r="S2995">
        <v>-141</v>
      </c>
      <c r="T2995">
        <v>9</v>
      </c>
      <c r="U2995" t="b">
        <v>1</v>
      </c>
    </row>
    <row r="2996" spans="1:21" x14ac:dyDescent="0.25">
      <c r="A2996" t="s">
        <v>4410</v>
      </c>
      <c r="B2996" s="1">
        <v>41951</v>
      </c>
      <c r="C2996">
        <v>8</v>
      </c>
      <c r="D2996">
        <v>11</v>
      </c>
      <c r="E2996">
        <v>2014</v>
      </c>
      <c r="F2996" s="1">
        <v>41951</v>
      </c>
      <c r="G2996" t="s">
        <v>2445</v>
      </c>
      <c r="H2996" t="s">
        <v>61</v>
      </c>
      <c r="I2996" t="s">
        <v>115</v>
      </c>
      <c r="J2996" t="s">
        <v>4411</v>
      </c>
      <c r="K2996" t="s">
        <v>36</v>
      </c>
      <c r="L2996" t="s">
        <v>26</v>
      </c>
      <c r="M2996" t="s">
        <v>38</v>
      </c>
      <c r="N2996" t="s">
        <v>56</v>
      </c>
      <c r="O2996" t="s">
        <v>81</v>
      </c>
      <c r="P2996" t="s">
        <v>3095</v>
      </c>
      <c r="Q2996">
        <v>0</v>
      </c>
      <c r="R2996">
        <v>116</v>
      </c>
      <c r="S2996">
        <v>35</v>
      </c>
      <c r="T2996">
        <v>1</v>
      </c>
      <c r="U2996" t="b">
        <v>0</v>
      </c>
    </row>
    <row r="2997" spans="1:21" x14ac:dyDescent="0.25">
      <c r="A2997" t="s">
        <v>4410</v>
      </c>
      <c r="B2997" s="1">
        <v>41951</v>
      </c>
      <c r="C2997">
        <v>8</v>
      </c>
      <c r="D2997">
        <v>11</v>
      </c>
      <c r="E2997">
        <v>2014</v>
      </c>
      <c r="F2997" s="1">
        <v>41951</v>
      </c>
      <c r="G2997" t="s">
        <v>2445</v>
      </c>
      <c r="H2997" t="s">
        <v>61</v>
      </c>
      <c r="I2997" t="s">
        <v>115</v>
      </c>
      <c r="J2997" t="s">
        <v>4411</v>
      </c>
      <c r="K2997" t="s">
        <v>36</v>
      </c>
      <c r="L2997" t="s">
        <v>26</v>
      </c>
      <c r="M2997" t="s">
        <v>38</v>
      </c>
      <c r="N2997" t="s">
        <v>56</v>
      </c>
      <c r="O2997" t="s">
        <v>104</v>
      </c>
      <c r="P2997" t="s">
        <v>4414</v>
      </c>
      <c r="Q2997">
        <v>0</v>
      </c>
      <c r="R2997">
        <v>829</v>
      </c>
      <c r="S2997">
        <v>146</v>
      </c>
      <c r="T2997">
        <v>7</v>
      </c>
      <c r="U2997" t="b">
        <v>1</v>
      </c>
    </row>
    <row r="2998" spans="1:21" x14ac:dyDescent="0.25">
      <c r="A2998" t="s">
        <v>4409</v>
      </c>
      <c r="B2998" s="1">
        <v>41951</v>
      </c>
      <c r="C2998">
        <v>8</v>
      </c>
      <c r="D2998">
        <v>11</v>
      </c>
      <c r="E2998">
        <v>2014</v>
      </c>
      <c r="F2998" s="1">
        <v>41951</v>
      </c>
      <c r="G2998" t="s">
        <v>1341</v>
      </c>
      <c r="H2998" t="s">
        <v>23</v>
      </c>
      <c r="I2998" t="s">
        <v>24</v>
      </c>
      <c r="J2998" t="s">
        <v>1273</v>
      </c>
      <c r="K2998" t="s">
        <v>25</v>
      </c>
      <c r="L2998" t="s">
        <v>37</v>
      </c>
      <c r="M2998" t="s">
        <v>38</v>
      </c>
      <c r="N2998" t="s">
        <v>56</v>
      </c>
      <c r="O2998" t="s">
        <v>81</v>
      </c>
      <c r="P2998" t="s">
        <v>4415</v>
      </c>
      <c r="Q2998">
        <v>1</v>
      </c>
      <c r="R2998">
        <v>126</v>
      </c>
      <c r="S2998">
        <v>-63</v>
      </c>
      <c r="T2998">
        <v>3</v>
      </c>
      <c r="U2998" t="b">
        <v>0</v>
      </c>
    </row>
    <row r="2999" spans="1:21" x14ac:dyDescent="0.25">
      <c r="A2999" t="s">
        <v>4409</v>
      </c>
      <c r="B2999" s="1">
        <v>41951</v>
      </c>
      <c r="C2999">
        <v>8</v>
      </c>
      <c r="D2999">
        <v>11</v>
      </c>
      <c r="E2999">
        <v>2014</v>
      </c>
      <c r="F2999" s="1">
        <v>41951</v>
      </c>
      <c r="G2999" t="s">
        <v>1341</v>
      </c>
      <c r="H2999" t="s">
        <v>23</v>
      </c>
      <c r="I2999" t="s">
        <v>24</v>
      </c>
      <c r="J2999" t="s">
        <v>1273</v>
      </c>
      <c r="K2999" t="s">
        <v>25</v>
      </c>
      <c r="L2999" t="s">
        <v>37</v>
      </c>
      <c r="M2999" t="s">
        <v>38</v>
      </c>
      <c r="N2999" t="s">
        <v>56</v>
      </c>
      <c r="O2999" t="s">
        <v>104</v>
      </c>
      <c r="P2999" t="s">
        <v>1412</v>
      </c>
      <c r="Q2999">
        <v>1</v>
      </c>
      <c r="R2999">
        <v>102</v>
      </c>
      <c r="S2999">
        <v>0</v>
      </c>
      <c r="T2999">
        <v>3</v>
      </c>
      <c r="U2999" t="b">
        <v>0</v>
      </c>
    </row>
    <row r="3000" spans="1:21" x14ac:dyDescent="0.25">
      <c r="A3000" t="s">
        <v>4416</v>
      </c>
      <c r="B3000" s="1">
        <v>41952</v>
      </c>
      <c r="C3000">
        <v>9</v>
      </c>
      <c r="D3000">
        <v>11</v>
      </c>
      <c r="E3000">
        <v>2014</v>
      </c>
      <c r="F3000" s="1">
        <v>41952</v>
      </c>
      <c r="G3000" t="s">
        <v>2059</v>
      </c>
      <c r="H3000" t="s">
        <v>61</v>
      </c>
      <c r="I3000" t="s">
        <v>62</v>
      </c>
      <c r="J3000" t="s">
        <v>2054</v>
      </c>
      <c r="K3000" t="s">
        <v>36</v>
      </c>
      <c r="L3000" t="s">
        <v>70</v>
      </c>
      <c r="M3000" t="s">
        <v>98</v>
      </c>
      <c r="N3000" t="s">
        <v>71</v>
      </c>
      <c r="O3000" t="s">
        <v>665</v>
      </c>
      <c r="P3000" t="s">
        <v>4417</v>
      </c>
      <c r="Q3000">
        <v>0</v>
      </c>
      <c r="R3000">
        <v>1622</v>
      </c>
      <c r="S3000">
        <v>-624</v>
      </c>
      <c r="T3000">
        <v>5</v>
      </c>
      <c r="U3000" t="b">
        <v>1</v>
      </c>
    </row>
    <row r="3001" spans="1:21" x14ac:dyDescent="0.25">
      <c r="A3001" t="s">
        <v>4416</v>
      </c>
      <c r="B3001" s="1">
        <v>41952</v>
      </c>
      <c r="C3001">
        <v>9</v>
      </c>
      <c r="D3001">
        <v>11</v>
      </c>
      <c r="E3001">
        <v>2014</v>
      </c>
      <c r="F3001" s="1">
        <v>41952</v>
      </c>
      <c r="G3001" t="s">
        <v>2059</v>
      </c>
      <c r="H3001" t="s">
        <v>61</v>
      </c>
      <c r="I3001" t="s">
        <v>62</v>
      </c>
      <c r="J3001" t="s">
        <v>2054</v>
      </c>
      <c r="K3001" t="s">
        <v>36</v>
      </c>
      <c r="L3001" t="s">
        <v>70</v>
      </c>
      <c r="M3001" t="s">
        <v>98</v>
      </c>
      <c r="N3001" t="s">
        <v>28</v>
      </c>
      <c r="O3001" t="s">
        <v>39</v>
      </c>
      <c r="P3001" t="s">
        <v>1234</v>
      </c>
      <c r="Q3001">
        <v>0</v>
      </c>
      <c r="R3001">
        <v>259</v>
      </c>
      <c r="S3001">
        <v>47</v>
      </c>
      <c r="T3001">
        <v>5</v>
      </c>
      <c r="U3001" t="b">
        <v>1</v>
      </c>
    </row>
    <row r="3002" spans="1:21" x14ac:dyDescent="0.25">
      <c r="A3002" t="s">
        <v>4416</v>
      </c>
      <c r="B3002" s="1">
        <v>41952</v>
      </c>
      <c r="C3002">
        <v>9</v>
      </c>
      <c r="D3002">
        <v>11</v>
      </c>
      <c r="E3002">
        <v>2014</v>
      </c>
      <c r="F3002" s="1">
        <v>41952</v>
      </c>
      <c r="G3002" t="s">
        <v>2059</v>
      </c>
      <c r="H3002" t="s">
        <v>61</v>
      </c>
      <c r="I3002" t="s">
        <v>62</v>
      </c>
      <c r="J3002" t="s">
        <v>2054</v>
      </c>
      <c r="K3002" t="s">
        <v>36</v>
      </c>
      <c r="L3002" t="s">
        <v>70</v>
      </c>
      <c r="M3002" t="s">
        <v>98</v>
      </c>
      <c r="N3002" t="s">
        <v>28</v>
      </c>
      <c r="O3002" t="s">
        <v>183</v>
      </c>
      <c r="P3002" t="s">
        <v>4418</v>
      </c>
      <c r="Q3002">
        <v>0</v>
      </c>
      <c r="R3002">
        <v>33</v>
      </c>
      <c r="S3002">
        <v>1</v>
      </c>
      <c r="T3002">
        <v>2</v>
      </c>
      <c r="U3002" t="b">
        <v>0</v>
      </c>
    </row>
    <row r="3003" spans="1:21" x14ac:dyDescent="0.25">
      <c r="A3003" t="s">
        <v>4419</v>
      </c>
      <c r="B3003" s="1">
        <v>41952</v>
      </c>
      <c r="C3003">
        <v>9</v>
      </c>
      <c r="D3003">
        <v>11</v>
      </c>
      <c r="E3003">
        <v>2014</v>
      </c>
      <c r="F3003" s="1">
        <v>41952</v>
      </c>
      <c r="G3003" t="s">
        <v>4420</v>
      </c>
      <c r="H3003" t="s">
        <v>33</v>
      </c>
      <c r="I3003" t="s">
        <v>34</v>
      </c>
      <c r="J3003" t="s">
        <v>770</v>
      </c>
      <c r="K3003" t="s">
        <v>36</v>
      </c>
      <c r="L3003" t="s">
        <v>70</v>
      </c>
      <c r="M3003" t="s">
        <v>27</v>
      </c>
      <c r="N3003" t="s">
        <v>28</v>
      </c>
      <c r="O3003" t="s">
        <v>48</v>
      </c>
      <c r="P3003" t="s">
        <v>3361</v>
      </c>
      <c r="Q3003">
        <v>0</v>
      </c>
      <c r="R3003">
        <v>148</v>
      </c>
      <c r="S3003">
        <v>24</v>
      </c>
      <c r="T3003">
        <v>3</v>
      </c>
      <c r="U3003" t="b">
        <v>0</v>
      </c>
    </row>
    <row r="3004" spans="1:21" x14ac:dyDescent="0.25">
      <c r="A3004" t="s">
        <v>4419</v>
      </c>
      <c r="B3004" s="1">
        <v>41952</v>
      </c>
      <c r="C3004">
        <v>9</v>
      </c>
      <c r="D3004">
        <v>11</v>
      </c>
      <c r="E3004">
        <v>2014</v>
      </c>
      <c r="F3004" s="1">
        <v>41952</v>
      </c>
      <c r="G3004" t="s">
        <v>4420</v>
      </c>
      <c r="H3004" t="s">
        <v>33</v>
      </c>
      <c r="I3004" t="s">
        <v>34</v>
      </c>
      <c r="J3004" t="s">
        <v>770</v>
      </c>
      <c r="K3004" t="s">
        <v>36</v>
      </c>
      <c r="L3004" t="s">
        <v>70</v>
      </c>
      <c r="M3004" t="s">
        <v>27</v>
      </c>
      <c r="N3004" t="s">
        <v>28</v>
      </c>
      <c r="O3004" t="s">
        <v>39</v>
      </c>
      <c r="P3004" t="s">
        <v>3341</v>
      </c>
      <c r="Q3004">
        <v>0</v>
      </c>
      <c r="R3004">
        <v>24</v>
      </c>
      <c r="S3004">
        <v>1</v>
      </c>
      <c r="T3004">
        <v>4</v>
      </c>
      <c r="U3004" t="b">
        <v>0</v>
      </c>
    </row>
    <row r="3005" spans="1:21" x14ac:dyDescent="0.25">
      <c r="A3005" t="s">
        <v>4419</v>
      </c>
      <c r="B3005" s="1">
        <v>41952</v>
      </c>
      <c r="C3005">
        <v>9</v>
      </c>
      <c r="D3005">
        <v>11</v>
      </c>
      <c r="E3005">
        <v>2014</v>
      </c>
      <c r="F3005" s="1">
        <v>41952</v>
      </c>
      <c r="G3005" t="s">
        <v>4420</v>
      </c>
      <c r="H3005" t="s">
        <v>33</v>
      </c>
      <c r="I3005" t="s">
        <v>34</v>
      </c>
      <c r="J3005" t="s">
        <v>770</v>
      </c>
      <c r="K3005" t="s">
        <v>36</v>
      </c>
      <c r="L3005" t="s">
        <v>70</v>
      </c>
      <c r="M3005" t="s">
        <v>27</v>
      </c>
      <c r="N3005" t="s">
        <v>56</v>
      </c>
      <c r="O3005" t="s">
        <v>81</v>
      </c>
      <c r="P3005" t="s">
        <v>2973</v>
      </c>
      <c r="Q3005">
        <v>0</v>
      </c>
      <c r="R3005">
        <v>513</v>
      </c>
      <c r="S3005">
        <v>215</v>
      </c>
      <c r="T3005">
        <v>2</v>
      </c>
      <c r="U3005" t="b">
        <v>0</v>
      </c>
    </row>
    <row r="3006" spans="1:21" x14ac:dyDescent="0.25">
      <c r="A3006" t="s">
        <v>4421</v>
      </c>
      <c r="B3006" s="1">
        <v>41952</v>
      </c>
      <c r="C3006">
        <v>9</v>
      </c>
      <c r="D3006">
        <v>11</v>
      </c>
      <c r="E3006">
        <v>2014</v>
      </c>
      <c r="F3006" s="1">
        <v>41952</v>
      </c>
      <c r="G3006" t="s">
        <v>3418</v>
      </c>
      <c r="H3006" t="s">
        <v>33</v>
      </c>
      <c r="I3006" t="s">
        <v>234</v>
      </c>
      <c r="J3006" t="s">
        <v>354</v>
      </c>
      <c r="K3006" t="s">
        <v>36</v>
      </c>
      <c r="L3006" t="s">
        <v>70</v>
      </c>
      <c r="M3006" t="s">
        <v>98</v>
      </c>
      <c r="N3006" t="s">
        <v>71</v>
      </c>
      <c r="O3006" t="s">
        <v>74</v>
      </c>
      <c r="P3006" t="s">
        <v>4422</v>
      </c>
      <c r="Q3006">
        <v>0</v>
      </c>
      <c r="R3006">
        <v>719</v>
      </c>
      <c r="S3006">
        <v>303</v>
      </c>
      <c r="T3006">
        <v>6</v>
      </c>
      <c r="U3006" t="b">
        <v>0</v>
      </c>
    </row>
    <row r="3007" spans="1:21" x14ac:dyDescent="0.25">
      <c r="A3007" t="s">
        <v>4421</v>
      </c>
      <c r="B3007" s="1">
        <v>41952</v>
      </c>
      <c r="C3007">
        <v>9</v>
      </c>
      <c r="D3007">
        <v>11</v>
      </c>
      <c r="E3007">
        <v>2014</v>
      </c>
      <c r="F3007" s="1">
        <v>41952</v>
      </c>
      <c r="G3007" t="s">
        <v>3418</v>
      </c>
      <c r="H3007" t="s">
        <v>33</v>
      </c>
      <c r="I3007" t="s">
        <v>234</v>
      </c>
      <c r="J3007" t="s">
        <v>354</v>
      </c>
      <c r="K3007" t="s">
        <v>36</v>
      </c>
      <c r="L3007" t="s">
        <v>70</v>
      </c>
      <c r="M3007" t="s">
        <v>98</v>
      </c>
      <c r="N3007" t="s">
        <v>28</v>
      </c>
      <c r="O3007" t="s">
        <v>111</v>
      </c>
      <c r="P3007" t="s">
        <v>2843</v>
      </c>
      <c r="Q3007">
        <v>0</v>
      </c>
      <c r="R3007">
        <v>57</v>
      </c>
      <c r="S3007">
        <v>28</v>
      </c>
      <c r="T3007">
        <v>2</v>
      </c>
      <c r="U3007" t="b">
        <v>0</v>
      </c>
    </row>
    <row r="3008" spans="1:21" x14ac:dyDescent="0.25">
      <c r="A3008" t="s">
        <v>4423</v>
      </c>
      <c r="B3008" s="1">
        <v>41952</v>
      </c>
      <c r="C3008">
        <v>9</v>
      </c>
      <c r="D3008">
        <v>11</v>
      </c>
      <c r="E3008">
        <v>2014</v>
      </c>
      <c r="F3008" s="1">
        <v>41952</v>
      </c>
      <c r="G3008" t="s">
        <v>214</v>
      </c>
      <c r="H3008" t="s">
        <v>67</v>
      </c>
      <c r="I3008" t="s">
        <v>68</v>
      </c>
      <c r="J3008" t="s">
        <v>1399</v>
      </c>
      <c r="K3008" t="s">
        <v>25</v>
      </c>
      <c r="L3008" t="s">
        <v>26</v>
      </c>
      <c r="M3008" t="s">
        <v>27</v>
      </c>
      <c r="N3008" t="s">
        <v>28</v>
      </c>
      <c r="O3008" t="s">
        <v>48</v>
      </c>
      <c r="P3008" t="s">
        <v>2113</v>
      </c>
      <c r="Q3008">
        <v>0</v>
      </c>
      <c r="R3008">
        <v>244</v>
      </c>
      <c r="S3008">
        <v>71</v>
      </c>
      <c r="T3008">
        <v>5</v>
      </c>
      <c r="U3008" t="b">
        <v>0</v>
      </c>
    </row>
    <row r="3009" spans="1:21" x14ac:dyDescent="0.25">
      <c r="A3009" t="s">
        <v>4423</v>
      </c>
      <c r="B3009" s="1">
        <v>41952</v>
      </c>
      <c r="C3009">
        <v>9</v>
      </c>
      <c r="D3009">
        <v>11</v>
      </c>
      <c r="E3009">
        <v>2014</v>
      </c>
      <c r="F3009" s="1">
        <v>41952</v>
      </c>
      <c r="G3009" t="s">
        <v>214</v>
      </c>
      <c r="H3009" t="s">
        <v>67</v>
      </c>
      <c r="I3009" t="s">
        <v>68</v>
      </c>
      <c r="J3009" t="s">
        <v>1399</v>
      </c>
      <c r="K3009" t="s">
        <v>25</v>
      </c>
      <c r="L3009" t="s">
        <v>26</v>
      </c>
      <c r="M3009" t="s">
        <v>27</v>
      </c>
      <c r="N3009" t="s">
        <v>28</v>
      </c>
      <c r="O3009" t="s">
        <v>54</v>
      </c>
      <c r="P3009" t="s">
        <v>2366</v>
      </c>
      <c r="Q3009">
        <v>0</v>
      </c>
      <c r="R3009">
        <v>21</v>
      </c>
      <c r="S3009">
        <v>5</v>
      </c>
      <c r="T3009">
        <v>2</v>
      </c>
      <c r="U3009" t="b">
        <v>0</v>
      </c>
    </row>
    <row r="3010" spans="1:21" x14ac:dyDescent="0.25">
      <c r="A3010" t="s">
        <v>4424</v>
      </c>
      <c r="B3010" s="1">
        <v>41952</v>
      </c>
      <c r="C3010">
        <v>9</v>
      </c>
      <c r="D3010">
        <v>11</v>
      </c>
      <c r="E3010">
        <v>2014</v>
      </c>
      <c r="F3010" s="1">
        <v>41952</v>
      </c>
      <c r="G3010" t="s">
        <v>2766</v>
      </c>
      <c r="H3010" t="s">
        <v>293</v>
      </c>
      <c r="I3010" t="s">
        <v>1319</v>
      </c>
      <c r="J3010" t="s">
        <v>4425</v>
      </c>
      <c r="K3010" t="s">
        <v>36</v>
      </c>
      <c r="L3010" t="s">
        <v>26</v>
      </c>
      <c r="M3010" t="s">
        <v>38</v>
      </c>
      <c r="N3010" t="s">
        <v>28</v>
      </c>
      <c r="O3010" t="s">
        <v>90</v>
      </c>
      <c r="P3010" t="s">
        <v>2856</v>
      </c>
      <c r="Q3010">
        <v>1</v>
      </c>
      <c r="R3010">
        <v>97</v>
      </c>
      <c r="S3010">
        <v>-62</v>
      </c>
      <c r="T3010">
        <v>2</v>
      </c>
      <c r="U3010" t="b">
        <v>0</v>
      </c>
    </row>
    <row r="3011" spans="1:21" x14ac:dyDescent="0.25">
      <c r="A3011" t="s">
        <v>4426</v>
      </c>
      <c r="B3011" s="1">
        <v>41952</v>
      </c>
      <c r="C3011">
        <v>9</v>
      </c>
      <c r="D3011">
        <v>11</v>
      </c>
      <c r="E3011">
        <v>2014</v>
      </c>
      <c r="F3011" s="1">
        <v>41952</v>
      </c>
      <c r="G3011" t="s">
        <v>1924</v>
      </c>
      <c r="H3011" t="s">
        <v>33</v>
      </c>
      <c r="I3011" t="s">
        <v>34</v>
      </c>
      <c r="J3011" t="s">
        <v>928</v>
      </c>
      <c r="K3011" t="s">
        <v>36</v>
      </c>
      <c r="L3011" t="s">
        <v>37</v>
      </c>
      <c r="M3011" t="s">
        <v>38</v>
      </c>
      <c r="N3011" t="s">
        <v>56</v>
      </c>
      <c r="O3011" t="s">
        <v>81</v>
      </c>
      <c r="P3011" t="s">
        <v>4301</v>
      </c>
      <c r="Q3011">
        <v>0</v>
      </c>
      <c r="R3011">
        <v>193</v>
      </c>
      <c r="S3011">
        <v>33</v>
      </c>
      <c r="T3011">
        <v>5</v>
      </c>
      <c r="U3011" t="b">
        <v>0</v>
      </c>
    </row>
    <row r="3012" spans="1:21" x14ac:dyDescent="0.25">
      <c r="A3012" t="s">
        <v>4426</v>
      </c>
      <c r="B3012" s="1">
        <v>41952</v>
      </c>
      <c r="C3012">
        <v>9</v>
      </c>
      <c r="D3012">
        <v>11</v>
      </c>
      <c r="E3012">
        <v>2014</v>
      </c>
      <c r="F3012" s="1">
        <v>41952</v>
      </c>
      <c r="G3012" t="s">
        <v>1924</v>
      </c>
      <c r="H3012" t="s">
        <v>33</v>
      </c>
      <c r="I3012" t="s">
        <v>34</v>
      </c>
      <c r="J3012" t="s">
        <v>928</v>
      </c>
      <c r="K3012" t="s">
        <v>36</v>
      </c>
      <c r="L3012" t="s">
        <v>37</v>
      </c>
      <c r="M3012" t="s">
        <v>38</v>
      </c>
      <c r="N3012" t="s">
        <v>56</v>
      </c>
      <c r="O3012" t="s">
        <v>104</v>
      </c>
      <c r="P3012" t="s">
        <v>4427</v>
      </c>
      <c r="Q3012">
        <v>0</v>
      </c>
      <c r="R3012">
        <v>336</v>
      </c>
      <c r="S3012">
        <v>44</v>
      </c>
      <c r="T3012">
        <v>2</v>
      </c>
      <c r="U3012" t="b">
        <v>1</v>
      </c>
    </row>
    <row r="3013" spans="1:21" x14ac:dyDescent="0.25">
      <c r="A3013" t="s">
        <v>4428</v>
      </c>
      <c r="B3013" s="1">
        <v>41952</v>
      </c>
      <c r="C3013">
        <v>9</v>
      </c>
      <c r="D3013">
        <v>11</v>
      </c>
      <c r="E3013">
        <v>2014</v>
      </c>
      <c r="F3013" s="1">
        <v>41952</v>
      </c>
      <c r="G3013" t="s">
        <v>214</v>
      </c>
      <c r="H3013" t="s">
        <v>61</v>
      </c>
      <c r="I3013" t="s">
        <v>326</v>
      </c>
      <c r="J3013" t="s">
        <v>3605</v>
      </c>
      <c r="K3013" t="s">
        <v>36</v>
      </c>
      <c r="L3013" t="s">
        <v>26</v>
      </c>
      <c r="M3013" t="s">
        <v>38</v>
      </c>
      <c r="N3013" t="s">
        <v>56</v>
      </c>
      <c r="O3013" t="s">
        <v>185</v>
      </c>
      <c r="P3013" t="s">
        <v>2673</v>
      </c>
      <c r="Q3013">
        <v>0</v>
      </c>
      <c r="R3013">
        <v>407</v>
      </c>
      <c r="S3013">
        <v>139</v>
      </c>
      <c r="T3013">
        <v>2</v>
      </c>
      <c r="U3013" t="b">
        <v>0</v>
      </c>
    </row>
    <row r="3014" spans="1:21" x14ac:dyDescent="0.25">
      <c r="A3014" t="s">
        <v>4429</v>
      </c>
      <c r="B3014" s="1">
        <v>41952</v>
      </c>
      <c r="C3014">
        <v>9</v>
      </c>
      <c r="D3014">
        <v>11</v>
      </c>
      <c r="E3014">
        <v>2014</v>
      </c>
      <c r="F3014" s="1">
        <v>41952</v>
      </c>
      <c r="G3014" t="s">
        <v>4430</v>
      </c>
      <c r="H3014" t="s">
        <v>67</v>
      </c>
      <c r="I3014" t="s">
        <v>68</v>
      </c>
      <c r="J3014" t="s">
        <v>4431</v>
      </c>
      <c r="K3014" t="s">
        <v>25</v>
      </c>
      <c r="L3014" t="s">
        <v>37</v>
      </c>
      <c r="M3014" t="s">
        <v>38</v>
      </c>
      <c r="N3014" t="s">
        <v>28</v>
      </c>
      <c r="O3014" t="s">
        <v>54</v>
      </c>
      <c r="P3014" t="s">
        <v>952</v>
      </c>
      <c r="Q3014">
        <v>0</v>
      </c>
      <c r="R3014">
        <v>844</v>
      </c>
      <c r="S3014">
        <v>8</v>
      </c>
      <c r="T3014">
        <v>6</v>
      </c>
      <c r="U3014" t="b">
        <v>1</v>
      </c>
    </row>
    <row r="3015" spans="1:21" x14ac:dyDescent="0.25">
      <c r="A3015" t="s">
        <v>4432</v>
      </c>
      <c r="B3015" s="1">
        <v>41952</v>
      </c>
      <c r="C3015">
        <v>9</v>
      </c>
      <c r="D3015">
        <v>11</v>
      </c>
      <c r="E3015">
        <v>2014</v>
      </c>
      <c r="F3015" s="1">
        <v>41952</v>
      </c>
      <c r="G3015" t="s">
        <v>1440</v>
      </c>
      <c r="H3015" t="s">
        <v>33</v>
      </c>
      <c r="I3015" t="s">
        <v>189</v>
      </c>
      <c r="J3015" t="s">
        <v>35</v>
      </c>
      <c r="K3015" t="s">
        <v>36</v>
      </c>
      <c r="L3015" t="s">
        <v>70</v>
      </c>
      <c r="M3015" t="s">
        <v>38</v>
      </c>
      <c r="N3015" t="s">
        <v>28</v>
      </c>
      <c r="O3015" t="s">
        <v>183</v>
      </c>
      <c r="P3015" t="s">
        <v>803</v>
      </c>
      <c r="Q3015">
        <v>0</v>
      </c>
      <c r="R3015">
        <v>134</v>
      </c>
      <c r="S3015">
        <v>56</v>
      </c>
      <c r="T3015">
        <v>5</v>
      </c>
      <c r="U3015" t="b">
        <v>1</v>
      </c>
    </row>
    <row r="3016" spans="1:21" x14ac:dyDescent="0.25">
      <c r="A3016" t="s">
        <v>4433</v>
      </c>
      <c r="B3016" s="1">
        <v>41953</v>
      </c>
      <c r="C3016">
        <v>10</v>
      </c>
      <c r="D3016">
        <v>11</v>
      </c>
      <c r="E3016">
        <v>2014</v>
      </c>
      <c r="F3016" s="1">
        <v>41953</v>
      </c>
      <c r="G3016" t="s">
        <v>1510</v>
      </c>
      <c r="H3016" t="s">
        <v>67</v>
      </c>
      <c r="I3016" t="s">
        <v>68</v>
      </c>
      <c r="J3016" t="s">
        <v>255</v>
      </c>
      <c r="K3016" t="s">
        <v>25</v>
      </c>
      <c r="L3016" t="s">
        <v>26</v>
      </c>
      <c r="M3016" t="s">
        <v>38</v>
      </c>
      <c r="N3016" t="s">
        <v>28</v>
      </c>
      <c r="O3016" t="s">
        <v>54</v>
      </c>
      <c r="P3016" t="s">
        <v>2331</v>
      </c>
      <c r="Q3016">
        <v>0</v>
      </c>
      <c r="R3016">
        <v>261</v>
      </c>
      <c r="S3016">
        <v>49</v>
      </c>
      <c r="T3016">
        <v>6</v>
      </c>
      <c r="U3016" t="b">
        <v>1</v>
      </c>
    </row>
    <row r="3017" spans="1:21" x14ac:dyDescent="0.25">
      <c r="A3017" t="s">
        <v>4434</v>
      </c>
      <c r="B3017" s="1">
        <v>41954</v>
      </c>
      <c r="C3017">
        <v>11</v>
      </c>
      <c r="D3017">
        <v>11</v>
      </c>
      <c r="E3017">
        <v>2014</v>
      </c>
      <c r="F3017" s="1">
        <v>41954</v>
      </c>
      <c r="G3017" t="s">
        <v>3308</v>
      </c>
      <c r="H3017" t="s">
        <v>33</v>
      </c>
      <c r="I3017" t="s">
        <v>34</v>
      </c>
      <c r="J3017" t="s">
        <v>4435</v>
      </c>
      <c r="K3017" t="s">
        <v>36</v>
      </c>
      <c r="L3017" t="s">
        <v>37</v>
      </c>
      <c r="M3017" t="s">
        <v>27</v>
      </c>
      <c r="N3017" t="s">
        <v>56</v>
      </c>
      <c r="O3017" t="s">
        <v>104</v>
      </c>
      <c r="P3017" t="s">
        <v>677</v>
      </c>
      <c r="Q3017">
        <v>0</v>
      </c>
      <c r="R3017">
        <v>835</v>
      </c>
      <c r="S3017">
        <v>267</v>
      </c>
      <c r="T3017">
        <v>5</v>
      </c>
      <c r="U3017" t="b">
        <v>1</v>
      </c>
    </row>
    <row r="3018" spans="1:21" x14ac:dyDescent="0.25">
      <c r="A3018" t="s">
        <v>4436</v>
      </c>
      <c r="B3018" s="1">
        <v>41954</v>
      </c>
      <c r="C3018">
        <v>11</v>
      </c>
      <c r="D3018">
        <v>11</v>
      </c>
      <c r="E3018">
        <v>2014</v>
      </c>
      <c r="F3018" s="1">
        <v>41954</v>
      </c>
      <c r="G3018" t="s">
        <v>546</v>
      </c>
      <c r="H3018" t="s">
        <v>33</v>
      </c>
      <c r="I3018" t="s">
        <v>34</v>
      </c>
      <c r="J3018" t="s">
        <v>35</v>
      </c>
      <c r="K3018" t="s">
        <v>36</v>
      </c>
      <c r="L3018" t="s">
        <v>26</v>
      </c>
      <c r="M3018" t="s">
        <v>38</v>
      </c>
      <c r="N3018" t="s">
        <v>71</v>
      </c>
      <c r="O3018" t="s">
        <v>74</v>
      </c>
      <c r="P3018" t="s">
        <v>4437</v>
      </c>
      <c r="Q3018">
        <v>0</v>
      </c>
      <c r="R3018">
        <v>112</v>
      </c>
      <c r="S3018">
        <v>15</v>
      </c>
      <c r="T3018">
        <v>2</v>
      </c>
      <c r="U3018" t="b">
        <v>0</v>
      </c>
    </row>
    <row r="3019" spans="1:21" x14ac:dyDescent="0.25">
      <c r="A3019" t="s">
        <v>4438</v>
      </c>
      <c r="B3019" s="1">
        <v>41954</v>
      </c>
      <c r="C3019">
        <v>11</v>
      </c>
      <c r="D3019">
        <v>11</v>
      </c>
      <c r="E3019">
        <v>2014</v>
      </c>
      <c r="F3019" s="1">
        <v>41954</v>
      </c>
      <c r="G3019" t="s">
        <v>788</v>
      </c>
      <c r="H3019" t="s">
        <v>61</v>
      </c>
      <c r="I3019" t="s">
        <v>450</v>
      </c>
      <c r="J3019" t="s">
        <v>661</v>
      </c>
      <c r="K3019" t="s">
        <v>36</v>
      </c>
      <c r="L3019" t="s">
        <v>26</v>
      </c>
      <c r="M3019" t="s">
        <v>38</v>
      </c>
      <c r="N3019" t="s">
        <v>28</v>
      </c>
      <c r="O3019" t="s">
        <v>48</v>
      </c>
      <c r="P3019" t="s">
        <v>582</v>
      </c>
      <c r="Q3019">
        <v>0</v>
      </c>
      <c r="R3019">
        <v>27</v>
      </c>
      <c r="S3019">
        <v>12</v>
      </c>
      <c r="T3019">
        <v>1</v>
      </c>
      <c r="U3019" t="b">
        <v>1</v>
      </c>
    </row>
    <row r="3020" spans="1:21" x14ac:dyDescent="0.25">
      <c r="A3020" t="s">
        <v>4438</v>
      </c>
      <c r="B3020" s="1">
        <v>41954</v>
      </c>
      <c r="C3020">
        <v>11</v>
      </c>
      <c r="D3020">
        <v>11</v>
      </c>
      <c r="E3020">
        <v>2014</v>
      </c>
      <c r="F3020" s="1">
        <v>41954</v>
      </c>
      <c r="G3020" t="s">
        <v>788</v>
      </c>
      <c r="H3020" t="s">
        <v>61</v>
      </c>
      <c r="I3020" t="s">
        <v>450</v>
      </c>
      <c r="J3020" t="s">
        <v>661</v>
      </c>
      <c r="K3020" t="s">
        <v>36</v>
      </c>
      <c r="L3020" t="s">
        <v>26</v>
      </c>
      <c r="M3020" t="s">
        <v>38</v>
      </c>
      <c r="N3020" t="s">
        <v>56</v>
      </c>
      <c r="O3020" t="s">
        <v>57</v>
      </c>
      <c r="P3020" t="s">
        <v>1749</v>
      </c>
      <c r="Q3020">
        <v>0</v>
      </c>
      <c r="R3020">
        <v>314</v>
      </c>
      <c r="S3020">
        <v>-41</v>
      </c>
      <c r="T3020">
        <v>3</v>
      </c>
      <c r="U3020" t="b">
        <v>1</v>
      </c>
    </row>
    <row r="3021" spans="1:21" x14ac:dyDescent="0.25">
      <c r="A3021" t="s">
        <v>4439</v>
      </c>
      <c r="B3021" s="1">
        <v>41954</v>
      </c>
      <c r="C3021">
        <v>11</v>
      </c>
      <c r="D3021">
        <v>11</v>
      </c>
      <c r="E3021">
        <v>2014</v>
      </c>
      <c r="F3021" s="1">
        <v>41954</v>
      </c>
      <c r="G3021" t="s">
        <v>4440</v>
      </c>
      <c r="H3021" t="s">
        <v>120</v>
      </c>
      <c r="I3021" t="s">
        <v>1582</v>
      </c>
      <c r="J3021" t="s">
        <v>4441</v>
      </c>
      <c r="K3021" t="s">
        <v>47</v>
      </c>
      <c r="L3021" t="s">
        <v>70</v>
      </c>
      <c r="M3021" t="s">
        <v>38</v>
      </c>
      <c r="N3021" t="s">
        <v>28</v>
      </c>
      <c r="O3021" t="s">
        <v>29</v>
      </c>
      <c r="P3021" t="s">
        <v>1069</v>
      </c>
      <c r="Q3021">
        <v>0</v>
      </c>
      <c r="R3021">
        <v>57</v>
      </c>
      <c r="S3021">
        <v>27</v>
      </c>
      <c r="T3021">
        <v>2</v>
      </c>
      <c r="U3021" t="b">
        <v>0</v>
      </c>
    </row>
    <row r="3022" spans="1:21" x14ac:dyDescent="0.25">
      <c r="A3022" t="s">
        <v>4439</v>
      </c>
      <c r="B3022" s="1">
        <v>41954</v>
      </c>
      <c r="C3022">
        <v>11</v>
      </c>
      <c r="D3022">
        <v>11</v>
      </c>
      <c r="E3022">
        <v>2014</v>
      </c>
      <c r="F3022" s="1">
        <v>41954</v>
      </c>
      <c r="G3022" t="s">
        <v>4440</v>
      </c>
      <c r="H3022" t="s">
        <v>120</v>
      </c>
      <c r="I3022" t="s">
        <v>1582</v>
      </c>
      <c r="J3022" t="s">
        <v>4441</v>
      </c>
      <c r="K3022" t="s">
        <v>47</v>
      </c>
      <c r="L3022" t="s">
        <v>70</v>
      </c>
      <c r="M3022" t="s">
        <v>38</v>
      </c>
      <c r="N3022" t="s">
        <v>28</v>
      </c>
      <c r="O3022" t="s">
        <v>54</v>
      </c>
      <c r="P3022" t="s">
        <v>774</v>
      </c>
      <c r="Q3022">
        <v>0</v>
      </c>
      <c r="R3022">
        <v>103</v>
      </c>
      <c r="S3022">
        <v>46</v>
      </c>
      <c r="T3022">
        <v>2</v>
      </c>
      <c r="U3022" t="b">
        <v>0</v>
      </c>
    </row>
    <row r="3023" spans="1:21" x14ac:dyDescent="0.25">
      <c r="A3023" t="s">
        <v>4442</v>
      </c>
      <c r="B3023" s="1">
        <v>41954</v>
      </c>
      <c r="C3023">
        <v>11</v>
      </c>
      <c r="D3023">
        <v>11</v>
      </c>
      <c r="E3023">
        <v>2014</v>
      </c>
      <c r="F3023" s="1">
        <v>41954</v>
      </c>
      <c r="G3023" t="s">
        <v>683</v>
      </c>
      <c r="H3023" t="s">
        <v>61</v>
      </c>
      <c r="I3023" t="s">
        <v>62</v>
      </c>
      <c r="J3023" t="s">
        <v>259</v>
      </c>
      <c r="K3023" t="s">
        <v>36</v>
      </c>
      <c r="L3023" t="s">
        <v>37</v>
      </c>
      <c r="M3023" t="s">
        <v>38</v>
      </c>
      <c r="N3023" t="s">
        <v>28</v>
      </c>
      <c r="O3023" t="s">
        <v>151</v>
      </c>
      <c r="P3023" t="s">
        <v>3025</v>
      </c>
      <c r="Q3023">
        <v>1</v>
      </c>
      <c r="R3023">
        <v>21</v>
      </c>
      <c r="S3023">
        <v>-13</v>
      </c>
      <c r="T3023">
        <v>3</v>
      </c>
      <c r="U3023" t="b">
        <v>0</v>
      </c>
    </row>
    <row r="3024" spans="1:21" x14ac:dyDescent="0.25">
      <c r="A3024" t="s">
        <v>4442</v>
      </c>
      <c r="B3024" s="1">
        <v>41954</v>
      </c>
      <c r="C3024">
        <v>11</v>
      </c>
      <c r="D3024">
        <v>11</v>
      </c>
      <c r="E3024">
        <v>2014</v>
      </c>
      <c r="F3024" s="1">
        <v>41954</v>
      </c>
      <c r="G3024" t="s">
        <v>683</v>
      </c>
      <c r="H3024" t="s">
        <v>61</v>
      </c>
      <c r="I3024" t="s">
        <v>62</v>
      </c>
      <c r="J3024" t="s">
        <v>259</v>
      </c>
      <c r="K3024" t="s">
        <v>36</v>
      </c>
      <c r="L3024" t="s">
        <v>37</v>
      </c>
      <c r="M3024" t="s">
        <v>38</v>
      </c>
      <c r="N3024" t="s">
        <v>28</v>
      </c>
      <c r="O3024" t="s">
        <v>151</v>
      </c>
      <c r="P3024" t="s">
        <v>2116</v>
      </c>
      <c r="Q3024">
        <v>1</v>
      </c>
      <c r="R3024">
        <v>34</v>
      </c>
      <c r="S3024">
        <v>-6</v>
      </c>
      <c r="T3024">
        <v>4</v>
      </c>
      <c r="U3024" t="b">
        <v>1</v>
      </c>
    </row>
    <row r="3025" spans="1:21" x14ac:dyDescent="0.25">
      <c r="A3025" t="s">
        <v>4443</v>
      </c>
      <c r="B3025" s="1">
        <v>41955</v>
      </c>
      <c r="C3025">
        <v>12</v>
      </c>
      <c r="D3025">
        <v>11</v>
      </c>
      <c r="E3025">
        <v>2014</v>
      </c>
      <c r="F3025" s="1">
        <v>41955</v>
      </c>
      <c r="G3025" t="s">
        <v>571</v>
      </c>
      <c r="H3025" t="s">
        <v>67</v>
      </c>
      <c r="I3025" t="s">
        <v>68</v>
      </c>
      <c r="J3025" t="s">
        <v>1089</v>
      </c>
      <c r="K3025" t="s">
        <v>25</v>
      </c>
      <c r="L3025" t="s">
        <v>37</v>
      </c>
      <c r="M3025" t="s">
        <v>268</v>
      </c>
      <c r="N3025" t="s">
        <v>56</v>
      </c>
      <c r="O3025" t="s">
        <v>185</v>
      </c>
      <c r="P3025" t="s">
        <v>2885</v>
      </c>
      <c r="Q3025">
        <v>1</v>
      </c>
      <c r="R3025">
        <v>1145</v>
      </c>
      <c r="S3025">
        <v>-687</v>
      </c>
      <c r="T3025">
        <v>6</v>
      </c>
      <c r="U3025" t="b">
        <v>0</v>
      </c>
    </row>
    <row r="3026" spans="1:21" x14ac:dyDescent="0.25">
      <c r="A3026" t="s">
        <v>4444</v>
      </c>
      <c r="B3026" s="1">
        <v>41955</v>
      </c>
      <c r="C3026">
        <v>12</v>
      </c>
      <c r="D3026">
        <v>11</v>
      </c>
      <c r="E3026">
        <v>2014</v>
      </c>
      <c r="F3026" s="1">
        <v>41955</v>
      </c>
      <c r="G3026" t="s">
        <v>1816</v>
      </c>
      <c r="H3026" t="s">
        <v>67</v>
      </c>
      <c r="I3026" t="s">
        <v>68</v>
      </c>
      <c r="J3026" t="s">
        <v>4445</v>
      </c>
      <c r="K3026" t="s">
        <v>25</v>
      </c>
      <c r="L3026" t="s">
        <v>37</v>
      </c>
      <c r="M3026" t="s">
        <v>27</v>
      </c>
      <c r="N3026" t="s">
        <v>71</v>
      </c>
      <c r="O3026" t="s">
        <v>72</v>
      </c>
      <c r="P3026" t="s">
        <v>3750</v>
      </c>
      <c r="Q3026">
        <v>0</v>
      </c>
      <c r="R3026">
        <v>284</v>
      </c>
      <c r="S3026">
        <v>45</v>
      </c>
      <c r="T3026">
        <v>2</v>
      </c>
      <c r="U3026" t="b">
        <v>1</v>
      </c>
    </row>
    <row r="3027" spans="1:21" x14ac:dyDescent="0.25">
      <c r="A3027" t="s">
        <v>4444</v>
      </c>
      <c r="B3027" s="1">
        <v>41955</v>
      </c>
      <c r="C3027">
        <v>12</v>
      </c>
      <c r="D3027">
        <v>11</v>
      </c>
      <c r="E3027">
        <v>2014</v>
      </c>
      <c r="F3027" s="1">
        <v>41955</v>
      </c>
      <c r="G3027" t="s">
        <v>1816</v>
      </c>
      <c r="H3027" t="s">
        <v>67</v>
      </c>
      <c r="I3027" t="s">
        <v>68</v>
      </c>
      <c r="J3027" t="s">
        <v>4445</v>
      </c>
      <c r="K3027" t="s">
        <v>25</v>
      </c>
      <c r="L3027" t="s">
        <v>37</v>
      </c>
      <c r="M3027" t="s">
        <v>27</v>
      </c>
      <c r="N3027" t="s">
        <v>28</v>
      </c>
      <c r="O3027" t="s">
        <v>39</v>
      </c>
      <c r="P3027" t="s">
        <v>2213</v>
      </c>
      <c r="Q3027">
        <v>0</v>
      </c>
      <c r="R3027">
        <v>12</v>
      </c>
      <c r="S3027">
        <v>1</v>
      </c>
      <c r="T3027">
        <v>2</v>
      </c>
      <c r="U3027" t="b">
        <v>0</v>
      </c>
    </row>
    <row r="3028" spans="1:21" x14ac:dyDescent="0.25">
      <c r="A3028" t="s">
        <v>4444</v>
      </c>
      <c r="B3028" s="1">
        <v>41955</v>
      </c>
      <c r="C3028">
        <v>12</v>
      </c>
      <c r="D3028">
        <v>11</v>
      </c>
      <c r="E3028">
        <v>2014</v>
      </c>
      <c r="F3028" s="1">
        <v>41955</v>
      </c>
      <c r="G3028" t="s">
        <v>1816</v>
      </c>
      <c r="H3028" t="s">
        <v>67</v>
      </c>
      <c r="I3028" t="s">
        <v>68</v>
      </c>
      <c r="J3028" t="s">
        <v>4445</v>
      </c>
      <c r="K3028" t="s">
        <v>25</v>
      </c>
      <c r="L3028" t="s">
        <v>37</v>
      </c>
      <c r="M3028" t="s">
        <v>27</v>
      </c>
      <c r="N3028" t="s">
        <v>28</v>
      </c>
      <c r="O3028" t="s">
        <v>111</v>
      </c>
      <c r="P3028" t="s">
        <v>967</v>
      </c>
      <c r="Q3028">
        <v>0</v>
      </c>
      <c r="R3028">
        <v>82</v>
      </c>
      <c r="S3028">
        <v>27</v>
      </c>
      <c r="T3028">
        <v>3</v>
      </c>
      <c r="U3028" t="b">
        <v>1</v>
      </c>
    </row>
    <row r="3029" spans="1:21" x14ac:dyDescent="0.25">
      <c r="A3029" t="s">
        <v>4444</v>
      </c>
      <c r="B3029" s="1">
        <v>41955</v>
      </c>
      <c r="C3029">
        <v>12</v>
      </c>
      <c r="D3029">
        <v>11</v>
      </c>
      <c r="E3029">
        <v>2014</v>
      </c>
      <c r="F3029" s="1">
        <v>41955</v>
      </c>
      <c r="G3029" t="s">
        <v>1816</v>
      </c>
      <c r="H3029" t="s">
        <v>67</v>
      </c>
      <c r="I3029" t="s">
        <v>68</v>
      </c>
      <c r="J3029" t="s">
        <v>4445</v>
      </c>
      <c r="K3029" t="s">
        <v>25</v>
      </c>
      <c r="L3029" t="s">
        <v>37</v>
      </c>
      <c r="M3029" t="s">
        <v>27</v>
      </c>
      <c r="N3029" t="s">
        <v>28</v>
      </c>
      <c r="O3029" t="s">
        <v>111</v>
      </c>
      <c r="P3029" t="s">
        <v>3695</v>
      </c>
      <c r="Q3029">
        <v>0</v>
      </c>
      <c r="R3029">
        <v>22</v>
      </c>
      <c r="S3029">
        <v>11</v>
      </c>
      <c r="T3029">
        <v>3</v>
      </c>
      <c r="U3029" t="b">
        <v>0</v>
      </c>
    </row>
    <row r="3030" spans="1:21" x14ac:dyDescent="0.25">
      <c r="A3030" t="s">
        <v>4444</v>
      </c>
      <c r="B3030" s="1">
        <v>41955</v>
      </c>
      <c r="C3030">
        <v>12</v>
      </c>
      <c r="D3030">
        <v>11</v>
      </c>
      <c r="E3030">
        <v>2014</v>
      </c>
      <c r="F3030" s="1">
        <v>41955</v>
      </c>
      <c r="G3030" t="s">
        <v>1816</v>
      </c>
      <c r="H3030" t="s">
        <v>67</v>
      </c>
      <c r="I3030" t="s">
        <v>68</v>
      </c>
      <c r="J3030" t="s">
        <v>4445</v>
      </c>
      <c r="K3030" t="s">
        <v>25</v>
      </c>
      <c r="L3030" t="s">
        <v>37</v>
      </c>
      <c r="M3030" t="s">
        <v>27</v>
      </c>
      <c r="N3030" t="s">
        <v>28</v>
      </c>
      <c r="O3030" t="s">
        <v>151</v>
      </c>
      <c r="P3030" t="s">
        <v>4446</v>
      </c>
      <c r="Q3030">
        <v>0</v>
      </c>
      <c r="R3030">
        <v>42</v>
      </c>
      <c r="S3030">
        <v>13</v>
      </c>
      <c r="T3030">
        <v>3</v>
      </c>
      <c r="U3030" t="b">
        <v>1</v>
      </c>
    </row>
    <row r="3031" spans="1:21" x14ac:dyDescent="0.25">
      <c r="A3031" t="s">
        <v>4444</v>
      </c>
      <c r="B3031" s="1">
        <v>41955</v>
      </c>
      <c r="C3031">
        <v>12</v>
      </c>
      <c r="D3031">
        <v>11</v>
      </c>
      <c r="E3031">
        <v>2014</v>
      </c>
      <c r="F3031" s="1">
        <v>41955</v>
      </c>
      <c r="G3031" t="s">
        <v>1816</v>
      </c>
      <c r="H3031" t="s">
        <v>67</v>
      </c>
      <c r="I3031" t="s">
        <v>68</v>
      </c>
      <c r="J3031" t="s">
        <v>4445</v>
      </c>
      <c r="K3031" t="s">
        <v>25</v>
      </c>
      <c r="L3031" t="s">
        <v>37</v>
      </c>
      <c r="M3031" t="s">
        <v>27</v>
      </c>
      <c r="N3031" t="s">
        <v>28</v>
      </c>
      <c r="O3031" t="s">
        <v>54</v>
      </c>
      <c r="P3031" t="s">
        <v>3589</v>
      </c>
      <c r="Q3031">
        <v>0</v>
      </c>
      <c r="R3031">
        <v>54</v>
      </c>
      <c r="S3031">
        <v>12</v>
      </c>
      <c r="T3031">
        <v>3</v>
      </c>
      <c r="U3031" t="b">
        <v>1</v>
      </c>
    </row>
    <row r="3032" spans="1:21" x14ac:dyDescent="0.25">
      <c r="A3032" t="s">
        <v>4447</v>
      </c>
      <c r="B3032" s="1">
        <v>41975</v>
      </c>
      <c r="C3032">
        <v>2</v>
      </c>
      <c r="D3032">
        <v>12</v>
      </c>
      <c r="E3032">
        <v>2014</v>
      </c>
      <c r="F3032" s="1">
        <v>41975</v>
      </c>
      <c r="G3032" t="s">
        <v>2309</v>
      </c>
      <c r="H3032" t="s">
        <v>161</v>
      </c>
      <c r="I3032" t="s">
        <v>2206</v>
      </c>
      <c r="J3032" t="s">
        <v>2207</v>
      </c>
      <c r="K3032" t="s">
        <v>25</v>
      </c>
      <c r="L3032" t="s">
        <v>37</v>
      </c>
      <c r="M3032" t="s">
        <v>98</v>
      </c>
      <c r="N3032" t="s">
        <v>56</v>
      </c>
      <c r="O3032" t="s">
        <v>57</v>
      </c>
      <c r="P3032" t="s">
        <v>1749</v>
      </c>
      <c r="Q3032">
        <v>0</v>
      </c>
      <c r="R3032">
        <v>369</v>
      </c>
      <c r="S3032">
        <v>15</v>
      </c>
      <c r="T3032">
        <v>3</v>
      </c>
      <c r="U3032" t="b">
        <v>0</v>
      </c>
    </row>
    <row r="3033" spans="1:21" x14ac:dyDescent="0.25">
      <c r="A3033" t="s">
        <v>4448</v>
      </c>
      <c r="B3033" s="1">
        <v>41976</v>
      </c>
      <c r="C3033">
        <v>3</v>
      </c>
      <c r="D3033">
        <v>12</v>
      </c>
      <c r="E3033">
        <v>2014</v>
      </c>
      <c r="F3033" s="1">
        <v>41976</v>
      </c>
      <c r="G3033" t="s">
        <v>4449</v>
      </c>
      <c r="H3033" t="s">
        <v>126</v>
      </c>
      <c r="I3033" t="s">
        <v>4450</v>
      </c>
      <c r="J3033" t="s">
        <v>4450</v>
      </c>
      <c r="K3033" t="s">
        <v>25</v>
      </c>
      <c r="L3033" t="s">
        <v>37</v>
      </c>
      <c r="M3033" t="s">
        <v>98</v>
      </c>
      <c r="N3033" t="s">
        <v>71</v>
      </c>
      <c r="O3033" t="s">
        <v>74</v>
      </c>
      <c r="P3033" t="s">
        <v>2316</v>
      </c>
      <c r="Q3033">
        <v>1</v>
      </c>
      <c r="R3033">
        <v>239</v>
      </c>
      <c r="S3033">
        <v>-162</v>
      </c>
      <c r="T3033">
        <v>5</v>
      </c>
      <c r="U3033" t="b">
        <v>0</v>
      </c>
    </row>
    <row r="3034" spans="1:21" x14ac:dyDescent="0.25">
      <c r="A3034" t="s">
        <v>4451</v>
      </c>
      <c r="B3034" s="1">
        <v>41976</v>
      </c>
      <c r="C3034">
        <v>3</v>
      </c>
      <c r="D3034">
        <v>12</v>
      </c>
      <c r="E3034">
        <v>2014</v>
      </c>
      <c r="F3034" s="1">
        <v>41976</v>
      </c>
      <c r="G3034" t="s">
        <v>625</v>
      </c>
      <c r="H3034" t="s">
        <v>126</v>
      </c>
      <c r="I3034" t="s">
        <v>304</v>
      </c>
      <c r="J3034" t="s">
        <v>304</v>
      </c>
      <c r="K3034" t="s">
        <v>25</v>
      </c>
      <c r="L3034" t="s">
        <v>37</v>
      </c>
      <c r="M3034" t="s">
        <v>38</v>
      </c>
      <c r="N3034" t="s">
        <v>56</v>
      </c>
      <c r="O3034" t="s">
        <v>185</v>
      </c>
      <c r="P3034" t="s">
        <v>1421</v>
      </c>
      <c r="Q3034">
        <v>1</v>
      </c>
      <c r="R3034">
        <v>450</v>
      </c>
      <c r="S3034">
        <v>-90</v>
      </c>
      <c r="T3034">
        <v>3</v>
      </c>
      <c r="U3034" t="b">
        <v>1</v>
      </c>
    </row>
    <row r="3035" spans="1:21" x14ac:dyDescent="0.25">
      <c r="A3035" t="s">
        <v>4452</v>
      </c>
      <c r="B3035" s="1">
        <v>41977</v>
      </c>
      <c r="C3035">
        <v>4</v>
      </c>
      <c r="D3035">
        <v>12</v>
      </c>
      <c r="E3035">
        <v>2014</v>
      </c>
      <c r="F3035" s="1">
        <v>41977</v>
      </c>
      <c r="G3035" t="s">
        <v>1414</v>
      </c>
      <c r="H3035" t="s">
        <v>293</v>
      </c>
      <c r="I3035" t="s">
        <v>613</v>
      </c>
      <c r="J3035" t="s">
        <v>4453</v>
      </c>
      <c r="K3035" t="s">
        <v>36</v>
      </c>
      <c r="L3035" t="s">
        <v>26</v>
      </c>
      <c r="M3035" t="s">
        <v>38</v>
      </c>
      <c r="N3035" t="s">
        <v>28</v>
      </c>
      <c r="O3035" t="s">
        <v>111</v>
      </c>
      <c r="P3035" t="s">
        <v>2641</v>
      </c>
      <c r="Q3035">
        <v>1</v>
      </c>
      <c r="R3035">
        <v>26</v>
      </c>
      <c r="S3035">
        <v>0</v>
      </c>
      <c r="T3035">
        <v>2</v>
      </c>
      <c r="U3035" t="b">
        <v>1</v>
      </c>
    </row>
    <row r="3036" spans="1:21" x14ac:dyDescent="0.25">
      <c r="A3036" t="s">
        <v>4452</v>
      </c>
      <c r="B3036" s="1">
        <v>41977</v>
      </c>
      <c r="C3036">
        <v>4</v>
      </c>
      <c r="D3036">
        <v>12</v>
      </c>
      <c r="E3036">
        <v>2014</v>
      </c>
      <c r="F3036" s="1">
        <v>41977</v>
      </c>
      <c r="G3036" t="s">
        <v>1414</v>
      </c>
      <c r="H3036" t="s">
        <v>293</v>
      </c>
      <c r="I3036" t="s">
        <v>613</v>
      </c>
      <c r="J3036" t="s">
        <v>4453</v>
      </c>
      <c r="K3036" t="s">
        <v>36</v>
      </c>
      <c r="L3036" t="s">
        <v>26</v>
      </c>
      <c r="M3036" t="s">
        <v>38</v>
      </c>
      <c r="N3036" t="s">
        <v>28</v>
      </c>
      <c r="O3036" t="s">
        <v>54</v>
      </c>
      <c r="P3036" t="s">
        <v>4454</v>
      </c>
      <c r="Q3036">
        <v>1</v>
      </c>
      <c r="R3036">
        <v>24</v>
      </c>
      <c r="S3036">
        <v>-24</v>
      </c>
      <c r="T3036">
        <v>2</v>
      </c>
      <c r="U3036" t="b">
        <v>1</v>
      </c>
    </row>
    <row r="3037" spans="1:21" x14ac:dyDescent="0.25">
      <c r="A3037" t="s">
        <v>4455</v>
      </c>
      <c r="B3037" s="1">
        <v>41977</v>
      </c>
      <c r="C3037">
        <v>4</v>
      </c>
      <c r="D3037">
        <v>12</v>
      </c>
      <c r="E3037">
        <v>2014</v>
      </c>
      <c r="F3037" s="1">
        <v>41977</v>
      </c>
      <c r="G3037" t="s">
        <v>2280</v>
      </c>
      <c r="H3037" t="s">
        <v>61</v>
      </c>
      <c r="I3037" t="s">
        <v>173</v>
      </c>
      <c r="J3037" t="s">
        <v>4456</v>
      </c>
      <c r="K3037" t="s">
        <v>36</v>
      </c>
      <c r="L3037" t="s">
        <v>70</v>
      </c>
      <c r="M3037" t="s">
        <v>38</v>
      </c>
      <c r="N3037" t="s">
        <v>28</v>
      </c>
      <c r="O3037" t="s">
        <v>54</v>
      </c>
      <c r="P3037" t="s">
        <v>2581</v>
      </c>
      <c r="Q3037">
        <v>0</v>
      </c>
      <c r="R3037">
        <v>1603</v>
      </c>
      <c r="S3037">
        <v>0</v>
      </c>
      <c r="T3037">
        <v>9</v>
      </c>
      <c r="U3037" t="b">
        <v>0</v>
      </c>
    </row>
    <row r="3038" spans="1:21" x14ac:dyDescent="0.25">
      <c r="A3038" t="s">
        <v>4457</v>
      </c>
      <c r="B3038" s="1">
        <v>41978</v>
      </c>
      <c r="C3038">
        <v>5</v>
      </c>
      <c r="D3038">
        <v>12</v>
      </c>
      <c r="E3038">
        <v>2014</v>
      </c>
      <c r="F3038" s="1">
        <v>41978</v>
      </c>
      <c r="G3038" t="s">
        <v>1351</v>
      </c>
      <c r="H3038" t="s">
        <v>33</v>
      </c>
      <c r="I3038" t="s">
        <v>34</v>
      </c>
      <c r="J3038" t="s">
        <v>2650</v>
      </c>
      <c r="K3038" t="s">
        <v>36</v>
      </c>
      <c r="L3038" t="s">
        <v>70</v>
      </c>
      <c r="M3038" t="s">
        <v>27</v>
      </c>
      <c r="N3038" t="s">
        <v>28</v>
      </c>
      <c r="O3038" t="s">
        <v>39</v>
      </c>
      <c r="P3038" t="s">
        <v>1063</v>
      </c>
      <c r="Q3038">
        <v>0</v>
      </c>
      <c r="R3038">
        <v>21</v>
      </c>
      <c r="S3038">
        <v>5</v>
      </c>
      <c r="T3038">
        <v>2</v>
      </c>
      <c r="U3038" t="b">
        <v>0</v>
      </c>
    </row>
    <row r="3039" spans="1:21" x14ac:dyDescent="0.25">
      <c r="A3039" t="s">
        <v>4457</v>
      </c>
      <c r="B3039" s="1">
        <v>41978</v>
      </c>
      <c r="C3039">
        <v>5</v>
      </c>
      <c r="D3039">
        <v>12</v>
      </c>
      <c r="E3039">
        <v>2014</v>
      </c>
      <c r="F3039" s="1">
        <v>41978</v>
      </c>
      <c r="G3039" t="s">
        <v>1351</v>
      </c>
      <c r="H3039" t="s">
        <v>33</v>
      </c>
      <c r="I3039" t="s">
        <v>34</v>
      </c>
      <c r="J3039" t="s">
        <v>2650</v>
      </c>
      <c r="K3039" t="s">
        <v>36</v>
      </c>
      <c r="L3039" t="s">
        <v>70</v>
      </c>
      <c r="M3039" t="s">
        <v>27</v>
      </c>
      <c r="N3039" t="s">
        <v>28</v>
      </c>
      <c r="O3039" t="s">
        <v>183</v>
      </c>
      <c r="P3039" t="s">
        <v>4458</v>
      </c>
      <c r="Q3039">
        <v>0</v>
      </c>
      <c r="R3039">
        <v>93</v>
      </c>
      <c r="S3039">
        <v>44</v>
      </c>
      <c r="T3039">
        <v>4</v>
      </c>
      <c r="U3039" t="b">
        <v>0</v>
      </c>
    </row>
    <row r="3040" spans="1:21" x14ac:dyDescent="0.25">
      <c r="A3040" t="s">
        <v>4459</v>
      </c>
      <c r="B3040" s="1">
        <v>41978</v>
      </c>
      <c r="C3040">
        <v>5</v>
      </c>
      <c r="D3040">
        <v>12</v>
      </c>
      <c r="E3040">
        <v>2014</v>
      </c>
      <c r="F3040" s="1">
        <v>41978</v>
      </c>
      <c r="G3040" t="s">
        <v>576</v>
      </c>
      <c r="H3040" t="s">
        <v>61</v>
      </c>
      <c r="I3040" t="s">
        <v>173</v>
      </c>
      <c r="J3040" t="s">
        <v>844</v>
      </c>
      <c r="K3040" t="s">
        <v>36</v>
      </c>
      <c r="L3040" t="s">
        <v>37</v>
      </c>
      <c r="M3040" t="s">
        <v>38</v>
      </c>
      <c r="N3040" t="s">
        <v>56</v>
      </c>
      <c r="O3040" t="s">
        <v>81</v>
      </c>
      <c r="P3040" t="s">
        <v>2754</v>
      </c>
      <c r="Q3040">
        <v>1</v>
      </c>
      <c r="R3040">
        <v>168</v>
      </c>
      <c r="S3040">
        <v>-10</v>
      </c>
      <c r="T3040">
        <v>3</v>
      </c>
      <c r="U3040" t="b">
        <v>1</v>
      </c>
    </row>
    <row r="3041" spans="1:21" x14ac:dyDescent="0.25">
      <c r="A3041" t="s">
        <v>4460</v>
      </c>
      <c r="B3041" s="1">
        <v>41979</v>
      </c>
      <c r="C3041">
        <v>6</v>
      </c>
      <c r="D3041">
        <v>12</v>
      </c>
      <c r="E3041">
        <v>2014</v>
      </c>
      <c r="F3041" s="1">
        <v>41979</v>
      </c>
      <c r="G3041" t="s">
        <v>1906</v>
      </c>
      <c r="H3041" t="s">
        <v>44</v>
      </c>
      <c r="I3041" t="s">
        <v>738</v>
      </c>
      <c r="J3041" t="s">
        <v>4461</v>
      </c>
      <c r="K3041" t="s">
        <v>47</v>
      </c>
      <c r="L3041" t="s">
        <v>37</v>
      </c>
      <c r="M3041" t="s">
        <v>98</v>
      </c>
      <c r="N3041" t="s">
        <v>56</v>
      </c>
      <c r="O3041" t="s">
        <v>57</v>
      </c>
      <c r="P3041" t="s">
        <v>1773</v>
      </c>
      <c r="Q3041">
        <v>0</v>
      </c>
      <c r="R3041">
        <v>925</v>
      </c>
      <c r="S3041">
        <v>-447</v>
      </c>
      <c r="T3041">
        <v>5</v>
      </c>
      <c r="U3041" t="b">
        <v>0</v>
      </c>
    </row>
    <row r="3042" spans="1:21" x14ac:dyDescent="0.25">
      <c r="A3042" t="s">
        <v>4462</v>
      </c>
      <c r="B3042" s="1">
        <v>41979</v>
      </c>
      <c r="C3042">
        <v>6</v>
      </c>
      <c r="D3042">
        <v>12</v>
      </c>
      <c r="E3042">
        <v>2014</v>
      </c>
      <c r="F3042" s="1">
        <v>41979</v>
      </c>
      <c r="G3042" t="s">
        <v>692</v>
      </c>
      <c r="H3042" t="s">
        <v>61</v>
      </c>
      <c r="I3042" t="s">
        <v>108</v>
      </c>
      <c r="J3042" t="s">
        <v>2882</v>
      </c>
      <c r="K3042" t="s">
        <v>36</v>
      </c>
      <c r="L3042" t="s">
        <v>70</v>
      </c>
      <c r="M3042" t="s">
        <v>38</v>
      </c>
      <c r="N3042" t="s">
        <v>71</v>
      </c>
      <c r="O3042" t="s">
        <v>295</v>
      </c>
      <c r="P3042" t="s">
        <v>4463</v>
      </c>
      <c r="Q3042">
        <v>0</v>
      </c>
      <c r="R3042">
        <v>152</v>
      </c>
      <c r="S3042">
        <v>23</v>
      </c>
      <c r="T3042">
        <v>3</v>
      </c>
      <c r="U3042" t="b">
        <v>1</v>
      </c>
    </row>
    <row r="3043" spans="1:21" x14ac:dyDescent="0.25">
      <c r="A3043" t="s">
        <v>4464</v>
      </c>
      <c r="B3043" s="1">
        <v>41979</v>
      </c>
      <c r="C3043">
        <v>6</v>
      </c>
      <c r="D3043">
        <v>12</v>
      </c>
      <c r="E3043">
        <v>2014</v>
      </c>
      <c r="F3043" s="1">
        <v>41979</v>
      </c>
      <c r="G3043" t="s">
        <v>1844</v>
      </c>
      <c r="H3043" t="s">
        <v>67</v>
      </c>
      <c r="I3043" t="s">
        <v>68</v>
      </c>
      <c r="J3043" t="s">
        <v>4465</v>
      </c>
      <c r="K3043" t="s">
        <v>25</v>
      </c>
      <c r="L3043" t="s">
        <v>70</v>
      </c>
      <c r="M3043" t="s">
        <v>38</v>
      </c>
      <c r="N3043" t="s">
        <v>71</v>
      </c>
      <c r="O3043" t="s">
        <v>295</v>
      </c>
      <c r="P3043" t="s">
        <v>339</v>
      </c>
      <c r="Q3043">
        <v>0</v>
      </c>
      <c r="R3043">
        <v>53</v>
      </c>
      <c r="S3043">
        <v>8</v>
      </c>
      <c r="T3043">
        <v>3</v>
      </c>
      <c r="U3043" t="b">
        <v>0</v>
      </c>
    </row>
    <row r="3044" spans="1:21" x14ac:dyDescent="0.25">
      <c r="A3044" t="s">
        <v>4462</v>
      </c>
      <c r="B3044" s="1">
        <v>41979</v>
      </c>
      <c r="C3044">
        <v>6</v>
      </c>
      <c r="D3044">
        <v>12</v>
      </c>
      <c r="E3044">
        <v>2014</v>
      </c>
      <c r="F3044" s="1">
        <v>41979</v>
      </c>
      <c r="G3044" t="s">
        <v>692</v>
      </c>
      <c r="H3044" t="s">
        <v>61</v>
      </c>
      <c r="I3044" t="s">
        <v>108</v>
      </c>
      <c r="J3044" t="s">
        <v>2882</v>
      </c>
      <c r="K3044" t="s">
        <v>36</v>
      </c>
      <c r="L3044" t="s">
        <v>70</v>
      </c>
      <c r="M3044" t="s">
        <v>38</v>
      </c>
      <c r="N3044" t="s">
        <v>28</v>
      </c>
      <c r="O3044" t="s">
        <v>39</v>
      </c>
      <c r="P3044" t="s">
        <v>3282</v>
      </c>
      <c r="Q3044">
        <v>0</v>
      </c>
      <c r="R3044">
        <v>24</v>
      </c>
      <c r="S3044">
        <v>11</v>
      </c>
      <c r="T3044">
        <v>3</v>
      </c>
      <c r="U3044" t="b">
        <v>0</v>
      </c>
    </row>
    <row r="3045" spans="1:21" x14ac:dyDescent="0.25">
      <c r="A3045" t="s">
        <v>4466</v>
      </c>
      <c r="B3045" s="1">
        <v>41979</v>
      </c>
      <c r="C3045">
        <v>6</v>
      </c>
      <c r="D3045">
        <v>12</v>
      </c>
      <c r="E3045">
        <v>2014</v>
      </c>
      <c r="F3045" s="1">
        <v>41979</v>
      </c>
      <c r="G3045" t="s">
        <v>2101</v>
      </c>
      <c r="H3045" t="s">
        <v>44</v>
      </c>
      <c r="I3045" t="s">
        <v>1178</v>
      </c>
      <c r="J3045" t="s">
        <v>4467</v>
      </c>
      <c r="K3045" t="s">
        <v>47</v>
      </c>
      <c r="L3045" t="s">
        <v>37</v>
      </c>
      <c r="M3045" t="s">
        <v>38</v>
      </c>
      <c r="N3045" t="s">
        <v>28</v>
      </c>
      <c r="O3045" t="s">
        <v>48</v>
      </c>
      <c r="P3045" t="s">
        <v>322</v>
      </c>
      <c r="Q3045">
        <v>0</v>
      </c>
      <c r="R3045">
        <v>23</v>
      </c>
      <c r="S3045">
        <v>5</v>
      </c>
      <c r="T3045">
        <v>2</v>
      </c>
      <c r="U3045" t="b">
        <v>0</v>
      </c>
    </row>
    <row r="3046" spans="1:21" x14ac:dyDescent="0.25">
      <c r="A3046" t="s">
        <v>4466</v>
      </c>
      <c r="B3046" s="1">
        <v>41979</v>
      </c>
      <c r="C3046">
        <v>6</v>
      </c>
      <c r="D3046">
        <v>12</v>
      </c>
      <c r="E3046">
        <v>2014</v>
      </c>
      <c r="F3046" s="1">
        <v>41979</v>
      </c>
      <c r="G3046" t="s">
        <v>2101</v>
      </c>
      <c r="H3046" t="s">
        <v>44</v>
      </c>
      <c r="I3046" t="s">
        <v>1178</v>
      </c>
      <c r="J3046" t="s">
        <v>4467</v>
      </c>
      <c r="K3046" t="s">
        <v>47</v>
      </c>
      <c r="L3046" t="s">
        <v>37</v>
      </c>
      <c r="M3046" t="s">
        <v>38</v>
      </c>
      <c r="N3046" t="s">
        <v>28</v>
      </c>
      <c r="O3046" t="s">
        <v>227</v>
      </c>
      <c r="P3046" t="s">
        <v>2489</v>
      </c>
      <c r="Q3046">
        <v>0</v>
      </c>
      <c r="R3046">
        <v>112</v>
      </c>
      <c r="S3046">
        <v>27</v>
      </c>
      <c r="T3046">
        <v>9</v>
      </c>
      <c r="U3046" t="b">
        <v>0</v>
      </c>
    </row>
    <row r="3047" spans="1:21" x14ac:dyDescent="0.25">
      <c r="A3047" t="s">
        <v>4466</v>
      </c>
      <c r="B3047" s="1">
        <v>41979</v>
      </c>
      <c r="C3047">
        <v>6</v>
      </c>
      <c r="D3047">
        <v>12</v>
      </c>
      <c r="E3047">
        <v>2014</v>
      </c>
      <c r="F3047" s="1">
        <v>41979</v>
      </c>
      <c r="G3047" t="s">
        <v>2101</v>
      </c>
      <c r="H3047" t="s">
        <v>44</v>
      </c>
      <c r="I3047" t="s">
        <v>1178</v>
      </c>
      <c r="J3047" t="s">
        <v>4467</v>
      </c>
      <c r="K3047" t="s">
        <v>47</v>
      </c>
      <c r="L3047" t="s">
        <v>37</v>
      </c>
      <c r="M3047" t="s">
        <v>38</v>
      </c>
      <c r="N3047" t="s">
        <v>56</v>
      </c>
      <c r="O3047" t="s">
        <v>81</v>
      </c>
      <c r="P3047" t="s">
        <v>3429</v>
      </c>
      <c r="Q3047">
        <v>0</v>
      </c>
      <c r="R3047">
        <v>291</v>
      </c>
      <c r="S3047">
        <v>93</v>
      </c>
      <c r="T3047">
        <v>7</v>
      </c>
      <c r="U3047" t="b">
        <v>1</v>
      </c>
    </row>
    <row r="3048" spans="1:21" x14ac:dyDescent="0.25">
      <c r="A3048" t="s">
        <v>4468</v>
      </c>
      <c r="B3048" s="1">
        <v>41981</v>
      </c>
      <c r="C3048">
        <v>8</v>
      </c>
      <c r="D3048">
        <v>12</v>
      </c>
      <c r="E3048">
        <v>2014</v>
      </c>
      <c r="F3048" s="1">
        <v>41981</v>
      </c>
      <c r="G3048" t="s">
        <v>2660</v>
      </c>
      <c r="H3048" t="s">
        <v>61</v>
      </c>
      <c r="I3048" t="s">
        <v>108</v>
      </c>
      <c r="J3048" t="s">
        <v>4469</v>
      </c>
      <c r="K3048" t="s">
        <v>36</v>
      </c>
      <c r="L3048" t="s">
        <v>26</v>
      </c>
      <c r="M3048" t="s">
        <v>27</v>
      </c>
      <c r="N3048" t="s">
        <v>71</v>
      </c>
      <c r="O3048" t="s">
        <v>72</v>
      </c>
      <c r="P3048" t="s">
        <v>436</v>
      </c>
      <c r="Q3048">
        <v>0</v>
      </c>
      <c r="R3048">
        <v>218</v>
      </c>
      <c r="S3048">
        <v>77</v>
      </c>
      <c r="T3048">
        <v>2</v>
      </c>
      <c r="U3048" t="b">
        <v>0</v>
      </c>
    </row>
    <row r="3049" spans="1:21" x14ac:dyDescent="0.25">
      <c r="A3049" t="s">
        <v>4470</v>
      </c>
      <c r="B3049" s="1">
        <v>41981</v>
      </c>
      <c r="C3049">
        <v>8</v>
      </c>
      <c r="D3049">
        <v>12</v>
      </c>
      <c r="E3049">
        <v>2014</v>
      </c>
      <c r="F3049" s="1">
        <v>41981</v>
      </c>
      <c r="G3049" t="s">
        <v>1341</v>
      </c>
      <c r="H3049" t="s">
        <v>61</v>
      </c>
      <c r="I3049" t="s">
        <v>115</v>
      </c>
      <c r="J3049" t="s">
        <v>4471</v>
      </c>
      <c r="K3049" t="s">
        <v>36</v>
      </c>
      <c r="L3049" t="s">
        <v>37</v>
      </c>
      <c r="M3049" t="s">
        <v>27</v>
      </c>
      <c r="N3049" t="s">
        <v>28</v>
      </c>
      <c r="O3049" t="s">
        <v>48</v>
      </c>
      <c r="P3049" t="s">
        <v>191</v>
      </c>
      <c r="Q3049">
        <v>0</v>
      </c>
      <c r="R3049">
        <v>64</v>
      </c>
      <c r="S3049">
        <v>32</v>
      </c>
      <c r="T3049">
        <v>2</v>
      </c>
      <c r="U3049" t="b">
        <v>1</v>
      </c>
    </row>
    <row r="3050" spans="1:21" x14ac:dyDescent="0.25">
      <c r="A3050" t="s">
        <v>4470</v>
      </c>
      <c r="B3050" s="1">
        <v>41981</v>
      </c>
      <c r="C3050">
        <v>8</v>
      </c>
      <c r="D3050">
        <v>12</v>
      </c>
      <c r="E3050">
        <v>2014</v>
      </c>
      <c r="F3050" s="1">
        <v>41981</v>
      </c>
      <c r="G3050" t="s">
        <v>1341</v>
      </c>
      <c r="H3050" t="s">
        <v>61</v>
      </c>
      <c r="I3050" t="s">
        <v>115</v>
      </c>
      <c r="J3050" t="s">
        <v>4471</v>
      </c>
      <c r="K3050" t="s">
        <v>36</v>
      </c>
      <c r="L3050" t="s">
        <v>37</v>
      </c>
      <c r="M3050" t="s">
        <v>27</v>
      </c>
      <c r="N3050" t="s">
        <v>28</v>
      </c>
      <c r="O3050" t="s">
        <v>39</v>
      </c>
      <c r="P3050" t="s">
        <v>1332</v>
      </c>
      <c r="Q3050">
        <v>0</v>
      </c>
      <c r="R3050">
        <v>227</v>
      </c>
      <c r="S3050">
        <v>68</v>
      </c>
      <c r="T3050">
        <v>8</v>
      </c>
      <c r="U3050" t="b">
        <v>0</v>
      </c>
    </row>
    <row r="3051" spans="1:21" x14ac:dyDescent="0.25">
      <c r="A3051" t="s">
        <v>4470</v>
      </c>
      <c r="B3051" s="1">
        <v>41981</v>
      </c>
      <c r="C3051">
        <v>8</v>
      </c>
      <c r="D3051">
        <v>12</v>
      </c>
      <c r="E3051">
        <v>2014</v>
      </c>
      <c r="F3051" s="1">
        <v>41981</v>
      </c>
      <c r="G3051" t="s">
        <v>1341</v>
      </c>
      <c r="H3051" t="s">
        <v>61</v>
      </c>
      <c r="I3051" t="s">
        <v>115</v>
      </c>
      <c r="J3051" t="s">
        <v>4471</v>
      </c>
      <c r="K3051" t="s">
        <v>36</v>
      </c>
      <c r="L3051" t="s">
        <v>37</v>
      </c>
      <c r="M3051" t="s">
        <v>27</v>
      </c>
      <c r="N3051" t="s">
        <v>28</v>
      </c>
      <c r="O3051" t="s">
        <v>151</v>
      </c>
      <c r="P3051" t="s">
        <v>1585</v>
      </c>
      <c r="Q3051">
        <v>0</v>
      </c>
      <c r="R3051">
        <v>59</v>
      </c>
      <c r="S3051">
        <v>30</v>
      </c>
      <c r="T3051">
        <v>3</v>
      </c>
      <c r="U3051" t="b">
        <v>0</v>
      </c>
    </row>
    <row r="3052" spans="1:21" x14ac:dyDescent="0.25">
      <c r="A3052" t="s">
        <v>4468</v>
      </c>
      <c r="B3052" s="1">
        <v>41981</v>
      </c>
      <c r="C3052">
        <v>8</v>
      </c>
      <c r="D3052">
        <v>12</v>
      </c>
      <c r="E3052">
        <v>2014</v>
      </c>
      <c r="F3052" s="1">
        <v>41981</v>
      </c>
      <c r="G3052" t="s">
        <v>2660</v>
      </c>
      <c r="H3052" t="s">
        <v>61</v>
      </c>
      <c r="I3052" t="s">
        <v>108</v>
      </c>
      <c r="J3052" t="s">
        <v>4469</v>
      </c>
      <c r="K3052" t="s">
        <v>36</v>
      </c>
      <c r="L3052" t="s">
        <v>26</v>
      </c>
      <c r="M3052" t="s">
        <v>27</v>
      </c>
      <c r="N3052" t="s">
        <v>28</v>
      </c>
      <c r="O3052" t="s">
        <v>48</v>
      </c>
      <c r="P3052" t="s">
        <v>2505</v>
      </c>
      <c r="Q3052">
        <v>0</v>
      </c>
      <c r="R3052">
        <v>155</v>
      </c>
      <c r="S3052">
        <v>26</v>
      </c>
      <c r="T3052">
        <v>3</v>
      </c>
      <c r="U3052" t="b">
        <v>1</v>
      </c>
    </row>
    <row r="3053" spans="1:21" x14ac:dyDescent="0.25">
      <c r="A3053" t="s">
        <v>4468</v>
      </c>
      <c r="B3053" s="1">
        <v>41981</v>
      </c>
      <c r="C3053">
        <v>8</v>
      </c>
      <c r="D3053">
        <v>12</v>
      </c>
      <c r="E3053">
        <v>2014</v>
      </c>
      <c r="F3053" s="1">
        <v>41981</v>
      </c>
      <c r="G3053" t="s">
        <v>2660</v>
      </c>
      <c r="H3053" t="s">
        <v>61</v>
      </c>
      <c r="I3053" t="s">
        <v>108</v>
      </c>
      <c r="J3053" t="s">
        <v>4469</v>
      </c>
      <c r="K3053" t="s">
        <v>36</v>
      </c>
      <c r="L3053" t="s">
        <v>26</v>
      </c>
      <c r="M3053" t="s">
        <v>27</v>
      </c>
      <c r="N3053" t="s">
        <v>28</v>
      </c>
      <c r="O3053" t="s">
        <v>48</v>
      </c>
      <c r="P3053" t="s">
        <v>3644</v>
      </c>
      <c r="Q3053">
        <v>0</v>
      </c>
      <c r="R3053">
        <v>108</v>
      </c>
      <c r="S3053">
        <v>25</v>
      </c>
      <c r="T3053">
        <v>2</v>
      </c>
      <c r="U3053" t="b">
        <v>0</v>
      </c>
    </row>
    <row r="3054" spans="1:21" x14ac:dyDescent="0.25">
      <c r="A3054" t="s">
        <v>4468</v>
      </c>
      <c r="B3054" s="1">
        <v>41981</v>
      </c>
      <c r="C3054">
        <v>8</v>
      </c>
      <c r="D3054">
        <v>12</v>
      </c>
      <c r="E3054">
        <v>2014</v>
      </c>
      <c r="F3054" s="1">
        <v>41981</v>
      </c>
      <c r="G3054" t="s">
        <v>2660</v>
      </c>
      <c r="H3054" t="s">
        <v>61</v>
      </c>
      <c r="I3054" t="s">
        <v>108</v>
      </c>
      <c r="J3054" t="s">
        <v>4469</v>
      </c>
      <c r="K3054" t="s">
        <v>36</v>
      </c>
      <c r="L3054" t="s">
        <v>26</v>
      </c>
      <c r="M3054" t="s">
        <v>27</v>
      </c>
      <c r="N3054" t="s">
        <v>28</v>
      </c>
      <c r="O3054" t="s">
        <v>39</v>
      </c>
      <c r="P3054" t="s">
        <v>316</v>
      </c>
      <c r="Q3054">
        <v>0</v>
      </c>
      <c r="R3054">
        <v>44</v>
      </c>
      <c r="S3054">
        <v>14</v>
      </c>
      <c r="T3054">
        <v>3</v>
      </c>
      <c r="U3054" t="b">
        <v>1</v>
      </c>
    </row>
    <row r="3055" spans="1:21" x14ac:dyDescent="0.25">
      <c r="A3055" t="s">
        <v>4468</v>
      </c>
      <c r="B3055" s="1">
        <v>41981</v>
      </c>
      <c r="C3055">
        <v>8</v>
      </c>
      <c r="D3055">
        <v>12</v>
      </c>
      <c r="E3055">
        <v>2014</v>
      </c>
      <c r="F3055" s="1">
        <v>41981</v>
      </c>
      <c r="G3055" t="s">
        <v>2660</v>
      </c>
      <c r="H3055" t="s">
        <v>61</v>
      </c>
      <c r="I3055" t="s">
        <v>108</v>
      </c>
      <c r="J3055" t="s">
        <v>4469</v>
      </c>
      <c r="K3055" t="s">
        <v>36</v>
      </c>
      <c r="L3055" t="s">
        <v>26</v>
      </c>
      <c r="M3055" t="s">
        <v>27</v>
      </c>
      <c r="N3055" t="s">
        <v>28</v>
      </c>
      <c r="O3055" t="s">
        <v>183</v>
      </c>
      <c r="P3055" t="s">
        <v>4472</v>
      </c>
      <c r="Q3055">
        <v>0</v>
      </c>
      <c r="R3055">
        <v>158</v>
      </c>
      <c r="S3055">
        <v>32</v>
      </c>
      <c r="T3055">
        <v>5</v>
      </c>
      <c r="U3055" t="b">
        <v>0</v>
      </c>
    </row>
    <row r="3056" spans="1:21" x14ac:dyDescent="0.25">
      <c r="A3056" t="s">
        <v>4470</v>
      </c>
      <c r="B3056" s="1">
        <v>41981</v>
      </c>
      <c r="C3056">
        <v>8</v>
      </c>
      <c r="D3056">
        <v>12</v>
      </c>
      <c r="E3056">
        <v>2014</v>
      </c>
      <c r="F3056" s="1">
        <v>41981</v>
      </c>
      <c r="G3056" t="s">
        <v>1341</v>
      </c>
      <c r="H3056" t="s">
        <v>61</v>
      </c>
      <c r="I3056" t="s">
        <v>115</v>
      </c>
      <c r="J3056" t="s">
        <v>4471</v>
      </c>
      <c r="K3056" t="s">
        <v>36</v>
      </c>
      <c r="L3056" t="s">
        <v>37</v>
      </c>
      <c r="M3056" t="s">
        <v>27</v>
      </c>
      <c r="N3056" t="s">
        <v>56</v>
      </c>
      <c r="O3056" t="s">
        <v>81</v>
      </c>
      <c r="P3056" t="s">
        <v>3365</v>
      </c>
      <c r="Q3056">
        <v>0</v>
      </c>
      <c r="R3056">
        <v>415</v>
      </c>
      <c r="S3056">
        <v>8</v>
      </c>
      <c r="T3056">
        <v>7</v>
      </c>
      <c r="U3056" t="b">
        <v>1</v>
      </c>
    </row>
    <row r="3057" spans="1:21" x14ac:dyDescent="0.25">
      <c r="A3057" t="s">
        <v>4473</v>
      </c>
      <c r="B3057" s="1">
        <v>41981</v>
      </c>
      <c r="C3057">
        <v>8</v>
      </c>
      <c r="D3057">
        <v>12</v>
      </c>
      <c r="E3057">
        <v>2014</v>
      </c>
      <c r="F3057" s="1">
        <v>41981</v>
      </c>
      <c r="G3057" t="s">
        <v>1043</v>
      </c>
      <c r="H3057" t="s">
        <v>33</v>
      </c>
      <c r="I3057" t="s">
        <v>34</v>
      </c>
      <c r="J3057" t="s">
        <v>770</v>
      </c>
      <c r="K3057" t="s">
        <v>36</v>
      </c>
      <c r="L3057" t="s">
        <v>70</v>
      </c>
      <c r="M3057" t="s">
        <v>98</v>
      </c>
      <c r="N3057" t="s">
        <v>28</v>
      </c>
      <c r="O3057" t="s">
        <v>39</v>
      </c>
      <c r="P3057" t="s">
        <v>648</v>
      </c>
      <c r="Q3057">
        <v>0</v>
      </c>
      <c r="R3057">
        <v>23</v>
      </c>
      <c r="S3057">
        <v>6</v>
      </c>
      <c r="T3057">
        <v>2</v>
      </c>
      <c r="U3057" t="b">
        <v>0</v>
      </c>
    </row>
    <row r="3058" spans="1:21" x14ac:dyDescent="0.25">
      <c r="A3058" t="s">
        <v>4473</v>
      </c>
      <c r="B3058" s="1">
        <v>41981</v>
      </c>
      <c r="C3058">
        <v>8</v>
      </c>
      <c r="D3058">
        <v>12</v>
      </c>
      <c r="E3058">
        <v>2014</v>
      </c>
      <c r="F3058" s="1">
        <v>41981</v>
      </c>
      <c r="G3058" t="s">
        <v>1043</v>
      </c>
      <c r="H3058" t="s">
        <v>33</v>
      </c>
      <c r="I3058" t="s">
        <v>34</v>
      </c>
      <c r="J3058" t="s">
        <v>770</v>
      </c>
      <c r="K3058" t="s">
        <v>36</v>
      </c>
      <c r="L3058" t="s">
        <v>70</v>
      </c>
      <c r="M3058" t="s">
        <v>98</v>
      </c>
      <c r="N3058" t="s">
        <v>28</v>
      </c>
      <c r="O3058" t="s">
        <v>227</v>
      </c>
      <c r="P3058" t="s">
        <v>4474</v>
      </c>
      <c r="Q3058">
        <v>0</v>
      </c>
      <c r="R3058">
        <v>9</v>
      </c>
      <c r="S3058">
        <v>4</v>
      </c>
      <c r="T3058">
        <v>1</v>
      </c>
      <c r="U3058" t="b">
        <v>1</v>
      </c>
    </row>
    <row r="3059" spans="1:21" x14ac:dyDescent="0.25">
      <c r="A3059" t="s">
        <v>4475</v>
      </c>
      <c r="B3059" s="1">
        <v>41981</v>
      </c>
      <c r="C3059">
        <v>8</v>
      </c>
      <c r="D3059">
        <v>12</v>
      </c>
      <c r="E3059">
        <v>2014</v>
      </c>
      <c r="F3059" s="1">
        <v>41981</v>
      </c>
      <c r="G3059" t="s">
        <v>2959</v>
      </c>
      <c r="H3059" t="s">
        <v>33</v>
      </c>
      <c r="I3059" t="s">
        <v>34</v>
      </c>
      <c r="J3059" t="s">
        <v>4476</v>
      </c>
      <c r="K3059" t="s">
        <v>36</v>
      </c>
      <c r="L3059" t="s">
        <v>70</v>
      </c>
      <c r="M3059" t="s">
        <v>38</v>
      </c>
      <c r="N3059" t="s">
        <v>71</v>
      </c>
      <c r="O3059" t="s">
        <v>295</v>
      </c>
      <c r="P3059" t="s">
        <v>4477</v>
      </c>
      <c r="Q3059">
        <v>0</v>
      </c>
      <c r="R3059">
        <v>57</v>
      </c>
      <c r="S3059">
        <v>7</v>
      </c>
      <c r="T3059">
        <v>3</v>
      </c>
      <c r="U3059" t="b">
        <v>1</v>
      </c>
    </row>
    <row r="3060" spans="1:21" x14ac:dyDescent="0.25">
      <c r="A3060" t="s">
        <v>4475</v>
      </c>
      <c r="B3060" s="1">
        <v>41981</v>
      </c>
      <c r="C3060">
        <v>8</v>
      </c>
      <c r="D3060">
        <v>12</v>
      </c>
      <c r="E3060">
        <v>2014</v>
      </c>
      <c r="F3060" s="1">
        <v>41981</v>
      </c>
      <c r="G3060" t="s">
        <v>2959</v>
      </c>
      <c r="H3060" t="s">
        <v>33</v>
      </c>
      <c r="I3060" t="s">
        <v>34</v>
      </c>
      <c r="J3060" t="s">
        <v>4476</v>
      </c>
      <c r="K3060" t="s">
        <v>36</v>
      </c>
      <c r="L3060" t="s">
        <v>70</v>
      </c>
      <c r="M3060" t="s">
        <v>38</v>
      </c>
      <c r="N3060" t="s">
        <v>28</v>
      </c>
      <c r="O3060" t="s">
        <v>39</v>
      </c>
      <c r="P3060" t="s">
        <v>3595</v>
      </c>
      <c r="Q3060">
        <v>0</v>
      </c>
      <c r="R3060">
        <v>473</v>
      </c>
      <c r="S3060">
        <v>113</v>
      </c>
      <c r="T3060">
        <v>9</v>
      </c>
      <c r="U3060" t="b">
        <v>0</v>
      </c>
    </row>
    <row r="3061" spans="1:21" x14ac:dyDescent="0.25">
      <c r="A3061" t="s">
        <v>4475</v>
      </c>
      <c r="B3061" s="1">
        <v>41981</v>
      </c>
      <c r="C3061">
        <v>8</v>
      </c>
      <c r="D3061">
        <v>12</v>
      </c>
      <c r="E3061">
        <v>2014</v>
      </c>
      <c r="F3061" s="1">
        <v>41981</v>
      </c>
      <c r="G3061" t="s">
        <v>2959</v>
      </c>
      <c r="H3061" t="s">
        <v>33</v>
      </c>
      <c r="I3061" t="s">
        <v>34</v>
      </c>
      <c r="J3061" t="s">
        <v>4476</v>
      </c>
      <c r="K3061" t="s">
        <v>36</v>
      </c>
      <c r="L3061" t="s">
        <v>70</v>
      </c>
      <c r="M3061" t="s">
        <v>38</v>
      </c>
      <c r="N3061" t="s">
        <v>28</v>
      </c>
      <c r="O3061" t="s">
        <v>39</v>
      </c>
      <c r="P3061" t="s">
        <v>1849</v>
      </c>
      <c r="Q3061">
        <v>0</v>
      </c>
      <c r="R3061">
        <v>118</v>
      </c>
      <c r="S3061">
        <v>25</v>
      </c>
      <c r="T3061">
        <v>4</v>
      </c>
      <c r="U3061" t="b">
        <v>1</v>
      </c>
    </row>
    <row r="3062" spans="1:21" x14ac:dyDescent="0.25">
      <c r="A3062" t="s">
        <v>4475</v>
      </c>
      <c r="B3062" s="1">
        <v>41981</v>
      </c>
      <c r="C3062">
        <v>8</v>
      </c>
      <c r="D3062">
        <v>12</v>
      </c>
      <c r="E3062">
        <v>2014</v>
      </c>
      <c r="F3062" s="1">
        <v>41981</v>
      </c>
      <c r="G3062" t="s">
        <v>2959</v>
      </c>
      <c r="H3062" t="s">
        <v>33</v>
      </c>
      <c r="I3062" t="s">
        <v>34</v>
      </c>
      <c r="J3062" t="s">
        <v>4476</v>
      </c>
      <c r="K3062" t="s">
        <v>36</v>
      </c>
      <c r="L3062" t="s">
        <v>70</v>
      </c>
      <c r="M3062" t="s">
        <v>38</v>
      </c>
      <c r="N3062" t="s">
        <v>28</v>
      </c>
      <c r="O3062" t="s">
        <v>183</v>
      </c>
      <c r="P3062" t="s">
        <v>1316</v>
      </c>
      <c r="Q3062">
        <v>0</v>
      </c>
      <c r="R3062">
        <v>57</v>
      </c>
      <c r="S3062">
        <v>27</v>
      </c>
      <c r="T3062">
        <v>2</v>
      </c>
      <c r="U3062" t="b">
        <v>1</v>
      </c>
    </row>
    <row r="3063" spans="1:21" x14ac:dyDescent="0.25">
      <c r="A3063" t="s">
        <v>4478</v>
      </c>
      <c r="B3063" s="1">
        <v>41981</v>
      </c>
      <c r="C3063">
        <v>8</v>
      </c>
      <c r="D3063">
        <v>12</v>
      </c>
      <c r="E3063">
        <v>2014</v>
      </c>
      <c r="F3063" s="1">
        <v>41981</v>
      </c>
      <c r="G3063" t="s">
        <v>114</v>
      </c>
      <c r="H3063" t="s">
        <v>598</v>
      </c>
      <c r="I3063" t="s">
        <v>4479</v>
      </c>
      <c r="J3063" t="s">
        <v>4479</v>
      </c>
      <c r="K3063" t="s">
        <v>36</v>
      </c>
      <c r="L3063" t="s">
        <v>70</v>
      </c>
      <c r="M3063" t="s">
        <v>38</v>
      </c>
      <c r="N3063" t="s">
        <v>28</v>
      </c>
      <c r="O3063" t="s">
        <v>151</v>
      </c>
      <c r="P3063" t="s">
        <v>1167</v>
      </c>
      <c r="Q3063">
        <v>0</v>
      </c>
      <c r="R3063">
        <v>50</v>
      </c>
      <c r="S3063">
        <v>15</v>
      </c>
      <c r="T3063">
        <v>4</v>
      </c>
      <c r="U3063" t="b">
        <v>1</v>
      </c>
    </row>
    <row r="3064" spans="1:21" x14ac:dyDescent="0.25">
      <c r="A3064" t="s">
        <v>4480</v>
      </c>
      <c r="B3064" s="1">
        <v>41981</v>
      </c>
      <c r="C3064">
        <v>8</v>
      </c>
      <c r="D3064">
        <v>12</v>
      </c>
      <c r="E3064">
        <v>2014</v>
      </c>
      <c r="F3064" s="1">
        <v>41981</v>
      </c>
      <c r="G3064" t="s">
        <v>2445</v>
      </c>
      <c r="H3064" t="s">
        <v>120</v>
      </c>
      <c r="I3064" t="s">
        <v>778</v>
      </c>
      <c r="J3064" t="s">
        <v>778</v>
      </c>
      <c r="K3064" t="s">
        <v>47</v>
      </c>
      <c r="L3064" t="s">
        <v>26</v>
      </c>
      <c r="M3064" t="s">
        <v>38</v>
      </c>
      <c r="N3064" t="s">
        <v>28</v>
      </c>
      <c r="O3064" t="s">
        <v>54</v>
      </c>
      <c r="P3064" t="s">
        <v>1411</v>
      </c>
      <c r="Q3064">
        <v>0</v>
      </c>
      <c r="R3064">
        <v>58</v>
      </c>
      <c r="S3064">
        <v>0</v>
      </c>
      <c r="T3064">
        <v>4</v>
      </c>
      <c r="U3064" t="b">
        <v>1</v>
      </c>
    </row>
    <row r="3065" spans="1:21" x14ac:dyDescent="0.25">
      <c r="A3065" t="s">
        <v>4480</v>
      </c>
      <c r="B3065" s="1">
        <v>41981</v>
      </c>
      <c r="C3065">
        <v>8</v>
      </c>
      <c r="D3065">
        <v>12</v>
      </c>
      <c r="E3065">
        <v>2014</v>
      </c>
      <c r="F3065" s="1">
        <v>41981</v>
      </c>
      <c r="G3065" t="s">
        <v>2445</v>
      </c>
      <c r="H3065" t="s">
        <v>120</v>
      </c>
      <c r="I3065" t="s">
        <v>778</v>
      </c>
      <c r="J3065" t="s">
        <v>778</v>
      </c>
      <c r="K3065" t="s">
        <v>47</v>
      </c>
      <c r="L3065" t="s">
        <v>26</v>
      </c>
      <c r="M3065" t="s">
        <v>38</v>
      </c>
      <c r="N3065" t="s">
        <v>28</v>
      </c>
      <c r="O3065" t="s">
        <v>54</v>
      </c>
      <c r="P3065" t="s">
        <v>1513</v>
      </c>
      <c r="Q3065">
        <v>0</v>
      </c>
      <c r="R3065">
        <v>561</v>
      </c>
      <c r="S3065">
        <v>212</v>
      </c>
      <c r="T3065">
        <v>3</v>
      </c>
      <c r="U3065" t="b">
        <v>1</v>
      </c>
    </row>
    <row r="3066" spans="1:21" x14ac:dyDescent="0.25">
      <c r="A3066" t="s">
        <v>4480</v>
      </c>
      <c r="B3066" s="1">
        <v>41981</v>
      </c>
      <c r="C3066">
        <v>8</v>
      </c>
      <c r="D3066">
        <v>12</v>
      </c>
      <c r="E3066">
        <v>2014</v>
      </c>
      <c r="F3066" s="1">
        <v>41981</v>
      </c>
      <c r="G3066" t="s">
        <v>2445</v>
      </c>
      <c r="H3066" t="s">
        <v>120</v>
      </c>
      <c r="I3066" t="s">
        <v>778</v>
      </c>
      <c r="J3066" t="s">
        <v>778</v>
      </c>
      <c r="K3066" t="s">
        <v>47</v>
      </c>
      <c r="L3066" t="s">
        <v>26</v>
      </c>
      <c r="M3066" t="s">
        <v>38</v>
      </c>
      <c r="N3066" t="s">
        <v>28</v>
      </c>
      <c r="O3066" t="s">
        <v>54</v>
      </c>
      <c r="P3066" t="s">
        <v>526</v>
      </c>
      <c r="Q3066">
        <v>0</v>
      </c>
      <c r="R3066">
        <v>138</v>
      </c>
      <c r="S3066">
        <v>-3</v>
      </c>
      <c r="T3066">
        <v>5</v>
      </c>
      <c r="U3066" t="b">
        <v>0</v>
      </c>
    </row>
    <row r="3067" spans="1:21" x14ac:dyDescent="0.25">
      <c r="A3067" t="s">
        <v>4480</v>
      </c>
      <c r="B3067" s="1">
        <v>41981</v>
      </c>
      <c r="C3067">
        <v>8</v>
      </c>
      <c r="D3067">
        <v>12</v>
      </c>
      <c r="E3067">
        <v>2014</v>
      </c>
      <c r="F3067" s="1">
        <v>41981</v>
      </c>
      <c r="G3067" t="s">
        <v>2445</v>
      </c>
      <c r="H3067" t="s">
        <v>120</v>
      </c>
      <c r="I3067" t="s">
        <v>778</v>
      </c>
      <c r="J3067" t="s">
        <v>778</v>
      </c>
      <c r="K3067" t="s">
        <v>47</v>
      </c>
      <c r="L3067" t="s">
        <v>26</v>
      </c>
      <c r="M3067" t="s">
        <v>38</v>
      </c>
      <c r="N3067" t="s">
        <v>28</v>
      </c>
      <c r="O3067" t="s">
        <v>183</v>
      </c>
      <c r="P3067" t="s">
        <v>1316</v>
      </c>
      <c r="Q3067">
        <v>0</v>
      </c>
      <c r="R3067">
        <v>90</v>
      </c>
      <c r="S3067">
        <v>17</v>
      </c>
      <c r="T3067">
        <v>3</v>
      </c>
      <c r="U3067" t="b">
        <v>0</v>
      </c>
    </row>
    <row r="3068" spans="1:21" x14ac:dyDescent="0.25">
      <c r="A3068" t="s">
        <v>4481</v>
      </c>
      <c r="B3068" s="1">
        <v>41981</v>
      </c>
      <c r="C3068">
        <v>8</v>
      </c>
      <c r="D3068">
        <v>12</v>
      </c>
      <c r="E3068">
        <v>2014</v>
      </c>
      <c r="F3068" s="1">
        <v>41981</v>
      </c>
      <c r="G3068" t="s">
        <v>762</v>
      </c>
      <c r="H3068" t="s">
        <v>67</v>
      </c>
      <c r="I3068" t="s">
        <v>68</v>
      </c>
      <c r="J3068" t="s">
        <v>2816</v>
      </c>
      <c r="K3068" t="s">
        <v>25</v>
      </c>
      <c r="L3068" t="s">
        <v>37</v>
      </c>
      <c r="M3068" t="s">
        <v>38</v>
      </c>
      <c r="N3068" t="s">
        <v>28</v>
      </c>
      <c r="O3068" t="s">
        <v>90</v>
      </c>
      <c r="P3068" t="s">
        <v>3784</v>
      </c>
      <c r="Q3068">
        <v>0</v>
      </c>
      <c r="R3068">
        <v>327</v>
      </c>
      <c r="S3068">
        <v>114</v>
      </c>
      <c r="T3068">
        <v>4</v>
      </c>
      <c r="U3068" t="b">
        <v>1</v>
      </c>
    </row>
    <row r="3069" spans="1:21" x14ac:dyDescent="0.25">
      <c r="A3069" t="s">
        <v>4482</v>
      </c>
      <c r="B3069" s="1">
        <v>41981</v>
      </c>
      <c r="C3069">
        <v>8</v>
      </c>
      <c r="D3069">
        <v>12</v>
      </c>
      <c r="E3069">
        <v>2014</v>
      </c>
      <c r="F3069" s="1">
        <v>41981</v>
      </c>
      <c r="G3069" t="s">
        <v>2917</v>
      </c>
      <c r="H3069" t="s">
        <v>598</v>
      </c>
      <c r="I3069" t="s">
        <v>1658</v>
      </c>
      <c r="J3069" t="s">
        <v>1659</v>
      </c>
      <c r="K3069" t="s">
        <v>36</v>
      </c>
      <c r="L3069" t="s">
        <v>26</v>
      </c>
      <c r="M3069" t="s">
        <v>38</v>
      </c>
      <c r="N3069" t="s">
        <v>28</v>
      </c>
      <c r="O3069" t="s">
        <v>39</v>
      </c>
      <c r="P3069" t="s">
        <v>129</v>
      </c>
      <c r="Q3069">
        <v>0</v>
      </c>
      <c r="R3069">
        <v>56</v>
      </c>
      <c r="S3069">
        <v>18</v>
      </c>
      <c r="T3069">
        <v>2</v>
      </c>
      <c r="U3069" t="b">
        <v>1</v>
      </c>
    </row>
    <row r="3070" spans="1:21" x14ac:dyDescent="0.25">
      <c r="A3070" t="s">
        <v>4482</v>
      </c>
      <c r="B3070" s="1">
        <v>41981</v>
      </c>
      <c r="C3070">
        <v>8</v>
      </c>
      <c r="D3070">
        <v>12</v>
      </c>
      <c r="E3070">
        <v>2014</v>
      </c>
      <c r="F3070" s="1">
        <v>41981</v>
      </c>
      <c r="G3070" t="s">
        <v>2917</v>
      </c>
      <c r="H3070" t="s">
        <v>598</v>
      </c>
      <c r="I3070" t="s">
        <v>1658</v>
      </c>
      <c r="J3070" t="s">
        <v>1659</v>
      </c>
      <c r="K3070" t="s">
        <v>36</v>
      </c>
      <c r="L3070" t="s">
        <v>26</v>
      </c>
      <c r="M3070" t="s">
        <v>38</v>
      </c>
      <c r="N3070" t="s">
        <v>28</v>
      </c>
      <c r="O3070" t="s">
        <v>54</v>
      </c>
      <c r="P3070" t="s">
        <v>1104</v>
      </c>
      <c r="Q3070">
        <v>0</v>
      </c>
      <c r="R3070">
        <v>406</v>
      </c>
      <c r="S3070">
        <v>126</v>
      </c>
      <c r="T3070">
        <v>2</v>
      </c>
      <c r="U3070" t="b">
        <v>1</v>
      </c>
    </row>
    <row r="3071" spans="1:21" x14ac:dyDescent="0.25">
      <c r="A3071" t="s">
        <v>4482</v>
      </c>
      <c r="B3071" s="1">
        <v>41981</v>
      </c>
      <c r="C3071">
        <v>8</v>
      </c>
      <c r="D3071">
        <v>12</v>
      </c>
      <c r="E3071">
        <v>2014</v>
      </c>
      <c r="F3071" s="1">
        <v>41981</v>
      </c>
      <c r="G3071" t="s">
        <v>2917</v>
      </c>
      <c r="H3071" t="s">
        <v>598</v>
      </c>
      <c r="I3071" t="s">
        <v>1658</v>
      </c>
      <c r="J3071" t="s">
        <v>1659</v>
      </c>
      <c r="K3071" t="s">
        <v>36</v>
      </c>
      <c r="L3071" t="s">
        <v>26</v>
      </c>
      <c r="M3071" t="s">
        <v>38</v>
      </c>
      <c r="N3071" t="s">
        <v>56</v>
      </c>
      <c r="O3071" t="s">
        <v>57</v>
      </c>
      <c r="P3071" t="s">
        <v>4483</v>
      </c>
      <c r="Q3071">
        <v>0</v>
      </c>
      <c r="R3071">
        <v>624</v>
      </c>
      <c r="S3071">
        <v>37</v>
      </c>
      <c r="T3071">
        <v>2</v>
      </c>
      <c r="U3071" t="b">
        <v>1</v>
      </c>
    </row>
    <row r="3072" spans="1:21" x14ac:dyDescent="0.25">
      <c r="A3072" t="s">
        <v>4484</v>
      </c>
      <c r="B3072" s="1">
        <v>41982</v>
      </c>
      <c r="C3072">
        <v>9</v>
      </c>
      <c r="D3072">
        <v>12</v>
      </c>
      <c r="E3072">
        <v>2014</v>
      </c>
      <c r="F3072" s="1">
        <v>41982</v>
      </c>
      <c r="G3072" t="s">
        <v>1414</v>
      </c>
      <c r="H3072" t="s">
        <v>33</v>
      </c>
      <c r="I3072" t="s">
        <v>1170</v>
      </c>
      <c r="J3072" t="s">
        <v>2646</v>
      </c>
      <c r="K3072" t="s">
        <v>36</v>
      </c>
      <c r="L3072" t="s">
        <v>26</v>
      </c>
      <c r="M3072" t="s">
        <v>268</v>
      </c>
      <c r="N3072" t="s">
        <v>71</v>
      </c>
      <c r="O3072" t="s">
        <v>74</v>
      </c>
      <c r="P3072" t="s">
        <v>4485</v>
      </c>
      <c r="Q3072">
        <v>0</v>
      </c>
      <c r="R3072">
        <v>237</v>
      </c>
      <c r="S3072">
        <v>79</v>
      </c>
      <c r="T3072">
        <v>4</v>
      </c>
      <c r="U3072" t="b">
        <v>1</v>
      </c>
    </row>
    <row r="3073" spans="1:21" x14ac:dyDescent="0.25">
      <c r="A3073" t="s">
        <v>4484</v>
      </c>
      <c r="B3073" s="1">
        <v>41982</v>
      </c>
      <c r="C3073">
        <v>9</v>
      </c>
      <c r="D3073">
        <v>12</v>
      </c>
      <c r="E3073">
        <v>2014</v>
      </c>
      <c r="F3073" s="1">
        <v>41982</v>
      </c>
      <c r="G3073" t="s">
        <v>1414</v>
      </c>
      <c r="H3073" t="s">
        <v>33</v>
      </c>
      <c r="I3073" t="s">
        <v>1170</v>
      </c>
      <c r="J3073" t="s">
        <v>2646</v>
      </c>
      <c r="K3073" t="s">
        <v>36</v>
      </c>
      <c r="L3073" t="s">
        <v>26</v>
      </c>
      <c r="M3073" t="s">
        <v>268</v>
      </c>
      <c r="N3073" t="s">
        <v>28</v>
      </c>
      <c r="O3073" t="s">
        <v>48</v>
      </c>
      <c r="P3073" t="s">
        <v>3600</v>
      </c>
      <c r="Q3073">
        <v>0</v>
      </c>
      <c r="R3073">
        <v>60</v>
      </c>
      <c r="S3073">
        <v>16</v>
      </c>
      <c r="T3073">
        <v>3</v>
      </c>
      <c r="U3073" t="b">
        <v>0</v>
      </c>
    </row>
    <row r="3074" spans="1:21" x14ac:dyDescent="0.25">
      <c r="A3074" t="s">
        <v>4484</v>
      </c>
      <c r="B3074" s="1">
        <v>41982</v>
      </c>
      <c r="C3074">
        <v>9</v>
      </c>
      <c r="D3074">
        <v>12</v>
      </c>
      <c r="E3074">
        <v>2014</v>
      </c>
      <c r="F3074" s="1">
        <v>41982</v>
      </c>
      <c r="G3074" t="s">
        <v>1414</v>
      </c>
      <c r="H3074" t="s">
        <v>33</v>
      </c>
      <c r="I3074" t="s">
        <v>1170</v>
      </c>
      <c r="J3074" t="s">
        <v>2646</v>
      </c>
      <c r="K3074" t="s">
        <v>36</v>
      </c>
      <c r="L3074" t="s">
        <v>26</v>
      </c>
      <c r="M3074" t="s">
        <v>268</v>
      </c>
      <c r="N3074" t="s">
        <v>28</v>
      </c>
      <c r="O3074" t="s">
        <v>48</v>
      </c>
      <c r="P3074" t="s">
        <v>1359</v>
      </c>
      <c r="Q3074">
        <v>0</v>
      </c>
      <c r="R3074">
        <v>152</v>
      </c>
      <c r="S3074">
        <v>20</v>
      </c>
      <c r="T3074">
        <v>3</v>
      </c>
      <c r="U3074" t="b">
        <v>1</v>
      </c>
    </row>
    <row r="3075" spans="1:21" x14ac:dyDescent="0.25">
      <c r="A3075" t="s">
        <v>4484</v>
      </c>
      <c r="B3075" s="1">
        <v>41982</v>
      </c>
      <c r="C3075">
        <v>9</v>
      </c>
      <c r="D3075">
        <v>12</v>
      </c>
      <c r="E3075">
        <v>2014</v>
      </c>
      <c r="F3075" s="1">
        <v>41982</v>
      </c>
      <c r="G3075" t="s">
        <v>1414</v>
      </c>
      <c r="H3075" t="s">
        <v>33</v>
      </c>
      <c r="I3075" t="s">
        <v>1170</v>
      </c>
      <c r="J3075" t="s">
        <v>2646</v>
      </c>
      <c r="K3075" t="s">
        <v>36</v>
      </c>
      <c r="L3075" t="s">
        <v>26</v>
      </c>
      <c r="M3075" t="s">
        <v>268</v>
      </c>
      <c r="N3075" t="s">
        <v>28</v>
      </c>
      <c r="O3075" t="s">
        <v>39</v>
      </c>
      <c r="P3075" t="s">
        <v>565</v>
      </c>
      <c r="Q3075">
        <v>0</v>
      </c>
      <c r="R3075">
        <v>40</v>
      </c>
      <c r="S3075">
        <v>16</v>
      </c>
      <c r="T3075">
        <v>3</v>
      </c>
      <c r="U3075" t="b">
        <v>0</v>
      </c>
    </row>
    <row r="3076" spans="1:21" x14ac:dyDescent="0.25">
      <c r="A3076" t="s">
        <v>4484</v>
      </c>
      <c r="B3076" s="1">
        <v>41982</v>
      </c>
      <c r="C3076">
        <v>9</v>
      </c>
      <c r="D3076">
        <v>12</v>
      </c>
      <c r="E3076">
        <v>2014</v>
      </c>
      <c r="F3076" s="1">
        <v>41982</v>
      </c>
      <c r="G3076" t="s">
        <v>1414</v>
      </c>
      <c r="H3076" t="s">
        <v>33</v>
      </c>
      <c r="I3076" t="s">
        <v>1170</v>
      </c>
      <c r="J3076" t="s">
        <v>2646</v>
      </c>
      <c r="K3076" t="s">
        <v>36</v>
      </c>
      <c r="L3076" t="s">
        <v>26</v>
      </c>
      <c r="M3076" t="s">
        <v>268</v>
      </c>
      <c r="N3076" t="s">
        <v>56</v>
      </c>
      <c r="O3076" t="s">
        <v>57</v>
      </c>
      <c r="P3076" t="s">
        <v>4486</v>
      </c>
      <c r="Q3076">
        <v>0</v>
      </c>
      <c r="R3076">
        <v>928</v>
      </c>
      <c r="S3076">
        <v>260</v>
      </c>
      <c r="T3076">
        <v>3</v>
      </c>
      <c r="U3076" t="b">
        <v>1</v>
      </c>
    </row>
    <row r="3077" spans="1:21" x14ac:dyDescent="0.25">
      <c r="A3077" t="s">
        <v>4487</v>
      </c>
      <c r="B3077" s="1">
        <v>41982</v>
      </c>
      <c r="C3077">
        <v>9</v>
      </c>
      <c r="D3077">
        <v>12</v>
      </c>
      <c r="E3077">
        <v>2014</v>
      </c>
      <c r="F3077" s="1">
        <v>41982</v>
      </c>
      <c r="G3077" t="s">
        <v>546</v>
      </c>
      <c r="H3077" t="s">
        <v>23</v>
      </c>
      <c r="I3077" t="s">
        <v>24</v>
      </c>
      <c r="J3077" t="s">
        <v>1273</v>
      </c>
      <c r="K3077" t="s">
        <v>25</v>
      </c>
      <c r="L3077" t="s">
        <v>26</v>
      </c>
      <c r="M3077" t="s">
        <v>98</v>
      </c>
      <c r="N3077" t="s">
        <v>71</v>
      </c>
      <c r="O3077" t="s">
        <v>74</v>
      </c>
      <c r="P3077" t="s">
        <v>3353</v>
      </c>
      <c r="Q3077">
        <v>1</v>
      </c>
      <c r="R3077">
        <v>312</v>
      </c>
      <c r="S3077">
        <v>-312</v>
      </c>
      <c r="T3077">
        <v>7</v>
      </c>
      <c r="U3077" t="b">
        <v>1</v>
      </c>
    </row>
    <row r="3078" spans="1:21" x14ac:dyDescent="0.25">
      <c r="A3078" t="s">
        <v>4487</v>
      </c>
      <c r="B3078" s="1">
        <v>41982</v>
      </c>
      <c r="C3078">
        <v>9</v>
      </c>
      <c r="D3078">
        <v>12</v>
      </c>
      <c r="E3078">
        <v>2014</v>
      </c>
      <c r="F3078" s="1">
        <v>41982</v>
      </c>
      <c r="G3078" t="s">
        <v>546</v>
      </c>
      <c r="H3078" t="s">
        <v>23</v>
      </c>
      <c r="I3078" t="s">
        <v>24</v>
      </c>
      <c r="J3078" t="s">
        <v>1273</v>
      </c>
      <c r="K3078" t="s">
        <v>25</v>
      </c>
      <c r="L3078" t="s">
        <v>26</v>
      </c>
      <c r="M3078" t="s">
        <v>98</v>
      </c>
      <c r="N3078" t="s">
        <v>28</v>
      </c>
      <c r="O3078" t="s">
        <v>227</v>
      </c>
      <c r="P3078" t="s">
        <v>4488</v>
      </c>
      <c r="Q3078">
        <v>1</v>
      </c>
      <c r="R3078">
        <v>9</v>
      </c>
      <c r="S3078">
        <v>-6</v>
      </c>
      <c r="T3078">
        <v>2</v>
      </c>
      <c r="U3078" t="b">
        <v>1</v>
      </c>
    </row>
    <row r="3079" spans="1:21" x14ac:dyDescent="0.25">
      <c r="A3079" t="s">
        <v>4489</v>
      </c>
      <c r="B3079" s="1">
        <v>41982</v>
      </c>
      <c r="C3079">
        <v>9</v>
      </c>
      <c r="D3079">
        <v>12</v>
      </c>
      <c r="E3079">
        <v>2014</v>
      </c>
      <c r="F3079" s="1">
        <v>41982</v>
      </c>
      <c r="G3079" t="s">
        <v>963</v>
      </c>
      <c r="H3079" t="s">
        <v>61</v>
      </c>
      <c r="I3079" t="s">
        <v>108</v>
      </c>
      <c r="J3079" t="s">
        <v>4490</v>
      </c>
      <c r="K3079" t="s">
        <v>36</v>
      </c>
      <c r="L3079" t="s">
        <v>70</v>
      </c>
      <c r="M3079" t="s">
        <v>38</v>
      </c>
      <c r="N3079" t="s">
        <v>71</v>
      </c>
      <c r="O3079" t="s">
        <v>295</v>
      </c>
      <c r="P3079" t="s">
        <v>4491</v>
      </c>
      <c r="Q3079">
        <v>0</v>
      </c>
      <c r="R3079">
        <v>222</v>
      </c>
      <c r="S3079">
        <v>44</v>
      </c>
      <c r="T3079">
        <v>2</v>
      </c>
      <c r="U3079" t="b">
        <v>0</v>
      </c>
    </row>
    <row r="3080" spans="1:21" x14ac:dyDescent="0.25">
      <c r="A3080" t="s">
        <v>4489</v>
      </c>
      <c r="B3080" s="1">
        <v>41982</v>
      </c>
      <c r="C3080">
        <v>9</v>
      </c>
      <c r="D3080">
        <v>12</v>
      </c>
      <c r="E3080">
        <v>2014</v>
      </c>
      <c r="F3080" s="1">
        <v>41982</v>
      </c>
      <c r="G3080" t="s">
        <v>963</v>
      </c>
      <c r="H3080" t="s">
        <v>61</v>
      </c>
      <c r="I3080" t="s">
        <v>108</v>
      </c>
      <c r="J3080" t="s">
        <v>4490</v>
      </c>
      <c r="K3080" t="s">
        <v>36</v>
      </c>
      <c r="L3080" t="s">
        <v>70</v>
      </c>
      <c r="M3080" t="s">
        <v>38</v>
      </c>
      <c r="N3080" t="s">
        <v>28</v>
      </c>
      <c r="O3080" t="s">
        <v>183</v>
      </c>
      <c r="P3080" t="s">
        <v>4492</v>
      </c>
      <c r="Q3080">
        <v>0</v>
      </c>
      <c r="R3080">
        <v>94</v>
      </c>
      <c r="S3080">
        <v>27</v>
      </c>
      <c r="T3080">
        <v>2</v>
      </c>
      <c r="U3080" t="b">
        <v>0</v>
      </c>
    </row>
    <row r="3081" spans="1:21" x14ac:dyDescent="0.25">
      <c r="A3081" t="s">
        <v>4493</v>
      </c>
      <c r="B3081" s="1">
        <v>41982</v>
      </c>
      <c r="C3081">
        <v>9</v>
      </c>
      <c r="D3081">
        <v>12</v>
      </c>
      <c r="E3081">
        <v>2014</v>
      </c>
      <c r="F3081" s="1">
        <v>41982</v>
      </c>
      <c r="G3081" t="s">
        <v>1150</v>
      </c>
      <c r="H3081" t="s">
        <v>120</v>
      </c>
      <c r="I3081" t="s">
        <v>1582</v>
      </c>
      <c r="J3081" t="s">
        <v>2695</v>
      </c>
      <c r="K3081" t="s">
        <v>47</v>
      </c>
      <c r="L3081" t="s">
        <v>70</v>
      </c>
      <c r="M3081" t="s">
        <v>27</v>
      </c>
      <c r="N3081" t="s">
        <v>28</v>
      </c>
      <c r="O3081" t="s">
        <v>183</v>
      </c>
      <c r="P3081" t="s">
        <v>4494</v>
      </c>
      <c r="Q3081">
        <v>0</v>
      </c>
      <c r="R3081">
        <v>82</v>
      </c>
      <c r="S3081">
        <v>13</v>
      </c>
      <c r="T3081">
        <v>2</v>
      </c>
      <c r="U3081" t="b">
        <v>0</v>
      </c>
    </row>
    <row r="3082" spans="1:21" x14ac:dyDescent="0.25">
      <c r="A3082" t="s">
        <v>4493</v>
      </c>
      <c r="B3082" s="1">
        <v>41982</v>
      </c>
      <c r="C3082">
        <v>9</v>
      </c>
      <c r="D3082">
        <v>12</v>
      </c>
      <c r="E3082">
        <v>2014</v>
      </c>
      <c r="F3082" s="1">
        <v>41982</v>
      </c>
      <c r="G3082" t="s">
        <v>1150</v>
      </c>
      <c r="H3082" t="s">
        <v>120</v>
      </c>
      <c r="I3082" t="s">
        <v>1582</v>
      </c>
      <c r="J3082" t="s">
        <v>2695</v>
      </c>
      <c r="K3082" t="s">
        <v>47</v>
      </c>
      <c r="L3082" t="s">
        <v>70</v>
      </c>
      <c r="M3082" t="s">
        <v>27</v>
      </c>
      <c r="N3082" t="s">
        <v>56</v>
      </c>
      <c r="O3082" t="s">
        <v>81</v>
      </c>
      <c r="P3082" t="s">
        <v>1203</v>
      </c>
      <c r="Q3082">
        <v>0</v>
      </c>
      <c r="R3082">
        <v>294</v>
      </c>
      <c r="S3082">
        <v>109</v>
      </c>
      <c r="T3082">
        <v>7</v>
      </c>
      <c r="U3082" t="b">
        <v>0</v>
      </c>
    </row>
    <row r="3083" spans="1:21" x14ac:dyDescent="0.25">
      <c r="A3083" t="s">
        <v>4495</v>
      </c>
      <c r="B3083" s="1">
        <v>41982</v>
      </c>
      <c r="C3083">
        <v>9</v>
      </c>
      <c r="D3083">
        <v>12</v>
      </c>
      <c r="E3083">
        <v>2014</v>
      </c>
      <c r="F3083" s="1">
        <v>41982</v>
      </c>
      <c r="G3083" t="s">
        <v>3570</v>
      </c>
      <c r="H3083" t="s">
        <v>33</v>
      </c>
      <c r="I3083" t="s">
        <v>372</v>
      </c>
      <c r="J3083" t="s">
        <v>1980</v>
      </c>
      <c r="K3083" t="s">
        <v>36</v>
      </c>
      <c r="L3083" t="s">
        <v>37</v>
      </c>
      <c r="M3083" t="s">
        <v>27</v>
      </c>
      <c r="N3083" t="s">
        <v>71</v>
      </c>
      <c r="O3083" t="s">
        <v>72</v>
      </c>
      <c r="P3083" t="s">
        <v>4001</v>
      </c>
      <c r="Q3083">
        <v>0</v>
      </c>
      <c r="R3083">
        <v>1177</v>
      </c>
      <c r="S3083">
        <v>405</v>
      </c>
      <c r="T3083">
        <v>3</v>
      </c>
      <c r="U3083" t="b">
        <v>1</v>
      </c>
    </row>
    <row r="3084" spans="1:21" x14ac:dyDescent="0.25">
      <c r="A3084" t="s">
        <v>4495</v>
      </c>
      <c r="B3084" s="1">
        <v>41982</v>
      </c>
      <c r="C3084">
        <v>9</v>
      </c>
      <c r="D3084">
        <v>12</v>
      </c>
      <c r="E3084">
        <v>2014</v>
      </c>
      <c r="F3084" s="1">
        <v>41982</v>
      </c>
      <c r="G3084" t="s">
        <v>3570</v>
      </c>
      <c r="H3084" t="s">
        <v>33</v>
      </c>
      <c r="I3084" t="s">
        <v>372</v>
      </c>
      <c r="J3084" t="s">
        <v>1980</v>
      </c>
      <c r="K3084" t="s">
        <v>36</v>
      </c>
      <c r="L3084" t="s">
        <v>37</v>
      </c>
      <c r="M3084" t="s">
        <v>27</v>
      </c>
      <c r="N3084" t="s">
        <v>28</v>
      </c>
      <c r="O3084" t="s">
        <v>227</v>
      </c>
      <c r="P3084" t="s">
        <v>3930</v>
      </c>
      <c r="Q3084">
        <v>0</v>
      </c>
      <c r="R3084">
        <v>21</v>
      </c>
      <c r="S3084">
        <v>5</v>
      </c>
      <c r="T3084">
        <v>3</v>
      </c>
      <c r="U3084" t="b">
        <v>0</v>
      </c>
    </row>
    <row r="3085" spans="1:21" x14ac:dyDescent="0.25">
      <c r="A3085" t="s">
        <v>4496</v>
      </c>
      <c r="B3085" s="1">
        <v>41982</v>
      </c>
      <c r="C3085">
        <v>9</v>
      </c>
      <c r="D3085">
        <v>12</v>
      </c>
      <c r="E3085">
        <v>2014</v>
      </c>
      <c r="F3085" s="1">
        <v>41982</v>
      </c>
      <c r="G3085" t="s">
        <v>634</v>
      </c>
      <c r="H3085" t="s">
        <v>215</v>
      </c>
      <c r="I3085" t="s">
        <v>2776</v>
      </c>
      <c r="J3085" t="s">
        <v>2776</v>
      </c>
      <c r="K3085" t="s">
        <v>36</v>
      </c>
      <c r="L3085" t="s">
        <v>37</v>
      </c>
      <c r="M3085" t="s">
        <v>38</v>
      </c>
      <c r="N3085" t="s">
        <v>56</v>
      </c>
      <c r="O3085" t="s">
        <v>81</v>
      </c>
      <c r="P3085" t="s">
        <v>3429</v>
      </c>
      <c r="Q3085">
        <v>0</v>
      </c>
      <c r="R3085">
        <v>166</v>
      </c>
      <c r="S3085">
        <v>53</v>
      </c>
      <c r="T3085">
        <v>4</v>
      </c>
      <c r="U3085" t="b">
        <v>0</v>
      </c>
    </row>
    <row r="3086" spans="1:21" x14ac:dyDescent="0.25">
      <c r="A3086" t="s">
        <v>4497</v>
      </c>
      <c r="B3086" s="1">
        <v>41984</v>
      </c>
      <c r="C3086">
        <v>11</v>
      </c>
      <c r="D3086">
        <v>12</v>
      </c>
      <c r="E3086">
        <v>2014</v>
      </c>
      <c r="F3086" s="1">
        <v>41984</v>
      </c>
      <c r="G3086" t="s">
        <v>1124</v>
      </c>
      <c r="H3086" t="s">
        <v>61</v>
      </c>
      <c r="I3086" t="s">
        <v>108</v>
      </c>
      <c r="J3086" t="s">
        <v>886</v>
      </c>
      <c r="K3086" t="s">
        <v>36</v>
      </c>
      <c r="L3086" t="s">
        <v>37</v>
      </c>
      <c r="M3086" t="s">
        <v>98</v>
      </c>
      <c r="N3086" t="s">
        <v>71</v>
      </c>
      <c r="O3086" t="s">
        <v>74</v>
      </c>
      <c r="P3086" t="s">
        <v>2982</v>
      </c>
      <c r="Q3086">
        <v>0</v>
      </c>
      <c r="R3086">
        <v>120</v>
      </c>
      <c r="S3086">
        <v>1</v>
      </c>
      <c r="T3086">
        <v>1</v>
      </c>
      <c r="U3086" t="b">
        <v>1</v>
      </c>
    </row>
    <row r="3087" spans="1:21" x14ac:dyDescent="0.25">
      <c r="A3087" t="s">
        <v>4497</v>
      </c>
      <c r="B3087" s="1">
        <v>41984</v>
      </c>
      <c r="C3087">
        <v>11</v>
      </c>
      <c r="D3087">
        <v>12</v>
      </c>
      <c r="E3087">
        <v>2014</v>
      </c>
      <c r="F3087" s="1">
        <v>41984</v>
      </c>
      <c r="G3087" t="s">
        <v>1124</v>
      </c>
      <c r="H3087" t="s">
        <v>61</v>
      </c>
      <c r="I3087" t="s">
        <v>108</v>
      </c>
      <c r="J3087" t="s">
        <v>886</v>
      </c>
      <c r="K3087" t="s">
        <v>36</v>
      </c>
      <c r="L3087" t="s">
        <v>37</v>
      </c>
      <c r="M3087" t="s">
        <v>98</v>
      </c>
      <c r="N3087" t="s">
        <v>28</v>
      </c>
      <c r="O3087" t="s">
        <v>48</v>
      </c>
      <c r="P3087" t="s">
        <v>763</v>
      </c>
      <c r="Q3087">
        <v>0</v>
      </c>
      <c r="R3087">
        <v>162</v>
      </c>
      <c r="S3087">
        <v>55</v>
      </c>
      <c r="T3087">
        <v>3</v>
      </c>
      <c r="U3087" t="b">
        <v>0</v>
      </c>
    </row>
    <row r="3088" spans="1:21" x14ac:dyDescent="0.25">
      <c r="A3088" t="s">
        <v>4497</v>
      </c>
      <c r="B3088" s="1">
        <v>41984</v>
      </c>
      <c r="C3088">
        <v>11</v>
      </c>
      <c r="D3088">
        <v>12</v>
      </c>
      <c r="E3088">
        <v>2014</v>
      </c>
      <c r="F3088" s="1">
        <v>41984</v>
      </c>
      <c r="G3088" t="s">
        <v>1124</v>
      </c>
      <c r="H3088" t="s">
        <v>61</v>
      </c>
      <c r="I3088" t="s">
        <v>108</v>
      </c>
      <c r="J3088" t="s">
        <v>886</v>
      </c>
      <c r="K3088" t="s">
        <v>36</v>
      </c>
      <c r="L3088" t="s">
        <v>37</v>
      </c>
      <c r="M3088" t="s">
        <v>98</v>
      </c>
      <c r="N3088" t="s">
        <v>28</v>
      </c>
      <c r="O3088" t="s">
        <v>39</v>
      </c>
      <c r="P3088" t="s">
        <v>2252</v>
      </c>
      <c r="Q3088">
        <v>0</v>
      </c>
      <c r="R3088">
        <v>246</v>
      </c>
      <c r="S3088">
        <v>98</v>
      </c>
      <c r="T3088">
        <v>5</v>
      </c>
      <c r="U3088" t="b">
        <v>1</v>
      </c>
    </row>
    <row r="3089" spans="1:21" x14ac:dyDescent="0.25">
      <c r="A3089" t="s">
        <v>4497</v>
      </c>
      <c r="B3089" s="1">
        <v>41984</v>
      </c>
      <c r="C3089">
        <v>11</v>
      </c>
      <c r="D3089">
        <v>12</v>
      </c>
      <c r="E3089">
        <v>2014</v>
      </c>
      <c r="F3089" s="1">
        <v>41984</v>
      </c>
      <c r="G3089" t="s">
        <v>1124</v>
      </c>
      <c r="H3089" t="s">
        <v>61</v>
      </c>
      <c r="I3089" t="s">
        <v>108</v>
      </c>
      <c r="J3089" t="s">
        <v>886</v>
      </c>
      <c r="K3089" t="s">
        <v>36</v>
      </c>
      <c r="L3089" t="s">
        <v>37</v>
      </c>
      <c r="M3089" t="s">
        <v>98</v>
      </c>
      <c r="N3089" t="s">
        <v>28</v>
      </c>
      <c r="O3089" t="s">
        <v>54</v>
      </c>
      <c r="P3089" t="s">
        <v>1691</v>
      </c>
      <c r="Q3089">
        <v>0</v>
      </c>
      <c r="R3089">
        <v>88</v>
      </c>
      <c r="S3089">
        <v>20</v>
      </c>
      <c r="T3089">
        <v>2</v>
      </c>
      <c r="U3089" t="b">
        <v>1</v>
      </c>
    </row>
    <row r="3090" spans="1:21" x14ac:dyDescent="0.25">
      <c r="A3090" t="s">
        <v>4497</v>
      </c>
      <c r="B3090" s="1">
        <v>41984</v>
      </c>
      <c r="C3090">
        <v>11</v>
      </c>
      <c r="D3090">
        <v>12</v>
      </c>
      <c r="E3090">
        <v>2014</v>
      </c>
      <c r="F3090" s="1">
        <v>41984</v>
      </c>
      <c r="G3090" t="s">
        <v>1124</v>
      </c>
      <c r="H3090" t="s">
        <v>61</v>
      </c>
      <c r="I3090" t="s">
        <v>108</v>
      </c>
      <c r="J3090" t="s">
        <v>886</v>
      </c>
      <c r="K3090" t="s">
        <v>36</v>
      </c>
      <c r="L3090" t="s">
        <v>37</v>
      </c>
      <c r="M3090" t="s">
        <v>98</v>
      </c>
      <c r="N3090" t="s">
        <v>28</v>
      </c>
      <c r="O3090" t="s">
        <v>183</v>
      </c>
      <c r="P3090" t="s">
        <v>1121</v>
      </c>
      <c r="Q3090">
        <v>0</v>
      </c>
      <c r="R3090">
        <v>88</v>
      </c>
      <c r="S3090">
        <v>19</v>
      </c>
      <c r="T3090">
        <v>2</v>
      </c>
      <c r="U3090" t="b">
        <v>1</v>
      </c>
    </row>
    <row r="3091" spans="1:21" x14ac:dyDescent="0.25">
      <c r="A3091" t="s">
        <v>4498</v>
      </c>
      <c r="B3091" s="1">
        <v>41984</v>
      </c>
      <c r="C3091">
        <v>11</v>
      </c>
      <c r="D3091">
        <v>12</v>
      </c>
      <c r="E3091">
        <v>2014</v>
      </c>
      <c r="F3091" s="1">
        <v>41984</v>
      </c>
      <c r="G3091" t="s">
        <v>292</v>
      </c>
      <c r="H3091" t="s">
        <v>61</v>
      </c>
      <c r="I3091" t="s">
        <v>687</v>
      </c>
      <c r="J3091" t="s">
        <v>4164</v>
      </c>
      <c r="K3091" t="s">
        <v>36</v>
      </c>
      <c r="L3091" t="s">
        <v>70</v>
      </c>
      <c r="M3091" t="s">
        <v>27</v>
      </c>
      <c r="N3091" t="s">
        <v>28</v>
      </c>
      <c r="O3091" t="s">
        <v>151</v>
      </c>
      <c r="P3091" t="s">
        <v>2872</v>
      </c>
      <c r="Q3091">
        <v>0</v>
      </c>
      <c r="R3091">
        <v>115</v>
      </c>
      <c r="S3091">
        <v>46</v>
      </c>
      <c r="T3091">
        <v>10</v>
      </c>
      <c r="U3091" t="b">
        <v>0</v>
      </c>
    </row>
    <row r="3092" spans="1:21" x14ac:dyDescent="0.25">
      <c r="A3092" t="s">
        <v>4498</v>
      </c>
      <c r="B3092" s="1">
        <v>41984</v>
      </c>
      <c r="C3092">
        <v>11</v>
      </c>
      <c r="D3092">
        <v>12</v>
      </c>
      <c r="E3092">
        <v>2014</v>
      </c>
      <c r="F3092" s="1">
        <v>41984</v>
      </c>
      <c r="G3092" t="s">
        <v>292</v>
      </c>
      <c r="H3092" t="s">
        <v>61</v>
      </c>
      <c r="I3092" t="s">
        <v>687</v>
      </c>
      <c r="J3092" t="s">
        <v>4164</v>
      </c>
      <c r="K3092" t="s">
        <v>36</v>
      </c>
      <c r="L3092" t="s">
        <v>70</v>
      </c>
      <c r="M3092" t="s">
        <v>27</v>
      </c>
      <c r="N3092" t="s">
        <v>28</v>
      </c>
      <c r="O3092" t="s">
        <v>183</v>
      </c>
      <c r="P3092" t="s">
        <v>4499</v>
      </c>
      <c r="Q3092">
        <v>0</v>
      </c>
      <c r="R3092">
        <v>27</v>
      </c>
      <c r="S3092">
        <v>8</v>
      </c>
      <c r="T3092">
        <v>2</v>
      </c>
      <c r="U3092" t="b">
        <v>1</v>
      </c>
    </row>
    <row r="3093" spans="1:21" x14ac:dyDescent="0.25">
      <c r="A3093" t="s">
        <v>4498</v>
      </c>
      <c r="B3093" s="1">
        <v>41984</v>
      </c>
      <c r="C3093">
        <v>11</v>
      </c>
      <c r="D3093">
        <v>12</v>
      </c>
      <c r="E3093">
        <v>2014</v>
      </c>
      <c r="F3093" s="1">
        <v>41984</v>
      </c>
      <c r="G3093" t="s">
        <v>292</v>
      </c>
      <c r="H3093" t="s">
        <v>61</v>
      </c>
      <c r="I3093" t="s">
        <v>687</v>
      </c>
      <c r="J3093" t="s">
        <v>4164</v>
      </c>
      <c r="K3093" t="s">
        <v>36</v>
      </c>
      <c r="L3093" t="s">
        <v>70</v>
      </c>
      <c r="M3093" t="s">
        <v>27</v>
      </c>
      <c r="N3093" t="s">
        <v>28</v>
      </c>
      <c r="O3093" t="s">
        <v>183</v>
      </c>
      <c r="P3093" t="s">
        <v>4500</v>
      </c>
      <c r="Q3093">
        <v>0</v>
      </c>
      <c r="R3093">
        <v>92</v>
      </c>
      <c r="S3093">
        <v>24</v>
      </c>
      <c r="T3093">
        <v>2</v>
      </c>
      <c r="U3093" t="b">
        <v>1</v>
      </c>
    </row>
    <row r="3094" spans="1:21" x14ac:dyDescent="0.25">
      <c r="A3094" t="s">
        <v>4498</v>
      </c>
      <c r="B3094" s="1">
        <v>41984</v>
      </c>
      <c r="C3094">
        <v>11</v>
      </c>
      <c r="D3094">
        <v>12</v>
      </c>
      <c r="E3094">
        <v>2014</v>
      </c>
      <c r="F3094" s="1">
        <v>41984</v>
      </c>
      <c r="G3094" t="s">
        <v>292</v>
      </c>
      <c r="H3094" t="s">
        <v>61</v>
      </c>
      <c r="I3094" t="s">
        <v>687</v>
      </c>
      <c r="J3094" t="s">
        <v>4164</v>
      </c>
      <c r="K3094" t="s">
        <v>36</v>
      </c>
      <c r="L3094" t="s">
        <v>70</v>
      </c>
      <c r="M3094" t="s">
        <v>27</v>
      </c>
      <c r="N3094" t="s">
        <v>28</v>
      </c>
      <c r="O3094" t="s">
        <v>183</v>
      </c>
      <c r="P3094" t="s">
        <v>1897</v>
      </c>
      <c r="Q3094">
        <v>0</v>
      </c>
      <c r="R3094">
        <v>125</v>
      </c>
      <c r="S3094">
        <v>15</v>
      </c>
      <c r="T3094">
        <v>5</v>
      </c>
      <c r="U3094" t="b">
        <v>1</v>
      </c>
    </row>
    <row r="3095" spans="1:21" x14ac:dyDescent="0.25">
      <c r="A3095" t="s">
        <v>4501</v>
      </c>
      <c r="B3095" s="1">
        <v>41984</v>
      </c>
      <c r="C3095">
        <v>11</v>
      </c>
      <c r="D3095">
        <v>12</v>
      </c>
      <c r="E3095">
        <v>2014</v>
      </c>
      <c r="F3095" s="1">
        <v>41984</v>
      </c>
      <c r="G3095" t="s">
        <v>2609</v>
      </c>
      <c r="H3095" t="s">
        <v>67</v>
      </c>
      <c r="I3095" t="s">
        <v>496</v>
      </c>
      <c r="J3095" t="s">
        <v>497</v>
      </c>
      <c r="K3095" t="s">
        <v>25</v>
      </c>
      <c r="L3095" t="s">
        <v>37</v>
      </c>
      <c r="M3095" t="s">
        <v>27</v>
      </c>
      <c r="N3095" t="s">
        <v>28</v>
      </c>
      <c r="O3095" t="s">
        <v>227</v>
      </c>
      <c r="P3095" t="s">
        <v>4172</v>
      </c>
      <c r="Q3095">
        <v>0</v>
      </c>
      <c r="R3095">
        <v>39</v>
      </c>
      <c r="S3095">
        <v>0</v>
      </c>
      <c r="T3095">
        <v>5</v>
      </c>
      <c r="U3095" t="b">
        <v>0</v>
      </c>
    </row>
    <row r="3096" spans="1:21" x14ac:dyDescent="0.25">
      <c r="A3096" t="s">
        <v>4497</v>
      </c>
      <c r="B3096" s="1">
        <v>41984</v>
      </c>
      <c r="C3096">
        <v>11</v>
      </c>
      <c r="D3096">
        <v>12</v>
      </c>
      <c r="E3096">
        <v>2014</v>
      </c>
      <c r="F3096" s="1">
        <v>41984</v>
      </c>
      <c r="G3096" t="s">
        <v>1124</v>
      </c>
      <c r="H3096" t="s">
        <v>61</v>
      </c>
      <c r="I3096" t="s">
        <v>108</v>
      </c>
      <c r="J3096" t="s">
        <v>886</v>
      </c>
      <c r="K3096" t="s">
        <v>36</v>
      </c>
      <c r="L3096" t="s">
        <v>37</v>
      </c>
      <c r="M3096" t="s">
        <v>98</v>
      </c>
      <c r="N3096" t="s">
        <v>56</v>
      </c>
      <c r="O3096" t="s">
        <v>81</v>
      </c>
      <c r="P3096" t="s">
        <v>1941</v>
      </c>
      <c r="Q3096">
        <v>0</v>
      </c>
      <c r="R3096">
        <v>139</v>
      </c>
      <c r="S3096">
        <v>21</v>
      </c>
      <c r="T3096">
        <v>3</v>
      </c>
      <c r="U3096" t="b">
        <v>0</v>
      </c>
    </row>
    <row r="3097" spans="1:21" x14ac:dyDescent="0.25">
      <c r="A3097" t="s">
        <v>4498</v>
      </c>
      <c r="B3097" s="1">
        <v>41984</v>
      </c>
      <c r="C3097">
        <v>11</v>
      </c>
      <c r="D3097">
        <v>12</v>
      </c>
      <c r="E3097">
        <v>2014</v>
      </c>
      <c r="F3097" s="1">
        <v>41984</v>
      </c>
      <c r="G3097" t="s">
        <v>292</v>
      </c>
      <c r="H3097" t="s">
        <v>61</v>
      </c>
      <c r="I3097" t="s">
        <v>687</v>
      </c>
      <c r="J3097" t="s">
        <v>4164</v>
      </c>
      <c r="K3097" t="s">
        <v>36</v>
      </c>
      <c r="L3097" t="s">
        <v>70</v>
      </c>
      <c r="M3097" t="s">
        <v>27</v>
      </c>
      <c r="N3097" t="s">
        <v>56</v>
      </c>
      <c r="O3097" t="s">
        <v>81</v>
      </c>
      <c r="P3097" t="s">
        <v>4502</v>
      </c>
      <c r="Q3097">
        <v>0</v>
      </c>
      <c r="R3097">
        <v>62</v>
      </c>
      <c r="S3097">
        <v>17</v>
      </c>
      <c r="T3097">
        <v>2</v>
      </c>
      <c r="U3097" t="b">
        <v>1</v>
      </c>
    </row>
    <row r="3098" spans="1:21" x14ac:dyDescent="0.25">
      <c r="A3098" t="s">
        <v>4498</v>
      </c>
      <c r="B3098" s="1">
        <v>41984</v>
      </c>
      <c r="C3098">
        <v>11</v>
      </c>
      <c r="D3098">
        <v>12</v>
      </c>
      <c r="E3098">
        <v>2014</v>
      </c>
      <c r="F3098" s="1">
        <v>41984</v>
      </c>
      <c r="G3098" t="s">
        <v>292</v>
      </c>
      <c r="H3098" t="s">
        <v>61</v>
      </c>
      <c r="I3098" t="s">
        <v>687</v>
      </c>
      <c r="J3098" t="s">
        <v>4164</v>
      </c>
      <c r="K3098" t="s">
        <v>36</v>
      </c>
      <c r="L3098" t="s">
        <v>70</v>
      </c>
      <c r="M3098" t="s">
        <v>27</v>
      </c>
      <c r="N3098" t="s">
        <v>56</v>
      </c>
      <c r="O3098" t="s">
        <v>81</v>
      </c>
      <c r="P3098" t="s">
        <v>139</v>
      </c>
      <c r="Q3098">
        <v>0</v>
      </c>
      <c r="R3098">
        <v>225</v>
      </c>
      <c r="S3098">
        <v>29</v>
      </c>
      <c r="T3098">
        <v>2</v>
      </c>
      <c r="U3098" t="b">
        <v>0</v>
      </c>
    </row>
    <row r="3099" spans="1:21" x14ac:dyDescent="0.25">
      <c r="A3099" t="s">
        <v>4503</v>
      </c>
      <c r="B3099" s="1">
        <v>41984</v>
      </c>
      <c r="C3099">
        <v>11</v>
      </c>
      <c r="D3099">
        <v>12</v>
      </c>
      <c r="E3099">
        <v>2014</v>
      </c>
      <c r="F3099" s="1">
        <v>41984</v>
      </c>
      <c r="G3099" t="s">
        <v>4504</v>
      </c>
      <c r="H3099" t="s">
        <v>67</v>
      </c>
      <c r="I3099" t="s">
        <v>2143</v>
      </c>
      <c r="J3099" t="s">
        <v>3469</v>
      </c>
      <c r="K3099" t="s">
        <v>25</v>
      </c>
      <c r="L3099" t="s">
        <v>37</v>
      </c>
      <c r="M3099" t="s">
        <v>27</v>
      </c>
      <c r="N3099" t="s">
        <v>56</v>
      </c>
      <c r="O3099" t="s">
        <v>104</v>
      </c>
      <c r="P3099" t="s">
        <v>4505</v>
      </c>
      <c r="Q3099">
        <v>0</v>
      </c>
      <c r="R3099">
        <v>1275</v>
      </c>
      <c r="S3099">
        <v>357</v>
      </c>
      <c r="T3099">
        <v>2</v>
      </c>
      <c r="U3099" t="b">
        <v>1</v>
      </c>
    </row>
    <row r="3100" spans="1:21" x14ac:dyDescent="0.25">
      <c r="A3100" t="s">
        <v>4506</v>
      </c>
      <c r="B3100" s="1">
        <v>41984</v>
      </c>
      <c r="C3100">
        <v>11</v>
      </c>
      <c r="D3100">
        <v>12</v>
      </c>
      <c r="E3100">
        <v>2014</v>
      </c>
      <c r="F3100" s="1">
        <v>41984</v>
      </c>
      <c r="G3100" t="s">
        <v>1379</v>
      </c>
      <c r="H3100" t="s">
        <v>320</v>
      </c>
      <c r="I3100" t="s">
        <v>3309</v>
      </c>
      <c r="J3100" t="s">
        <v>3310</v>
      </c>
      <c r="K3100" t="s">
        <v>36</v>
      </c>
      <c r="L3100" t="s">
        <v>37</v>
      </c>
      <c r="M3100" t="s">
        <v>38</v>
      </c>
      <c r="N3100" t="s">
        <v>71</v>
      </c>
      <c r="O3100" t="s">
        <v>74</v>
      </c>
      <c r="P3100" t="s">
        <v>1542</v>
      </c>
      <c r="Q3100">
        <v>0</v>
      </c>
      <c r="R3100">
        <v>3221</v>
      </c>
      <c r="S3100">
        <v>1127</v>
      </c>
      <c r="T3100">
        <v>7</v>
      </c>
      <c r="U3100" t="b">
        <v>0</v>
      </c>
    </row>
    <row r="3101" spans="1:21" x14ac:dyDescent="0.25">
      <c r="A3101" t="s">
        <v>4506</v>
      </c>
      <c r="B3101" s="1">
        <v>41984</v>
      </c>
      <c r="C3101">
        <v>11</v>
      </c>
      <c r="D3101">
        <v>12</v>
      </c>
      <c r="E3101">
        <v>2014</v>
      </c>
      <c r="F3101" s="1">
        <v>41984</v>
      </c>
      <c r="G3101" t="s">
        <v>1379</v>
      </c>
      <c r="H3101" t="s">
        <v>320</v>
      </c>
      <c r="I3101" t="s">
        <v>3309</v>
      </c>
      <c r="J3101" t="s">
        <v>3310</v>
      </c>
      <c r="K3101" t="s">
        <v>36</v>
      </c>
      <c r="L3101" t="s">
        <v>37</v>
      </c>
      <c r="M3101" t="s">
        <v>38</v>
      </c>
      <c r="N3101" t="s">
        <v>28</v>
      </c>
      <c r="O3101" t="s">
        <v>48</v>
      </c>
      <c r="P3101" t="s">
        <v>1757</v>
      </c>
      <c r="Q3101">
        <v>0</v>
      </c>
      <c r="R3101">
        <v>228</v>
      </c>
      <c r="S3101">
        <v>36</v>
      </c>
      <c r="T3101">
        <v>5</v>
      </c>
      <c r="U3101" t="b">
        <v>0</v>
      </c>
    </row>
    <row r="3102" spans="1:21" x14ac:dyDescent="0.25">
      <c r="A3102" t="s">
        <v>4506</v>
      </c>
      <c r="B3102" s="1">
        <v>41984</v>
      </c>
      <c r="C3102">
        <v>11</v>
      </c>
      <c r="D3102">
        <v>12</v>
      </c>
      <c r="E3102">
        <v>2014</v>
      </c>
      <c r="F3102" s="1">
        <v>41984</v>
      </c>
      <c r="G3102" t="s">
        <v>1379</v>
      </c>
      <c r="H3102" t="s">
        <v>320</v>
      </c>
      <c r="I3102" t="s">
        <v>3309</v>
      </c>
      <c r="J3102" t="s">
        <v>3310</v>
      </c>
      <c r="K3102" t="s">
        <v>36</v>
      </c>
      <c r="L3102" t="s">
        <v>37</v>
      </c>
      <c r="M3102" t="s">
        <v>38</v>
      </c>
      <c r="N3102" t="s">
        <v>28</v>
      </c>
      <c r="O3102" t="s">
        <v>111</v>
      </c>
      <c r="P3102" t="s">
        <v>2797</v>
      </c>
      <c r="Q3102">
        <v>0</v>
      </c>
      <c r="R3102">
        <v>154</v>
      </c>
      <c r="S3102">
        <v>1</v>
      </c>
      <c r="T3102">
        <v>4</v>
      </c>
      <c r="U3102" t="b">
        <v>0</v>
      </c>
    </row>
    <row r="3103" spans="1:21" x14ac:dyDescent="0.25">
      <c r="A3103" t="s">
        <v>4506</v>
      </c>
      <c r="B3103" s="1">
        <v>41984</v>
      </c>
      <c r="C3103">
        <v>11</v>
      </c>
      <c r="D3103">
        <v>12</v>
      </c>
      <c r="E3103">
        <v>2014</v>
      </c>
      <c r="F3103" s="1">
        <v>41984</v>
      </c>
      <c r="G3103" t="s">
        <v>1379</v>
      </c>
      <c r="H3103" t="s">
        <v>320</v>
      </c>
      <c r="I3103" t="s">
        <v>3309</v>
      </c>
      <c r="J3103" t="s">
        <v>3310</v>
      </c>
      <c r="K3103" t="s">
        <v>36</v>
      </c>
      <c r="L3103" t="s">
        <v>37</v>
      </c>
      <c r="M3103" t="s">
        <v>38</v>
      </c>
      <c r="N3103" t="s">
        <v>28</v>
      </c>
      <c r="O3103" t="s">
        <v>111</v>
      </c>
      <c r="P3103" t="s">
        <v>3211</v>
      </c>
      <c r="Q3103">
        <v>0</v>
      </c>
      <c r="R3103">
        <v>144</v>
      </c>
      <c r="S3103">
        <v>39</v>
      </c>
      <c r="T3103">
        <v>6</v>
      </c>
      <c r="U3103" t="b">
        <v>1</v>
      </c>
    </row>
    <row r="3104" spans="1:21" x14ac:dyDescent="0.25">
      <c r="A3104" t="s">
        <v>4506</v>
      </c>
      <c r="B3104" s="1">
        <v>41984</v>
      </c>
      <c r="C3104">
        <v>11</v>
      </c>
      <c r="D3104">
        <v>12</v>
      </c>
      <c r="E3104">
        <v>2014</v>
      </c>
      <c r="F3104" s="1">
        <v>41984</v>
      </c>
      <c r="G3104" t="s">
        <v>1379</v>
      </c>
      <c r="H3104" t="s">
        <v>320</v>
      </c>
      <c r="I3104" t="s">
        <v>3309</v>
      </c>
      <c r="J3104" t="s">
        <v>3310</v>
      </c>
      <c r="K3104" t="s">
        <v>36</v>
      </c>
      <c r="L3104" t="s">
        <v>37</v>
      </c>
      <c r="M3104" t="s">
        <v>38</v>
      </c>
      <c r="N3104" t="s">
        <v>28</v>
      </c>
      <c r="O3104" t="s">
        <v>151</v>
      </c>
      <c r="P3104" t="s">
        <v>1585</v>
      </c>
      <c r="Q3104">
        <v>0</v>
      </c>
      <c r="R3104">
        <v>79</v>
      </c>
      <c r="S3104">
        <v>39</v>
      </c>
      <c r="T3104">
        <v>4</v>
      </c>
      <c r="U3104" t="b">
        <v>0</v>
      </c>
    </row>
    <row r="3105" spans="1:21" x14ac:dyDescent="0.25">
      <c r="A3105" t="s">
        <v>4506</v>
      </c>
      <c r="B3105" s="1">
        <v>41984</v>
      </c>
      <c r="C3105">
        <v>11</v>
      </c>
      <c r="D3105">
        <v>12</v>
      </c>
      <c r="E3105">
        <v>2014</v>
      </c>
      <c r="F3105" s="1">
        <v>41984</v>
      </c>
      <c r="G3105" t="s">
        <v>1379</v>
      </c>
      <c r="H3105" t="s">
        <v>320</v>
      </c>
      <c r="I3105" t="s">
        <v>3309</v>
      </c>
      <c r="J3105" t="s">
        <v>3310</v>
      </c>
      <c r="K3105" t="s">
        <v>36</v>
      </c>
      <c r="L3105" t="s">
        <v>37</v>
      </c>
      <c r="M3105" t="s">
        <v>38</v>
      </c>
      <c r="N3105" t="s">
        <v>28</v>
      </c>
      <c r="O3105" t="s">
        <v>29</v>
      </c>
      <c r="P3105" t="s">
        <v>2484</v>
      </c>
      <c r="Q3105">
        <v>0</v>
      </c>
      <c r="R3105">
        <v>36</v>
      </c>
      <c r="S3105">
        <v>7</v>
      </c>
      <c r="T3105">
        <v>2</v>
      </c>
      <c r="U3105" t="b">
        <v>0</v>
      </c>
    </row>
    <row r="3106" spans="1:21" x14ac:dyDescent="0.25">
      <c r="A3106" t="s">
        <v>4506</v>
      </c>
      <c r="B3106" s="1">
        <v>41984</v>
      </c>
      <c r="C3106">
        <v>11</v>
      </c>
      <c r="D3106">
        <v>12</v>
      </c>
      <c r="E3106">
        <v>2014</v>
      </c>
      <c r="F3106" s="1">
        <v>41984</v>
      </c>
      <c r="G3106" t="s">
        <v>1379</v>
      </c>
      <c r="H3106" t="s">
        <v>320</v>
      </c>
      <c r="I3106" t="s">
        <v>3309</v>
      </c>
      <c r="J3106" t="s">
        <v>3310</v>
      </c>
      <c r="K3106" t="s">
        <v>36</v>
      </c>
      <c r="L3106" t="s">
        <v>37</v>
      </c>
      <c r="M3106" t="s">
        <v>38</v>
      </c>
      <c r="N3106" t="s">
        <v>28</v>
      </c>
      <c r="O3106" t="s">
        <v>54</v>
      </c>
      <c r="P3106" t="s">
        <v>1247</v>
      </c>
      <c r="Q3106">
        <v>0</v>
      </c>
      <c r="R3106">
        <v>1270</v>
      </c>
      <c r="S3106">
        <v>89</v>
      </c>
      <c r="T3106">
        <v>6</v>
      </c>
      <c r="U3106" t="b">
        <v>1</v>
      </c>
    </row>
    <row r="3107" spans="1:21" x14ac:dyDescent="0.25">
      <c r="A3107" t="s">
        <v>4506</v>
      </c>
      <c r="B3107" s="1">
        <v>41984</v>
      </c>
      <c r="C3107">
        <v>11</v>
      </c>
      <c r="D3107">
        <v>12</v>
      </c>
      <c r="E3107">
        <v>2014</v>
      </c>
      <c r="F3107" s="1">
        <v>41984</v>
      </c>
      <c r="G3107" t="s">
        <v>1379</v>
      </c>
      <c r="H3107" t="s">
        <v>320</v>
      </c>
      <c r="I3107" t="s">
        <v>3309</v>
      </c>
      <c r="J3107" t="s">
        <v>3310</v>
      </c>
      <c r="K3107" t="s">
        <v>36</v>
      </c>
      <c r="L3107" t="s">
        <v>37</v>
      </c>
      <c r="M3107" t="s">
        <v>38</v>
      </c>
      <c r="N3107" t="s">
        <v>28</v>
      </c>
      <c r="O3107" t="s">
        <v>54</v>
      </c>
      <c r="P3107" t="s">
        <v>1607</v>
      </c>
      <c r="Q3107">
        <v>0</v>
      </c>
      <c r="R3107">
        <v>385</v>
      </c>
      <c r="S3107">
        <v>108</v>
      </c>
      <c r="T3107">
        <v>3</v>
      </c>
      <c r="U3107" t="b">
        <v>1</v>
      </c>
    </row>
    <row r="3108" spans="1:21" x14ac:dyDescent="0.25">
      <c r="A3108" t="s">
        <v>4506</v>
      </c>
      <c r="B3108" s="1">
        <v>41984</v>
      </c>
      <c r="C3108">
        <v>11</v>
      </c>
      <c r="D3108">
        <v>12</v>
      </c>
      <c r="E3108">
        <v>2014</v>
      </c>
      <c r="F3108" s="1">
        <v>41984</v>
      </c>
      <c r="G3108" t="s">
        <v>1379</v>
      </c>
      <c r="H3108" t="s">
        <v>320</v>
      </c>
      <c r="I3108" t="s">
        <v>3309</v>
      </c>
      <c r="J3108" t="s">
        <v>3310</v>
      </c>
      <c r="K3108" t="s">
        <v>36</v>
      </c>
      <c r="L3108" t="s">
        <v>37</v>
      </c>
      <c r="M3108" t="s">
        <v>38</v>
      </c>
      <c r="N3108" t="s">
        <v>28</v>
      </c>
      <c r="O3108" t="s">
        <v>183</v>
      </c>
      <c r="P3108" t="s">
        <v>4507</v>
      </c>
      <c r="Q3108">
        <v>0</v>
      </c>
      <c r="R3108">
        <v>19</v>
      </c>
      <c r="S3108">
        <v>1</v>
      </c>
      <c r="T3108">
        <v>1</v>
      </c>
      <c r="U3108" t="b">
        <v>0</v>
      </c>
    </row>
    <row r="3109" spans="1:21" x14ac:dyDescent="0.25">
      <c r="A3109" t="s">
        <v>4508</v>
      </c>
      <c r="B3109" s="1">
        <v>41984</v>
      </c>
      <c r="C3109">
        <v>11</v>
      </c>
      <c r="D3109">
        <v>12</v>
      </c>
      <c r="E3109">
        <v>2014</v>
      </c>
      <c r="F3109" s="1">
        <v>41984</v>
      </c>
      <c r="G3109" t="s">
        <v>4509</v>
      </c>
      <c r="H3109" t="s">
        <v>976</v>
      </c>
      <c r="I3109" t="s">
        <v>984</v>
      </c>
      <c r="J3109" t="s">
        <v>984</v>
      </c>
      <c r="K3109" t="s">
        <v>47</v>
      </c>
      <c r="L3109" t="s">
        <v>70</v>
      </c>
      <c r="M3109" t="s">
        <v>38</v>
      </c>
      <c r="N3109" t="s">
        <v>28</v>
      </c>
      <c r="O3109" t="s">
        <v>39</v>
      </c>
      <c r="P3109" t="s">
        <v>939</v>
      </c>
      <c r="Q3109">
        <v>1</v>
      </c>
      <c r="R3109">
        <v>25</v>
      </c>
      <c r="S3109">
        <v>-2</v>
      </c>
      <c r="T3109">
        <v>5</v>
      </c>
      <c r="U3109" t="b">
        <v>1</v>
      </c>
    </row>
    <row r="3110" spans="1:21" x14ac:dyDescent="0.25">
      <c r="A3110" t="s">
        <v>4506</v>
      </c>
      <c r="B3110" s="1">
        <v>41984</v>
      </c>
      <c r="C3110">
        <v>11</v>
      </c>
      <c r="D3110">
        <v>12</v>
      </c>
      <c r="E3110">
        <v>2014</v>
      </c>
      <c r="F3110" s="1">
        <v>41984</v>
      </c>
      <c r="G3110" t="s">
        <v>1379</v>
      </c>
      <c r="H3110" t="s">
        <v>320</v>
      </c>
      <c r="I3110" t="s">
        <v>3309</v>
      </c>
      <c r="J3110" t="s">
        <v>3310</v>
      </c>
      <c r="K3110" t="s">
        <v>36</v>
      </c>
      <c r="L3110" t="s">
        <v>37</v>
      </c>
      <c r="M3110" t="s">
        <v>38</v>
      </c>
      <c r="N3110" t="s">
        <v>56</v>
      </c>
      <c r="O3110" t="s">
        <v>185</v>
      </c>
      <c r="P3110" t="s">
        <v>3761</v>
      </c>
      <c r="Q3110">
        <v>0</v>
      </c>
      <c r="R3110">
        <v>1846</v>
      </c>
      <c r="S3110">
        <v>794</v>
      </c>
      <c r="T3110">
        <v>7</v>
      </c>
      <c r="U3110" t="b">
        <v>0</v>
      </c>
    </row>
    <row r="3111" spans="1:21" x14ac:dyDescent="0.25">
      <c r="A3111" t="s">
        <v>4508</v>
      </c>
      <c r="B3111" s="1">
        <v>41984</v>
      </c>
      <c r="C3111">
        <v>11</v>
      </c>
      <c r="D3111">
        <v>12</v>
      </c>
      <c r="E3111">
        <v>2014</v>
      </c>
      <c r="F3111" s="1">
        <v>41984</v>
      </c>
      <c r="G3111" t="s">
        <v>4509</v>
      </c>
      <c r="H3111" t="s">
        <v>976</v>
      </c>
      <c r="I3111" t="s">
        <v>984</v>
      </c>
      <c r="J3111" t="s">
        <v>984</v>
      </c>
      <c r="K3111" t="s">
        <v>47</v>
      </c>
      <c r="L3111" t="s">
        <v>70</v>
      </c>
      <c r="M3111" t="s">
        <v>38</v>
      </c>
      <c r="N3111" t="s">
        <v>56</v>
      </c>
      <c r="O3111" t="s">
        <v>81</v>
      </c>
      <c r="P3111" t="s">
        <v>3095</v>
      </c>
      <c r="Q3111">
        <v>1</v>
      </c>
      <c r="R3111">
        <v>174</v>
      </c>
      <c r="S3111">
        <v>-70</v>
      </c>
      <c r="T3111">
        <v>3</v>
      </c>
      <c r="U3111" t="b">
        <v>1</v>
      </c>
    </row>
    <row r="3112" spans="1:21" x14ac:dyDescent="0.25">
      <c r="A3112" t="s">
        <v>4510</v>
      </c>
      <c r="B3112" s="1">
        <v>41984</v>
      </c>
      <c r="C3112">
        <v>11</v>
      </c>
      <c r="D3112">
        <v>12</v>
      </c>
      <c r="E3112">
        <v>2014</v>
      </c>
      <c r="F3112" s="1">
        <v>41984</v>
      </c>
      <c r="G3112" t="s">
        <v>3406</v>
      </c>
      <c r="H3112" t="s">
        <v>61</v>
      </c>
      <c r="I3112" t="s">
        <v>450</v>
      </c>
      <c r="J3112" t="s">
        <v>489</v>
      </c>
      <c r="K3112" t="s">
        <v>36</v>
      </c>
      <c r="L3112" t="s">
        <v>70</v>
      </c>
      <c r="M3112" t="s">
        <v>38</v>
      </c>
      <c r="N3112" t="s">
        <v>71</v>
      </c>
      <c r="O3112" t="s">
        <v>72</v>
      </c>
      <c r="P3112" t="s">
        <v>2428</v>
      </c>
      <c r="Q3112">
        <v>0</v>
      </c>
      <c r="R3112">
        <v>330</v>
      </c>
      <c r="S3112">
        <v>81</v>
      </c>
      <c r="T3112">
        <v>1</v>
      </c>
      <c r="U3112" t="b">
        <v>0</v>
      </c>
    </row>
    <row r="3113" spans="1:21" x14ac:dyDescent="0.25">
      <c r="A3113" t="s">
        <v>4510</v>
      </c>
      <c r="B3113" s="1">
        <v>41984</v>
      </c>
      <c r="C3113">
        <v>11</v>
      </c>
      <c r="D3113">
        <v>12</v>
      </c>
      <c r="E3113">
        <v>2014</v>
      </c>
      <c r="F3113" s="1">
        <v>41984</v>
      </c>
      <c r="G3113" t="s">
        <v>3406</v>
      </c>
      <c r="H3113" t="s">
        <v>61</v>
      </c>
      <c r="I3113" t="s">
        <v>450</v>
      </c>
      <c r="J3113" t="s">
        <v>489</v>
      </c>
      <c r="K3113" t="s">
        <v>36</v>
      </c>
      <c r="L3113" t="s">
        <v>70</v>
      </c>
      <c r="M3113" t="s">
        <v>38</v>
      </c>
      <c r="N3113" t="s">
        <v>28</v>
      </c>
      <c r="O3113" t="s">
        <v>39</v>
      </c>
      <c r="P3113" t="s">
        <v>362</v>
      </c>
      <c r="Q3113">
        <v>0</v>
      </c>
      <c r="R3113">
        <v>338</v>
      </c>
      <c r="S3113">
        <v>41</v>
      </c>
      <c r="T3113">
        <v>7</v>
      </c>
      <c r="U3113" t="b">
        <v>1</v>
      </c>
    </row>
    <row r="3114" spans="1:21" x14ac:dyDescent="0.25">
      <c r="A3114" t="s">
        <v>4510</v>
      </c>
      <c r="B3114" s="1">
        <v>41984</v>
      </c>
      <c r="C3114">
        <v>11</v>
      </c>
      <c r="D3114">
        <v>12</v>
      </c>
      <c r="E3114">
        <v>2014</v>
      </c>
      <c r="F3114" s="1">
        <v>41984</v>
      </c>
      <c r="G3114" t="s">
        <v>3406</v>
      </c>
      <c r="H3114" t="s">
        <v>61</v>
      </c>
      <c r="I3114" t="s">
        <v>450</v>
      </c>
      <c r="J3114" t="s">
        <v>489</v>
      </c>
      <c r="K3114" t="s">
        <v>36</v>
      </c>
      <c r="L3114" t="s">
        <v>70</v>
      </c>
      <c r="M3114" t="s">
        <v>38</v>
      </c>
      <c r="N3114" t="s">
        <v>28</v>
      </c>
      <c r="O3114" t="s">
        <v>54</v>
      </c>
      <c r="P3114" t="s">
        <v>92</v>
      </c>
      <c r="Q3114">
        <v>0</v>
      </c>
      <c r="R3114">
        <v>71</v>
      </c>
      <c r="S3114">
        <v>32</v>
      </c>
      <c r="T3114">
        <v>3</v>
      </c>
      <c r="U3114" t="b">
        <v>0</v>
      </c>
    </row>
    <row r="3115" spans="1:21" x14ac:dyDescent="0.25">
      <c r="A3115" t="s">
        <v>4510</v>
      </c>
      <c r="B3115" s="1">
        <v>41984</v>
      </c>
      <c r="C3115">
        <v>11</v>
      </c>
      <c r="D3115">
        <v>12</v>
      </c>
      <c r="E3115">
        <v>2014</v>
      </c>
      <c r="F3115" s="1">
        <v>41984</v>
      </c>
      <c r="G3115" t="s">
        <v>3406</v>
      </c>
      <c r="H3115" t="s">
        <v>61</v>
      </c>
      <c r="I3115" t="s">
        <v>450</v>
      </c>
      <c r="J3115" t="s">
        <v>489</v>
      </c>
      <c r="K3115" t="s">
        <v>36</v>
      </c>
      <c r="L3115" t="s">
        <v>70</v>
      </c>
      <c r="M3115" t="s">
        <v>38</v>
      </c>
      <c r="N3115" t="s">
        <v>28</v>
      </c>
      <c r="O3115" t="s">
        <v>183</v>
      </c>
      <c r="P3115" t="s">
        <v>4511</v>
      </c>
      <c r="Q3115">
        <v>0</v>
      </c>
      <c r="R3115">
        <v>188</v>
      </c>
      <c r="S3115">
        <v>13</v>
      </c>
      <c r="T3115">
        <v>7</v>
      </c>
      <c r="U3115" t="b">
        <v>0</v>
      </c>
    </row>
    <row r="3116" spans="1:21" x14ac:dyDescent="0.25">
      <c r="A3116" t="s">
        <v>4512</v>
      </c>
      <c r="B3116" s="1">
        <v>41984</v>
      </c>
      <c r="C3116">
        <v>11</v>
      </c>
      <c r="D3116">
        <v>12</v>
      </c>
      <c r="E3116">
        <v>2014</v>
      </c>
      <c r="F3116" s="1">
        <v>41984</v>
      </c>
      <c r="G3116" t="s">
        <v>1982</v>
      </c>
      <c r="H3116" t="s">
        <v>23</v>
      </c>
      <c r="I3116" t="s">
        <v>24</v>
      </c>
      <c r="J3116" t="s">
        <v>24</v>
      </c>
      <c r="K3116" t="s">
        <v>25</v>
      </c>
      <c r="L3116" t="s">
        <v>70</v>
      </c>
      <c r="M3116" t="s">
        <v>38</v>
      </c>
      <c r="N3116" t="s">
        <v>28</v>
      </c>
      <c r="O3116" t="s">
        <v>90</v>
      </c>
      <c r="P3116" t="s">
        <v>2504</v>
      </c>
      <c r="Q3116">
        <v>1</v>
      </c>
      <c r="R3116">
        <v>115</v>
      </c>
      <c r="S3116">
        <v>-39</v>
      </c>
      <c r="T3116">
        <v>3</v>
      </c>
      <c r="U3116" t="b">
        <v>1</v>
      </c>
    </row>
    <row r="3117" spans="1:21" x14ac:dyDescent="0.25">
      <c r="A3117" t="s">
        <v>4512</v>
      </c>
      <c r="B3117" s="1">
        <v>41984</v>
      </c>
      <c r="C3117">
        <v>11</v>
      </c>
      <c r="D3117">
        <v>12</v>
      </c>
      <c r="E3117">
        <v>2014</v>
      </c>
      <c r="F3117" s="1">
        <v>41984</v>
      </c>
      <c r="G3117" t="s">
        <v>1982</v>
      </c>
      <c r="H3117" t="s">
        <v>23</v>
      </c>
      <c r="I3117" t="s">
        <v>24</v>
      </c>
      <c r="J3117" t="s">
        <v>24</v>
      </c>
      <c r="K3117" t="s">
        <v>25</v>
      </c>
      <c r="L3117" t="s">
        <v>70</v>
      </c>
      <c r="M3117" t="s">
        <v>38</v>
      </c>
      <c r="N3117" t="s">
        <v>28</v>
      </c>
      <c r="O3117" t="s">
        <v>111</v>
      </c>
      <c r="P3117" t="s">
        <v>2742</v>
      </c>
      <c r="Q3117">
        <v>1</v>
      </c>
      <c r="R3117">
        <v>87</v>
      </c>
      <c r="S3117">
        <v>-83</v>
      </c>
      <c r="T3117">
        <v>5</v>
      </c>
      <c r="U3117" t="b">
        <v>1</v>
      </c>
    </row>
    <row r="3118" spans="1:21" x14ac:dyDescent="0.25">
      <c r="A3118" t="s">
        <v>4513</v>
      </c>
      <c r="B3118" s="1">
        <v>41985</v>
      </c>
      <c r="C3118">
        <v>12</v>
      </c>
      <c r="D3118">
        <v>12</v>
      </c>
      <c r="E3118">
        <v>2014</v>
      </c>
      <c r="F3118" s="1">
        <v>41985</v>
      </c>
      <c r="G3118" t="s">
        <v>1389</v>
      </c>
      <c r="H3118" t="s">
        <v>67</v>
      </c>
      <c r="I3118" t="s">
        <v>68</v>
      </c>
      <c r="J3118" t="s">
        <v>2975</v>
      </c>
      <c r="K3118" t="s">
        <v>25</v>
      </c>
      <c r="L3118" t="s">
        <v>37</v>
      </c>
      <c r="M3118" t="s">
        <v>268</v>
      </c>
      <c r="N3118" t="s">
        <v>28</v>
      </c>
      <c r="O3118" t="s">
        <v>54</v>
      </c>
      <c r="P3118" t="s">
        <v>92</v>
      </c>
      <c r="Q3118">
        <v>0</v>
      </c>
      <c r="R3118">
        <v>79</v>
      </c>
      <c r="S3118">
        <v>40</v>
      </c>
      <c r="T3118">
        <v>3</v>
      </c>
      <c r="U3118" t="b">
        <v>1</v>
      </c>
    </row>
    <row r="3119" spans="1:21" x14ac:dyDescent="0.25">
      <c r="A3119" t="s">
        <v>4514</v>
      </c>
      <c r="B3119" s="1">
        <v>41985</v>
      </c>
      <c r="C3119">
        <v>12</v>
      </c>
      <c r="D3119">
        <v>12</v>
      </c>
      <c r="E3119">
        <v>2014</v>
      </c>
      <c r="F3119" s="1">
        <v>41985</v>
      </c>
      <c r="G3119" t="s">
        <v>4515</v>
      </c>
      <c r="H3119" t="s">
        <v>120</v>
      </c>
      <c r="I3119" t="s">
        <v>121</v>
      </c>
      <c r="J3119" t="s">
        <v>2407</v>
      </c>
      <c r="K3119" t="s">
        <v>47</v>
      </c>
      <c r="L3119" t="s">
        <v>70</v>
      </c>
      <c r="M3119" t="s">
        <v>27</v>
      </c>
      <c r="N3119" t="s">
        <v>28</v>
      </c>
      <c r="O3119" t="s">
        <v>54</v>
      </c>
      <c r="P3119" t="s">
        <v>3925</v>
      </c>
      <c r="Q3119">
        <v>0</v>
      </c>
      <c r="R3119">
        <v>29</v>
      </c>
      <c r="S3119">
        <v>-3</v>
      </c>
      <c r="T3119">
        <v>3</v>
      </c>
      <c r="U3119" t="b">
        <v>1</v>
      </c>
    </row>
    <row r="3120" spans="1:21" x14ac:dyDescent="0.25">
      <c r="A3120" t="s">
        <v>4516</v>
      </c>
      <c r="B3120" s="1">
        <v>41985</v>
      </c>
      <c r="C3120">
        <v>12</v>
      </c>
      <c r="D3120">
        <v>12</v>
      </c>
      <c r="E3120">
        <v>2014</v>
      </c>
      <c r="F3120" s="1">
        <v>41985</v>
      </c>
      <c r="G3120" t="s">
        <v>4138</v>
      </c>
      <c r="H3120" t="s">
        <v>215</v>
      </c>
      <c r="I3120" t="s">
        <v>4517</v>
      </c>
      <c r="J3120" t="s">
        <v>4517</v>
      </c>
      <c r="K3120" t="s">
        <v>36</v>
      </c>
      <c r="L3120" t="s">
        <v>70</v>
      </c>
      <c r="M3120" t="s">
        <v>38</v>
      </c>
      <c r="N3120" t="s">
        <v>71</v>
      </c>
      <c r="O3120" t="s">
        <v>295</v>
      </c>
      <c r="P3120" t="s">
        <v>4369</v>
      </c>
      <c r="Q3120">
        <v>0</v>
      </c>
      <c r="R3120">
        <v>159</v>
      </c>
      <c r="S3120">
        <v>2</v>
      </c>
      <c r="T3120">
        <v>3</v>
      </c>
      <c r="U3120" t="b">
        <v>0</v>
      </c>
    </row>
    <row r="3121" spans="1:21" x14ac:dyDescent="0.25">
      <c r="A3121" t="s">
        <v>4518</v>
      </c>
      <c r="B3121" s="1">
        <v>41985</v>
      </c>
      <c r="C3121">
        <v>12</v>
      </c>
      <c r="D3121">
        <v>12</v>
      </c>
      <c r="E3121">
        <v>2014</v>
      </c>
      <c r="F3121" s="1">
        <v>41985</v>
      </c>
      <c r="G3121" t="s">
        <v>3238</v>
      </c>
      <c r="H3121" t="s">
        <v>44</v>
      </c>
      <c r="I3121" t="s">
        <v>96</v>
      </c>
      <c r="J3121" t="s">
        <v>1602</v>
      </c>
      <c r="K3121" t="s">
        <v>47</v>
      </c>
      <c r="L3121" t="s">
        <v>37</v>
      </c>
      <c r="M3121" t="s">
        <v>38</v>
      </c>
      <c r="N3121" t="s">
        <v>71</v>
      </c>
      <c r="O3121" t="s">
        <v>74</v>
      </c>
      <c r="P3121" t="s">
        <v>3247</v>
      </c>
      <c r="Q3121">
        <v>1</v>
      </c>
      <c r="R3121">
        <v>180</v>
      </c>
      <c r="S3121">
        <v>-135</v>
      </c>
      <c r="T3121">
        <v>8</v>
      </c>
      <c r="U3121" t="b">
        <v>0</v>
      </c>
    </row>
    <row r="3122" spans="1:21" x14ac:dyDescent="0.25">
      <c r="A3122" t="s">
        <v>4516</v>
      </c>
      <c r="B3122" s="1">
        <v>41985</v>
      </c>
      <c r="C3122">
        <v>12</v>
      </c>
      <c r="D3122">
        <v>12</v>
      </c>
      <c r="E3122">
        <v>2014</v>
      </c>
      <c r="F3122" s="1">
        <v>41985</v>
      </c>
      <c r="G3122" t="s">
        <v>4138</v>
      </c>
      <c r="H3122" t="s">
        <v>215</v>
      </c>
      <c r="I3122" t="s">
        <v>4517</v>
      </c>
      <c r="J3122" t="s">
        <v>4517</v>
      </c>
      <c r="K3122" t="s">
        <v>36</v>
      </c>
      <c r="L3122" t="s">
        <v>70</v>
      </c>
      <c r="M3122" t="s">
        <v>38</v>
      </c>
      <c r="N3122" t="s">
        <v>28</v>
      </c>
      <c r="O3122" t="s">
        <v>39</v>
      </c>
      <c r="P3122" t="s">
        <v>1483</v>
      </c>
      <c r="Q3122">
        <v>0</v>
      </c>
      <c r="R3122">
        <v>61</v>
      </c>
      <c r="S3122">
        <v>28</v>
      </c>
      <c r="T3122">
        <v>2</v>
      </c>
      <c r="U3122" t="b">
        <v>0</v>
      </c>
    </row>
    <row r="3123" spans="1:21" x14ac:dyDescent="0.25">
      <c r="A3123" t="s">
        <v>4516</v>
      </c>
      <c r="B3123" s="1">
        <v>41985</v>
      </c>
      <c r="C3123">
        <v>12</v>
      </c>
      <c r="D3123">
        <v>12</v>
      </c>
      <c r="E3123">
        <v>2014</v>
      </c>
      <c r="F3123" s="1">
        <v>41985</v>
      </c>
      <c r="G3123" t="s">
        <v>4138</v>
      </c>
      <c r="H3123" t="s">
        <v>215</v>
      </c>
      <c r="I3123" t="s">
        <v>4517</v>
      </c>
      <c r="J3123" t="s">
        <v>4517</v>
      </c>
      <c r="K3123" t="s">
        <v>36</v>
      </c>
      <c r="L3123" t="s">
        <v>70</v>
      </c>
      <c r="M3123" t="s">
        <v>38</v>
      </c>
      <c r="N3123" t="s">
        <v>28</v>
      </c>
      <c r="O3123" t="s">
        <v>54</v>
      </c>
      <c r="P3123" t="s">
        <v>2267</v>
      </c>
      <c r="Q3123">
        <v>0</v>
      </c>
      <c r="R3123">
        <v>79</v>
      </c>
      <c r="S3123">
        <v>6</v>
      </c>
      <c r="T3123">
        <v>7</v>
      </c>
      <c r="U3123" t="b">
        <v>0</v>
      </c>
    </row>
    <row r="3124" spans="1:21" x14ac:dyDescent="0.25">
      <c r="A3124" t="s">
        <v>4519</v>
      </c>
      <c r="B3124" s="1">
        <v>41985</v>
      </c>
      <c r="C3124">
        <v>12</v>
      </c>
      <c r="D3124">
        <v>12</v>
      </c>
      <c r="E3124">
        <v>2014</v>
      </c>
      <c r="F3124" s="1">
        <v>41985</v>
      </c>
      <c r="G3124" t="s">
        <v>4520</v>
      </c>
      <c r="H3124" t="s">
        <v>67</v>
      </c>
      <c r="I3124" t="s">
        <v>496</v>
      </c>
      <c r="J3124" t="s">
        <v>2074</v>
      </c>
      <c r="K3124" t="s">
        <v>25</v>
      </c>
      <c r="L3124" t="s">
        <v>37</v>
      </c>
      <c r="M3124" t="s">
        <v>27</v>
      </c>
      <c r="N3124" t="s">
        <v>28</v>
      </c>
      <c r="O3124" t="s">
        <v>29</v>
      </c>
      <c r="P3124" t="s">
        <v>4521</v>
      </c>
      <c r="Q3124">
        <v>0</v>
      </c>
      <c r="R3124">
        <v>59</v>
      </c>
      <c r="S3124">
        <v>15</v>
      </c>
      <c r="T3124">
        <v>2</v>
      </c>
      <c r="U3124" t="b">
        <v>1</v>
      </c>
    </row>
    <row r="3125" spans="1:21" x14ac:dyDescent="0.25">
      <c r="A3125" t="s">
        <v>4518</v>
      </c>
      <c r="B3125" s="1">
        <v>41985</v>
      </c>
      <c r="C3125">
        <v>12</v>
      </c>
      <c r="D3125">
        <v>12</v>
      </c>
      <c r="E3125">
        <v>2014</v>
      </c>
      <c r="F3125" s="1">
        <v>41985</v>
      </c>
      <c r="G3125" t="s">
        <v>3238</v>
      </c>
      <c r="H3125" t="s">
        <v>44</v>
      </c>
      <c r="I3125" t="s">
        <v>96</v>
      </c>
      <c r="J3125" t="s">
        <v>1602</v>
      </c>
      <c r="K3125" t="s">
        <v>47</v>
      </c>
      <c r="L3125" t="s">
        <v>37</v>
      </c>
      <c r="M3125" t="s">
        <v>38</v>
      </c>
      <c r="N3125" t="s">
        <v>28</v>
      </c>
      <c r="O3125" t="s">
        <v>48</v>
      </c>
      <c r="P3125" t="s">
        <v>2706</v>
      </c>
      <c r="Q3125">
        <v>0</v>
      </c>
      <c r="R3125">
        <v>311</v>
      </c>
      <c r="S3125">
        <v>102</v>
      </c>
      <c r="T3125">
        <v>7</v>
      </c>
      <c r="U3125" t="b">
        <v>0</v>
      </c>
    </row>
    <row r="3126" spans="1:21" x14ac:dyDescent="0.25">
      <c r="A3126" t="s">
        <v>4522</v>
      </c>
      <c r="B3126" s="1">
        <v>41985</v>
      </c>
      <c r="C3126">
        <v>12</v>
      </c>
      <c r="D3126">
        <v>12</v>
      </c>
      <c r="E3126">
        <v>2014</v>
      </c>
      <c r="F3126" s="1">
        <v>41985</v>
      </c>
      <c r="G3126" t="s">
        <v>3458</v>
      </c>
      <c r="H3126" t="s">
        <v>44</v>
      </c>
      <c r="I3126" t="s">
        <v>460</v>
      </c>
      <c r="J3126" t="s">
        <v>916</v>
      </c>
      <c r="K3126" t="s">
        <v>47</v>
      </c>
      <c r="L3126" t="s">
        <v>37</v>
      </c>
      <c r="M3126" t="s">
        <v>38</v>
      </c>
      <c r="N3126" t="s">
        <v>56</v>
      </c>
      <c r="O3126" t="s">
        <v>81</v>
      </c>
      <c r="P3126" t="s">
        <v>1770</v>
      </c>
      <c r="Q3126">
        <v>0</v>
      </c>
      <c r="R3126">
        <v>106</v>
      </c>
      <c r="S3126">
        <v>34</v>
      </c>
      <c r="T3126">
        <v>2</v>
      </c>
      <c r="U3126" t="b">
        <v>1</v>
      </c>
    </row>
    <row r="3127" spans="1:21" x14ac:dyDescent="0.25">
      <c r="A3127" t="s">
        <v>4523</v>
      </c>
      <c r="B3127" s="1">
        <v>41985</v>
      </c>
      <c r="C3127">
        <v>12</v>
      </c>
      <c r="D3127">
        <v>12</v>
      </c>
      <c r="E3127">
        <v>2014</v>
      </c>
      <c r="F3127" s="1">
        <v>41985</v>
      </c>
      <c r="G3127" t="s">
        <v>2543</v>
      </c>
      <c r="H3127" t="s">
        <v>61</v>
      </c>
      <c r="I3127" t="s">
        <v>108</v>
      </c>
      <c r="J3127" t="s">
        <v>226</v>
      </c>
      <c r="K3127" t="s">
        <v>36</v>
      </c>
      <c r="L3127" t="s">
        <v>37</v>
      </c>
      <c r="M3127" t="s">
        <v>38</v>
      </c>
      <c r="N3127" t="s">
        <v>28</v>
      </c>
      <c r="O3127" t="s">
        <v>48</v>
      </c>
      <c r="P3127" t="s">
        <v>881</v>
      </c>
      <c r="Q3127">
        <v>0</v>
      </c>
      <c r="R3127">
        <v>45</v>
      </c>
      <c r="S3127">
        <v>16</v>
      </c>
      <c r="T3127">
        <v>3</v>
      </c>
      <c r="U3127" t="b">
        <v>1</v>
      </c>
    </row>
    <row r="3128" spans="1:21" x14ac:dyDescent="0.25">
      <c r="A3128" t="s">
        <v>4524</v>
      </c>
      <c r="B3128" s="1">
        <v>41985</v>
      </c>
      <c r="C3128">
        <v>12</v>
      </c>
      <c r="D3128">
        <v>12</v>
      </c>
      <c r="E3128">
        <v>2014</v>
      </c>
      <c r="F3128" s="1">
        <v>41985</v>
      </c>
      <c r="G3128" t="s">
        <v>4525</v>
      </c>
      <c r="H3128" t="s">
        <v>44</v>
      </c>
      <c r="I3128" t="s">
        <v>4526</v>
      </c>
      <c r="J3128" t="s">
        <v>4527</v>
      </c>
      <c r="K3128" t="s">
        <v>47</v>
      </c>
      <c r="L3128" t="s">
        <v>37</v>
      </c>
      <c r="M3128" t="s">
        <v>38</v>
      </c>
      <c r="N3128" t="s">
        <v>71</v>
      </c>
      <c r="O3128" t="s">
        <v>295</v>
      </c>
      <c r="P3128" t="s">
        <v>863</v>
      </c>
      <c r="Q3128">
        <v>0</v>
      </c>
      <c r="R3128">
        <v>214</v>
      </c>
      <c r="S3128">
        <v>53</v>
      </c>
      <c r="T3128">
        <v>2</v>
      </c>
      <c r="U3128" t="b">
        <v>0</v>
      </c>
    </row>
    <row r="3129" spans="1:21" x14ac:dyDescent="0.25">
      <c r="A3129" t="s">
        <v>4528</v>
      </c>
      <c r="B3129" t="s">
        <v>4529</v>
      </c>
      <c r="C3129">
        <v>13</v>
      </c>
      <c r="D3129">
        <v>1</v>
      </c>
      <c r="E3129">
        <v>11</v>
      </c>
      <c r="F3129" s="1">
        <v>40556</v>
      </c>
      <c r="G3129" t="s">
        <v>4530</v>
      </c>
      <c r="H3129" t="s">
        <v>293</v>
      </c>
      <c r="I3129" t="s">
        <v>613</v>
      </c>
      <c r="J3129" t="s">
        <v>614</v>
      </c>
      <c r="K3129" t="s">
        <v>36</v>
      </c>
      <c r="L3129" t="s">
        <v>37</v>
      </c>
      <c r="M3129" t="s">
        <v>38</v>
      </c>
      <c r="N3129" t="s">
        <v>28</v>
      </c>
      <c r="O3129" t="s">
        <v>39</v>
      </c>
      <c r="P3129" t="s">
        <v>2248</v>
      </c>
      <c r="Q3129">
        <v>1</v>
      </c>
      <c r="R3129">
        <v>9</v>
      </c>
      <c r="S3129">
        <v>-3</v>
      </c>
      <c r="T3129">
        <v>3</v>
      </c>
      <c r="U3129" t="b">
        <v>1</v>
      </c>
    </row>
    <row r="3130" spans="1:21" x14ac:dyDescent="0.25">
      <c r="A3130" t="s">
        <v>4528</v>
      </c>
      <c r="B3130" t="s">
        <v>4529</v>
      </c>
      <c r="C3130">
        <v>13</v>
      </c>
      <c r="D3130">
        <v>1</v>
      </c>
      <c r="E3130">
        <v>11</v>
      </c>
      <c r="F3130" s="1">
        <v>40556</v>
      </c>
      <c r="G3130" t="s">
        <v>4530</v>
      </c>
      <c r="H3130" t="s">
        <v>293</v>
      </c>
      <c r="I3130" t="s">
        <v>613</v>
      </c>
      <c r="J3130" t="s">
        <v>614</v>
      </c>
      <c r="K3130" t="s">
        <v>36</v>
      </c>
      <c r="L3130" t="s">
        <v>37</v>
      </c>
      <c r="M3130" t="s">
        <v>38</v>
      </c>
      <c r="N3130" t="s">
        <v>28</v>
      </c>
      <c r="O3130" t="s">
        <v>227</v>
      </c>
      <c r="P3130" t="s">
        <v>4531</v>
      </c>
      <c r="Q3130">
        <v>1</v>
      </c>
      <c r="R3130">
        <v>22</v>
      </c>
      <c r="S3130">
        <v>-12</v>
      </c>
      <c r="T3130">
        <v>4</v>
      </c>
      <c r="U3130" t="b">
        <v>1</v>
      </c>
    </row>
    <row r="3131" spans="1:21" x14ac:dyDescent="0.25">
      <c r="A3131" t="s">
        <v>4528</v>
      </c>
      <c r="B3131" t="s">
        <v>4529</v>
      </c>
      <c r="C3131">
        <v>13</v>
      </c>
      <c r="D3131">
        <v>1</v>
      </c>
      <c r="E3131">
        <v>11</v>
      </c>
      <c r="F3131" s="1">
        <v>40556</v>
      </c>
      <c r="G3131" t="s">
        <v>4530</v>
      </c>
      <c r="H3131" t="s">
        <v>293</v>
      </c>
      <c r="I3131" t="s">
        <v>613</v>
      </c>
      <c r="J3131" t="s">
        <v>614</v>
      </c>
      <c r="K3131" t="s">
        <v>36</v>
      </c>
      <c r="L3131" t="s">
        <v>37</v>
      </c>
      <c r="M3131" t="s">
        <v>38</v>
      </c>
      <c r="N3131" t="s">
        <v>28</v>
      </c>
      <c r="O3131" t="s">
        <v>29</v>
      </c>
      <c r="P3131" t="s">
        <v>878</v>
      </c>
      <c r="Q3131">
        <v>1</v>
      </c>
      <c r="R3131">
        <v>50</v>
      </c>
      <c r="S3131">
        <v>-38</v>
      </c>
      <c r="T3131">
        <v>2</v>
      </c>
      <c r="U3131" t="b">
        <v>0</v>
      </c>
    </row>
    <row r="3132" spans="1:21" x14ac:dyDescent="0.25">
      <c r="A3132" t="s">
        <v>4528</v>
      </c>
      <c r="B3132" t="s">
        <v>4529</v>
      </c>
      <c r="C3132">
        <v>13</v>
      </c>
      <c r="D3132">
        <v>1</v>
      </c>
      <c r="E3132">
        <v>11</v>
      </c>
      <c r="F3132" s="1">
        <v>40556</v>
      </c>
      <c r="G3132" t="s">
        <v>4530</v>
      </c>
      <c r="H3132" t="s">
        <v>293</v>
      </c>
      <c r="I3132" t="s">
        <v>613</v>
      </c>
      <c r="J3132" t="s">
        <v>614</v>
      </c>
      <c r="K3132" t="s">
        <v>36</v>
      </c>
      <c r="L3132" t="s">
        <v>37</v>
      </c>
      <c r="M3132" t="s">
        <v>38</v>
      </c>
      <c r="N3132" t="s">
        <v>28</v>
      </c>
      <c r="O3132" t="s">
        <v>54</v>
      </c>
      <c r="P3132" t="s">
        <v>3006</v>
      </c>
      <c r="Q3132">
        <v>1</v>
      </c>
      <c r="R3132">
        <v>198</v>
      </c>
      <c r="S3132">
        <v>-131</v>
      </c>
      <c r="T3132">
        <v>2</v>
      </c>
      <c r="U3132" t="b">
        <v>0</v>
      </c>
    </row>
    <row r="3133" spans="1:21" x14ac:dyDescent="0.25">
      <c r="A3133" t="s">
        <v>4532</v>
      </c>
      <c r="B3133" t="s">
        <v>4529</v>
      </c>
      <c r="C3133">
        <v>13</v>
      </c>
      <c r="D3133">
        <v>1</v>
      </c>
      <c r="E3133">
        <v>11</v>
      </c>
      <c r="F3133" s="1">
        <v>40556</v>
      </c>
      <c r="G3133" t="s">
        <v>509</v>
      </c>
      <c r="H3133" t="s">
        <v>23</v>
      </c>
      <c r="I3133" t="s">
        <v>428</v>
      </c>
      <c r="J3133" t="s">
        <v>429</v>
      </c>
      <c r="K3133" t="s">
        <v>25</v>
      </c>
      <c r="L3133" t="s">
        <v>37</v>
      </c>
      <c r="M3133" t="s">
        <v>38</v>
      </c>
      <c r="N3133" t="s">
        <v>28</v>
      </c>
      <c r="O3133" t="s">
        <v>48</v>
      </c>
      <c r="P3133" t="s">
        <v>77</v>
      </c>
      <c r="Q3133">
        <v>1</v>
      </c>
      <c r="R3133">
        <v>31</v>
      </c>
      <c r="S3133">
        <v>-14</v>
      </c>
      <c r="T3133">
        <v>5</v>
      </c>
      <c r="U3133" t="b">
        <v>1</v>
      </c>
    </row>
    <row r="3134" spans="1:21" x14ac:dyDescent="0.25">
      <c r="A3134" t="s">
        <v>4533</v>
      </c>
      <c r="B3134" t="s">
        <v>4534</v>
      </c>
      <c r="C3134">
        <v>13</v>
      </c>
      <c r="D3134">
        <v>1</v>
      </c>
      <c r="E3134">
        <v>12</v>
      </c>
      <c r="F3134" s="1">
        <v>40921</v>
      </c>
      <c r="G3134" t="s">
        <v>3890</v>
      </c>
      <c r="H3134" t="s">
        <v>67</v>
      </c>
      <c r="I3134" t="s">
        <v>68</v>
      </c>
      <c r="J3134" t="s">
        <v>4535</v>
      </c>
      <c r="K3134" t="s">
        <v>25</v>
      </c>
      <c r="L3134" t="s">
        <v>26</v>
      </c>
      <c r="M3134" t="s">
        <v>98</v>
      </c>
      <c r="N3134" t="s">
        <v>56</v>
      </c>
      <c r="O3134" t="s">
        <v>57</v>
      </c>
      <c r="P3134" t="s">
        <v>1472</v>
      </c>
      <c r="Q3134">
        <v>0</v>
      </c>
      <c r="R3134">
        <v>1207</v>
      </c>
      <c r="S3134">
        <v>36</v>
      </c>
      <c r="T3134">
        <v>4</v>
      </c>
      <c r="U3134" t="b">
        <v>1</v>
      </c>
    </row>
    <row r="3135" spans="1:21" x14ac:dyDescent="0.25">
      <c r="A3135" t="s">
        <v>4536</v>
      </c>
      <c r="B3135" t="s">
        <v>4534</v>
      </c>
      <c r="C3135">
        <v>13</v>
      </c>
      <c r="D3135">
        <v>1</v>
      </c>
      <c r="E3135">
        <v>12</v>
      </c>
      <c r="F3135" s="1">
        <v>40921</v>
      </c>
      <c r="G3135" t="s">
        <v>145</v>
      </c>
      <c r="H3135" t="s">
        <v>67</v>
      </c>
      <c r="I3135" t="s">
        <v>68</v>
      </c>
      <c r="J3135" t="s">
        <v>1329</v>
      </c>
      <c r="K3135" t="s">
        <v>25</v>
      </c>
      <c r="L3135" t="s">
        <v>37</v>
      </c>
      <c r="M3135" t="s">
        <v>27</v>
      </c>
      <c r="N3135" t="s">
        <v>28</v>
      </c>
      <c r="O3135" t="s">
        <v>54</v>
      </c>
      <c r="P3135" t="s">
        <v>1115</v>
      </c>
      <c r="Q3135">
        <v>0</v>
      </c>
      <c r="R3135">
        <v>612</v>
      </c>
      <c r="S3135">
        <v>159</v>
      </c>
      <c r="T3135">
        <v>3</v>
      </c>
      <c r="U3135" t="b">
        <v>0</v>
      </c>
    </row>
    <row r="3136" spans="1:21" x14ac:dyDescent="0.25">
      <c r="A3136" t="s">
        <v>4537</v>
      </c>
      <c r="B3136" t="s">
        <v>4538</v>
      </c>
      <c r="C3136">
        <v>13</v>
      </c>
      <c r="D3136">
        <v>1</v>
      </c>
      <c r="E3136">
        <v>14</v>
      </c>
      <c r="F3136" s="1">
        <v>41652</v>
      </c>
      <c r="G3136" t="s">
        <v>4539</v>
      </c>
      <c r="H3136" t="s">
        <v>61</v>
      </c>
      <c r="I3136" t="s">
        <v>108</v>
      </c>
      <c r="J3136" t="s">
        <v>226</v>
      </c>
      <c r="K3136" t="s">
        <v>36</v>
      </c>
      <c r="L3136" t="s">
        <v>37</v>
      </c>
      <c r="M3136" t="s">
        <v>38</v>
      </c>
      <c r="N3136" t="s">
        <v>28</v>
      </c>
      <c r="O3136" t="s">
        <v>48</v>
      </c>
      <c r="P3136" t="s">
        <v>49</v>
      </c>
      <c r="Q3136">
        <v>0</v>
      </c>
      <c r="R3136">
        <v>87</v>
      </c>
      <c r="S3136">
        <v>10</v>
      </c>
      <c r="T3136">
        <v>3</v>
      </c>
      <c r="U3136" t="b">
        <v>1</v>
      </c>
    </row>
    <row r="3137" spans="1:21" x14ac:dyDescent="0.25">
      <c r="A3137" t="s">
        <v>4540</v>
      </c>
      <c r="B3137" t="s">
        <v>4538</v>
      </c>
      <c r="C3137">
        <v>13</v>
      </c>
      <c r="D3137">
        <v>1</v>
      </c>
      <c r="E3137">
        <v>14</v>
      </c>
      <c r="F3137" s="1">
        <v>41652</v>
      </c>
      <c r="G3137" t="s">
        <v>1325</v>
      </c>
      <c r="H3137" t="s">
        <v>120</v>
      </c>
      <c r="I3137" t="s">
        <v>209</v>
      </c>
      <c r="J3137" t="s">
        <v>210</v>
      </c>
      <c r="K3137" t="s">
        <v>47</v>
      </c>
      <c r="L3137" t="s">
        <v>37</v>
      </c>
      <c r="M3137" t="s">
        <v>38</v>
      </c>
      <c r="N3137" t="s">
        <v>28</v>
      </c>
      <c r="O3137" t="s">
        <v>39</v>
      </c>
      <c r="P3137" t="s">
        <v>1113</v>
      </c>
      <c r="Q3137">
        <v>0</v>
      </c>
      <c r="R3137">
        <v>24</v>
      </c>
      <c r="S3137">
        <v>1</v>
      </c>
      <c r="T3137">
        <v>2</v>
      </c>
      <c r="U3137" t="b">
        <v>1</v>
      </c>
    </row>
    <row r="3138" spans="1:21" x14ac:dyDescent="0.25">
      <c r="A3138" t="s">
        <v>4540</v>
      </c>
      <c r="B3138" t="s">
        <v>4538</v>
      </c>
      <c r="C3138">
        <v>13</v>
      </c>
      <c r="D3138">
        <v>1</v>
      </c>
      <c r="E3138">
        <v>14</v>
      </c>
      <c r="F3138" s="1">
        <v>41652</v>
      </c>
      <c r="G3138" t="s">
        <v>1325</v>
      </c>
      <c r="H3138" t="s">
        <v>120</v>
      </c>
      <c r="I3138" t="s">
        <v>209</v>
      </c>
      <c r="J3138" t="s">
        <v>210</v>
      </c>
      <c r="K3138" t="s">
        <v>47</v>
      </c>
      <c r="L3138" t="s">
        <v>37</v>
      </c>
      <c r="M3138" t="s">
        <v>38</v>
      </c>
      <c r="N3138" t="s">
        <v>28</v>
      </c>
      <c r="O3138" t="s">
        <v>39</v>
      </c>
      <c r="P3138" t="s">
        <v>1707</v>
      </c>
      <c r="Q3138">
        <v>0</v>
      </c>
      <c r="R3138">
        <v>45</v>
      </c>
      <c r="S3138">
        <v>12</v>
      </c>
      <c r="T3138">
        <v>4</v>
      </c>
      <c r="U3138" t="b">
        <v>0</v>
      </c>
    </row>
    <row r="3139" spans="1:21" x14ac:dyDescent="0.25">
      <c r="A3139" t="s">
        <v>4537</v>
      </c>
      <c r="B3139" t="s">
        <v>4538</v>
      </c>
      <c r="C3139">
        <v>13</v>
      </c>
      <c r="D3139">
        <v>1</v>
      </c>
      <c r="E3139">
        <v>14</v>
      </c>
      <c r="F3139" s="1">
        <v>41652</v>
      </c>
      <c r="G3139" t="s">
        <v>4539</v>
      </c>
      <c r="H3139" t="s">
        <v>61</v>
      </c>
      <c r="I3139" t="s">
        <v>108</v>
      </c>
      <c r="J3139" t="s">
        <v>226</v>
      </c>
      <c r="K3139" t="s">
        <v>36</v>
      </c>
      <c r="L3139" t="s">
        <v>37</v>
      </c>
      <c r="M3139" t="s">
        <v>38</v>
      </c>
      <c r="N3139" t="s">
        <v>56</v>
      </c>
      <c r="O3139" t="s">
        <v>81</v>
      </c>
      <c r="P3139" t="s">
        <v>4541</v>
      </c>
      <c r="Q3139">
        <v>0</v>
      </c>
      <c r="R3139">
        <v>1301</v>
      </c>
      <c r="S3139">
        <v>573</v>
      </c>
      <c r="T3139">
        <v>5</v>
      </c>
      <c r="U3139" t="b">
        <v>1</v>
      </c>
    </row>
    <row r="3140" spans="1:21" x14ac:dyDescent="0.25">
      <c r="A3140" t="s">
        <v>4542</v>
      </c>
      <c r="B3140" t="s">
        <v>4543</v>
      </c>
      <c r="C3140">
        <v>14</v>
      </c>
      <c r="D3140">
        <v>1</v>
      </c>
      <c r="E3140">
        <v>11</v>
      </c>
      <c r="F3140" s="1">
        <v>40557</v>
      </c>
      <c r="G3140" t="s">
        <v>915</v>
      </c>
      <c r="H3140" t="s">
        <v>320</v>
      </c>
      <c r="I3140" t="s">
        <v>321</v>
      </c>
      <c r="J3140" t="s">
        <v>321</v>
      </c>
      <c r="K3140" t="s">
        <v>36</v>
      </c>
      <c r="L3140" t="s">
        <v>26</v>
      </c>
      <c r="M3140" t="s">
        <v>38</v>
      </c>
      <c r="N3140" t="s">
        <v>28</v>
      </c>
      <c r="O3140" t="s">
        <v>29</v>
      </c>
      <c r="P3140" t="s">
        <v>1698</v>
      </c>
      <c r="Q3140">
        <v>0</v>
      </c>
      <c r="R3140">
        <v>224</v>
      </c>
      <c r="S3140">
        <v>103</v>
      </c>
      <c r="T3140">
        <v>11</v>
      </c>
      <c r="U3140" t="b">
        <v>0</v>
      </c>
    </row>
    <row r="3141" spans="1:21" x14ac:dyDescent="0.25">
      <c r="A3141" t="s">
        <v>4542</v>
      </c>
      <c r="B3141" t="s">
        <v>4543</v>
      </c>
      <c r="C3141">
        <v>14</v>
      </c>
      <c r="D3141">
        <v>1</v>
      </c>
      <c r="E3141">
        <v>11</v>
      </c>
      <c r="F3141" s="1">
        <v>40557</v>
      </c>
      <c r="G3141" t="s">
        <v>915</v>
      </c>
      <c r="H3141" t="s">
        <v>320</v>
      </c>
      <c r="I3141" t="s">
        <v>321</v>
      </c>
      <c r="J3141" t="s">
        <v>321</v>
      </c>
      <c r="K3141" t="s">
        <v>36</v>
      </c>
      <c r="L3141" t="s">
        <v>26</v>
      </c>
      <c r="M3141" t="s">
        <v>38</v>
      </c>
      <c r="N3141" t="s">
        <v>56</v>
      </c>
      <c r="O3141" t="s">
        <v>57</v>
      </c>
      <c r="P3141" t="s">
        <v>2653</v>
      </c>
      <c r="Q3141">
        <v>0</v>
      </c>
      <c r="R3141">
        <v>486</v>
      </c>
      <c r="S3141">
        <v>78</v>
      </c>
      <c r="T3141">
        <v>3</v>
      </c>
      <c r="U3141" t="b">
        <v>0</v>
      </c>
    </row>
    <row r="3142" spans="1:21" x14ac:dyDescent="0.25">
      <c r="A3142" t="s">
        <v>4542</v>
      </c>
      <c r="B3142" t="s">
        <v>4543</v>
      </c>
      <c r="C3142">
        <v>14</v>
      </c>
      <c r="D3142">
        <v>1</v>
      </c>
      <c r="E3142">
        <v>11</v>
      </c>
      <c r="F3142" s="1">
        <v>40557</v>
      </c>
      <c r="G3142" t="s">
        <v>915</v>
      </c>
      <c r="H3142" t="s">
        <v>320</v>
      </c>
      <c r="I3142" t="s">
        <v>321</v>
      </c>
      <c r="J3142" t="s">
        <v>321</v>
      </c>
      <c r="K3142" t="s">
        <v>36</v>
      </c>
      <c r="L3142" t="s">
        <v>26</v>
      </c>
      <c r="M3142" t="s">
        <v>38</v>
      </c>
      <c r="N3142" t="s">
        <v>56</v>
      </c>
      <c r="O3142" t="s">
        <v>104</v>
      </c>
      <c r="P3142" t="s">
        <v>610</v>
      </c>
      <c r="Q3142">
        <v>0</v>
      </c>
      <c r="R3142">
        <v>440</v>
      </c>
      <c r="S3142">
        <v>66</v>
      </c>
      <c r="T3142">
        <v>6</v>
      </c>
      <c r="U3142" t="b">
        <v>0</v>
      </c>
    </row>
    <row r="3143" spans="1:21" x14ac:dyDescent="0.25">
      <c r="A3143" t="s">
        <v>4544</v>
      </c>
      <c r="B3143" t="s">
        <v>4545</v>
      </c>
      <c r="C3143">
        <v>14</v>
      </c>
      <c r="D3143">
        <v>1</v>
      </c>
      <c r="E3143">
        <v>12</v>
      </c>
      <c r="F3143" s="1">
        <v>40922</v>
      </c>
      <c r="G3143" t="s">
        <v>1924</v>
      </c>
      <c r="H3143" t="s">
        <v>61</v>
      </c>
      <c r="I3143" t="s">
        <v>326</v>
      </c>
      <c r="J3143" t="s">
        <v>327</v>
      </c>
      <c r="K3143" t="s">
        <v>36</v>
      </c>
      <c r="L3143" t="s">
        <v>37</v>
      </c>
      <c r="M3143" t="s">
        <v>38</v>
      </c>
      <c r="N3143" t="s">
        <v>28</v>
      </c>
      <c r="O3143" t="s">
        <v>48</v>
      </c>
      <c r="P3143" t="s">
        <v>1222</v>
      </c>
      <c r="Q3143">
        <v>0</v>
      </c>
      <c r="R3143">
        <v>59</v>
      </c>
      <c r="S3143">
        <v>0</v>
      </c>
      <c r="T3143">
        <v>2</v>
      </c>
      <c r="U3143" t="b">
        <v>0</v>
      </c>
    </row>
    <row r="3144" spans="1:21" x14ac:dyDescent="0.25">
      <c r="A3144" t="s">
        <v>4544</v>
      </c>
      <c r="B3144" t="s">
        <v>4545</v>
      </c>
      <c r="C3144">
        <v>14</v>
      </c>
      <c r="D3144">
        <v>1</v>
      </c>
      <c r="E3144">
        <v>12</v>
      </c>
      <c r="F3144" s="1">
        <v>40922</v>
      </c>
      <c r="G3144" t="s">
        <v>1924</v>
      </c>
      <c r="H3144" t="s">
        <v>61</v>
      </c>
      <c r="I3144" t="s">
        <v>326</v>
      </c>
      <c r="J3144" t="s">
        <v>327</v>
      </c>
      <c r="K3144" t="s">
        <v>36</v>
      </c>
      <c r="L3144" t="s">
        <v>37</v>
      </c>
      <c r="M3144" t="s">
        <v>38</v>
      </c>
      <c r="N3144" t="s">
        <v>56</v>
      </c>
      <c r="O3144" t="s">
        <v>104</v>
      </c>
      <c r="P3144" t="s">
        <v>4546</v>
      </c>
      <c r="Q3144">
        <v>0</v>
      </c>
      <c r="R3144">
        <v>407</v>
      </c>
      <c r="S3144">
        <v>29</v>
      </c>
      <c r="T3144">
        <v>6</v>
      </c>
      <c r="U3144" t="b">
        <v>0</v>
      </c>
    </row>
    <row r="3145" spans="1:21" x14ac:dyDescent="0.25">
      <c r="A3145" t="s">
        <v>4547</v>
      </c>
      <c r="B3145" t="s">
        <v>4548</v>
      </c>
      <c r="C3145">
        <v>14</v>
      </c>
      <c r="D3145">
        <v>1</v>
      </c>
      <c r="E3145">
        <v>13</v>
      </c>
      <c r="F3145" s="1">
        <v>41288</v>
      </c>
      <c r="G3145" t="s">
        <v>2278</v>
      </c>
      <c r="H3145" t="s">
        <v>320</v>
      </c>
      <c r="I3145" t="s">
        <v>321</v>
      </c>
      <c r="J3145" t="s">
        <v>321</v>
      </c>
      <c r="K3145" t="s">
        <v>36</v>
      </c>
      <c r="L3145" t="s">
        <v>37</v>
      </c>
      <c r="M3145" t="s">
        <v>268</v>
      </c>
      <c r="N3145" t="s">
        <v>28</v>
      </c>
      <c r="O3145" t="s">
        <v>90</v>
      </c>
      <c r="P3145" t="s">
        <v>4549</v>
      </c>
      <c r="Q3145">
        <v>0</v>
      </c>
      <c r="R3145">
        <v>388</v>
      </c>
      <c r="S3145">
        <v>147</v>
      </c>
      <c r="T3145">
        <v>4</v>
      </c>
      <c r="U3145" t="b">
        <v>0</v>
      </c>
    </row>
    <row r="3146" spans="1:21" x14ac:dyDescent="0.25">
      <c r="A3146" t="s">
        <v>4547</v>
      </c>
      <c r="B3146" t="s">
        <v>4548</v>
      </c>
      <c r="C3146">
        <v>14</v>
      </c>
      <c r="D3146">
        <v>1</v>
      </c>
      <c r="E3146">
        <v>13</v>
      </c>
      <c r="F3146" s="1">
        <v>41288</v>
      </c>
      <c r="G3146" t="s">
        <v>2278</v>
      </c>
      <c r="H3146" t="s">
        <v>320</v>
      </c>
      <c r="I3146" t="s">
        <v>321</v>
      </c>
      <c r="J3146" t="s">
        <v>321</v>
      </c>
      <c r="K3146" t="s">
        <v>36</v>
      </c>
      <c r="L3146" t="s">
        <v>37</v>
      </c>
      <c r="M3146" t="s">
        <v>268</v>
      </c>
      <c r="N3146" t="s">
        <v>28</v>
      </c>
      <c r="O3146" t="s">
        <v>39</v>
      </c>
      <c r="P3146" t="s">
        <v>3271</v>
      </c>
      <c r="Q3146">
        <v>0</v>
      </c>
      <c r="R3146">
        <v>4</v>
      </c>
      <c r="S3146">
        <v>0</v>
      </c>
      <c r="T3146">
        <v>1</v>
      </c>
      <c r="U3146" t="b">
        <v>1</v>
      </c>
    </row>
    <row r="3147" spans="1:21" x14ac:dyDescent="0.25">
      <c r="A3147" t="s">
        <v>4547</v>
      </c>
      <c r="B3147" t="s">
        <v>4548</v>
      </c>
      <c r="C3147">
        <v>14</v>
      </c>
      <c r="D3147">
        <v>1</v>
      </c>
      <c r="E3147">
        <v>13</v>
      </c>
      <c r="F3147" s="1">
        <v>41288</v>
      </c>
      <c r="G3147" t="s">
        <v>2278</v>
      </c>
      <c r="H3147" t="s">
        <v>320</v>
      </c>
      <c r="I3147" t="s">
        <v>321</v>
      </c>
      <c r="J3147" t="s">
        <v>321</v>
      </c>
      <c r="K3147" t="s">
        <v>36</v>
      </c>
      <c r="L3147" t="s">
        <v>37</v>
      </c>
      <c r="M3147" t="s">
        <v>268</v>
      </c>
      <c r="N3147" t="s">
        <v>56</v>
      </c>
      <c r="O3147" t="s">
        <v>81</v>
      </c>
      <c r="P3147" t="s">
        <v>3545</v>
      </c>
      <c r="Q3147">
        <v>0</v>
      </c>
      <c r="R3147">
        <v>89</v>
      </c>
      <c r="S3147">
        <v>8</v>
      </c>
      <c r="T3147">
        <v>3</v>
      </c>
      <c r="U3147" t="b">
        <v>0</v>
      </c>
    </row>
    <row r="3148" spans="1:21" x14ac:dyDescent="0.25">
      <c r="A3148" t="s">
        <v>4550</v>
      </c>
      <c r="B3148" t="s">
        <v>4548</v>
      </c>
      <c r="C3148">
        <v>14</v>
      </c>
      <c r="D3148">
        <v>1</v>
      </c>
      <c r="E3148">
        <v>13</v>
      </c>
      <c r="F3148" s="1">
        <v>41288</v>
      </c>
      <c r="G3148" t="s">
        <v>2217</v>
      </c>
      <c r="H3148" t="s">
        <v>1976</v>
      </c>
      <c r="I3148" t="s">
        <v>1977</v>
      </c>
      <c r="J3148" t="s">
        <v>2155</v>
      </c>
      <c r="K3148" t="s">
        <v>25</v>
      </c>
      <c r="L3148" t="s">
        <v>37</v>
      </c>
      <c r="M3148" t="s">
        <v>98</v>
      </c>
      <c r="N3148" t="s">
        <v>28</v>
      </c>
      <c r="O3148" t="s">
        <v>39</v>
      </c>
      <c r="P3148" t="s">
        <v>110</v>
      </c>
      <c r="Q3148">
        <v>1</v>
      </c>
      <c r="R3148">
        <v>29</v>
      </c>
      <c r="S3148">
        <v>-3</v>
      </c>
      <c r="T3148">
        <v>2</v>
      </c>
      <c r="U3148" t="b">
        <v>1</v>
      </c>
    </row>
    <row r="3149" spans="1:21" x14ac:dyDescent="0.25">
      <c r="A3149" t="s">
        <v>4551</v>
      </c>
      <c r="B3149" t="s">
        <v>4548</v>
      </c>
      <c r="C3149">
        <v>14</v>
      </c>
      <c r="D3149">
        <v>1</v>
      </c>
      <c r="E3149">
        <v>13</v>
      </c>
      <c r="F3149" s="1">
        <v>41288</v>
      </c>
      <c r="G3149" t="s">
        <v>3598</v>
      </c>
      <c r="H3149" t="s">
        <v>23</v>
      </c>
      <c r="I3149" t="s">
        <v>24</v>
      </c>
      <c r="J3149" t="s">
        <v>24</v>
      </c>
      <c r="K3149" t="s">
        <v>25</v>
      </c>
      <c r="L3149" t="s">
        <v>37</v>
      </c>
      <c r="M3149" t="s">
        <v>27</v>
      </c>
      <c r="N3149" t="s">
        <v>28</v>
      </c>
      <c r="O3149" t="s">
        <v>48</v>
      </c>
      <c r="P3149" t="s">
        <v>1228</v>
      </c>
      <c r="Q3149">
        <v>1</v>
      </c>
      <c r="R3149">
        <v>16</v>
      </c>
      <c r="S3149">
        <v>-15</v>
      </c>
      <c r="T3149">
        <v>2</v>
      </c>
      <c r="U3149" t="b">
        <v>0</v>
      </c>
    </row>
    <row r="3150" spans="1:21" x14ac:dyDescent="0.25">
      <c r="A3150" t="s">
        <v>4551</v>
      </c>
      <c r="B3150" t="s">
        <v>4548</v>
      </c>
      <c r="C3150">
        <v>14</v>
      </c>
      <c r="D3150">
        <v>1</v>
      </c>
      <c r="E3150">
        <v>13</v>
      </c>
      <c r="F3150" s="1">
        <v>41288</v>
      </c>
      <c r="G3150" t="s">
        <v>3598</v>
      </c>
      <c r="H3150" t="s">
        <v>23</v>
      </c>
      <c r="I3150" t="s">
        <v>24</v>
      </c>
      <c r="J3150" t="s">
        <v>24</v>
      </c>
      <c r="K3150" t="s">
        <v>25</v>
      </c>
      <c r="L3150" t="s">
        <v>37</v>
      </c>
      <c r="M3150" t="s">
        <v>27</v>
      </c>
      <c r="N3150" t="s">
        <v>28</v>
      </c>
      <c r="O3150" t="s">
        <v>151</v>
      </c>
      <c r="P3150" t="s">
        <v>1400</v>
      </c>
      <c r="Q3150">
        <v>1</v>
      </c>
      <c r="R3150">
        <v>15</v>
      </c>
      <c r="S3150">
        <v>-6</v>
      </c>
      <c r="T3150">
        <v>2</v>
      </c>
      <c r="U3150" t="b">
        <v>1</v>
      </c>
    </row>
    <row r="3151" spans="1:21" x14ac:dyDescent="0.25">
      <c r="A3151" t="s">
        <v>4552</v>
      </c>
      <c r="B3151" t="s">
        <v>4553</v>
      </c>
      <c r="C3151">
        <v>14</v>
      </c>
      <c r="D3151">
        <v>1</v>
      </c>
      <c r="E3151">
        <v>14</v>
      </c>
      <c r="F3151" s="1">
        <v>41653</v>
      </c>
      <c r="G3151" t="s">
        <v>1753</v>
      </c>
      <c r="H3151" t="s">
        <v>33</v>
      </c>
      <c r="I3151" t="s">
        <v>266</v>
      </c>
      <c r="J3151" t="s">
        <v>510</v>
      </c>
      <c r="K3151" t="s">
        <v>36</v>
      </c>
      <c r="L3151" t="s">
        <v>37</v>
      </c>
      <c r="M3151" t="s">
        <v>27</v>
      </c>
      <c r="N3151" t="s">
        <v>71</v>
      </c>
      <c r="O3151" t="s">
        <v>295</v>
      </c>
      <c r="P3151" t="s">
        <v>3742</v>
      </c>
      <c r="Q3151">
        <v>0</v>
      </c>
      <c r="R3151">
        <v>32</v>
      </c>
      <c r="S3151">
        <v>4</v>
      </c>
      <c r="T3151">
        <v>1</v>
      </c>
      <c r="U3151" t="b">
        <v>1</v>
      </c>
    </row>
    <row r="3152" spans="1:21" x14ac:dyDescent="0.25">
      <c r="A3152" t="s">
        <v>4554</v>
      </c>
      <c r="B3152" t="s">
        <v>4553</v>
      </c>
      <c r="C3152">
        <v>14</v>
      </c>
      <c r="D3152">
        <v>1</v>
      </c>
      <c r="E3152">
        <v>14</v>
      </c>
      <c r="F3152" s="1">
        <v>41653</v>
      </c>
      <c r="G3152" t="s">
        <v>4555</v>
      </c>
      <c r="H3152" t="s">
        <v>44</v>
      </c>
      <c r="I3152" t="s">
        <v>434</v>
      </c>
      <c r="J3152" t="s">
        <v>2088</v>
      </c>
      <c r="K3152" t="s">
        <v>47</v>
      </c>
      <c r="L3152" t="s">
        <v>37</v>
      </c>
      <c r="M3152" t="s">
        <v>98</v>
      </c>
      <c r="N3152" t="s">
        <v>28</v>
      </c>
      <c r="O3152" t="s">
        <v>48</v>
      </c>
      <c r="P3152" t="s">
        <v>64</v>
      </c>
      <c r="Q3152">
        <v>0</v>
      </c>
      <c r="R3152">
        <v>80</v>
      </c>
      <c r="S3152">
        <v>22</v>
      </c>
      <c r="T3152">
        <v>3</v>
      </c>
      <c r="U3152" t="b">
        <v>1</v>
      </c>
    </row>
    <row r="3153" spans="1:21" x14ac:dyDescent="0.25">
      <c r="A3153" t="s">
        <v>4554</v>
      </c>
      <c r="B3153" t="s">
        <v>4553</v>
      </c>
      <c r="C3153">
        <v>14</v>
      </c>
      <c r="D3153">
        <v>1</v>
      </c>
      <c r="E3153">
        <v>14</v>
      </c>
      <c r="F3153" s="1">
        <v>41653</v>
      </c>
      <c r="G3153" t="s">
        <v>4555</v>
      </c>
      <c r="H3153" t="s">
        <v>44</v>
      </c>
      <c r="I3153" t="s">
        <v>434</v>
      </c>
      <c r="J3153" t="s">
        <v>2088</v>
      </c>
      <c r="K3153" t="s">
        <v>47</v>
      </c>
      <c r="L3153" t="s">
        <v>37</v>
      </c>
      <c r="M3153" t="s">
        <v>98</v>
      </c>
      <c r="N3153" t="s">
        <v>28</v>
      </c>
      <c r="O3153" t="s">
        <v>48</v>
      </c>
      <c r="P3153" t="s">
        <v>99</v>
      </c>
      <c r="Q3153">
        <v>0</v>
      </c>
      <c r="R3153">
        <v>158</v>
      </c>
      <c r="S3153">
        <v>69</v>
      </c>
      <c r="T3153">
        <v>3</v>
      </c>
      <c r="U3153" t="b">
        <v>0</v>
      </c>
    </row>
    <row r="3154" spans="1:21" x14ac:dyDescent="0.25">
      <c r="A3154" t="s">
        <v>4554</v>
      </c>
      <c r="B3154" t="s">
        <v>4553</v>
      </c>
      <c r="C3154">
        <v>14</v>
      </c>
      <c r="D3154">
        <v>1</v>
      </c>
      <c r="E3154">
        <v>14</v>
      </c>
      <c r="F3154" s="1">
        <v>41653</v>
      </c>
      <c r="G3154" t="s">
        <v>4555</v>
      </c>
      <c r="H3154" t="s">
        <v>44</v>
      </c>
      <c r="I3154" t="s">
        <v>434</v>
      </c>
      <c r="J3154" t="s">
        <v>2088</v>
      </c>
      <c r="K3154" t="s">
        <v>47</v>
      </c>
      <c r="L3154" t="s">
        <v>37</v>
      </c>
      <c r="M3154" t="s">
        <v>98</v>
      </c>
      <c r="N3154" t="s">
        <v>28</v>
      </c>
      <c r="O3154" t="s">
        <v>39</v>
      </c>
      <c r="P3154" t="s">
        <v>1018</v>
      </c>
      <c r="Q3154">
        <v>0</v>
      </c>
      <c r="R3154">
        <v>29</v>
      </c>
      <c r="S3154">
        <v>10</v>
      </c>
      <c r="T3154">
        <v>4</v>
      </c>
      <c r="U3154" t="b">
        <v>0</v>
      </c>
    </row>
    <row r="3155" spans="1:21" x14ac:dyDescent="0.25">
      <c r="A3155" t="s">
        <v>4554</v>
      </c>
      <c r="B3155" t="s">
        <v>4553</v>
      </c>
      <c r="C3155">
        <v>14</v>
      </c>
      <c r="D3155">
        <v>1</v>
      </c>
      <c r="E3155">
        <v>14</v>
      </c>
      <c r="F3155" s="1">
        <v>41653</v>
      </c>
      <c r="G3155" t="s">
        <v>4555</v>
      </c>
      <c r="H3155" t="s">
        <v>44</v>
      </c>
      <c r="I3155" t="s">
        <v>434</v>
      </c>
      <c r="J3155" t="s">
        <v>2088</v>
      </c>
      <c r="K3155" t="s">
        <v>47</v>
      </c>
      <c r="L3155" t="s">
        <v>37</v>
      </c>
      <c r="M3155" t="s">
        <v>98</v>
      </c>
      <c r="N3155" t="s">
        <v>28</v>
      </c>
      <c r="O3155" t="s">
        <v>151</v>
      </c>
      <c r="P3155" t="s">
        <v>2831</v>
      </c>
      <c r="Q3155">
        <v>0</v>
      </c>
      <c r="R3155">
        <v>59</v>
      </c>
      <c r="S3155">
        <v>10</v>
      </c>
      <c r="T3155">
        <v>4</v>
      </c>
      <c r="U3155" t="b">
        <v>0</v>
      </c>
    </row>
    <row r="3156" spans="1:21" x14ac:dyDescent="0.25">
      <c r="A3156" t="s">
        <v>4554</v>
      </c>
      <c r="B3156" t="s">
        <v>4553</v>
      </c>
      <c r="C3156">
        <v>14</v>
      </c>
      <c r="D3156">
        <v>1</v>
      </c>
      <c r="E3156">
        <v>14</v>
      </c>
      <c r="F3156" s="1">
        <v>41653</v>
      </c>
      <c r="G3156" t="s">
        <v>4555</v>
      </c>
      <c r="H3156" t="s">
        <v>44</v>
      </c>
      <c r="I3156" t="s">
        <v>434</v>
      </c>
      <c r="J3156" t="s">
        <v>2088</v>
      </c>
      <c r="K3156" t="s">
        <v>47</v>
      </c>
      <c r="L3156" t="s">
        <v>37</v>
      </c>
      <c r="M3156" t="s">
        <v>98</v>
      </c>
      <c r="N3156" t="s">
        <v>28</v>
      </c>
      <c r="O3156" t="s">
        <v>29</v>
      </c>
      <c r="P3156" t="s">
        <v>4556</v>
      </c>
      <c r="Q3156">
        <v>0</v>
      </c>
      <c r="R3156">
        <v>97</v>
      </c>
      <c r="S3156">
        <v>14</v>
      </c>
      <c r="T3156">
        <v>2</v>
      </c>
      <c r="U3156" t="b">
        <v>1</v>
      </c>
    </row>
    <row r="3157" spans="1:21" x14ac:dyDescent="0.25">
      <c r="A3157" t="s">
        <v>4554</v>
      </c>
      <c r="B3157" t="s">
        <v>4553</v>
      </c>
      <c r="C3157">
        <v>14</v>
      </c>
      <c r="D3157">
        <v>1</v>
      </c>
      <c r="E3157">
        <v>14</v>
      </c>
      <c r="F3157" s="1">
        <v>41653</v>
      </c>
      <c r="G3157" t="s">
        <v>4555</v>
      </c>
      <c r="H3157" t="s">
        <v>44</v>
      </c>
      <c r="I3157" t="s">
        <v>434</v>
      </c>
      <c r="J3157" t="s">
        <v>2088</v>
      </c>
      <c r="K3157" t="s">
        <v>47</v>
      </c>
      <c r="L3157" t="s">
        <v>37</v>
      </c>
      <c r="M3157" t="s">
        <v>98</v>
      </c>
      <c r="N3157" t="s">
        <v>28</v>
      </c>
      <c r="O3157" t="s">
        <v>54</v>
      </c>
      <c r="P3157" t="s">
        <v>685</v>
      </c>
      <c r="Q3157">
        <v>0</v>
      </c>
      <c r="R3157">
        <v>33</v>
      </c>
      <c r="S3157">
        <v>-1</v>
      </c>
      <c r="T3157">
        <v>1</v>
      </c>
      <c r="U3157" t="b">
        <v>0</v>
      </c>
    </row>
    <row r="3158" spans="1:21" x14ac:dyDescent="0.25">
      <c r="A3158" t="s">
        <v>4554</v>
      </c>
      <c r="B3158" t="s">
        <v>4553</v>
      </c>
      <c r="C3158">
        <v>14</v>
      </c>
      <c r="D3158">
        <v>1</v>
      </c>
      <c r="E3158">
        <v>14</v>
      </c>
      <c r="F3158" s="1">
        <v>41653</v>
      </c>
      <c r="G3158" t="s">
        <v>4555</v>
      </c>
      <c r="H3158" t="s">
        <v>44</v>
      </c>
      <c r="I3158" t="s">
        <v>434</v>
      </c>
      <c r="J3158" t="s">
        <v>2088</v>
      </c>
      <c r="K3158" t="s">
        <v>47</v>
      </c>
      <c r="L3158" t="s">
        <v>37</v>
      </c>
      <c r="M3158" t="s">
        <v>98</v>
      </c>
      <c r="N3158" t="s">
        <v>56</v>
      </c>
      <c r="O3158" t="s">
        <v>185</v>
      </c>
      <c r="P3158" t="s">
        <v>4557</v>
      </c>
      <c r="Q3158">
        <v>0</v>
      </c>
      <c r="R3158">
        <v>2847</v>
      </c>
      <c r="S3158">
        <v>712</v>
      </c>
      <c r="T3158">
        <v>8</v>
      </c>
      <c r="U3158" t="b">
        <v>1</v>
      </c>
    </row>
    <row r="3159" spans="1:21" x14ac:dyDescent="0.25">
      <c r="A3159" t="s">
        <v>4558</v>
      </c>
      <c r="B3159" t="s">
        <v>4553</v>
      </c>
      <c r="C3159">
        <v>14</v>
      </c>
      <c r="D3159">
        <v>1</v>
      </c>
      <c r="E3159">
        <v>14</v>
      </c>
      <c r="F3159" s="1">
        <v>41653</v>
      </c>
      <c r="G3159" t="s">
        <v>2282</v>
      </c>
      <c r="H3159" t="s">
        <v>61</v>
      </c>
      <c r="I3159" t="s">
        <v>115</v>
      </c>
      <c r="J3159" t="s">
        <v>116</v>
      </c>
      <c r="K3159" t="s">
        <v>36</v>
      </c>
      <c r="L3159" t="s">
        <v>70</v>
      </c>
      <c r="M3159" t="s">
        <v>38</v>
      </c>
      <c r="N3159" t="s">
        <v>71</v>
      </c>
      <c r="O3159" t="s">
        <v>72</v>
      </c>
      <c r="P3159" t="s">
        <v>951</v>
      </c>
      <c r="Q3159">
        <v>0</v>
      </c>
      <c r="R3159">
        <v>372</v>
      </c>
      <c r="S3159">
        <v>33</v>
      </c>
      <c r="T3159">
        <v>1</v>
      </c>
      <c r="U3159" t="b">
        <v>1</v>
      </c>
    </row>
    <row r="3160" spans="1:21" x14ac:dyDescent="0.25">
      <c r="A3160" t="s">
        <v>4558</v>
      </c>
      <c r="B3160" t="s">
        <v>4553</v>
      </c>
      <c r="C3160">
        <v>14</v>
      </c>
      <c r="D3160">
        <v>1</v>
      </c>
      <c r="E3160">
        <v>14</v>
      </c>
      <c r="F3160" s="1">
        <v>41653</v>
      </c>
      <c r="G3160" t="s">
        <v>2282</v>
      </c>
      <c r="H3160" t="s">
        <v>61</v>
      </c>
      <c r="I3160" t="s">
        <v>115</v>
      </c>
      <c r="J3160" t="s">
        <v>116</v>
      </c>
      <c r="K3160" t="s">
        <v>36</v>
      </c>
      <c r="L3160" t="s">
        <v>70</v>
      </c>
      <c r="M3160" t="s">
        <v>38</v>
      </c>
      <c r="N3160" t="s">
        <v>71</v>
      </c>
      <c r="O3160" t="s">
        <v>74</v>
      </c>
      <c r="P3160" t="s">
        <v>4076</v>
      </c>
      <c r="Q3160">
        <v>0</v>
      </c>
      <c r="R3160">
        <v>364</v>
      </c>
      <c r="S3160">
        <v>-20</v>
      </c>
      <c r="T3160">
        <v>3</v>
      </c>
      <c r="U3160" t="b">
        <v>0</v>
      </c>
    </row>
    <row r="3161" spans="1:21" x14ac:dyDescent="0.25">
      <c r="A3161" t="s">
        <v>4559</v>
      </c>
      <c r="B3161" t="s">
        <v>4553</v>
      </c>
      <c r="C3161">
        <v>14</v>
      </c>
      <c r="D3161">
        <v>1</v>
      </c>
      <c r="E3161">
        <v>14</v>
      </c>
      <c r="F3161" s="1">
        <v>41653</v>
      </c>
      <c r="G3161" t="s">
        <v>622</v>
      </c>
      <c r="H3161" t="s">
        <v>67</v>
      </c>
      <c r="I3161" t="s">
        <v>68</v>
      </c>
      <c r="J3161" t="s">
        <v>829</v>
      </c>
      <c r="K3161" t="s">
        <v>25</v>
      </c>
      <c r="L3161" t="s">
        <v>37</v>
      </c>
      <c r="M3161" t="s">
        <v>38</v>
      </c>
      <c r="N3161" t="s">
        <v>28</v>
      </c>
      <c r="O3161" t="s">
        <v>151</v>
      </c>
      <c r="P3161" t="s">
        <v>1057</v>
      </c>
      <c r="Q3161">
        <v>0</v>
      </c>
      <c r="R3161">
        <v>39</v>
      </c>
      <c r="S3161">
        <v>14</v>
      </c>
      <c r="T3161">
        <v>5</v>
      </c>
      <c r="U3161" t="b">
        <v>1</v>
      </c>
    </row>
    <row r="3162" spans="1:21" x14ac:dyDescent="0.25">
      <c r="A3162" t="s">
        <v>4559</v>
      </c>
      <c r="B3162" t="s">
        <v>4553</v>
      </c>
      <c r="C3162">
        <v>14</v>
      </c>
      <c r="D3162">
        <v>1</v>
      </c>
      <c r="E3162">
        <v>14</v>
      </c>
      <c r="F3162" s="1">
        <v>41653</v>
      </c>
      <c r="G3162" t="s">
        <v>622</v>
      </c>
      <c r="H3162" t="s">
        <v>67</v>
      </c>
      <c r="I3162" t="s">
        <v>68</v>
      </c>
      <c r="J3162" t="s">
        <v>829</v>
      </c>
      <c r="K3162" t="s">
        <v>25</v>
      </c>
      <c r="L3162" t="s">
        <v>37</v>
      </c>
      <c r="M3162" t="s">
        <v>38</v>
      </c>
      <c r="N3162" t="s">
        <v>56</v>
      </c>
      <c r="O3162" t="s">
        <v>185</v>
      </c>
      <c r="P3162" t="s">
        <v>198</v>
      </c>
      <c r="Q3162">
        <v>0</v>
      </c>
      <c r="R3162">
        <v>4141</v>
      </c>
      <c r="S3162">
        <v>1698</v>
      </c>
      <c r="T3162">
        <v>13</v>
      </c>
      <c r="U3162" t="b">
        <v>1</v>
      </c>
    </row>
    <row r="3163" spans="1:21" x14ac:dyDescent="0.25">
      <c r="A3163" t="s">
        <v>4560</v>
      </c>
      <c r="B3163" t="s">
        <v>4553</v>
      </c>
      <c r="C3163">
        <v>14</v>
      </c>
      <c r="D3163">
        <v>1</v>
      </c>
      <c r="E3163">
        <v>14</v>
      </c>
      <c r="F3163" s="1">
        <v>41653</v>
      </c>
      <c r="G3163" t="s">
        <v>3261</v>
      </c>
      <c r="H3163" t="s">
        <v>61</v>
      </c>
      <c r="I3163" t="s">
        <v>115</v>
      </c>
      <c r="J3163" t="s">
        <v>116</v>
      </c>
      <c r="K3163" t="s">
        <v>36</v>
      </c>
      <c r="L3163" t="s">
        <v>70</v>
      </c>
      <c r="M3163" t="s">
        <v>38</v>
      </c>
      <c r="N3163" t="s">
        <v>71</v>
      </c>
      <c r="O3163" t="s">
        <v>295</v>
      </c>
      <c r="P3163" t="s">
        <v>676</v>
      </c>
      <c r="Q3163">
        <v>0</v>
      </c>
      <c r="R3163">
        <v>131</v>
      </c>
      <c r="S3163">
        <v>41</v>
      </c>
      <c r="T3163">
        <v>3</v>
      </c>
      <c r="U3163" t="b">
        <v>1</v>
      </c>
    </row>
    <row r="3164" spans="1:21" x14ac:dyDescent="0.25">
      <c r="A3164" t="s">
        <v>4561</v>
      </c>
      <c r="B3164" t="s">
        <v>4553</v>
      </c>
      <c r="C3164">
        <v>14</v>
      </c>
      <c r="D3164">
        <v>1</v>
      </c>
      <c r="E3164">
        <v>14</v>
      </c>
      <c r="F3164" s="1">
        <v>41653</v>
      </c>
      <c r="G3164" t="s">
        <v>1468</v>
      </c>
      <c r="H3164" t="s">
        <v>33</v>
      </c>
      <c r="I3164" t="s">
        <v>313</v>
      </c>
      <c r="J3164" t="s">
        <v>4562</v>
      </c>
      <c r="K3164" t="s">
        <v>36</v>
      </c>
      <c r="L3164" t="s">
        <v>37</v>
      </c>
      <c r="M3164" t="s">
        <v>27</v>
      </c>
      <c r="N3164" t="s">
        <v>28</v>
      </c>
      <c r="O3164" t="s">
        <v>111</v>
      </c>
      <c r="P3164" t="s">
        <v>4274</v>
      </c>
      <c r="Q3164">
        <v>0</v>
      </c>
      <c r="R3164">
        <v>18</v>
      </c>
      <c r="S3164">
        <v>4</v>
      </c>
      <c r="T3164">
        <v>3</v>
      </c>
      <c r="U3164" t="b">
        <v>1</v>
      </c>
    </row>
    <row r="3165" spans="1:21" x14ac:dyDescent="0.25">
      <c r="A3165" t="s">
        <v>4561</v>
      </c>
      <c r="B3165" t="s">
        <v>4553</v>
      </c>
      <c r="C3165">
        <v>14</v>
      </c>
      <c r="D3165">
        <v>1</v>
      </c>
      <c r="E3165">
        <v>14</v>
      </c>
      <c r="F3165" s="1">
        <v>41653</v>
      </c>
      <c r="G3165" t="s">
        <v>1468</v>
      </c>
      <c r="H3165" t="s">
        <v>33</v>
      </c>
      <c r="I3165" t="s">
        <v>313</v>
      </c>
      <c r="J3165" t="s">
        <v>4562</v>
      </c>
      <c r="K3165" t="s">
        <v>36</v>
      </c>
      <c r="L3165" t="s">
        <v>37</v>
      </c>
      <c r="M3165" t="s">
        <v>27</v>
      </c>
      <c r="N3165" t="s">
        <v>28</v>
      </c>
      <c r="O3165" t="s">
        <v>183</v>
      </c>
      <c r="P3165" t="s">
        <v>767</v>
      </c>
      <c r="Q3165">
        <v>0</v>
      </c>
      <c r="R3165">
        <v>54</v>
      </c>
      <c r="S3165">
        <v>13</v>
      </c>
      <c r="T3165">
        <v>2</v>
      </c>
      <c r="U3165" t="b">
        <v>1</v>
      </c>
    </row>
    <row r="3166" spans="1:21" x14ac:dyDescent="0.25">
      <c r="A3166" t="s">
        <v>4561</v>
      </c>
      <c r="B3166" t="s">
        <v>4553</v>
      </c>
      <c r="C3166">
        <v>14</v>
      </c>
      <c r="D3166">
        <v>1</v>
      </c>
      <c r="E3166">
        <v>14</v>
      </c>
      <c r="F3166" s="1">
        <v>41653</v>
      </c>
      <c r="G3166" t="s">
        <v>1468</v>
      </c>
      <c r="H3166" t="s">
        <v>33</v>
      </c>
      <c r="I3166" t="s">
        <v>313</v>
      </c>
      <c r="J3166" t="s">
        <v>4562</v>
      </c>
      <c r="K3166" t="s">
        <v>36</v>
      </c>
      <c r="L3166" t="s">
        <v>37</v>
      </c>
      <c r="M3166" t="s">
        <v>27</v>
      </c>
      <c r="N3166" t="s">
        <v>56</v>
      </c>
      <c r="O3166" t="s">
        <v>81</v>
      </c>
      <c r="P3166" t="s">
        <v>1926</v>
      </c>
      <c r="Q3166">
        <v>0</v>
      </c>
      <c r="R3166">
        <v>93</v>
      </c>
      <c r="S3166">
        <v>31</v>
      </c>
      <c r="T3166">
        <v>3</v>
      </c>
      <c r="U3166" t="b">
        <v>1</v>
      </c>
    </row>
    <row r="3167" spans="1:21" x14ac:dyDescent="0.25">
      <c r="A3167" t="s">
        <v>4561</v>
      </c>
      <c r="B3167" t="s">
        <v>4553</v>
      </c>
      <c r="C3167">
        <v>14</v>
      </c>
      <c r="D3167">
        <v>1</v>
      </c>
      <c r="E3167">
        <v>14</v>
      </c>
      <c r="F3167" s="1">
        <v>41653</v>
      </c>
      <c r="G3167" t="s">
        <v>1468</v>
      </c>
      <c r="H3167" t="s">
        <v>33</v>
      </c>
      <c r="I3167" t="s">
        <v>313</v>
      </c>
      <c r="J3167" t="s">
        <v>4562</v>
      </c>
      <c r="K3167" t="s">
        <v>36</v>
      </c>
      <c r="L3167" t="s">
        <v>37</v>
      </c>
      <c r="M3167" t="s">
        <v>27</v>
      </c>
      <c r="N3167" t="s">
        <v>56</v>
      </c>
      <c r="O3167" t="s">
        <v>104</v>
      </c>
      <c r="P3167" t="s">
        <v>4372</v>
      </c>
      <c r="Q3167">
        <v>0</v>
      </c>
      <c r="R3167">
        <v>596</v>
      </c>
      <c r="S3167">
        <v>101</v>
      </c>
      <c r="T3167">
        <v>8</v>
      </c>
      <c r="U3167" t="b">
        <v>0</v>
      </c>
    </row>
    <row r="3168" spans="1:21" x14ac:dyDescent="0.25">
      <c r="A3168" t="s">
        <v>4560</v>
      </c>
      <c r="B3168" t="s">
        <v>4553</v>
      </c>
      <c r="C3168">
        <v>14</v>
      </c>
      <c r="D3168">
        <v>1</v>
      </c>
      <c r="E3168">
        <v>14</v>
      </c>
      <c r="F3168" s="1">
        <v>41653</v>
      </c>
      <c r="G3168" t="s">
        <v>3261</v>
      </c>
      <c r="H3168" t="s">
        <v>61</v>
      </c>
      <c r="I3168" t="s">
        <v>115</v>
      </c>
      <c r="J3168" t="s">
        <v>116</v>
      </c>
      <c r="K3168" t="s">
        <v>36</v>
      </c>
      <c r="L3168" t="s">
        <v>70</v>
      </c>
      <c r="M3168" t="s">
        <v>38</v>
      </c>
      <c r="N3168" t="s">
        <v>56</v>
      </c>
      <c r="O3168" t="s">
        <v>57</v>
      </c>
      <c r="P3168" t="s">
        <v>1343</v>
      </c>
      <c r="Q3168">
        <v>0</v>
      </c>
      <c r="R3168">
        <v>72</v>
      </c>
      <c r="S3168">
        <v>-12</v>
      </c>
      <c r="T3168">
        <v>1</v>
      </c>
      <c r="U3168" t="b">
        <v>0</v>
      </c>
    </row>
    <row r="3169" spans="1:21" x14ac:dyDescent="0.25">
      <c r="A3169" t="s">
        <v>4563</v>
      </c>
      <c r="B3169" t="s">
        <v>4564</v>
      </c>
      <c r="C3169">
        <v>15</v>
      </c>
      <c r="D3169">
        <v>1</v>
      </c>
      <c r="E3169">
        <v>11</v>
      </c>
      <c r="F3169" s="1">
        <v>40558</v>
      </c>
      <c r="G3169" t="s">
        <v>3012</v>
      </c>
      <c r="H3169" t="s">
        <v>33</v>
      </c>
      <c r="I3169" t="s">
        <v>528</v>
      </c>
      <c r="J3169" t="s">
        <v>4565</v>
      </c>
      <c r="K3169" t="s">
        <v>36</v>
      </c>
      <c r="L3169" t="s">
        <v>70</v>
      </c>
      <c r="M3169" t="s">
        <v>27</v>
      </c>
      <c r="N3169" t="s">
        <v>28</v>
      </c>
      <c r="O3169" t="s">
        <v>90</v>
      </c>
      <c r="P3169" t="s">
        <v>4566</v>
      </c>
      <c r="Q3169">
        <v>0</v>
      </c>
      <c r="R3169">
        <v>249</v>
      </c>
      <c r="S3169">
        <v>3</v>
      </c>
      <c r="T3169">
        <v>1</v>
      </c>
      <c r="U3169" t="b">
        <v>1</v>
      </c>
    </row>
    <row r="3170" spans="1:21" x14ac:dyDescent="0.25">
      <c r="A3170" t="s">
        <v>4563</v>
      </c>
      <c r="B3170" t="s">
        <v>4564</v>
      </c>
      <c r="C3170">
        <v>15</v>
      </c>
      <c r="D3170">
        <v>1</v>
      </c>
      <c r="E3170">
        <v>11</v>
      </c>
      <c r="F3170" s="1">
        <v>40558</v>
      </c>
      <c r="G3170" t="s">
        <v>3012</v>
      </c>
      <c r="H3170" t="s">
        <v>33</v>
      </c>
      <c r="I3170" t="s">
        <v>528</v>
      </c>
      <c r="J3170" t="s">
        <v>4565</v>
      </c>
      <c r="K3170" t="s">
        <v>36</v>
      </c>
      <c r="L3170" t="s">
        <v>70</v>
      </c>
      <c r="M3170" t="s">
        <v>27</v>
      </c>
      <c r="N3170" t="s">
        <v>28</v>
      </c>
      <c r="O3170" t="s">
        <v>227</v>
      </c>
      <c r="P3170" t="s">
        <v>2631</v>
      </c>
      <c r="Q3170">
        <v>0</v>
      </c>
      <c r="R3170">
        <v>21</v>
      </c>
      <c r="S3170">
        <v>7</v>
      </c>
      <c r="T3170">
        <v>2</v>
      </c>
      <c r="U3170" t="b">
        <v>1</v>
      </c>
    </row>
    <row r="3171" spans="1:21" x14ac:dyDescent="0.25">
      <c r="A3171" t="s">
        <v>4563</v>
      </c>
      <c r="B3171" t="s">
        <v>4564</v>
      </c>
      <c r="C3171">
        <v>15</v>
      </c>
      <c r="D3171">
        <v>1</v>
      </c>
      <c r="E3171">
        <v>11</v>
      </c>
      <c r="F3171" s="1">
        <v>40558</v>
      </c>
      <c r="G3171" t="s">
        <v>3012</v>
      </c>
      <c r="H3171" t="s">
        <v>33</v>
      </c>
      <c r="I3171" t="s">
        <v>528</v>
      </c>
      <c r="J3171" t="s">
        <v>4565</v>
      </c>
      <c r="K3171" t="s">
        <v>36</v>
      </c>
      <c r="L3171" t="s">
        <v>70</v>
      </c>
      <c r="M3171" t="s">
        <v>27</v>
      </c>
      <c r="N3171" t="s">
        <v>28</v>
      </c>
      <c r="O3171" t="s">
        <v>29</v>
      </c>
      <c r="P3171" t="s">
        <v>4567</v>
      </c>
      <c r="Q3171">
        <v>0</v>
      </c>
      <c r="R3171">
        <v>170</v>
      </c>
      <c r="S3171">
        <v>25</v>
      </c>
      <c r="T3171">
        <v>5</v>
      </c>
      <c r="U3171" t="b">
        <v>1</v>
      </c>
    </row>
    <row r="3172" spans="1:21" x14ac:dyDescent="0.25">
      <c r="A3172" t="s">
        <v>4563</v>
      </c>
      <c r="B3172" t="s">
        <v>4564</v>
      </c>
      <c r="C3172">
        <v>15</v>
      </c>
      <c r="D3172">
        <v>1</v>
      </c>
      <c r="E3172">
        <v>11</v>
      </c>
      <c r="F3172" s="1">
        <v>40558</v>
      </c>
      <c r="G3172" t="s">
        <v>3012</v>
      </c>
      <c r="H3172" t="s">
        <v>33</v>
      </c>
      <c r="I3172" t="s">
        <v>528</v>
      </c>
      <c r="J3172" t="s">
        <v>4565</v>
      </c>
      <c r="K3172" t="s">
        <v>36</v>
      </c>
      <c r="L3172" t="s">
        <v>70</v>
      </c>
      <c r="M3172" t="s">
        <v>27</v>
      </c>
      <c r="N3172" t="s">
        <v>28</v>
      </c>
      <c r="O3172" t="s">
        <v>183</v>
      </c>
      <c r="P3172" t="s">
        <v>2731</v>
      </c>
      <c r="Q3172">
        <v>0</v>
      </c>
      <c r="R3172">
        <v>55</v>
      </c>
      <c r="S3172">
        <v>2</v>
      </c>
      <c r="T3172">
        <v>2</v>
      </c>
      <c r="U3172" t="b">
        <v>0</v>
      </c>
    </row>
    <row r="3173" spans="1:21" x14ac:dyDescent="0.25">
      <c r="A3173" t="s">
        <v>4563</v>
      </c>
      <c r="B3173" t="s">
        <v>4564</v>
      </c>
      <c r="C3173">
        <v>15</v>
      </c>
      <c r="D3173">
        <v>1</v>
      </c>
      <c r="E3173">
        <v>11</v>
      </c>
      <c r="F3173" s="1">
        <v>40558</v>
      </c>
      <c r="G3173" t="s">
        <v>3012</v>
      </c>
      <c r="H3173" t="s">
        <v>33</v>
      </c>
      <c r="I3173" t="s">
        <v>528</v>
      </c>
      <c r="J3173" t="s">
        <v>4565</v>
      </c>
      <c r="K3173" t="s">
        <v>36</v>
      </c>
      <c r="L3173" t="s">
        <v>70</v>
      </c>
      <c r="M3173" t="s">
        <v>27</v>
      </c>
      <c r="N3173" t="s">
        <v>56</v>
      </c>
      <c r="O3173" t="s">
        <v>185</v>
      </c>
      <c r="P3173" t="s">
        <v>3252</v>
      </c>
      <c r="Q3173">
        <v>0</v>
      </c>
      <c r="R3173">
        <v>527</v>
      </c>
      <c r="S3173">
        <v>11</v>
      </c>
      <c r="T3173">
        <v>2</v>
      </c>
      <c r="U3173" t="b">
        <v>1</v>
      </c>
    </row>
    <row r="3174" spans="1:21" x14ac:dyDescent="0.25">
      <c r="A3174" t="s">
        <v>4568</v>
      </c>
      <c r="B3174" t="s">
        <v>4569</v>
      </c>
      <c r="C3174">
        <v>15</v>
      </c>
      <c r="D3174">
        <v>1</v>
      </c>
      <c r="E3174">
        <v>13</v>
      </c>
      <c r="F3174" s="1">
        <v>41289</v>
      </c>
      <c r="G3174" t="s">
        <v>832</v>
      </c>
      <c r="H3174" t="s">
        <v>67</v>
      </c>
      <c r="I3174" t="s">
        <v>2143</v>
      </c>
      <c r="J3174" t="s">
        <v>4570</v>
      </c>
      <c r="K3174" t="s">
        <v>25</v>
      </c>
      <c r="L3174" t="s">
        <v>26</v>
      </c>
      <c r="M3174" t="s">
        <v>38</v>
      </c>
      <c r="N3174" t="s">
        <v>28</v>
      </c>
      <c r="O3174" t="s">
        <v>54</v>
      </c>
      <c r="P3174" t="s">
        <v>908</v>
      </c>
      <c r="Q3174">
        <v>0</v>
      </c>
      <c r="R3174">
        <v>56</v>
      </c>
      <c r="S3174">
        <v>26</v>
      </c>
      <c r="T3174">
        <v>3</v>
      </c>
      <c r="U3174" t="b">
        <v>0</v>
      </c>
    </row>
    <row r="3175" spans="1:21" x14ac:dyDescent="0.25">
      <c r="A3175" t="s">
        <v>4568</v>
      </c>
      <c r="B3175" t="s">
        <v>4569</v>
      </c>
      <c r="C3175">
        <v>15</v>
      </c>
      <c r="D3175">
        <v>1</v>
      </c>
      <c r="E3175">
        <v>13</v>
      </c>
      <c r="F3175" s="1">
        <v>41289</v>
      </c>
      <c r="G3175" t="s">
        <v>832</v>
      </c>
      <c r="H3175" t="s">
        <v>67</v>
      </c>
      <c r="I3175" t="s">
        <v>2143</v>
      </c>
      <c r="J3175" t="s">
        <v>4570</v>
      </c>
      <c r="K3175" t="s">
        <v>25</v>
      </c>
      <c r="L3175" t="s">
        <v>26</v>
      </c>
      <c r="M3175" t="s">
        <v>38</v>
      </c>
      <c r="N3175" t="s">
        <v>56</v>
      </c>
      <c r="O3175" t="s">
        <v>104</v>
      </c>
      <c r="P3175" t="s">
        <v>4096</v>
      </c>
      <c r="Q3175">
        <v>0</v>
      </c>
      <c r="R3175">
        <v>1275</v>
      </c>
      <c r="S3175">
        <v>497</v>
      </c>
      <c r="T3175">
        <v>7</v>
      </c>
      <c r="U3175" t="b">
        <v>1</v>
      </c>
    </row>
    <row r="3176" spans="1:21" x14ac:dyDescent="0.25">
      <c r="A3176" t="s">
        <v>4571</v>
      </c>
      <c r="B3176" t="s">
        <v>4569</v>
      </c>
      <c r="C3176">
        <v>15</v>
      </c>
      <c r="D3176">
        <v>1</v>
      </c>
      <c r="E3176">
        <v>13</v>
      </c>
      <c r="F3176" s="1">
        <v>41289</v>
      </c>
      <c r="G3176" t="s">
        <v>2443</v>
      </c>
      <c r="H3176" t="s">
        <v>44</v>
      </c>
      <c r="I3176" t="s">
        <v>460</v>
      </c>
      <c r="J3176" t="s">
        <v>1646</v>
      </c>
      <c r="K3176" t="s">
        <v>47</v>
      </c>
      <c r="L3176" t="s">
        <v>26</v>
      </c>
      <c r="M3176" t="s">
        <v>98</v>
      </c>
      <c r="N3176" t="s">
        <v>71</v>
      </c>
      <c r="O3176" t="s">
        <v>74</v>
      </c>
      <c r="P3176" t="s">
        <v>3442</v>
      </c>
      <c r="Q3176">
        <v>1</v>
      </c>
      <c r="R3176">
        <v>95</v>
      </c>
      <c r="S3176">
        <v>-114</v>
      </c>
      <c r="T3176">
        <v>5</v>
      </c>
      <c r="U3176" t="b">
        <v>0</v>
      </c>
    </row>
    <row r="3177" spans="1:21" x14ac:dyDescent="0.25">
      <c r="A3177" t="s">
        <v>4572</v>
      </c>
      <c r="B3177" t="s">
        <v>4573</v>
      </c>
      <c r="C3177">
        <v>15</v>
      </c>
      <c r="D3177">
        <v>1</v>
      </c>
      <c r="E3177">
        <v>14</v>
      </c>
      <c r="F3177" s="1">
        <v>41654</v>
      </c>
      <c r="G3177" t="s">
        <v>3105</v>
      </c>
      <c r="H3177" t="s">
        <v>67</v>
      </c>
      <c r="I3177" t="s">
        <v>68</v>
      </c>
      <c r="J3177" t="s">
        <v>3002</v>
      </c>
      <c r="K3177" t="s">
        <v>25</v>
      </c>
      <c r="L3177" t="s">
        <v>26</v>
      </c>
      <c r="M3177" t="s">
        <v>38</v>
      </c>
      <c r="N3177" t="s">
        <v>71</v>
      </c>
      <c r="O3177" t="s">
        <v>295</v>
      </c>
      <c r="P3177" t="s">
        <v>2402</v>
      </c>
      <c r="Q3177">
        <v>0</v>
      </c>
      <c r="R3177">
        <v>60</v>
      </c>
      <c r="S3177">
        <v>-10</v>
      </c>
      <c r="T3177">
        <v>2</v>
      </c>
      <c r="U3177" t="b">
        <v>0</v>
      </c>
    </row>
    <row r="3178" spans="1:21" x14ac:dyDescent="0.25">
      <c r="A3178" t="s">
        <v>4572</v>
      </c>
      <c r="B3178" t="s">
        <v>4573</v>
      </c>
      <c r="C3178">
        <v>15</v>
      </c>
      <c r="D3178">
        <v>1</v>
      </c>
      <c r="E3178">
        <v>14</v>
      </c>
      <c r="F3178" s="1">
        <v>41654</v>
      </c>
      <c r="G3178" t="s">
        <v>3105</v>
      </c>
      <c r="H3178" t="s">
        <v>67</v>
      </c>
      <c r="I3178" t="s">
        <v>68</v>
      </c>
      <c r="J3178" t="s">
        <v>3002</v>
      </c>
      <c r="K3178" t="s">
        <v>25</v>
      </c>
      <c r="L3178" t="s">
        <v>26</v>
      </c>
      <c r="M3178" t="s">
        <v>38</v>
      </c>
      <c r="N3178" t="s">
        <v>28</v>
      </c>
      <c r="O3178" t="s">
        <v>39</v>
      </c>
      <c r="P3178" t="s">
        <v>4574</v>
      </c>
      <c r="Q3178">
        <v>0</v>
      </c>
      <c r="R3178">
        <v>204</v>
      </c>
      <c r="S3178">
        <v>94</v>
      </c>
      <c r="T3178">
        <v>4</v>
      </c>
      <c r="U3178" t="b">
        <v>1</v>
      </c>
    </row>
    <row r="3179" spans="1:21" x14ac:dyDescent="0.25">
      <c r="A3179" t="s">
        <v>4572</v>
      </c>
      <c r="B3179" t="s">
        <v>4573</v>
      </c>
      <c r="C3179">
        <v>15</v>
      </c>
      <c r="D3179">
        <v>1</v>
      </c>
      <c r="E3179">
        <v>14</v>
      </c>
      <c r="F3179" s="1">
        <v>41654</v>
      </c>
      <c r="G3179" t="s">
        <v>3105</v>
      </c>
      <c r="H3179" t="s">
        <v>67</v>
      </c>
      <c r="I3179" t="s">
        <v>68</v>
      </c>
      <c r="J3179" t="s">
        <v>3002</v>
      </c>
      <c r="K3179" t="s">
        <v>25</v>
      </c>
      <c r="L3179" t="s">
        <v>26</v>
      </c>
      <c r="M3179" t="s">
        <v>38</v>
      </c>
      <c r="N3179" t="s">
        <v>28</v>
      </c>
      <c r="O3179" t="s">
        <v>183</v>
      </c>
      <c r="P3179" t="s">
        <v>4575</v>
      </c>
      <c r="Q3179">
        <v>0</v>
      </c>
      <c r="R3179">
        <v>74</v>
      </c>
      <c r="S3179">
        <v>33</v>
      </c>
      <c r="T3179">
        <v>2</v>
      </c>
      <c r="U3179" t="b">
        <v>0</v>
      </c>
    </row>
    <row r="3180" spans="1:21" x14ac:dyDescent="0.25">
      <c r="A3180" t="s">
        <v>4572</v>
      </c>
      <c r="B3180" t="s">
        <v>4573</v>
      </c>
      <c r="C3180">
        <v>15</v>
      </c>
      <c r="D3180">
        <v>1</v>
      </c>
      <c r="E3180">
        <v>14</v>
      </c>
      <c r="F3180" s="1">
        <v>41654</v>
      </c>
      <c r="G3180" t="s">
        <v>3105</v>
      </c>
      <c r="H3180" t="s">
        <v>67</v>
      </c>
      <c r="I3180" t="s">
        <v>68</v>
      </c>
      <c r="J3180" t="s">
        <v>3002</v>
      </c>
      <c r="K3180" t="s">
        <v>25</v>
      </c>
      <c r="L3180" t="s">
        <v>26</v>
      </c>
      <c r="M3180" t="s">
        <v>38</v>
      </c>
      <c r="N3180" t="s">
        <v>56</v>
      </c>
      <c r="O3180" t="s">
        <v>104</v>
      </c>
      <c r="P3180" t="s">
        <v>4576</v>
      </c>
      <c r="Q3180">
        <v>0</v>
      </c>
      <c r="R3180">
        <v>336</v>
      </c>
      <c r="S3180">
        <v>57</v>
      </c>
      <c r="T3180">
        <v>2</v>
      </c>
      <c r="U3180" t="b">
        <v>1</v>
      </c>
    </row>
    <row r="3181" spans="1:21" x14ac:dyDescent="0.25">
      <c r="A3181" t="s">
        <v>4577</v>
      </c>
      <c r="B3181" t="s">
        <v>4573</v>
      </c>
      <c r="C3181">
        <v>15</v>
      </c>
      <c r="D3181">
        <v>1</v>
      </c>
      <c r="E3181">
        <v>14</v>
      </c>
      <c r="F3181" s="1">
        <v>41654</v>
      </c>
      <c r="G3181" t="s">
        <v>4578</v>
      </c>
      <c r="H3181" t="s">
        <v>33</v>
      </c>
      <c r="I3181" t="s">
        <v>347</v>
      </c>
      <c r="J3181" t="s">
        <v>347</v>
      </c>
      <c r="K3181" t="s">
        <v>36</v>
      </c>
      <c r="L3181" t="s">
        <v>37</v>
      </c>
      <c r="M3181" t="s">
        <v>38</v>
      </c>
      <c r="N3181" t="s">
        <v>28</v>
      </c>
      <c r="O3181" t="s">
        <v>227</v>
      </c>
      <c r="P3181" t="s">
        <v>310</v>
      </c>
      <c r="Q3181">
        <v>0</v>
      </c>
      <c r="R3181">
        <v>34</v>
      </c>
      <c r="S3181">
        <v>10</v>
      </c>
      <c r="T3181">
        <v>3</v>
      </c>
      <c r="U3181" t="b">
        <v>0</v>
      </c>
    </row>
    <row r="3182" spans="1:21" x14ac:dyDescent="0.25">
      <c r="A3182" t="s">
        <v>4577</v>
      </c>
      <c r="B3182" t="s">
        <v>4573</v>
      </c>
      <c r="C3182">
        <v>15</v>
      </c>
      <c r="D3182">
        <v>1</v>
      </c>
      <c r="E3182">
        <v>14</v>
      </c>
      <c r="F3182" s="1">
        <v>41654</v>
      </c>
      <c r="G3182" t="s">
        <v>4578</v>
      </c>
      <c r="H3182" t="s">
        <v>33</v>
      </c>
      <c r="I3182" t="s">
        <v>347</v>
      </c>
      <c r="J3182" t="s">
        <v>347</v>
      </c>
      <c r="K3182" t="s">
        <v>36</v>
      </c>
      <c r="L3182" t="s">
        <v>37</v>
      </c>
      <c r="M3182" t="s">
        <v>38</v>
      </c>
      <c r="N3182" t="s">
        <v>56</v>
      </c>
      <c r="O3182" t="s">
        <v>185</v>
      </c>
      <c r="P3182" t="s">
        <v>4579</v>
      </c>
      <c r="Q3182">
        <v>0</v>
      </c>
      <c r="R3182">
        <v>260</v>
      </c>
      <c r="S3182">
        <v>68</v>
      </c>
      <c r="T3182">
        <v>2</v>
      </c>
      <c r="U3182" t="b">
        <v>1</v>
      </c>
    </row>
    <row r="3183" spans="1:21" x14ac:dyDescent="0.25">
      <c r="A3183" t="s">
        <v>4577</v>
      </c>
      <c r="B3183" t="s">
        <v>4573</v>
      </c>
      <c r="C3183">
        <v>15</v>
      </c>
      <c r="D3183">
        <v>1</v>
      </c>
      <c r="E3183">
        <v>14</v>
      </c>
      <c r="F3183" s="1">
        <v>41654</v>
      </c>
      <c r="G3183" t="s">
        <v>4578</v>
      </c>
      <c r="H3183" t="s">
        <v>33</v>
      </c>
      <c r="I3183" t="s">
        <v>347</v>
      </c>
      <c r="J3183" t="s">
        <v>347</v>
      </c>
      <c r="K3183" t="s">
        <v>36</v>
      </c>
      <c r="L3183" t="s">
        <v>37</v>
      </c>
      <c r="M3183" t="s">
        <v>38</v>
      </c>
      <c r="N3183" t="s">
        <v>56</v>
      </c>
      <c r="O3183" t="s">
        <v>57</v>
      </c>
      <c r="P3183" t="s">
        <v>1575</v>
      </c>
      <c r="Q3183">
        <v>0</v>
      </c>
      <c r="R3183">
        <v>312</v>
      </c>
      <c r="S3183">
        <v>62</v>
      </c>
      <c r="T3183">
        <v>1</v>
      </c>
      <c r="U3183" t="b">
        <v>0</v>
      </c>
    </row>
    <row r="3184" spans="1:21" x14ac:dyDescent="0.25">
      <c r="A3184" t="s">
        <v>4580</v>
      </c>
      <c r="B3184" t="s">
        <v>4573</v>
      </c>
      <c r="C3184">
        <v>15</v>
      </c>
      <c r="D3184">
        <v>1</v>
      </c>
      <c r="E3184">
        <v>14</v>
      </c>
      <c r="F3184" s="1">
        <v>41654</v>
      </c>
      <c r="G3184" t="s">
        <v>2042</v>
      </c>
      <c r="H3184" t="s">
        <v>44</v>
      </c>
      <c r="I3184" t="s">
        <v>4526</v>
      </c>
      <c r="J3184" t="s">
        <v>4527</v>
      </c>
      <c r="K3184" t="s">
        <v>47</v>
      </c>
      <c r="L3184" t="s">
        <v>70</v>
      </c>
      <c r="M3184" t="s">
        <v>38</v>
      </c>
      <c r="N3184" t="s">
        <v>56</v>
      </c>
      <c r="O3184" t="s">
        <v>104</v>
      </c>
      <c r="P3184" t="s">
        <v>2620</v>
      </c>
      <c r="Q3184">
        <v>0</v>
      </c>
      <c r="R3184">
        <v>106</v>
      </c>
      <c r="S3184">
        <v>0</v>
      </c>
      <c r="T3184">
        <v>2</v>
      </c>
      <c r="U3184" t="b">
        <v>0</v>
      </c>
    </row>
    <row r="3185" spans="1:21" x14ac:dyDescent="0.25">
      <c r="A3185" t="s">
        <v>4581</v>
      </c>
      <c r="B3185" t="s">
        <v>4582</v>
      </c>
      <c r="C3185">
        <v>16</v>
      </c>
      <c r="D3185">
        <v>1</v>
      </c>
      <c r="E3185">
        <v>12</v>
      </c>
      <c r="F3185" s="1">
        <v>40924</v>
      </c>
      <c r="G3185" t="s">
        <v>3174</v>
      </c>
      <c r="H3185" t="s">
        <v>44</v>
      </c>
      <c r="I3185" t="s">
        <v>85</v>
      </c>
      <c r="J3185" t="s">
        <v>86</v>
      </c>
      <c r="K3185" t="s">
        <v>47</v>
      </c>
      <c r="L3185" t="s">
        <v>37</v>
      </c>
      <c r="M3185" t="s">
        <v>27</v>
      </c>
      <c r="N3185" t="s">
        <v>71</v>
      </c>
      <c r="O3185" t="s">
        <v>295</v>
      </c>
      <c r="P3185" t="s">
        <v>1903</v>
      </c>
      <c r="Q3185">
        <v>0</v>
      </c>
      <c r="R3185">
        <v>303</v>
      </c>
      <c r="S3185">
        <v>6</v>
      </c>
      <c r="T3185">
        <v>6</v>
      </c>
      <c r="U3185" t="b">
        <v>0</v>
      </c>
    </row>
    <row r="3186" spans="1:21" x14ac:dyDescent="0.25">
      <c r="A3186" t="s">
        <v>4581</v>
      </c>
      <c r="B3186" t="s">
        <v>4582</v>
      </c>
      <c r="C3186">
        <v>16</v>
      </c>
      <c r="D3186">
        <v>1</v>
      </c>
      <c r="E3186">
        <v>12</v>
      </c>
      <c r="F3186" s="1">
        <v>40924</v>
      </c>
      <c r="G3186" t="s">
        <v>3174</v>
      </c>
      <c r="H3186" t="s">
        <v>44</v>
      </c>
      <c r="I3186" t="s">
        <v>85</v>
      </c>
      <c r="J3186" t="s">
        <v>86</v>
      </c>
      <c r="K3186" t="s">
        <v>47</v>
      </c>
      <c r="L3186" t="s">
        <v>37</v>
      </c>
      <c r="M3186" t="s">
        <v>27</v>
      </c>
      <c r="N3186" t="s">
        <v>56</v>
      </c>
      <c r="O3186" t="s">
        <v>104</v>
      </c>
      <c r="P3186" t="s">
        <v>4372</v>
      </c>
      <c r="Q3186">
        <v>0</v>
      </c>
      <c r="R3186">
        <v>224</v>
      </c>
      <c r="S3186">
        <v>-86</v>
      </c>
      <c r="T3186">
        <v>5</v>
      </c>
      <c r="U3186" t="b">
        <v>0</v>
      </c>
    </row>
    <row r="3187" spans="1:21" x14ac:dyDescent="0.25">
      <c r="A3187" t="s">
        <v>4583</v>
      </c>
      <c r="B3187" t="s">
        <v>4582</v>
      </c>
      <c r="C3187">
        <v>16</v>
      </c>
      <c r="D3187">
        <v>1</v>
      </c>
      <c r="E3187">
        <v>12</v>
      </c>
      <c r="F3187" s="1">
        <v>40924</v>
      </c>
      <c r="G3187" t="s">
        <v>506</v>
      </c>
      <c r="H3187" t="s">
        <v>61</v>
      </c>
      <c r="I3187" t="s">
        <v>326</v>
      </c>
      <c r="J3187" t="s">
        <v>4584</v>
      </c>
      <c r="K3187" t="s">
        <v>36</v>
      </c>
      <c r="L3187" t="s">
        <v>37</v>
      </c>
      <c r="M3187" t="s">
        <v>38</v>
      </c>
      <c r="N3187" t="s">
        <v>71</v>
      </c>
      <c r="O3187" t="s">
        <v>295</v>
      </c>
      <c r="P3187" t="s">
        <v>1595</v>
      </c>
      <c r="Q3187">
        <v>0</v>
      </c>
      <c r="R3187">
        <v>363</v>
      </c>
      <c r="S3187">
        <v>130</v>
      </c>
      <c r="T3187">
        <v>7</v>
      </c>
      <c r="U3187" t="b">
        <v>0</v>
      </c>
    </row>
    <row r="3188" spans="1:21" x14ac:dyDescent="0.25">
      <c r="A3188" t="s">
        <v>4583</v>
      </c>
      <c r="B3188" t="s">
        <v>4582</v>
      </c>
      <c r="C3188">
        <v>16</v>
      </c>
      <c r="D3188">
        <v>1</v>
      </c>
      <c r="E3188">
        <v>12</v>
      </c>
      <c r="F3188" s="1">
        <v>40924</v>
      </c>
      <c r="G3188" t="s">
        <v>506</v>
      </c>
      <c r="H3188" t="s">
        <v>61</v>
      </c>
      <c r="I3188" t="s">
        <v>326</v>
      </c>
      <c r="J3188" t="s">
        <v>4584</v>
      </c>
      <c r="K3188" t="s">
        <v>36</v>
      </c>
      <c r="L3188" t="s">
        <v>37</v>
      </c>
      <c r="M3188" t="s">
        <v>38</v>
      </c>
      <c r="N3188" t="s">
        <v>28</v>
      </c>
      <c r="O3188" t="s">
        <v>39</v>
      </c>
      <c r="P3188" t="s">
        <v>2213</v>
      </c>
      <c r="Q3188">
        <v>0</v>
      </c>
      <c r="R3188">
        <v>18</v>
      </c>
      <c r="S3188">
        <v>2</v>
      </c>
      <c r="T3188">
        <v>3</v>
      </c>
      <c r="U3188" t="b">
        <v>0</v>
      </c>
    </row>
    <row r="3189" spans="1:21" x14ac:dyDescent="0.25">
      <c r="A3189" t="s">
        <v>4585</v>
      </c>
      <c r="B3189" t="s">
        <v>4582</v>
      </c>
      <c r="C3189">
        <v>16</v>
      </c>
      <c r="D3189">
        <v>1</v>
      </c>
      <c r="E3189">
        <v>12</v>
      </c>
      <c r="F3189" s="1">
        <v>40924</v>
      </c>
      <c r="G3189" t="s">
        <v>166</v>
      </c>
      <c r="H3189" t="s">
        <v>44</v>
      </c>
      <c r="I3189" t="s">
        <v>96</v>
      </c>
      <c r="J3189" t="s">
        <v>1593</v>
      </c>
      <c r="K3189" t="s">
        <v>47</v>
      </c>
      <c r="L3189" t="s">
        <v>26</v>
      </c>
      <c r="M3189" t="s">
        <v>27</v>
      </c>
      <c r="N3189" t="s">
        <v>28</v>
      </c>
      <c r="O3189" t="s">
        <v>48</v>
      </c>
      <c r="P3189" t="s">
        <v>2065</v>
      </c>
      <c r="Q3189">
        <v>0</v>
      </c>
      <c r="R3189">
        <v>107</v>
      </c>
      <c r="S3189">
        <v>0</v>
      </c>
      <c r="T3189">
        <v>2</v>
      </c>
      <c r="U3189" t="b">
        <v>0</v>
      </c>
    </row>
    <row r="3190" spans="1:21" x14ac:dyDescent="0.25">
      <c r="A3190" t="s">
        <v>4586</v>
      </c>
      <c r="B3190" t="s">
        <v>4582</v>
      </c>
      <c r="C3190">
        <v>16</v>
      </c>
      <c r="D3190">
        <v>1</v>
      </c>
      <c r="E3190">
        <v>12</v>
      </c>
      <c r="F3190" s="1">
        <v>40924</v>
      </c>
      <c r="G3190" t="s">
        <v>1265</v>
      </c>
      <c r="H3190" t="s">
        <v>67</v>
      </c>
      <c r="I3190" t="s">
        <v>68</v>
      </c>
      <c r="J3190" t="s">
        <v>255</v>
      </c>
      <c r="K3190" t="s">
        <v>25</v>
      </c>
      <c r="L3190" t="s">
        <v>70</v>
      </c>
      <c r="M3190" t="s">
        <v>38</v>
      </c>
      <c r="N3190" t="s">
        <v>28</v>
      </c>
      <c r="O3190" t="s">
        <v>151</v>
      </c>
      <c r="P3190" t="s">
        <v>2158</v>
      </c>
      <c r="Q3190">
        <v>0</v>
      </c>
      <c r="R3190">
        <v>37</v>
      </c>
      <c r="S3190">
        <v>9</v>
      </c>
      <c r="T3190">
        <v>3</v>
      </c>
      <c r="U3190" t="b">
        <v>0</v>
      </c>
    </row>
    <row r="3191" spans="1:21" x14ac:dyDescent="0.25">
      <c r="A3191" t="s">
        <v>4586</v>
      </c>
      <c r="B3191" t="s">
        <v>4582</v>
      </c>
      <c r="C3191">
        <v>16</v>
      </c>
      <c r="D3191">
        <v>1</v>
      </c>
      <c r="E3191">
        <v>12</v>
      </c>
      <c r="F3191" s="1">
        <v>40924</v>
      </c>
      <c r="G3191" t="s">
        <v>1265</v>
      </c>
      <c r="H3191" t="s">
        <v>67</v>
      </c>
      <c r="I3191" t="s">
        <v>68</v>
      </c>
      <c r="J3191" t="s">
        <v>255</v>
      </c>
      <c r="K3191" t="s">
        <v>25</v>
      </c>
      <c r="L3191" t="s">
        <v>70</v>
      </c>
      <c r="M3191" t="s">
        <v>38</v>
      </c>
      <c r="N3191" t="s">
        <v>28</v>
      </c>
      <c r="O3191" t="s">
        <v>54</v>
      </c>
      <c r="P3191" t="s">
        <v>2003</v>
      </c>
      <c r="Q3191">
        <v>0</v>
      </c>
      <c r="R3191">
        <v>65</v>
      </c>
      <c r="S3191">
        <v>-6</v>
      </c>
      <c r="T3191">
        <v>3</v>
      </c>
      <c r="U3191" t="b">
        <v>0</v>
      </c>
    </row>
    <row r="3192" spans="1:21" x14ac:dyDescent="0.25">
      <c r="A3192" t="s">
        <v>4587</v>
      </c>
      <c r="B3192" t="s">
        <v>4582</v>
      </c>
      <c r="C3192">
        <v>16</v>
      </c>
      <c r="D3192">
        <v>1</v>
      </c>
      <c r="E3192">
        <v>12</v>
      </c>
      <c r="F3192" s="1">
        <v>40924</v>
      </c>
      <c r="G3192" t="s">
        <v>3737</v>
      </c>
      <c r="H3192" t="s">
        <v>33</v>
      </c>
      <c r="I3192" t="s">
        <v>34</v>
      </c>
      <c r="J3192" t="s">
        <v>4588</v>
      </c>
      <c r="K3192" t="s">
        <v>36</v>
      </c>
      <c r="L3192" t="s">
        <v>70</v>
      </c>
      <c r="M3192" t="s">
        <v>98</v>
      </c>
      <c r="N3192" t="s">
        <v>71</v>
      </c>
      <c r="O3192" t="s">
        <v>74</v>
      </c>
      <c r="P3192" t="s">
        <v>4589</v>
      </c>
      <c r="Q3192">
        <v>0</v>
      </c>
      <c r="R3192">
        <v>435</v>
      </c>
      <c r="S3192">
        <v>87</v>
      </c>
      <c r="T3192">
        <v>3</v>
      </c>
      <c r="U3192" t="b">
        <v>1</v>
      </c>
    </row>
    <row r="3193" spans="1:21" x14ac:dyDescent="0.25">
      <c r="A3193" t="s">
        <v>4587</v>
      </c>
      <c r="B3193" t="s">
        <v>4582</v>
      </c>
      <c r="C3193">
        <v>16</v>
      </c>
      <c r="D3193">
        <v>1</v>
      </c>
      <c r="E3193">
        <v>12</v>
      </c>
      <c r="F3193" s="1">
        <v>40924</v>
      </c>
      <c r="G3193" t="s">
        <v>3737</v>
      </c>
      <c r="H3193" t="s">
        <v>33</v>
      </c>
      <c r="I3193" t="s">
        <v>34</v>
      </c>
      <c r="J3193" t="s">
        <v>4588</v>
      </c>
      <c r="K3193" t="s">
        <v>36</v>
      </c>
      <c r="L3193" t="s">
        <v>70</v>
      </c>
      <c r="M3193" t="s">
        <v>98</v>
      </c>
      <c r="N3193" t="s">
        <v>28</v>
      </c>
      <c r="O3193" t="s">
        <v>90</v>
      </c>
      <c r="P3193" t="s">
        <v>4590</v>
      </c>
      <c r="Q3193">
        <v>0</v>
      </c>
      <c r="R3193">
        <v>2284</v>
      </c>
      <c r="S3193">
        <v>0</v>
      </c>
      <c r="T3193">
        <v>9</v>
      </c>
      <c r="U3193" t="b">
        <v>0</v>
      </c>
    </row>
    <row r="3194" spans="1:21" x14ac:dyDescent="0.25">
      <c r="A3194" t="s">
        <v>4591</v>
      </c>
      <c r="B3194" t="s">
        <v>4592</v>
      </c>
      <c r="C3194">
        <v>16</v>
      </c>
      <c r="D3194">
        <v>1</v>
      </c>
      <c r="E3194">
        <v>13</v>
      </c>
      <c r="F3194" s="1">
        <v>41290</v>
      </c>
      <c r="G3194" t="s">
        <v>4593</v>
      </c>
      <c r="H3194" t="s">
        <v>320</v>
      </c>
      <c r="I3194" t="s">
        <v>321</v>
      </c>
      <c r="J3194" t="s">
        <v>321</v>
      </c>
      <c r="K3194" t="s">
        <v>36</v>
      </c>
      <c r="L3194" t="s">
        <v>37</v>
      </c>
      <c r="M3194" t="s">
        <v>38</v>
      </c>
      <c r="N3194" t="s">
        <v>28</v>
      </c>
      <c r="O3194" t="s">
        <v>48</v>
      </c>
      <c r="P3194" t="s">
        <v>1342</v>
      </c>
      <c r="Q3194">
        <v>0</v>
      </c>
      <c r="R3194">
        <v>135</v>
      </c>
      <c r="S3194">
        <v>68</v>
      </c>
      <c r="T3194">
        <v>5</v>
      </c>
      <c r="U3194" t="b">
        <v>1</v>
      </c>
    </row>
    <row r="3195" spans="1:21" x14ac:dyDescent="0.25">
      <c r="A3195" t="s">
        <v>4594</v>
      </c>
      <c r="B3195" t="s">
        <v>4592</v>
      </c>
      <c r="C3195">
        <v>16</v>
      </c>
      <c r="D3195">
        <v>1</v>
      </c>
      <c r="E3195">
        <v>13</v>
      </c>
      <c r="F3195" s="1">
        <v>41290</v>
      </c>
      <c r="G3195" t="s">
        <v>1920</v>
      </c>
      <c r="H3195" t="s">
        <v>61</v>
      </c>
      <c r="I3195" t="s">
        <v>108</v>
      </c>
      <c r="J3195" t="s">
        <v>226</v>
      </c>
      <c r="K3195" t="s">
        <v>36</v>
      </c>
      <c r="L3195" t="s">
        <v>37</v>
      </c>
      <c r="M3195" t="s">
        <v>38</v>
      </c>
      <c r="N3195" t="s">
        <v>28</v>
      </c>
      <c r="O3195" t="s">
        <v>48</v>
      </c>
      <c r="P3195" t="s">
        <v>1014</v>
      </c>
      <c r="Q3195">
        <v>0</v>
      </c>
      <c r="R3195">
        <v>88</v>
      </c>
      <c r="S3195">
        <v>16</v>
      </c>
      <c r="T3195">
        <v>4</v>
      </c>
      <c r="U3195" t="b">
        <v>1</v>
      </c>
    </row>
    <row r="3196" spans="1:21" x14ac:dyDescent="0.25">
      <c r="A3196" t="s">
        <v>4594</v>
      </c>
      <c r="B3196" t="s">
        <v>4592</v>
      </c>
      <c r="C3196">
        <v>16</v>
      </c>
      <c r="D3196">
        <v>1</v>
      </c>
      <c r="E3196">
        <v>13</v>
      </c>
      <c r="F3196" s="1">
        <v>41290</v>
      </c>
      <c r="G3196" t="s">
        <v>1920</v>
      </c>
      <c r="H3196" t="s">
        <v>61</v>
      </c>
      <c r="I3196" t="s">
        <v>108</v>
      </c>
      <c r="J3196" t="s">
        <v>226</v>
      </c>
      <c r="K3196" t="s">
        <v>36</v>
      </c>
      <c r="L3196" t="s">
        <v>37</v>
      </c>
      <c r="M3196" t="s">
        <v>38</v>
      </c>
      <c r="N3196" t="s">
        <v>28</v>
      </c>
      <c r="O3196" t="s">
        <v>39</v>
      </c>
      <c r="P3196" t="s">
        <v>1135</v>
      </c>
      <c r="Q3196">
        <v>0</v>
      </c>
      <c r="R3196">
        <v>57</v>
      </c>
      <c r="S3196">
        <v>21</v>
      </c>
      <c r="T3196">
        <v>5</v>
      </c>
      <c r="U3196" t="b">
        <v>0</v>
      </c>
    </row>
    <row r="3197" spans="1:21" x14ac:dyDescent="0.25">
      <c r="A3197" t="s">
        <v>4594</v>
      </c>
      <c r="B3197" t="s">
        <v>4592</v>
      </c>
      <c r="C3197">
        <v>16</v>
      </c>
      <c r="D3197">
        <v>1</v>
      </c>
      <c r="E3197">
        <v>13</v>
      </c>
      <c r="F3197" s="1">
        <v>41290</v>
      </c>
      <c r="G3197" t="s">
        <v>1920</v>
      </c>
      <c r="H3197" t="s">
        <v>61</v>
      </c>
      <c r="I3197" t="s">
        <v>108</v>
      </c>
      <c r="J3197" t="s">
        <v>226</v>
      </c>
      <c r="K3197" t="s">
        <v>36</v>
      </c>
      <c r="L3197" t="s">
        <v>37</v>
      </c>
      <c r="M3197" t="s">
        <v>38</v>
      </c>
      <c r="N3197" t="s">
        <v>28</v>
      </c>
      <c r="O3197" t="s">
        <v>29</v>
      </c>
      <c r="P3197" t="s">
        <v>223</v>
      </c>
      <c r="Q3197">
        <v>0</v>
      </c>
      <c r="R3197">
        <v>344</v>
      </c>
      <c r="S3197">
        <v>62</v>
      </c>
      <c r="T3197">
        <v>13</v>
      </c>
      <c r="U3197" t="b">
        <v>0</v>
      </c>
    </row>
    <row r="3198" spans="1:21" x14ac:dyDescent="0.25">
      <c r="A3198" t="s">
        <v>4595</v>
      </c>
      <c r="B3198" t="s">
        <v>4592</v>
      </c>
      <c r="C3198">
        <v>16</v>
      </c>
      <c r="D3198">
        <v>1</v>
      </c>
      <c r="E3198">
        <v>13</v>
      </c>
      <c r="F3198" s="1">
        <v>41290</v>
      </c>
      <c r="G3198" t="s">
        <v>657</v>
      </c>
      <c r="H3198" t="s">
        <v>126</v>
      </c>
      <c r="I3198" t="s">
        <v>304</v>
      </c>
      <c r="J3198" t="s">
        <v>304</v>
      </c>
      <c r="K3198" t="s">
        <v>25</v>
      </c>
      <c r="L3198" t="s">
        <v>37</v>
      </c>
      <c r="M3198" t="s">
        <v>38</v>
      </c>
      <c r="N3198" t="s">
        <v>71</v>
      </c>
      <c r="O3198" t="s">
        <v>72</v>
      </c>
      <c r="P3198" t="s">
        <v>1415</v>
      </c>
      <c r="Q3198">
        <v>1</v>
      </c>
      <c r="R3198">
        <v>304</v>
      </c>
      <c r="S3198">
        <v>-18</v>
      </c>
      <c r="T3198">
        <v>5</v>
      </c>
      <c r="U3198" t="b">
        <v>1</v>
      </c>
    </row>
    <row r="3199" spans="1:21" x14ac:dyDescent="0.25">
      <c r="A3199" t="s">
        <v>4595</v>
      </c>
      <c r="B3199" t="s">
        <v>4592</v>
      </c>
      <c r="C3199">
        <v>16</v>
      </c>
      <c r="D3199">
        <v>1</v>
      </c>
      <c r="E3199">
        <v>13</v>
      </c>
      <c r="F3199" s="1">
        <v>41290</v>
      </c>
      <c r="G3199" t="s">
        <v>657</v>
      </c>
      <c r="H3199" t="s">
        <v>126</v>
      </c>
      <c r="I3199" t="s">
        <v>304</v>
      </c>
      <c r="J3199" t="s">
        <v>304</v>
      </c>
      <c r="K3199" t="s">
        <v>25</v>
      </c>
      <c r="L3199" t="s">
        <v>37</v>
      </c>
      <c r="M3199" t="s">
        <v>38</v>
      </c>
      <c r="N3199" t="s">
        <v>28</v>
      </c>
      <c r="O3199" t="s">
        <v>39</v>
      </c>
      <c r="P3199" t="s">
        <v>3282</v>
      </c>
      <c r="Q3199">
        <v>1</v>
      </c>
      <c r="R3199">
        <v>29</v>
      </c>
      <c r="S3199">
        <v>-2</v>
      </c>
      <c r="T3199">
        <v>7</v>
      </c>
      <c r="U3199" t="b">
        <v>0</v>
      </c>
    </row>
    <row r="3200" spans="1:21" x14ac:dyDescent="0.25">
      <c r="A3200" t="s">
        <v>4595</v>
      </c>
      <c r="B3200" t="s">
        <v>4592</v>
      </c>
      <c r="C3200">
        <v>16</v>
      </c>
      <c r="D3200">
        <v>1</v>
      </c>
      <c r="E3200">
        <v>13</v>
      </c>
      <c r="F3200" s="1">
        <v>41290</v>
      </c>
      <c r="G3200" t="s">
        <v>657</v>
      </c>
      <c r="H3200" t="s">
        <v>126</v>
      </c>
      <c r="I3200" t="s">
        <v>304</v>
      </c>
      <c r="J3200" t="s">
        <v>304</v>
      </c>
      <c r="K3200" t="s">
        <v>25</v>
      </c>
      <c r="L3200" t="s">
        <v>37</v>
      </c>
      <c r="M3200" t="s">
        <v>38</v>
      </c>
      <c r="N3200" t="s">
        <v>56</v>
      </c>
      <c r="O3200" t="s">
        <v>81</v>
      </c>
      <c r="P3200" t="s">
        <v>4596</v>
      </c>
      <c r="Q3200">
        <v>1</v>
      </c>
      <c r="R3200">
        <v>54</v>
      </c>
      <c r="S3200">
        <v>-44</v>
      </c>
      <c r="T3200">
        <v>4</v>
      </c>
      <c r="U3200" t="b">
        <v>0</v>
      </c>
    </row>
    <row r="3201" spans="1:21" x14ac:dyDescent="0.25">
      <c r="A3201" t="s">
        <v>4595</v>
      </c>
      <c r="B3201" t="s">
        <v>4592</v>
      </c>
      <c r="C3201">
        <v>16</v>
      </c>
      <c r="D3201">
        <v>1</v>
      </c>
      <c r="E3201">
        <v>13</v>
      </c>
      <c r="F3201" s="1">
        <v>41290</v>
      </c>
      <c r="G3201" t="s">
        <v>657</v>
      </c>
      <c r="H3201" t="s">
        <v>126</v>
      </c>
      <c r="I3201" t="s">
        <v>304</v>
      </c>
      <c r="J3201" t="s">
        <v>304</v>
      </c>
      <c r="K3201" t="s">
        <v>25</v>
      </c>
      <c r="L3201" t="s">
        <v>37</v>
      </c>
      <c r="M3201" t="s">
        <v>38</v>
      </c>
      <c r="N3201" t="s">
        <v>56</v>
      </c>
      <c r="O3201" t="s">
        <v>104</v>
      </c>
      <c r="P3201" t="s">
        <v>2259</v>
      </c>
      <c r="Q3201">
        <v>1</v>
      </c>
      <c r="R3201">
        <v>410</v>
      </c>
      <c r="S3201">
        <v>-172</v>
      </c>
      <c r="T3201">
        <v>6</v>
      </c>
      <c r="U3201" t="b">
        <v>1</v>
      </c>
    </row>
    <row r="3202" spans="1:21" x14ac:dyDescent="0.25">
      <c r="A3202" t="s">
        <v>4597</v>
      </c>
      <c r="B3202" t="s">
        <v>4598</v>
      </c>
      <c r="C3202">
        <v>16</v>
      </c>
      <c r="D3202">
        <v>1</v>
      </c>
      <c r="E3202">
        <v>14</v>
      </c>
      <c r="F3202" s="1">
        <v>41655</v>
      </c>
      <c r="G3202" t="s">
        <v>4599</v>
      </c>
      <c r="H3202" t="s">
        <v>61</v>
      </c>
      <c r="I3202" t="s">
        <v>450</v>
      </c>
      <c r="J3202" t="s">
        <v>585</v>
      </c>
      <c r="K3202" t="s">
        <v>36</v>
      </c>
      <c r="L3202" t="s">
        <v>37</v>
      </c>
      <c r="M3202" t="s">
        <v>268</v>
      </c>
      <c r="N3202" t="s">
        <v>28</v>
      </c>
      <c r="O3202" t="s">
        <v>48</v>
      </c>
      <c r="P3202" t="s">
        <v>925</v>
      </c>
      <c r="Q3202">
        <v>0</v>
      </c>
      <c r="R3202">
        <v>140</v>
      </c>
      <c r="S3202">
        <v>15</v>
      </c>
      <c r="T3202">
        <v>5</v>
      </c>
      <c r="U3202" t="b">
        <v>1</v>
      </c>
    </row>
    <row r="3203" spans="1:21" x14ac:dyDescent="0.25">
      <c r="A3203" t="s">
        <v>4600</v>
      </c>
      <c r="B3203" t="s">
        <v>4598</v>
      </c>
      <c r="C3203">
        <v>16</v>
      </c>
      <c r="D3203">
        <v>1</v>
      </c>
      <c r="E3203">
        <v>14</v>
      </c>
      <c r="F3203" s="1">
        <v>41655</v>
      </c>
      <c r="G3203" t="s">
        <v>1389</v>
      </c>
      <c r="H3203" t="s">
        <v>161</v>
      </c>
      <c r="I3203" t="s">
        <v>422</v>
      </c>
      <c r="J3203" t="s">
        <v>422</v>
      </c>
      <c r="K3203" t="s">
        <v>25</v>
      </c>
      <c r="L3203" t="s">
        <v>37</v>
      </c>
      <c r="M3203" t="s">
        <v>38</v>
      </c>
      <c r="N3203" t="s">
        <v>28</v>
      </c>
      <c r="O3203" t="s">
        <v>48</v>
      </c>
      <c r="P3203" t="s">
        <v>1359</v>
      </c>
      <c r="Q3203">
        <v>0</v>
      </c>
      <c r="R3203">
        <v>102</v>
      </c>
      <c r="S3203">
        <v>13</v>
      </c>
      <c r="T3203">
        <v>2</v>
      </c>
      <c r="U3203" t="b">
        <v>1</v>
      </c>
    </row>
    <row r="3204" spans="1:21" x14ac:dyDescent="0.25">
      <c r="A3204" t="s">
        <v>4601</v>
      </c>
      <c r="B3204" t="s">
        <v>4598</v>
      </c>
      <c r="C3204">
        <v>16</v>
      </c>
      <c r="D3204">
        <v>1</v>
      </c>
      <c r="E3204">
        <v>14</v>
      </c>
      <c r="F3204" s="1">
        <v>41655</v>
      </c>
      <c r="G3204" t="s">
        <v>2134</v>
      </c>
      <c r="H3204" t="s">
        <v>67</v>
      </c>
      <c r="I3204" t="s">
        <v>68</v>
      </c>
      <c r="J3204" t="s">
        <v>1662</v>
      </c>
      <c r="K3204" t="s">
        <v>25</v>
      </c>
      <c r="L3204" t="s">
        <v>26</v>
      </c>
      <c r="M3204" t="s">
        <v>38</v>
      </c>
      <c r="N3204" t="s">
        <v>28</v>
      </c>
      <c r="O3204" t="s">
        <v>48</v>
      </c>
      <c r="P3204" t="s">
        <v>1785</v>
      </c>
      <c r="Q3204">
        <v>0</v>
      </c>
      <c r="R3204">
        <v>93</v>
      </c>
      <c r="S3204">
        <v>44</v>
      </c>
      <c r="T3204">
        <v>2</v>
      </c>
      <c r="U3204" t="b">
        <v>1</v>
      </c>
    </row>
    <row r="3205" spans="1:21" x14ac:dyDescent="0.25">
      <c r="A3205" t="s">
        <v>4601</v>
      </c>
      <c r="B3205" t="s">
        <v>4598</v>
      </c>
      <c r="C3205">
        <v>16</v>
      </c>
      <c r="D3205">
        <v>1</v>
      </c>
      <c r="E3205">
        <v>14</v>
      </c>
      <c r="F3205" s="1">
        <v>41655</v>
      </c>
      <c r="G3205" t="s">
        <v>2134</v>
      </c>
      <c r="H3205" t="s">
        <v>67</v>
      </c>
      <c r="I3205" t="s">
        <v>68</v>
      </c>
      <c r="J3205" t="s">
        <v>1662</v>
      </c>
      <c r="K3205" t="s">
        <v>25</v>
      </c>
      <c r="L3205" t="s">
        <v>26</v>
      </c>
      <c r="M3205" t="s">
        <v>38</v>
      </c>
      <c r="N3205" t="s">
        <v>28</v>
      </c>
      <c r="O3205" t="s">
        <v>54</v>
      </c>
      <c r="P3205" t="s">
        <v>650</v>
      </c>
      <c r="Q3205">
        <v>0</v>
      </c>
      <c r="R3205">
        <v>21</v>
      </c>
      <c r="S3205">
        <v>8</v>
      </c>
      <c r="T3205">
        <v>2</v>
      </c>
      <c r="U3205" t="b">
        <v>1</v>
      </c>
    </row>
    <row r="3206" spans="1:21" x14ac:dyDescent="0.25">
      <c r="A3206" t="s">
        <v>4600</v>
      </c>
      <c r="B3206" t="s">
        <v>4598</v>
      </c>
      <c r="C3206">
        <v>16</v>
      </c>
      <c r="D3206">
        <v>1</v>
      </c>
      <c r="E3206">
        <v>14</v>
      </c>
      <c r="F3206" s="1">
        <v>41655</v>
      </c>
      <c r="G3206" t="s">
        <v>1389</v>
      </c>
      <c r="H3206" t="s">
        <v>161</v>
      </c>
      <c r="I3206" t="s">
        <v>422</v>
      </c>
      <c r="J3206" t="s">
        <v>422</v>
      </c>
      <c r="K3206" t="s">
        <v>25</v>
      </c>
      <c r="L3206" t="s">
        <v>37</v>
      </c>
      <c r="M3206" t="s">
        <v>38</v>
      </c>
      <c r="N3206" t="s">
        <v>56</v>
      </c>
      <c r="O3206" t="s">
        <v>57</v>
      </c>
      <c r="P3206" t="s">
        <v>1922</v>
      </c>
      <c r="Q3206">
        <v>0</v>
      </c>
      <c r="R3206">
        <v>50</v>
      </c>
      <c r="S3206">
        <v>14</v>
      </c>
      <c r="T3206">
        <v>1</v>
      </c>
      <c r="U3206" t="b">
        <v>1</v>
      </c>
    </row>
    <row r="3207" spans="1:21" x14ac:dyDescent="0.25">
      <c r="A3207" t="s">
        <v>4602</v>
      </c>
      <c r="B3207" t="s">
        <v>4598</v>
      </c>
      <c r="C3207">
        <v>16</v>
      </c>
      <c r="D3207">
        <v>1</v>
      </c>
      <c r="E3207">
        <v>14</v>
      </c>
      <c r="F3207" s="1">
        <v>41655</v>
      </c>
      <c r="G3207" t="s">
        <v>2721</v>
      </c>
      <c r="H3207" t="s">
        <v>33</v>
      </c>
      <c r="I3207" t="s">
        <v>372</v>
      </c>
      <c r="J3207" t="s">
        <v>959</v>
      </c>
      <c r="K3207" t="s">
        <v>36</v>
      </c>
      <c r="L3207" t="s">
        <v>37</v>
      </c>
      <c r="M3207" t="s">
        <v>38</v>
      </c>
      <c r="N3207" t="s">
        <v>28</v>
      </c>
      <c r="O3207" t="s">
        <v>39</v>
      </c>
      <c r="P3207" t="s">
        <v>2288</v>
      </c>
      <c r="Q3207">
        <v>0</v>
      </c>
      <c r="R3207">
        <v>145</v>
      </c>
      <c r="S3207">
        <v>6</v>
      </c>
      <c r="T3207">
        <v>10</v>
      </c>
      <c r="U3207" t="b">
        <v>1</v>
      </c>
    </row>
    <row r="3208" spans="1:21" x14ac:dyDescent="0.25">
      <c r="A3208" t="s">
        <v>4603</v>
      </c>
      <c r="B3208" t="s">
        <v>4604</v>
      </c>
      <c r="C3208">
        <v>17</v>
      </c>
      <c r="D3208">
        <v>1</v>
      </c>
      <c r="E3208">
        <v>11</v>
      </c>
      <c r="F3208" s="1">
        <v>40560</v>
      </c>
      <c r="G3208" t="s">
        <v>1308</v>
      </c>
      <c r="H3208" t="s">
        <v>1976</v>
      </c>
      <c r="I3208" t="s">
        <v>1977</v>
      </c>
      <c r="J3208" t="s">
        <v>1978</v>
      </c>
      <c r="K3208" t="s">
        <v>25</v>
      </c>
      <c r="L3208" t="s">
        <v>26</v>
      </c>
      <c r="M3208" t="s">
        <v>38</v>
      </c>
      <c r="N3208" t="s">
        <v>28</v>
      </c>
      <c r="O3208" t="s">
        <v>227</v>
      </c>
      <c r="P3208" t="s">
        <v>310</v>
      </c>
      <c r="Q3208">
        <v>1</v>
      </c>
      <c r="R3208">
        <v>17</v>
      </c>
      <c r="S3208">
        <v>-8</v>
      </c>
      <c r="T3208">
        <v>3</v>
      </c>
      <c r="U3208" t="b">
        <v>0</v>
      </c>
    </row>
    <row r="3209" spans="1:21" x14ac:dyDescent="0.25">
      <c r="A3209" t="s">
        <v>4605</v>
      </c>
      <c r="B3209" t="s">
        <v>4606</v>
      </c>
      <c r="C3209">
        <v>17</v>
      </c>
      <c r="D3209">
        <v>1</v>
      </c>
      <c r="E3209">
        <v>12</v>
      </c>
      <c r="F3209" s="1">
        <v>40925</v>
      </c>
      <c r="G3209" t="s">
        <v>3134</v>
      </c>
      <c r="H3209" t="s">
        <v>293</v>
      </c>
      <c r="I3209" t="s">
        <v>4607</v>
      </c>
      <c r="J3209" t="s">
        <v>4608</v>
      </c>
      <c r="K3209" t="s">
        <v>36</v>
      </c>
      <c r="L3209" t="s">
        <v>26</v>
      </c>
      <c r="M3209" t="s">
        <v>38</v>
      </c>
      <c r="N3209" t="s">
        <v>28</v>
      </c>
      <c r="O3209" t="s">
        <v>48</v>
      </c>
      <c r="P3209" t="s">
        <v>2113</v>
      </c>
      <c r="Q3209">
        <v>1</v>
      </c>
      <c r="R3209">
        <v>171</v>
      </c>
      <c r="S3209">
        <v>-72</v>
      </c>
      <c r="T3209">
        <v>7</v>
      </c>
      <c r="U3209" t="b">
        <v>0</v>
      </c>
    </row>
    <row r="3210" spans="1:21" x14ac:dyDescent="0.25">
      <c r="A3210" t="s">
        <v>4609</v>
      </c>
      <c r="B3210" t="s">
        <v>4610</v>
      </c>
      <c r="C3210">
        <v>17</v>
      </c>
      <c r="D3210">
        <v>1</v>
      </c>
      <c r="E3210">
        <v>13</v>
      </c>
      <c r="F3210" s="1">
        <v>41291</v>
      </c>
      <c r="G3210" t="s">
        <v>2623</v>
      </c>
      <c r="H3210" t="s">
        <v>33</v>
      </c>
      <c r="I3210" t="s">
        <v>34</v>
      </c>
      <c r="J3210" t="s">
        <v>2354</v>
      </c>
      <c r="K3210" t="s">
        <v>36</v>
      </c>
      <c r="L3210" t="s">
        <v>37</v>
      </c>
      <c r="M3210" t="s">
        <v>98</v>
      </c>
      <c r="N3210" t="s">
        <v>28</v>
      </c>
      <c r="O3210" t="s">
        <v>39</v>
      </c>
      <c r="P3210" t="s">
        <v>134</v>
      </c>
      <c r="Q3210">
        <v>0</v>
      </c>
      <c r="R3210">
        <v>44</v>
      </c>
      <c r="S3210">
        <v>14</v>
      </c>
      <c r="T3210">
        <v>4</v>
      </c>
      <c r="U3210" t="b">
        <v>1</v>
      </c>
    </row>
    <row r="3211" spans="1:21" x14ac:dyDescent="0.25">
      <c r="A3211" t="s">
        <v>4611</v>
      </c>
      <c r="B3211" t="s">
        <v>4610</v>
      </c>
      <c r="C3211">
        <v>17</v>
      </c>
      <c r="D3211">
        <v>1</v>
      </c>
      <c r="E3211">
        <v>13</v>
      </c>
      <c r="F3211" s="1">
        <v>41291</v>
      </c>
      <c r="G3211" t="s">
        <v>2303</v>
      </c>
      <c r="H3211" t="s">
        <v>61</v>
      </c>
      <c r="I3211" t="s">
        <v>108</v>
      </c>
      <c r="J3211" t="s">
        <v>1808</v>
      </c>
      <c r="K3211" t="s">
        <v>36</v>
      </c>
      <c r="L3211" t="s">
        <v>70</v>
      </c>
      <c r="M3211" t="s">
        <v>38</v>
      </c>
      <c r="N3211" t="s">
        <v>28</v>
      </c>
      <c r="O3211" t="s">
        <v>227</v>
      </c>
      <c r="P3211" t="s">
        <v>2631</v>
      </c>
      <c r="Q3211">
        <v>0</v>
      </c>
      <c r="R3211">
        <v>41</v>
      </c>
      <c r="S3211">
        <v>15</v>
      </c>
      <c r="T3211">
        <v>4</v>
      </c>
      <c r="U3211" t="b">
        <v>0</v>
      </c>
    </row>
    <row r="3212" spans="1:21" x14ac:dyDescent="0.25">
      <c r="A3212" t="s">
        <v>4612</v>
      </c>
      <c r="B3212" t="s">
        <v>4610</v>
      </c>
      <c r="C3212">
        <v>17</v>
      </c>
      <c r="D3212">
        <v>1</v>
      </c>
      <c r="E3212">
        <v>13</v>
      </c>
      <c r="F3212" s="1">
        <v>41291</v>
      </c>
      <c r="G3212" t="s">
        <v>3791</v>
      </c>
      <c r="H3212" t="s">
        <v>61</v>
      </c>
      <c r="I3212" t="s">
        <v>108</v>
      </c>
      <c r="J3212" t="s">
        <v>4613</v>
      </c>
      <c r="K3212" t="s">
        <v>36</v>
      </c>
      <c r="L3212" t="s">
        <v>37</v>
      </c>
      <c r="M3212" t="s">
        <v>38</v>
      </c>
      <c r="N3212" t="s">
        <v>28</v>
      </c>
      <c r="O3212" t="s">
        <v>39</v>
      </c>
      <c r="P3212" t="s">
        <v>134</v>
      </c>
      <c r="Q3212">
        <v>0</v>
      </c>
      <c r="R3212">
        <v>89</v>
      </c>
      <c r="S3212">
        <v>27</v>
      </c>
      <c r="T3212">
        <v>8</v>
      </c>
      <c r="U3212" t="b">
        <v>0</v>
      </c>
    </row>
    <row r="3213" spans="1:21" x14ac:dyDescent="0.25">
      <c r="A3213" t="s">
        <v>4612</v>
      </c>
      <c r="B3213" t="s">
        <v>4610</v>
      </c>
      <c r="C3213">
        <v>17</v>
      </c>
      <c r="D3213">
        <v>1</v>
      </c>
      <c r="E3213">
        <v>13</v>
      </c>
      <c r="F3213" s="1">
        <v>41291</v>
      </c>
      <c r="G3213" t="s">
        <v>3791</v>
      </c>
      <c r="H3213" t="s">
        <v>61</v>
      </c>
      <c r="I3213" t="s">
        <v>108</v>
      </c>
      <c r="J3213" t="s">
        <v>4613</v>
      </c>
      <c r="K3213" t="s">
        <v>36</v>
      </c>
      <c r="L3213" t="s">
        <v>37</v>
      </c>
      <c r="M3213" t="s">
        <v>38</v>
      </c>
      <c r="N3213" t="s">
        <v>28</v>
      </c>
      <c r="O3213" t="s">
        <v>39</v>
      </c>
      <c r="P3213" t="s">
        <v>1234</v>
      </c>
      <c r="Q3213">
        <v>0</v>
      </c>
      <c r="R3213">
        <v>259</v>
      </c>
      <c r="S3213">
        <v>47</v>
      </c>
      <c r="T3213">
        <v>5</v>
      </c>
      <c r="U3213" t="b">
        <v>1</v>
      </c>
    </row>
    <row r="3214" spans="1:21" x14ac:dyDescent="0.25">
      <c r="A3214" t="s">
        <v>4614</v>
      </c>
      <c r="B3214" t="s">
        <v>4610</v>
      </c>
      <c r="C3214">
        <v>17</v>
      </c>
      <c r="D3214">
        <v>1</v>
      </c>
      <c r="E3214">
        <v>13</v>
      </c>
      <c r="F3214" s="1">
        <v>41291</v>
      </c>
      <c r="G3214" t="s">
        <v>1197</v>
      </c>
      <c r="H3214" t="s">
        <v>293</v>
      </c>
      <c r="I3214" t="s">
        <v>1319</v>
      </c>
      <c r="J3214" t="s">
        <v>4615</v>
      </c>
      <c r="K3214" t="s">
        <v>36</v>
      </c>
      <c r="L3214" t="s">
        <v>37</v>
      </c>
      <c r="M3214" t="s">
        <v>38</v>
      </c>
      <c r="N3214" t="s">
        <v>28</v>
      </c>
      <c r="O3214" t="s">
        <v>39</v>
      </c>
      <c r="P3214" t="s">
        <v>129</v>
      </c>
      <c r="Q3214">
        <v>1</v>
      </c>
      <c r="R3214">
        <v>28</v>
      </c>
      <c r="S3214">
        <v>-10</v>
      </c>
      <c r="T3214">
        <v>2</v>
      </c>
      <c r="U3214" t="b">
        <v>0</v>
      </c>
    </row>
    <row r="3215" spans="1:21" x14ac:dyDescent="0.25">
      <c r="A3215" t="s">
        <v>4614</v>
      </c>
      <c r="B3215" t="s">
        <v>4610</v>
      </c>
      <c r="C3215">
        <v>17</v>
      </c>
      <c r="D3215">
        <v>1</v>
      </c>
      <c r="E3215">
        <v>13</v>
      </c>
      <c r="F3215" s="1">
        <v>41291</v>
      </c>
      <c r="G3215" t="s">
        <v>1197</v>
      </c>
      <c r="H3215" t="s">
        <v>293</v>
      </c>
      <c r="I3215" t="s">
        <v>1319</v>
      </c>
      <c r="J3215" t="s">
        <v>4615</v>
      </c>
      <c r="K3215" t="s">
        <v>36</v>
      </c>
      <c r="L3215" t="s">
        <v>37</v>
      </c>
      <c r="M3215" t="s">
        <v>38</v>
      </c>
      <c r="N3215" t="s">
        <v>28</v>
      </c>
      <c r="O3215" t="s">
        <v>29</v>
      </c>
      <c r="P3215" t="s">
        <v>4616</v>
      </c>
      <c r="Q3215">
        <v>1</v>
      </c>
      <c r="R3215">
        <v>79</v>
      </c>
      <c r="S3215">
        <v>-36</v>
      </c>
      <c r="T3215">
        <v>3</v>
      </c>
      <c r="U3215" t="b">
        <v>1</v>
      </c>
    </row>
    <row r="3216" spans="1:21" x14ac:dyDescent="0.25">
      <c r="A3216" t="s">
        <v>4614</v>
      </c>
      <c r="B3216" t="s">
        <v>4610</v>
      </c>
      <c r="C3216">
        <v>17</v>
      </c>
      <c r="D3216">
        <v>1</v>
      </c>
      <c r="E3216">
        <v>13</v>
      </c>
      <c r="F3216" s="1">
        <v>41291</v>
      </c>
      <c r="G3216" t="s">
        <v>1197</v>
      </c>
      <c r="H3216" t="s">
        <v>293</v>
      </c>
      <c r="I3216" t="s">
        <v>1319</v>
      </c>
      <c r="J3216" t="s">
        <v>4615</v>
      </c>
      <c r="K3216" t="s">
        <v>36</v>
      </c>
      <c r="L3216" t="s">
        <v>37</v>
      </c>
      <c r="M3216" t="s">
        <v>38</v>
      </c>
      <c r="N3216" t="s">
        <v>56</v>
      </c>
      <c r="O3216" t="s">
        <v>104</v>
      </c>
      <c r="P3216" t="s">
        <v>3960</v>
      </c>
      <c r="Q3216">
        <v>1</v>
      </c>
      <c r="R3216">
        <v>529</v>
      </c>
      <c r="S3216">
        <v>-254</v>
      </c>
      <c r="T3216">
        <v>6</v>
      </c>
      <c r="U3216" t="b">
        <v>0</v>
      </c>
    </row>
    <row r="3217" spans="1:21" x14ac:dyDescent="0.25">
      <c r="A3217" t="s">
        <v>4617</v>
      </c>
      <c r="B3217" t="s">
        <v>4610</v>
      </c>
      <c r="C3217">
        <v>17</v>
      </c>
      <c r="D3217">
        <v>1</v>
      </c>
      <c r="E3217">
        <v>13</v>
      </c>
      <c r="F3217" s="1">
        <v>41291</v>
      </c>
      <c r="G3217" t="s">
        <v>4530</v>
      </c>
      <c r="H3217" t="s">
        <v>61</v>
      </c>
      <c r="I3217" t="s">
        <v>173</v>
      </c>
      <c r="J3217" t="s">
        <v>844</v>
      </c>
      <c r="K3217" t="s">
        <v>36</v>
      </c>
      <c r="L3217" t="s">
        <v>37</v>
      </c>
      <c r="M3217" t="s">
        <v>38</v>
      </c>
      <c r="N3217" t="s">
        <v>28</v>
      </c>
      <c r="O3217" t="s">
        <v>54</v>
      </c>
      <c r="P3217" t="s">
        <v>3202</v>
      </c>
      <c r="Q3217">
        <v>1</v>
      </c>
      <c r="R3217">
        <v>37</v>
      </c>
      <c r="S3217">
        <v>-53</v>
      </c>
      <c r="T3217">
        <v>3</v>
      </c>
      <c r="U3217" t="b">
        <v>1</v>
      </c>
    </row>
    <row r="3218" spans="1:21" x14ac:dyDescent="0.25">
      <c r="A3218" t="s">
        <v>4618</v>
      </c>
      <c r="B3218" t="s">
        <v>4619</v>
      </c>
      <c r="C3218">
        <v>17</v>
      </c>
      <c r="D3218">
        <v>1</v>
      </c>
      <c r="E3218">
        <v>14</v>
      </c>
      <c r="F3218" s="1">
        <v>41656</v>
      </c>
      <c r="G3218" t="s">
        <v>188</v>
      </c>
      <c r="H3218" t="s">
        <v>61</v>
      </c>
      <c r="I3218" t="s">
        <v>1012</v>
      </c>
      <c r="J3218" t="s">
        <v>4620</v>
      </c>
      <c r="K3218" t="s">
        <v>36</v>
      </c>
      <c r="L3218" t="s">
        <v>37</v>
      </c>
      <c r="M3218" t="s">
        <v>27</v>
      </c>
      <c r="N3218" t="s">
        <v>28</v>
      </c>
      <c r="O3218" t="s">
        <v>54</v>
      </c>
      <c r="P3218" t="s">
        <v>1519</v>
      </c>
      <c r="Q3218">
        <v>0</v>
      </c>
      <c r="R3218">
        <v>714</v>
      </c>
      <c r="S3218">
        <v>309</v>
      </c>
      <c r="T3218">
        <v>4</v>
      </c>
      <c r="U3218" t="b">
        <v>0</v>
      </c>
    </row>
    <row r="3219" spans="1:21" x14ac:dyDescent="0.25">
      <c r="A3219" t="s">
        <v>4621</v>
      </c>
      <c r="B3219" t="s">
        <v>4619</v>
      </c>
      <c r="C3219">
        <v>17</v>
      </c>
      <c r="D3219">
        <v>1</v>
      </c>
      <c r="E3219">
        <v>14</v>
      </c>
      <c r="F3219" s="1">
        <v>41656</v>
      </c>
      <c r="G3219" t="s">
        <v>1117</v>
      </c>
      <c r="H3219" t="s">
        <v>33</v>
      </c>
      <c r="I3219" t="s">
        <v>34</v>
      </c>
      <c r="J3219" t="s">
        <v>52</v>
      </c>
      <c r="K3219" t="s">
        <v>36</v>
      </c>
      <c r="L3219" t="s">
        <v>70</v>
      </c>
      <c r="M3219" t="s">
        <v>38</v>
      </c>
      <c r="N3219" t="s">
        <v>28</v>
      </c>
      <c r="O3219" t="s">
        <v>227</v>
      </c>
      <c r="P3219" t="s">
        <v>1712</v>
      </c>
      <c r="Q3219">
        <v>0</v>
      </c>
      <c r="R3219">
        <v>17</v>
      </c>
      <c r="S3219">
        <v>2</v>
      </c>
      <c r="T3219">
        <v>2</v>
      </c>
      <c r="U3219" t="b">
        <v>0</v>
      </c>
    </row>
    <row r="3220" spans="1:21" x14ac:dyDescent="0.25">
      <c r="A3220" t="s">
        <v>4622</v>
      </c>
      <c r="B3220" t="s">
        <v>4619</v>
      </c>
      <c r="C3220">
        <v>17</v>
      </c>
      <c r="D3220">
        <v>1</v>
      </c>
      <c r="E3220">
        <v>14</v>
      </c>
      <c r="F3220" s="1">
        <v>41656</v>
      </c>
      <c r="G3220" t="s">
        <v>1844</v>
      </c>
      <c r="H3220" t="s">
        <v>61</v>
      </c>
      <c r="I3220" t="s">
        <v>62</v>
      </c>
      <c r="J3220" t="s">
        <v>3148</v>
      </c>
      <c r="K3220" t="s">
        <v>36</v>
      </c>
      <c r="L3220" t="s">
        <v>70</v>
      </c>
      <c r="M3220" t="s">
        <v>38</v>
      </c>
      <c r="N3220" t="s">
        <v>28</v>
      </c>
      <c r="O3220" t="s">
        <v>48</v>
      </c>
      <c r="P3220" t="s">
        <v>2841</v>
      </c>
      <c r="Q3220">
        <v>0</v>
      </c>
      <c r="R3220">
        <v>79</v>
      </c>
      <c r="S3220">
        <v>33</v>
      </c>
      <c r="T3220">
        <v>4</v>
      </c>
      <c r="U3220" t="b">
        <v>0</v>
      </c>
    </row>
    <row r="3221" spans="1:21" x14ac:dyDescent="0.25">
      <c r="A3221" t="s">
        <v>4622</v>
      </c>
      <c r="B3221" t="s">
        <v>4619</v>
      </c>
      <c r="C3221">
        <v>17</v>
      </c>
      <c r="D3221">
        <v>1</v>
      </c>
      <c r="E3221">
        <v>14</v>
      </c>
      <c r="F3221" s="1">
        <v>41656</v>
      </c>
      <c r="G3221" t="s">
        <v>1844</v>
      </c>
      <c r="H3221" t="s">
        <v>61</v>
      </c>
      <c r="I3221" t="s">
        <v>62</v>
      </c>
      <c r="J3221" t="s">
        <v>3148</v>
      </c>
      <c r="K3221" t="s">
        <v>36</v>
      </c>
      <c r="L3221" t="s">
        <v>70</v>
      </c>
      <c r="M3221" t="s">
        <v>38</v>
      </c>
      <c r="N3221" t="s">
        <v>28</v>
      </c>
      <c r="O3221" t="s">
        <v>39</v>
      </c>
      <c r="P3221" t="s">
        <v>3282</v>
      </c>
      <c r="Q3221">
        <v>0</v>
      </c>
      <c r="R3221">
        <v>24</v>
      </c>
      <c r="S3221">
        <v>11</v>
      </c>
      <c r="T3221">
        <v>3</v>
      </c>
      <c r="U3221" t="b">
        <v>0</v>
      </c>
    </row>
    <row r="3222" spans="1:21" x14ac:dyDescent="0.25">
      <c r="A3222" t="s">
        <v>4622</v>
      </c>
      <c r="B3222" t="s">
        <v>4619</v>
      </c>
      <c r="C3222">
        <v>17</v>
      </c>
      <c r="D3222">
        <v>1</v>
      </c>
      <c r="E3222">
        <v>14</v>
      </c>
      <c r="F3222" s="1">
        <v>41656</v>
      </c>
      <c r="G3222" t="s">
        <v>1844</v>
      </c>
      <c r="H3222" t="s">
        <v>61</v>
      </c>
      <c r="I3222" t="s">
        <v>62</v>
      </c>
      <c r="J3222" t="s">
        <v>3148</v>
      </c>
      <c r="K3222" t="s">
        <v>36</v>
      </c>
      <c r="L3222" t="s">
        <v>70</v>
      </c>
      <c r="M3222" t="s">
        <v>38</v>
      </c>
      <c r="N3222" t="s">
        <v>28</v>
      </c>
      <c r="O3222" t="s">
        <v>54</v>
      </c>
      <c r="P3222" t="s">
        <v>706</v>
      </c>
      <c r="Q3222">
        <v>0</v>
      </c>
      <c r="R3222">
        <v>637</v>
      </c>
      <c r="S3222">
        <v>50</v>
      </c>
      <c r="T3222">
        <v>5</v>
      </c>
      <c r="U3222" t="b">
        <v>0</v>
      </c>
    </row>
    <row r="3223" spans="1:21" x14ac:dyDescent="0.25">
      <c r="A3223" t="s">
        <v>4623</v>
      </c>
      <c r="B3223" t="s">
        <v>4624</v>
      </c>
      <c r="C3223">
        <v>18</v>
      </c>
      <c r="D3223">
        <v>1</v>
      </c>
      <c r="E3223">
        <v>11</v>
      </c>
      <c r="F3223" s="1">
        <v>40561</v>
      </c>
      <c r="G3223" t="s">
        <v>2224</v>
      </c>
      <c r="H3223" t="s">
        <v>120</v>
      </c>
      <c r="I3223" t="s">
        <v>209</v>
      </c>
      <c r="J3223" t="s">
        <v>4625</v>
      </c>
      <c r="K3223" t="s">
        <v>47</v>
      </c>
      <c r="L3223" t="s">
        <v>70</v>
      </c>
      <c r="M3223" t="s">
        <v>98</v>
      </c>
      <c r="N3223" t="s">
        <v>28</v>
      </c>
      <c r="O3223" t="s">
        <v>151</v>
      </c>
      <c r="P3223" t="s">
        <v>3917</v>
      </c>
      <c r="Q3223">
        <v>0</v>
      </c>
      <c r="R3223">
        <v>108</v>
      </c>
      <c r="S3223">
        <v>33</v>
      </c>
      <c r="T3223">
        <v>8</v>
      </c>
      <c r="U3223" t="b">
        <v>1</v>
      </c>
    </row>
    <row r="3224" spans="1:21" x14ac:dyDescent="0.25">
      <c r="A3224" t="s">
        <v>4626</v>
      </c>
      <c r="B3224" t="s">
        <v>4624</v>
      </c>
      <c r="C3224">
        <v>18</v>
      </c>
      <c r="D3224">
        <v>1</v>
      </c>
      <c r="E3224">
        <v>11</v>
      </c>
      <c r="F3224" s="1">
        <v>40561</v>
      </c>
      <c r="G3224" t="s">
        <v>4627</v>
      </c>
      <c r="H3224" t="s">
        <v>1976</v>
      </c>
      <c r="I3224" t="s">
        <v>3788</v>
      </c>
      <c r="J3224" t="s">
        <v>4628</v>
      </c>
      <c r="K3224" t="s">
        <v>25</v>
      </c>
      <c r="L3224" t="s">
        <v>37</v>
      </c>
      <c r="M3224" t="s">
        <v>27</v>
      </c>
      <c r="N3224" t="s">
        <v>28</v>
      </c>
      <c r="O3224" t="s">
        <v>39</v>
      </c>
      <c r="P3224" t="s">
        <v>1518</v>
      </c>
      <c r="Q3224">
        <v>1</v>
      </c>
      <c r="R3224">
        <v>26</v>
      </c>
      <c r="S3224">
        <v>-11</v>
      </c>
      <c r="T3224">
        <v>1</v>
      </c>
      <c r="U3224" t="b">
        <v>0</v>
      </c>
    </row>
    <row r="3225" spans="1:21" x14ac:dyDescent="0.25">
      <c r="A3225" t="s">
        <v>4629</v>
      </c>
      <c r="B3225" t="s">
        <v>4630</v>
      </c>
      <c r="C3225">
        <v>18</v>
      </c>
      <c r="D3225">
        <v>1</v>
      </c>
      <c r="E3225">
        <v>12</v>
      </c>
      <c r="F3225" s="1">
        <v>40926</v>
      </c>
      <c r="G3225" t="s">
        <v>588</v>
      </c>
      <c r="H3225" t="s">
        <v>67</v>
      </c>
      <c r="I3225" t="s">
        <v>496</v>
      </c>
      <c r="J3225" t="s">
        <v>4631</v>
      </c>
      <c r="K3225" t="s">
        <v>25</v>
      </c>
      <c r="L3225" t="s">
        <v>70</v>
      </c>
      <c r="M3225" t="s">
        <v>38</v>
      </c>
      <c r="N3225" t="s">
        <v>56</v>
      </c>
      <c r="O3225" t="s">
        <v>104</v>
      </c>
      <c r="P3225" t="s">
        <v>3222</v>
      </c>
      <c r="Q3225">
        <v>0</v>
      </c>
      <c r="R3225">
        <v>340</v>
      </c>
      <c r="S3225">
        <v>30</v>
      </c>
      <c r="T3225">
        <v>5</v>
      </c>
      <c r="U3225" t="b">
        <v>0</v>
      </c>
    </row>
    <row r="3226" spans="1:21" x14ac:dyDescent="0.25">
      <c r="A3226" t="s">
        <v>4632</v>
      </c>
      <c r="B3226" t="s">
        <v>4630</v>
      </c>
      <c r="C3226">
        <v>18</v>
      </c>
      <c r="D3226">
        <v>1</v>
      </c>
      <c r="E3226">
        <v>12</v>
      </c>
      <c r="F3226" s="1">
        <v>40926</v>
      </c>
      <c r="G3226" t="s">
        <v>145</v>
      </c>
      <c r="H3226" t="s">
        <v>120</v>
      </c>
      <c r="I3226" t="s">
        <v>221</v>
      </c>
      <c r="J3226" t="s">
        <v>222</v>
      </c>
      <c r="K3226" t="s">
        <v>47</v>
      </c>
      <c r="L3226" t="s">
        <v>37</v>
      </c>
      <c r="M3226" t="s">
        <v>27</v>
      </c>
      <c r="N3226" t="s">
        <v>71</v>
      </c>
      <c r="O3226" t="s">
        <v>295</v>
      </c>
      <c r="P3226" t="s">
        <v>4633</v>
      </c>
      <c r="Q3226">
        <v>0</v>
      </c>
      <c r="R3226">
        <v>201</v>
      </c>
      <c r="S3226">
        <v>18</v>
      </c>
      <c r="T3226">
        <v>4</v>
      </c>
      <c r="U3226" t="b">
        <v>0</v>
      </c>
    </row>
    <row r="3227" spans="1:21" x14ac:dyDescent="0.25">
      <c r="A3227" t="s">
        <v>4632</v>
      </c>
      <c r="B3227" t="s">
        <v>4630</v>
      </c>
      <c r="C3227">
        <v>18</v>
      </c>
      <c r="D3227">
        <v>1</v>
      </c>
      <c r="E3227">
        <v>12</v>
      </c>
      <c r="F3227" s="1">
        <v>40926</v>
      </c>
      <c r="G3227" t="s">
        <v>145</v>
      </c>
      <c r="H3227" t="s">
        <v>120</v>
      </c>
      <c r="I3227" t="s">
        <v>221</v>
      </c>
      <c r="J3227" t="s">
        <v>222</v>
      </c>
      <c r="K3227" t="s">
        <v>47</v>
      </c>
      <c r="L3227" t="s">
        <v>37</v>
      </c>
      <c r="M3227" t="s">
        <v>27</v>
      </c>
      <c r="N3227" t="s">
        <v>28</v>
      </c>
      <c r="O3227" t="s">
        <v>39</v>
      </c>
      <c r="P3227" t="s">
        <v>1157</v>
      </c>
      <c r="Q3227">
        <v>0</v>
      </c>
      <c r="R3227">
        <v>14</v>
      </c>
      <c r="S3227">
        <v>6</v>
      </c>
      <c r="T3227">
        <v>3</v>
      </c>
      <c r="U3227" t="b">
        <v>0</v>
      </c>
    </row>
    <row r="3228" spans="1:21" x14ac:dyDescent="0.25">
      <c r="A3228" t="s">
        <v>4634</v>
      </c>
      <c r="B3228" t="s">
        <v>4630</v>
      </c>
      <c r="C3228">
        <v>18</v>
      </c>
      <c r="D3228">
        <v>1</v>
      </c>
      <c r="E3228">
        <v>12</v>
      </c>
      <c r="F3228" s="1">
        <v>40926</v>
      </c>
      <c r="G3228" t="s">
        <v>2733</v>
      </c>
      <c r="H3228" t="s">
        <v>61</v>
      </c>
      <c r="I3228" t="s">
        <v>687</v>
      </c>
      <c r="J3228" t="s">
        <v>4164</v>
      </c>
      <c r="K3228" t="s">
        <v>36</v>
      </c>
      <c r="L3228" t="s">
        <v>70</v>
      </c>
      <c r="M3228" t="s">
        <v>268</v>
      </c>
      <c r="N3228" t="s">
        <v>71</v>
      </c>
      <c r="O3228" t="s">
        <v>295</v>
      </c>
      <c r="P3228" t="s">
        <v>1824</v>
      </c>
      <c r="Q3228">
        <v>0</v>
      </c>
      <c r="R3228">
        <v>53</v>
      </c>
      <c r="S3228">
        <v>20</v>
      </c>
      <c r="T3228">
        <v>1</v>
      </c>
      <c r="U3228" t="b">
        <v>0</v>
      </c>
    </row>
    <row r="3229" spans="1:21" x14ac:dyDescent="0.25">
      <c r="A3229" t="s">
        <v>4635</v>
      </c>
      <c r="B3229" t="s">
        <v>4630</v>
      </c>
      <c r="C3229">
        <v>18</v>
      </c>
      <c r="D3229">
        <v>1</v>
      </c>
      <c r="E3229">
        <v>12</v>
      </c>
      <c r="F3229" s="1">
        <v>40926</v>
      </c>
      <c r="G3229" t="s">
        <v>546</v>
      </c>
      <c r="H3229" t="s">
        <v>320</v>
      </c>
      <c r="I3229" t="s">
        <v>321</v>
      </c>
      <c r="J3229" t="s">
        <v>321</v>
      </c>
      <c r="K3229" t="s">
        <v>36</v>
      </c>
      <c r="L3229" t="s">
        <v>26</v>
      </c>
      <c r="M3229" t="s">
        <v>38</v>
      </c>
      <c r="N3229" t="s">
        <v>28</v>
      </c>
      <c r="O3229" t="s">
        <v>54</v>
      </c>
      <c r="P3229" t="s">
        <v>181</v>
      </c>
      <c r="Q3229">
        <v>0</v>
      </c>
      <c r="R3229">
        <v>257</v>
      </c>
      <c r="S3229">
        <v>110</v>
      </c>
      <c r="T3229">
        <v>2</v>
      </c>
      <c r="U3229" t="b">
        <v>1</v>
      </c>
    </row>
    <row r="3230" spans="1:21" x14ac:dyDescent="0.25">
      <c r="A3230" t="s">
        <v>4635</v>
      </c>
      <c r="B3230" t="s">
        <v>4630</v>
      </c>
      <c r="C3230">
        <v>18</v>
      </c>
      <c r="D3230">
        <v>1</v>
      </c>
      <c r="E3230">
        <v>12</v>
      </c>
      <c r="F3230" s="1">
        <v>40926</v>
      </c>
      <c r="G3230" t="s">
        <v>546</v>
      </c>
      <c r="H3230" t="s">
        <v>320</v>
      </c>
      <c r="I3230" t="s">
        <v>321</v>
      </c>
      <c r="J3230" t="s">
        <v>321</v>
      </c>
      <c r="K3230" t="s">
        <v>36</v>
      </c>
      <c r="L3230" t="s">
        <v>26</v>
      </c>
      <c r="M3230" t="s">
        <v>38</v>
      </c>
      <c r="N3230" t="s">
        <v>28</v>
      </c>
      <c r="O3230" t="s">
        <v>54</v>
      </c>
      <c r="P3230" t="s">
        <v>55</v>
      </c>
      <c r="Q3230">
        <v>0</v>
      </c>
      <c r="R3230">
        <v>285</v>
      </c>
      <c r="S3230">
        <v>117</v>
      </c>
      <c r="T3230">
        <v>5</v>
      </c>
      <c r="U3230" t="b">
        <v>1</v>
      </c>
    </row>
    <row r="3231" spans="1:21" x14ac:dyDescent="0.25">
      <c r="A3231" t="s">
        <v>4635</v>
      </c>
      <c r="B3231" t="s">
        <v>4630</v>
      </c>
      <c r="C3231">
        <v>18</v>
      </c>
      <c r="D3231">
        <v>1</v>
      </c>
      <c r="E3231">
        <v>12</v>
      </c>
      <c r="F3231" s="1">
        <v>40926</v>
      </c>
      <c r="G3231" t="s">
        <v>546</v>
      </c>
      <c r="H3231" t="s">
        <v>320</v>
      </c>
      <c r="I3231" t="s">
        <v>321</v>
      </c>
      <c r="J3231" t="s">
        <v>321</v>
      </c>
      <c r="K3231" t="s">
        <v>36</v>
      </c>
      <c r="L3231" t="s">
        <v>26</v>
      </c>
      <c r="M3231" t="s">
        <v>38</v>
      </c>
      <c r="N3231" t="s">
        <v>28</v>
      </c>
      <c r="O3231" t="s">
        <v>54</v>
      </c>
      <c r="P3231" t="s">
        <v>2089</v>
      </c>
      <c r="Q3231">
        <v>0</v>
      </c>
      <c r="R3231">
        <v>852</v>
      </c>
      <c r="S3231">
        <v>136</v>
      </c>
      <c r="T3231">
        <v>6</v>
      </c>
      <c r="U3231" t="b">
        <v>1</v>
      </c>
    </row>
    <row r="3232" spans="1:21" x14ac:dyDescent="0.25">
      <c r="A3232" t="s">
        <v>4636</v>
      </c>
      <c r="B3232" t="s">
        <v>4637</v>
      </c>
      <c r="C3232">
        <v>18</v>
      </c>
      <c r="D3232">
        <v>1</v>
      </c>
      <c r="E3232">
        <v>13</v>
      </c>
      <c r="F3232" s="1">
        <v>41292</v>
      </c>
      <c r="G3232" t="s">
        <v>2850</v>
      </c>
      <c r="H3232" t="s">
        <v>320</v>
      </c>
      <c r="I3232" t="s">
        <v>2562</v>
      </c>
      <c r="J3232" t="s">
        <v>2562</v>
      </c>
      <c r="K3232" t="s">
        <v>36</v>
      </c>
      <c r="L3232" t="s">
        <v>26</v>
      </c>
      <c r="M3232" t="s">
        <v>38</v>
      </c>
      <c r="N3232" t="s">
        <v>56</v>
      </c>
      <c r="O3232" t="s">
        <v>104</v>
      </c>
      <c r="P3232" t="s">
        <v>1071</v>
      </c>
      <c r="Q3232">
        <v>0</v>
      </c>
      <c r="R3232">
        <v>520</v>
      </c>
      <c r="S3232">
        <v>203</v>
      </c>
      <c r="T3232">
        <v>3</v>
      </c>
      <c r="U3232" t="b">
        <v>1</v>
      </c>
    </row>
    <row r="3233" spans="1:21" x14ac:dyDescent="0.25">
      <c r="A3233" t="s">
        <v>4638</v>
      </c>
      <c r="B3233" t="s">
        <v>4637</v>
      </c>
      <c r="C3233">
        <v>18</v>
      </c>
      <c r="D3233">
        <v>1</v>
      </c>
      <c r="E3233">
        <v>13</v>
      </c>
      <c r="F3233" s="1">
        <v>41292</v>
      </c>
      <c r="G3233" t="s">
        <v>66</v>
      </c>
      <c r="H3233" t="s">
        <v>320</v>
      </c>
      <c r="I3233" t="s">
        <v>321</v>
      </c>
      <c r="J3233" t="s">
        <v>321</v>
      </c>
      <c r="K3233" t="s">
        <v>36</v>
      </c>
      <c r="L3233" t="s">
        <v>70</v>
      </c>
      <c r="M3233" t="s">
        <v>98</v>
      </c>
      <c r="N3233" t="s">
        <v>71</v>
      </c>
      <c r="O3233" t="s">
        <v>295</v>
      </c>
      <c r="P3233" t="s">
        <v>4639</v>
      </c>
      <c r="Q3233">
        <v>0</v>
      </c>
      <c r="R3233">
        <v>146</v>
      </c>
      <c r="S3233">
        <v>7</v>
      </c>
      <c r="T3233">
        <v>3</v>
      </c>
      <c r="U3233" t="b">
        <v>1</v>
      </c>
    </row>
    <row r="3234" spans="1:21" x14ac:dyDescent="0.25">
      <c r="A3234" t="s">
        <v>4640</v>
      </c>
      <c r="B3234" t="s">
        <v>4637</v>
      </c>
      <c r="C3234">
        <v>18</v>
      </c>
      <c r="D3234">
        <v>1</v>
      </c>
      <c r="E3234">
        <v>13</v>
      </c>
      <c r="F3234" s="1">
        <v>41292</v>
      </c>
      <c r="G3234" t="s">
        <v>4641</v>
      </c>
      <c r="H3234" t="s">
        <v>120</v>
      </c>
      <c r="I3234" t="s">
        <v>221</v>
      </c>
      <c r="J3234" t="s">
        <v>4642</v>
      </c>
      <c r="K3234" t="s">
        <v>47</v>
      </c>
      <c r="L3234" t="s">
        <v>37</v>
      </c>
      <c r="M3234" t="s">
        <v>38</v>
      </c>
      <c r="N3234" t="s">
        <v>71</v>
      </c>
      <c r="O3234" t="s">
        <v>72</v>
      </c>
      <c r="P3234" t="s">
        <v>4643</v>
      </c>
      <c r="Q3234">
        <v>0</v>
      </c>
      <c r="R3234">
        <v>741</v>
      </c>
      <c r="S3234">
        <v>104</v>
      </c>
      <c r="T3234">
        <v>6</v>
      </c>
      <c r="U3234" t="b">
        <v>1</v>
      </c>
    </row>
    <row r="3235" spans="1:21" x14ac:dyDescent="0.25">
      <c r="A3235" t="s">
        <v>4640</v>
      </c>
      <c r="B3235" t="s">
        <v>4637</v>
      </c>
      <c r="C3235">
        <v>18</v>
      </c>
      <c r="D3235">
        <v>1</v>
      </c>
      <c r="E3235">
        <v>13</v>
      </c>
      <c r="F3235" s="1">
        <v>41292</v>
      </c>
      <c r="G3235" t="s">
        <v>4641</v>
      </c>
      <c r="H3235" t="s">
        <v>120</v>
      </c>
      <c r="I3235" t="s">
        <v>221</v>
      </c>
      <c r="J3235" t="s">
        <v>4642</v>
      </c>
      <c r="K3235" t="s">
        <v>47</v>
      </c>
      <c r="L3235" t="s">
        <v>37</v>
      </c>
      <c r="M3235" t="s">
        <v>38</v>
      </c>
      <c r="N3235" t="s">
        <v>28</v>
      </c>
      <c r="O3235" t="s">
        <v>39</v>
      </c>
      <c r="P3235" t="s">
        <v>4574</v>
      </c>
      <c r="Q3235">
        <v>0</v>
      </c>
      <c r="R3235">
        <v>51</v>
      </c>
      <c r="S3235">
        <v>23</v>
      </c>
      <c r="T3235">
        <v>1</v>
      </c>
      <c r="U3235" t="b">
        <v>0</v>
      </c>
    </row>
    <row r="3236" spans="1:21" x14ac:dyDescent="0.25">
      <c r="A3236" t="s">
        <v>4644</v>
      </c>
      <c r="B3236" t="s">
        <v>4637</v>
      </c>
      <c r="C3236">
        <v>18</v>
      </c>
      <c r="D3236">
        <v>1</v>
      </c>
      <c r="E3236">
        <v>13</v>
      </c>
      <c r="F3236" s="1">
        <v>41292</v>
      </c>
      <c r="G3236" t="s">
        <v>1619</v>
      </c>
      <c r="H3236" t="s">
        <v>67</v>
      </c>
      <c r="I3236" t="s">
        <v>68</v>
      </c>
      <c r="J3236" t="s">
        <v>1089</v>
      </c>
      <c r="K3236" t="s">
        <v>25</v>
      </c>
      <c r="L3236" t="s">
        <v>70</v>
      </c>
      <c r="M3236" t="s">
        <v>38</v>
      </c>
      <c r="N3236" t="s">
        <v>28</v>
      </c>
      <c r="O3236" t="s">
        <v>48</v>
      </c>
      <c r="P3236" t="s">
        <v>522</v>
      </c>
      <c r="Q3236">
        <v>1</v>
      </c>
      <c r="R3236">
        <v>42</v>
      </c>
      <c r="S3236">
        <v>-35</v>
      </c>
      <c r="T3236">
        <v>3</v>
      </c>
      <c r="U3236" t="b">
        <v>1</v>
      </c>
    </row>
    <row r="3237" spans="1:21" x14ac:dyDescent="0.25">
      <c r="A3237" t="s">
        <v>4644</v>
      </c>
      <c r="B3237" t="s">
        <v>4637</v>
      </c>
      <c r="C3237">
        <v>18</v>
      </c>
      <c r="D3237">
        <v>1</v>
      </c>
      <c r="E3237">
        <v>13</v>
      </c>
      <c r="F3237" s="1">
        <v>41292</v>
      </c>
      <c r="G3237" t="s">
        <v>1619</v>
      </c>
      <c r="H3237" t="s">
        <v>67</v>
      </c>
      <c r="I3237" t="s">
        <v>68</v>
      </c>
      <c r="J3237" t="s">
        <v>1089</v>
      </c>
      <c r="K3237" t="s">
        <v>25</v>
      </c>
      <c r="L3237" t="s">
        <v>70</v>
      </c>
      <c r="M3237" t="s">
        <v>38</v>
      </c>
      <c r="N3237" t="s">
        <v>28</v>
      </c>
      <c r="O3237" t="s">
        <v>39</v>
      </c>
      <c r="P3237" t="s">
        <v>1114</v>
      </c>
      <c r="Q3237">
        <v>1</v>
      </c>
      <c r="R3237">
        <v>38</v>
      </c>
      <c r="S3237">
        <v>-29</v>
      </c>
      <c r="T3237">
        <v>5</v>
      </c>
      <c r="U3237" t="b">
        <v>0</v>
      </c>
    </row>
    <row r="3238" spans="1:21" x14ac:dyDescent="0.25">
      <c r="A3238" t="s">
        <v>4644</v>
      </c>
      <c r="B3238" t="s">
        <v>4637</v>
      </c>
      <c r="C3238">
        <v>18</v>
      </c>
      <c r="D3238">
        <v>1</v>
      </c>
      <c r="E3238">
        <v>13</v>
      </c>
      <c r="F3238" s="1">
        <v>41292</v>
      </c>
      <c r="G3238" t="s">
        <v>1619</v>
      </c>
      <c r="H3238" t="s">
        <v>67</v>
      </c>
      <c r="I3238" t="s">
        <v>68</v>
      </c>
      <c r="J3238" t="s">
        <v>1089</v>
      </c>
      <c r="K3238" t="s">
        <v>25</v>
      </c>
      <c r="L3238" t="s">
        <v>70</v>
      </c>
      <c r="M3238" t="s">
        <v>38</v>
      </c>
      <c r="N3238" t="s">
        <v>28</v>
      </c>
      <c r="O3238" t="s">
        <v>111</v>
      </c>
      <c r="P3238" t="s">
        <v>1246</v>
      </c>
      <c r="Q3238">
        <v>1</v>
      </c>
      <c r="R3238">
        <v>47</v>
      </c>
      <c r="S3238">
        <v>-11</v>
      </c>
      <c r="T3238">
        <v>4</v>
      </c>
      <c r="U3238" t="b">
        <v>0</v>
      </c>
    </row>
    <row r="3239" spans="1:21" x14ac:dyDescent="0.25">
      <c r="A3239" t="s">
        <v>4644</v>
      </c>
      <c r="B3239" t="s">
        <v>4637</v>
      </c>
      <c r="C3239">
        <v>18</v>
      </c>
      <c r="D3239">
        <v>1</v>
      </c>
      <c r="E3239">
        <v>13</v>
      </c>
      <c r="F3239" s="1">
        <v>41292</v>
      </c>
      <c r="G3239" t="s">
        <v>1619</v>
      </c>
      <c r="H3239" t="s">
        <v>67</v>
      </c>
      <c r="I3239" t="s">
        <v>68</v>
      </c>
      <c r="J3239" t="s">
        <v>1089</v>
      </c>
      <c r="K3239" t="s">
        <v>25</v>
      </c>
      <c r="L3239" t="s">
        <v>70</v>
      </c>
      <c r="M3239" t="s">
        <v>38</v>
      </c>
      <c r="N3239" t="s">
        <v>28</v>
      </c>
      <c r="O3239" t="s">
        <v>54</v>
      </c>
      <c r="P3239" t="s">
        <v>164</v>
      </c>
      <c r="Q3239">
        <v>1</v>
      </c>
      <c r="R3239">
        <v>152</v>
      </c>
      <c r="S3239">
        <v>-3</v>
      </c>
      <c r="T3239">
        <v>5</v>
      </c>
      <c r="U3239" t="b">
        <v>0</v>
      </c>
    </row>
    <row r="3240" spans="1:21" x14ac:dyDescent="0.25">
      <c r="A3240" t="s">
        <v>4645</v>
      </c>
      <c r="B3240" t="s">
        <v>4646</v>
      </c>
      <c r="C3240">
        <v>18</v>
      </c>
      <c r="D3240">
        <v>1</v>
      </c>
      <c r="E3240">
        <v>14</v>
      </c>
      <c r="F3240" s="1">
        <v>41657</v>
      </c>
      <c r="G3240" t="s">
        <v>3269</v>
      </c>
      <c r="H3240" t="s">
        <v>61</v>
      </c>
      <c r="I3240" t="s">
        <v>62</v>
      </c>
      <c r="J3240" t="s">
        <v>4647</v>
      </c>
      <c r="K3240" t="s">
        <v>36</v>
      </c>
      <c r="L3240" t="s">
        <v>37</v>
      </c>
      <c r="M3240" t="s">
        <v>38</v>
      </c>
      <c r="N3240" t="s">
        <v>28</v>
      </c>
      <c r="O3240" t="s">
        <v>111</v>
      </c>
      <c r="P3240" t="s">
        <v>4648</v>
      </c>
      <c r="Q3240">
        <v>0</v>
      </c>
      <c r="R3240">
        <v>30</v>
      </c>
      <c r="S3240">
        <v>0</v>
      </c>
      <c r="T3240">
        <v>1</v>
      </c>
      <c r="U3240" t="b">
        <v>0</v>
      </c>
    </row>
    <row r="3241" spans="1:21" x14ac:dyDescent="0.25">
      <c r="A3241" t="s">
        <v>4649</v>
      </c>
      <c r="B3241" t="s">
        <v>4650</v>
      </c>
      <c r="C3241">
        <v>19</v>
      </c>
      <c r="D3241">
        <v>1</v>
      </c>
      <c r="E3241">
        <v>11</v>
      </c>
      <c r="F3241" s="1">
        <v>40562</v>
      </c>
      <c r="G3241" t="s">
        <v>2250</v>
      </c>
      <c r="H3241" t="s">
        <v>44</v>
      </c>
      <c r="I3241" t="s">
        <v>280</v>
      </c>
      <c r="J3241" t="s">
        <v>1517</v>
      </c>
      <c r="K3241" t="s">
        <v>47</v>
      </c>
      <c r="L3241" t="s">
        <v>70</v>
      </c>
      <c r="M3241" t="s">
        <v>98</v>
      </c>
      <c r="N3241" t="s">
        <v>28</v>
      </c>
      <c r="O3241" t="s">
        <v>111</v>
      </c>
      <c r="P3241" t="s">
        <v>418</v>
      </c>
      <c r="Q3241">
        <v>0</v>
      </c>
      <c r="R3241">
        <v>48</v>
      </c>
      <c r="S3241">
        <v>21</v>
      </c>
      <c r="T3241">
        <v>3</v>
      </c>
      <c r="U3241" t="b">
        <v>0</v>
      </c>
    </row>
    <row r="3242" spans="1:21" x14ac:dyDescent="0.25">
      <c r="A3242" t="s">
        <v>4651</v>
      </c>
      <c r="B3242" t="s">
        <v>4650</v>
      </c>
      <c r="C3242">
        <v>19</v>
      </c>
      <c r="D3242">
        <v>1</v>
      </c>
      <c r="E3242">
        <v>11</v>
      </c>
      <c r="F3242" s="1">
        <v>40562</v>
      </c>
      <c r="G3242" t="s">
        <v>2828</v>
      </c>
      <c r="H3242" t="s">
        <v>44</v>
      </c>
      <c r="I3242" t="s">
        <v>178</v>
      </c>
      <c r="J3242" t="s">
        <v>4652</v>
      </c>
      <c r="K3242" t="s">
        <v>47</v>
      </c>
      <c r="L3242" t="s">
        <v>26</v>
      </c>
      <c r="M3242" t="s">
        <v>98</v>
      </c>
      <c r="N3242" t="s">
        <v>28</v>
      </c>
      <c r="O3242" t="s">
        <v>39</v>
      </c>
      <c r="P3242" t="s">
        <v>3319</v>
      </c>
      <c r="Q3242">
        <v>0</v>
      </c>
      <c r="R3242">
        <v>145</v>
      </c>
      <c r="S3242">
        <v>44</v>
      </c>
      <c r="T3242">
        <v>3</v>
      </c>
      <c r="U3242" t="b">
        <v>1</v>
      </c>
    </row>
    <row r="3243" spans="1:21" x14ac:dyDescent="0.25">
      <c r="A3243" t="s">
        <v>4651</v>
      </c>
      <c r="B3243" t="s">
        <v>4650</v>
      </c>
      <c r="C3243">
        <v>19</v>
      </c>
      <c r="D3243">
        <v>1</v>
      </c>
      <c r="E3243">
        <v>11</v>
      </c>
      <c r="F3243" s="1">
        <v>40562</v>
      </c>
      <c r="G3243" t="s">
        <v>2828</v>
      </c>
      <c r="H3243" t="s">
        <v>44</v>
      </c>
      <c r="I3243" t="s">
        <v>178</v>
      </c>
      <c r="J3243" t="s">
        <v>4652</v>
      </c>
      <c r="K3243" t="s">
        <v>47</v>
      </c>
      <c r="L3243" t="s">
        <v>26</v>
      </c>
      <c r="M3243" t="s">
        <v>98</v>
      </c>
      <c r="N3243" t="s">
        <v>28</v>
      </c>
      <c r="O3243" t="s">
        <v>54</v>
      </c>
      <c r="P3243" t="s">
        <v>92</v>
      </c>
      <c r="Q3243">
        <v>0</v>
      </c>
      <c r="R3243">
        <v>48</v>
      </c>
      <c r="S3243">
        <v>8</v>
      </c>
      <c r="T3243">
        <v>3</v>
      </c>
      <c r="U3243" t="b">
        <v>0</v>
      </c>
    </row>
    <row r="3244" spans="1:21" x14ac:dyDescent="0.25">
      <c r="A3244" t="s">
        <v>4653</v>
      </c>
      <c r="B3244" t="s">
        <v>4654</v>
      </c>
      <c r="C3244">
        <v>19</v>
      </c>
      <c r="D3244">
        <v>1</v>
      </c>
      <c r="E3244">
        <v>12</v>
      </c>
      <c r="F3244" s="1">
        <v>40927</v>
      </c>
      <c r="G3244" t="s">
        <v>3857</v>
      </c>
      <c r="H3244" t="s">
        <v>293</v>
      </c>
      <c r="I3244" t="s">
        <v>714</v>
      </c>
      <c r="J3244" t="s">
        <v>715</v>
      </c>
      <c r="K3244" t="s">
        <v>36</v>
      </c>
      <c r="L3244" t="s">
        <v>37</v>
      </c>
      <c r="M3244" t="s">
        <v>38</v>
      </c>
      <c r="N3244" t="s">
        <v>71</v>
      </c>
      <c r="O3244" t="s">
        <v>665</v>
      </c>
      <c r="P3244" t="s">
        <v>4655</v>
      </c>
      <c r="Q3244">
        <v>1</v>
      </c>
      <c r="R3244">
        <v>240</v>
      </c>
      <c r="S3244">
        <v>-535</v>
      </c>
      <c r="T3244">
        <v>3</v>
      </c>
      <c r="U3244" t="b">
        <v>0</v>
      </c>
    </row>
    <row r="3245" spans="1:21" x14ac:dyDescent="0.25">
      <c r="A3245" t="s">
        <v>4653</v>
      </c>
      <c r="B3245" t="s">
        <v>4654</v>
      </c>
      <c r="C3245">
        <v>19</v>
      </c>
      <c r="D3245">
        <v>1</v>
      </c>
      <c r="E3245">
        <v>12</v>
      </c>
      <c r="F3245" s="1">
        <v>40927</v>
      </c>
      <c r="G3245" t="s">
        <v>3857</v>
      </c>
      <c r="H3245" t="s">
        <v>293</v>
      </c>
      <c r="I3245" t="s">
        <v>714</v>
      </c>
      <c r="J3245" t="s">
        <v>715</v>
      </c>
      <c r="K3245" t="s">
        <v>36</v>
      </c>
      <c r="L3245" t="s">
        <v>37</v>
      </c>
      <c r="M3245" t="s">
        <v>38</v>
      </c>
      <c r="N3245" t="s">
        <v>28</v>
      </c>
      <c r="O3245" t="s">
        <v>151</v>
      </c>
      <c r="P3245" t="s">
        <v>4134</v>
      </c>
      <c r="Q3245">
        <v>1</v>
      </c>
      <c r="R3245">
        <v>22</v>
      </c>
      <c r="S3245">
        <v>0</v>
      </c>
      <c r="T3245">
        <v>3</v>
      </c>
      <c r="U3245" t="b">
        <v>0</v>
      </c>
    </row>
    <row r="3246" spans="1:21" x14ac:dyDescent="0.25">
      <c r="A3246" t="s">
        <v>4653</v>
      </c>
      <c r="B3246" t="s">
        <v>4654</v>
      </c>
      <c r="C3246">
        <v>19</v>
      </c>
      <c r="D3246">
        <v>1</v>
      </c>
      <c r="E3246">
        <v>12</v>
      </c>
      <c r="F3246" s="1">
        <v>40927</v>
      </c>
      <c r="G3246" t="s">
        <v>3857</v>
      </c>
      <c r="H3246" t="s">
        <v>293</v>
      </c>
      <c r="I3246" t="s">
        <v>714</v>
      </c>
      <c r="J3246" t="s">
        <v>715</v>
      </c>
      <c r="K3246" t="s">
        <v>36</v>
      </c>
      <c r="L3246" t="s">
        <v>37</v>
      </c>
      <c r="M3246" t="s">
        <v>38</v>
      </c>
      <c r="N3246" t="s">
        <v>28</v>
      </c>
      <c r="O3246" t="s">
        <v>54</v>
      </c>
      <c r="P3246" t="s">
        <v>2880</v>
      </c>
      <c r="Q3246">
        <v>1</v>
      </c>
      <c r="R3246">
        <v>145</v>
      </c>
      <c r="S3246">
        <v>-9</v>
      </c>
      <c r="T3246">
        <v>6</v>
      </c>
      <c r="U3246" t="b">
        <v>1</v>
      </c>
    </row>
    <row r="3247" spans="1:21" x14ac:dyDescent="0.25">
      <c r="A3247" t="s">
        <v>4653</v>
      </c>
      <c r="B3247" t="s">
        <v>4654</v>
      </c>
      <c r="C3247">
        <v>19</v>
      </c>
      <c r="D3247">
        <v>1</v>
      </c>
      <c r="E3247">
        <v>12</v>
      </c>
      <c r="F3247" s="1">
        <v>40927</v>
      </c>
      <c r="G3247" t="s">
        <v>3857</v>
      </c>
      <c r="H3247" t="s">
        <v>293</v>
      </c>
      <c r="I3247" t="s">
        <v>714</v>
      </c>
      <c r="J3247" t="s">
        <v>715</v>
      </c>
      <c r="K3247" t="s">
        <v>36</v>
      </c>
      <c r="L3247" t="s">
        <v>37</v>
      </c>
      <c r="M3247" t="s">
        <v>38</v>
      </c>
      <c r="N3247" t="s">
        <v>28</v>
      </c>
      <c r="O3247" t="s">
        <v>183</v>
      </c>
      <c r="P3247" t="s">
        <v>4656</v>
      </c>
      <c r="Q3247">
        <v>1</v>
      </c>
      <c r="R3247">
        <v>36</v>
      </c>
      <c r="S3247">
        <v>-18</v>
      </c>
      <c r="T3247">
        <v>3</v>
      </c>
      <c r="U3247" t="b">
        <v>1</v>
      </c>
    </row>
    <row r="3248" spans="1:21" x14ac:dyDescent="0.25">
      <c r="A3248" t="s">
        <v>4657</v>
      </c>
      <c r="B3248" t="s">
        <v>4658</v>
      </c>
      <c r="C3248">
        <v>19</v>
      </c>
      <c r="D3248">
        <v>1</v>
      </c>
      <c r="E3248">
        <v>13</v>
      </c>
      <c r="F3248" s="1">
        <v>41293</v>
      </c>
      <c r="G3248" t="s">
        <v>1966</v>
      </c>
      <c r="H3248" t="s">
        <v>33</v>
      </c>
      <c r="I3248" t="s">
        <v>80</v>
      </c>
      <c r="J3248" t="s">
        <v>80</v>
      </c>
      <c r="K3248" t="s">
        <v>36</v>
      </c>
      <c r="L3248" t="s">
        <v>26</v>
      </c>
      <c r="M3248" t="s">
        <v>27</v>
      </c>
      <c r="N3248" t="s">
        <v>71</v>
      </c>
      <c r="O3248" t="s">
        <v>295</v>
      </c>
      <c r="P3248" t="s">
        <v>676</v>
      </c>
      <c r="Q3248">
        <v>0</v>
      </c>
      <c r="R3248">
        <v>39</v>
      </c>
      <c r="S3248">
        <v>9</v>
      </c>
      <c r="T3248">
        <v>1</v>
      </c>
      <c r="U3248" t="b">
        <v>1</v>
      </c>
    </row>
    <row r="3249" spans="1:21" x14ac:dyDescent="0.25">
      <c r="A3249" t="s">
        <v>4659</v>
      </c>
      <c r="B3249" t="s">
        <v>4658</v>
      </c>
      <c r="C3249">
        <v>19</v>
      </c>
      <c r="D3249">
        <v>1</v>
      </c>
      <c r="E3249">
        <v>13</v>
      </c>
      <c r="F3249" s="1">
        <v>41293</v>
      </c>
      <c r="G3249" t="s">
        <v>388</v>
      </c>
      <c r="H3249" t="s">
        <v>120</v>
      </c>
      <c r="I3249" t="s">
        <v>778</v>
      </c>
      <c r="J3249" t="s">
        <v>778</v>
      </c>
      <c r="K3249" t="s">
        <v>47</v>
      </c>
      <c r="L3249" t="s">
        <v>70</v>
      </c>
      <c r="M3249" t="s">
        <v>38</v>
      </c>
      <c r="N3249" t="s">
        <v>28</v>
      </c>
      <c r="O3249" t="s">
        <v>90</v>
      </c>
      <c r="P3249" t="s">
        <v>903</v>
      </c>
      <c r="Q3249">
        <v>0</v>
      </c>
      <c r="R3249">
        <v>1629</v>
      </c>
      <c r="S3249">
        <v>619</v>
      </c>
      <c r="T3249">
        <v>3</v>
      </c>
      <c r="U3249" t="b">
        <v>0</v>
      </c>
    </row>
    <row r="3250" spans="1:21" x14ac:dyDescent="0.25">
      <c r="A3250" t="s">
        <v>4660</v>
      </c>
      <c r="B3250" t="s">
        <v>4658</v>
      </c>
      <c r="C3250">
        <v>19</v>
      </c>
      <c r="D3250">
        <v>1</v>
      </c>
      <c r="E3250">
        <v>13</v>
      </c>
      <c r="F3250" s="1">
        <v>41293</v>
      </c>
      <c r="G3250" t="s">
        <v>4661</v>
      </c>
      <c r="H3250" t="s">
        <v>33</v>
      </c>
      <c r="I3250" t="s">
        <v>266</v>
      </c>
      <c r="J3250" t="s">
        <v>331</v>
      </c>
      <c r="K3250" t="s">
        <v>36</v>
      </c>
      <c r="L3250" t="s">
        <v>70</v>
      </c>
      <c r="M3250" t="s">
        <v>27</v>
      </c>
      <c r="N3250" t="s">
        <v>28</v>
      </c>
      <c r="O3250" t="s">
        <v>39</v>
      </c>
      <c r="P3250" t="s">
        <v>704</v>
      </c>
      <c r="Q3250">
        <v>0</v>
      </c>
      <c r="R3250">
        <v>15</v>
      </c>
      <c r="S3250">
        <v>4</v>
      </c>
      <c r="T3250">
        <v>3</v>
      </c>
      <c r="U3250" t="b">
        <v>0</v>
      </c>
    </row>
    <row r="3251" spans="1:21" x14ac:dyDescent="0.25">
      <c r="A3251" t="s">
        <v>4660</v>
      </c>
      <c r="B3251" t="s">
        <v>4658</v>
      </c>
      <c r="C3251">
        <v>19</v>
      </c>
      <c r="D3251">
        <v>1</v>
      </c>
      <c r="E3251">
        <v>13</v>
      </c>
      <c r="F3251" s="1">
        <v>41293</v>
      </c>
      <c r="G3251" t="s">
        <v>4661</v>
      </c>
      <c r="H3251" t="s">
        <v>33</v>
      </c>
      <c r="I3251" t="s">
        <v>266</v>
      </c>
      <c r="J3251" t="s">
        <v>331</v>
      </c>
      <c r="K3251" t="s">
        <v>36</v>
      </c>
      <c r="L3251" t="s">
        <v>70</v>
      </c>
      <c r="M3251" t="s">
        <v>27</v>
      </c>
      <c r="N3251" t="s">
        <v>28</v>
      </c>
      <c r="O3251" t="s">
        <v>54</v>
      </c>
      <c r="P3251" t="s">
        <v>1115</v>
      </c>
      <c r="Q3251">
        <v>0</v>
      </c>
      <c r="R3251">
        <v>184</v>
      </c>
      <c r="S3251">
        <v>33</v>
      </c>
      <c r="T3251">
        <v>1</v>
      </c>
      <c r="U3251" t="b">
        <v>1</v>
      </c>
    </row>
    <row r="3252" spans="1:21" x14ac:dyDescent="0.25">
      <c r="A3252" t="s">
        <v>4662</v>
      </c>
      <c r="B3252" t="s">
        <v>4663</v>
      </c>
      <c r="C3252">
        <v>20</v>
      </c>
      <c r="D3252">
        <v>1</v>
      </c>
      <c r="E3252">
        <v>11</v>
      </c>
      <c r="F3252" s="1">
        <v>40563</v>
      </c>
      <c r="G3252" t="s">
        <v>3308</v>
      </c>
      <c r="H3252" t="s">
        <v>61</v>
      </c>
      <c r="I3252" t="s">
        <v>108</v>
      </c>
      <c r="J3252" t="s">
        <v>4664</v>
      </c>
      <c r="K3252" t="s">
        <v>36</v>
      </c>
      <c r="L3252" t="s">
        <v>37</v>
      </c>
      <c r="M3252" t="s">
        <v>38</v>
      </c>
      <c r="N3252" t="s">
        <v>28</v>
      </c>
      <c r="O3252" t="s">
        <v>48</v>
      </c>
      <c r="P3252" t="s">
        <v>191</v>
      </c>
      <c r="Q3252">
        <v>0</v>
      </c>
      <c r="R3252">
        <v>58</v>
      </c>
      <c r="S3252">
        <v>8</v>
      </c>
      <c r="T3252">
        <v>2</v>
      </c>
      <c r="U3252" t="b">
        <v>1</v>
      </c>
    </row>
    <row r="3253" spans="1:21" x14ac:dyDescent="0.25">
      <c r="A3253" t="s">
        <v>4665</v>
      </c>
      <c r="B3253" t="s">
        <v>4666</v>
      </c>
      <c r="C3253">
        <v>20</v>
      </c>
      <c r="D3253">
        <v>1</v>
      </c>
      <c r="E3253">
        <v>12</v>
      </c>
      <c r="F3253" s="1">
        <v>40928</v>
      </c>
      <c r="G3253" t="s">
        <v>4667</v>
      </c>
      <c r="H3253" t="s">
        <v>67</v>
      </c>
      <c r="I3253" t="s">
        <v>68</v>
      </c>
      <c r="J3253" t="s">
        <v>1775</v>
      </c>
      <c r="K3253" t="s">
        <v>25</v>
      </c>
      <c r="L3253" t="s">
        <v>37</v>
      </c>
      <c r="M3253" t="s">
        <v>98</v>
      </c>
      <c r="N3253" t="s">
        <v>28</v>
      </c>
      <c r="O3253" t="s">
        <v>39</v>
      </c>
      <c r="P3253" t="s">
        <v>87</v>
      </c>
      <c r="Q3253">
        <v>0</v>
      </c>
      <c r="R3253">
        <v>18</v>
      </c>
      <c r="S3253">
        <v>3</v>
      </c>
      <c r="T3253">
        <v>2</v>
      </c>
      <c r="U3253" t="b">
        <v>1</v>
      </c>
    </row>
    <row r="3254" spans="1:21" x14ac:dyDescent="0.25">
      <c r="A3254" t="s">
        <v>4668</v>
      </c>
      <c r="B3254" t="s">
        <v>4666</v>
      </c>
      <c r="C3254">
        <v>20</v>
      </c>
      <c r="D3254">
        <v>1</v>
      </c>
      <c r="E3254">
        <v>12</v>
      </c>
      <c r="F3254" s="1">
        <v>40928</v>
      </c>
      <c r="G3254" t="s">
        <v>2553</v>
      </c>
      <c r="H3254" t="s">
        <v>67</v>
      </c>
      <c r="I3254" t="s">
        <v>68</v>
      </c>
      <c r="J3254" t="s">
        <v>486</v>
      </c>
      <c r="K3254" t="s">
        <v>25</v>
      </c>
      <c r="L3254" t="s">
        <v>70</v>
      </c>
      <c r="M3254" t="s">
        <v>38</v>
      </c>
      <c r="N3254" t="s">
        <v>71</v>
      </c>
      <c r="O3254" t="s">
        <v>295</v>
      </c>
      <c r="P3254" t="s">
        <v>3067</v>
      </c>
      <c r="Q3254">
        <v>1</v>
      </c>
      <c r="R3254">
        <v>70</v>
      </c>
      <c r="S3254">
        <v>-271</v>
      </c>
      <c r="T3254">
        <v>7</v>
      </c>
      <c r="U3254" t="b">
        <v>1</v>
      </c>
    </row>
    <row r="3255" spans="1:21" x14ac:dyDescent="0.25">
      <c r="A3255" t="s">
        <v>4669</v>
      </c>
      <c r="B3255" t="s">
        <v>4670</v>
      </c>
      <c r="C3255">
        <v>20</v>
      </c>
      <c r="D3255">
        <v>1</v>
      </c>
      <c r="E3255">
        <v>14</v>
      </c>
      <c r="F3255" s="1">
        <v>41659</v>
      </c>
      <c r="G3255" t="s">
        <v>937</v>
      </c>
      <c r="H3255" t="s">
        <v>120</v>
      </c>
      <c r="I3255" t="s">
        <v>121</v>
      </c>
      <c r="J3255" t="s">
        <v>4671</v>
      </c>
      <c r="K3255" t="s">
        <v>47</v>
      </c>
      <c r="L3255" t="s">
        <v>70</v>
      </c>
      <c r="M3255" t="s">
        <v>27</v>
      </c>
      <c r="N3255" t="s">
        <v>28</v>
      </c>
      <c r="O3255" t="s">
        <v>48</v>
      </c>
      <c r="P3255" t="s">
        <v>970</v>
      </c>
      <c r="Q3255">
        <v>0</v>
      </c>
      <c r="R3255">
        <v>193</v>
      </c>
      <c r="S3255">
        <v>73</v>
      </c>
      <c r="T3255">
        <v>6</v>
      </c>
      <c r="U3255" t="b">
        <v>1</v>
      </c>
    </row>
    <row r="3256" spans="1:21" x14ac:dyDescent="0.25">
      <c r="A3256" t="s">
        <v>4672</v>
      </c>
      <c r="B3256" t="s">
        <v>4670</v>
      </c>
      <c r="C3256">
        <v>20</v>
      </c>
      <c r="D3256">
        <v>1</v>
      </c>
      <c r="E3256">
        <v>14</v>
      </c>
      <c r="F3256" s="1">
        <v>41659</v>
      </c>
      <c r="G3256" t="s">
        <v>4673</v>
      </c>
      <c r="H3256" t="s">
        <v>61</v>
      </c>
      <c r="I3256" t="s">
        <v>450</v>
      </c>
      <c r="J3256" t="s">
        <v>4217</v>
      </c>
      <c r="K3256" t="s">
        <v>36</v>
      </c>
      <c r="L3256" t="s">
        <v>37</v>
      </c>
      <c r="M3256" t="s">
        <v>27</v>
      </c>
      <c r="N3256" t="s">
        <v>71</v>
      </c>
      <c r="O3256" t="s">
        <v>74</v>
      </c>
      <c r="P3256" t="s">
        <v>2148</v>
      </c>
      <c r="Q3256">
        <v>0</v>
      </c>
      <c r="R3256">
        <v>597</v>
      </c>
      <c r="S3256">
        <v>93</v>
      </c>
      <c r="T3256">
        <v>4</v>
      </c>
      <c r="U3256" t="b">
        <v>1</v>
      </c>
    </row>
    <row r="3257" spans="1:21" x14ac:dyDescent="0.25">
      <c r="A3257" t="s">
        <v>4672</v>
      </c>
      <c r="B3257" t="s">
        <v>4670</v>
      </c>
      <c r="C3257">
        <v>20</v>
      </c>
      <c r="D3257">
        <v>1</v>
      </c>
      <c r="E3257">
        <v>14</v>
      </c>
      <c r="F3257" s="1">
        <v>41659</v>
      </c>
      <c r="G3257" t="s">
        <v>4673</v>
      </c>
      <c r="H3257" t="s">
        <v>61</v>
      </c>
      <c r="I3257" t="s">
        <v>450</v>
      </c>
      <c r="J3257" t="s">
        <v>4217</v>
      </c>
      <c r="K3257" t="s">
        <v>36</v>
      </c>
      <c r="L3257" t="s">
        <v>37</v>
      </c>
      <c r="M3257" t="s">
        <v>27</v>
      </c>
      <c r="N3257" t="s">
        <v>28</v>
      </c>
      <c r="O3257" t="s">
        <v>39</v>
      </c>
      <c r="P3257" t="s">
        <v>864</v>
      </c>
      <c r="Q3257">
        <v>0</v>
      </c>
      <c r="R3257">
        <v>13</v>
      </c>
      <c r="S3257">
        <v>0</v>
      </c>
      <c r="T3257">
        <v>2</v>
      </c>
      <c r="U3257" t="b">
        <v>1</v>
      </c>
    </row>
    <row r="3258" spans="1:21" x14ac:dyDescent="0.25">
      <c r="A3258" t="s">
        <v>4674</v>
      </c>
      <c r="B3258" t="s">
        <v>4670</v>
      </c>
      <c r="C3258">
        <v>20</v>
      </c>
      <c r="D3258">
        <v>1</v>
      </c>
      <c r="E3258">
        <v>14</v>
      </c>
      <c r="F3258" s="1">
        <v>41659</v>
      </c>
      <c r="G3258" t="s">
        <v>4675</v>
      </c>
      <c r="H3258" t="s">
        <v>33</v>
      </c>
      <c r="I3258" t="s">
        <v>528</v>
      </c>
      <c r="J3258" t="s">
        <v>1250</v>
      </c>
      <c r="K3258" t="s">
        <v>36</v>
      </c>
      <c r="L3258" t="s">
        <v>37</v>
      </c>
      <c r="M3258" t="s">
        <v>38</v>
      </c>
      <c r="N3258" t="s">
        <v>28</v>
      </c>
      <c r="O3258" t="s">
        <v>39</v>
      </c>
      <c r="P3258" t="s">
        <v>1289</v>
      </c>
      <c r="Q3258">
        <v>0</v>
      </c>
      <c r="R3258">
        <v>27</v>
      </c>
      <c r="S3258">
        <v>4</v>
      </c>
      <c r="T3258">
        <v>1</v>
      </c>
      <c r="U3258" t="b">
        <v>0</v>
      </c>
    </row>
    <row r="3259" spans="1:21" x14ac:dyDescent="0.25">
      <c r="A3259" t="s">
        <v>4674</v>
      </c>
      <c r="B3259" t="s">
        <v>4670</v>
      </c>
      <c r="C3259">
        <v>20</v>
      </c>
      <c r="D3259">
        <v>1</v>
      </c>
      <c r="E3259">
        <v>14</v>
      </c>
      <c r="F3259" s="1">
        <v>41659</v>
      </c>
      <c r="G3259" t="s">
        <v>4675</v>
      </c>
      <c r="H3259" t="s">
        <v>33</v>
      </c>
      <c r="I3259" t="s">
        <v>528</v>
      </c>
      <c r="J3259" t="s">
        <v>1250</v>
      </c>
      <c r="K3259" t="s">
        <v>36</v>
      </c>
      <c r="L3259" t="s">
        <v>37</v>
      </c>
      <c r="M3259" t="s">
        <v>38</v>
      </c>
      <c r="N3259" t="s">
        <v>28</v>
      </c>
      <c r="O3259" t="s">
        <v>111</v>
      </c>
      <c r="P3259" t="s">
        <v>2610</v>
      </c>
      <c r="Q3259">
        <v>0</v>
      </c>
      <c r="R3259">
        <v>139</v>
      </c>
      <c r="S3259">
        <v>14</v>
      </c>
      <c r="T3259">
        <v>3</v>
      </c>
      <c r="U3259" t="b">
        <v>0</v>
      </c>
    </row>
    <row r="3260" spans="1:21" x14ac:dyDescent="0.25">
      <c r="A3260" t="s">
        <v>4676</v>
      </c>
      <c r="B3260" t="s">
        <v>4670</v>
      </c>
      <c r="C3260">
        <v>20</v>
      </c>
      <c r="D3260">
        <v>1</v>
      </c>
      <c r="E3260">
        <v>14</v>
      </c>
      <c r="F3260" s="1">
        <v>41659</v>
      </c>
      <c r="G3260" t="s">
        <v>4677</v>
      </c>
      <c r="H3260" t="s">
        <v>44</v>
      </c>
      <c r="I3260" t="s">
        <v>460</v>
      </c>
      <c r="J3260" t="s">
        <v>1646</v>
      </c>
      <c r="K3260" t="s">
        <v>47</v>
      </c>
      <c r="L3260" t="s">
        <v>37</v>
      </c>
      <c r="M3260" t="s">
        <v>38</v>
      </c>
      <c r="N3260" t="s">
        <v>28</v>
      </c>
      <c r="O3260" t="s">
        <v>54</v>
      </c>
      <c r="P3260" t="s">
        <v>1545</v>
      </c>
      <c r="Q3260">
        <v>0</v>
      </c>
      <c r="R3260">
        <v>253</v>
      </c>
      <c r="S3260">
        <v>-63</v>
      </c>
      <c r="T3260">
        <v>2</v>
      </c>
      <c r="U3260" t="b">
        <v>0</v>
      </c>
    </row>
    <row r="3261" spans="1:21" x14ac:dyDescent="0.25">
      <c r="A3261" t="s">
        <v>4676</v>
      </c>
      <c r="B3261" t="s">
        <v>4670</v>
      </c>
      <c r="C3261">
        <v>20</v>
      </c>
      <c r="D3261">
        <v>1</v>
      </c>
      <c r="E3261">
        <v>14</v>
      </c>
      <c r="F3261" s="1">
        <v>41659</v>
      </c>
      <c r="G3261" t="s">
        <v>4677</v>
      </c>
      <c r="H3261" t="s">
        <v>44</v>
      </c>
      <c r="I3261" t="s">
        <v>460</v>
      </c>
      <c r="J3261" t="s">
        <v>1646</v>
      </c>
      <c r="K3261" t="s">
        <v>47</v>
      </c>
      <c r="L3261" t="s">
        <v>37</v>
      </c>
      <c r="M3261" t="s">
        <v>38</v>
      </c>
      <c r="N3261" t="s">
        <v>28</v>
      </c>
      <c r="O3261" t="s">
        <v>54</v>
      </c>
      <c r="P3261" t="s">
        <v>673</v>
      </c>
      <c r="Q3261">
        <v>0</v>
      </c>
      <c r="R3261">
        <v>565</v>
      </c>
      <c r="S3261">
        <v>66</v>
      </c>
      <c r="T3261">
        <v>7</v>
      </c>
      <c r="U3261" t="b">
        <v>1</v>
      </c>
    </row>
    <row r="3262" spans="1:21" x14ac:dyDescent="0.25">
      <c r="A3262" t="s">
        <v>4678</v>
      </c>
      <c r="B3262" t="s">
        <v>4670</v>
      </c>
      <c r="C3262">
        <v>20</v>
      </c>
      <c r="D3262">
        <v>1</v>
      </c>
      <c r="E3262">
        <v>14</v>
      </c>
      <c r="F3262" s="1">
        <v>41659</v>
      </c>
      <c r="G3262" t="s">
        <v>249</v>
      </c>
      <c r="H3262" t="s">
        <v>61</v>
      </c>
      <c r="I3262" t="s">
        <v>450</v>
      </c>
      <c r="J3262" t="s">
        <v>532</v>
      </c>
      <c r="K3262" t="s">
        <v>36</v>
      </c>
      <c r="L3262" t="s">
        <v>37</v>
      </c>
      <c r="M3262" t="s">
        <v>38</v>
      </c>
      <c r="N3262" t="s">
        <v>56</v>
      </c>
      <c r="O3262" t="s">
        <v>185</v>
      </c>
      <c r="P3262" t="s">
        <v>2927</v>
      </c>
      <c r="Q3262">
        <v>0</v>
      </c>
      <c r="R3262">
        <v>643</v>
      </c>
      <c r="S3262">
        <v>-45</v>
      </c>
      <c r="T3262">
        <v>2</v>
      </c>
      <c r="U3262" t="b">
        <v>0</v>
      </c>
    </row>
    <row r="3263" spans="1:21" x14ac:dyDescent="0.25">
      <c r="A3263" t="s">
        <v>4679</v>
      </c>
      <c r="B3263" t="s">
        <v>4680</v>
      </c>
      <c r="C3263">
        <v>21</v>
      </c>
      <c r="D3263">
        <v>1</v>
      </c>
      <c r="E3263">
        <v>11</v>
      </c>
      <c r="F3263" s="1">
        <v>40564</v>
      </c>
      <c r="G3263" t="s">
        <v>536</v>
      </c>
      <c r="H3263" t="s">
        <v>33</v>
      </c>
      <c r="I3263" t="s">
        <v>34</v>
      </c>
      <c r="J3263" t="s">
        <v>2855</v>
      </c>
      <c r="K3263" t="s">
        <v>36</v>
      </c>
      <c r="L3263" t="s">
        <v>37</v>
      </c>
      <c r="M3263" t="s">
        <v>38</v>
      </c>
      <c r="N3263" t="s">
        <v>56</v>
      </c>
      <c r="O3263" t="s">
        <v>81</v>
      </c>
      <c r="P3263" t="s">
        <v>4681</v>
      </c>
      <c r="Q3263">
        <v>0</v>
      </c>
      <c r="R3263">
        <v>495</v>
      </c>
      <c r="S3263">
        <v>233</v>
      </c>
      <c r="T3263">
        <v>2</v>
      </c>
      <c r="U3263" t="b">
        <v>0</v>
      </c>
    </row>
    <row r="3264" spans="1:21" x14ac:dyDescent="0.25">
      <c r="A3264" t="s">
        <v>4682</v>
      </c>
      <c r="B3264" t="s">
        <v>4683</v>
      </c>
      <c r="C3264">
        <v>21</v>
      </c>
      <c r="D3264">
        <v>1</v>
      </c>
      <c r="E3264">
        <v>13</v>
      </c>
      <c r="F3264" s="1">
        <v>41295</v>
      </c>
      <c r="G3264" t="s">
        <v>240</v>
      </c>
      <c r="H3264" t="s">
        <v>23</v>
      </c>
      <c r="I3264" t="s">
        <v>24</v>
      </c>
      <c r="J3264" t="s">
        <v>24</v>
      </c>
      <c r="K3264" t="s">
        <v>25</v>
      </c>
      <c r="L3264" t="s">
        <v>70</v>
      </c>
      <c r="M3264" t="s">
        <v>38</v>
      </c>
      <c r="N3264" t="s">
        <v>28</v>
      </c>
      <c r="O3264" t="s">
        <v>39</v>
      </c>
      <c r="P3264" t="s">
        <v>794</v>
      </c>
      <c r="Q3264">
        <v>1</v>
      </c>
      <c r="R3264">
        <v>46</v>
      </c>
      <c r="S3264">
        <v>-40</v>
      </c>
      <c r="T3264">
        <v>7</v>
      </c>
      <c r="U3264" t="b">
        <v>0</v>
      </c>
    </row>
    <row r="3265" spans="1:21" x14ac:dyDescent="0.25">
      <c r="A3265" t="s">
        <v>4684</v>
      </c>
      <c r="B3265" t="s">
        <v>4685</v>
      </c>
      <c r="C3265">
        <v>21</v>
      </c>
      <c r="D3265">
        <v>1</v>
      </c>
      <c r="E3265">
        <v>14</v>
      </c>
      <c r="F3265" s="1">
        <v>41660</v>
      </c>
      <c r="G3265" t="s">
        <v>1982</v>
      </c>
      <c r="H3265" t="s">
        <v>33</v>
      </c>
      <c r="I3265" t="s">
        <v>266</v>
      </c>
      <c r="J3265" t="s">
        <v>289</v>
      </c>
      <c r="K3265" t="s">
        <v>36</v>
      </c>
      <c r="L3265" t="s">
        <v>70</v>
      </c>
      <c r="M3265" t="s">
        <v>98</v>
      </c>
      <c r="N3265" t="s">
        <v>71</v>
      </c>
      <c r="O3265" t="s">
        <v>74</v>
      </c>
      <c r="P3265" t="s">
        <v>3145</v>
      </c>
      <c r="Q3265">
        <v>0</v>
      </c>
      <c r="R3265">
        <v>355</v>
      </c>
      <c r="S3265">
        <v>31</v>
      </c>
      <c r="T3265">
        <v>3</v>
      </c>
      <c r="U3265" t="b">
        <v>0</v>
      </c>
    </row>
    <row r="3266" spans="1:21" x14ac:dyDescent="0.25">
      <c r="A3266" t="s">
        <v>4684</v>
      </c>
      <c r="B3266" t="s">
        <v>4685</v>
      </c>
      <c r="C3266">
        <v>21</v>
      </c>
      <c r="D3266">
        <v>1</v>
      </c>
      <c r="E3266">
        <v>14</v>
      </c>
      <c r="F3266" s="1">
        <v>41660</v>
      </c>
      <c r="G3266" t="s">
        <v>1982</v>
      </c>
      <c r="H3266" t="s">
        <v>33</v>
      </c>
      <c r="I3266" t="s">
        <v>266</v>
      </c>
      <c r="J3266" t="s">
        <v>289</v>
      </c>
      <c r="K3266" t="s">
        <v>36</v>
      </c>
      <c r="L3266" t="s">
        <v>70</v>
      </c>
      <c r="M3266" t="s">
        <v>98</v>
      </c>
      <c r="N3266" t="s">
        <v>28</v>
      </c>
      <c r="O3266" t="s">
        <v>183</v>
      </c>
      <c r="P3266" t="s">
        <v>2398</v>
      </c>
      <c r="Q3266">
        <v>0</v>
      </c>
      <c r="R3266">
        <v>22</v>
      </c>
      <c r="S3266">
        <v>1</v>
      </c>
      <c r="T3266">
        <v>1</v>
      </c>
      <c r="U3266" t="b">
        <v>1</v>
      </c>
    </row>
    <row r="3267" spans="1:21" x14ac:dyDescent="0.25">
      <c r="A3267" t="s">
        <v>4686</v>
      </c>
      <c r="B3267" t="s">
        <v>4685</v>
      </c>
      <c r="C3267">
        <v>21</v>
      </c>
      <c r="D3267">
        <v>1</v>
      </c>
      <c r="E3267">
        <v>14</v>
      </c>
      <c r="F3267" s="1">
        <v>41660</v>
      </c>
      <c r="G3267" t="s">
        <v>107</v>
      </c>
      <c r="H3267" t="s">
        <v>61</v>
      </c>
      <c r="I3267" t="s">
        <v>115</v>
      </c>
      <c r="J3267" t="s">
        <v>3038</v>
      </c>
      <c r="K3267" t="s">
        <v>36</v>
      </c>
      <c r="L3267" t="s">
        <v>37</v>
      </c>
      <c r="M3267" t="s">
        <v>27</v>
      </c>
      <c r="N3267" t="s">
        <v>28</v>
      </c>
      <c r="O3267" t="s">
        <v>39</v>
      </c>
      <c r="P3267" t="s">
        <v>1180</v>
      </c>
      <c r="Q3267">
        <v>0</v>
      </c>
      <c r="R3267">
        <v>44</v>
      </c>
      <c r="S3267">
        <v>14</v>
      </c>
      <c r="T3267">
        <v>6</v>
      </c>
      <c r="U3267" t="b">
        <v>0</v>
      </c>
    </row>
    <row r="3268" spans="1:21" x14ac:dyDescent="0.25">
      <c r="A3268" t="s">
        <v>4686</v>
      </c>
      <c r="B3268" t="s">
        <v>4685</v>
      </c>
      <c r="C3268">
        <v>21</v>
      </c>
      <c r="D3268">
        <v>1</v>
      </c>
      <c r="E3268">
        <v>14</v>
      </c>
      <c r="F3268" s="1">
        <v>41660</v>
      </c>
      <c r="G3268" t="s">
        <v>107</v>
      </c>
      <c r="H3268" t="s">
        <v>61</v>
      </c>
      <c r="I3268" t="s">
        <v>115</v>
      </c>
      <c r="J3268" t="s">
        <v>3038</v>
      </c>
      <c r="K3268" t="s">
        <v>36</v>
      </c>
      <c r="L3268" t="s">
        <v>37</v>
      </c>
      <c r="M3268" t="s">
        <v>27</v>
      </c>
      <c r="N3268" t="s">
        <v>28</v>
      </c>
      <c r="O3268" t="s">
        <v>111</v>
      </c>
      <c r="P3268" t="s">
        <v>1082</v>
      </c>
      <c r="Q3268">
        <v>0</v>
      </c>
      <c r="R3268">
        <v>25</v>
      </c>
      <c r="S3268">
        <v>12</v>
      </c>
      <c r="T3268">
        <v>2</v>
      </c>
      <c r="U3268" t="b">
        <v>0</v>
      </c>
    </row>
    <row r="3269" spans="1:21" x14ac:dyDescent="0.25">
      <c r="A3269" t="s">
        <v>4686</v>
      </c>
      <c r="B3269" t="s">
        <v>4685</v>
      </c>
      <c r="C3269">
        <v>21</v>
      </c>
      <c r="D3269">
        <v>1</v>
      </c>
      <c r="E3269">
        <v>14</v>
      </c>
      <c r="F3269" s="1">
        <v>41660</v>
      </c>
      <c r="G3269" t="s">
        <v>107</v>
      </c>
      <c r="H3269" t="s">
        <v>61</v>
      </c>
      <c r="I3269" t="s">
        <v>115</v>
      </c>
      <c r="J3269" t="s">
        <v>3038</v>
      </c>
      <c r="K3269" t="s">
        <v>36</v>
      </c>
      <c r="L3269" t="s">
        <v>37</v>
      </c>
      <c r="M3269" t="s">
        <v>27</v>
      </c>
      <c r="N3269" t="s">
        <v>56</v>
      </c>
      <c r="O3269" t="s">
        <v>81</v>
      </c>
      <c r="P3269" t="s">
        <v>4687</v>
      </c>
      <c r="Q3269">
        <v>0</v>
      </c>
      <c r="R3269">
        <v>192</v>
      </c>
      <c r="S3269">
        <v>90</v>
      </c>
      <c r="T3269">
        <v>6</v>
      </c>
      <c r="U3269" t="b">
        <v>1</v>
      </c>
    </row>
    <row r="3270" spans="1:21" x14ac:dyDescent="0.25">
      <c r="A3270" t="s">
        <v>4688</v>
      </c>
      <c r="B3270" t="s">
        <v>4685</v>
      </c>
      <c r="C3270">
        <v>21</v>
      </c>
      <c r="D3270">
        <v>1</v>
      </c>
      <c r="E3270">
        <v>14</v>
      </c>
      <c r="F3270" s="1">
        <v>41660</v>
      </c>
      <c r="G3270" t="s">
        <v>734</v>
      </c>
      <c r="H3270" t="s">
        <v>33</v>
      </c>
      <c r="I3270" t="s">
        <v>34</v>
      </c>
      <c r="J3270" t="s">
        <v>1390</v>
      </c>
      <c r="K3270" t="s">
        <v>36</v>
      </c>
      <c r="L3270" t="s">
        <v>37</v>
      </c>
      <c r="M3270" t="s">
        <v>98</v>
      </c>
      <c r="N3270" t="s">
        <v>28</v>
      </c>
      <c r="O3270" t="s">
        <v>227</v>
      </c>
      <c r="P3270" t="s">
        <v>4172</v>
      </c>
      <c r="Q3270">
        <v>0</v>
      </c>
      <c r="R3270">
        <v>62</v>
      </c>
      <c r="S3270">
        <v>6</v>
      </c>
      <c r="T3270">
        <v>6</v>
      </c>
      <c r="U3270" t="b">
        <v>1</v>
      </c>
    </row>
    <row r="3271" spans="1:21" x14ac:dyDescent="0.25">
      <c r="A3271" t="s">
        <v>4689</v>
      </c>
      <c r="B3271" t="s">
        <v>4685</v>
      </c>
      <c r="C3271">
        <v>21</v>
      </c>
      <c r="D3271">
        <v>1</v>
      </c>
      <c r="E3271">
        <v>14</v>
      </c>
      <c r="F3271" s="1">
        <v>41660</v>
      </c>
      <c r="G3271" t="s">
        <v>2900</v>
      </c>
      <c r="H3271" t="s">
        <v>67</v>
      </c>
      <c r="I3271" t="s">
        <v>68</v>
      </c>
      <c r="J3271" t="s">
        <v>3758</v>
      </c>
      <c r="K3271" t="s">
        <v>25</v>
      </c>
      <c r="L3271" t="s">
        <v>70</v>
      </c>
      <c r="M3271" t="s">
        <v>38</v>
      </c>
      <c r="N3271" t="s">
        <v>71</v>
      </c>
      <c r="O3271" t="s">
        <v>665</v>
      </c>
      <c r="P3271" t="s">
        <v>3804</v>
      </c>
      <c r="Q3271">
        <v>0</v>
      </c>
      <c r="R3271">
        <v>1745</v>
      </c>
      <c r="S3271">
        <v>122</v>
      </c>
      <c r="T3271">
        <v>2</v>
      </c>
      <c r="U3271" t="b">
        <v>1</v>
      </c>
    </row>
    <row r="3272" spans="1:21" x14ac:dyDescent="0.25">
      <c r="A3272" t="s">
        <v>4689</v>
      </c>
      <c r="B3272" t="s">
        <v>4685</v>
      </c>
      <c r="C3272">
        <v>21</v>
      </c>
      <c r="D3272">
        <v>1</v>
      </c>
      <c r="E3272">
        <v>14</v>
      </c>
      <c r="F3272" s="1">
        <v>41660</v>
      </c>
      <c r="G3272" t="s">
        <v>2900</v>
      </c>
      <c r="H3272" t="s">
        <v>67</v>
      </c>
      <c r="I3272" t="s">
        <v>68</v>
      </c>
      <c r="J3272" t="s">
        <v>3758</v>
      </c>
      <c r="K3272" t="s">
        <v>25</v>
      </c>
      <c r="L3272" t="s">
        <v>70</v>
      </c>
      <c r="M3272" t="s">
        <v>38</v>
      </c>
      <c r="N3272" t="s">
        <v>28</v>
      </c>
      <c r="O3272" t="s">
        <v>227</v>
      </c>
      <c r="P3272" t="s">
        <v>538</v>
      </c>
      <c r="Q3272">
        <v>0</v>
      </c>
      <c r="R3272">
        <v>17</v>
      </c>
      <c r="S3272">
        <v>2</v>
      </c>
      <c r="T3272">
        <v>2</v>
      </c>
      <c r="U3272" t="b">
        <v>0</v>
      </c>
    </row>
    <row r="3273" spans="1:21" x14ac:dyDescent="0.25">
      <c r="A3273" t="s">
        <v>4689</v>
      </c>
      <c r="B3273" t="s">
        <v>4685</v>
      </c>
      <c r="C3273">
        <v>21</v>
      </c>
      <c r="D3273">
        <v>1</v>
      </c>
      <c r="E3273">
        <v>14</v>
      </c>
      <c r="F3273" s="1">
        <v>41660</v>
      </c>
      <c r="G3273" t="s">
        <v>2900</v>
      </c>
      <c r="H3273" t="s">
        <v>67</v>
      </c>
      <c r="I3273" t="s">
        <v>68</v>
      </c>
      <c r="J3273" t="s">
        <v>3758</v>
      </c>
      <c r="K3273" t="s">
        <v>25</v>
      </c>
      <c r="L3273" t="s">
        <v>70</v>
      </c>
      <c r="M3273" t="s">
        <v>38</v>
      </c>
      <c r="N3273" t="s">
        <v>28</v>
      </c>
      <c r="O3273" t="s">
        <v>54</v>
      </c>
      <c r="P3273" t="s">
        <v>1691</v>
      </c>
      <c r="Q3273">
        <v>0</v>
      </c>
      <c r="R3273">
        <v>147</v>
      </c>
      <c r="S3273">
        <v>44</v>
      </c>
      <c r="T3273">
        <v>3</v>
      </c>
      <c r="U3273" t="b">
        <v>1</v>
      </c>
    </row>
    <row r="3274" spans="1:21" x14ac:dyDescent="0.25">
      <c r="A3274" t="s">
        <v>4689</v>
      </c>
      <c r="B3274" t="s">
        <v>4685</v>
      </c>
      <c r="C3274">
        <v>21</v>
      </c>
      <c r="D3274">
        <v>1</v>
      </c>
      <c r="E3274">
        <v>14</v>
      </c>
      <c r="F3274" s="1">
        <v>41660</v>
      </c>
      <c r="G3274" t="s">
        <v>2900</v>
      </c>
      <c r="H3274" t="s">
        <v>67</v>
      </c>
      <c r="I3274" t="s">
        <v>68</v>
      </c>
      <c r="J3274" t="s">
        <v>3758</v>
      </c>
      <c r="K3274" t="s">
        <v>25</v>
      </c>
      <c r="L3274" t="s">
        <v>70</v>
      </c>
      <c r="M3274" t="s">
        <v>38</v>
      </c>
      <c r="N3274" t="s">
        <v>56</v>
      </c>
      <c r="O3274" t="s">
        <v>57</v>
      </c>
      <c r="P3274" t="s">
        <v>277</v>
      </c>
      <c r="Q3274">
        <v>0</v>
      </c>
      <c r="R3274">
        <v>162</v>
      </c>
      <c r="S3274">
        <v>73</v>
      </c>
      <c r="T3274">
        <v>2</v>
      </c>
      <c r="U3274" t="b">
        <v>0</v>
      </c>
    </row>
    <row r="3275" spans="1:21" x14ac:dyDescent="0.25">
      <c r="A3275" t="s">
        <v>4690</v>
      </c>
      <c r="B3275" t="s">
        <v>4685</v>
      </c>
      <c r="C3275">
        <v>21</v>
      </c>
      <c r="D3275">
        <v>1</v>
      </c>
      <c r="E3275">
        <v>14</v>
      </c>
      <c r="F3275" s="1">
        <v>41660</v>
      </c>
      <c r="G3275" t="s">
        <v>603</v>
      </c>
      <c r="H3275" t="s">
        <v>61</v>
      </c>
      <c r="I3275" t="s">
        <v>108</v>
      </c>
      <c r="J3275" t="s">
        <v>4691</v>
      </c>
      <c r="K3275" t="s">
        <v>36</v>
      </c>
      <c r="L3275" t="s">
        <v>37</v>
      </c>
      <c r="M3275" t="s">
        <v>38</v>
      </c>
      <c r="N3275" t="s">
        <v>71</v>
      </c>
      <c r="O3275" t="s">
        <v>74</v>
      </c>
      <c r="P3275" t="s">
        <v>3247</v>
      </c>
      <c r="Q3275">
        <v>0</v>
      </c>
      <c r="R3275">
        <v>101</v>
      </c>
      <c r="S3275">
        <v>23</v>
      </c>
      <c r="T3275">
        <v>2</v>
      </c>
      <c r="U3275" t="b">
        <v>1</v>
      </c>
    </row>
    <row r="3276" spans="1:21" x14ac:dyDescent="0.25">
      <c r="A3276" t="s">
        <v>4692</v>
      </c>
      <c r="B3276" t="s">
        <v>4685</v>
      </c>
      <c r="C3276">
        <v>21</v>
      </c>
      <c r="D3276">
        <v>1</v>
      </c>
      <c r="E3276">
        <v>14</v>
      </c>
      <c r="F3276" s="1">
        <v>41660</v>
      </c>
      <c r="G3276" t="s">
        <v>719</v>
      </c>
      <c r="H3276" t="s">
        <v>33</v>
      </c>
      <c r="I3276" t="s">
        <v>34</v>
      </c>
      <c r="J3276" t="s">
        <v>896</v>
      </c>
      <c r="K3276" t="s">
        <v>36</v>
      </c>
      <c r="L3276" t="s">
        <v>37</v>
      </c>
      <c r="M3276" t="s">
        <v>38</v>
      </c>
      <c r="N3276" t="s">
        <v>28</v>
      </c>
      <c r="O3276" t="s">
        <v>48</v>
      </c>
      <c r="P3276" t="s">
        <v>158</v>
      </c>
      <c r="Q3276">
        <v>0</v>
      </c>
      <c r="R3276">
        <v>121</v>
      </c>
      <c r="S3276">
        <v>41</v>
      </c>
      <c r="T3276">
        <v>4</v>
      </c>
      <c r="U3276" t="b">
        <v>1</v>
      </c>
    </row>
    <row r="3277" spans="1:21" x14ac:dyDescent="0.25">
      <c r="A3277" t="s">
        <v>4692</v>
      </c>
      <c r="B3277" t="s">
        <v>4685</v>
      </c>
      <c r="C3277">
        <v>21</v>
      </c>
      <c r="D3277">
        <v>1</v>
      </c>
      <c r="E3277">
        <v>14</v>
      </c>
      <c r="F3277" s="1">
        <v>41660</v>
      </c>
      <c r="G3277" t="s">
        <v>719</v>
      </c>
      <c r="H3277" t="s">
        <v>33</v>
      </c>
      <c r="I3277" t="s">
        <v>34</v>
      </c>
      <c r="J3277" t="s">
        <v>896</v>
      </c>
      <c r="K3277" t="s">
        <v>36</v>
      </c>
      <c r="L3277" t="s">
        <v>37</v>
      </c>
      <c r="M3277" t="s">
        <v>38</v>
      </c>
      <c r="N3277" t="s">
        <v>28</v>
      </c>
      <c r="O3277" t="s">
        <v>183</v>
      </c>
      <c r="P3277" t="s">
        <v>4693</v>
      </c>
      <c r="Q3277">
        <v>0</v>
      </c>
      <c r="R3277">
        <v>139</v>
      </c>
      <c r="S3277">
        <v>30</v>
      </c>
      <c r="T3277">
        <v>3</v>
      </c>
      <c r="U3277" t="b">
        <v>1</v>
      </c>
    </row>
    <row r="3278" spans="1:21" x14ac:dyDescent="0.25">
      <c r="A3278" t="s">
        <v>4694</v>
      </c>
      <c r="B3278" t="s">
        <v>4685</v>
      </c>
      <c r="C3278">
        <v>21</v>
      </c>
      <c r="D3278">
        <v>1</v>
      </c>
      <c r="E3278">
        <v>14</v>
      </c>
      <c r="F3278" s="1">
        <v>41660</v>
      </c>
      <c r="G3278" t="s">
        <v>1163</v>
      </c>
      <c r="H3278" t="s">
        <v>120</v>
      </c>
      <c r="I3278" t="s">
        <v>209</v>
      </c>
      <c r="J3278" t="s">
        <v>210</v>
      </c>
      <c r="K3278" t="s">
        <v>47</v>
      </c>
      <c r="L3278" t="s">
        <v>70</v>
      </c>
      <c r="M3278" t="s">
        <v>38</v>
      </c>
      <c r="N3278" t="s">
        <v>56</v>
      </c>
      <c r="O3278" t="s">
        <v>57</v>
      </c>
      <c r="P3278" t="s">
        <v>4486</v>
      </c>
      <c r="Q3278">
        <v>0</v>
      </c>
      <c r="R3278">
        <v>557</v>
      </c>
      <c r="S3278">
        <v>111</v>
      </c>
      <c r="T3278">
        <v>2</v>
      </c>
      <c r="U3278" t="b">
        <v>0</v>
      </c>
    </row>
    <row r="3279" spans="1:21" x14ac:dyDescent="0.25">
      <c r="A3279" t="s">
        <v>4695</v>
      </c>
      <c r="B3279" t="s">
        <v>4696</v>
      </c>
      <c r="C3279">
        <v>22</v>
      </c>
      <c r="D3279">
        <v>1</v>
      </c>
      <c r="E3279">
        <v>11</v>
      </c>
      <c r="F3279" s="1">
        <v>40565</v>
      </c>
      <c r="G3279" t="s">
        <v>346</v>
      </c>
      <c r="H3279" t="s">
        <v>215</v>
      </c>
      <c r="I3279" t="s">
        <v>4697</v>
      </c>
      <c r="J3279" t="s">
        <v>4698</v>
      </c>
      <c r="K3279" t="s">
        <v>36</v>
      </c>
      <c r="L3279" t="s">
        <v>26</v>
      </c>
      <c r="M3279" t="s">
        <v>38</v>
      </c>
      <c r="N3279" t="s">
        <v>28</v>
      </c>
      <c r="O3279" t="s">
        <v>39</v>
      </c>
      <c r="P3279" t="s">
        <v>864</v>
      </c>
      <c r="Q3279">
        <v>0</v>
      </c>
      <c r="R3279">
        <v>12</v>
      </c>
      <c r="S3279">
        <v>3</v>
      </c>
      <c r="T3279">
        <v>2</v>
      </c>
      <c r="U3279" t="b">
        <v>1</v>
      </c>
    </row>
    <row r="3280" spans="1:21" x14ac:dyDescent="0.25">
      <c r="A3280" t="s">
        <v>4695</v>
      </c>
      <c r="B3280" t="s">
        <v>4696</v>
      </c>
      <c r="C3280">
        <v>22</v>
      </c>
      <c r="D3280">
        <v>1</v>
      </c>
      <c r="E3280">
        <v>11</v>
      </c>
      <c r="F3280" s="1">
        <v>40565</v>
      </c>
      <c r="G3280" t="s">
        <v>346</v>
      </c>
      <c r="H3280" t="s">
        <v>215</v>
      </c>
      <c r="I3280" t="s">
        <v>4697</v>
      </c>
      <c r="J3280" t="s">
        <v>4698</v>
      </c>
      <c r="K3280" t="s">
        <v>36</v>
      </c>
      <c r="L3280" t="s">
        <v>26</v>
      </c>
      <c r="M3280" t="s">
        <v>38</v>
      </c>
      <c r="N3280" t="s">
        <v>28</v>
      </c>
      <c r="O3280" t="s">
        <v>54</v>
      </c>
      <c r="P3280" t="s">
        <v>786</v>
      </c>
      <c r="Q3280">
        <v>0</v>
      </c>
      <c r="R3280">
        <v>666</v>
      </c>
      <c r="S3280">
        <v>120</v>
      </c>
      <c r="T3280">
        <v>5</v>
      </c>
      <c r="U3280" t="b">
        <v>1</v>
      </c>
    </row>
    <row r="3281" spans="1:21" x14ac:dyDescent="0.25">
      <c r="A3281" t="s">
        <v>4699</v>
      </c>
      <c r="B3281" t="s">
        <v>4696</v>
      </c>
      <c r="C3281">
        <v>22</v>
      </c>
      <c r="D3281">
        <v>1</v>
      </c>
      <c r="E3281">
        <v>11</v>
      </c>
      <c r="F3281" s="1">
        <v>40565</v>
      </c>
      <c r="G3281" t="s">
        <v>2443</v>
      </c>
      <c r="H3281" t="s">
        <v>44</v>
      </c>
      <c r="I3281" t="s">
        <v>849</v>
      </c>
      <c r="J3281" t="s">
        <v>4700</v>
      </c>
      <c r="K3281" t="s">
        <v>47</v>
      </c>
      <c r="L3281" t="s">
        <v>26</v>
      </c>
      <c r="M3281" t="s">
        <v>38</v>
      </c>
      <c r="N3281" t="s">
        <v>71</v>
      </c>
      <c r="O3281" t="s">
        <v>72</v>
      </c>
      <c r="P3281" t="s">
        <v>4701</v>
      </c>
      <c r="Q3281">
        <v>0</v>
      </c>
      <c r="R3281">
        <v>825</v>
      </c>
      <c r="S3281">
        <v>338</v>
      </c>
      <c r="T3281">
        <v>2</v>
      </c>
      <c r="U3281" t="b">
        <v>1</v>
      </c>
    </row>
    <row r="3282" spans="1:21" x14ac:dyDescent="0.25">
      <c r="A3282" t="s">
        <v>4699</v>
      </c>
      <c r="B3282" t="s">
        <v>4696</v>
      </c>
      <c r="C3282">
        <v>22</v>
      </c>
      <c r="D3282">
        <v>1</v>
      </c>
      <c r="E3282">
        <v>11</v>
      </c>
      <c r="F3282" s="1">
        <v>40565</v>
      </c>
      <c r="G3282" t="s">
        <v>2443</v>
      </c>
      <c r="H3282" t="s">
        <v>44</v>
      </c>
      <c r="I3282" t="s">
        <v>849</v>
      </c>
      <c r="J3282" t="s">
        <v>4700</v>
      </c>
      <c r="K3282" t="s">
        <v>47</v>
      </c>
      <c r="L3282" t="s">
        <v>26</v>
      </c>
      <c r="M3282" t="s">
        <v>38</v>
      </c>
      <c r="N3282" t="s">
        <v>28</v>
      </c>
      <c r="O3282" t="s">
        <v>48</v>
      </c>
      <c r="P3282" t="s">
        <v>3644</v>
      </c>
      <c r="Q3282">
        <v>0</v>
      </c>
      <c r="R3282">
        <v>54</v>
      </c>
      <c r="S3282">
        <v>12</v>
      </c>
      <c r="T3282">
        <v>1</v>
      </c>
      <c r="U3282" t="b">
        <v>1</v>
      </c>
    </row>
    <row r="3283" spans="1:21" x14ac:dyDescent="0.25">
      <c r="A3283" t="s">
        <v>4699</v>
      </c>
      <c r="B3283" t="s">
        <v>4696</v>
      </c>
      <c r="C3283">
        <v>22</v>
      </c>
      <c r="D3283">
        <v>1</v>
      </c>
      <c r="E3283">
        <v>11</v>
      </c>
      <c r="F3283" s="1">
        <v>40565</v>
      </c>
      <c r="G3283" t="s">
        <v>2443</v>
      </c>
      <c r="H3283" t="s">
        <v>44</v>
      </c>
      <c r="I3283" t="s">
        <v>849</v>
      </c>
      <c r="J3283" t="s">
        <v>4700</v>
      </c>
      <c r="K3283" t="s">
        <v>47</v>
      </c>
      <c r="L3283" t="s">
        <v>26</v>
      </c>
      <c r="M3283" t="s">
        <v>38</v>
      </c>
      <c r="N3283" t="s">
        <v>28</v>
      </c>
      <c r="O3283" t="s">
        <v>54</v>
      </c>
      <c r="P3283" t="s">
        <v>1799</v>
      </c>
      <c r="Q3283">
        <v>0</v>
      </c>
      <c r="R3283">
        <v>889</v>
      </c>
      <c r="S3283">
        <v>59</v>
      </c>
      <c r="T3283">
        <v>7</v>
      </c>
      <c r="U3283" t="b">
        <v>1</v>
      </c>
    </row>
    <row r="3284" spans="1:21" x14ac:dyDescent="0.25">
      <c r="A3284" t="s">
        <v>4702</v>
      </c>
      <c r="B3284" t="s">
        <v>4703</v>
      </c>
      <c r="C3284">
        <v>22</v>
      </c>
      <c r="D3284">
        <v>1</v>
      </c>
      <c r="E3284">
        <v>12</v>
      </c>
      <c r="F3284" s="1">
        <v>40930</v>
      </c>
      <c r="G3284" t="s">
        <v>4236</v>
      </c>
      <c r="H3284" t="s">
        <v>293</v>
      </c>
      <c r="I3284" t="s">
        <v>1276</v>
      </c>
      <c r="J3284" t="s">
        <v>1276</v>
      </c>
      <c r="K3284" t="s">
        <v>36</v>
      </c>
      <c r="L3284" t="s">
        <v>26</v>
      </c>
      <c r="M3284" t="s">
        <v>38</v>
      </c>
      <c r="N3284" t="s">
        <v>71</v>
      </c>
      <c r="O3284" t="s">
        <v>74</v>
      </c>
      <c r="P3284" t="s">
        <v>4704</v>
      </c>
      <c r="Q3284">
        <v>1</v>
      </c>
      <c r="R3284">
        <v>151</v>
      </c>
      <c r="S3284">
        <v>-48</v>
      </c>
      <c r="T3284">
        <v>3</v>
      </c>
      <c r="U3284" t="b">
        <v>1</v>
      </c>
    </row>
    <row r="3285" spans="1:21" x14ac:dyDescent="0.25">
      <c r="A3285" t="s">
        <v>4705</v>
      </c>
      <c r="B3285" t="s">
        <v>4706</v>
      </c>
      <c r="C3285">
        <v>22</v>
      </c>
      <c r="D3285">
        <v>1</v>
      </c>
      <c r="E3285">
        <v>13</v>
      </c>
      <c r="F3285" s="1">
        <v>41296</v>
      </c>
      <c r="G3285" t="s">
        <v>1902</v>
      </c>
      <c r="H3285" t="s">
        <v>67</v>
      </c>
      <c r="I3285" t="s">
        <v>68</v>
      </c>
      <c r="J3285" t="s">
        <v>2473</v>
      </c>
      <c r="K3285" t="s">
        <v>25</v>
      </c>
      <c r="L3285" t="s">
        <v>70</v>
      </c>
      <c r="M3285" t="s">
        <v>38</v>
      </c>
      <c r="N3285" t="s">
        <v>71</v>
      </c>
      <c r="O3285" t="s">
        <v>74</v>
      </c>
      <c r="P3285" t="s">
        <v>4259</v>
      </c>
      <c r="Q3285">
        <v>0</v>
      </c>
      <c r="R3285">
        <v>174</v>
      </c>
      <c r="S3285">
        <v>24</v>
      </c>
      <c r="T3285">
        <v>3</v>
      </c>
      <c r="U3285" t="b">
        <v>0</v>
      </c>
    </row>
    <row r="3286" spans="1:21" x14ac:dyDescent="0.25">
      <c r="A3286" t="s">
        <v>4705</v>
      </c>
      <c r="B3286" t="s">
        <v>4706</v>
      </c>
      <c r="C3286">
        <v>22</v>
      </c>
      <c r="D3286">
        <v>1</v>
      </c>
      <c r="E3286">
        <v>13</v>
      </c>
      <c r="F3286" s="1">
        <v>41296</v>
      </c>
      <c r="G3286" t="s">
        <v>1902</v>
      </c>
      <c r="H3286" t="s">
        <v>67</v>
      </c>
      <c r="I3286" t="s">
        <v>68</v>
      </c>
      <c r="J3286" t="s">
        <v>2473</v>
      </c>
      <c r="K3286" t="s">
        <v>25</v>
      </c>
      <c r="L3286" t="s">
        <v>70</v>
      </c>
      <c r="M3286" t="s">
        <v>38</v>
      </c>
      <c r="N3286" t="s">
        <v>71</v>
      </c>
      <c r="O3286" t="s">
        <v>74</v>
      </c>
      <c r="P3286" t="s">
        <v>3353</v>
      </c>
      <c r="Q3286">
        <v>0</v>
      </c>
      <c r="R3286">
        <v>268</v>
      </c>
      <c r="S3286">
        <v>0</v>
      </c>
      <c r="T3286">
        <v>3</v>
      </c>
      <c r="U3286" t="b">
        <v>1</v>
      </c>
    </row>
    <row r="3287" spans="1:21" x14ac:dyDescent="0.25">
      <c r="A3287" t="s">
        <v>4707</v>
      </c>
      <c r="B3287" t="s">
        <v>4708</v>
      </c>
      <c r="C3287">
        <v>22</v>
      </c>
      <c r="D3287">
        <v>1</v>
      </c>
      <c r="E3287">
        <v>14</v>
      </c>
      <c r="F3287" s="1">
        <v>41661</v>
      </c>
      <c r="G3287" t="s">
        <v>975</v>
      </c>
      <c r="H3287" t="s">
        <v>67</v>
      </c>
      <c r="I3287" t="s">
        <v>496</v>
      </c>
      <c r="J3287" t="s">
        <v>2074</v>
      </c>
      <c r="K3287" t="s">
        <v>25</v>
      </c>
      <c r="L3287" t="s">
        <v>70</v>
      </c>
      <c r="M3287" t="s">
        <v>27</v>
      </c>
      <c r="N3287" t="s">
        <v>28</v>
      </c>
      <c r="O3287" t="s">
        <v>29</v>
      </c>
      <c r="P3287" t="s">
        <v>1672</v>
      </c>
      <c r="Q3287">
        <v>0</v>
      </c>
      <c r="R3287">
        <v>184</v>
      </c>
      <c r="S3287">
        <v>85</v>
      </c>
      <c r="T3287">
        <v>6</v>
      </c>
      <c r="U3287" t="b">
        <v>0</v>
      </c>
    </row>
    <row r="3288" spans="1:21" x14ac:dyDescent="0.25">
      <c r="A3288" t="s">
        <v>4709</v>
      </c>
      <c r="B3288" t="s">
        <v>4708</v>
      </c>
      <c r="C3288">
        <v>22</v>
      </c>
      <c r="D3288">
        <v>1</v>
      </c>
      <c r="E3288">
        <v>14</v>
      </c>
      <c r="F3288" s="1">
        <v>41661</v>
      </c>
      <c r="G3288" t="s">
        <v>4710</v>
      </c>
      <c r="H3288" t="s">
        <v>44</v>
      </c>
      <c r="I3288" t="s">
        <v>85</v>
      </c>
      <c r="J3288" t="s">
        <v>86</v>
      </c>
      <c r="K3288" t="s">
        <v>47</v>
      </c>
      <c r="L3288" t="s">
        <v>37</v>
      </c>
      <c r="M3288" t="s">
        <v>98</v>
      </c>
      <c r="N3288" t="s">
        <v>28</v>
      </c>
      <c r="O3288" t="s">
        <v>54</v>
      </c>
      <c r="P3288" t="s">
        <v>2529</v>
      </c>
      <c r="Q3288">
        <v>0</v>
      </c>
      <c r="R3288">
        <v>86</v>
      </c>
      <c r="S3288">
        <v>9</v>
      </c>
      <c r="T3288">
        <v>3</v>
      </c>
      <c r="U3288" t="b">
        <v>1</v>
      </c>
    </row>
    <row r="3289" spans="1:21" x14ac:dyDescent="0.25">
      <c r="A3289" t="s">
        <v>4711</v>
      </c>
      <c r="B3289" t="s">
        <v>4708</v>
      </c>
      <c r="C3289">
        <v>22</v>
      </c>
      <c r="D3289">
        <v>1</v>
      </c>
      <c r="E3289">
        <v>14</v>
      </c>
      <c r="F3289" s="1">
        <v>41661</v>
      </c>
      <c r="G3289" t="s">
        <v>3109</v>
      </c>
      <c r="H3289" t="s">
        <v>33</v>
      </c>
      <c r="I3289" t="s">
        <v>34</v>
      </c>
      <c r="J3289" t="s">
        <v>770</v>
      </c>
      <c r="K3289" t="s">
        <v>36</v>
      </c>
      <c r="L3289" t="s">
        <v>70</v>
      </c>
      <c r="M3289" t="s">
        <v>38</v>
      </c>
      <c r="N3289" t="s">
        <v>28</v>
      </c>
      <c r="O3289" t="s">
        <v>39</v>
      </c>
      <c r="P3289" t="s">
        <v>3271</v>
      </c>
      <c r="Q3289">
        <v>0</v>
      </c>
      <c r="R3289">
        <v>8</v>
      </c>
      <c r="S3289">
        <v>1</v>
      </c>
      <c r="T3289">
        <v>2</v>
      </c>
      <c r="U3289" t="b">
        <v>0</v>
      </c>
    </row>
    <row r="3290" spans="1:21" x14ac:dyDescent="0.25">
      <c r="A3290" t="s">
        <v>4711</v>
      </c>
      <c r="B3290" t="s">
        <v>4708</v>
      </c>
      <c r="C3290">
        <v>22</v>
      </c>
      <c r="D3290">
        <v>1</v>
      </c>
      <c r="E3290">
        <v>14</v>
      </c>
      <c r="F3290" s="1">
        <v>41661</v>
      </c>
      <c r="G3290" t="s">
        <v>3109</v>
      </c>
      <c r="H3290" t="s">
        <v>33</v>
      </c>
      <c r="I3290" t="s">
        <v>34</v>
      </c>
      <c r="J3290" t="s">
        <v>770</v>
      </c>
      <c r="K3290" t="s">
        <v>36</v>
      </c>
      <c r="L3290" t="s">
        <v>70</v>
      </c>
      <c r="M3290" t="s">
        <v>38</v>
      </c>
      <c r="N3290" t="s">
        <v>28</v>
      </c>
      <c r="O3290" t="s">
        <v>227</v>
      </c>
      <c r="P3290" t="s">
        <v>4712</v>
      </c>
      <c r="Q3290">
        <v>0</v>
      </c>
      <c r="R3290">
        <v>27</v>
      </c>
      <c r="S3290">
        <v>1</v>
      </c>
      <c r="T3290">
        <v>4</v>
      </c>
      <c r="U3290" t="b">
        <v>1</v>
      </c>
    </row>
    <row r="3291" spans="1:21" x14ac:dyDescent="0.25">
      <c r="A3291" t="s">
        <v>4711</v>
      </c>
      <c r="B3291" t="s">
        <v>4708</v>
      </c>
      <c r="C3291">
        <v>22</v>
      </c>
      <c r="D3291">
        <v>1</v>
      </c>
      <c r="E3291">
        <v>14</v>
      </c>
      <c r="F3291" s="1">
        <v>41661</v>
      </c>
      <c r="G3291" t="s">
        <v>3109</v>
      </c>
      <c r="H3291" t="s">
        <v>33</v>
      </c>
      <c r="I3291" t="s">
        <v>34</v>
      </c>
      <c r="J3291" t="s">
        <v>770</v>
      </c>
      <c r="K3291" t="s">
        <v>36</v>
      </c>
      <c r="L3291" t="s">
        <v>70</v>
      </c>
      <c r="M3291" t="s">
        <v>38</v>
      </c>
      <c r="N3291" t="s">
        <v>28</v>
      </c>
      <c r="O3291" t="s">
        <v>29</v>
      </c>
      <c r="P3291" t="s">
        <v>4556</v>
      </c>
      <c r="Q3291">
        <v>0</v>
      </c>
      <c r="R3291">
        <v>146</v>
      </c>
      <c r="S3291">
        <v>20</v>
      </c>
      <c r="T3291">
        <v>3</v>
      </c>
      <c r="U3291" t="b">
        <v>1</v>
      </c>
    </row>
    <row r="3292" spans="1:21" x14ac:dyDescent="0.25">
      <c r="A3292" t="s">
        <v>4713</v>
      </c>
      <c r="B3292" t="s">
        <v>4708</v>
      </c>
      <c r="C3292">
        <v>22</v>
      </c>
      <c r="D3292">
        <v>1</v>
      </c>
      <c r="E3292">
        <v>14</v>
      </c>
      <c r="F3292" s="1">
        <v>41661</v>
      </c>
      <c r="G3292" t="s">
        <v>1318</v>
      </c>
      <c r="H3292" t="s">
        <v>1976</v>
      </c>
      <c r="I3292" t="s">
        <v>1977</v>
      </c>
      <c r="J3292" t="s">
        <v>1978</v>
      </c>
      <c r="K3292" t="s">
        <v>25</v>
      </c>
      <c r="L3292" t="s">
        <v>70</v>
      </c>
      <c r="M3292" t="s">
        <v>38</v>
      </c>
      <c r="N3292" t="s">
        <v>28</v>
      </c>
      <c r="O3292" t="s">
        <v>54</v>
      </c>
      <c r="P3292" t="s">
        <v>363</v>
      </c>
      <c r="Q3292">
        <v>1</v>
      </c>
      <c r="R3292">
        <v>206</v>
      </c>
      <c r="S3292">
        <v>-206</v>
      </c>
      <c r="T3292">
        <v>3</v>
      </c>
      <c r="U3292" t="b">
        <v>1</v>
      </c>
    </row>
    <row r="3293" spans="1:21" x14ac:dyDescent="0.25">
      <c r="A3293" t="s">
        <v>4714</v>
      </c>
      <c r="B3293" t="s">
        <v>4708</v>
      </c>
      <c r="C3293">
        <v>22</v>
      </c>
      <c r="D3293">
        <v>1</v>
      </c>
      <c r="E3293">
        <v>14</v>
      </c>
      <c r="F3293" s="1">
        <v>41661</v>
      </c>
      <c r="G3293" t="s">
        <v>1244</v>
      </c>
      <c r="H3293" t="s">
        <v>44</v>
      </c>
      <c r="I3293" t="s">
        <v>2462</v>
      </c>
      <c r="J3293" t="s">
        <v>4715</v>
      </c>
      <c r="K3293" t="s">
        <v>47</v>
      </c>
      <c r="L3293" t="s">
        <v>37</v>
      </c>
      <c r="M3293" t="s">
        <v>38</v>
      </c>
      <c r="N3293" t="s">
        <v>28</v>
      </c>
      <c r="O3293" t="s">
        <v>48</v>
      </c>
      <c r="P3293" t="s">
        <v>49</v>
      </c>
      <c r="Q3293">
        <v>0</v>
      </c>
      <c r="R3293">
        <v>26</v>
      </c>
      <c r="S3293">
        <v>7</v>
      </c>
      <c r="T3293">
        <v>1</v>
      </c>
      <c r="U3293" t="b">
        <v>1</v>
      </c>
    </row>
    <row r="3294" spans="1:21" x14ac:dyDescent="0.25">
      <c r="A3294" t="s">
        <v>4716</v>
      </c>
      <c r="B3294" t="s">
        <v>4708</v>
      </c>
      <c r="C3294">
        <v>22</v>
      </c>
      <c r="D3294">
        <v>1</v>
      </c>
      <c r="E3294">
        <v>14</v>
      </c>
      <c r="F3294" s="1">
        <v>41661</v>
      </c>
      <c r="G3294" t="s">
        <v>4717</v>
      </c>
      <c r="H3294" t="s">
        <v>67</v>
      </c>
      <c r="I3294" t="s">
        <v>68</v>
      </c>
      <c r="J3294" t="s">
        <v>4718</v>
      </c>
      <c r="K3294" t="s">
        <v>25</v>
      </c>
      <c r="L3294" t="s">
        <v>37</v>
      </c>
      <c r="M3294" t="s">
        <v>38</v>
      </c>
      <c r="N3294" t="s">
        <v>28</v>
      </c>
      <c r="O3294" t="s">
        <v>90</v>
      </c>
      <c r="P3294" t="s">
        <v>655</v>
      </c>
      <c r="Q3294">
        <v>0</v>
      </c>
      <c r="R3294">
        <v>180</v>
      </c>
      <c r="S3294">
        <v>5</v>
      </c>
      <c r="T3294">
        <v>3</v>
      </c>
      <c r="U3294" t="b">
        <v>1</v>
      </c>
    </row>
    <row r="3295" spans="1:21" x14ac:dyDescent="0.25">
      <c r="A3295" t="s">
        <v>4716</v>
      </c>
      <c r="B3295" t="s">
        <v>4708</v>
      </c>
      <c r="C3295">
        <v>22</v>
      </c>
      <c r="D3295">
        <v>1</v>
      </c>
      <c r="E3295">
        <v>14</v>
      </c>
      <c r="F3295" s="1">
        <v>41661</v>
      </c>
      <c r="G3295" t="s">
        <v>4717</v>
      </c>
      <c r="H3295" t="s">
        <v>67</v>
      </c>
      <c r="I3295" t="s">
        <v>68</v>
      </c>
      <c r="J3295" t="s">
        <v>4718</v>
      </c>
      <c r="K3295" t="s">
        <v>25</v>
      </c>
      <c r="L3295" t="s">
        <v>37</v>
      </c>
      <c r="M3295" t="s">
        <v>38</v>
      </c>
      <c r="N3295" t="s">
        <v>28</v>
      </c>
      <c r="O3295" t="s">
        <v>48</v>
      </c>
      <c r="P3295" t="s">
        <v>4719</v>
      </c>
      <c r="Q3295">
        <v>0</v>
      </c>
      <c r="R3295">
        <v>116</v>
      </c>
      <c r="S3295">
        <v>16</v>
      </c>
      <c r="T3295">
        <v>4</v>
      </c>
      <c r="U3295" t="b">
        <v>0</v>
      </c>
    </row>
    <row r="3296" spans="1:21" x14ac:dyDescent="0.25">
      <c r="A3296" t="s">
        <v>4716</v>
      </c>
      <c r="B3296" t="s">
        <v>4708</v>
      </c>
      <c r="C3296">
        <v>22</v>
      </c>
      <c r="D3296">
        <v>1</v>
      </c>
      <c r="E3296">
        <v>14</v>
      </c>
      <c r="F3296" s="1">
        <v>41661</v>
      </c>
      <c r="G3296" t="s">
        <v>4717</v>
      </c>
      <c r="H3296" t="s">
        <v>67</v>
      </c>
      <c r="I3296" t="s">
        <v>68</v>
      </c>
      <c r="J3296" t="s">
        <v>4718</v>
      </c>
      <c r="K3296" t="s">
        <v>25</v>
      </c>
      <c r="L3296" t="s">
        <v>37</v>
      </c>
      <c r="M3296" t="s">
        <v>38</v>
      </c>
      <c r="N3296" t="s">
        <v>28</v>
      </c>
      <c r="O3296" t="s">
        <v>48</v>
      </c>
      <c r="P3296" t="s">
        <v>3676</v>
      </c>
      <c r="Q3296">
        <v>0</v>
      </c>
      <c r="R3296">
        <v>107</v>
      </c>
      <c r="S3296">
        <v>36</v>
      </c>
      <c r="T3296">
        <v>6</v>
      </c>
      <c r="U3296" t="b">
        <v>0</v>
      </c>
    </row>
    <row r="3297" spans="1:21" x14ac:dyDescent="0.25">
      <c r="A3297" t="s">
        <v>4716</v>
      </c>
      <c r="B3297" t="s">
        <v>4708</v>
      </c>
      <c r="C3297">
        <v>22</v>
      </c>
      <c r="D3297">
        <v>1</v>
      </c>
      <c r="E3297">
        <v>14</v>
      </c>
      <c r="F3297" s="1">
        <v>41661</v>
      </c>
      <c r="G3297" t="s">
        <v>4717</v>
      </c>
      <c r="H3297" t="s">
        <v>67</v>
      </c>
      <c r="I3297" t="s">
        <v>68</v>
      </c>
      <c r="J3297" t="s">
        <v>4718</v>
      </c>
      <c r="K3297" t="s">
        <v>25</v>
      </c>
      <c r="L3297" t="s">
        <v>37</v>
      </c>
      <c r="M3297" t="s">
        <v>38</v>
      </c>
      <c r="N3297" t="s">
        <v>28</v>
      </c>
      <c r="O3297" t="s">
        <v>39</v>
      </c>
      <c r="P3297" t="s">
        <v>2213</v>
      </c>
      <c r="Q3297">
        <v>0</v>
      </c>
      <c r="R3297">
        <v>12</v>
      </c>
      <c r="S3297">
        <v>1</v>
      </c>
      <c r="T3297">
        <v>2</v>
      </c>
      <c r="U3297" t="b">
        <v>1</v>
      </c>
    </row>
    <row r="3298" spans="1:21" x14ac:dyDescent="0.25">
      <c r="A3298" t="s">
        <v>4716</v>
      </c>
      <c r="B3298" t="s">
        <v>4708</v>
      </c>
      <c r="C3298">
        <v>22</v>
      </c>
      <c r="D3298">
        <v>1</v>
      </c>
      <c r="E3298">
        <v>14</v>
      </c>
      <c r="F3298" s="1">
        <v>41661</v>
      </c>
      <c r="G3298" t="s">
        <v>4717</v>
      </c>
      <c r="H3298" t="s">
        <v>67</v>
      </c>
      <c r="I3298" t="s">
        <v>68</v>
      </c>
      <c r="J3298" t="s">
        <v>4718</v>
      </c>
      <c r="K3298" t="s">
        <v>25</v>
      </c>
      <c r="L3298" t="s">
        <v>37</v>
      </c>
      <c r="M3298" t="s">
        <v>38</v>
      </c>
      <c r="N3298" t="s">
        <v>28</v>
      </c>
      <c r="O3298" t="s">
        <v>111</v>
      </c>
      <c r="P3298" t="s">
        <v>4720</v>
      </c>
      <c r="Q3298">
        <v>0</v>
      </c>
      <c r="R3298">
        <v>38</v>
      </c>
      <c r="S3298">
        <v>18</v>
      </c>
      <c r="T3298">
        <v>1</v>
      </c>
      <c r="U3298" t="b">
        <v>0</v>
      </c>
    </row>
    <row r="3299" spans="1:21" x14ac:dyDescent="0.25">
      <c r="A3299" t="s">
        <v>4716</v>
      </c>
      <c r="B3299" t="s">
        <v>4708</v>
      </c>
      <c r="C3299">
        <v>22</v>
      </c>
      <c r="D3299">
        <v>1</v>
      </c>
      <c r="E3299">
        <v>14</v>
      </c>
      <c r="F3299" s="1">
        <v>41661</v>
      </c>
      <c r="G3299" t="s">
        <v>4717</v>
      </c>
      <c r="H3299" t="s">
        <v>67</v>
      </c>
      <c r="I3299" t="s">
        <v>68</v>
      </c>
      <c r="J3299" t="s">
        <v>4718</v>
      </c>
      <c r="K3299" t="s">
        <v>25</v>
      </c>
      <c r="L3299" t="s">
        <v>37</v>
      </c>
      <c r="M3299" t="s">
        <v>38</v>
      </c>
      <c r="N3299" t="s">
        <v>28</v>
      </c>
      <c r="O3299" t="s">
        <v>29</v>
      </c>
      <c r="P3299" t="s">
        <v>2722</v>
      </c>
      <c r="Q3299">
        <v>0</v>
      </c>
      <c r="R3299">
        <v>65</v>
      </c>
      <c r="S3299">
        <v>17</v>
      </c>
      <c r="T3299">
        <v>2</v>
      </c>
      <c r="U3299" t="b">
        <v>0</v>
      </c>
    </row>
    <row r="3300" spans="1:21" x14ac:dyDescent="0.25">
      <c r="A3300" t="s">
        <v>4716</v>
      </c>
      <c r="B3300" t="s">
        <v>4708</v>
      </c>
      <c r="C3300">
        <v>22</v>
      </c>
      <c r="D3300">
        <v>1</v>
      </c>
      <c r="E3300">
        <v>14</v>
      </c>
      <c r="F3300" s="1">
        <v>41661</v>
      </c>
      <c r="G3300" t="s">
        <v>4717</v>
      </c>
      <c r="H3300" t="s">
        <v>67</v>
      </c>
      <c r="I3300" t="s">
        <v>68</v>
      </c>
      <c r="J3300" t="s">
        <v>4718</v>
      </c>
      <c r="K3300" t="s">
        <v>25</v>
      </c>
      <c r="L3300" t="s">
        <v>37</v>
      </c>
      <c r="M3300" t="s">
        <v>38</v>
      </c>
      <c r="N3300" t="s">
        <v>28</v>
      </c>
      <c r="O3300" t="s">
        <v>54</v>
      </c>
      <c r="P3300" t="s">
        <v>2481</v>
      </c>
      <c r="Q3300">
        <v>0</v>
      </c>
      <c r="R3300">
        <v>157</v>
      </c>
      <c r="S3300">
        <v>5</v>
      </c>
      <c r="T3300">
        <v>9</v>
      </c>
      <c r="U3300" t="b">
        <v>1</v>
      </c>
    </row>
    <row r="3301" spans="1:21" x14ac:dyDescent="0.25">
      <c r="A3301" t="s">
        <v>4716</v>
      </c>
      <c r="B3301" t="s">
        <v>4708</v>
      </c>
      <c r="C3301">
        <v>22</v>
      </c>
      <c r="D3301">
        <v>1</v>
      </c>
      <c r="E3301">
        <v>14</v>
      </c>
      <c r="F3301" s="1">
        <v>41661</v>
      </c>
      <c r="G3301" t="s">
        <v>4717</v>
      </c>
      <c r="H3301" t="s">
        <v>67</v>
      </c>
      <c r="I3301" t="s">
        <v>68</v>
      </c>
      <c r="J3301" t="s">
        <v>4718</v>
      </c>
      <c r="K3301" t="s">
        <v>25</v>
      </c>
      <c r="L3301" t="s">
        <v>37</v>
      </c>
      <c r="M3301" t="s">
        <v>38</v>
      </c>
      <c r="N3301" t="s">
        <v>28</v>
      </c>
      <c r="O3301" t="s">
        <v>54</v>
      </c>
      <c r="P3301" t="s">
        <v>3925</v>
      </c>
      <c r="Q3301">
        <v>0</v>
      </c>
      <c r="R3301">
        <v>75</v>
      </c>
      <c r="S3301">
        <v>0</v>
      </c>
      <c r="T3301">
        <v>7</v>
      </c>
      <c r="U3301" t="b">
        <v>0</v>
      </c>
    </row>
    <row r="3302" spans="1:21" x14ac:dyDescent="0.25">
      <c r="A3302" t="s">
        <v>4716</v>
      </c>
      <c r="B3302" t="s">
        <v>4708</v>
      </c>
      <c r="C3302">
        <v>22</v>
      </c>
      <c r="D3302">
        <v>1</v>
      </c>
      <c r="E3302">
        <v>14</v>
      </c>
      <c r="F3302" s="1">
        <v>41661</v>
      </c>
      <c r="G3302" t="s">
        <v>4717</v>
      </c>
      <c r="H3302" t="s">
        <v>67</v>
      </c>
      <c r="I3302" t="s">
        <v>68</v>
      </c>
      <c r="J3302" t="s">
        <v>4718</v>
      </c>
      <c r="K3302" t="s">
        <v>25</v>
      </c>
      <c r="L3302" t="s">
        <v>37</v>
      </c>
      <c r="M3302" t="s">
        <v>38</v>
      </c>
      <c r="N3302" t="s">
        <v>28</v>
      </c>
      <c r="O3302" t="s">
        <v>183</v>
      </c>
      <c r="P3302" t="s">
        <v>2939</v>
      </c>
      <c r="Q3302">
        <v>0</v>
      </c>
      <c r="R3302">
        <v>87</v>
      </c>
      <c r="S3302">
        <v>4</v>
      </c>
      <c r="T3302">
        <v>2</v>
      </c>
      <c r="U3302" t="b">
        <v>1</v>
      </c>
    </row>
    <row r="3303" spans="1:21" x14ac:dyDescent="0.25">
      <c r="A3303" t="s">
        <v>4721</v>
      </c>
      <c r="B3303" t="s">
        <v>4708</v>
      </c>
      <c r="C3303">
        <v>22</v>
      </c>
      <c r="D3303">
        <v>1</v>
      </c>
      <c r="E3303">
        <v>14</v>
      </c>
      <c r="F3303" s="1">
        <v>41661</v>
      </c>
      <c r="G3303" t="s">
        <v>4539</v>
      </c>
      <c r="H3303" t="s">
        <v>120</v>
      </c>
      <c r="I3303" t="s">
        <v>778</v>
      </c>
      <c r="J3303" t="s">
        <v>4722</v>
      </c>
      <c r="K3303" t="s">
        <v>47</v>
      </c>
      <c r="L3303" t="s">
        <v>37</v>
      </c>
      <c r="M3303" t="s">
        <v>38</v>
      </c>
      <c r="N3303" t="s">
        <v>71</v>
      </c>
      <c r="O3303" t="s">
        <v>74</v>
      </c>
      <c r="P3303" t="s">
        <v>3125</v>
      </c>
      <c r="Q3303">
        <v>0</v>
      </c>
      <c r="R3303">
        <v>259</v>
      </c>
      <c r="S3303">
        <v>-55</v>
      </c>
      <c r="T3303">
        <v>2</v>
      </c>
      <c r="U3303" t="b">
        <v>0</v>
      </c>
    </row>
    <row r="3304" spans="1:21" x14ac:dyDescent="0.25">
      <c r="A3304" t="s">
        <v>4723</v>
      </c>
      <c r="B3304" t="s">
        <v>4724</v>
      </c>
      <c r="C3304">
        <v>23</v>
      </c>
      <c r="D3304">
        <v>1</v>
      </c>
      <c r="E3304">
        <v>12</v>
      </c>
      <c r="F3304" s="1">
        <v>40931</v>
      </c>
      <c r="G3304" t="s">
        <v>1727</v>
      </c>
      <c r="H3304" t="s">
        <v>67</v>
      </c>
      <c r="I3304" t="s">
        <v>68</v>
      </c>
      <c r="J3304" t="s">
        <v>4725</v>
      </c>
      <c r="K3304" t="s">
        <v>25</v>
      </c>
      <c r="L3304" t="s">
        <v>70</v>
      </c>
      <c r="M3304" t="s">
        <v>38</v>
      </c>
      <c r="N3304" t="s">
        <v>28</v>
      </c>
      <c r="O3304" t="s">
        <v>39</v>
      </c>
      <c r="P3304" t="s">
        <v>4054</v>
      </c>
      <c r="Q3304">
        <v>0</v>
      </c>
      <c r="R3304">
        <v>41</v>
      </c>
      <c r="S3304">
        <v>11</v>
      </c>
      <c r="T3304">
        <v>6</v>
      </c>
      <c r="U3304" t="b">
        <v>0</v>
      </c>
    </row>
    <row r="3305" spans="1:21" x14ac:dyDescent="0.25">
      <c r="A3305" t="s">
        <v>4726</v>
      </c>
      <c r="B3305" t="s">
        <v>4724</v>
      </c>
      <c r="C3305">
        <v>23</v>
      </c>
      <c r="D3305">
        <v>1</v>
      </c>
      <c r="E3305">
        <v>12</v>
      </c>
      <c r="F3305" s="1">
        <v>40931</v>
      </c>
      <c r="G3305" t="s">
        <v>2121</v>
      </c>
      <c r="H3305" t="s">
        <v>44</v>
      </c>
      <c r="I3305" t="s">
        <v>280</v>
      </c>
      <c r="J3305" t="s">
        <v>281</v>
      </c>
      <c r="K3305" t="s">
        <v>47</v>
      </c>
      <c r="L3305" t="s">
        <v>70</v>
      </c>
      <c r="M3305" t="s">
        <v>38</v>
      </c>
      <c r="N3305" t="s">
        <v>56</v>
      </c>
      <c r="O3305" t="s">
        <v>104</v>
      </c>
      <c r="P3305" t="s">
        <v>1938</v>
      </c>
      <c r="Q3305">
        <v>0</v>
      </c>
      <c r="R3305">
        <v>410</v>
      </c>
      <c r="S3305">
        <v>-212</v>
      </c>
      <c r="T3305">
        <v>5</v>
      </c>
      <c r="U3305" t="b">
        <v>0</v>
      </c>
    </row>
    <row r="3306" spans="1:21" x14ac:dyDescent="0.25">
      <c r="A3306" t="s">
        <v>4727</v>
      </c>
      <c r="B3306" t="s">
        <v>4724</v>
      </c>
      <c r="C3306">
        <v>23</v>
      </c>
      <c r="D3306">
        <v>1</v>
      </c>
      <c r="E3306">
        <v>12</v>
      </c>
      <c r="F3306" s="1">
        <v>40931</v>
      </c>
      <c r="G3306" t="s">
        <v>2601</v>
      </c>
      <c r="H3306" t="s">
        <v>120</v>
      </c>
      <c r="I3306" t="s">
        <v>241</v>
      </c>
      <c r="J3306" t="s">
        <v>4728</v>
      </c>
      <c r="K3306" t="s">
        <v>47</v>
      </c>
      <c r="L3306" t="s">
        <v>70</v>
      </c>
      <c r="M3306" t="s">
        <v>38</v>
      </c>
      <c r="N3306" t="s">
        <v>71</v>
      </c>
      <c r="O3306" t="s">
        <v>665</v>
      </c>
      <c r="P3306" t="s">
        <v>3306</v>
      </c>
      <c r="Q3306">
        <v>1</v>
      </c>
      <c r="R3306">
        <v>1451</v>
      </c>
      <c r="S3306">
        <v>-363</v>
      </c>
      <c r="T3306">
        <v>8</v>
      </c>
      <c r="U3306" t="b">
        <v>1</v>
      </c>
    </row>
    <row r="3307" spans="1:21" x14ac:dyDescent="0.25">
      <c r="A3307" t="s">
        <v>4727</v>
      </c>
      <c r="B3307" t="s">
        <v>4724</v>
      </c>
      <c r="C3307">
        <v>23</v>
      </c>
      <c r="D3307">
        <v>1</v>
      </c>
      <c r="E3307">
        <v>12</v>
      </c>
      <c r="F3307" s="1">
        <v>40931</v>
      </c>
      <c r="G3307" t="s">
        <v>2601</v>
      </c>
      <c r="H3307" t="s">
        <v>120</v>
      </c>
      <c r="I3307" t="s">
        <v>241</v>
      </c>
      <c r="J3307" t="s">
        <v>4728</v>
      </c>
      <c r="K3307" t="s">
        <v>47</v>
      </c>
      <c r="L3307" t="s">
        <v>70</v>
      </c>
      <c r="M3307" t="s">
        <v>38</v>
      </c>
      <c r="N3307" t="s">
        <v>28</v>
      </c>
      <c r="O3307" t="s">
        <v>39</v>
      </c>
      <c r="P3307" t="s">
        <v>2638</v>
      </c>
      <c r="Q3307">
        <v>0</v>
      </c>
      <c r="R3307">
        <v>211</v>
      </c>
      <c r="S3307">
        <v>40</v>
      </c>
      <c r="T3307">
        <v>7</v>
      </c>
      <c r="U3307" t="b">
        <v>0</v>
      </c>
    </row>
    <row r="3308" spans="1:21" x14ac:dyDescent="0.25">
      <c r="A3308" t="s">
        <v>4729</v>
      </c>
      <c r="B3308" t="s">
        <v>4730</v>
      </c>
      <c r="C3308">
        <v>23</v>
      </c>
      <c r="D3308">
        <v>1</v>
      </c>
      <c r="E3308">
        <v>13</v>
      </c>
      <c r="F3308" s="1">
        <v>41297</v>
      </c>
      <c r="G3308" t="s">
        <v>812</v>
      </c>
      <c r="H3308" t="s">
        <v>61</v>
      </c>
      <c r="I3308" t="s">
        <v>308</v>
      </c>
      <c r="J3308" t="s">
        <v>4731</v>
      </c>
      <c r="K3308" t="s">
        <v>36</v>
      </c>
      <c r="L3308" t="s">
        <v>70</v>
      </c>
      <c r="M3308" t="s">
        <v>27</v>
      </c>
      <c r="N3308" t="s">
        <v>71</v>
      </c>
      <c r="O3308" t="s">
        <v>72</v>
      </c>
      <c r="P3308" t="s">
        <v>1106</v>
      </c>
      <c r="Q3308">
        <v>0</v>
      </c>
      <c r="R3308">
        <v>135</v>
      </c>
      <c r="S3308">
        <v>39</v>
      </c>
      <c r="T3308">
        <v>1</v>
      </c>
      <c r="U3308" t="b">
        <v>0</v>
      </c>
    </row>
    <row r="3309" spans="1:21" x14ac:dyDescent="0.25">
      <c r="A3309" t="s">
        <v>4732</v>
      </c>
      <c r="B3309" t="s">
        <v>4730</v>
      </c>
      <c r="C3309">
        <v>23</v>
      </c>
      <c r="D3309">
        <v>1</v>
      </c>
      <c r="E3309">
        <v>13</v>
      </c>
      <c r="F3309" s="1">
        <v>41297</v>
      </c>
      <c r="G3309" t="s">
        <v>1964</v>
      </c>
      <c r="H3309" t="s">
        <v>61</v>
      </c>
      <c r="I3309" t="s">
        <v>108</v>
      </c>
      <c r="J3309" t="s">
        <v>4733</v>
      </c>
      <c r="K3309" t="s">
        <v>36</v>
      </c>
      <c r="L3309" t="s">
        <v>70</v>
      </c>
      <c r="M3309" t="s">
        <v>27</v>
      </c>
      <c r="N3309" t="s">
        <v>28</v>
      </c>
      <c r="O3309" t="s">
        <v>48</v>
      </c>
      <c r="P3309" t="s">
        <v>1156</v>
      </c>
      <c r="Q3309">
        <v>0</v>
      </c>
      <c r="R3309">
        <v>67</v>
      </c>
      <c r="S3309">
        <v>16</v>
      </c>
      <c r="T3309">
        <v>6</v>
      </c>
      <c r="U3309" t="b">
        <v>0</v>
      </c>
    </row>
    <row r="3310" spans="1:21" x14ac:dyDescent="0.25">
      <c r="A3310" t="s">
        <v>4734</v>
      </c>
      <c r="B3310" t="s">
        <v>4735</v>
      </c>
      <c r="C3310">
        <v>23</v>
      </c>
      <c r="D3310">
        <v>1</v>
      </c>
      <c r="E3310">
        <v>14</v>
      </c>
      <c r="F3310" s="1">
        <v>41662</v>
      </c>
      <c r="G3310" t="s">
        <v>835</v>
      </c>
      <c r="H3310" t="s">
        <v>44</v>
      </c>
      <c r="I3310" t="s">
        <v>2377</v>
      </c>
      <c r="J3310" t="s">
        <v>4736</v>
      </c>
      <c r="K3310" t="s">
        <v>47</v>
      </c>
      <c r="L3310" t="s">
        <v>37</v>
      </c>
      <c r="M3310" t="s">
        <v>268</v>
      </c>
      <c r="N3310" t="s">
        <v>71</v>
      </c>
      <c r="O3310" t="s">
        <v>295</v>
      </c>
      <c r="P3310" t="s">
        <v>4119</v>
      </c>
      <c r="Q3310">
        <v>0</v>
      </c>
      <c r="R3310">
        <v>191</v>
      </c>
      <c r="S3310">
        <v>13</v>
      </c>
      <c r="T3310">
        <v>8</v>
      </c>
      <c r="U3310" t="b">
        <v>1</v>
      </c>
    </row>
    <row r="3311" spans="1:21" x14ac:dyDescent="0.25">
      <c r="A3311" t="s">
        <v>4737</v>
      </c>
      <c r="B3311" t="s">
        <v>4735</v>
      </c>
      <c r="C3311">
        <v>23</v>
      </c>
      <c r="D3311">
        <v>1</v>
      </c>
      <c r="E3311">
        <v>14</v>
      </c>
      <c r="F3311" s="1">
        <v>41662</v>
      </c>
      <c r="G3311" t="s">
        <v>3321</v>
      </c>
      <c r="H3311" t="s">
        <v>33</v>
      </c>
      <c r="I3311" t="s">
        <v>630</v>
      </c>
      <c r="J3311" t="s">
        <v>3053</v>
      </c>
      <c r="K3311" t="s">
        <v>36</v>
      </c>
      <c r="L3311" t="s">
        <v>37</v>
      </c>
      <c r="M3311" t="s">
        <v>98</v>
      </c>
      <c r="N3311" t="s">
        <v>28</v>
      </c>
      <c r="O3311" t="s">
        <v>48</v>
      </c>
      <c r="P3311" t="s">
        <v>1702</v>
      </c>
      <c r="Q3311">
        <v>0</v>
      </c>
      <c r="R3311">
        <v>132</v>
      </c>
      <c r="S3311">
        <v>54</v>
      </c>
      <c r="T3311">
        <v>5</v>
      </c>
      <c r="U3311" t="b">
        <v>0</v>
      </c>
    </row>
    <row r="3312" spans="1:21" x14ac:dyDescent="0.25">
      <c r="A3312" t="s">
        <v>4737</v>
      </c>
      <c r="B3312" t="s">
        <v>4735</v>
      </c>
      <c r="C3312">
        <v>23</v>
      </c>
      <c r="D3312">
        <v>1</v>
      </c>
      <c r="E3312">
        <v>14</v>
      </c>
      <c r="F3312" s="1">
        <v>41662</v>
      </c>
      <c r="G3312" t="s">
        <v>3321</v>
      </c>
      <c r="H3312" t="s">
        <v>33</v>
      </c>
      <c r="I3312" t="s">
        <v>630</v>
      </c>
      <c r="J3312" t="s">
        <v>3053</v>
      </c>
      <c r="K3312" t="s">
        <v>36</v>
      </c>
      <c r="L3312" t="s">
        <v>37</v>
      </c>
      <c r="M3312" t="s">
        <v>98</v>
      </c>
      <c r="N3312" t="s">
        <v>28</v>
      </c>
      <c r="O3312" t="s">
        <v>151</v>
      </c>
      <c r="P3312" t="s">
        <v>3225</v>
      </c>
      <c r="Q3312">
        <v>0</v>
      </c>
      <c r="R3312">
        <v>94</v>
      </c>
      <c r="S3312">
        <v>7</v>
      </c>
      <c r="T3312">
        <v>7</v>
      </c>
      <c r="U3312" t="b">
        <v>0</v>
      </c>
    </row>
    <row r="3313" spans="1:21" x14ac:dyDescent="0.25">
      <c r="A3313" t="s">
        <v>4737</v>
      </c>
      <c r="B3313" t="s">
        <v>4735</v>
      </c>
      <c r="C3313">
        <v>23</v>
      </c>
      <c r="D3313">
        <v>1</v>
      </c>
      <c r="E3313">
        <v>14</v>
      </c>
      <c r="F3313" s="1">
        <v>41662</v>
      </c>
      <c r="G3313" t="s">
        <v>3321</v>
      </c>
      <c r="H3313" t="s">
        <v>33</v>
      </c>
      <c r="I3313" t="s">
        <v>630</v>
      </c>
      <c r="J3313" t="s">
        <v>3053</v>
      </c>
      <c r="K3313" t="s">
        <v>36</v>
      </c>
      <c r="L3313" t="s">
        <v>37</v>
      </c>
      <c r="M3313" t="s">
        <v>98</v>
      </c>
      <c r="N3313" t="s">
        <v>56</v>
      </c>
      <c r="O3313" t="s">
        <v>185</v>
      </c>
      <c r="P3313" t="s">
        <v>1985</v>
      </c>
      <c r="Q3313">
        <v>0</v>
      </c>
      <c r="R3313">
        <v>643</v>
      </c>
      <c r="S3313">
        <v>225</v>
      </c>
      <c r="T3313">
        <v>2</v>
      </c>
      <c r="U3313" t="b">
        <v>1</v>
      </c>
    </row>
    <row r="3314" spans="1:21" x14ac:dyDescent="0.25">
      <c r="A3314" t="s">
        <v>4738</v>
      </c>
      <c r="B3314" t="s">
        <v>4739</v>
      </c>
      <c r="C3314">
        <v>24</v>
      </c>
      <c r="D3314">
        <v>1</v>
      </c>
      <c r="E3314">
        <v>11</v>
      </c>
      <c r="F3314" s="1">
        <v>40567</v>
      </c>
      <c r="G3314" t="s">
        <v>3197</v>
      </c>
      <c r="H3314" t="s">
        <v>44</v>
      </c>
      <c r="I3314" t="s">
        <v>178</v>
      </c>
      <c r="J3314" t="s">
        <v>4740</v>
      </c>
      <c r="K3314" t="s">
        <v>47</v>
      </c>
      <c r="L3314" t="s">
        <v>26</v>
      </c>
      <c r="M3314" t="s">
        <v>27</v>
      </c>
      <c r="N3314" t="s">
        <v>28</v>
      </c>
      <c r="O3314" t="s">
        <v>48</v>
      </c>
      <c r="P3314" t="s">
        <v>703</v>
      </c>
      <c r="Q3314">
        <v>0</v>
      </c>
      <c r="R3314">
        <v>28</v>
      </c>
      <c r="S3314">
        <v>4</v>
      </c>
      <c r="T3314">
        <v>1</v>
      </c>
      <c r="U3314" t="b">
        <v>0</v>
      </c>
    </row>
    <row r="3315" spans="1:21" x14ac:dyDescent="0.25">
      <c r="A3315" t="s">
        <v>4741</v>
      </c>
      <c r="B3315" t="s">
        <v>4739</v>
      </c>
      <c r="C3315">
        <v>24</v>
      </c>
      <c r="D3315">
        <v>1</v>
      </c>
      <c r="E3315">
        <v>11</v>
      </c>
      <c r="F3315" s="1">
        <v>40567</v>
      </c>
      <c r="G3315" t="s">
        <v>2483</v>
      </c>
      <c r="H3315" t="s">
        <v>44</v>
      </c>
      <c r="I3315" t="s">
        <v>45</v>
      </c>
      <c r="J3315" t="s">
        <v>1232</v>
      </c>
      <c r="K3315" t="s">
        <v>47</v>
      </c>
      <c r="L3315" t="s">
        <v>37</v>
      </c>
      <c r="M3315" t="s">
        <v>98</v>
      </c>
      <c r="N3315" t="s">
        <v>71</v>
      </c>
      <c r="O3315" t="s">
        <v>74</v>
      </c>
      <c r="P3315" t="s">
        <v>4742</v>
      </c>
      <c r="Q3315">
        <v>1</v>
      </c>
      <c r="R3315">
        <v>73</v>
      </c>
      <c r="S3315">
        <v>-57</v>
      </c>
      <c r="T3315">
        <v>1</v>
      </c>
      <c r="U3315" t="b">
        <v>1</v>
      </c>
    </row>
    <row r="3316" spans="1:21" x14ac:dyDescent="0.25">
      <c r="A3316" t="s">
        <v>4741</v>
      </c>
      <c r="B3316" t="s">
        <v>4739</v>
      </c>
      <c r="C3316">
        <v>24</v>
      </c>
      <c r="D3316">
        <v>1</v>
      </c>
      <c r="E3316">
        <v>11</v>
      </c>
      <c r="F3316" s="1">
        <v>40567</v>
      </c>
      <c r="G3316" t="s">
        <v>2483</v>
      </c>
      <c r="H3316" t="s">
        <v>44</v>
      </c>
      <c r="I3316" t="s">
        <v>45</v>
      </c>
      <c r="J3316" t="s">
        <v>1232</v>
      </c>
      <c r="K3316" t="s">
        <v>47</v>
      </c>
      <c r="L3316" t="s">
        <v>37</v>
      </c>
      <c r="M3316" t="s">
        <v>98</v>
      </c>
      <c r="N3316" t="s">
        <v>71</v>
      </c>
      <c r="O3316" t="s">
        <v>74</v>
      </c>
      <c r="P3316" t="s">
        <v>2957</v>
      </c>
      <c r="Q3316">
        <v>1</v>
      </c>
      <c r="R3316">
        <v>69</v>
      </c>
      <c r="S3316">
        <v>-95</v>
      </c>
      <c r="T3316">
        <v>3</v>
      </c>
      <c r="U3316" t="b">
        <v>0</v>
      </c>
    </row>
    <row r="3317" spans="1:21" x14ac:dyDescent="0.25">
      <c r="A3317" t="s">
        <v>4741</v>
      </c>
      <c r="B3317" t="s">
        <v>4739</v>
      </c>
      <c r="C3317">
        <v>24</v>
      </c>
      <c r="D3317">
        <v>1</v>
      </c>
      <c r="E3317">
        <v>11</v>
      </c>
      <c r="F3317" s="1">
        <v>40567</v>
      </c>
      <c r="G3317" t="s">
        <v>2483</v>
      </c>
      <c r="H3317" t="s">
        <v>44</v>
      </c>
      <c r="I3317" t="s">
        <v>45</v>
      </c>
      <c r="J3317" t="s">
        <v>1232</v>
      </c>
      <c r="K3317" t="s">
        <v>47</v>
      </c>
      <c r="L3317" t="s">
        <v>37</v>
      </c>
      <c r="M3317" t="s">
        <v>98</v>
      </c>
      <c r="N3317" t="s">
        <v>28</v>
      </c>
      <c r="O3317" t="s">
        <v>151</v>
      </c>
      <c r="P3317" t="s">
        <v>3500</v>
      </c>
      <c r="Q3317">
        <v>0</v>
      </c>
      <c r="R3317">
        <v>41</v>
      </c>
      <c r="S3317">
        <v>3</v>
      </c>
      <c r="T3317">
        <v>4</v>
      </c>
      <c r="U3317" t="b">
        <v>1</v>
      </c>
    </row>
    <row r="3318" spans="1:21" x14ac:dyDescent="0.25">
      <c r="A3318" t="s">
        <v>4741</v>
      </c>
      <c r="B3318" t="s">
        <v>4739</v>
      </c>
      <c r="C3318">
        <v>24</v>
      </c>
      <c r="D3318">
        <v>1</v>
      </c>
      <c r="E3318">
        <v>11</v>
      </c>
      <c r="F3318" s="1">
        <v>40567</v>
      </c>
      <c r="G3318" t="s">
        <v>2483</v>
      </c>
      <c r="H3318" t="s">
        <v>44</v>
      </c>
      <c r="I3318" t="s">
        <v>45</v>
      </c>
      <c r="J3318" t="s">
        <v>1232</v>
      </c>
      <c r="K3318" t="s">
        <v>47</v>
      </c>
      <c r="L3318" t="s">
        <v>37</v>
      </c>
      <c r="M3318" t="s">
        <v>98</v>
      </c>
      <c r="N3318" t="s">
        <v>28</v>
      </c>
      <c r="O3318" t="s">
        <v>227</v>
      </c>
      <c r="P3318" t="s">
        <v>705</v>
      </c>
      <c r="Q3318">
        <v>0</v>
      </c>
      <c r="R3318">
        <v>54</v>
      </c>
      <c r="S3318">
        <v>8</v>
      </c>
      <c r="T3318">
        <v>5</v>
      </c>
      <c r="U3318" t="b">
        <v>1</v>
      </c>
    </row>
    <row r="3319" spans="1:21" x14ac:dyDescent="0.25">
      <c r="A3319" t="s">
        <v>4741</v>
      </c>
      <c r="B3319" t="s">
        <v>4739</v>
      </c>
      <c r="C3319">
        <v>24</v>
      </c>
      <c r="D3319">
        <v>1</v>
      </c>
      <c r="E3319">
        <v>11</v>
      </c>
      <c r="F3319" s="1">
        <v>40567</v>
      </c>
      <c r="G3319" t="s">
        <v>2483</v>
      </c>
      <c r="H3319" t="s">
        <v>44</v>
      </c>
      <c r="I3319" t="s">
        <v>45</v>
      </c>
      <c r="J3319" t="s">
        <v>1232</v>
      </c>
      <c r="K3319" t="s">
        <v>47</v>
      </c>
      <c r="L3319" t="s">
        <v>37</v>
      </c>
      <c r="M3319" t="s">
        <v>98</v>
      </c>
      <c r="N3319" t="s">
        <v>28</v>
      </c>
      <c r="O3319" t="s">
        <v>29</v>
      </c>
      <c r="P3319" t="s">
        <v>260</v>
      </c>
      <c r="Q3319">
        <v>0</v>
      </c>
      <c r="R3319">
        <v>55</v>
      </c>
      <c r="S3319">
        <v>3</v>
      </c>
      <c r="T3319">
        <v>3</v>
      </c>
      <c r="U3319" t="b">
        <v>0</v>
      </c>
    </row>
    <row r="3320" spans="1:21" x14ac:dyDescent="0.25">
      <c r="A3320" t="s">
        <v>4743</v>
      </c>
      <c r="B3320" t="s">
        <v>4744</v>
      </c>
      <c r="C3320">
        <v>24</v>
      </c>
      <c r="D3320">
        <v>1</v>
      </c>
      <c r="E3320">
        <v>12</v>
      </c>
      <c r="F3320" s="1">
        <v>40932</v>
      </c>
      <c r="G3320" t="s">
        <v>571</v>
      </c>
      <c r="H3320" t="s">
        <v>320</v>
      </c>
      <c r="I3320" t="s">
        <v>604</v>
      </c>
      <c r="J3320" t="s">
        <v>605</v>
      </c>
      <c r="K3320" t="s">
        <v>36</v>
      </c>
      <c r="L3320" t="s">
        <v>37</v>
      </c>
      <c r="M3320" t="s">
        <v>98</v>
      </c>
      <c r="N3320" t="s">
        <v>28</v>
      </c>
      <c r="O3320" t="s">
        <v>48</v>
      </c>
      <c r="P3320" t="s">
        <v>382</v>
      </c>
      <c r="Q3320">
        <v>0</v>
      </c>
      <c r="R3320">
        <v>91</v>
      </c>
      <c r="S3320">
        <v>14</v>
      </c>
      <c r="T3320">
        <v>3</v>
      </c>
      <c r="U3320" t="b">
        <v>1</v>
      </c>
    </row>
    <row r="3321" spans="1:21" x14ac:dyDescent="0.25">
      <c r="A3321" t="s">
        <v>4745</v>
      </c>
      <c r="B3321" t="s">
        <v>4744</v>
      </c>
      <c r="C3321">
        <v>24</v>
      </c>
      <c r="D3321">
        <v>1</v>
      </c>
      <c r="E3321">
        <v>12</v>
      </c>
      <c r="F3321" s="1">
        <v>40932</v>
      </c>
      <c r="G3321" t="s">
        <v>2786</v>
      </c>
      <c r="H3321" t="s">
        <v>33</v>
      </c>
      <c r="I3321" t="s">
        <v>347</v>
      </c>
      <c r="J3321" t="s">
        <v>347</v>
      </c>
      <c r="K3321" t="s">
        <v>36</v>
      </c>
      <c r="L3321" t="s">
        <v>37</v>
      </c>
      <c r="M3321" t="s">
        <v>38</v>
      </c>
      <c r="N3321" t="s">
        <v>28</v>
      </c>
      <c r="O3321" t="s">
        <v>48</v>
      </c>
      <c r="P3321" t="s">
        <v>2190</v>
      </c>
      <c r="Q3321">
        <v>0</v>
      </c>
      <c r="R3321">
        <v>152</v>
      </c>
      <c r="S3321">
        <v>50</v>
      </c>
      <c r="T3321">
        <v>6</v>
      </c>
      <c r="U3321" t="b">
        <v>0</v>
      </c>
    </row>
    <row r="3322" spans="1:21" x14ac:dyDescent="0.25">
      <c r="A3322" t="s">
        <v>4745</v>
      </c>
      <c r="B3322" t="s">
        <v>4744</v>
      </c>
      <c r="C3322">
        <v>24</v>
      </c>
      <c r="D3322">
        <v>1</v>
      </c>
      <c r="E3322">
        <v>12</v>
      </c>
      <c r="F3322" s="1">
        <v>40932</v>
      </c>
      <c r="G3322" t="s">
        <v>2786</v>
      </c>
      <c r="H3322" t="s">
        <v>33</v>
      </c>
      <c r="I3322" t="s">
        <v>347</v>
      </c>
      <c r="J3322" t="s">
        <v>347</v>
      </c>
      <c r="K3322" t="s">
        <v>36</v>
      </c>
      <c r="L3322" t="s">
        <v>37</v>
      </c>
      <c r="M3322" t="s">
        <v>38</v>
      </c>
      <c r="N3322" t="s">
        <v>28</v>
      </c>
      <c r="O3322" t="s">
        <v>39</v>
      </c>
      <c r="P3322" t="s">
        <v>3150</v>
      </c>
      <c r="Q3322">
        <v>0</v>
      </c>
      <c r="R3322">
        <v>7</v>
      </c>
      <c r="S3322">
        <v>1</v>
      </c>
      <c r="T3322">
        <v>1</v>
      </c>
      <c r="U3322" t="b">
        <v>1</v>
      </c>
    </row>
    <row r="3323" spans="1:21" x14ac:dyDescent="0.25">
      <c r="A3323" t="s">
        <v>4745</v>
      </c>
      <c r="B3323" t="s">
        <v>4744</v>
      </c>
      <c r="C3323">
        <v>24</v>
      </c>
      <c r="D3323">
        <v>1</v>
      </c>
      <c r="E3323">
        <v>12</v>
      </c>
      <c r="F3323" s="1">
        <v>40932</v>
      </c>
      <c r="G3323" t="s">
        <v>2786</v>
      </c>
      <c r="H3323" t="s">
        <v>33</v>
      </c>
      <c r="I3323" t="s">
        <v>347</v>
      </c>
      <c r="J3323" t="s">
        <v>347</v>
      </c>
      <c r="K3323" t="s">
        <v>36</v>
      </c>
      <c r="L3323" t="s">
        <v>37</v>
      </c>
      <c r="M3323" t="s">
        <v>38</v>
      </c>
      <c r="N3323" t="s">
        <v>28</v>
      </c>
      <c r="O3323" t="s">
        <v>183</v>
      </c>
      <c r="P3323" t="s">
        <v>4338</v>
      </c>
      <c r="Q3323">
        <v>0</v>
      </c>
      <c r="R3323">
        <v>97</v>
      </c>
      <c r="S3323">
        <v>29</v>
      </c>
      <c r="T3323">
        <v>6</v>
      </c>
      <c r="U3323" t="b">
        <v>1</v>
      </c>
    </row>
    <row r="3324" spans="1:21" x14ac:dyDescent="0.25">
      <c r="A3324" t="s">
        <v>4745</v>
      </c>
      <c r="B3324" t="s">
        <v>4744</v>
      </c>
      <c r="C3324">
        <v>24</v>
      </c>
      <c r="D3324">
        <v>1</v>
      </c>
      <c r="E3324">
        <v>12</v>
      </c>
      <c r="F3324" s="1">
        <v>40932</v>
      </c>
      <c r="G3324" t="s">
        <v>2786</v>
      </c>
      <c r="H3324" t="s">
        <v>33</v>
      </c>
      <c r="I3324" t="s">
        <v>347</v>
      </c>
      <c r="J3324" t="s">
        <v>347</v>
      </c>
      <c r="K3324" t="s">
        <v>36</v>
      </c>
      <c r="L3324" t="s">
        <v>37</v>
      </c>
      <c r="M3324" t="s">
        <v>38</v>
      </c>
      <c r="N3324" t="s">
        <v>56</v>
      </c>
      <c r="O3324" t="s">
        <v>104</v>
      </c>
      <c r="P3324" t="s">
        <v>2755</v>
      </c>
      <c r="Q3324">
        <v>0</v>
      </c>
      <c r="R3324">
        <v>503</v>
      </c>
      <c r="S3324">
        <v>221</v>
      </c>
      <c r="T3324">
        <v>7</v>
      </c>
      <c r="U3324" t="b">
        <v>1</v>
      </c>
    </row>
    <row r="3325" spans="1:21" x14ac:dyDescent="0.25">
      <c r="A3325" t="s">
        <v>4746</v>
      </c>
      <c r="B3325" t="s">
        <v>4744</v>
      </c>
      <c r="C3325">
        <v>24</v>
      </c>
      <c r="D3325">
        <v>1</v>
      </c>
      <c r="E3325">
        <v>12</v>
      </c>
      <c r="F3325" s="1">
        <v>40932</v>
      </c>
      <c r="G3325" t="s">
        <v>571</v>
      </c>
      <c r="H3325" t="s">
        <v>61</v>
      </c>
      <c r="I3325" t="s">
        <v>115</v>
      </c>
      <c r="J3325" t="s">
        <v>4411</v>
      </c>
      <c r="K3325" t="s">
        <v>36</v>
      </c>
      <c r="L3325" t="s">
        <v>37</v>
      </c>
      <c r="M3325" t="s">
        <v>38</v>
      </c>
      <c r="N3325" t="s">
        <v>71</v>
      </c>
      <c r="O3325" t="s">
        <v>72</v>
      </c>
      <c r="P3325" t="s">
        <v>3712</v>
      </c>
      <c r="Q3325">
        <v>0</v>
      </c>
      <c r="R3325">
        <v>454</v>
      </c>
      <c r="S3325">
        <v>126</v>
      </c>
      <c r="T3325">
        <v>3</v>
      </c>
      <c r="U3325" t="b">
        <v>1</v>
      </c>
    </row>
    <row r="3326" spans="1:21" x14ac:dyDescent="0.25">
      <c r="A3326" t="s">
        <v>4746</v>
      </c>
      <c r="B3326" t="s">
        <v>4744</v>
      </c>
      <c r="C3326">
        <v>24</v>
      </c>
      <c r="D3326">
        <v>1</v>
      </c>
      <c r="E3326">
        <v>12</v>
      </c>
      <c r="F3326" s="1">
        <v>40932</v>
      </c>
      <c r="G3326" t="s">
        <v>571</v>
      </c>
      <c r="H3326" t="s">
        <v>61</v>
      </c>
      <c r="I3326" t="s">
        <v>115</v>
      </c>
      <c r="J3326" t="s">
        <v>4411</v>
      </c>
      <c r="K3326" t="s">
        <v>36</v>
      </c>
      <c r="L3326" t="s">
        <v>37</v>
      </c>
      <c r="M3326" t="s">
        <v>38</v>
      </c>
      <c r="N3326" t="s">
        <v>28</v>
      </c>
      <c r="O3326" t="s">
        <v>54</v>
      </c>
      <c r="P3326" t="s">
        <v>4747</v>
      </c>
      <c r="Q3326">
        <v>0</v>
      </c>
      <c r="R3326">
        <v>571</v>
      </c>
      <c r="S3326">
        <v>-51</v>
      </c>
      <c r="T3326">
        <v>5</v>
      </c>
      <c r="U3326" t="b">
        <v>1</v>
      </c>
    </row>
    <row r="3327" spans="1:21" x14ac:dyDescent="0.25">
      <c r="A3327" t="s">
        <v>4746</v>
      </c>
      <c r="B3327" t="s">
        <v>4744</v>
      </c>
      <c r="C3327">
        <v>24</v>
      </c>
      <c r="D3327">
        <v>1</v>
      </c>
      <c r="E3327">
        <v>12</v>
      </c>
      <c r="F3327" s="1">
        <v>40932</v>
      </c>
      <c r="G3327" t="s">
        <v>571</v>
      </c>
      <c r="H3327" t="s">
        <v>61</v>
      </c>
      <c r="I3327" t="s">
        <v>115</v>
      </c>
      <c r="J3327" t="s">
        <v>4411</v>
      </c>
      <c r="K3327" t="s">
        <v>36</v>
      </c>
      <c r="L3327" t="s">
        <v>37</v>
      </c>
      <c r="M3327" t="s">
        <v>38</v>
      </c>
      <c r="N3327" t="s">
        <v>56</v>
      </c>
      <c r="O3327" t="s">
        <v>57</v>
      </c>
      <c r="P3327" t="s">
        <v>4748</v>
      </c>
      <c r="Q3327">
        <v>0</v>
      </c>
      <c r="R3327">
        <v>332</v>
      </c>
      <c r="S3327">
        <v>0</v>
      </c>
      <c r="T3327">
        <v>5</v>
      </c>
      <c r="U3327" t="b">
        <v>1</v>
      </c>
    </row>
    <row r="3328" spans="1:21" x14ac:dyDescent="0.25">
      <c r="A3328" t="s">
        <v>4749</v>
      </c>
      <c r="B3328" t="s">
        <v>4744</v>
      </c>
      <c r="C3328">
        <v>24</v>
      </c>
      <c r="D3328">
        <v>1</v>
      </c>
      <c r="E3328">
        <v>12</v>
      </c>
      <c r="F3328" s="1">
        <v>40932</v>
      </c>
      <c r="G3328" t="s">
        <v>4504</v>
      </c>
      <c r="H3328" t="s">
        <v>44</v>
      </c>
      <c r="I3328" t="s">
        <v>460</v>
      </c>
      <c r="J3328" t="s">
        <v>1646</v>
      </c>
      <c r="K3328" t="s">
        <v>47</v>
      </c>
      <c r="L3328" t="s">
        <v>37</v>
      </c>
      <c r="M3328" t="s">
        <v>38</v>
      </c>
      <c r="N3328" t="s">
        <v>56</v>
      </c>
      <c r="O3328" t="s">
        <v>57</v>
      </c>
      <c r="P3328" t="s">
        <v>4750</v>
      </c>
      <c r="Q3328">
        <v>0</v>
      </c>
      <c r="R3328">
        <v>294</v>
      </c>
      <c r="S3328">
        <v>-64</v>
      </c>
      <c r="T3328">
        <v>3</v>
      </c>
      <c r="U3328" t="b">
        <v>0</v>
      </c>
    </row>
    <row r="3329" spans="1:21" x14ac:dyDescent="0.25">
      <c r="A3329" t="s">
        <v>4751</v>
      </c>
      <c r="B3329" t="s">
        <v>4752</v>
      </c>
      <c r="C3329">
        <v>24</v>
      </c>
      <c r="D3329">
        <v>1</v>
      </c>
      <c r="E3329">
        <v>13</v>
      </c>
      <c r="F3329" s="1">
        <v>41298</v>
      </c>
      <c r="G3329" t="s">
        <v>4753</v>
      </c>
      <c r="H3329" t="s">
        <v>44</v>
      </c>
      <c r="I3329" t="s">
        <v>460</v>
      </c>
      <c r="J3329" t="s">
        <v>4389</v>
      </c>
      <c r="K3329" t="s">
        <v>47</v>
      </c>
      <c r="L3329" t="s">
        <v>37</v>
      </c>
      <c r="M3329" t="s">
        <v>38</v>
      </c>
      <c r="N3329" t="s">
        <v>28</v>
      </c>
      <c r="O3329" t="s">
        <v>227</v>
      </c>
      <c r="P3329" t="s">
        <v>4754</v>
      </c>
      <c r="Q3329">
        <v>0</v>
      </c>
      <c r="R3329">
        <v>56</v>
      </c>
      <c r="S3329">
        <v>14</v>
      </c>
      <c r="T3329">
        <v>5</v>
      </c>
      <c r="U3329" t="b">
        <v>1</v>
      </c>
    </row>
    <row r="3330" spans="1:21" x14ac:dyDescent="0.25">
      <c r="A3330" t="s">
        <v>4755</v>
      </c>
      <c r="B3330" t="s">
        <v>4752</v>
      </c>
      <c r="C3330">
        <v>24</v>
      </c>
      <c r="D3330">
        <v>1</v>
      </c>
      <c r="E3330">
        <v>13</v>
      </c>
      <c r="F3330" s="1">
        <v>41298</v>
      </c>
      <c r="G3330" t="s">
        <v>464</v>
      </c>
      <c r="H3330" t="s">
        <v>293</v>
      </c>
      <c r="I3330" t="s">
        <v>613</v>
      </c>
      <c r="J3330" t="s">
        <v>1867</v>
      </c>
      <c r="K3330" t="s">
        <v>36</v>
      </c>
      <c r="L3330" t="s">
        <v>37</v>
      </c>
      <c r="M3330" t="s">
        <v>38</v>
      </c>
      <c r="N3330" t="s">
        <v>56</v>
      </c>
      <c r="O3330" t="s">
        <v>104</v>
      </c>
      <c r="P3330" t="s">
        <v>4756</v>
      </c>
      <c r="Q3330">
        <v>1</v>
      </c>
      <c r="R3330">
        <v>260</v>
      </c>
      <c r="S3330">
        <v>-109</v>
      </c>
      <c r="T3330">
        <v>3</v>
      </c>
      <c r="U3330" t="b">
        <v>1</v>
      </c>
    </row>
    <row r="3331" spans="1:21" x14ac:dyDescent="0.25">
      <c r="A3331" t="s">
        <v>4757</v>
      </c>
      <c r="B3331" t="s">
        <v>4758</v>
      </c>
      <c r="C3331">
        <v>24</v>
      </c>
      <c r="D3331">
        <v>1</v>
      </c>
      <c r="E3331">
        <v>14</v>
      </c>
      <c r="F3331" s="1">
        <v>41663</v>
      </c>
      <c r="G3331" t="s">
        <v>249</v>
      </c>
      <c r="H3331" t="s">
        <v>33</v>
      </c>
      <c r="I3331" t="s">
        <v>34</v>
      </c>
      <c r="J3331" t="s">
        <v>4759</v>
      </c>
      <c r="K3331" t="s">
        <v>36</v>
      </c>
      <c r="L3331" t="s">
        <v>37</v>
      </c>
      <c r="M3331" t="s">
        <v>98</v>
      </c>
      <c r="N3331" t="s">
        <v>28</v>
      </c>
      <c r="O3331" t="s">
        <v>54</v>
      </c>
      <c r="P3331" t="s">
        <v>1070</v>
      </c>
      <c r="Q3331">
        <v>0</v>
      </c>
      <c r="R3331">
        <v>128</v>
      </c>
      <c r="S3331">
        <v>-3</v>
      </c>
      <c r="T3331">
        <v>3</v>
      </c>
      <c r="U3331" t="b">
        <v>1</v>
      </c>
    </row>
    <row r="3332" spans="1:21" x14ac:dyDescent="0.25">
      <c r="A3332" t="s">
        <v>4757</v>
      </c>
      <c r="B3332" t="s">
        <v>4758</v>
      </c>
      <c r="C3332">
        <v>24</v>
      </c>
      <c r="D3332">
        <v>1</v>
      </c>
      <c r="E3332">
        <v>14</v>
      </c>
      <c r="F3332" s="1">
        <v>41663</v>
      </c>
      <c r="G3332" t="s">
        <v>249</v>
      </c>
      <c r="H3332" t="s">
        <v>33</v>
      </c>
      <c r="I3332" t="s">
        <v>34</v>
      </c>
      <c r="J3332" t="s">
        <v>4759</v>
      </c>
      <c r="K3332" t="s">
        <v>36</v>
      </c>
      <c r="L3332" t="s">
        <v>37</v>
      </c>
      <c r="M3332" t="s">
        <v>98</v>
      </c>
      <c r="N3332" t="s">
        <v>28</v>
      </c>
      <c r="O3332" t="s">
        <v>54</v>
      </c>
      <c r="P3332" t="s">
        <v>2412</v>
      </c>
      <c r="Q3332">
        <v>0</v>
      </c>
      <c r="R3332">
        <v>222</v>
      </c>
      <c r="S3332">
        <v>35</v>
      </c>
      <c r="T3332">
        <v>5</v>
      </c>
      <c r="U3332" t="b">
        <v>0</v>
      </c>
    </row>
    <row r="3333" spans="1:21" x14ac:dyDescent="0.25">
      <c r="A3333" t="s">
        <v>4760</v>
      </c>
      <c r="B3333" t="s">
        <v>4758</v>
      </c>
      <c r="C3333">
        <v>24</v>
      </c>
      <c r="D3333">
        <v>1</v>
      </c>
      <c r="E3333">
        <v>14</v>
      </c>
      <c r="F3333" s="1">
        <v>41663</v>
      </c>
      <c r="G3333" t="s">
        <v>2828</v>
      </c>
      <c r="H3333" t="s">
        <v>33</v>
      </c>
      <c r="I3333" t="s">
        <v>34</v>
      </c>
      <c r="J3333" t="s">
        <v>2189</v>
      </c>
      <c r="K3333" t="s">
        <v>36</v>
      </c>
      <c r="L3333" t="s">
        <v>26</v>
      </c>
      <c r="M3333" t="s">
        <v>98</v>
      </c>
      <c r="N3333" t="s">
        <v>28</v>
      </c>
      <c r="O3333" t="s">
        <v>48</v>
      </c>
      <c r="P3333" t="s">
        <v>3361</v>
      </c>
      <c r="Q3333">
        <v>0</v>
      </c>
      <c r="R3333">
        <v>346</v>
      </c>
      <c r="S3333">
        <v>55</v>
      </c>
      <c r="T3333">
        <v>7</v>
      </c>
      <c r="U3333" t="b">
        <v>1</v>
      </c>
    </row>
    <row r="3334" spans="1:21" x14ac:dyDescent="0.25">
      <c r="A3334" t="s">
        <v>4761</v>
      </c>
      <c r="B3334" t="s">
        <v>4758</v>
      </c>
      <c r="C3334">
        <v>24</v>
      </c>
      <c r="D3334">
        <v>1</v>
      </c>
      <c r="E3334">
        <v>14</v>
      </c>
      <c r="F3334" s="1">
        <v>41663</v>
      </c>
      <c r="G3334" t="s">
        <v>103</v>
      </c>
      <c r="H3334" t="s">
        <v>44</v>
      </c>
      <c r="I3334" t="s">
        <v>280</v>
      </c>
      <c r="J3334" t="s">
        <v>2492</v>
      </c>
      <c r="K3334" t="s">
        <v>47</v>
      </c>
      <c r="L3334" t="s">
        <v>70</v>
      </c>
      <c r="M3334" t="s">
        <v>38</v>
      </c>
      <c r="N3334" t="s">
        <v>28</v>
      </c>
      <c r="O3334" t="s">
        <v>48</v>
      </c>
      <c r="P3334" t="s">
        <v>1156</v>
      </c>
      <c r="Q3334">
        <v>0</v>
      </c>
      <c r="R3334">
        <v>44</v>
      </c>
      <c r="S3334">
        <v>11</v>
      </c>
      <c r="T3334">
        <v>4</v>
      </c>
      <c r="U3334" t="b">
        <v>0</v>
      </c>
    </row>
    <row r="3335" spans="1:21" x14ac:dyDescent="0.25">
      <c r="A3335" t="s">
        <v>4762</v>
      </c>
      <c r="B3335" t="s">
        <v>4758</v>
      </c>
      <c r="C3335">
        <v>24</v>
      </c>
      <c r="D3335">
        <v>1</v>
      </c>
      <c r="E3335">
        <v>14</v>
      </c>
      <c r="F3335" s="1">
        <v>41663</v>
      </c>
      <c r="G3335" t="s">
        <v>1743</v>
      </c>
      <c r="H3335" t="s">
        <v>23</v>
      </c>
      <c r="I3335" t="s">
        <v>24</v>
      </c>
      <c r="J3335" t="s">
        <v>24</v>
      </c>
      <c r="K3335" t="s">
        <v>25</v>
      </c>
      <c r="L3335" t="s">
        <v>37</v>
      </c>
      <c r="M3335" t="s">
        <v>38</v>
      </c>
      <c r="N3335" t="s">
        <v>28</v>
      </c>
      <c r="O3335" t="s">
        <v>151</v>
      </c>
      <c r="P3335" t="s">
        <v>628</v>
      </c>
      <c r="Q3335">
        <v>1</v>
      </c>
      <c r="R3335">
        <v>8</v>
      </c>
      <c r="S3335">
        <v>-1</v>
      </c>
      <c r="T3335">
        <v>2</v>
      </c>
      <c r="U3335" t="b">
        <v>0</v>
      </c>
    </row>
    <row r="3336" spans="1:21" x14ac:dyDescent="0.25">
      <c r="A3336" t="s">
        <v>4763</v>
      </c>
      <c r="B3336" t="s">
        <v>4764</v>
      </c>
      <c r="C3336">
        <v>25</v>
      </c>
      <c r="D3336">
        <v>1</v>
      </c>
      <c r="E3336">
        <v>11</v>
      </c>
      <c r="F3336" s="1">
        <v>40568</v>
      </c>
      <c r="G3336" t="s">
        <v>769</v>
      </c>
      <c r="H3336" t="s">
        <v>33</v>
      </c>
      <c r="I3336" t="s">
        <v>34</v>
      </c>
      <c r="J3336" t="s">
        <v>440</v>
      </c>
      <c r="K3336" t="s">
        <v>36</v>
      </c>
      <c r="L3336" t="s">
        <v>70</v>
      </c>
      <c r="M3336" t="s">
        <v>38</v>
      </c>
      <c r="N3336" t="s">
        <v>71</v>
      </c>
      <c r="O3336" t="s">
        <v>295</v>
      </c>
      <c r="P3336" t="s">
        <v>465</v>
      </c>
      <c r="Q3336">
        <v>0</v>
      </c>
      <c r="R3336">
        <v>20</v>
      </c>
      <c r="S3336">
        <v>4</v>
      </c>
      <c r="T3336">
        <v>1</v>
      </c>
      <c r="U3336" t="b">
        <v>1</v>
      </c>
    </row>
    <row r="3337" spans="1:21" x14ac:dyDescent="0.25">
      <c r="A3337" t="s">
        <v>4763</v>
      </c>
      <c r="B3337" t="s">
        <v>4764</v>
      </c>
      <c r="C3337">
        <v>25</v>
      </c>
      <c r="D3337">
        <v>1</v>
      </c>
      <c r="E3337">
        <v>11</v>
      </c>
      <c r="F3337" s="1">
        <v>40568</v>
      </c>
      <c r="G3337" t="s">
        <v>769</v>
      </c>
      <c r="H3337" t="s">
        <v>33</v>
      </c>
      <c r="I3337" t="s">
        <v>34</v>
      </c>
      <c r="J3337" t="s">
        <v>440</v>
      </c>
      <c r="K3337" t="s">
        <v>36</v>
      </c>
      <c r="L3337" t="s">
        <v>70</v>
      </c>
      <c r="M3337" t="s">
        <v>38</v>
      </c>
      <c r="N3337" t="s">
        <v>28</v>
      </c>
      <c r="O3337" t="s">
        <v>39</v>
      </c>
      <c r="P3337" t="s">
        <v>413</v>
      </c>
      <c r="Q3337">
        <v>0</v>
      </c>
      <c r="R3337">
        <v>133</v>
      </c>
      <c r="S3337">
        <v>4</v>
      </c>
      <c r="T3337">
        <v>10</v>
      </c>
      <c r="U3337" t="b">
        <v>0</v>
      </c>
    </row>
    <row r="3338" spans="1:21" x14ac:dyDescent="0.25">
      <c r="A3338" t="s">
        <v>4765</v>
      </c>
      <c r="B3338" t="s">
        <v>4764</v>
      </c>
      <c r="C3338">
        <v>25</v>
      </c>
      <c r="D3338">
        <v>1</v>
      </c>
      <c r="E3338">
        <v>11</v>
      </c>
      <c r="F3338" s="1">
        <v>40568</v>
      </c>
      <c r="G3338" t="s">
        <v>2290</v>
      </c>
      <c r="H3338" t="s">
        <v>61</v>
      </c>
      <c r="I3338" t="s">
        <v>108</v>
      </c>
      <c r="J3338" t="s">
        <v>4766</v>
      </c>
      <c r="K3338" t="s">
        <v>36</v>
      </c>
      <c r="L3338" t="s">
        <v>37</v>
      </c>
      <c r="M3338" t="s">
        <v>38</v>
      </c>
      <c r="N3338" t="s">
        <v>28</v>
      </c>
      <c r="O3338" t="s">
        <v>48</v>
      </c>
      <c r="P3338" t="s">
        <v>2190</v>
      </c>
      <c r="Q3338">
        <v>0</v>
      </c>
      <c r="R3338">
        <v>178</v>
      </c>
      <c r="S3338">
        <v>59</v>
      </c>
      <c r="T3338">
        <v>7</v>
      </c>
      <c r="U3338" t="b">
        <v>1</v>
      </c>
    </row>
    <row r="3339" spans="1:21" x14ac:dyDescent="0.25">
      <c r="A3339" t="s">
        <v>4767</v>
      </c>
      <c r="B3339" t="s">
        <v>4768</v>
      </c>
      <c r="C3339">
        <v>25</v>
      </c>
      <c r="D3339">
        <v>1</v>
      </c>
      <c r="E3339">
        <v>12</v>
      </c>
      <c r="F3339" s="1">
        <v>40933</v>
      </c>
      <c r="G3339" t="s">
        <v>4769</v>
      </c>
      <c r="H3339" t="s">
        <v>44</v>
      </c>
      <c r="I3339" t="s">
        <v>45</v>
      </c>
      <c r="J3339" t="s">
        <v>1853</v>
      </c>
      <c r="K3339" t="s">
        <v>47</v>
      </c>
      <c r="L3339" t="s">
        <v>70</v>
      </c>
      <c r="M3339" t="s">
        <v>98</v>
      </c>
      <c r="N3339" t="s">
        <v>28</v>
      </c>
      <c r="O3339" t="s">
        <v>39</v>
      </c>
      <c r="P3339" t="s">
        <v>1610</v>
      </c>
      <c r="Q3339">
        <v>0</v>
      </c>
      <c r="R3339">
        <v>32</v>
      </c>
      <c r="S3339">
        <v>8</v>
      </c>
      <c r="T3339">
        <v>3</v>
      </c>
      <c r="U3339" t="b">
        <v>0</v>
      </c>
    </row>
    <row r="3340" spans="1:21" x14ac:dyDescent="0.25">
      <c r="A3340" t="s">
        <v>4770</v>
      </c>
      <c r="B3340" t="s">
        <v>4768</v>
      </c>
      <c r="C3340">
        <v>25</v>
      </c>
      <c r="D3340">
        <v>1</v>
      </c>
      <c r="E3340">
        <v>12</v>
      </c>
      <c r="F3340" s="1">
        <v>40933</v>
      </c>
      <c r="G3340" t="s">
        <v>399</v>
      </c>
      <c r="H3340" t="s">
        <v>320</v>
      </c>
      <c r="I3340" t="s">
        <v>321</v>
      </c>
      <c r="J3340" t="s">
        <v>321</v>
      </c>
      <c r="K3340" t="s">
        <v>36</v>
      </c>
      <c r="L3340" t="s">
        <v>70</v>
      </c>
      <c r="M3340" t="s">
        <v>38</v>
      </c>
      <c r="N3340" t="s">
        <v>71</v>
      </c>
      <c r="O3340" t="s">
        <v>74</v>
      </c>
      <c r="P3340" t="s">
        <v>4771</v>
      </c>
      <c r="Q3340">
        <v>0</v>
      </c>
      <c r="R3340">
        <v>68</v>
      </c>
      <c r="S3340">
        <v>30</v>
      </c>
      <c r="T3340">
        <v>1</v>
      </c>
      <c r="U3340" t="b">
        <v>0</v>
      </c>
    </row>
    <row r="3341" spans="1:21" x14ac:dyDescent="0.25">
      <c r="A3341" t="s">
        <v>4770</v>
      </c>
      <c r="B3341" t="s">
        <v>4768</v>
      </c>
      <c r="C3341">
        <v>25</v>
      </c>
      <c r="D3341">
        <v>1</v>
      </c>
      <c r="E3341">
        <v>12</v>
      </c>
      <c r="F3341" s="1">
        <v>40933</v>
      </c>
      <c r="G3341" t="s">
        <v>399</v>
      </c>
      <c r="H3341" t="s">
        <v>320</v>
      </c>
      <c r="I3341" t="s">
        <v>321</v>
      </c>
      <c r="J3341" t="s">
        <v>321</v>
      </c>
      <c r="K3341" t="s">
        <v>36</v>
      </c>
      <c r="L3341" t="s">
        <v>70</v>
      </c>
      <c r="M3341" t="s">
        <v>38</v>
      </c>
      <c r="N3341" t="s">
        <v>28</v>
      </c>
      <c r="O3341" t="s">
        <v>39</v>
      </c>
      <c r="P3341" t="s">
        <v>1234</v>
      </c>
      <c r="Q3341">
        <v>0</v>
      </c>
      <c r="R3341">
        <v>362</v>
      </c>
      <c r="S3341">
        <v>65</v>
      </c>
      <c r="T3341">
        <v>7</v>
      </c>
      <c r="U3341" t="b">
        <v>1</v>
      </c>
    </row>
    <row r="3342" spans="1:21" x14ac:dyDescent="0.25">
      <c r="A3342" t="s">
        <v>4770</v>
      </c>
      <c r="B3342" t="s">
        <v>4768</v>
      </c>
      <c r="C3342">
        <v>25</v>
      </c>
      <c r="D3342">
        <v>1</v>
      </c>
      <c r="E3342">
        <v>12</v>
      </c>
      <c r="F3342" s="1">
        <v>40933</v>
      </c>
      <c r="G3342" t="s">
        <v>399</v>
      </c>
      <c r="H3342" t="s">
        <v>320</v>
      </c>
      <c r="I3342" t="s">
        <v>321</v>
      </c>
      <c r="J3342" t="s">
        <v>321</v>
      </c>
      <c r="K3342" t="s">
        <v>36</v>
      </c>
      <c r="L3342" t="s">
        <v>70</v>
      </c>
      <c r="M3342" t="s">
        <v>38</v>
      </c>
      <c r="N3342" t="s">
        <v>28</v>
      </c>
      <c r="O3342" t="s">
        <v>111</v>
      </c>
      <c r="P3342" t="s">
        <v>2024</v>
      </c>
      <c r="Q3342">
        <v>0</v>
      </c>
      <c r="R3342">
        <v>231</v>
      </c>
      <c r="S3342">
        <v>97</v>
      </c>
      <c r="T3342">
        <v>5</v>
      </c>
      <c r="U3342" t="b">
        <v>0</v>
      </c>
    </row>
    <row r="3343" spans="1:21" x14ac:dyDescent="0.25">
      <c r="A3343" t="s">
        <v>4770</v>
      </c>
      <c r="B3343" t="s">
        <v>4768</v>
      </c>
      <c r="C3343">
        <v>25</v>
      </c>
      <c r="D3343">
        <v>1</v>
      </c>
      <c r="E3343">
        <v>12</v>
      </c>
      <c r="F3343" s="1">
        <v>40933</v>
      </c>
      <c r="G3343" t="s">
        <v>399</v>
      </c>
      <c r="H3343" t="s">
        <v>320</v>
      </c>
      <c r="I3343" t="s">
        <v>321</v>
      </c>
      <c r="J3343" t="s">
        <v>321</v>
      </c>
      <c r="K3343" t="s">
        <v>36</v>
      </c>
      <c r="L3343" t="s">
        <v>70</v>
      </c>
      <c r="M3343" t="s">
        <v>38</v>
      </c>
      <c r="N3343" t="s">
        <v>56</v>
      </c>
      <c r="O3343" t="s">
        <v>185</v>
      </c>
      <c r="P3343" t="s">
        <v>4772</v>
      </c>
      <c r="Q3343">
        <v>0</v>
      </c>
      <c r="R3343">
        <v>297</v>
      </c>
      <c r="S3343">
        <v>133</v>
      </c>
      <c r="T3343">
        <v>2</v>
      </c>
      <c r="U3343" t="b">
        <v>0</v>
      </c>
    </row>
    <row r="3344" spans="1:21" x14ac:dyDescent="0.25">
      <c r="A3344" t="s">
        <v>4773</v>
      </c>
      <c r="B3344" t="s">
        <v>4768</v>
      </c>
      <c r="C3344">
        <v>25</v>
      </c>
      <c r="D3344">
        <v>1</v>
      </c>
      <c r="E3344">
        <v>12</v>
      </c>
      <c r="F3344" s="1">
        <v>40933</v>
      </c>
      <c r="G3344" t="s">
        <v>4774</v>
      </c>
      <c r="H3344" t="s">
        <v>67</v>
      </c>
      <c r="I3344" t="s">
        <v>68</v>
      </c>
      <c r="J3344" t="s">
        <v>1367</v>
      </c>
      <c r="K3344" t="s">
        <v>25</v>
      </c>
      <c r="L3344" t="s">
        <v>26</v>
      </c>
      <c r="M3344" t="s">
        <v>38</v>
      </c>
      <c r="N3344" t="s">
        <v>28</v>
      </c>
      <c r="O3344" t="s">
        <v>29</v>
      </c>
      <c r="P3344" t="s">
        <v>4775</v>
      </c>
      <c r="Q3344">
        <v>0</v>
      </c>
      <c r="R3344">
        <v>215</v>
      </c>
      <c r="S3344">
        <v>11</v>
      </c>
      <c r="T3344">
        <v>9</v>
      </c>
      <c r="U3344" t="b">
        <v>1</v>
      </c>
    </row>
    <row r="3345" spans="1:21" x14ac:dyDescent="0.25">
      <c r="A3345" t="s">
        <v>4776</v>
      </c>
      <c r="B3345" t="s">
        <v>4768</v>
      </c>
      <c r="C3345">
        <v>25</v>
      </c>
      <c r="D3345">
        <v>1</v>
      </c>
      <c r="E3345">
        <v>12</v>
      </c>
      <c r="F3345" s="1">
        <v>40933</v>
      </c>
      <c r="G3345" t="s">
        <v>1946</v>
      </c>
      <c r="H3345" t="s">
        <v>44</v>
      </c>
      <c r="I3345" t="s">
        <v>85</v>
      </c>
      <c r="J3345" t="s">
        <v>86</v>
      </c>
      <c r="K3345" t="s">
        <v>47</v>
      </c>
      <c r="L3345" t="s">
        <v>70</v>
      </c>
      <c r="M3345" t="s">
        <v>98</v>
      </c>
      <c r="N3345" t="s">
        <v>28</v>
      </c>
      <c r="O3345" t="s">
        <v>48</v>
      </c>
      <c r="P3345" t="s">
        <v>1233</v>
      </c>
      <c r="Q3345">
        <v>0</v>
      </c>
      <c r="R3345">
        <v>132</v>
      </c>
      <c r="S3345">
        <v>12</v>
      </c>
      <c r="T3345">
        <v>5</v>
      </c>
      <c r="U3345" t="b">
        <v>0</v>
      </c>
    </row>
    <row r="3346" spans="1:21" x14ac:dyDescent="0.25">
      <c r="A3346" t="s">
        <v>4776</v>
      </c>
      <c r="B3346" t="s">
        <v>4768</v>
      </c>
      <c r="C3346">
        <v>25</v>
      </c>
      <c r="D3346">
        <v>1</v>
      </c>
      <c r="E3346">
        <v>12</v>
      </c>
      <c r="F3346" s="1">
        <v>40933</v>
      </c>
      <c r="G3346" t="s">
        <v>1946</v>
      </c>
      <c r="H3346" t="s">
        <v>44</v>
      </c>
      <c r="I3346" t="s">
        <v>85</v>
      </c>
      <c r="J3346" t="s">
        <v>86</v>
      </c>
      <c r="K3346" t="s">
        <v>47</v>
      </c>
      <c r="L3346" t="s">
        <v>70</v>
      </c>
      <c r="M3346" t="s">
        <v>98</v>
      </c>
      <c r="N3346" t="s">
        <v>28</v>
      </c>
      <c r="O3346" t="s">
        <v>111</v>
      </c>
      <c r="P3346" t="s">
        <v>1738</v>
      </c>
      <c r="Q3346">
        <v>0</v>
      </c>
      <c r="R3346">
        <v>91</v>
      </c>
      <c r="S3346">
        <v>27</v>
      </c>
      <c r="T3346">
        <v>6</v>
      </c>
      <c r="U3346" t="b">
        <v>0</v>
      </c>
    </row>
    <row r="3347" spans="1:21" x14ac:dyDescent="0.25">
      <c r="A3347" t="s">
        <v>4777</v>
      </c>
      <c r="B3347" t="s">
        <v>4778</v>
      </c>
      <c r="C3347">
        <v>25</v>
      </c>
      <c r="D3347">
        <v>1</v>
      </c>
      <c r="E3347">
        <v>13</v>
      </c>
      <c r="F3347" s="1">
        <v>41299</v>
      </c>
      <c r="G3347" t="s">
        <v>1361</v>
      </c>
      <c r="H3347" t="s">
        <v>67</v>
      </c>
      <c r="I3347" t="s">
        <v>68</v>
      </c>
      <c r="J3347" t="s">
        <v>255</v>
      </c>
      <c r="K3347" t="s">
        <v>25</v>
      </c>
      <c r="L3347" t="s">
        <v>37</v>
      </c>
      <c r="M3347" t="s">
        <v>98</v>
      </c>
      <c r="N3347" t="s">
        <v>28</v>
      </c>
      <c r="O3347" t="s">
        <v>48</v>
      </c>
      <c r="P3347" t="s">
        <v>703</v>
      </c>
      <c r="Q3347">
        <v>0</v>
      </c>
      <c r="R3347">
        <v>75</v>
      </c>
      <c r="S3347">
        <v>4</v>
      </c>
      <c r="T3347">
        <v>3</v>
      </c>
      <c r="U3347" t="b">
        <v>1</v>
      </c>
    </row>
    <row r="3348" spans="1:21" x14ac:dyDescent="0.25">
      <c r="A3348" t="s">
        <v>4779</v>
      </c>
      <c r="B3348" t="s">
        <v>4778</v>
      </c>
      <c r="C3348">
        <v>25</v>
      </c>
      <c r="D3348">
        <v>1</v>
      </c>
      <c r="E3348">
        <v>13</v>
      </c>
      <c r="F3348" s="1">
        <v>41299</v>
      </c>
      <c r="G3348" t="s">
        <v>2356</v>
      </c>
      <c r="H3348" t="s">
        <v>120</v>
      </c>
      <c r="I3348" t="s">
        <v>778</v>
      </c>
      <c r="J3348" t="s">
        <v>778</v>
      </c>
      <c r="K3348" t="s">
        <v>47</v>
      </c>
      <c r="L3348" t="s">
        <v>37</v>
      </c>
      <c r="M3348" t="s">
        <v>27</v>
      </c>
      <c r="N3348" t="s">
        <v>28</v>
      </c>
      <c r="O3348" t="s">
        <v>39</v>
      </c>
      <c r="P3348" t="s">
        <v>864</v>
      </c>
      <c r="Q3348">
        <v>0</v>
      </c>
      <c r="R3348">
        <v>17</v>
      </c>
      <c r="S3348">
        <v>5</v>
      </c>
      <c r="T3348">
        <v>3</v>
      </c>
      <c r="U3348" t="b">
        <v>0</v>
      </c>
    </row>
    <row r="3349" spans="1:21" x14ac:dyDescent="0.25">
      <c r="A3349" t="s">
        <v>4779</v>
      </c>
      <c r="B3349" t="s">
        <v>4778</v>
      </c>
      <c r="C3349">
        <v>25</v>
      </c>
      <c r="D3349">
        <v>1</v>
      </c>
      <c r="E3349">
        <v>13</v>
      </c>
      <c r="F3349" s="1">
        <v>41299</v>
      </c>
      <c r="G3349" t="s">
        <v>2356</v>
      </c>
      <c r="H3349" t="s">
        <v>120</v>
      </c>
      <c r="I3349" t="s">
        <v>778</v>
      </c>
      <c r="J3349" t="s">
        <v>778</v>
      </c>
      <c r="K3349" t="s">
        <v>47</v>
      </c>
      <c r="L3349" t="s">
        <v>37</v>
      </c>
      <c r="M3349" t="s">
        <v>27</v>
      </c>
      <c r="N3349" t="s">
        <v>28</v>
      </c>
      <c r="O3349" t="s">
        <v>39</v>
      </c>
      <c r="P3349" t="s">
        <v>1433</v>
      </c>
      <c r="Q3349">
        <v>0</v>
      </c>
      <c r="R3349">
        <v>23</v>
      </c>
      <c r="S3349">
        <v>10</v>
      </c>
      <c r="T3349">
        <v>3</v>
      </c>
      <c r="U3349" t="b">
        <v>0</v>
      </c>
    </row>
    <row r="3350" spans="1:21" x14ac:dyDescent="0.25">
      <c r="A3350" t="s">
        <v>4780</v>
      </c>
      <c r="B3350" t="s">
        <v>4781</v>
      </c>
      <c r="C3350">
        <v>25</v>
      </c>
      <c r="D3350">
        <v>1</v>
      </c>
      <c r="E3350">
        <v>14</v>
      </c>
      <c r="F3350" s="1">
        <v>41664</v>
      </c>
      <c r="G3350" t="s">
        <v>2467</v>
      </c>
      <c r="H3350" t="s">
        <v>33</v>
      </c>
      <c r="I3350" t="s">
        <v>189</v>
      </c>
      <c r="J3350" t="s">
        <v>190</v>
      </c>
      <c r="K3350" t="s">
        <v>36</v>
      </c>
      <c r="L3350" t="s">
        <v>37</v>
      </c>
      <c r="M3350" t="s">
        <v>38</v>
      </c>
      <c r="N3350" t="s">
        <v>28</v>
      </c>
      <c r="O3350" t="s">
        <v>54</v>
      </c>
      <c r="P3350" t="s">
        <v>2581</v>
      </c>
      <c r="Q3350">
        <v>0</v>
      </c>
      <c r="R3350">
        <v>534</v>
      </c>
      <c r="S3350">
        <v>0</v>
      </c>
      <c r="T3350">
        <v>3</v>
      </c>
      <c r="U3350" t="b">
        <v>1</v>
      </c>
    </row>
    <row r="3351" spans="1:21" x14ac:dyDescent="0.25">
      <c r="A3351" t="s">
        <v>4782</v>
      </c>
      <c r="B3351" t="s">
        <v>4783</v>
      </c>
      <c r="C3351">
        <v>26</v>
      </c>
      <c r="D3351">
        <v>1</v>
      </c>
      <c r="E3351">
        <v>11</v>
      </c>
      <c r="F3351" s="1">
        <v>40569</v>
      </c>
      <c r="G3351" t="s">
        <v>2284</v>
      </c>
      <c r="H3351" t="s">
        <v>120</v>
      </c>
      <c r="I3351" t="s">
        <v>778</v>
      </c>
      <c r="J3351" t="s">
        <v>778</v>
      </c>
      <c r="K3351" t="s">
        <v>47</v>
      </c>
      <c r="L3351" t="s">
        <v>37</v>
      </c>
      <c r="M3351" t="s">
        <v>38</v>
      </c>
      <c r="N3351" t="s">
        <v>28</v>
      </c>
      <c r="O3351" t="s">
        <v>227</v>
      </c>
      <c r="P3351" t="s">
        <v>4784</v>
      </c>
      <c r="Q3351">
        <v>0</v>
      </c>
      <c r="R3351">
        <v>32</v>
      </c>
      <c r="S3351">
        <v>10</v>
      </c>
      <c r="T3351">
        <v>3</v>
      </c>
      <c r="U3351" t="b">
        <v>0</v>
      </c>
    </row>
    <row r="3352" spans="1:21" x14ac:dyDescent="0.25">
      <c r="A3352" t="s">
        <v>4785</v>
      </c>
      <c r="B3352" t="s">
        <v>4783</v>
      </c>
      <c r="C3352">
        <v>26</v>
      </c>
      <c r="D3352">
        <v>1</v>
      </c>
      <c r="E3352">
        <v>11</v>
      </c>
      <c r="F3352" s="1">
        <v>40569</v>
      </c>
      <c r="G3352" t="s">
        <v>3577</v>
      </c>
      <c r="H3352" t="s">
        <v>161</v>
      </c>
      <c r="I3352" t="s">
        <v>422</v>
      </c>
      <c r="J3352" t="s">
        <v>422</v>
      </c>
      <c r="K3352" t="s">
        <v>25</v>
      </c>
      <c r="L3352" t="s">
        <v>37</v>
      </c>
      <c r="M3352" t="s">
        <v>38</v>
      </c>
      <c r="N3352" t="s">
        <v>28</v>
      </c>
      <c r="O3352" t="s">
        <v>39</v>
      </c>
      <c r="P3352" t="s">
        <v>1450</v>
      </c>
      <c r="Q3352">
        <v>0</v>
      </c>
      <c r="R3352">
        <v>13</v>
      </c>
      <c r="S3352">
        <v>5</v>
      </c>
      <c r="T3352">
        <v>1</v>
      </c>
      <c r="U3352" t="b">
        <v>0</v>
      </c>
    </row>
    <row r="3353" spans="1:21" x14ac:dyDescent="0.25">
      <c r="A3353" t="s">
        <v>4785</v>
      </c>
      <c r="B3353" t="s">
        <v>4783</v>
      </c>
      <c r="C3353">
        <v>26</v>
      </c>
      <c r="D3353">
        <v>1</v>
      </c>
      <c r="E3353">
        <v>11</v>
      </c>
      <c r="F3353" s="1">
        <v>40569</v>
      </c>
      <c r="G3353" t="s">
        <v>3577</v>
      </c>
      <c r="H3353" t="s">
        <v>161</v>
      </c>
      <c r="I3353" t="s">
        <v>422</v>
      </c>
      <c r="J3353" t="s">
        <v>422</v>
      </c>
      <c r="K3353" t="s">
        <v>25</v>
      </c>
      <c r="L3353" t="s">
        <v>37</v>
      </c>
      <c r="M3353" t="s">
        <v>38</v>
      </c>
      <c r="N3353" t="s">
        <v>28</v>
      </c>
      <c r="O3353" t="s">
        <v>39</v>
      </c>
      <c r="P3353" t="s">
        <v>557</v>
      </c>
      <c r="Q3353">
        <v>0</v>
      </c>
      <c r="R3353">
        <v>52</v>
      </c>
      <c r="S3353">
        <v>20</v>
      </c>
      <c r="T3353">
        <v>4</v>
      </c>
      <c r="U3353" t="b">
        <v>1</v>
      </c>
    </row>
    <row r="3354" spans="1:21" x14ac:dyDescent="0.25">
      <c r="A3354" t="s">
        <v>4785</v>
      </c>
      <c r="B3354" t="s">
        <v>4783</v>
      </c>
      <c r="C3354">
        <v>26</v>
      </c>
      <c r="D3354">
        <v>1</v>
      </c>
      <c r="E3354">
        <v>11</v>
      </c>
      <c r="F3354" s="1">
        <v>40569</v>
      </c>
      <c r="G3354" t="s">
        <v>3577</v>
      </c>
      <c r="H3354" t="s">
        <v>161</v>
      </c>
      <c r="I3354" t="s">
        <v>422</v>
      </c>
      <c r="J3354" t="s">
        <v>422</v>
      </c>
      <c r="K3354" t="s">
        <v>25</v>
      </c>
      <c r="L3354" t="s">
        <v>37</v>
      </c>
      <c r="M3354" t="s">
        <v>38</v>
      </c>
      <c r="N3354" t="s">
        <v>56</v>
      </c>
      <c r="O3354" t="s">
        <v>81</v>
      </c>
      <c r="P3354" t="s">
        <v>1526</v>
      </c>
      <c r="Q3354">
        <v>0</v>
      </c>
      <c r="R3354">
        <v>88</v>
      </c>
      <c r="S3354">
        <v>18</v>
      </c>
      <c r="T3354">
        <v>3</v>
      </c>
      <c r="U3354" t="b">
        <v>1</v>
      </c>
    </row>
    <row r="3355" spans="1:21" x14ac:dyDescent="0.25">
      <c r="A3355" t="s">
        <v>4786</v>
      </c>
      <c r="B3355" t="s">
        <v>4783</v>
      </c>
      <c r="C3355">
        <v>26</v>
      </c>
      <c r="D3355">
        <v>1</v>
      </c>
      <c r="E3355">
        <v>11</v>
      </c>
      <c r="F3355" s="1">
        <v>40569</v>
      </c>
      <c r="G3355" t="s">
        <v>823</v>
      </c>
      <c r="H3355" t="s">
        <v>976</v>
      </c>
      <c r="I3355" t="s">
        <v>1840</v>
      </c>
      <c r="J3355" t="s">
        <v>1841</v>
      </c>
      <c r="K3355" t="s">
        <v>47</v>
      </c>
      <c r="L3355" t="s">
        <v>70</v>
      </c>
      <c r="M3355" t="s">
        <v>38</v>
      </c>
      <c r="N3355" t="s">
        <v>56</v>
      </c>
      <c r="O3355" t="s">
        <v>185</v>
      </c>
      <c r="P3355" t="s">
        <v>4787</v>
      </c>
      <c r="Q3355">
        <v>1</v>
      </c>
      <c r="R3355">
        <v>570</v>
      </c>
      <c r="S3355">
        <v>-217</v>
      </c>
      <c r="T3355">
        <v>3</v>
      </c>
      <c r="U3355" t="b">
        <v>1</v>
      </c>
    </row>
    <row r="3356" spans="1:21" x14ac:dyDescent="0.25">
      <c r="A3356" t="s">
        <v>4788</v>
      </c>
      <c r="B3356" t="s">
        <v>4789</v>
      </c>
      <c r="C3356">
        <v>26</v>
      </c>
      <c r="D3356">
        <v>1</v>
      </c>
      <c r="E3356">
        <v>13</v>
      </c>
      <c r="F3356" s="1">
        <v>41300</v>
      </c>
      <c r="G3356" t="s">
        <v>2959</v>
      </c>
      <c r="H3356" t="s">
        <v>33</v>
      </c>
      <c r="I3356" t="s">
        <v>80</v>
      </c>
      <c r="J3356" t="s">
        <v>80</v>
      </c>
      <c r="K3356" t="s">
        <v>36</v>
      </c>
      <c r="L3356" t="s">
        <v>70</v>
      </c>
      <c r="M3356" t="s">
        <v>38</v>
      </c>
      <c r="N3356" t="s">
        <v>28</v>
      </c>
      <c r="O3356" t="s">
        <v>54</v>
      </c>
      <c r="P3356" t="s">
        <v>1293</v>
      </c>
      <c r="Q3356">
        <v>0</v>
      </c>
      <c r="R3356">
        <v>14</v>
      </c>
      <c r="S3356">
        <v>-1</v>
      </c>
      <c r="T3356">
        <v>1</v>
      </c>
      <c r="U3356" t="b">
        <v>1</v>
      </c>
    </row>
    <row r="3357" spans="1:21" x14ac:dyDescent="0.25">
      <c r="A3357" t="s">
        <v>4790</v>
      </c>
      <c r="B3357" t="s">
        <v>4791</v>
      </c>
      <c r="C3357">
        <v>26</v>
      </c>
      <c r="D3357">
        <v>1</v>
      </c>
      <c r="E3357">
        <v>14</v>
      </c>
      <c r="F3357" s="1">
        <v>41665</v>
      </c>
      <c r="G3357" t="s">
        <v>2422</v>
      </c>
      <c r="H3357" t="s">
        <v>61</v>
      </c>
      <c r="I3357" t="s">
        <v>108</v>
      </c>
      <c r="J3357" t="s">
        <v>226</v>
      </c>
      <c r="K3357" t="s">
        <v>36</v>
      </c>
      <c r="L3357" t="s">
        <v>70</v>
      </c>
      <c r="M3357" t="s">
        <v>38</v>
      </c>
      <c r="N3357" t="s">
        <v>71</v>
      </c>
      <c r="O3357" t="s">
        <v>295</v>
      </c>
      <c r="P3357" t="s">
        <v>2923</v>
      </c>
      <c r="Q3357">
        <v>0</v>
      </c>
      <c r="R3357">
        <v>582</v>
      </c>
      <c r="S3357">
        <v>262</v>
      </c>
      <c r="T3357">
        <v>5</v>
      </c>
      <c r="U3357" t="b">
        <v>0</v>
      </c>
    </row>
    <row r="3358" spans="1:21" x14ac:dyDescent="0.25">
      <c r="A3358" t="s">
        <v>4792</v>
      </c>
      <c r="B3358" t="s">
        <v>4791</v>
      </c>
      <c r="C3358">
        <v>26</v>
      </c>
      <c r="D3358">
        <v>1</v>
      </c>
      <c r="E3358">
        <v>14</v>
      </c>
      <c r="F3358" s="1">
        <v>41665</v>
      </c>
      <c r="G3358" t="s">
        <v>2985</v>
      </c>
      <c r="H3358" t="s">
        <v>320</v>
      </c>
      <c r="I3358" t="s">
        <v>2562</v>
      </c>
      <c r="J3358" t="s">
        <v>2562</v>
      </c>
      <c r="K3358" t="s">
        <v>36</v>
      </c>
      <c r="L3358" t="s">
        <v>37</v>
      </c>
      <c r="M3358" t="s">
        <v>38</v>
      </c>
      <c r="N3358" t="s">
        <v>28</v>
      </c>
      <c r="O3358" t="s">
        <v>54</v>
      </c>
      <c r="P3358" t="s">
        <v>681</v>
      </c>
      <c r="Q3358">
        <v>0</v>
      </c>
      <c r="R3358">
        <v>119</v>
      </c>
      <c r="S3358">
        <v>56</v>
      </c>
      <c r="T3358">
        <v>7</v>
      </c>
      <c r="U3358" t="b">
        <v>1</v>
      </c>
    </row>
    <row r="3359" spans="1:21" x14ac:dyDescent="0.25">
      <c r="A3359" t="s">
        <v>4790</v>
      </c>
      <c r="B3359" t="s">
        <v>4791</v>
      </c>
      <c r="C3359">
        <v>26</v>
      </c>
      <c r="D3359">
        <v>1</v>
      </c>
      <c r="E3359">
        <v>14</v>
      </c>
      <c r="F3359" s="1">
        <v>41665</v>
      </c>
      <c r="G3359" t="s">
        <v>2422</v>
      </c>
      <c r="H3359" t="s">
        <v>61</v>
      </c>
      <c r="I3359" t="s">
        <v>108</v>
      </c>
      <c r="J3359" t="s">
        <v>226</v>
      </c>
      <c r="K3359" t="s">
        <v>36</v>
      </c>
      <c r="L3359" t="s">
        <v>70</v>
      </c>
      <c r="M3359" t="s">
        <v>38</v>
      </c>
      <c r="N3359" t="s">
        <v>28</v>
      </c>
      <c r="O3359" t="s">
        <v>90</v>
      </c>
      <c r="P3359" t="s">
        <v>2448</v>
      </c>
      <c r="Q3359">
        <v>0</v>
      </c>
      <c r="R3359">
        <v>75</v>
      </c>
      <c r="S3359">
        <v>29</v>
      </c>
      <c r="T3359">
        <v>1</v>
      </c>
      <c r="U3359" t="b">
        <v>1</v>
      </c>
    </row>
    <row r="3360" spans="1:21" x14ac:dyDescent="0.25">
      <c r="A3360" t="s">
        <v>4790</v>
      </c>
      <c r="B3360" t="s">
        <v>4791</v>
      </c>
      <c r="C3360">
        <v>26</v>
      </c>
      <c r="D3360">
        <v>1</v>
      </c>
      <c r="E3360">
        <v>14</v>
      </c>
      <c r="F3360" s="1">
        <v>41665</v>
      </c>
      <c r="G3360" t="s">
        <v>2422</v>
      </c>
      <c r="H3360" t="s">
        <v>61</v>
      </c>
      <c r="I3360" t="s">
        <v>108</v>
      </c>
      <c r="J3360" t="s">
        <v>226</v>
      </c>
      <c r="K3360" t="s">
        <v>36</v>
      </c>
      <c r="L3360" t="s">
        <v>70</v>
      </c>
      <c r="M3360" t="s">
        <v>38</v>
      </c>
      <c r="N3360" t="s">
        <v>28</v>
      </c>
      <c r="O3360" t="s">
        <v>39</v>
      </c>
      <c r="P3360" t="s">
        <v>40</v>
      </c>
      <c r="Q3360">
        <v>0</v>
      </c>
      <c r="R3360">
        <v>14</v>
      </c>
      <c r="S3360">
        <v>7</v>
      </c>
      <c r="T3360">
        <v>2</v>
      </c>
      <c r="U3360" t="b">
        <v>0</v>
      </c>
    </row>
    <row r="3361" spans="1:21" x14ac:dyDescent="0.25">
      <c r="A3361" t="s">
        <v>4790</v>
      </c>
      <c r="B3361" t="s">
        <v>4791</v>
      </c>
      <c r="C3361">
        <v>26</v>
      </c>
      <c r="D3361">
        <v>1</v>
      </c>
      <c r="E3361">
        <v>14</v>
      </c>
      <c r="F3361" s="1">
        <v>41665</v>
      </c>
      <c r="G3361" t="s">
        <v>2422</v>
      </c>
      <c r="H3361" t="s">
        <v>61</v>
      </c>
      <c r="I3361" t="s">
        <v>108</v>
      </c>
      <c r="J3361" t="s">
        <v>226</v>
      </c>
      <c r="K3361" t="s">
        <v>36</v>
      </c>
      <c r="L3361" t="s">
        <v>70</v>
      </c>
      <c r="M3361" t="s">
        <v>38</v>
      </c>
      <c r="N3361" t="s">
        <v>28</v>
      </c>
      <c r="O3361" t="s">
        <v>39</v>
      </c>
      <c r="P3361" t="s">
        <v>2232</v>
      </c>
      <c r="Q3361">
        <v>0</v>
      </c>
      <c r="R3361">
        <v>21</v>
      </c>
      <c r="S3361">
        <v>4</v>
      </c>
      <c r="T3361">
        <v>3</v>
      </c>
      <c r="U3361" t="b">
        <v>1</v>
      </c>
    </row>
    <row r="3362" spans="1:21" x14ac:dyDescent="0.25">
      <c r="A3362" t="s">
        <v>4790</v>
      </c>
      <c r="B3362" t="s">
        <v>4791</v>
      </c>
      <c r="C3362">
        <v>26</v>
      </c>
      <c r="D3362">
        <v>1</v>
      </c>
      <c r="E3362">
        <v>14</v>
      </c>
      <c r="F3362" s="1">
        <v>41665</v>
      </c>
      <c r="G3362" t="s">
        <v>2422</v>
      </c>
      <c r="H3362" t="s">
        <v>61</v>
      </c>
      <c r="I3362" t="s">
        <v>108</v>
      </c>
      <c r="J3362" t="s">
        <v>226</v>
      </c>
      <c r="K3362" t="s">
        <v>36</v>
      </c>
      <c r="L3362" t="s">
        <v>70</v>
      </c>
      <c r="M3362" t="s">
        <v>38</v>
      </c>
      <c r="N3362" t="s">
        <v>56</v>
      </c>
      <c r="O3362" t="s">
        <v>57</v>
      </c>
      <c r="P3362" t="s">
        <v>4793</v>
      </c>
      <c r="Q3362">
        <v>0</v>
      </c>
      <c r="R3362">
        <v>313</v>
      </c>
      <c r="S3362">
        <v>44</v>
      </c>
      <c r="T3362">
        <v>3</v>
      </c>
      <c r="U3362" t="b">
        <v>1</v>
      </c>
    </row>
    <row r="3363" spans="1:21" x14ac:dyDescent="0.25">
      <c r="A3363" t="s">
        <v>4794</v>
      </c>
      <c r="B3363" t="s">
        <v>4795</v>
      </c>
      <c r="C3363">
        <v>27</v>
      </c>
      <c r="D3363">
        <v>1</v>
      </c>
      <c r="E3363">
        <v>12</v>
      </c>
      <c r="F3363" s="1">
        <v>40935</v>
      </c>
      <c r="G3363" t="s">
        <v>433</v>
      </c>
      <c r="H3363" t="s">
        <v>120</v>
      </c>
      <c r="I3363" t="s">
        <v>241</v>
      </c>
      <c r="J3363" t="s">
        <v>1851</v>
      </c>
      <c r="K3363" t="s">
        <v>47</v>
      </c>
      <c r="L3363" t="s">
        <v>37</v>
      </c>
      <c r="M3363" t="s">
        <v>38</v>
      </c>
      <c r="N3363" t="s">
        <v>28</v>
      </c>
      <c r="O3363" t="s">
        <v>39</v>
      </c>
      <c r="P3363" t="s">
        <v>740</v>
      </c>
      <c r="Q3363">
        <v>0</v>
      </c>
      <c r="R3363">
        <v>43</v>
      </c>
      <c r="S3363">
        <v>2</v>
      </c>
      <c r="T3363">
        <v>3</v>
      </c>
      <c r="U3363" t="b">
        <v>1</v>
      </c>
    </row>
    <row r="3364" spans="1:21" x14ac:dyDescent="0.25">
      <c r="A3364" t="s">
        <v>4796</v>
      </c>
      <c r="B3364" t="s">
        <v>4795</v>
      </c>
      <c r="C3364">
        <v>27</v>
      </c>
      <c r="D3364">
        <v>1</v>
      </c>
      <c r="E3364">
        <v>12</v>
      </c>
      <c r="F3364" s="1">
        <v>40935</v>
      </c>
      <c r="G3364" t="s">
        <v>1956</v>
      </c>
      <c r="H3364" t="s">
        <v>320</v>
      </c>
      <c r="I3364" t="s">
        <v>321</v>
      </c>
      <c r="J3364" t="s">
        <v>321</v>
      </c>
      <c r="K3364" t="s">
        <v>36</v>
      </c>
      <c r="L3364" t="s">
        <v>37</v>
      </c>
      <c r="M3364" t="s">
        <v>38</v>
      </c>
      <c r="N3364" t="s">
        <v>28</v>
      </c>
      <c r="O3364" t="s">
        <v>39</v>
      </c>
      <c r="P3364" t="s">
        <v>2232</v>
      </c>
      <c r="Q3364">
        <v>0</v>
      </c>
      <c r="R3364">
        <v>14</v>
      </c>
      <c r="S3364">
        <v>3</v>
      </c>
      <c r="T3364">
        <v>2</v>
      </c>
      <c r="U3364" t="b">
        <v>0</v>
      </c>
    </row>
    <row r="3365" spans="1:21" x14ac:dyDescent="0.25">
      <c r="A3365" t="s">
        <v>4797</v>
      </c>
      <c r="B3365" t="s">
        <v>4795</v>
      </c>
      <c r="C3365">
        <v>27</v>
      </c>
      <c r="D3365">
        <v>1</v>
      </c>
      <c r="E3365">
        <v>12</v>
      </c>
      <c r="F3365" s="1">
        <v>40935</v>
      </c>
      <c r="G3365" t="s">
        <v>407</v>
      </c>
      <c r="H3365" t="s">
        <v>598</v>
      </c>
      <c r="I3365" t="s">
        <v>1658</v>
      </c>
      <c r="J3365" t="s">
        <v>1659</v>
      </c>
      <c r="K3365" t="s">
        <v>36</v>
      </c>
      <c r="L3365" t="s">
        <v>37</v>
      </c>
      <c r="M3365" t="s">
        <v>38</v>
      </c>
      <c r="N3365" t="s">
        <v>28</v>
      </c>
      <c r="O3365" t="s">
        <v>48</v>
      </c>
      <c r="P3365" t="s">
        <v>1776</v>
      </c>
      <c r="Q3365">
        <v>0</v>
      </c>
      <c r="R3365">
        <v>303</v>
      </c>
      <c r="S3365">
        <v>88</v>
      </c>
      <c r="T3365">
        <v>6</v>
      </c>
      <c r="U3365" t="b">
        <v>0</v>
      </c>
    </row>
    <row r="3366" spans="1:21" x14ac:dyDescent="0.25">
      <c r="A3366" t="s">
        <v>4797</v>
      </c>
      <c r="B3366" t="s">
        <v>4795</v>
      </c>
      <c r="C3366">
        <v>27</v>
      </c>
      <c r="D3366">
        <v>1</v>
      </c>
      <c r="E3366">
        <v>12</v>
      </c>
      <c r="F3366" s="1">
        <v>40935</v>
      </c>
      <c r="G3366" t="s">
        <v>407</v>
      </c>
      <c r="H3366" t="s">
        <v>598</v>
      </c>
      <c r="I3366" t="s">
        <v>1658</v>
      </c>
      <c r="J3366" t="s">
        <v>1659</v>
      </c>
      <c r="K3366" t="s">
        <v>36</v>
      </c>
      <c r="L3366" t="s">
        <v>37</v>
      </c>
      <c r="M3366" t="s">
        <v>38</v>
      </c>
      <c r="N3366" t="s">
        <v>28</v>
      </c>
      <c r="O3366" t="s">
        <v>39</v>
      </c>
      <c r="P3366" t="s">
        <v>374</v>
      </c>
      <c r="Q3366">
        <v>0</v>
      </c>
      <c r="R3366">
        <v>18</v>
      </c>
      <c r="S3366">
        <v>4</v>
      </c>
      <c r="T3366">
        <v>2</v>
      </c>
      <c r="U3366" t="b">
        <v>1</v>
      </c>
    </row>
    <row r="3367" spans="1:21" x14ac:dyDescent="0.25">
      <c r="A3367" t="s">
        <v>4798</v>
      </c>
      <c r="B3367" t="s">
        <v>4799</v>
      </c>
      <c r="C3367">
        <v>27</v>
      </c>
      <c r="D3367">
        <v>1</v>
      </c>
      <c r="E3367">
        <v>13</v>
      </c>
      <c r="F3367" s="1">
        <v>41301</v>
      </c>
      <c r="G3367" t="s">
        <v>4003</v>
      </c>
      <c r="H3367" t="s">
        <v>44</v>
      </c>
      <c r="I3367" t="s">
        <v>96</v>
      </c>
      <c r="J3367" t="s">
        <v>1602</v>
      </c>
      <c r="K3367" t="s">
        <v>47</v>
      </c>
      <c r="L3367" t="s">
        <v>37</v>
      </c>
      <c r="M3367" t="s">
        <v>38</v>
      </c>
      <c r="N3367" t="s">
        <v>28</v>
      </c>
      <c r="O3367" t="s">
        <v>111</v>
      </c>
      <c r="P3367" t="s">
        <v>4800</v>
      </c>
      <c r="Q3367">
        <v>0</v>
      </c>
      <c r="R3367">
        <v>164</v>
      </c>
      <c r="S3367">
        <v>64</v>
      </c>
      <c r="T3367">
        <v>4</v>
      </c>
      <c r="U3367" t="b">
        <v>0</v>
      </c>
    </row>
    <row r="3368" spans="1:21" x14ac:dyDescent="0.25">
      <c r="A3368" t="s">
        <v>4801</v>
      </c>
      <c r="B3368" t="s">
        <v>4802</v>
      </c>
      <c r="C3368">
        <v>27</v>
      </c>
      <c r="D3368">
        <v>1</v>
      </c>
      <c r="E3368">
        <v>14</v>
      </c>
      <c r="F3368" s="1">
        <v>41666</v>
      </c>
      <c r="G3368" t="s">
        <v>4509</v>
      </c>
      <c r="H3368" t="s">
        <v>67</v>
      </c>
      <c r="I3368" t="s">
        <v>68</v>
      </c>
      <c r="J3368" t="s">
        <v>255</v>
      </c>
      <c r="K3368" t="s">
        <v>25</v>
      </c>
      <c r="L3368" t="s">
        <v>70</v>
      </c>
      <c r="M3368" t="s">
        <v>98</v>
      </c>
      <c r="N3368" t="s">
        <v>28</v>
      </c>
      <c r="O3368" t="s">
        <v>48</v>
      </c>
      <c r="P3368" t="s">
        <v>960</v>
      </c>
      <c r="Q3368">
        <v>0</v>
      </c>
      <c r="R3368">
        <v>72</v>
      </c>
      <c r="S3368">
        <v>-5</v>
      </c>
      <c r="T3368">
        <v>3</v>
      </c>
      <c r="U3368" t="b">
        <v>1</v>
      </c>
    </row>
    <row r="3369" spans="1:21" x14ac:dyDescent="0.25">
      <c r="A3369" t="s">
        <v>4801</v>
      </c>
      <c r="B3369" t="s">
        <v>4802</v>
      </c>
      <c r="C3369">
        <v>27</v>
      </c>
      <c r="D3369">
        <v>1</v>
      </c>
      <c r="E3369">
        <v>14</v>
      </c>
      <c r="F3369" s="1">
        <v>41666</v>
      </c>
      <c r="G3369" t="s">
        <v>4509</v>
      </c>
      <c r="H3369" t="s">
        <v>67</v>
      </c>
      <c r="I3369" t="s">
        <v>68</v>
      </c>
      <c r="J3369" t="s">
        <v>255</v>
      </c>
      <c r="K3369" t="s">
        <v>25</v>
      </c>
      <c r="L3369" t="s">
        <v>70</v>
      </c>
      <c r="M3369" t="s">
        <v>98</v>
      </c>
      <c r="N3369" t="s">
        <v>28</v>
      </c>
      <c r="O3369" t="s">
        <v>48</v>
      </c>
      <c r="P3369" t="s">
        <v>247</v>
      </c>
      <c r="Q3369">
        <v>0</v>
      </c>
      <c r="R3369">
        <v>40</v>
      </c>
      <c r="S3369">
        <v>4</v>
      </c>
      <c r="T3369">
        <v>2</v>
      </c>
      <c r="U3369" t="b">
        <v>0</v>
      </c>
    </row>
    <row r="3370" spans="1:21" x14ac:dyDescent="0.25">
      <c r="A3370" t="s">
        <v>4801</v>
      </c>
      <c r="B3370" t="s">
        <v>4802</v>
      </c>
      <c r="C3370">
        <v>27</v>
      </c>
      <c r="D3370">
        <v>1</v>
      </c>
      <c r="E3370">
        <v>14</v>
      </c>
      <c r="F3370" s="1">
        <v>41666</v>
      </c>
      <c r="G3370" t="s">
        <v>4509</v>
      </c>
      <c r="H3370" t="s">
        <v>67</v>
      </c>
      <c r="I3370" t="s">
        <v>68</v>
      </c>
      <c r="J3370" t="s">
        <v>255</v>
      </c>
      <c r="K3370" t="s">
        <v>25</v>
      </c>
      <c r="L3370" t="s">
        <v>70</v>
      </c>
      <c r="M3370" t="s">
        <v>98</v>
      </c>
      <c r="N3370" t="s">
        <v>28</v>
      </c>
      <c r="O3370" t="s">
        <v>111</v>
      </c>
      <c r="P3370" t="s">
        <v>1738</v>
      </c>
      <c r="Q3370">
        <v>0</v>
      </c>
      <c r="R3370">
        <v>110</v>
      </c>
      <c r="S3370">
        <v>24</v>
      </c>
      <c r="T3370">
        <v>8</v>
      </c>
      <c r="U3370" t="b">
        <v>0</v>
      </c>
    </row>
    <row r="3371" spans="1:21" x14ac:dyDescent="0.25">
      <c r="A3371" t="s">
        <v>4801</v>
      </c>
      <c r="B3371" t="s">
        <v>4802</v>
      </c>
      <c r="C3371">
        <v>27</v>
      </c>
      <c r="D3371">
        <v>1</v>
      </c>
      <c r="E3371">
        <v>14</v>
      </c>
      <c r="F3371" s="1">
        <v>41666</v>
      </c>
      <c r="G3371" t="s">
        <v>4509</v>
      </c>
      <c r="H3371" t="s">
        <v>67</v>
      </c>
      <c r="I3371" t="s">
        <v>68</v>
      </c>
      <c r="J3371" t="s">
        <v>255</v>
      </c>
      <c r="K3371" t="s">
        <v>25</v>
      </c>
      <c r="L3371" t="s">
        <v>70</v>
      </c>
      <c r="M3371" t="s">
        <v>98</v>
      </c>
      <c r="N3371" t="s">
        <v>28</v>
      </c>
      <c r="O3371" t="s">
        <v>227</v>
      </c>
      <c r="P3371" t="s">
        <v>2489</v>
      </c>
      <c r="Q3371">
        <v>0</v>
      </c>
      <c r="R3371">
        <v>34</v>
      </c>
      <c r="S3371">
        <v>5</v>
      </c>
      <c r="T3371">
        <v>3</v>
      </c>
      <c r="U3371" t="b">
        <v>1</v>
      </c>
    </row>
    <row r="3372" spans="1:21" x14ac:dyDescent="0.25">
      <c r="A3372" t="s">
        <v>4803</v>
      </c>
      <c r="B3372" t="s">
        <v>4802</v>
      </c>
      <c r="C3372">
        <v>27</v>
      </c>
      <c r="D3372">
        <v>1</v>
      </c>
      <c r="E3372">
        <v>14</v>
      </c>
      <c r="F3372" s="1">
        <v>41666</v>
      </c>
      <c r="G3372" t="s">
        <v>1101</v>
      </c>
      <c r="H3372" t="s">
        <v>67</v>
      </c>
      <c r="I3372" t="s">
        <v>68</v>
      </c>
      <c r="J3372" t="s">
        <v>255</v>
      </c>
      <c r="K3372" t="s">
        <v>25</v>
      </c>
      <c r="L3372" t="s">
        <v>70</v>
      </c>
      <c r="M3372" t="s">
        <v>27</v>
      </c>
      <c r="N3372" t="s">
        <v>28</v>
      </c>
      <c r="O3372" t="s">
        <v>151</v>
      </c>
      <c r="P3372" t="s">
        <v>2256</v>
      </c>
      <c r="Q3372">
        <v>0</v>
      </c>
      <c r="R3372">
        <v>37</v>
      </c>
      <c r="S3372">
        <v>4</v>
      </c>
      <c r="T3372">
        <v>4</v>
      </c>
      <c r="U3372" t="b">
        <v>1</v>
      </c>
    </row>
    <row r="3373" spans="1:21" x14ac:dyDescent="0.25">
      <c r="A3373" t="s">
        <v>4803</v>
      </c>
      <c r="B3373" t="s">
        <v>4802</v>
      </c>
      <c r="C3373">
        <v>27</v>
      </c>
      <c r="D3373">
        <v>1</v>
      </c>
      <c r="E3373">
        <v>14</v>
      </c>
      <c r="F3373" s="1">
        <v>41666</v>
      </c>
      <c r="G3373" t="s">
        <v>1101</v>
      </c>
      <c r="H3373" t="s">
        <v>67</v>
      </c>
      <c r="I3373" t="s">
        <v>68</v>
      </c>
      <c r="J3373" t="s">
        <v>255</v>
      </c>
      <c r="K3373" t="s">
        <v>25</v>
      </c>
      <c r="L3373" t="s">
        <v>70</v>
      </c>
      <c r="M3373" t="s">
        <v>27</v>
      </c>
      <c r="N3373" t="s">
        <v>28</v>
      </c>
      <c r="O3373" t="s">
        <v>54</v>
      </c>
      <c r="P3373" t="s">
        <v>1691</v>
      </c>
      <c r="Q3373">
        <v>0</v>
      </c>
      <c r="R3373">
        <v>220</v>
      </c>
      <c r="S3373">
        <v>49</v>
      </c>
      <c r="T3373">
        <v>5</v>
      </c>
      <c r="U3373" t="b">
        <v>1</v>
      </c>
    </row>
    <row r="3374" spans="1:21" x14ac:dyDescent="0.25">
      <c r="A3374" t="s">
        <v>4804</v>
      </c>
      <c r="B3374" t="s">
        <v>4802</v>
      </c>
      <c r="C3374">
        <v>27</v>
      </c>
      <c r="D3374">
        <v>1</v>
      </c>
      <c r="E3374">
        <v>14</v>
      </c>
      <c r="F3374" s="1">
        <v>41666</v>
      </c>
      <c r="G3374" t="s">
        <v>2224</v>
      </c>
      <c r="H3374" t="s">
        <v>67</v>
      </c>
      <c r="I3374" t="s">
        <v>68</v>
      </c>
      <c r="J3374" t="s">
        <v>2538</v>
      </c>
      <c r="K3374" t="s">
        <v>25</v>
      </c>
      <c r="L3374" t="s">
        <v>70</v>
      </c>
      <c r="M3374" t="s">
        <v>38</v>
      </c>
      <c r="N3374" t="s">
        <v>28</v>
      </c>
      <c r="O3374" t="s">
        <v>151</v>
      </c>
      <c r="P3374" t="s">
        <v>2919</v>
      </c>
      <c r="Q3374">
        <v>0</v>
      </c>
      <c r="R3374">
        <v>35</v>
      </c>
      <c r="S3374">
        <v>12</v>
      </c>
      <c r="T3374">
        <v>3</v>
      </c>
      <c r="U3374" t="b">
        <v>0</v>
      </c>
    </row>
    <row r="3375" spans="1:21" x14ac:dyDescent="0.25">
      <c r="A3375" t="s">
        <v>4805</v>
      </c>
      <c r="B3375" t="s">
        <v>4806</v>
      </c>
      <c r="C3375">
        <v>28</v>
      </c>
      <c r="D3375">
        <v>1</v>
      </c>
      <c r="E3375">
        <v>11</v>
      </c>
      <c r="F3375" s="1">
        <v>40571</v>
      </c>
      <c r="G3375" t="s">
        <v>472</v>
      </c>
      <c r="H3375" t="s">
        <v>61</v>
      </c>
      <c r="I3375" t="s">
        <v>450</v>
      </c>
      <c r="J3375" t="s">
        <v>3334</v>
      </c>
      <c r="K3375" t="s">
        <v>36</v>
      </c>
      <c r="L3375" t="s">
        <v>37</v>
      </c>
      <c r="M3375" t="s">
        <v>38</v>
      </c>
      <c r="N3375" t="s">
        <v>28</v>
      </c>
      <c r="O3375" t="s">
        <v>54</v>
      </c>
      <c r="P3375" t="s">
        <v>526</v>
      </c>
      <c r="Q3375">
        <v>0</v>
      </c>
      <c r="R3375">
        <v>28</v>
      </c>
      <c r="S3375">
        <v>-1</v>
      </c>
      <c r="T3375">
        <v>1</v>
      </c>
      <c r="U3375" t="b">
        <v>1</v>
      </c>
    </row>
    <row r="3376" spans="1:21" x14ac:dyDescent="0.25">
      <c r="A3376" t="s">
        <v>4807</v>
      </c>
      <c r="B3376" t="s">
        <v>4808</v>
      </c>
      <c r="C3376">
        <v>28</v>
      </c>
      <c r="D3376">
        <v>1</v>
      </c>
      <c r="E3376">
        <v>12</v>
      </c>
      <c r="F3376" s="1">
        <v>40936</v>
      </c>
      <c r="G3376" t="s">
        <v>4138</v>
      </c>
      <c r="H3376" t="s">
        <v>320</v>
      </c>
      <c r="I3376" t="s">
        <v>1006</v>
      </c>
      <c r="J3376" t="s">
        <v>1007</v>
      </c>
      <c r="K3376" t="s">
        <v>36</v>
      </c>
      <c r="L3376" t="s">
        <v>70</v>
      </c>
      <c r="M3376" t="s">
        <v>38</v>
      </c>
      <c r="N3376" t="s">
        <v>28</v>
      </c>
      <c r="O3376" t="s">
        <v>48</v>
      </c>
      <c r="P3376" t="s">
        <v>960</v>
      </c>
      <c r="Q3376">
        <v>0</v>
      </c>
      <c r="R3376">
        <v>27</v>
      </c>
      <c r="S3376">
        <v>1</v>
      </c>
      <c r="T3376">
        <v>1</v>
      </c>
      <c r="U3376" t="b">
        <v>1</v>
      </c>
    </row>
    <row r="3377" spans="1:21" x14ac:dyDescent="0.25">
      <c r="A3377" t="s">
        <v>4809</v>
      </c>
      <c r="B3377" t="s">
        <v>4810</v>
      </c>
      <c r="C3377">
        <v>28</v>
      </c>
      <c r="D3377">
        <v>1</v>
      </c>
      <c r="E3377">
        <v>13</v>
      </c>
      <c r="F3377" s="1">
        <v>41302</v>
      </c>
      <c r="G3377" t="s">
        <v>1305</v>
      </c>
      <c r="H3377" t="s">
        <v>61</v>
      </c>
      <c r="I3377" t="s">
        <v>308</v>
      </c>
      <c r="J3377" t="s">
        <v>4811</v>
      </c>
      <c r="K3377" t="s">
        <v>36</v>
      </c>
      <c r="L3377" t="s">
        <v>37</v>
      </c>
      <c r="M3377" t="s">
        <v>38</v>
      </c>
      <c r="N3377" t="s">
        <v>28</v>
      </c>
      <c r="O3377" t="s">
        <v>39</v>
      </c>
      <c r="P3377" t="s">
        <v>1483</v>
      </c>
      <c r="Q3377">
        <v>0</v>
      </c>
      <c r="R3377">
        <v>61</v>
      </c>
      <c r="S3377">
        <v>28</v>
      </c>
      <c r="T3377">
        <v>2</v>
      </c>
      <c r="U3377" t="b">
        <v>1</v>
      </c>
    </row>
    <row r="3378" spans="1:21" x14ac:dyDescent="0.25">
      <c r="A3378" t="s">
        <v>4809</v>
      </c>
      <c r="B3378" t="s">
        <v>4810</v>
      </c>
      <c r="C3378">
        <v>28</v>
      </c>
      <c r="D3378">
        <v>1</v>
      </c>
      <c r="E3378">
        <v>13</v>
      </c>
      <c r="F3378" s="1">
        <v>41302</v>
      </c>
      <c r="G3378" t="s">
        <v>1305</v>
      </c>
      <c r="H3378" t="s">
        <v>61</v>
      </c>
      <c r="I3378" t="s">
        <v>308</v>
      </c>
      <c r="J3378" t="s">
        <v>4811</v>
      </c>
      <c r="K3378" t="s">
        <v>36</v>
      </c>
      <c r="L3378" t="s">
        <v>37</v>
      </c>
      <c r="M3378" t="s">
        <v>38</v>
      </c>
      <c r="N3378" t="s">
        <v>28</v>
      </c>
      <c r="O3378" t="s">
        <v>111</v>
      </c>
      <c r="P3378" t="s">
        <v>4812</v>
      </c>
      <c r="Q3378">
        <v>0</v>
      </c>
      <c r="R3378">
        <v>77</v>
      </c>
      <c r="S3378">
        <v>5</v>
      </c>
      <c r="T3378">
        <v>4</v>
      </c>
      <c r="U3378" t="b">
        <v>1</v>
      </c>
    </row>
    <row r="3379" spans="1:21" x14ac:dyDescent="0.25">
      <c r="A3379" t="s">
        <v>4813</v>
      </c>
      <c r="B3379" t="s">
        <v>4810</v>
      </c>
      <c r="C3379">
        <v>28</v>
      </c>
      <c r="D3379">
        <v>1</v>
      </c>
      <c r="E3379">
        <v>13</v>
      </c>
      <c r="F3379" s="1">
        <v>41302</v>
      </c>
      <c r="G3379" t="s">
        <v>1414</v>
      </c>
      <c r="H3379" t="s">
        <v>33</v>
      </c>
      <c r="I3379" t="s">
        <v>80</v>
      </c>
      <c r="J3379" t="s">
        <v>80</v>
      </c>
      <c r="K3379" t="s">
        <v>36</v>
      </c>
      <c r="L3379" t="s">
        <v>26</v>
      </c>
      <c r="M3379" t="s">
        <v>98</v>
      </c>
      <c r="N3379" t="s">
        <v>56</v>
      </c>
      <c r="O3379" t="s">
        <v>104</v>
      </c>
      <c r="P3379" t="s">
        <v>1387</v>
      </c>
      <c r="Q3379">
        <v>0</v>
      </c>
      <c r="R3379">
        <v>2893</v>
      </c>
      <c r="S3379">
        <v>-97</v>
      </c>
      <c r="T3379">
        <v>5</v>
      </c>
      <c r="U3379" t="b">
        <v>1</v>
      </c>
    </row>
    <row r="3380" spans="1:21" x14ac:dyDescent="0.25">
      <c r="A3380" t="s">
        <v>4814</v>
      </c>
      <c r="B3380" t="s">
        <v>4810</v>
      </c>
      <c r="C3380">
        <v>28</v>
      </c>
      <c r="D3380">
        <v>1</v>
      </c>
      <c r="E3380">
        <v>13</v>
      </c>
      <c r="F3380" s="1">
        <v>41302</v>
      </c>
      <c r="G3380" t="s">
        <v>1721</v>
      </c>
      <c r="H3380" t="s">
        <v>320</v>
      </c>
      <c r="I3380" t="s">
        <v>321</v>
      </c>
      <c r="J3380" t="s">
        <v>321</v>
      </c>
      <c r="K3380" t="s">
        <v>36</v>
      </c>
      <c r="L3380" t="s">
        <v>37</v>
      </c>
      <c r="M3380" t="s">
        <v>38</v>
      </c>
      <c r="N3380" t="s">
        <v>28</v>
      </c>
      <c r="O3380" t="s">
        <v>48</v>
      </c>
      <c r="P3380" t="s">
        <v>1364</v>
      </c>
      <c r="Q3380">
        <v>0</v>
      </c>
      <c r="R3380">
        <v>45</v>
      </c>
      <c r="S3380">
        <v>4</v>
      </c>
      <c r="T3380">
        <v>4</v>
      </c>
      <c r="U3380" t="b">
        <v>0</v>
      </c>
    </row>
    <row r="3381" spans="1:21" x14ac:dyDescent="0.25">
      <c r="A3381" t="s">
        <v>4815</v>
      </c>
      <c r="B3381" t="s">
        <v>4810</v>
      </c>
      <c r="C3381">
        <v>28</v>
      </c>
      <c r="D3381">
        <v>1</v>
      </c>
      <c r="E3381">
        <v>13</v>
      </c>
      <c r="F3381" s="1">
        <v>41302</v>
      </c>
      <c r="G3381" t="s">
        <v>4090</v>
      </c>
      <c r="H3381" t="s">
        <v>33</v>
      </c>
      <c r="I3381" t="s">
        <v>34</v>
      </c>
      <c r="J3381" t="s">
        <v>52</v>
      </c>
      <c r="K3381" t="s">
        <v>36</v>
      </c>
      <c r="L3381" t="s">
        <v>37</v>
      </c>
      <c r="M3381" t="s">
        <v>38</v>
      </c>
      <c r="N3381" t="s">
        <v>28</v>
      </c>
      <c r="O3381" t="s">
        <v>48</v>
      </c>
      <c r="P3381" t="s">
        <v>3792</v>
      </c>
      <c r="Q3381">
        <v>0</v>
      </c>
      <c r="R3381">
        <v>91</v>
      </c>
      <c r="S3381">
        <v>3</v>
      </c>
      <c r="T3381">
        <v>2</v>
      </c>
      <c r="U3381" t="b">
        <v>0</v>
      </c>
    </row>
    <row r="3382" spans="1:21" x14ac:dyDescent="0.25">
      <c r="A3382" t="s">
        <v>4815</v>
      </c>
      <c r="B3382" t="s">
        <v>4810</v>
      </c>
      <c r="C3382">
        <v>28</v>
      </c>
      <c r="D3382">
        <v>1</v>
      </c>
      <c r="E3382">
        <v>13</v>
      </c>
      <c r="F3382" s="1">
        <v>41302</v>
      </c>
      <c r="G3382" t="s">
        <v>4090</v>
      </c>
      <c r="H3382" t="s">
        <v>33</v>
      </c>
      <c r="I3382" t="s">
        <v>34</v>
      </c>
      <c r="J3382" t="s">
        <v>52</v>
      </c>
      <c r="K3382" t="s">
        <v>36</v>
      </c>
      <c r="L3382" t="s">
        <v>37</v>
      </c>
      <c r="M3382" t="s">
        <v>38</v>
      </c>
      <c r="N3382" t="s">
        <v>28</v>
      </c>
      <c r="O3382" t="s">
        <v>39</v>
      </c>
      <c r="P3382" t="s">
        <v>2252</v>
      </c>
      <c r="Q3382">
        <v>0</v>
      </c>
      <c r="R3382">
        <v>98</v>
      </c>
      <c r="S3382">
        <v>39</v>
      </c>
      <c r="T3382">
        <v>2</v>
      </c>
      <c r="U3382" t="b">
        <v>1</v>
      </c>
    </row>
    <row r="3383" spans="1:21" x14ac:dyDescent="0.25">
      <c r="A3383" t="s">
        <v>4815</v>
      </c>
      <c r="B3383" t="s">
        <v>4810</v>
      </c>
      <c r="C3383">
        <v>28</v>
      </c>
      <c r="D3383">
        <v>1</v>
      </c>
      <c r="E3383">
        <v>13</v>
      </c>
      <c r="F3383" s="1">
        <v>41302</v>
      </c>
      <c r="G3383" t="s">
        <v>4090</v>
      </c>
      <c r="H3383" t="s">
        <v>33</v>
      </c>
      <c r="I3383" t="s">
        <v>34</v>
      </c>
      <c r="J3383" t="s">
        <v>52</v>
      </c>
      <c r="K3383" t="s">
        <v>36</v>
      </c>
      <c r="L3383" t="s">
        <v>37</v>
      </c>
      <c r="M3383" t="s">
        <v>38</v>
      </c>
      <c r="N3383" t="s">
        <v>28</v>
      </c>
      <c r="O3383" t="s">
        <v>39</v>
      </c>
      <c r="P3383" t="s">
        <v>1849</v>
      </c>
      <c r="Q3383">
        <v>0</v>
      </c>
      <c r="R3383">
        <v>88</v>
      </c>
      <c r="S3383">
        <v>19</v>
      </c>
      <c r="T3383">
        <v>3</v>
      </c>
      <c r="U3383" t="b">
        <v>1</v>
      </c>
    </row>
    <row r="3384" spans="1:21" x14ac:dyDescent="0.25">
      <c r="A3384" t="s">
        <v>4815</v>
      </c>
      <c r="B3384" t="s">
        <v>4810</v>
      </c>
      <c r="C3384">
        <v>28</v>
      </c>
      <c r="D3384">
        <v>1</v>
      </c>
      <c r="E3384">
        <v>13</v>
      </c>
      <c r="F3384" s="1">
        <v>41302</v>
      </c>
      <c r="G3384" t="s">
        <v>4090</v>
      </c>
      <c r="H3384" t="s">
        <v>33</v>
      </c>
      <c r="I3384" t="s">
        <v>34</v>
      </c>
      <c r="J3384" t="s">
        <v>52</v>
      </c>
      <c r="K3384" t="s">
        <v>36</v>
      </c>
      <c r="L3384" t="s">
        <v>37</v>
      </c>
      <c r="M3384" t="s">
        <v>38</v>
      </c>
      <c r="N3384" t="s">
        <v>56</v>
      </c>
      <c r="O3384" t="s">
        <v>81</v>
      </c>
      <c r="P3384" t="s">
        <v>1382</v>
      </c>
      <c r="Q3384">
        <v>0</v>
      </c>
      <c r="R3384">
        <v>36</v>
      </c>
      <c r="S3384">
        <v>7</v>
      </c>
      <c r="T3384">
        <v>1</v>
      </c>
      <c r="U3384" t="b">
        <v>1</v>
      </c>
    </row>
    <row r="3385" spans="1:21" x14ac:dyDescent="0.25">
      <c r="A3385" t="s">
        <v>4816</v>
      </c>
      <c r="B3385" t="s">
        <v>4817</v>
      </c>
      <c r="C3385">
        <v>28</v>
      </c>
      <c r="D3385">
        <v>1</v>
      </c>
      <c r="E3385">
        <v>14</v>
      </c>
      <c r="F3385" s="1">
        <v>41667</v>
      </c>
      <c r="G3385" t="s">
        <v>1657</v>
      </c>
      <c r="H3385" t="s">
        <v>61</v>
      </c>
      <c r="I3385" t="s">
        <v>491</v>
      </c>
      <c r="J3385" t="s">
        <v>1704</v>
      </c>
      <c r="K3385" t="s">
        <v>36</v>
      </c>
      <c r="L3385" t="s">
        <v>37</v>
      </c>
      <c r="M3385" t="s">
        <v>38</v>
      </c>
      <c r="N3385" t="s">
        <v>28</v>
      </c>
      <c r="O3385" t="s">
        <v>39</v>
      </c>
      <c r="P3385" t="s">
        <v>1518</v>
      </c>
      <c r="Q3385">
        <v>0</v>
      </c>
      <c r="R3385">
        <v>255</v>
      </c>
      <c r="S3385">
        <v>74</v>
      </c>
      <c r="T3385">
        <v>5</v>
      </c>
      <c r="U3385" t="b">
        <v>0</v>
      </c>
    </row>
    <row r="3386" spans="1:21" x14ac:dyDescent="0.25">
      <c r="A3386" t="s">
        <v>4818</v>
      </c>
      <c r="B3386" t="s">
        <v>4817</v>
      </c>
      <c r="C3386">
        <v>28</v>
      </c>
      <c r="D3386">
        <v>1</v>
      </c>
      <c r="E3386">
        <v>14</v>
      </c>
      <c r="F3386" s="1">
        <v>41667</v>
      </c>
      <c r="G3386" t="s">
        <v>2250</v>
      </c>
      <c r="H3386" t="s">
        <v>293</v>
      </c>
      <c r="I3386" t="s">
        <v>714</v>
      </c>
      <c r="J3386" t="s">
        <v>4819</v>
      </c>
      <c r="K3386" t="s">
        <v>36</v>
      </c>
      <c r="L3386" t="s">
        <v>70</v>
      </c>
      <c r="M3386" t="s">
        <v>38</v>
      </c>
      <c r="N3386" t="s">
        <v>28</v>
      </c>
      <c r="O3386" t="s">
        <v>48</v>
      </c>
      <c r="P3386" t="s">
        <v>662</v>
      </c>
      <c r="Q3386">
        <v>1</v>
      </c>
      <c r="R3386">
        <v>107</v>
      </c>
      <c r="S3386">
        <v>-54</v>
      </c>
      <c r="T3386">
        <v>4</v>
      </c>
      <c r="U3386" t="b">
        <v>0</v>
      </c>
    </row>
    <row r="3387" spans="1:21" x14ac:dyDescent="0.25">
      <c r="A3387" t="s">
        <v>4820</v>
      </c>
      <c r="B3387" t="s">
        <v>4817</v>
      </c>
      <c r="C3387">
        <v>28</v>
      </c>
      <c r="D3387">
        <v>1</v>
      </c>
      <c r="E3387">
        <v>14</v>
      </c>
      <c r="F3387" s="1">
        <v>41667</v>
      </c>
      <c r="G3387" t="s">
        <v>1721</v>
      </c>
      <c r="H3387" t="s">
        <v>61</v>
      </c>
      <c r="I3387" t="s">
        <v>115</v>
      </c>
      <c r="J3387" t="s">
        <v>2774</v>
      </c>
      <c r="K3387" t="s">
        <v>36</v>
      </c>
      <c r="L3387" t="s">
        <v>37</v>
      </c>
      <c r="M3387" t="s">
        <v>38</v>
      </c>
      <c r="N3387" t="s">
        <v>71</v>
      </c>
      <c r="O3387" t="s">
        <v>72</v>
      </c>
      <c r="P3387" t="s">
        <v>2263</v>
      </c>
      <c r="Q3387">
        <v>0</v>
      </c>
      <c r="R3387">
        <v>977</v>
      </c>
      <c r="S3387">
        <v>271</v>
      </c>
      <c r="T3387">
        <v>3</v>
      </c>
      <c r="U3387" t="b">
        <v>0</v>
      </c>
    </row>
    <row r="3388" spans="1:21" x14ac:dyDescent="0.25">
      <c r="A3388" t="s">
        <v>4820</v>
      </c>
      <c r="B3388" t="s">
        <v>4817</v>
      </c>
      <c r="C3388">
        <v>28</v>
      </c>
      <c r="D3388">
        <v>1</v>
      </c>
      <c r="E3388">
        <v>14</v>
      </c>
      <c r="F3388" s="1">
        <v>41667</v>
      </c>
      <c r="G3388" t="s">
        <v>1721</v>
      </c>
      <c r="H3388" t="s">
        <v>61</v>
      </c>
      <c r="I3388" t="s">
        <v>115</v>
      </c>
      <c r="J3388" t="s">
        <v>2774</v>
      </c>
      <c r="K3388" t="s">
        <v>36</v>
      </c>
      <c r="L3388" t="s">
        <v>37</v>
      </c>
      <c r="M3388" t="s">
        <v>38</v>
      </c>
      <c r="N3388" t="s">
        <v>28</v>
      </c>
      <c r="O3388" t="s">
        <v>111</v>
      </c>
      <c r="P3388" t="s">
        <v>4821</v>
      </c>
      <c r="Q3388">
        <v>0</v>
      </c>
      <c r="R3388">
        <v>122</v>
      </c>
      <c r="S3388">
        <v>61</v>
      </c>
      <c r="T3388">
        <v>3</v>
      </c>
      <c r="U3388" t="b">
        <v>0</v>
      </c>
    </row>
    <row r="3389" spans="1:21" x14ac:dyDescent="0.25">
      <c r="A3389" t="s">
        <v>4822</v>
      </c>
      <c r="B3389" t="s">
        <v>4823</v>
      </c>
      <c r="C3389">
        <v>29</v>
      </c>
      <c r="D3389">
        <v>1</v>
      </c>
      <c r="E3389">
        <v>13</v>
      </c>
      <c r="F3389" s="1">
        <v>41303</v>
      </c>
      <c r="G3389" t="s">
        <v>1466</v>
      </c>
      <c r="H3389" t="s">
        <v>33</v>
      </c>
      <c r="I3389" t="s">
        <v>34</v>
      </c>
      <c r="J3389" t="s">
        <v>276</v>
      </c>
      <c r="K3389" t="s">
        <v>36</v>
      </c>
      <c r="L3389" t="s">
        <v>37</v>
      </c>
      <c r="M3389" t="s">
        <v>38</v>
      </c>
      <c r="N3389" t="s">
        <v>71</v>
      </c>
      <c r="O3389" t="s">
        <v>295</v>
      </c>
      <c r="P3389" t="s">
        <v>4824</v>
      </c>
      <c r="Q3389">
        <v>0</v>
      </c>
      <c r="R3389">
        <v>217</v>
      </c>
      <c r="S3389">
        <v>4</v>
      </c>
      <c r="T3389">
        <v>2</v>
      </c>
      <c r="U3389" t="b">
        <v>0</v>
      </c>
    </row>
    <row r="3390" spans="1:21" x14ac:dyDescent="0.25">
      <c r="A3390" t="s">
        <v>4822</v>
      </c>
      <c r="B3390" t="s">
        <v>4823</v>
      </c>
      <c r="C3390">
        <v>29</v>
      </c>
      <c r="D3390">
        <v>1</v>
      </c>
      <c r="E3390">
        <v>13</v>
      </c>
      <c r="F3390" s="1">
        <v>41303</v>
      </c>
      <c r="G3390" t="s">
        <v>1466</v>
      </c>
      <c r="H3390" t="s">
        <v>33</v>
      </c>
      <c r="I3390" t="s">
        <v>34</v>
      </c>
      <c r="J3390" t="s">
        <v>276</v>
      </c>
      <c r="K3390" t="s">
        <v>36</v>
      </c>
      <c r="L3390" t="s">
        <v>37</v>
      </c>
      <c r="M3390" t="s">
        <v>38</v>
      </c>
      <c r="N3390" t="s">
        <v>56</v>
      </c>
      <c r="O3390" t="s">
        <v>104</v>
      </c>
      <c r="P3390" t="s">
        <v>4825</v>
      </c>
      <c r="Q3390">
        <v>0</v>
      </c>
      <c r="R3390">
        <v>3220</v>
      </c>
      <c r="S3390">
        <v>966</v>
      </c>
      <c r="T3390">
        <v>5</v>
      </c>
      <c r="U3390" t="b">
        <v>0</v>
      </c>
    </row>
    <row r="3391" spans="1:21" x14ac:dyDescent="0.25">
      <c r="A3391" t="s">
        <v>4826</v>
      </c>
      <c r="B3391" t="s">
        <v>4823</v>
      </c>
      <c r="C3391">
        <v>29</v>
      </c>
      <c r="D3391">
        <v>1</v>
      </c>
      <c r="E3391">
        <v>13</v>
      </c>
      <c r="F3391" s="1">
        <v>41303</v>
      </c>
      <c r="G3391" t="s">
        <v>4827</v>
      </c>
      <c r="H3391" t="s">
        <v>61</v>
      </c>
      <c r="I3391" t="s">
        <v>722</v>
      </c>
      <c r="J3391" t="s">
        <v>3097</v>
      </c>
      <c r="K3391" t="s">
        <v>36</v>
      </c>
      <c r="L3391" t="s">
        <v>70</v>
      </c>
      <c r="M3391" t="s">
        <v>27</v>
      </c>
      <c r="N3391" t="s">
        <v>28</v>
      </c>
      <c r="O3391" t="s">
        <v>183</v>
      </c>
      <c r="P3391" t="s">
        <v>2415</v>
      </c>
      <c r="Q3391">
        <v>0</v>
      </c>
      <c r="R3391">
        <v>135</v>
      </c>
      <c r="S3391">
        <v>38</v>
      </c>
      <c r="T3391">
        <v>5</v>
      </c>
      <c r="U3391" t="b">
        <v>0</v>
      </c>
    </row>
    <row r="3392" spans="1:21" x14ac:dyDescent="0.25">
      <c r="A3392" t="s">
        <v>4828</v>
      </c>
      <c r="B3392" t="s">
        <v>4823</v>
      </c>
      <c r="C3392">
        <v>29</v>
      </c>
      <c r="D3392">
        <v>1</v>
      </c>
      <c r="E3392">
        <v>13</v>
      </c>
      <c r="F3392" s="1">
        <v>41303</v>
      </c>
      <c r="G3392" t="s">
        <v>546</v>
      </c>
      <c r="H3392" t="s">
        <v>67</v>
      </c>
      <c r="I3392" t="s">
        <v>68</v>
      </c>
      <c r="J3392" t="s">
        <v>1254</v>
      </c>
      <c r="K3392" t="s">
        <v>25</v>
      </c>
      <c r="L3392" t="s">
        <v>26</v>
      </c>
      <c r="M3392" t="s">
        <v>38</v>
      </c>
      <c r="N3392" t="s">
        <v>28</v>
      </c>
      <c r="O3392" t="s">
        <v>39</v>
      </c>
      <c r="P3392" t="s">
        <v>2943</v>
      </c>
      <c r="Q3392">
        <v>0</v>
      </c>
      <c r="R3392">
        <v>21</v>
      </c>
      <c r="S3392">
        <v>10</v>
      </c>
      <c r="T3392">
        <v>3</v>
      </c>
      <c r="U3392" t="b">
        <v>0</v>
      </c>
    </row>
    <row r="3393" spans="1:21" x14ac:dyDescent="0.25">
      <c r="A3393" t="s">
        <v>4828</v>
      </c>
      <c r="B3393" t="s">
        <v>4823</v>
      </c>
      <c r="C3393">
        <v>29</v>
      </c>
      <c r="D3393">
        <v>1</v>
      </c>
      <c r="E3393">
        <v>13</v>
      </c>
      <c r="F3393" s="1">
        <v>41303</v>
      </c>
      <c r="G3393" t="s">
        <v>546</v>
      </c>
      <c r="H3393" t="s">
        <v>67</v>
      </c>
      <c r="I3393" t="s">
        <v>68</v>
      </c>
      <c r="J3393" t="s">
        <v>1254</v>
      </c>
      <c r="K3393" t="s">
        <v>25</v>
      </c>
      <c r="L3393" t="s">
        <v>26</v>
      </c>
      <c r="M3393" t="s">
        <v>38</v>
      </c>
      <c r="N3393" t="s">
        <v>28</v>
      </c>
      <c r="O3393" t="s">
        <v>39</v>
      </c>
      <c r="P3393" t="s">
        <v>1180</v>
      </c>
      <c r="Q3393">
        <v>0</v>
      </c>
      <c r="R3393">
        <v>37</v>
      </c>
      <c r="S3393">
        <v>11</v>
      </c>
      <c r="T3393">
        <v>5</v>
      </c>
      <c r="U3393" t="b">
        <v>0</v>
      </c>
    </row>
    <row r="3394" spans="1:21" x14ac:dyDescent="0.25">
      <c r="A3394" t="s">
        <v>4829</v>
      </c>
      <c r="B3394" t="s">
        <v>4823</v>
      </c>
      <c r="C3394">
        <v>29</v>
      </c>
      <c r="D3394">
        <v>1</v>
      </c>
      <c r="E3394">
        <v>13</v>
      </c>
      <c r="F3394" s="1">
        <v>41303</v>
      </c>
      <c r="G3394" t="s">
        <v>1863</v>
      </c>
      <c r="H3394" t="s">
        <v>293</v>
      </c>
      <c r="I3394" t="s">
        <v>1206</v>
      </c>
      <c r="J3394" t="s">
        <v>1207</v>
      </c>
      <c r="K3394" t="s">
        <v>36</v>
      </c>
      <c r="L3394" t="s">
        <v>70</v>
      </c>
      <c r="M3394" t="s">
        <v>38</v>
      </c>
      <c r="N3394" t="s">
        <v>71</v>
      </c>
      <c r="O3394" t="s">
        <v>72</v>
      </c>
      <c r="P3394" t="s">
        <v>4830</v>
      </c>
      <c r="Q3394">
        <v>1</v>
      </c>
      <c r="R3394">
        <v>516</v>
      </c>
      <c r="S3394">
        <v>-237</v>
      </c>
      <c r="T3394">
        <v>6</v>
      </c>
      <c r="U3394" t="b">
        <v>0</v>
      </c>
    </row>
    <row r="3395" spans="1:21" x14ac:dyDescent="0.25">
      <c r="A3395" t="s">
        <v>4829</v>
      </c>
      <c r="B3395" t="s">
        <v>4823</v>
      </c>
      <c r="C3395">
        <v>29</v>
      </c>
      <c r="D3395">
        <v>1</v>
      </c>
      <c r="E3395">
        <v>13</v>
      </c>
      <c r="F3395" s="1">
        <v>41303</v>
      </c>
      <c r="G3395" t="s">
        <v>1863</v>
      </c>
      <c r="H3395" t="s">
        <v>293</v>
      </c>
      <c r="I3395" t="s">
        <v>1206</v>
      </c>
      <c r="J3395" t="s">
        <v>1207</v>
      </c>
      <c r="K3395" t="s">
        <v>36</v>
      </c>
      <c r="L3395" t="s">
        <v>70</v>
      </c>
      <c r="M3395" t="s">
        <v>38</v>
      </c>
      <c r="N3395" t="s">
        <v>28</v>
      </c>
      <c r="O3395" t="s">
        <v>39</v>
      </c>
      <c r="P3395" t="s">
        <v>1707</v>
      </c>
      <c r="Q3395">
        <v>1</v>
      </c>
      <c r="R3395">
        <v>28</v>
      </c>
      <c r="S3395">
        <v>-14</v>
      </c>
      <c r="T3395">
        <v>5</v>
      </c>
      <c r="U3395" t="b">
        <v>1</v>
      </c>
    </row>
    <row r="3396" spans="1:21" x14ac:dyDescent="0.25">
      <c r="A3396" t="s">
        <v>4829</v>
      </c>
      <c r="B3396" t="s">
        <v>4823</v>
      </c>
      <c r="C3396">
        <v>29</v>
      </c>
      <c r="D3396">
        <v>1</v>
      </c>
      <c r="E3396">
        <v>13</v>
      </c>
      <c r="F3396" s="1">
        <v>41303</v>
      </c>
      <c r="G3396" t="s">
        <v>1863</v>
      </c>
      <c r="H3396" t="s">
        <v>293</v>
      </c>
      <c r="I3396" t="s">
        <v>1206</v>
      </c>
      <c r="J3396" t="s">
        <v>1207</v>
      </c>
      <c r="K3396" t="s">
        <v>36</v>
      </c>
      <c r="L3396" t="s">
        <v>70</v>
      </c>
      <c r="M3396" t="s">
        <v>38</v>
      </c>
      <c r="N3396" t="s">
        <v>28</v>
      </c>
      <c r="O3396" t="s">
        <v>54</v>
      </c>
      <c r="P3396" t="s">
        <v>526</v>
      </c>
      <c r="Q3396">
        <v>1</v>
      </c>
      <c r="R3396">
        <v>46</v>
      </c>
      <c r="S3396">
        <v>-39</v>
      </c>
      <c r="T3396">
        <v>3</v>
      </c>
      <c r="U3396" t="b">
        <v>0</v>
      </c>
    </row>
    <row r="3397" spans="1:21" x14ac:dyDescent="0.25">
      <c r="A3397" t="s">
        <v>4829</v>
      </c>
      <c r="B3397" t="s">
        <v>4823</v>
      </c>
      <c r="C3397">
        <v>29</v>
      </c>
      <c r="D3397">
        <v>1</v>
      </c>
      <c r="E3397">
        <v>13</v>
      </c>
      <c r="F3397" s="1">
        <v>41303</v>
      </c>
      <c r="G3397" t="s">
        <v>1863</v>
      </c>
      <c r="H3397" t="s">
        <v>293</v>
      </c>
      <c r="I3397" t="s">
        <v>1206</v>
      </c>
      <c r="J3397" t="s">
        <v>1207</v>
      </c>
      <c r="K3397" t="s">
        <v>36</v>
      </c>
      <c r="L3397" t="s">
        <v>70</v>
      </c>
      <c r="M3397" t="s">
        <v>38</v>
      </c>
      <c r="N3397" t="s">
        <v>56</v>
      </c>
      <c r="O3397" t="s">
        <v>81</v>
      </c>
      <c r="P3397" t="s">
        <v>4831</v>
      </c>
      <c r="Q3397">
        <v>1</v>
      </c>
      <c r="R3397">
        <v>37</v>
      </c>
      <c r="S3397">
        <v>-36</v>
      </c>
      <c r="T3397">
        <v>2</v>
      </c>
      <c r="U3397" t="b">
        <v>1</v>
      </c>
    </row>
    <row r="3398" spans="1:21" x14ac:dyDescent="0.25">
      <c r="A3398" t="s">
        <v>4829</v>
      </c>
      <c r="B3398" t="s">
        <v>4823</v>
      </c>
      <c r="C3398">
        <v>29</v>
      </c>
      <c r="D3398">
        <v>1</v>
      </c>
      <c r="E3398">
        <v>13</v>
      </c>
      <c r="F3398" s="1">
        <v>41303</v>
      </c>
      <c r="G3398" t="s">
        <v>1863</v>
      </c>
      <c r="H3398" t="s">
        <v>293</v>
      </c>
      <c r="I3398" t="s">
        <v>1206</v>
      </c>
      <c r="J3398" t="s">
        <v>1207</v>
      </c>
      <c r="K3398" t="s">
        <v>36</v>
      </c>
      <c r="L3398" t="s">
        <v>70</v>
      </c>
      <c r="M3398" t="s">
        <v>38</v>
      </c>
      <c r="N3398" t="s">
        <v>56</v>
      </c>
      <c r="O3398" t="s">
        <v>57</v>
      </c>
      <c r="P3398" t="s">
        <v>1083</v>
      </c>
      <c r="Q3398">
        <v>1</v>
      </c>
      <c r="R3398">
        <v>181</v>
      </c>
      <c r="S3398">
        <v>-87</v>
      </c>
      <c r="T3398">
        <v>3</v>
      </c>
      <c r="U3398" t="b">
        <v>1</v>
      </c>
    </row>
    <row r="3399" spans="1:21" x14ac:dyDescent="0.25">
      <c r="A3399" t="s">
        <v>4832</v>
      </c>
      <c r="B3399" t="s">
        <v>4823</v>
      </c>
      <c r="C3399">
        <v>29</v>
      </c>
      <c r="D3399">
        <v>1</v>
      </c>
      <c r="E3399">
        <v>13</v>
      </c>
      <c r="F3399" s="1">
        <v>41303</v>
      </c>
      <c r="G3399" t="s">
        <v>885</v>
      </c>
      <c r="H3399" t="s">
        <v>120</v>
      </c>
      <c r="I3399" t="s">
        <v>778</v>
      </c>
      <c r="J3399" t="s">
        <v>778</v>
      </c>
      <c r="K3399" t="s">
        <v>47</v>
      </c>
      <c r="L3399" t="s">
        <v>37</v>
      </c>
      <c r="M3399" t="s">
        <v>27</v>
      </c>
      <c r="N3399" t="s">
        <v>28</v>
      </c>
      <c r="O3399" t="s">
        <v>48</v>
      </c>
      <c r="P3399" t="s">
        <v>3459</v>
      </c>
      <c r="Q3399">
        <v>0</v>
      </c>
      <c r="R3399">
        <v>104</v>
      </c>
      <c r="S3399">
        <v>16</v>
      </c>
      <c r="T3399">
        <v>2</v>
      </c>
      <c r="U3399" t="b">
        <v>1</v>
      </c>
    </row>
    <row r="3400" spans="1:21" x14ac:dyDescent="0.25">
      <c r="A3400" t="s">
        <v>4832</v>
      </c>
      <c r="B3400" t="s">
        <v>4823</v>
      </c>
      <c r="C3400">
        <v>29</v>
      </c>
      <c r="D3400">
        <v>1</v>
      </c>
      <c r="E3400">
        <v>13</v>
      </c>
      <c r="F3400" s="1">
        <v>41303</v>
      </c>
      <c r="G3400" t="s">
        <v>885</v>
      </c>
      <c r="H3400" t="s">
        <v>120</v>
      </c>
      <c r="I3400" t="s">
        <v>778</v>
      </c>
      <c r="J3400" t="s">
        <v>778</v>
      </c>
      <c r="K3400" t="s">
        <v>47</v>
      </c>
      <c r="L3400" t="s">
        <v>37</v>
      </c>
      <c r="M3400" t="s">
        <v>27</v>
      </c>
      <c r="N3400" t="s">
        <v>28</v>
      </c>
      <c r="O3400" t="s">
        <v>54</v>
      </c>
      <c r="P3400" t="s">
        <v>952</v>
      </c>
      <c r="Q3400">
        <v>0</v>
      </c>
      <c r="R3400">
        <v>886</v>
      </c>
      <c r="S3400">
        <v>-89</v>
      </c>
      <c r="T3400">
        <v>7</v>
      </c>
      <c r="U3400" t="b">
        <v>1</v>
      </c>
    </row>
    <row r="3401" spans="1:21" x14ac:dyDescent="0.25">
      <c r="A3401" t="s">
        <v>4832</v>
      </c>
      <c r="B3401" t="s">
        <v>4823</v>
      </c>
      <c r="C3401">
        <v>29</v>
      </c>
      <c r="D3401">
        <v>1</v>
      </c>
      <c r="E3401">
        <v>13</v>
      </c>
      <c r="F3401" s="1">
        <v>41303</v>
      </c>
      <c r="G3401" t="s">
        <v>885</v>
      </c>
      <c r="H3401" t="s">
        <v>120</v>
      </c>
      <c r="I3401" t="s">
        <v>778</v>
      </c>
      <c r="J3401" t="s">
        <v>778</v>
      </c>
      <c r="K3401" t="s">
        <v>47</v>
      </c>
      <c r="L3401" t="s">
        <v>37</v>
      </c>
      <c r="M3401" t="s">
        <v>27</v>
      </c>
      <c r="N3401" t="s">
        <v>28</v>
      </c>
      <c r="O3401" t="s">
        <v>54</v>
      </c>
      <c r="P3401" t="s">
        <v>1714</v>
      </c>
      <c r="Q3401">
        <v>0</v>
      </c>
      <c r="R3401">
        <v>1271</v>
      </c>
      <c r="S3401">
        <v>-127</v>
      </c>
      <c r="T3401">
        <v>11</v>
      </c>
      <c r="U3401" t="b">
        <v>1</v>
      </c>
    </row>
    <row r="3402" spans="1:21" x14ac:dyDescent="0.25">
      <c r="A3402" t="s">
        <v>4832</v>
      </c>
      <c r="B3402" t="s">
        <v>4823</v>
      </c>
      <c r="C3402">
        <v>29</v>
      </c>
      <c r="D3402">
        <v>1</v>
      </c>
      <c r="E3402">
        <v>13</v>
      </c>
      <c r="F3402" s="1">
        <v>41303</v>
      </c>
      <c r="G3402" t="s">
        <v>885</v>
      </c>
      <c r="H3402" t="s">
        <v>120</v>
      </c>
      <c r="I3402" t="s">
        <v>778</v>
      </c>
      <c r="J3402" t="s">
        <v>778</v>
      </c>
      <c r="K3402" t="s">
        <v>47</v>
      </c>
      <c r="L3402" t="s">
        <v>37</v>
      </c>
      <c r="M3402" t="s">
        <v>27</v>
      </c>
      <c r="N3402" t="s">
        <v>56</v>
      </c>
      <c r="O3402" t="s">
        <v>81</v>
      </c>
      <c r="P3402" t="s">
        <v>4833</v>
      </c>
      <c r="Q3402">
        <v>0</v>
      </c>
      <c r="R3402">
        <v>517</v>
      </c>
      <c r="S3402">
        <v>72</v>
      </c>
      <c r="T3402">
        <v>5</v>
      </c>
      <c r="U3402" t="b">
        <v>0</v>
      </c>
    </row>
    <row r="3403" spans="1:21" x14ac:dyDescent="0.25">
      <c r="A3403" t="s">
        <v>4834</v>
      </c>
      <c r="B3403" t="s">
        <v>4823</v>
      </c>
      <c r="C3403">
        <v>29</v>
      </c>
      <c r="D3403">
        <v>1</v>
      </c>
      <c r="E3403">
        <v>13</v>
      </c>
      <c r="F3403" s="1">
        <v>41303</v>
      </c>
      <c r="G3403" t="s">
        <v>4835</v>
      </c>
      <c r="H3403" t="s">
        <v>33</v>
      </c>
      <c r="I3403" t="s">
        <v>372</v>
      </c>
      <c r="J3403" t="s">
        <v>959</v>
      </c>
      <c r="K3403" t="s">
        <v>36</v>
      </c>
      <c r="L3403" t="s">
        <v>26</v>
      </c>
      <c r="M3403" t="s">
        <v>98</v>
      </c>
      <c r="N3403" t="s">
        <v>28</v>
      </c>
      <c r="O3403" t="s">
        <v>54</v>
      </c>
      <c r="P3403" t="s">
        <v>2267</v>
      </c>
      <c r="Q3403">
        <v>0</v>
      </c>
      <c r="R3403">
        <v>20</v>
      </c>
      <c r="S3403">
        <v>0</v>
      </c>
      <c r="T3403">
        <v>2</v>
      </c>
      <c r="U3403" t="b">
        <v>0</v>
      </c>
    </row>
    <row r="3404" spans="1:21" x14ac:dyDescent="0.25">
      <c r="A3404" t="s">
        <v>4836</v>
      </c>
      <c r="B3404" t="s">
        <v>4837</v>
      </c>
      <c r="C3404">
        <v>29</v>
      </c>
      <c r="D3404">
        <v>1</v>
      </c>
      <c r="E3404">
        <v>14</v>
      </c>
      <c r="F3404" s="1">
        <v>41668</v>
      </c>
      <c r="G3404" t="s">
        <v>3120</v>
      </c>
      <c r="H3404" t="s">
        <v>161</v>
      </c>
      <c r="I3404" t="s">
        <v>162</v>
      </c>
      <c r="J3404" t="s">
        <v>163</v>
      </c>
      <c r="K3404" t="s">
        <v>25</v>
      </c>
      <c r="L3404" t="s">
        <v>70</v>
      </c>
      <c r="M3404" t="s">
        <v>38</v>
      </c>
      <c r="N3404" t="s">
        <v>28</v>
      </c>
      <c r="O3404" t="s">
        <v>39</v>
      </c>
      <c r="P3404" t="s">
        <v>1063</v>
      </c>
      <c r="Q3404">
        <v>0</v>
      </c>
      <c r="R3404">
        <v>32</v>
      </c>
      <c r="S3404">
        <v>7</v>
      </c>
      <c r="T3404">
        <v>3</v>
      </c>
      <c r="U3404" t="b">
        <v>0</v>
      </c>
    </row>
    <row r="3405" spans="1:21" x14ac:dyDescent="0.25">
      <c r="A3405" t="s">
        <v>4838</v>
      </c>
      <c r="B3405" t="s">
        <v>4837</v>
      </c>
      <c r="C3405">
        <v>29</v>
      </c>
      <c r="D3405">
        <v>1</v>
      </c>
      <c r="E3405">
        <v>14</v>
      </c>
      <c r="F3405" s="1">
        <v>41668</v>
      </c>
      <c r="G3405" t="s">
        <v>2537</v>
      </c>
      <c r="H3405" t="s">
        <v>61</v>
      </c>
      <c r="I3405" t="s">
        <v>491</v>
      </c>
      <c r="J3405" t="s">
        <v>492</v>
      </c>
      <c r="K3405" t="s">
        <v>36</v>
      </c>
      <c r="L3405" t="s">
        <v>37</v>
      </c>
      <c r="M3405" t="s">
        <v>38</v>
      </c>
      <c r="N3405" t="s">
        <v>56</v>
      </c>
      <c r="O3405" t="s">
        <v>104</v>
      </c>
      <c r="P3405" t="s">
        <v>1938</v>
      </c>
      <c r="Q3405">
        <v>0</v>
      </c>
      <c r="R3405">
        <v>465</v>
      </c>
      <c r="S3405">
        <v>-33</v>
      </c>
      <c r="T3405">
        <v>4</v>
      </c>
      <c r="U3405" t="b">
        <v>1</v>
      </c>
    </row>
    <row r="3406" spans="1:21" x14ac:dyDescent="0.25">
      <c r="A3406" t="s">
        <v>4839</v>
      </c>
      <c r="B3406" t="s">
        <v>4837</v>
      </c>
      <c r="C3406">
        <v>29</v>
      </c>
      <c r="D3406">
        <v>1</v>
      </c>
      <c r="E3406">
        <v>14</v>
      </c>
      <c r="F3406" s="1">
        <v>41668</v>
      </c>
      <c r="G3406" t="s">
        <v>3120</v>
      </c>
      <c r="H3406" t="s">
        <v>320</v>
      </c>
      <c r="I3406" t="s">
        <v>1006</v>
      </c>
      <c r="J3406" t="s">
        <v>3544</v>
      </c>
      <c r="K3406" t="s">
        <v>36</v>
      </c>
      <c r="L3406" t="s">
        <v>70</v>
      </c>
      <c r="M3406" t="s">
        <v>38</v>
      </c>
      <c r="N3406" t="s">
        <v>71</v>
      </c>
      <c r="O3406" t="s">
        <v>295</v>
      </c>
      <c r="P3406" t="s">
        <v>1824</v>
      </c>
      <c r="Q3406">
        <v>0</v>
      </c>
      <c r="R3406">
        <v>212</v>
      </c>
      <c r="S3406">
        <v>81</v>
      </c>
      <c r="T3406">
        <v>4</v>
      </c>
      <c r="U3406" t="b">
        <v>1</v>
      </c>
    </row>
    <row r="3407" spans="1:21" x14ac:dyDescent="0.25">
      <c r="A3407" t="s">
        <v>4840</v>
      </c>
      <c r="B3407" t="s">
        <v>4837</v>
      </c>
      <c r="C3407">
        <v>29</v>
      </c>
      <c r="D3407">
        <v>1</v>
      </c>
      <c r="E3407">
        <v>14</v>
      </c>
      <c r="F3407" s="1">
        <v>41668</v>
      </c>
      <c r="G3407" t="s">
        <v>4211</v>
      </c>
      <c r="H3407" t="s">
        <v>61</v>
      </c>
      <c r="I3407" t="s">
        <v>108</v>
      </c>
      <c r="J3407" t="s">
        <v>4841</v>
      </c>
      <c r="K3407" t="s">
        <v>36</v>
      </c>
      <c r="L3407" t="s">
        <v>37</v>
      </c>
      <c r="M3407" t="s">
        <v>38</v>
      </c>
      <c r="N3407" t="s">
        <v>28</v>
      </c>
      <c r="O3407" t="s">
        <v>54</v>
      </c>
      <c r="P3407" t="s">
        <v>2110</v>
      </c>
      <c r="Q3407">
        <v>0</v>
      </c>
      <c r="R3407">
        <v>53</v>
      </c>
      <c r="S3407">
        <v>-2</v>
      </c>
      <c r="T3407">
        <v>3</v>
      </c>
      <c r="U3407" t="b">
        <v>1</v>
      </c>
    </row>
    <row r="3408" spans="1:21" x14ac:dyDescent="0.25">
      <c r="A3408" t="s">
        <v>4840</v>
      </c>
      <c r="B3408" t="s">
        <v>4837</v>
      </c>
      <c r="C3408">
        <v>29</v>
      </c>
      <c r="D3408">
        <v>1</v>
      </c>
      <c r="E3408">
        <v>14</v>
      </c>
      <c r="F3408" s="1">
        <v>41668</v>
      </c>
      <c r="G3408" t="s">
        <v>4211</v>
      </c>
      <c r="H3408" t="s">
        <v>61</v>
      </c>
      <c r="I3408" t="s">
        <v>108</v>
      </c>
      <c r="J3408" t="s">
        <v>4841</v>
      </c>
      <c r="K3408" t="s">
        <v>36</v>
      </c>
      <c r="L3408" t="s">
        <v>37</v>
      </c>
      <c r="M3408" t="s">
        <v>38</v>
      </c>
      <c r="N3408" t="s">
        <v>28</v>
      </c>
      <c r="O3408" t="s">
        <v>54</v>
      </c>
      <c r="P3408" t="s">
        <v>1799</v>
      </c>
      <c r="Q3408">
        <v>0</v>
      </c>
      <c r="R3408">
        <v>381</v>
      </c>
      <c r="S3408">
        <v>144</v>
      </c>
      <c r="T3408">
        <v>2</v>
      </c>
      <c r="U3408" t="b">
        <v>1</v>
      </c>
    </row>
    <row r="3409" spans="1:21" x14ac:dyDescent="0.25">
      <c r="A3409" t="s">
        <v>4840</v>
      </c>
      <c r="B3409" t="s">
        <v>4837</v>
      </c>
      <c r="C3409">
        <v>29</v>
      </c>
      <c r="D3409">
        <v>1</v>
      </c>
      <c r="E3409">
        <v>14</v>
      </c>
      <c r="F3409" s="1">
        <v>41668</v>
      </c>
      <c r="G3409" t="s">
        <v>4211</v>
      </c>
      <c r="H3409" t="s">
        <v>61</v>
      </c>
      <c r="I3409" t="s">
        <v>108</v>
      </c>
      <c r="J3409" t="s">
        <v>4841</v>
      </c>
      <c r="K3409" t="s">
        <v>36</v>
      </c>
      <c r="L3409" t="s">
        <v>37</v>
      </c>
      <c r="M3409" t="s">
        <v>38</v>
      </c>
      <c r="N3409" t="s">
        <v>56</v>
      </c>
      <c r="O3409" t="s">
        <v>185</v>
      </c>
      <c r="P3409" t="s">
        <v>1546</v>
      </c>
      <c r="Q3409">
        <v>0</v>
      </c>
      <c r="R3409">
        <v>829</v>
      </c>
      <c r="S3409">
        <v>19</v>
      </c>
      <c r="T3409">
        <v>4</v>
      </c>
      <c r="U3409" t="b">
        <v>0</v>
      </c>
    </row>
    <row r="3410" spans="1:21" x14ac:dyDescent="0.25">
      <c r="A3410" t="s">
        <v>4840</v>
      </c>
      <c r="B3410" t="s">
        <v>4837</v>
      </c>
      <c r="C3410">
        <v>29</v>
      </c>
      <c r="D3410">
        <v>1</v>
      </c>
      <c r="E3410">
        <v>14</v>
      </c>
      <c r="F3410" s="1">
        <v>41668</v>
      </c>
      <c r="G3410" t="s">
        <v>4211</v>
      </c>
      <c r="H3410" t="s">
        <v>61</v>
      </c>
      <c r="I3410" t="s">
        <v>108</v>
      </c>
      <c r="J3410" t="s">
        <v>4841</v>
      </c>
      <c r="K3410" t="s">
        <v>36</v>
      </c>
      <c r="L3410" t="s">
        <v>37</v>
      </c>
      <c r="M3410" t="s">
        <v>38</v>
      </c>
      <c r="N3410" t="s">
        <v>56</v>
      </c>
      <c r="O3410" t="s">
        <v>57</v>
      </c>
      <c r="P3410" t="s">
        <v>1918</v>
      </c>
      <c r="Q3410">
        <v>0</v>
      </c>
      <c r="R3410">
        <v>442</v>
      </c>
      <c r="S3410">
        <v>31</v>
      </c>
      <c r="T3410">
        <v>2</v>
      </c>
      <c r="U3410" t="b">
        <v>1</v>
      </c>
    </row>
    <row r="3411" spans="1:21" x14ac:dyDescent="0.25">
      <c r="A3411" t="s">
        <v>4842</v>
      </c>
      <c r="B3411" t="s">
        <v>4843</v>
      </c>
      <c r="C3411">
        <v>30</v>
      </c>
      <c r="D3411">
        <v>1</v>
      </c>
      <c r="E3411">
        <v>12</v>
      </c>
      <c r="F3411" s="1">
        <v>40938</v>
      </c>
      <c r="G3411" t="s">
        <v>3261</v>
      </c>
      <c r="H3411" t="s">
        <v>61</v>
      </c>
      <c r="I3411" t="s">
        <v>108</v>
      </c>
      <c r="J3411" t="s">
        <v>4844</v>
      </c>
      <c r="K3411" t="s">
        <v>36</v>
      </c>
      <c r="L3411" t="s">
        <v>70</v>
      </c>
      <c r="M3411" t="s">
        <v>38</v>
      </c>
      <c r="N3411" t="s">
        <v>28</v>
      </c>
      <c r="O3411" t="s">
        <v>39</v>
      </c>
      <c r="P3411" t="s">
        <v>1018</v>
      </c>
      <c r="Q3411">
        <v>0</v>
      </c>
      <c r="R3411">
        <v>27</v>
      </c>
      <c r="S3411">
        <v>11</v>
      </c>
      <c r="T3411">
        <v>4</v>
      </c>
      <c r="U3411" t="b">
        <v>0</v>
      </c>
    </row>
    <row r="3412" spans="1:21" x14ac:dyDescent="0.25">
      <c r="A3412" t="s">
        <v>4842</v>
      </c>
      <c r="B3412" t="s">
        <v>4843</v>
      </c>
      <c r="C3412">
        <v>30</v>
      </c>
      <c r="D3412">
        <v>1</v>
      </c>
      <c r="E3412">
        <v>12</v>
      </c>
      <c r="F3412" s="1">
        <v>40938</v>
      </c>
      <c r="G3412" t="s">
        <v>3261</v>
      </c>
      <c r="H3412" t="s">
        <v>61</v>
      </c>
      <c r="I3412" t="s">
        <v>108</v>
      </c>
      <c r="J3412" t="s">
        <v>4844</v>
      </c>
      <c r="K3412" t="s">
        <v>36</v>
      </c>
      <c r="L3412" t="s">
        <v>70</v>
      </c>
      <c r="M3412" t="s">
        <v>38</v>
      </c>
      <c r="N3412" t="s">
        <v>28</v>
      </c>
      <c r="O3412" t="s">
        <v>183</v>
      </c>
      <c r="P3412" t="s">
        <v>534</v>
      </c>
      <c r="Q3412">
        <v>0</v>
      </c>
      <c r="R3412">
        <v>41</v>
      </c>
      <c r="S3412">
        <v>7</v>
      </c>
      <c r="T3412">
        <v>3</v>
      </c>
      <c r="U3412" t="b">
        <v>1</v>
      </c>
    </row>
    <row r="3413" spans="1:21" x14ac:dyDescent="0.25">
      <c r="A3413" t="s">
        <v>4845</v>
      </c>
      <c r="B3413" t="s">
        <v>4843</v>
      </c>
      <c r="C3413">
        <v>30</v>
      </c>
      <c r="D3413">
        <v>1</v>
      </c>
      <c r="E3413">
        <v>12</v>
      </c>
      <c r="F3413" s="1">
        <v>40938</v>
      </c>
      <c r="G3413" t="s">
        <v>312</v>
      </c>
      <c r="H3413" t="s">
        <v>61</v>
      </c>
      <c r="I3413" t="s">
        <v>173</v>
      </c>
      <c r="J3413" t="s">
        <v>1385</v>
      </c>
      <c r="K3413" t="s">
        <v>36</v>
      </c>
      <c r="L3413" t="s">
        <v>70</v>
      </c>
      <c r="M3413" t="s">
        <v>27</v>
      </c>
      <c r="N3413" t="s">
        <v>28</v>
      </c>
      <c r="O3413" t="s">
        <v>151</v>
      </c>
      <c r="P3413" t="s">
        <v>750</v>
      </c>
      <c r="Q3413">
        <v>0</v>
      </c>
      <c r="R3413">
        <v>33</v>
      </c>
      <c r="S3413">
        <v>2</v>
      </c>
      <c r="T3413">
        <v>3</v>
      </c>
      <c r="U3413" t="b">
        <v>1</v>
      </c>
    </row>
    <row r="3414" spans="1:21" x14ac:dyDescent="0.25">
      <c r="A3414" t="s">
        <v>4845</v>
      </c>
      <c r="B3414" t="s">
        <v>4843</v>
      </c>
      <c r="C3414">
        <v>30</v>
      </c>
      <c r="D3414">
        <v>1</v>
      </c>
      <c r="E3414">
        <v>12</v>
      </c>
      <c r="F3414" s="1">
        <v>40938</v>
      </c>
      <c r="G3414" t="s">
        <v>312</v>
      </c>
      <c r="H3414" t="s">
        <v>61</v>
      </c>
      <c r="I3414" t="s">
        <v>173</v>
      </c>
      <c r="J3414" t="s">
        <v>1385</v>
      </c>
      <c r="K3414" t="s">
        <v>36</v>
      </c>
      <c r="L3414" t="s">
        <v>70</v>
      </c>
      <c r="M3414" t="s">
        <v>27</v>
      </c>
      <c r="N3414" t="s">
        <v>28</v>
      </c>
      <c r="O3414" t="s">
        <v>151</v>
      </c>
      <c r="P3414" t="s">
        <v>2919</v>
      </c>
      <c r="Q3414">
        <v>0</v>
      </c>
      <c r="R3414">
        <v>35</v>
      </c>
      <c r="S3414">
        <v>12</v>
      </c>
      <c r="T3414">
        <v>3</v>
      </c>
      <c r="U3414" t="b">
        <v>1</v>
      </c>
    </row>
    <row r="3415" spans="1:21" x14ac:dyDescent="0.25">
      <c r="A3415" t="s">
        <v>4845</v>
      </c>
      <c r="B3415" t="s">
        <v>4843</v>
      </c>
      <c r="C3415">
        <v>30</v>
      </c>
      <c r="D3415">
        <v>1</v>
      </c>
      <c r="E3415">
        <v>12</v>
      </c>
      <c r="F3415" s="1">
        <v>40938</v>
      </c>
      <c r="G3415" t="s">
        <v>312</v>
      </c>
      <c r="H3415" t="s">
        <v>61</v>
      </c>
      <c r="I3415" t="s">
        <v>173</v>
      </c>
      <c r="J3415" t="s">
        <v>1385</v>
      </c>
      <c r="K3415" t="s">
        <v>36</v>
      </c>
      <c r="L3415" t="s">
        <v>70</v>
      </c>
      <c r="M3415" t="s">
        <v>27</v>
      </c>
      <c r="N3415" t="s">
        <v>28</v>
      </c>
      <c r="O3415" t="s">
        <v>54</v>
      </c>
      <c r="P3415" t="s">
        <v>206</v>
      </c>
      <c r="Q3415">
        <v>0</v>
      </c>
      <c r="R3415">
        <v>218</v>
      </c>
      <c r="S3415">
        <v>7</v>
      </c>
      <c r="T3415">
        <v>5</v>
      </c>
      <c r="U3415" t="b">
        <v>1</v>
      </c>
    </row>
    <row r="3416" spans="1:21" x14ac:dyDescent="0.25">
      <c r="A3416" t="s">
        <v>4846</v>
      </c>
      <c r="B3416" t="s">
        <v>4843</v>
      </c>
      <c r="C3416">
        <v>30</v>
      </c>
      <c r="D3416">
        <v>1</v>
      </c>
      <c r="E3416">
        <v>12</v>
      </c>
      <c r="F3416" s="1">
        <v>40938</v>
      </c>
      <c r="G3416" t="s">
        <v>2946</v>
      </c>
      <c r="H3416" t="s">
        <v>61</v>
      </c>
      <c r="I3416" t="s">
        <v>108</v>
      </c>
      <c r="J3416" t="s">
        <v>3617</v>
      </c>
      <c r="K3416" t="s">
        <v>36</v>
      </c>
      <c r="L3416" t="s">
        <v>26</v>
      </c>
      <c r="M3416" t="s">
        <v>27</v>
      </c>
      <c r="N3416" t="s">
        <v>28</v>
      </c>
      <c r="O3416" t="s">
        <v>48</v>
      </c>
      <c r="P3416" t="s">
        <v>1410</v>
      </c>
      <c r="Q3416">
        <v>0</v>
      </c>
      <c r="R3416">
        <v>249</v>
      </c>
      <c r="S3416">
        <v>60</v>
      </c>
      <c r="T3416">
        <v>5</v>
      </c>
      <c r="U3416" t="b">
        <v>0</v>
      </c>
    </row>
    <row r="3417" spans="1:21" x14ac:dyDescent="0.25">
      <c r="A3417" t="s">
        <v>4846</v>
      </c>
      <c r="B3417" t="s">
        <v>4843</v>
      </c>
      <c r="C3417">
        <v>30</v>
      </c>
      <c r="D3417">
        <v>1</v>
      </c>
      <c r="E3417">
        <v>12</v>
      </c>
      <c r="F3417" s="1">
        <v>40938</v>
      </c>
      <c r="G3417" t="s">
        <v>2946</v>
      </c>
      <c r="H3417" t="s">
        <v>61</v>
      </c>
      <c r="I3417" t="s">
        <v>108</v>
      </c>
      <c r="J3417" t="s">
        <v>3617</v>
      </c>
      <c r="K3417" t="s">
        <v>36</v>
      </c>
      <c r="L3417" t="s">
        <v>26</v>
      </c>
      <c r="M3417" t="s">
        <v>27</v>
      </c>
      <c r="N3417" t="s">
        <v>28</v>
      </c>
      <c r="O3417" t="s">
        <v>54</v>
      </c>
      <c r="P3417" t="s">
        <v>2331</v>
      </c>
      <c r="Q3417">
        <v>0</v>
      </c>
      <c r="R3417">
        <v>305</v>
      </c>
      <c r="S3417">
        <v>57</v>
      </c>
      <c r="T3417">
        <v>7</v>
      </c>
      <c r="U3417" t="b">
        <v>1</v>
      </c>
    </row>
    <row r="3418" spans="1:21" x14ac:dyDescent="0.25">
      <c r="A3418" t="s">
        <v>4847</v>
      </c>
      <c r="B3418" t="s">
        <v>4848</v>
      </c>
      <c r="C3418">
        <v>30</v>
      </c>
      <c r="D3418">
        <v>1</v>
      </c>
      <c r="E3418">
        <v>13</v>
      </c>
      <c r="F3418" s="1">
        <v>41304</v>
      </c>
      <c r="G3418" t="s">
        <v>576</v>
      </c>
      <c r="H3418" t="s">
        <v>320</v>
      </c>
      <c r="I3418" t="s">
        <v>321</v>
      </c>
      <c r="J3418" t="s">
        <v>321</v>
      </c>
      <c r="K3418" t="s">
        <v>36</v>
      </c>
      <c r="L3418" t="s">
        <v>37</v>
      </c>
      <c r="M3418" t="s">
        <v>38</v>
      </c>
      <c r="N3418" t="s">
        <v>28</v>
      </c>
      <c r="O3418" t="s">
        <v>39</v>
      </c>
      <c r="P3418" t="s">
        <v>2252</v>
      </c>
      <c r="Q3418">
        <v>0</v>
      </c>
      <c r="R3418">
        <v>197</v>
      </c>
      <c r="S3418">
        <v>79</v>
      </c>
      <c r="T3418">
        <v>4</v>
      </c>
      <c r="U3418" t="b">
        <v>0</v>
      </c>
    </row>
    <row r="3419" spans="1:21" x14ac:dyDescent="0.25">
      <c r="A3419" t="s">
        <v>4847</v>
      </c>
      <c r="B3419" t="s">
        <v>4848</v>
      </c>
      <c r="C3419">
        <v>30</v>
      </c>
      <c r="D3419">
        <v>1</v>
      </c>
      <c r="E3419">
        <v>13</v>
      </c>
      <c r="F3419" s="1">
        <v>41304</v>
      </c>
      <c r="G3419" t="s">
        <v>576</v>
      </c>
      <c r="H3419" t="s">
        <v>320</v>
      </c>
      <c r="I3419" t="s">
        <v>321</v>
      </c>
      <c r="J3419" t="s">
        <v>321</v>
      </c>
      <c r="K3419" t="s">
        <v>36</v>
      </c>
      <c r="L3419" t="s">
        <v>37</v>
      </c>
      <c r="M3419" t="s">
        <v>38</v>
      </c>
      <c r="N3419" t="s">
        <v>28</v>
      </c>
      <c r="O3419" t="s">
        <v>183</v>
      </c>
      <c r="P3419" t="s">
        <v>4507</v>
      </c>
      <c r="Q3419">
        <v>0</v>
      </c>
      <c r="R3419">
        <v>77</v>
      </c>
      <c r="S3419">
        <v>5</v>
      </c>
      <c r="T3419">
        <v>4</v>
      </c>
      <c r="U3419" t="b">
        <v>1</v>
      </c>
    </row>
    <row r="3420" spans="1:21" x14ac:dyDescent="0.25">
      <c r="A3420" t="s">
        <v>4849</v>
      </c>
      <c r="B3420" t="s">
        <v>4850</v>
      </c>
      <c r="C3420">
        <v>30</v>
      </c>
      <c r="D3420">
        <v>1</v>
      </c>
      <c r="E3420">
        <v>14</v>
      </c>
      <c r="F3420" s="1">
        <v>41669</v>
      </c>
      <c r="G3420" t="s">
        <v>1928</v>
      </c>
      <c r="H3420" t="s">
        <v>44</v>
      </c>
      <c r="I3420" t="s">
        <v>280</v>
      </c>
      <c r="J3420" t="s">
        <v>281</v>
      </c>
      <c r="K3420" t="s">
        <v>47</v>
      </c>
      <c r="L3420" t="s">
        <v>37</v>
      </c>
      <c r="M3420" t="s">
        <v>38</v>
      </c>
      <c r="N3420" t="s">
        <v>56</v>
      </c>
      <c r="O3420" t="s">
        <v>81</v>
      </c>
      <c r="P3420" t="s">
        <v>4851</v>
      </c>
      <c r="Q3420">
        <v>0</v>
      </c>
      <c r="R3420">
        <v>520</v>
      </c>
      <c r="S3420">
        <v>213</v>
      </c>
      <c r="T3420">
        <v>2</v>
      </c>
      <c r="U3420" t="b">
        <v>1</v>
      </c>
    </row>
    <row r="3421" spans="1:21" x14ac:dyDescent="0.25">
      <c r="A3421" t="s">
        <v>4849</v>
      </c>
      <c r="B3421" t="s">
        <v>4850</v>
      </c>
      <c r="C3421">
        <v>30</v>
      </c>
      <c r="D3421">
        <v>1</v>
      </c>
      <c r="E3421">
        <v>14</v>
      </c>
      <c r="F3421" s="1">
        <v>41669</v>
      </c>
      <c r="G3421" t="s">
        <v>1928</v>
      </c>
      <c r="H3421" t="s">
        <v>44</v>
      </c>
      <c r="I3421" t="s">
        <v>280</v>
      </c>
      <c r="J3421" t="s">
        <v>281</v>
      </c>
      <c r="K3421" t="s">
        <v>47</v>
      </c>
      <c r="L3421" t="s">
        <v>37</v>
      </c>
      <c r="M3421" t="s">
        <v>38</v>
      </c>
      <c r="N3421" t="s">
        <v>56</v>
      </c>
      <c r="O3421" t="s">
        <v>81</v>
      </c>
      <c r="P3421" t="s">
        <v>4852</v>
      </c>
      <c r="Q3421">
        <v>0</v>
      </c>
      <c r="R3421">
        <v>495</v>
      </c>
      <c r="S3421">
        <v>59</v>
      </c>
      <c r="T3421">
        <v>2</v>
      </c>
      <c r="U3421" t="b">
        <v>1</v>
      </c>
    </row>
    <row r="3422" spans="1:21" x14ac:dyDescent="0.25">
      <c r="A3422" t="s">
        <v>4849</v>
      </c>
      <c r="B3422" t="s">
        <v>4850</v>
      </c>
      <c r="C3422">
        <v>30</v>
      </c>
      <c r="D3422">
        <v>1</v>
      </c>
      <c r="E3422">
        <v>14</v>
      </c>
      <c r="F3422" s="1">
        <v>41669</v>
      </c>
      <c r="G3422" t="s">
        <v>1928</v>
      </c>
      <c r="H3422" t="s">
        <v>44</v>
      </c>
      <c r="I3422" t="s">
        <v>280</v>
      </c>
      <c r="J3422" t="s">
        <v>281</v>
      </c>
      <c r="K3422" t="s">
        <v>47</v>
      </c>
      <c r="L3422" t="s">
        <v>37</v>
      </c>
      <c r="M3422" t="s">
        <v>38</v>
      </c>
      <c r="N3422" t="s">
        <v>56</v>
      </c>
      <c r="O3422" t="s">
        <v>57</v>
      </c>
      <c r="P3422" t="s">
        <v>3687</v>
      </c>
      <c r="Q3422">
        <v>0</v>
      </c>
      <c r="R3422">
        <v>211</v>
      </c>
      <c r="S3422">
        <v>-123</v>
      </c>
      <c r="T3422">
        <v>2</v>
      </c>
      <c r="U3422" t="b">
        <v>1</v>
      </c>
    </row>
    <row r="3423" spans="1:21" x14ac:dyDescent="0.25">
      <c r="A3423" t="s">
        <v>4853</v>
      </c>
      <c r="B3423" t="s">
        <v>4854</v>
      </c>
      <c r="C3423">
        <v>31</v>
      </c>
      <c r="D3423">
        <v>1</v>
      </c>
      <c r="E3423">
        <v>13</v>
      </c>
      <c r="F3423" s="1">
        <v>41305</v>
      </c>
      <c r="G3423" t="s">
        <v>612</v>
      </c>
      <c r="H3423" t="s">
        <v>120</v>
      </c>
      <c r="I3423" t="s">
        <v>241</v>
      </c>
      <c r="J3423" t="s">
        <v>1851</v>
      </c>
      <c r="K3423" t="s">
        <v>47</v>
      </c>
      <c r="L3423" t="s">
        <v>37</v>
      </c>
      <c r="M3423" t="s">
        <v>38</v>
      </c>
      <c r="N3423" t="s">
        <v>28</v>
      </c>
      <c r="O3423" t="s">
        <v>54</v>
      </c>
      <c r="P3423" t="s">
        <v>2529</v>
      </c>
      <c r="Q3423">
        <v>0</v>
      </c>
      <c r="R3423">
        <v>43</v>
      </c>
      <c r="S3423">
        <v>17</v>
      </c>
      <c r="T3423">
        <v>1</v>
      </c>
      <c r="U3423" t="b">
        <v>0</v>
      </c>
    </row>
    <row r="3424" spans="1:21" x14ac:dyDescent="0.25">
      <c r="A3424" t="s">
        <v>4855</v>
      </c>
      <c r="B3424" t="s">
        <v>4854</v>
      </c>
      <c r="C3424">
        <v>31</v>
      </c>
      <c r="D3424">
        <v>1</v>
      </c>
      <c r="E3424">
        <v>13</v>
      </c>
      <c r="F3424" s="1">
        <v>41305</v>
      </c>
      <c r="G3424" t="s">
        <v>3213</v>
      </c>
      <c r="H3424" t="s">
        <v>61</v>
      </c>
      <c r="I3424" t="s">
        <v>108</v>
      </c>
      <c r="J3424" t="s">
        <v>226</v>
      </c>
      <c r="K3424" t="s">
        <v>36</v>
      </c>
      <c r="L3424" t="s">
        <v>70</v>
      </c>
      <c r="M3424" t="s">
        <v>38</v>
      </c>
      <c r="N3424" t="s">
        <v>28</v>
      </c>
      <c r="O3424" t="s">
        <v>111</v>
      </c>
      <c r="P3424" t="s">
        <v>2954</v>
      </c>
      <c r="Q3424">
        <v>0</v>
      </c>
      <c r="R3424">
        <v>48</v>
      </c>
      <c r="S3424">
        <v>3</v>
      </c>
      <c r="T3424">
        <v>3</v>
      </c>
      <c r="U3424" t="b">
        <v>1</v>
      </c>
    </row>
    <row r="3425" spans="1:21" x14ac:dyDescent="0.25">
      <c r="A3425" t="s">
        <v>4856</v>
      </c>
      <c r="B3425" t="s">
        <v>4854</v>
      </c>
      <c r="C3425">
        <v>31</v>
      </c>
      <c r="D3425">
        <v>1</v>
      </c>
      <c r="E3425">
        <v>13</v>
      </c>
      <c r="F3425" s="1">
        <v>41305</v>
      </c>
      <c r="G3425" t="s">
        <v>145</v>
      </c>
      <c r="H3425" t="s">
        <v>33</v>
      </c>
      <c r="I3425" t="s">
        <v>34</v>
      </c>
      <c r="J3425" t="s">
        <v>1198</v>
      </c>
      <c r="K3425" t="s">
        <v>36</v>
      </c>
      <c r="L3425" t="s">
        <v>37</v>
      </c>
      <c r="M3425" t="s">
        <v>38</v>
      </c>
      <c r="N3425" t="s">
        <v>71</v>
      </c>
      <c r="O3425" t="s">
        <v>74</v>
      </c>
      <c r="P3425" t="s">
        <v>4857</v>
      </c>
      <c r="Q3425">
        <v>0</v>
      </c>
      <c r="R3425">
        <v>150</v>
      </c>
      <c r="S3425">
        <v>5</v>
      </c>
      <c r="T3425">
        <v>1</v>
      </c>
      <c r="U3425" t="b">
        <v>1</v>
      </c>
    </row>
    <row r="3426" spans="1:21" x14ac:dyDescent="0.25">
      <c r="A3426" t="s">
        <v>4858</v>
      </c>
      <c r="B3426" t="s">
        <v>4859</v>
      </c>
      <c r="C3426">
        <v>31</v>
      </c>
      <c r="D3426">
        <v>1</v>
      </c>
      <c r="E3426">
        <v>14</v>
      </c>
      <c r="F3426" s="1">
        <v>41670</v>
      </c>
      <c r="G3426" t="s">
        <v>1844</v>
      </c>
      <c r="H3426" t="s">
        <v>33</v>
      </c>
      <c r="I3426" t="s">
        <v>313</v>
      </c>
      <c r="J3426" t="s">
        <v>1436</v>
      </c>
      <c r="K3426" t="s">
        <v>36</v>
      </c>
      <c r="L3426" t="s">
        <v>70</v>
      </c>
      <c r="M3426" t="s">
        <v>268</v>
      </c>
      <c r="N3426" t="s">
        <v>28</v>
      </c>
      <c r="O3426" t="s">
        <v>183</v>
      </c>
      <c r="P3426" t="s">
        <v>3207</v>
      </c>
      <c r="Q3426">
        <v>0</v>
      </c>
      <c r="R3426">
        <v>48</v>
      </c>
      <c r="S3426">
        <v>16</v>
      </c>
      <c r="T3426">
        <v>3</v>
      </c>
      <c r="U3426" t="b">
        <v>0</v>
      </c>
    </row>
    <row r="3427" spans="1:21" x14ac:dyDescent="0.25">
      <c r="A3427" t="s">
        <v>4860</v>
      </c>
      <c r="B3427" t="s">
        <v>4859</v>
      </c>
      <c r="C3427">
        <v>31</v>
      </c>
      <c r="D3427">
        <v>1</v>
      </c>
      <c r="E3427">
        <v>14</v>
      </c>
      <c r="F3427" s="1">
        <v>41670</v>
      </c>
      <c r="G3427" t="s">
        <v>4861</v>
      </c>
      <c r="H3427" t="s">
        <v>44</v>
      </c>
      <c r="I3427" t="s">
        <v>45</v>
      </c>
      <c r="J3427" t="s">
        <v>701</v>
      </c>
      <c r="K3427" t="s">
        <v>47</v>
      </c>
      <c r="L3427" t="s">
        <v>37</v>
      </c>
      <c r="M3427" t="s">
        <v>98</v>
      </c>
      <c r="N3427" t="s">
        <v>28</v>
      </c>
      <c r="O3427" t="s">
        <v>48</v>
      </c>
      <c r="P3427" t="s">
        <v>1228</v>
      </c>
      <c r="Q3427">
        <v>0</v>
      </c>
      <c r="R3427">
        <v>64</v>
      </c>
      <c r="S3427">
        <v>3</v>
      </c>
      <c r="T3427">
        <v>4</v>
      </c>
      <c r="U3427" t="b">
        <v>1</v>
      </c>
    </row>
    <row r="3428" spans="1:21" x14ac:dyDescent="0.25">
      <c r="A3428" t="s">
        <v>4862</v>
      </c>
      <c r="B3428" t="s">
        <v>4859</v>
      </c>
      <c r="C3428">
        <v>31</v>
      </c>
      <c r="D3428">
        <v>1</v>
      </c>
      <c r="E3428">
        <v>14</v>
      </c>
      <c r="F3428" s="1">
        <v>41670</v>
      </c>
      <c r="G3428" t="s">
        <v>2757</v>
      </c>
      <c r="H3428" t="s">
        <v>44</v>
      </c>
      <c r="I3428" t="s">
        <v>178</v>
      </c>
      <c r="J3428" t="s">
        <v>335</v>
      </c>
      <c r="K3428" t="s">
        <v>47</v>
      </c>
      <c r="L3428" t="s">
        <v>26</v>
      </c>
      <c r="M3428" t="s">
        <v>38</v>
      </c>
      <c r="N3428" t="s">
        <v>28</v>
      </c>
      <c r="O3428" t="s">
        <v>39</v>
      </c>
      <c r="P3428" t="s">
        <v>1723</v>
      </c>
      <c r="Q3428">
        <v>0</v>
      </c>
      <c r="R3428">
        <v>23</v>
      </c>
      <c r="S3428">
        <v>2</v>
      </c>
      <c r="T3428">
        <v>6</v>
      </c>
      <c r="U3428" t="b">
        <v>1</v>
      </c>
    </row>
    <row r="3429" spans="1:21" x14ac:dyDescent="0.25">
      <c r="A3429" t="s">
        <v>4863</v>
      </c>
      <c r="B3429" t="s">
        <v>4859</v>
      </c>
      <c r="C3429">
        <v>31</v>
      </c>
      <c r="D3429">
        <v>1</v>
      </c>
      <c r="E3429">
        <v>14</v>
      </c>
      <c r="F3429" s="1">
        <v>41670</v>
      </c>
      <c r="G3429" t="s">
        <v>519</v>
      </c>
      <c r="H3429" t="s">
        <v>61</v>
      </c>
      <c r="I3429" t="s">
        <v>115</v>
      </c>
      <c r="J3429" t="s">
        <v>4864</v>
      </c>
      <c r="K3429" t="s">
        <v>36</v>
      </c>
      <c r="L3429" t="s">
        <v>70</v>
      </c>
      <c r="M3429" t="s">
        <v>38</v>
      </c>
      <c r="N3429" t="s">
        <v>56</v>
      </c>
      <c r="O3429" t="s">
        <v>57</v>
      </c>
      <c r="P3429" t="s">
        <v>4486</v>
      </c>
      <c r="Q3429">
        <v>0</v>
      </c>
      <c r="R3429">
        <v>2103</v>
      </c>
      <c r="S3429">
        <v>322</v>
      </c>
      <c r="T3429">
        <v>8</v>
      </c>
      <c r="U3429" t="b">
        <v>0</v>
      </c>
    </row>
    <row r="3430" spans="1:21" x14ac:dyDescent="0.25">
      <c r="A3430" t="s">
        <v>4865</v>
      </c>
      <c r="B3430" t="s">
        <v>4859</v>
      </c>
      <c r="C3430">
        <v>31</v>
      </c>
      <c r="D3430">
        <v>1</v>
      </c>
      <c r="E3430">
        <v>14</v>
      </c>
      <c r="F3430" s="1">
        <v>41670</v>
      </c>
      <c r="G3430" t="s">
        <v>4866</v>
      </c>
      <c r="H3430" t="s">
        <v>120</v>
      </c>
      <c r="I3430" t="s">
        <v>778</v>
      </c>
      <c r="J3430" t="s">
        <v>4867</v>
      </c>
      <c r="K3430" t="s">
        <v>47</v>
      </c>
      <c r="L3430" t="s">
        <v>37</v>
      </c>
      <c r="M3430" t="s">
        <v>38</v>
      </c>
      <c r="N3430" t="s">
        <v>71</v>
      </c>
      <c r="O3430" t="s">
        <v>74</v>
      </c>
      <c r="P3430" t="s">
        <v>2724</v>
      </c>
      <c r="Q3430">
        <v>0</v>
      </c>
      <c r="R3430">
        <v>136</v>
      </c>
      <c r="S3430">
        <v>48</v>
      </c>
      <c r="T3430">
        <v>1</v>
      </c>
      <c r="U3430" t="b">
        <v>0</v>
      </c>
    </row>
    <row r="3431" spans="1:21" x14ac:dyDescent="0.25">
      <c r="A3431" t="s">
        <v>4865</v>
      </c>
      <c r="B3431" t="s">
        <v>4859</v>
      </c>
      <c r="C3431">
        <v>31</v>
      </c>
      <c r="D3431">
        <v>1</v>
      </c>
      <c r="E3431">
        <v>14</v>
      </c>
      <c r="F3431" s="1">
        <v>41670</v>
      </c>
      <c r="G3431" t="s">
        <v>4866</v>
      </c>
      <c r="H3431" t="s">
        <v>120</v>
      </c>
      <c r="I3431" t="s">
        <v>778</v>
      </c>
      <c r="J3431" t="s">
        <v>4867</v>
      </c>
      <c r="K3431" t="s">
        <v>47</v>
      </c>
      <c r="L3431" t="s">
        <v>37</v>
      </c>
      <c r="M3431" t="s">
        <v>38</v>
      </c>
      <c r="N3431" t="s">
        <v>28</v>
      </c>
      <c r="O3431" t="s">
        <v>39</v>
      </c>
      <c r="P3431" t="s">
        <v>1572</v>
      </c>
      <c r="Q3431">
        <v>0</v>
      </c>
      <c r="R3431">
        <v>76</v>
      </c>
      <c r="S3431">
        <v>11</v>
      </c>
      <c r="T3431">
        <v>5</v>
      </c>
      <c r="U3431" t="b">
        <v>1</v>
      </c>
    </row>
    <row r="3432" spans="1:21" x14ac:dyDescent="0.25">
      <c r="A3432" t="s">
        <v>4868</v>
      </c>
      <c r="B3432" t="s">
        <v>4869</v>
      </c>
      <c r="C3432">
        <v>13</v>
      </c>
      <c r="D3432">
        <v>2</v>
      </c>
      <c r="E3432">
        <v>12</v>
      </c>
      <c r="F3432" s="1">
        <v>40952</v>
      </c>
      <c r="G3432" t="s">
        <v>1144</v>
      </c>
      <c r="H3432" t="s">
        <v>61</v>
      </c>
      <c r="I3432" t="s">
        <v>1357</v>
      </c>
      <c r="J3432" t="s">
        <v>2514</v>
      </c>
      <c r="K3432" t="s">
        <v>36</v>
      </c>
      <c r="L3432" t="s">
        <v>37</v>
      </c>
      <c r="M3432" t="s">
        <v>98</v>
      </c>
      <c r="N3432" t="s">
        <v>71</v>
      </c>
      <c r="O3432" t="s">
        <v>74</v>
      </c>
      <c r="P3432" t="s">
        <v>348</v>
      </c>
      <c r="Q3432">
        <v>0</v>
      </c>
      <c r="R3432">
        <v>100</v>
      </c>
      <c r="S3432">
        <v>11</v>
      </c>
      <c r="T3432">
        <v>2</v>
      </c>
      <c r="U3432" t="b">
        <v>1</v>
      </c>
    </row>
    <row r="3433" spans="1:21" x14ac:dyDescent="0.25">
      <c r="A3433" t="s">
        <v>4868</v>
      </c>
      <c r="B3433" t="s">
        <v>4869</v>
      </c>
      <c r="C3433">
        <v>13</v>
      </c>
      <c r="D3433">
        <v>2</v>
      </c>
      <c r="E3433">
        <v>12</v>
      </c>
      <c r="F3433" s="1">
        <v>40952</v>
      </c>
      <c r="G3433" t="s">
        <v>1144</v>
      </c>
      <c r="H3433" t="s">
        <v>61</v>
      </c>
      <c r="I3433" t="s">
        <v>1357</v>
      </c>
      <c r="J3433" t="s">
        <v>2514</v>
      </c>
      <c r="K3433" t="s">
        <v>36</v>
      </c>
      <c r="L3433" t="s">
        <v>37</v>
      </c>
      <c r="M3433" t="s">
        <v>98</v>
      </c>
      <c r="N3433" t="s">
        <v>28</v>
      </c>
      <c r="O3433" t="s">
        <v>48</v>
      </c>
      <c r="P3433" t="s">
        <v>247</v>
      </c>
      <c r="Q3433">
        <v>0</v>
      </c>
      <c r="R3433">
        <v>88</v>
      </c>
      <c r="S3433">
        <v>16</v>
      </c>
      <c r="T3433">
        <v>4</v>
      </c>
      <c r="U3433" t="b">
        <v>0</v>
      </c>
    </row>
    <row r="3434" spans="1:21" x14ac:dyDescent="0.25">
      <c r="A3434" t="s">
        <v>4868</v>
      </c>
      <c r="B3434" t="s">
        <v>4869</v>
      </c>
      <c r="C3434">
        <v>13</v>
      </c>
      <c r="D3434">
        <v>2</v>
      </c>
      <c r="E3434">
        <v>12</v>
      </c>
      <c r="F3434" s="1">
        <v>40952</v>
      </c>
      <c r="G3434" t="s">
        <v>1144</v>
      </c>
      <c r="H3434" t="s">
        <v>61</v>
      </c>
      <c r="I3434" t="s">
        <v>1357</v>
      </c>
      <c r="J3434" t="s">
        <v>2514</v>
      </c>
      <c r="K3434" t="s">
        <v>36</v>
      </c>
      <c r="L3434" t="s">
        <v>37</v>
      </c>
      <c r="M3434" t="s">
        <v>98</v>
      </c>
      <c r="N3434" t="s">
        <v>28</v>
      </c>
      <c r="O3434" t="s">
        <v>39</v>
      </c>
      <c r="P3434" t="s">
        <v>3595</v>
      </c>
      <c r="Q3434">
        <v>0</v>
      </c>
      <c r="R3434">
        <v>105</v>
      </c>
      <c r="S3434">
        <v>25</v>
      </c>
      <c r="T3434">
        <v>2</v>
      </c>
      <c r="U3434" t="b">
        <v>1</v>
      </c>
    </row>
    <row r="3435" spans="1:21" x14ac:dyDescent="0.25">
      <c r="A3435" t="s">
        <v>4868</v>
      </c>
      <c r="B3435" t="s">
        <v>4869</v>
      </c>
      <c r="C3435">
        <v>13</v>
      </c>
      <c r="D3435">
        <v>2</v>
      </c>
      <c r="E3435">
        <v>12</v>
      </c>
      <c r="F3435" s="1">
        <v>40952</v>
      </c>
      <c r="G3435" t="s">
        <v>1144</v>
      </c>
      <c r="H3435" t="s">
        <v>61</v>
      </c>
      <c r="I3435" t="s">
        <v>1357</v>
      </c>
      <c r="J3435" t="s">
        <v>2514</v>
      </c>
      <c r="K3435" t="s">
        <v>36</v>
      </c>
      <c r="L3435" t="s">
        <v>37</v>
      </c>
      <c r="M3435" t="s">
        <v>98</v>
      </c>
      <c r="N3435" t="s">
        <v>28</v>
      </c>
      <c r="O3435" t="s">
        <v>39</v>
      </c>
      <c r="P3435" t="s">
        <v>3271</v>
      </c>
      <c r="Q3435">
        <v>0</v>
      </c>
      <c r="R3435">
        <v>8</v>
      </c>
      <c r="S3435">
        <v>1</v>
      </c>
      <c r="T3435">
        <v>2</v>
      </c>
      <c r="U3435" t="b">
        <v>1</v>
      </c>
    </row>
    <row r="3436" spans="1:21" x14ac:dyDescent="0.25">
      <c r="A3436" t="s">
        <v>4868</v>
      </c>
      <c r="B3436" t="s">
        <v>4869</v>
      </c>
      <c r="C3436">
        <v>13</v>
      </c>
      <c r="D3436">
        <v>2</v>
      </c>
      <c r="E3436">
        <v>12</v>
      </c>
      <c r="F3436" s="1">
        <v>40952</v>
      </c>
      <c r="G3436" t="s">
        <v>1144</v>
      </c>
      <c r="H3436" t="s">
        <v>61</v>
      </c>
      <c r="I3436" t="s">
        <v>1357</v>
      </c>
      <c r="J3436" t="s">
        <v>2514</v>
      </c>
      <c r="K3436" t="s">
        <v>36</v>
      </c>
      <c r="L3436" t="s">
        <v>37</v>
      </c>
      <c r="M3436" t="s">
        <v>98</v>
      </c>
      <c r="N3436" t="s">
        <v>28</v>
      </c>
      <c r="O3436" t="s">
        <v>54</v>
      </c>
      <c r="P3436" t="s">
        <v>153</v>
      </c>
      <c r="Q3436">
        <v>0</v>
      </c>
      <c r="R3436">
        <v>248</v>
      </c>
      <c r="S3436">
        <v>25</v>
      </c>
      <c r="T3436">
        <v>5</v>
      </c>
      <c r="U3436" t="b">
        <v>1</v>
      </c>
    </row>
    <row r="3437" spans="1:21" x14ac:dyDescent="0.25">
      <c r="A3437" t="s">
        <v>4870</v>
      </c>
      <c r="B3437" t="s">
        <v>4871</v>
      </c>
      <c r="C3437">
        <v>13</v>
      </c>
      <c r="D3437">
        <v>2</v>
      </c>
      <c r="E3437">
        <v>13</v>
      </c>
      <c r="F3437" s="1">
        <v>41318</v>
      </c>
      <c r="G3437" t="s">
        <v>2605</v>
      </c>
      <c r="H3437" t="s">
        <v>120</v>
      </c>
      <c r="I3437" t="s">
        <v>778</v>
      </c>
      <c r="J3437" t="s">
        <v>4872</v>
      </c>
      <c r="K3437" t="s">
        <v>47</v>
      </c>
      <c r="L3437" t="s">
        <v>37</v>
      </c>
      <c r="M3437" t="s">
        <v>38</v>
      </c>
      <c r="N3437" t="s">
        <v>56</v>
      </c>
      <c r="O3437" t="s">
        <v>57</v>
      </c>
      <c r="P3437" t="s">
        <v>4873</v>
      </c>
      <c r="Q3437">
        <v>0</v>
      </c>
      <c r="R3437">
        <v>442</v>
      </c>
      <c r="S3437">
        <v>74</v>
      </c>
      <c r="T3437">
        <v>3</v>
      </c>
      <c r="U3437" t="b">
        <v>0</v>
      </c>
    </row>
    <row r="3438" spans="1:21" x14ac:dyDescent="0.25">
      <c r="A3438" t="s">
        <v>4874</v>
      </c>
      <c r="B3438" t="s">
        <v>4871</v>
      </c>
      <c r="C3438">
        <v>13</v>
      </c>
      <c r="D3438">
        <v>2</v>
      </c>
      <c r="E3438">
        <v>13</v>
      </c>
      <c r="F3438" s="1">
        <v>41318</v>
      </c>
      <c r="G3438" t="s">
        <v>2093</v>
      </c>
      <c r="H3438" t="s">
        <v>61</v>
      </c>
      <c r="I3438" t="s">
        <v>108</v>
      </c>
      <c r="J3438" t="s">
        <v>3073</v>
      </c>
      <c r="K3438" t="s">
        <v>36</v>
      </c>
      <c r="L3438" t="s">
        <v>70</v>
      </c>
      <c r="M3438" t="s">
        <v>27</v>
      </c>
      <c r="N3438" t="s">
        <v>28</v>
      </c>
      <c r="O3438" t="s">
        <v>227</v>
      </c>
      <c r="P3438" t="s">
        <v>4199</v>
      </c>
      <c r="Q3438">
        <v>0</v>
      </c>
      <c r="R3438">
        <v>22</v>
      </c>
      <c r="S3438">
        <v>3</v>
      </c>
      <c r="T3438">
        <v>2</v>
      </c>
      <c r="U3438" t="b">
        <v>0</v>
      </c>
    </row>
    <row r="3439" spans="1:21" x14ac:dyDescent="0.25">
      <c r="A3439" t="s">
        <v>4874</v>
      </c>
      <c r="B3439" t="s">
        <v>4871</v>
      </c>
      <c r="C3439">
        <v>13</v>
      </c>
      <c r="D3439">
        <v>2</v>
      </c>
      <c r="E3439">
        <v>13</v>
      </c>
      <c r="F3439" s="1">
        <v>41318</v>
      </c>
      <c r="G3439" t="s">
        <v>2093</v>
      </c>
      <c r="H3439" t="s">
        <v>61</v>
      </c>
      <c r="I3439" t="s">
        <v>108</v>
      </c>
      <c r="J3439" t="s">
        <v>3073</v>
      </c>
      <c r="K3439" t="s">
        <v>36</v>
      </c>
      <c r="L3439" t="s">
        <v>70</v>
      </c>
      <c r="M3439" t="s">
        <v>27</v>
      </c>
      <c r="N3439" t="s">
        <v>28</v>
      </c>
      <c r="O3439" t="s">
        <v>227</v>
      </c>
      <c r="P3439" t="s">
        <v>498</v>
      </c>
      <c r="Q3439">
        <v>0</v>
      </c>
      <c r="R3439">
        <v>22</v>
      </c>
      <c r="S3439">
        <v>11</v>
      </c>
      <c r="T3439">
        <v>2</v>
      </c>
      <c r="U3439" t="b">
        <v>1</v>
      </c>
    </row>
    <row r="3440" spans="1:21" x14ac:dyDescent="0.25">
      <c r="A3440" t="s">
        <v>4874</v>
      </c>
      <c r="B3440" t="s">
        <v>4871</v>
      </c>
      <c r="C3440">
        <v>13</v>
      </c>
      <c r="D3440">
        <v>2</v>
      </c>
      <c r="E3440">
        <v>13</v>
      </c>
      <c r="F3440" s="1">
        <v>41318</v>
      </c>
      <c r="G3440" t="s">
        <v>2093</v>
      </c>
      <c r="H3440" t="s">
        <v>61</v>
      </c>
      <c r="I3440" t="s">
        <v>108</v>
      </c>
      <c r="J3440" t="s">
        <v>3073</v>
      </c>
      <c r="K3440" t="s">
        <v>36</v>
      </c>
      <c r="L3440" t="s">
        <v>70</v>
      </c>
      <c r="M3440" t="s">
        <v>27</v>
      </c>
      <c r="N3440" t="s">
        <v>56</v>
      </c>
      <c r="O3440" t="s">
        <v>81</v>
      </c>
      <c r="P3440" t="s">
        <v>3494</v>
      </c>
      <c r="Q3440">
        <v>0</v>
      </c>
      <c r="R3440">
        <v>517</v>
      </c>
      <c r="S3440">
        <v>46</v>
      </c>
      <c r="T3440">
        <v>2</v>
      </c>
      <c r="U3440" t="b">
        <v>1</v>
      </c>
    </row>
    <row r="3441" spans="1:21" x14ac:dyDescent="0.25">
      <c r="A3441" t="s">
        <v>4875</v>
      </c>
      <c r="B3441" t="s">
        <v>4871</v>
      </c>
      <c r="C3441">
        <v>13</v>
      </c>
      <c r="D3441">
        <v>2</v>
      </c>
      <c r="E3441">
        <v>13</v>
      </c>
      <c r="F3441" s="1">
        <v>41318</v>
      </c>
      <c r="G3441" t="s">
        <v>2230</v>
      </c>
      <c r="H3441" t="s">
        <v>320</v>
      </c>
      <c r="I3441" t="s">
        <v>321</v>
      </c>
      <c r="J3441" t="s">
        <v>321</v>
      </c>
      <c r="K3441" t="s">
        <v>36</v>
      </c>
      <c r="L3441" t="s">
        <v>37</v>
      </c>
      <c r="M3441" t="s">
        <v>38</v>
      </c>
      <c r="N3441" t="s">
        <v>28</v>
      </c>
      <c r="O3441" t="s">
        <v>39</v>
      </c>
      <c r="P3441" t="s">
        <v>3319</v>
      </c>
      <c r="Q3441">
        <v>0</v>
      </c>
      <c r="R3441">
        <v>339</v>
      </c>
      <c r="S3441">
        <v>102</v>
      </c>
      <c r="T3441">
        <v>7</v>
      </c>
      <c r="U3441" t="b">
        <v>1</v>
      </c>
    </row>
    <row r="3442" spans="1:21" x14ac:dyDescent="0.25">
      <c r="A3442" t="s">
        <v>4876</v>
      </c>
      <c r="B3442" t="s">
        <v>4871</v>
      </c>
      <c r="C3442">
        <v>13</v>
      </c>
      <c r="D3442">
        <v>2</v>
      </c>
      <c r="E3442">
        <v>13</v>
      </c>
      <c r="F3442" s="1">
        <v>41318</v>
      </c>
      <c r="G3442" t="s">
        <v>2868</v>
      </c>
      <c r="H3442" t="s">
        <v>1260</v>
      </c>
      <c r="I3442" t="s">
        <v>1261</v>
      </c>
      <c r="J3442" t="s">
        <v>1262</v>
      </c>
      <c r="K3442" t="s">
        <v>25</v>
      </c>
      <c r="L3442" t="s">
        <v>26</v>
      </c>
      <c r="M3442" t="s">
        <v>268</v>
      </c>
      <c r="N3442" t="s">
        <v>28</v>
      </c>
      <c r="O3442" t="s">
        <v>39</v>
      </c>
      <c r="P3442" t="s">
        <v>689</v>
      </c>
      <c r="Q3442">
        <v>0</v>
      </c>
      <c r="R3442">
        <v>30</v>
      </c>
      <c r="S3442">
        <v>12</v>
      </c>
      <c r="T3442">
        <v>1</v>
      </c>
      <c r="U3442" t="b">
        <v>0</v>
      </c>
    </row>
    <row r="3443" spans="1:21" x14ac:dyDescent="0.25">
      <c r="A3443" t="s">
        <v>4877</v>
      </c>
      <c r="B3443" t="s">
        <v>4871</v>
      </c>
      <c r="C3443">
        <v>13</v>
      </c>
      <c r="D3443">
        <v>2</v>
      </c>
      <c r="E3443">
        <v>13</v>
      </c>
      <c r="F3443" s="1">
        <v>41318</v>
      </c>
      <c r="G3443" t="s">
        <v>4352</v>
      </c>
      <c r="H3443" t="s">
        <v>23</v>
      </c>
      <c r="I3443" t="s">
        <v>24</v>
      </c>
      <c r="J3443" t="s">
        <v>24</v>
      </c>
      <c r="K3443" t="s">
        <v>25</v>
      </c>
      <c r="L3443" t="s">
        <v>37</v>
      </c>
      <c r="M3443" t="s">
        <v>38</v>
      </c>
      <c r="N3443" t="s">
        <v>28</v>
      </c>
      <c r="O3443" t="s">
        <v>111</v>
      </c>
      <c r="P3443" t="s">
        <v>2024</v>
      </c>
      <c r="Q3443">
        <v>1</v>
      </c>
      <c r="R3443">
        <v>92</v>
      </c>
      <c r="S3443">
        <v>-15</v>
      </c>
      <c r="T3443">
        <v>4</v>
      </c>
      <c r="U3443" t="b">
        <v>0</v>
      </c>
    </row>
    <row r="3444" spans="1:21" x14ac:dyDescent="0.25">
      <c r="A3444" t="s">
        <v>4878</v>
      </c>
      <c r="B3444" t="s">
        <v>4879</v>
      </c>
      <c r="C3444">
        <v>13</v>
      </c>
      <c r="D3444">
        <v>2</v>
      </c>
      <c r="E3444">
        <v>14</v>
      </c>
      <c r="F3444" s="1">
        <v>41683</v>
      </c>
      <c r="G3444" t="s">
        <v>2941</v>
      </c>
      <c r="H3444" t="s">
        <v>161</v>
      </c>
      <c r="I3444" t="s">
        <v>2206</v>
      </c>
      <c r="J3444" t="s">
        <v>3994</v>
      </c>
      <c r="K3444" t="s">
        <v>25</v>
      </c>
      <c r="L3444" t="s">
        <v>70</v>
      </c>
      <c r="M3444" t="s">
        <v>38</v>
      </c>
      <c r="N3444" t="s">
        <v>56</v>
      </c>
      <c r="O3444" t="s">
        <v>81</v>
      </c>
      <c r="P3444" t="s">
        <v>4382</v>
      </c>
      <c r="Q3444">
        <v>0</v>
      </c>
      <c r="R3444">
        <v>335</v>
      </c>
      <c r="S3444">
        <v>110</v>
      </c>
      <c r="T3444">
        <v>4</v>
      </c>
      <c r="U3444" t="b">
        <v>1</v>
      </c>
    </row>
    <row r="3445" spans="1:21" x14ac:dyDescent="0.25">
      <c r="A3445" t="s">
        <v>4880</v>
      </c>
      <c r="B3445" t="s">
        <v>4881</v>
      </c>
      <c r="C3445">
        <v>14</v>
      </c>
      <c r="D3445">
        <v>2</v>
      </c>
      <c r="E3445">
        <v>11</v>
      </c>
      <c r="F3445" s="1">
        <v>40588</v>
      </c>
      <c r="G3445" t="s">
        <v>334</v>
      </c>
      <c r="H3445" t="s">
        <v>120</v>
      </c>
      <c r="I3445" t="s">
        <v>209</v>
      </c>
      <c r="J3445" t="s">
        <v>4882</v>
      </c>
      <c r="K3445" t="s">
        <v>47</v>
      </c>
      <c r="L3445" t="s">
        <v>37</v>
      </c>
      <c r="M3445" t="s">
        <v>27</v>
      </c>
      <c r="N3445" t="s">
        <v>28</v>
      </c>
      <c r="O3445" t="s">
        <v>48</v>
      </c>
      <c r="P3445" t="s">
        <v>1626</v>
      </c>
      <c r="Q3445">
        <v>0</v>
      </c>
      <c r="R3445">
        <v>26</v>
      </c>
      <c r="S3445">
        <v>1</v>
      </c>
      <c r="T3445">
        <v>1</v>
      </c>
      <c r="U3445" t="b">
        <v>0</v>
      </c>
    </row>
    <row r="3446" spans="1:21" x14ac:dyDescent="0.25">
      <c r="A3446" t="s">
        <v>4880</v>
      </c>
      <c r="B3446" t="s">
        <v>4881</v>
      </c>
      <c r="C3446">
        <v>14</v>
      </c>
      <c r="D3446">
        <v>2</v>
      </c>
      <c r="E3446">
        <v>11</v>
      </c>
      <c r="F3446" s="1">
        <v>40588</v>
      </c>
      <c r="G3446" t="s">
        <v>334</v>
      </c>
      <c r="H3446" t="s">
        <v>120</v>
      </c>
      <c r="I3446" t="s">
        <v>209</v>
      </c>
      <c r="J3446" t="s">
        <v>4882</v>
      </c>
      <c r="K3446" t="s">
        <v>47</v>
      </c>
      <c r="L3446" t="s">
        <v>37</v>
      </c>
      <c r="M3446" t="s">
        <v>27</v>
      </c>
      <c r="N3446" t="s">
        <v>28</v>
      </c>
      <c r="O3446" t="s">
        <v>54</v>
      </c>
      <c r="P3446" t="s">
        <v>2366</v>
      </c>
      <c r="Q3446">
        <v>0</v>
      </c>
      <c r="R3446">
        <v>9</v>
      </c>
      <c r="S3446">
        <v>2</v>
      </c>
      <c r="T3446">
        <v>1</v>
      </c>
      <c r="U3446" t="b">
        <v>0</v>
      </c>
    </row>
    <row r="3447" spans="1:21" x14ac:dyDescent="0.25">
      <c r="A3447" t="s">
        <v>4883</v>
      </c>
      <c r="B3447" t="s">
        <v>4884</v>
      </c>
      <c r="C3447">
        <v>14</v>
      </c>
      <c r="D3447">
        <v>2</v>
      </c>
      <c r="E3447">
        <v>12</v>
      </c>
      <c r="F3447" s="1">
        <v>40953</v>
      </c>
      <c r="G3447" t="s">
        <v>812</v>
      </c>
      <c r="H3447" t="s">
        <v>61</v>
      </c>
      <c r="I3447" t="s">
        <v>62</v>
      </c>
      <c r="J3447" t="s">
        <v>4885</v>
      </c>
      <c r="K3447" t="s">
        <v>36</v>
      </c>
      <c r="L3447" t="s">
        <v>70</v>
      </c>
      <c r="M3447" t="s">
        <v>38</v>
      </c>
      <c r="N3447" t="s">
        <v>28</v>
      </c>
      <c r="O3447" t="s">
        <v>48</v>
      </c>
      <c r="P3447" t="s">
        <v>1904</v>
      </c>
      <c r="Q3447">
        <v>0</v>
      </c>
      <c r="R3447">
        <v>98</v>
      </c>
      <c r="S3447">
        <v>49</v>
      </c>
      <c r="T3447">
        <v>2</v>
      </c>
      <c r="U3447" t="b">
        <v>1</v>
      </c>
    </row>
    <row r="3448" spans="1:21" x14ac:dyDescent="0.25">
      <c r="A3448" t="s">
        <v>4886</v>
      </c>
      <c r="B3448" t="s">
        <v>4884</v>
      </c>
      <c r="C3448">
        <v>14</v>
      </c>
      <c r="D3448">
        <v>2</v>
      </c>
      <c r="E3448">
        <v>12</v>
      </c>
      <c r="F3448" s="1">
        <v>40953</v>
      </c>
      <c r="G3448" t="s">
        <v>4887</v>
      </c>
      <c r="H3448" t="s">
        <v>67</v>
      </c>
      <c r="I3448" t="s">
        <v>68</v>
      </c>
      <c r="J3448" t="s">
        <v>255</v>
      </c>
      <c r="K3448" t="s">
        <v>25</v>
      </c>
      <c r="L3448" t="s">
        <v>37</v>
      </c>
      <c r="M3448" t="s">
        <v>27</v>
      </c>
      <c r="N3448" t="s">
        <v>71</v>
      </c>
      <c r="O3448" t="s">
        <v>72</v>
      </c>
      <c r="P3448" t="s">
        <v>2788</v>
      </c>
      <c r="Q3448">
        <v>0</v>
      </c>
      <c r="R3448">
        <v>1394</v>
      </c>
      <c r="S3448">
        <v>356</v>
      </c>
      <c r="T3448">
        <v>4</v>
      </c>
      <c r="U3448" t="b">
        <v>0</v>
      </c>
    </row>
    <row r="3449" spans="1:21" x14ac:dyDescent="0.25">
      <c r="A3449" t="s">
        <v>4886</v>
      </c>
      <c r="B3449" t="s">
        <v>4884</v>
      </c>
      <c r="C3449">
        <v>14</v>
      </c>
      <c r="D3449">
        <v>2</v>
      </c>
      <c r="E3449">
        <v>12</v>
      </c>
      <c r="F3449" s="1">
        <v>40953</v>
      </c>
      <c r="G3449" t="s">
        <v>4887</v>
      </c>
      <c r="H3449" t="s">
        <v>67</v>
      </c>
      <c r="I3449" t="s">
        <v>68</v>
      </c>
      <c r="J3449" t="s">
        <v>255</v>
      </c>
      <c r="K3449" t="s">
        <v>25</v>
      </c>
      <c r="L3449" t="s">
        <v>37</v>
      </c>
      <c r="M3449" t="s">
        <v>27</v>
      </c>
      <c r="N3449" t="s">
        <v>28</v>
      </c>
      <c r="O3449" t="s">
        <v>39</v>
      </c>
      <c r="P3449" t="s">
        <v>756</v>
      </c>
      <c r="Q3449">
        <v>0</v>
      </c>
      <c r="R3449">
        <v>11</v>
      </c>
      <c r="S3449">
        <v>0</v>
      </c>
      <c r="T3449">
        <v>1</v>
      </c>
      <c r="U3449" t="b">
        <v>0</v>
      </c>
    </row>
    <row r="3450" spans="1:21" x14ac:dyDescent="0.25">
      <c r="A3450" t="s">
        <v>4886</v>
      </c>
      <c r="B3450" t="s">
        <v>4884</v>
      </c>
      <c r="C3450">
        <v>14</v>
      </c>
      <c r="D3450">
        <v>2</v>
      </c>
      <c r="E3450">
        <v>12</v>
      </c>
      <c r="F3450" s="1">
        <v>40953</v>
      </c>
      <c r="G3450" t="s">
        <v>4887</v>
      </c>
      <c r="H3450" t="s">
        <v>67</v>
      </c>
      <c r="I3450" t="s">
        <v>68</v>
      </c>
      <c r="J3450" t="s">
        <v>255</v>
      </c>
      <c r="K3450" t="s">
        <v>25</v>
      </c>
      <c r="L3450" t="s">
        <v>37</v>
      </c>
      <c r="M3450" t="s">
        <v>27</v>
      </c>
      <c r="N3450" t="s">
        <v>28</v>
      </c>
      <c r="O3450" t="s">
        <v>111</v>
      </c>
      <c r="P3450" t="s">
        <v>4888</v>
      </c>
      <c r="Q3450">
        <v>0</v>
      </c>
      <c r="R3450">
        <v>59</v>
      </c>
      <c r="S3450">
        <v>26</v>
      </c>
      <c r="T3450">
        <v>4</v>
      </c>
      <c r="U3450" t="b">
        <v>0</v>
      </c>
    </row>
    <row r="3451" spans="1:21" x14ac:dyDescent="0.25">
      <c r="A3451" t="s">
        <v>4886</v>
      </c>
      <c r="B3451" t="s">
        <v>4884</v>
      </c>
      <c r="C3451">
        <v>14</v>
      </c>
      <c r="D3451">
        <v>2</v>
      </c>
      <c r="E3451">
        <v>12</v>
      </c>
      <c r="F3451" s="1">
        <v>40953</v>
      </c>
      <c r="G3451" t="s">
        <v>4887</v>
      </c>
      <c r="H3451" t="s">
        <v>67</v>
      </c>
      <c r="I3451" t="s">
        <v>68</v>
      </c>
      <c r="J3451" t="s">
        <v>255</v>
      </c>
      <c r="K3451" t="s">
        <v>25</v>
      </c>
      <c r="L3451" t="s">
        <v>37</v>
      </c>
      <c r="M3451" t="s">
        <v>27</v>
      </c>
      <c r="N3451" t="s">
        <v>56</v>
      </c>
      <c r="O3451" t="s">
        <v>185</v>
      </c>
      <c r="P3451" t="s">
        <v>4889</v>
      </c>
      <c r="Q3451">
        <v>0</v>
      </c>
      <c r="R3451">
        <v>861</v>
      </c>
      <c r="S3451">
        <v>383</v>
      </c>
      <c r="T3451">
        <v>8</v>
      </c>
      <c r="U3451" t="b">
        <v>0</v>
      </c>
    </row>
    <row r="3452" spans="1:21" x14ac:dyDescent="0.25">
      <c r="A3452" t="s">
        <v>4890</v>
      </c>
      <c r="B3452" t="s">
        <v>4891</v>
      </c>
      <c r="C3452">
        <v>14</v>
      </c>
      <c r="D3452">
        <v>2</v>
      </c>
      <c r="E3452">
        <v>13</v>
      </c>
      <c r="F3452" s="1">
        <v>41319</v>
      </c>
      <c r="G3452" t="s">
        <v>2282</v>
      </c>
      <c r="H3452" t="s">
        <v>61</v>
      </c>
      <c r="I3452" t="s">
        <v>108</v>
      </c>
      <c r="J3452" t="s">
        <v>2001</v>
      </c>
      <c r="K3452" t="s">
        <v>36</v>
      </c>
      <c r="L3452" t="s">
        <v>70</v>
      </c>
      <c r="M3452" t="s">
        <v>38</v>
      </c>
      <c r="N3452" t="s">
        <v>28</v>
      </c>
      <c r="O3452" t="s">
        <v>48</v>
      </c>
      <c r="P3452" t="s">
        <v>359</v>
      </c>
      <c r="Q3452">
        <v>0</v>
      </c>
      <c r="R3452">
        <v>71</v>
      </c>
      <c r="S3452">
        <v>1</v>
      </c>
      <c r="T3452">
        <v>3</v>
      </c>
      <c r="U3452" t="b">
        <v>0</v>
      </c>
    </row>
    <row r="3453" spans="1:21" x14ac:dyDescent="0.25">
      <c r="A3453" t="s">
        <v>4890</v>
      </c>
      <c r="B3453" t="s">
        <v>4891</v>
      </c>
      <c r="C3453">
        <v>14</v>
      </c>
      <c r="D3453">
        <v>2</v>
      </c>
      <c r="E3453">
        <v>13</v>
      </c>
      <c r="F3453" s="1">
        <v>41319</v>
      </c>
      <c r="G3453" t="s">
        <v>2282</v>
      </c>
      <c r="H3453" t="s">
        <v>61</v>
      </c>
      <c r="I3453" t="s">
        <v>108</v>
      </c>
      <c r="J3453" t="s">
        <v>2001</v>
      </c>
      <c r="K3453" t="s">
        <v>36</v>
      </c>
      <c r="L3453" t="s">
        <v>70</v>
      </c>
      <c r="M3453" t="s">
        <v>38</v>
      </c>
      <c r="N3453" t="s">
        <v>56</v>
      </c>
      <c r="O3453" t="s">
        <v>104</v>
      </c>
      <c r="P3453" t="s">
        <v>4505</v>
      </c>
      <c r="Q3453">
        <v>0</v>
      </c>
      <c r="R3453">
        <v>1084</v>
      </c>
      <c r="S3453">
        <v>166</v>
      </c>
      <c r="T3453">
        <v>2</v>
      </c>
      <c r="U3453" t="b">
        <v>0</v>
      </c>
    </row>
    <row r="3454" spans="1:21" x14ac:dyDescent="0.25">
      <c r="A3454" t="s">
        <v>4892</v>
      </c>
      <c r="B3454" t="s">
        <v>4891</v>
      </c>
      <c r="C3454">
        <v>14</v>
      </c>
      <c r="D3454">
        <v>2</v>
      </c>
      <c r="E3454">
        <v>13</v>
      </c>
      <c r="F3454" s="1">
        <v>41319</v>
      </c>
      <c r="G3454" t="s">
        <v>4893</v>
      </c>
      <c r="H3454" t="s">
        <v>67</v>
      </c>
      <c r="I3454" t="s">
        <v>68</v>
      </c>
      <c r="J3454" t="s">
        <v>4894</v>
      </c>
      <c r="K3454" t="s">
        <v>25</v>
      </c>
      <c r="L3454" t="s">
        <v>37</v>
      </c>
      <c r="M3454" t="s">
        <v>27</v>
      </c>
      <c r="N3454" t="s">
        <v>28</v>
      </c>
      <c r="O3454" t="s">
        <v>39</v>
      </c>
      <c r="P3454" t="s">
        <v>169</v>
      </c>
      <c r="Q3454">
        <v>0</v>
      </c>
      <c r="R3454">
        <v>151</v>
      </c>
      <c r="S3454">
        <v>9</v>
      </c>
      <c r="T3454">
        <v>3</v>
      </c>
      <c r="U3454" t="b">
        <v>1</v>
      </c>
    </row>
    <row r="3455" spans="1:21" x14ac:dyDescent="0.25">
      <c r="A3455" t="s">
        <v>4892</v>
      </c>
      <c r="B3455" t="s">
        <v>4891</v>
      </c>
      <c r="C3455">
        <v>14</v>
      </c>
      <c r="D3455">
        <v>2</v>
      </c>
      <c r="E3455">
        <v>13</v>
      </c>
      <c r="F3455" s="1">
        <v>41319</v>
      </c>
      <c r="G3455" t="s">
        <v>4893</v>
      </c>
      <c r="H3455" t="s">
        <v>67</v>
      </c>
      <c r="I3455" t="s">
        <v>68</v>
      </c>
      <c r="J3455" t="s">
        <v>4894</v>
      </c>
      <c r="K3455" t="s">
        <v>25</v>
      </c>
      <c r="L3455" t="s">
        <v>37</v>
      </c>
      <c r="M3455" t="s">
        <v>27</v>
      </c>
      <c r="N3455" t="s">
        <v>28</v>
      </c>
      <c r="O3455" t="s">
        <v>54</v>
      </c>
      <c r="P3455" t="s">
        <v>2319</v>
      </c>
      <c r="Q3455">
        <v>0</v>
      </c>
      <c r="R3455">
        <v>238</v>
      </c>
      <c r="S3455">
        <v>31</v>
      </c>
      <c r="T3455">
        <v>5</v>
      </c>
      <c r="U3455" t="b">
        <v>1</v>
      </c>
    </row>
    <row r="3456" spans="1:21" x14ac:dyDescent="0.25">
      <c r="A3456" t="s">
        <v>4895</v>
      </c>
      <c r="B3456" t="s">
        <v>4891</v>
      </c>
      <c r="C3456">
        <v>14</v>
      </c>
      <c r="D3456">
        <v>2</v>
      </c>
      <c r="E3456">
        <v>13</v>
      </c>
      <c r="F3456" s="1">
        <v>41319</v>
      </c>
      <c r="G3456" t="s">
        <v>580</v>
      </c>
      <c r="H3456" t="s">
        <v>33</v>
      </c>
      <c r="I3456" t="s">
        <v>528</v>
      </c>
      <c r="J3456" t="s">
        <v>529</v>
      </c>
      <c r="K3456" t="s">
        <v>36</v>
      </c>
      <c r="L3456" t="s">
        <v>26</v>
      </c>
      <c r="M3456" t="s">
        <v>38</v>
      </c>
      <c r="N3456" t="s">
        <v>28</v>
      </c>
      <c r="O3456" t="s">
        <v>111</v>
      </c>
      <c r="P3456" t="s">
        <v>4800</v>
      </c>
      <c r="Q3456">
        <v>1</v>
      </c>
      <c r="R3456">
        <v>82</v>
      </c>
      <c r="S3456">
        <v>-18</v>
      </c>
      <c r="T3456">
        <v>4</v>
      </c>
      <c r="U3456" t="b">
        <v>0</v>
      </c>
    </row>
    <row r="3457" spans="1:21" x14ac:dyDescent="0.25">
      <c r="A3457" t="s">
        <v>4896</v>
      </c>
      <c r="B3457" t="s">
        <v>4897</v>
      </c>
      <c r="C3457">
        <v>14</v>
      </c>
      <c r="D3457">
        <v>2</v>
      </c>
      <c r="E3457">
        <v>14</v>
      </c>
      <c r="F3457" s="1">
        <v>41684</v>
      </c>
      <c r="G3457" t="s">
        <v>4827</v>
      </c>
      <c r="H3457" t="s">
        <v>33</v>
      </c>
      <c r="I3457" t="s">
        <v>389</v>
      </c>
      <c r="J3457" t="s">
        <v>389</v>
      </c>
      <c r="K3457" t="s">
        <v>36</v>
      </c>
      <c r="L3457" t="s">
        <v>70</v>
      </c>
      <c r="M3457" t="s">
        <v>268</v>
      </c>
      <c r="N3457" t="s">
        <v>28</v>
      </c>
      <c r="O3457" t="s">
        <v>90</v>
      </c>
      <c r="P3457" t="s">
        <v>4898</v>
      </c>
      <c r="Q3457">
        <v>0</v>
      </c>
      <c r="R3457">
        <v>106</v>
      </c>
      <c r="S3457">
        <v>12</v>
      </c>
      <c r="T3457">
        <v>3</v>
      </c>
      <c r="U3457" t="b">
        <v>1</v>
      </c>
    </row>
    <row r="3458" spans="1:21" x14ac:dyDescent="0.25">
      <c r="A3458" t="s">
        <v>4896</v>
      </c>
      <c r="B3458" t="s">
        <v>4897</v>
      </c>
      <c r="C3458">
        <v>14</v>
      </c>
      <c r="D3458">
        <v>2</v>
      </c>
      <c r="E3458">
        <v>14</v>
      </c>
      <c r="F3458" s="1">
        <v>41684</v>
      </c>
      <c r="G3458" t="s">
        <v>4827</v>
      </c>
      <c r="H3458" t="s">
        <v>33</v>
      </c>
      <c r="I3458" t="s">
        <v>389</v>
      </c>
      <c r="J3458" t="s">
        <v>389</v>
      </c>
      <c r="K3458" t="s">
        <v>36</v>
      </c>
      <c r="L3458" t="s">
        <v>70</v>
      </c>
      <c r="M3458" t="s">
        <v>268</v>
      </c>
      <c r="N3458" t="s">
        <v>56</v>
      </c>
      <c r="O3458" t="s">
        <v>57</v>
      </c>
      <c r="P3458" t="s">
        <v>2511</v>
      </c>
      <c r="Q3458">
        <v>0</v>
      </c>
      <c r="R3458">
        <v>269</v>
      </c>
      <c r="S3458">
        <v>91</v>
      </c>
      <c r="T3458">
        <v>1</v>
      </c>
      <c r="U3458" t="b">
        <v>1</v>
      </c>
    </row>
    <row r="3459" spans="1:21" x14ac:dyDescent="0.25">
      <c r="A3459" t="s">
        <v>4899</v>
      </c>
      <c r="B3459" t="s">
        <v>4897</v>
      </c>
      <c r="C3459">
        <v>14</v>
      </c>
      <c r="D3459">
        <v>2</v>
      </c>
      <c r="E3459">
        <v>14</v>
      </c>
      <c r="F3459" s="1">
        <v>41684</v>
      </c>
      <c r="G3459" t="s">
        <v>3497</v>
      </c>
      <c r="H3459" t="s">
        <v>67</v>
      </c>
      <c r="I3459" t="s">
        <v>2143</v>
      </c>
      <c r="J3459" t="s">
        <v>2304</v>
      </c>
      <c r="K3459" t="s">
        <v>25</v>
      </c>
      <c r="L3459" t="s">
        <v>26</v>
      </c>
      <c r="M3459" t="s">
        <v>27</v>
      </c>
      <c r="N3459" t="s">
        <v>28</v>
      </c>
      <c r="O3459" t="s">
        <v>48</v>
      </c>
      <c r="P3459" t="s">
        <v>1233</v>
      </c>
      <c r="Q3459">
        <v>0</v>
      </c>
      <c r="R3459">
        <v>79</v>
      </c>
      <c r="S3459">
        <v>7</v>
      </c>
      <c r="T3459">
        <v>3</v>
      </c>
      <c r="U3459" t="b">
        <v>1</v>
      </c>
    </row>
    <row r="3460" spans="1:21" x14ac:dyDescent="0.25">
      <c r="A3460" t="s">
        <v>4900</v>
      </c>
      <c r="B3460" t="s">
        <v>4897</v>
      </c>
      <c r="C3460">
        <v>14</v>
      </c>
      <c r="D3460">
        <v>2</v>
      </c>
      <c r="E3460">
        <v>14</v>
      </c>
      <c r="F3460" s="1">
        <v>41684</v>
      </c>
      <c r="G3460" t="s">
        <v>2162</v>
      </c>
      <c r="H3460" t="s">
        <v>44</v>
      </c>
      <c r="I3460" t="s">
        <v>738</v>
      </c>
      <c r="J3460" t="s">
        <v>1907</v>
      </c>
      <c r="K3460" t="s">
        <v>47</v>
      </c>
      <c r="L3460" t="s">
        <v>26</v>
      </c>
      <c r="M3460" t="s">
        <v>38</v>
      </c>
      <c r="N3460" t="s">
        <v>71</v>
      </c>
      <c r="O3460" t="s">
        <v>72</v>
      </c>
      <c r="P3460" t="s">
        <v>128</v>
      </c>
      <c r="Q3460">
        <v>0</v>
      </c>
      <c r="R3460">
        <v>1235</v>
      </c>
      <c r="S3460">
        <v>469</v>
      </c>
      <c r="T3460">
        <v>3</v>
      </c>
      <c r="U3460" t="b">
        <v>1</v>
      </c>
    </row>
    <row r="3461" spans="1:21" x14ac:dyDescent="0.25">
      <c r="A3461" t="s">
        <v>4900</v>
      </c>
      <c r="B3461" t="s">
        <v>4897</v>
      </c>
      <c r="C3461">
        <v>14</v>
      </c>
      <c r="D3461">
        <v>2</v>
      </c>
      <c r="E3461">
        <v>14</v>
      </c>
      <c r="F3461" s="1">
        <v>41684</v>
      </c>
      <c r="G3461" t="s">
        <v>2162</v>
      </c>
      <c r="H3461" t="s">
        <v>44</v>
      </c>
      <c r="I3461" t="s">
        <v>738</v>
      </c>
      <c r="J3461" t="s">
        <v>1907</v>
      </c>
      <c r="K3461" t="s">
        <v>47</v>
      </c>
      <c r="L3461" t="s">
        <v>26</v>
      </c>
      <c r="M3461" t="s">
        <v>38</v>
      </c>
      <c r="N3461" t="s">
        <v>28</v>
      </c>
      <c r="O3461" t="s">
        <v>29</v>
      </c>
      <c r="P3461" t="s">
        <v>2535</v>
      </c>
      <c r="Q3461">
        <v>0</v>
      </c>
      <c r="R3461">
        <v>56</v>
      </c>
      <c r="S3461">
        <v>27</v>
      </c>
      <c r="T3461">
        <v>2</v>
      </c>
      <c r="U3461" t="b">
        <v>1</v>
      </c>
    </row>
    <row r="3462" spans="1:21" x14ac:dyDescent="0.25">
      <c r="A3462" t="s">
        <v>4900</v>
      </c>
      <c r="B3462" t="s">
        <v>4897</v>
      </c>
      <c r="C3462">
        <v>14</v>
      </c>
      <c r="D3462">
        <v>2</v>
      </c>
      <c r="E3462">
        <v>14</v>
      </c>
      <c r="F3462" s="1">
        <v>41684</v>
      </c>
      <c r="G3462" t="s">
        <v>2162</v>
      </c>
      <c r="H3462" t="s">
        <v>44</v>
      </c>
      <c r="I3462" t="s">
        <v>738</v>
      </c>
      <c r="J3462" t="s">
        <v>1907</v>
      </c>
      <c r="K3462" t="s">
        <v>47</v>
      </c>
      <c r="L3462" t="s">
        <v>26</v>
      </c>
      <c r="M3462" t="s">
        <v>38</v>
      </c>
      <c r="N3462" t="s">
        <v>28</v>
      </c>
      <c r="O3462" t="s">
        <v>54</v>
      </c>
      <c r="P3462" t="s">
        <v>2529</v>
      </c>
      <c r="Q3462">
        <v>0</v>
      </c>
      <c r="R3462">
        <v>29</v>
      </c>
      <c r="S3462">
        <v>3</v>
      </c>
      <c r="T3462">
        <v>1</v>
      </c>
      <c r="U3462" t="b">
        <v>1</v>
      </c>
    </row>
    <row r="3463" spans="1:21" x14ac:dyDescent="0.25">
      <c r="A3463" t="s">
        <v>4900</v>
      </c>
      <c r="B3463" t="s">
        <v>4897</v>
      </c>
      <c r="C3463">
        <v>14</v>
      </c>
      <c r="D3463">
        <v>2</v>
      </c>
      <c r="E3463">
        <v>14</v>
      </c>
      <c r="F3463" s="1">
        <v>41684</v>
      </c>
      <c r="G3463" t="s">
        <v>2162</v>
      </c>
      <c r="H3463" t="s">
        <v>44</v>
      </c>
      <c r="I3463" t="s">
        <v>738</v>
      </c>
      <c r="J3463" t="s">
        <v>1907</v>
      </c>
      <c r="K3463" t="s">
        <v>47</v>
      </c>
      <c r="L3463" t="s">
        <v>26</v>
      </c>
      <c r="M3463" t="s">
        <v>38</v>
      </c>
      <c r="N3463" t="s">
        <v>56</v>
      </c>
      <c r="O3463" t="s">
        <v>57</v>
      </c>
      <c r="P3463" t="s">
        <v>1343</v>
      </c>
      <c r="Q3463">
        <v>0</v>
      </c>
      <c r="R3463">
        <v>102</v>
      </c>
      <c r="S3463">
        <v>-67</v>
      </c>
      <c r="T3463">
        <v>2</v>
      </c>
      <c r="U3463" t="b">
        <v>0</v>
      </c>
    </row>
    <row r="3464" spans="1:21" x14ac:dyDescent="0.25">
      <c r="A3464" t="s">
        <v>4901</v>
      </c>
      <c r="B3464" t="s">
        <v>4897</v>
      </c>
      <c r="C3464">
        <v>14</v>
      </c>
      <c r="D3464">
        <v>2</v>
      </c>
      <c r="E3464">
        <v>14</v>
      </c>
      <c r="F3464" s="1">
        <v>41684</v>
      </c>
      <c r="G3464" t="s">
        <v>3153</v>
      </c>
      <c r="H3464" t="s">
        <v>33</v>
      </c>
      <c r="I3464" t="s">
        <v>34</v>
      </c>
      <c r="J3464" t="s">
        <v>2189</v>
      </c>
      <c r="K3464" t="s">
        <v>36</v>
      </c>
      <c r="L3464" t="s">
        <v>70</v>
      </c>
      <c r="M3464" t="s">
        <v>38</v>
      </c>
      <c r="N3464" t="s">
        <v>71</v>
      </c>
      <c r="O3464" t="s">
        <v>295</v>
      </c>
      <c r="P3464" t="s">
        <v>4902</v>
      </c>
      <c r="Q3464">
        <v>0</v>
      </c>
      <c r="R3464">
        <v>126</v>
      </c>
      <c r="S3464">
        <v>18</v>
      </c>
      <c r="T3464">
        <v>5</v>
      </c>
      <c r="U3464" t="b">
        <v>1</v>
      </c>
    </row>
    <row r="3465" spans="1:21" x14ac:dyDescent="0.25">
      <c r="A3465" t="s">
        <v>4901</v>
      </c>
      <c r="B3465" t="s">
        <v>4897</v>
      </c>
      <c r="C3465">
        <v>14</v>
      </c>
      <c r="D3465">
        <v>2</v>
      </c>
      <c r="E3465">
        <v>14</v>
      </c>
      <c r="F3465" s="1">
        <v>41684</v>
      </c>
      <c r="G3465" t="s">
        <v>3153</v>
      </c>
      <c r="H3465" t="s">
        <v>33</v>
      </c>
      <c r="I3465" t="s">
        <v>34</v>
      </c>
      <c r="J3465" t="s">
        <v>2189</v>
      </c>
      <c r="K3465" t="s">
        <v>36</v>
      </c>
      <c r="L3465" t="s">
        <v>70</v>
      </c>
      <c r="M3465" t="s">
        <v>38</v>
      </c>
      <c r="N3465" t="s">
        <v>28</v>
      </c>
      <c r="O3465" t="s">
        <v>227</v>
      </c>
      <c r="P3465" t="s">
        <v>4903</v>
      </c>
      <c r="Q3465">
        <v>0</v>
      </c>
      <c r="R3465">
        <v>39</v>
      </c>
      <c r="S3465">
        <v>16</v>
      </c>
      <c r="T3465">
        <v>3</v>
      </c>
      <c r="U3465" t="b">
        <v>1</v>
      </c>
    </row>
    <row r="3466" spans="1:21" x14ac:dyDescent="0.25">
      <c r="A3466" t="s">
        <v>4901</v>
      </c>
      <c r="B3466" t="s">
        <v>4897</v>
      </c>
      <c r="C3466">
        <v>14</v>
      </c>
      <c r="D3466">
        <v>2</v>
      </c>
      <c r="E3466">
        <v>14</v>
      </c>
      <c r="F3466" s="1">
        <v>41684</v>
      </c>
      <c r="G3466" t="s">
        <v>3153</v>
      </c>
      <c r="H3466" t="s">
        <v>33</v>
      </c>
      <c r="I3466" t="s">
        <v>34</v>
      </c>
      <c r="J3466" t="s">
        <v>2189</v>
      </c>
      <c r="K3466" t="s">
        <v>36</v>
      </c>
      <c r="L3466" t="s">
        <v>70</v>
      </c>
      <c r="M3466" t="s">
        <v>38</v>
      </c>
      <c r="N3466" t="s">
        <v>28</v>
      </c>
      <c r="O3466" t="s">
        <v>227</v>
      </c>
      <c r="P3466" t="s">
        <v>475</v>
      </c>
      <c r="Q3466">
        <v>0</v>
      </c>
      <c r="R3466">
        <v>36</v>
      </c>
      <c r="S3466">
        <v>8</v>
      </c>
      <c r="T3466">
        <v>3</v>
      </c>
      <c r="U3466" t="b">
        <v>1</v>
      </c>
    </row>
    <row r="3467" spans="1:21" x14ac:dyDescent="0.25">
      <c r="A3467" t="s">
        <v>4901</v>
      </c>
      <c r="B3467" t="s">
        <v>4897</v>
      </c>
      <c r="C3467">
        <v>14</v>
      </c>
      <c r="D3467">
        <v>2</v>
      </c>
      <c r="E3467">
        <v>14</v>
      </c>
      <c r="F3467" s="1">
        <v>41684</v>
      </c>
      <c r="G3467" t="s">
        <v>3153</v>
      </c>
      <c r="H3467" t="s">
        <v>33</v>
      </c>
      <c r="I3467" t="s">
        <v>34</v>
      </c>
      <c r="J3467" t="s">
        <v>2189</v>
      </c>
      <c r="K3467" t="s">
        <v>36</v>
      </c>
      <c r="L3467" t="s">
        <v>70</v>
      </c>
      <c r="M3467" t="s">
        <v>38</v>
      </c>
      <c r="N3467" t="s">
        <v>28</v>
      </c>
      <c r="O3467" t="s">
        <v>183</v>
      </c>
      <c r="P3467" t="s">
        <v>803</v>
      </c>
      <c r="Q3467">
        <v>0</v>
      </c>
      <c r="R3467">
        <v>107</v>
      </c>
      <c r="S3467">
        <v>45</v>
      </c>
      <c r="T3467">
        <v>4</v>
      </c>
      <c r="U3467" t="b">
        <v>1</v>
      </c>
    </row>
    <row r="3468" spans="1:21" x14ac:dyDescent="0.25">
      <c r="A3468" t="s">
        <v>4904</v>
      </c>
      <c r="B3468" t="s">
        <v>4897</v>
      </c>
      <c r="C3468">
        <v>14</v>
      </c>
      <c r="D3468">
        <v>2</v>
      </c>
      <c r="E3468">
        <v>14</v>
      </c>
      <c r="F3468" s="1">
        <v>41684</v>
      </c>
      <c r="G3468" t="s">
        <v>3174</v>
      </c>
      <c r="H3468" t="s">
        <v>33</v>
      </c>
      <c r="I3468" t="s">
        <v>528</v>
      </c>
      <c r="J3468" t="s">
        <v>2391</v>
      </c>
      <c r="K3468" t="s">
        <v>36</v>
      </c>
      <c r="L3468" t="s">
        <v>37</v>
      </c>
      <c r="M3468" t="s">
        <v>38</v>
      </c>
      <c r="N3468" t="s">
        <v>71</v>
      </c>
      <c r="O3468" t="s">
        <v>72</v>
      </c>
      <c r="P3468" t="s">
        <v>4905</v>
      </c>
      <c r="Q3468">
        <v>0</v>
      </c>
      <c r="R3468">
        <v>448</v>
      </c>
      <c r="S3468">
        <v>-10</v>
      </c>
      <c r="T3468">
        <v>4</v>
      </c>
      <c r="U3468" t="b">
        <v>1</v>
      </c>
    </row>
    <row r="3469" spans="1:21" x14ac:dyDescent="0.25">
      <c r="A3469" t="s">
        <v>4904</v>
      </c>
      <c r="B3469" t="s">
        <v>4897</v>
      </c>
      <c r="C3469">
        <v>14</v>
      </c>
      <c r="D3469">
        <v>2</v>
      </c>
      <c r="E3469">
        <v>14</v>
      </c>
      <c r="F3469" s="1">
        <v>41684</v>
      </c>
      <c r="G3469" t="s">
        <v>3174</v>
      </c>
      <c r="H3469" t="s">
        <v>33</v>
      </c>
      <c r="I3469" t="s">
        <v>528</v>
      </c>
      <c r="J3469" t="s">
        <v>2391</v>
      </c>
      <c r="K3469" t="s">
        <v>36</v>
      </c>
      <c r="L3469" t="s">
        <v>37</v>
      </c>
      <c r="M3469" t="s">
        <v>38</v>
      </c>
      <c r="N3469" t="s">
        <v>28</v>
      </c>
      <c r="O3469" t="s">
        <v>48</v>
      </c>
      <c r="P3469" t="s">
        <v>247</v>
      </c>
      <c r="Q3469">
        <v>0</v>
      </c>
      <c r="R3469">
        <v>44</v>
      </c>
      <c r="S3469">
        <v>8</v>
      </c>
      <c r="T3469">
        <v>2</v>
      </c>
      <c r="U3469" t="b">
        <v>0</v>
      </c>
    </row>
    <row r="3470" spans="1:21" x14ac:dyDescent="0.25">
      <c r="A3470" t="s">
        <v>4904</v>
      </c>
      <c r="B3470" t="s">
        <v>4897</v>
      </c>
      <c r="C3470">
        <v>14</v>
      </c>
      <c r="D3470">
        <v>2</v>
      </c>
      <c r="E3470">
        <v>14</v>
      </c>
      <c r="F3470" s="1">
        <v>41684</v>
      </c>
      <c r="G3470" t="s">
        <v>3174</v>
      </c>
      <c r="H3470" t="s">
        <v>33</v>
      </c>
      <c r="I3470" t="s">
        <v>528</v>
      </c>
      <c r="J3470" t="s">
        <v>2391</v>
      </c>
      <c r="K3470" t="s">
        <v>36</v>
      </c>
      <c r="L3470" t="s">
        <v>37</v>
      </c>
      <c r="M3470" t="s">
        <v>38</v>
      </c>
      <c r="N3470" t="s">
        <v>28</v>
      </c>
      <c r="O3470" t="s">
        <v>54</v>
      </c>
      <c r="P3470" t="s">
        <v>1104</v>
      </c>
      <c r="Q3470">
        <v>0</v>
      </c>
      <c r="R3470">
        <v>1280</v>
      </c>
      <c r="S3470">
        <v>299</v>
      </c>
      <c r="T3470">
        <v>7</v>
      </c>
      <c r="U3470" t="b">
        <v>0</v>
      </c>
    </row>
    <row r="3471" spans="1:21" x14ac:dyDescent="0.25">
      <c r="A3471" t="s">
        <v>4906</v>
      </c>
      <c r="B3471" t="s">
        <v>4907</v>
      </c>
      <c r="C3471">
        <v>15</v>
      </c>
      <c r="D3471">
        <v>2</v>
      </c>
      <c r="E3471">
        <v>11</v>
      </c>
      <c r="F3471" s="1">
        <v>40589</v>
      </c>
      <c r="G3471" t="s">
        <v>4539</v>
      </c>
      <c r="H3471" t="s">
        <v>293</v>
      </c>
      <c r="I3471" t="s">
        <v>964</v>
      </c>
      <c r="J3471" t="s">
        <v>4908</v>
      </c>
      <c r="K3471" t="s">
        <v>36</v>
      </c>
      <c r="L3471" t="s">
        <v>37</v>
      </c>
      <c r="M3471" t="s">
        <v>38</v>
      </c>
      <c r="N3471" t="s">
        <v>71</v>
      </c>
      <c r="O3471" t="s">
        <v>72</v>
      </c>
      <c r="P3471" t="s">
        <v>4909</v>
      </c>
      <c r="Q3471">
        <v>1</v>
      </c>
      <c r="R3471">
        <v>875</v>
      </c>
      <c r="S3471">
        <v>-577</v>
      </c>
      <c r="T3471">
        <v>4</v>
      </c>
      <c r="U3471" t="b">
        <v>0</v>
      </c>
    </row>
    <row r="3472" spans="1:21" x14ac:dyDescent="0.25">
      <c r="A3472" t="s">
        <v>4906</v>
      </c>
      <c r="B3472" t="s">
        <v>4907</v>
      </c>
      <c r="C3472">
        <v>15</v>
      </c>
      <c r="D3472">
        <v>2</v>
      </c>
      <c r="E3472">
        <v>11</v>
      </c>
      <c r="F3472" s="1">
        <v>40589</v>
      </c>
      <c r="G3472" t="s">
        <v>4539</v>
      </c>
      <c r="H3472" t="s">
        <v>293</v>
      </c>
      <c r="I3472" t="s">
        <v>964</v>
      </c>
      <c r="J3472" t="s">
        <v>4908</v>
      </c>
      <c r="K3472" t="s">
        <v>36</v>
      </c>
      <c r="L3472" t="s">
        <v>37</v>
      </c>
      <c r="M3472" t="s">
        <v>38</v>
      </c>
      <c r="N3472" t="s">
        <v>71</v>
      </c>
      <c r="O3472" t="s">
        <v>665</v>
      </c>
      <c r="P3472" t="s">
        <v>4910</v>
      </c>
      <c r="Q3472">
        <v>1</v>
      </c>
      <c r="R3472">
        <v>273</v>
      </c>
      <c r="S3472">
        <v>-500</v>
      </c>
      <c r="T3472">
        <v>3</v>
      </c>
      <c r="U3472" t="b">
        <v>1</v>
      </c>
    </row>
    <row r="3473" spans="1:21" x14ac:dyDescent="0.25">
      <c r="A3473" t="s">
        <v>4911</v>
      </c>
      <c r="B3473" t="s">
        <v>4907</v>
      </c>
      <c r="C3473">
        <v>15</v>
      </c>
      <c r="D3473">
        <v>2</v>
      </c>
      <c r="E3473">
        <v>11</v>
      </c>
      <c r="F3473" s="1">
        <v>40589</v>
      </c>
      <c r="G3473" t="s">
        <v>1356</v>
      </c>
      <c r="H3473" t="s">
        <v>120</v>
      </c>
      <c r="I3473" t="s">
        <v>241</v>
      </c>
      <c r="J3473" t="s">
        <v>242</v>
      </c>
      <c r="K3473" t="s">
        <v>47</v>
      </c>
      <c r="L3473" t="s">
        <v>70</v>
      </c>
      <c r="M3473" t="s">
        <v>38</v>
      </c>
      <c r="N3473" t="s">
        <v>71</v>
      </c>
      <c r="O3473" t="s">
        <v>74</v>
      </c>
      <c r="P3473" t="s">
        <v>4912</v>
      </c>
      <c r="Q3473">
        <v>0</v>
      </c>
      <c r="R3473">
        <v>728</v>
      </c>
      <c r="S3473">
        <v>-82</v>
      </c>
      <c r="T3473">
        <v>2</v>
      </c>
      <c r="U3473" t="b">
        <v>1</v>
      </c>
    </row>
    <row r="3474" spans="1:21" x14ac:dyDescent="0.25">
      <c r="A3474" t="s">
        <v>4911</v>
      </c>
      <c r="B3474" t="s">
        <v>4907</v>
      </c>
      <c r="C3474">
        <v>15</v>
      </c>
      <c r="D3474">
        <v>2</v>
      </c>
      <c r="E3474">
        <v>11</v>
      </c>
      <c r="F3474" s="1">
        <v>40589</v>
      </c>
      <c r="G3474" t="s">
        <v>1356</v>
      </c>
      <c r="H3474" t="s">
        <v>120</v>
      </c>
      <c r="I3474" t="s">
        <v>241</v>
      </c>
      <c r="J3474" t="s">
        <v>242</v>
      </c>
      <c r="K3474" t="s">
        <v>47</v>
      </c>
      <c r="L3474" t="s">
        <v>70</v>
      </c>
      <c r="M3474" t="s">
        <v>38</v>
      </c>
      <c r="N3474" t="s">
        <v>71</v>
      </c>
      <c r="O3474" t="s">
        <v>295</v>
      </c>
      <c r="P3474" t="s">
        <v>4913</v>
      </c>
      <c r="Q3474">
        <v>0</v>
      </c>
      <c r="R3474">
        <v>127</v>
      </c>
      <c r="S3474">
        <v>19</v>
      </c>
      <c r="T3474">
        <v>3</v>
      </c>
      <c r="U3474" t="b">
        <v>1</v>
      </c>
    </row>
    <row r="3475" spans="1:21" x14ac:dyDescent="0.25">
      <c r="A3475" t="s">
        <v>4914</v>
      </c>
      <c r="B3475" t="s">
        <v>4915</v>
      </c>
      <c r="C3475">
        <v>15</v>
      </c>
      <c r="D3475">
        <v>2</v>
      </c>
      <c r="E3475">
        <v>12</v>
      </c>
      <c r="F3475" s="1">
        <v>40954</v>
      </c>
      <c r="G3475" t="s">
        <v>654</v>
      </c>
      <c r="H3475" t="s">
        <v>67</v>
      </c>
      <c r="I3475" t="s">
        <v>68</v>
      </c>
      <c r="J3475" t="s">
        <v>4916</v>
      </c>
      <c r="K3475" t="s">
        <v>25</v>
      </c>
      <c r="L3475" t="s">
        <v>37</v>
      </c>
      <c r="M3475" t="s">
        <v>27</v>
      </c>
      <c r="N3475" t="s">
        <v>28</v>
      </c>
      <c r="O3475" t="s">
        <v>151</v>
      </c>
      <c r="P3475" t="s">
        <v>4917</v>
      </c>
      <c r="Q3475">
        <v>0</v>
      </c>
      <c r="R3475">
        <v>58</v>
      </c>
      <c r="S3475">
        <v>23</v>
      </c>
      <c r="T3475">
        <v>3</v>
      </c>
      <c r="U3475" t="b">
        <v>1</v>
      </c>
    </row>
    <row r="3476" spans="1:21" x14ac:dyDescent="0.25">
      <c r="A3476" t="s">
        <v>4914</v>
      </c>
      <c r="B3476" t="s">
        <v>4915</v>
      </c>
      <c r="C3476">
        <v>15</v>
      </c>
      <c r="D3476">
        <v>2</v>
      </c>
      <c r="E3476">
        <v>12</v>
      </c>
      <c r="F3476" s="1">
        <v>40954</v>
      </c>
      <c r="G3476" t="s">
        <v>654</v>
      </c>
      <c r="H3476" t="s">
        <v>67</v>
      </c>
      <c r="I3476" t="s">
        <v>68</v>
      </c>
      <c r="J3476" t="s">
        <v>4916</v>
      </c>
      <c r="K3476" t="s">
        <v>25</v>
      </c>
      <c r="L3476" t="s">
        <v>37</v>
      </c>
      <c r="M3476" t="s">
        <v>27</v>
      </c>
      <c r="N3476" t="s">
        <v>28</v>
      </c>
      <c r="O3476" t="s">
        <v>54</v>
      </c>
      <c r="P3476" t="s">
        <v>1846</v>
      </c>
      <c r="Q3476">
        <v>0</v>
      </c>
      <c r="R3476">
        <v>53</v>
      </c>
      <c r="S3476">
        <v>22</v>
      </c>
      <c r="T3476">
        <v>2</v>
      </c>
      <c r="U3476" t="b">
        <v>0</v>
      </c>
    </row>
    <row r="3477" spans="1:21" x14ac:dyDescent="0.25">
      <c r="A3477" t="s">
        <v>4914</v>
      </c>
      <c r="B3477" t="s">
        <v>4915</v>
      </c>
      <c r="C3477">
        <v>15</v>
      </c>
      <c r="D3477">
        <v>2</v>
      </c>
      <c r="E3477">
        <v>12</v>
      </c>
      <c r="F3477" s="1">
        <v>40954</v>
      </c>
      <c r="G3477" t="s">
        <v>654</v>
      </c>
      <c r="H3477" t="s">
        <v>67</v>
      </c>
      <c r="I3477" t="s">
        <v>68</v>
      </c>
      <c r="J3477" t="s">
        <v>4916</v>
      </c>
      <c r="K3477" t="s">
        <v>25</v>
      </c>
      <c r="L3477" t="s">
        <v>37</v>
      </c>
      <c r="M3477" t="s">
        <v>27</v>
      </c>
      <c r="N3477" t="s">
        <v>28</v>
      </c>
      <c r="O3477" t="s">
        <v>183</v>
      </c>
      <c r="P3477" t="s">
        <v>2040</v>
      </c>
      <c r="Q3477">
        <v>0</v>
      </c>
      <c r="R3477">
        <v>117</v>
      </c>
      <c r="S3477">
        <v>14</v>
      </c>
      <c r="T3477">
        <v>3</v>
      </c>
      <c r="U3477" t="b">
        <v>0</v>
      </c>
    </row>
    <row r="3478" spans="1:21" x14ac:dyDescent="0.25">
      <c r="A3478" t="s">
        <v>4918</v>
      </c>
      <c r="B3478" t="s">
        <v>4915</v>
      </c>
      <c r="C3478">
        <v>15</v>
      </c>
      <c r="D3478">
        <v>2</v>
      </c>
      <c r="E3478">
        <v>12</v>
      </c>
      <c r="F3478" s="1">
        <v>40954</v>
      </c>
      <c r="G3478" t="s">
        <v>103</v>
      </c>
      <c r="H3478" t="s">
        <v>44</v>
      </c>
      <c r="I3478" t="s">
        <v>1178</v>
      </c>
      <c r="J3478" t="s">
        <v>1179</v>
      </c>
      <c r="K3478" t="s">
        <v>47</v>
      </c>
      <c r="L3478" t="s">
        <v>70</v>
      </c>
      <c r="M3478" t="s">
        <v>27</v>
      </c>
      <c r="N3478" t="s">
        <v>28</v>
      </c>
      <c r="O3478" t="s">
        <v>39</v>
      </c>
      <c r="P3478" t="s">
        <v>1114</v>
      </c>
      <c r="Q3478">
        <v>0</v>
      </c>
      <c r="R3478">
        <v>30</v>
      </c>
      <c r="S3478">
        <v>4</v>
      </c>
      <c r="T3478">
        <v>2</v>
      </c>
      <c r="U3478" t="b">
        <v>0</v>
      </c>
    </row>
    <row r="3479" spans="1:21" x14ac:dyDescent="0.25">
      <c r="A3479" t="s">
        <v>4919</v>
      </c>
      <c r="B3479" t="s">
        <v>4915</v>
      </c>
      <c r="C3479">
        <v>15</v>
      </c>
      <c r="D3479">
        <v>2</v>
      </c>
      <c r="E3479">
        <v>12</v>
      </c>
      <c r="F3479" s="1">
        <v>40954</v>
      </c>
      <c r="G3479" t="s">
        <v>1182</v>
      </c>
      <c r="H3479" t="s">
        <v>1976</v>
      </c>
      <c r="I3479" t="s">
        <v>4920</v>
      </c>
      <c r="J3479" t="s">
        <v>4921</v>
      </c>
      <c r="K3479" t="s">
        <v>25</v>
      </c>
      <c r="L3479" t="s">
        <v>37</v>
      </c>
      <c r="M3479" t="s">
        <v>27</v>
      </c>
      <c r="N3479" t="s">
        <v>71</v>
      </c>
      <c r="O3479" t="s">
        <v>295</v>
      </c>
      <c r="P3479" t="s">
        <v>4913</v>
      </c>
      <c r="Q3479">
        <v>1</v>
      </c>
      <c r="R3479">
        <v>17</v>
      </c>
      <c r="S3479">
        <v>-19</v>
      </c>
      <c r="T3479">
        <v>1</v>
      </c>
      <c r="U3479" t="b">
        <v>1</v>
      </c>
    </row>
    <row r="3480" spans="1:21" x14ac:dyDescent="0.25">
      <c r="A3480" t="s">
        <v>4919</v>
      </c>
      <c r="B3480" t="s">
        <v>4915</v>
      </c>
      <c r="C3480">
        <v>15</v>
      </c>
      <c r="D3480">
        <v>2</v>
      </c>
      <c r="E3480">
        <v>12</v>
      </c>
      <c r="F3480" s="1">
        <v>40954</v>
      </c>
      <c r="G3480" t="s">
        <v>1182</v>
      </c>
      <c r="H3480" t="s">
        <v>1976</v>
      </c>
      <c r="I3480" t="s">
        <v>4920</v>
      </c>
      <c r="J3480" t="s">
        <v>4921</v>
      </c>
      <c r="K3480" t="s">
        <v>25</v>
      </c>
      <c r="L3480" t="s">
        <v>37</v>
      </c>
      <c r="M3480" t="s">
        <v>27</v>
      </c>
      <c r="N3480" t="s">
        <v>28</v>
      </c>
      <c r="O3480" t="s">
        <v>29</v>
      </c>
      <c r="P3480" t="s">
        <v>1052</v>
      </c>
      <c r="Q3480">
        <v>1</v>
      </c>
      <c r="R3480">
        <v>17</v>
      </c>
      <c r="S3480">
        <v>-10</v>
      </c>
      <c r="T3480">
        <v>2</v>
      </c>
      <c r="U3480" t="b">
        <v>1</v>
      </c>
    </row>
    <row r="3481" spans="1:21" x14ac:dyDescent="0.25">
      <c r="A3481" t="s">
        <v>4922</v>
      </c>
      <c r="B3481" t="s">
        <v>4923</v>
      </c>
      <c r="C3481">
        <v>15</v>
      </c>
      <c r="D3481">
        <v>2</v>
      </c>
      <c r="E3481">
        <v>13</v>
      </c>
      <c r="F3481" s="1">
        <v>41320</v>
      </c>
      <c r="G3481" t="s">
        <v>2056</v>
      </c>
      <c r="H3481" t="s">
        <v>33</v>
      </c>
      <c r="I3481" t="s">
        <v>189</v>
      </c>
      <c r="J3481" t="s">
        <v>190</v>
      </c>
      <c r="K3481" t="s">
        <v>36</v>
      </c>
      <c r="L3481" t="s">
        <v>26</v>
      </c>
      <c r="M3481" t="s">
        <v>38</v>
      </c>
      <c r="N3481" t="s">
        <v>71</v>
      </c>
      <c r="O3481" t="s">
        <v>295</v>
      </c>
      <c r="P3481" t="s">
        <v>1127</v>
      </c>
      <c r="Q3481">
        <v>0</v>
      </c>
      <c r="R3481">
        <v>88</v>
      </c>
      <c r="S3481">
        <v>3</v>
      </c>
      <c r="T3481">
        <v>2</v>
      </c>
      <c r="U3481" t="b">
        <v>1</v>
      </c>
    </row>
    <row r="3482" spans="1:21" x14ac:dyDescent="0.25">
      <c r="A3482" t="s">
        <v>4922</v>
      </c>
      <c r="B3482" t="s">
        <v>4923</v>
      </c>
      <c r="C3482">
        <v>15</v>
      </c>
      <c r="D3482">
        <v>2</v>
      </c>
      <c r="E3482">
        <v>13</v>
      </c>
      <c r="F3482" s="1">
        <v>41320</v>
      </c>
      <c r="G3482" t="s">
        <v>2056</v>
      </c>
      <c r="H3482" t="s">
        <v>33</v>
      </c>
      <c r="I3482" t="s">
        <v>189</v>
      </c>
      <c r="J3482" t="s">
        <v>190</v>
      </c>
      <c r="K3482" t="s">
        <v>36</v>
      </c>
      <c r="L3482" t="s">
        <v>26</v>
      </c>
      <c r="M3482" t="s">
        <v>38</v>
      </c>
      <c r="N3482" t="s">
        <v>71</v>
      </c>
      <c r="O3482" t="s">
        <v>295</v>
      </c>
      <c r="P3482" t="s">
        <v>3563</v>
      </c>
      <c r="Q3482">
        <v>0</v>
      </c>
      <c r="R3482">
        <v>226</v>
      </c>
      <c r="S3482">
        <v>63</v>
      </c>
      <c r="T3482">
        <v>4</v>
      </c>
      <c r="U3482" t="b">
        <v>1</v>
      </c>
    </row>
    <row r="3483" spans="1:21" x14ac:dyDescent="0.25">
      <c r="A3483" t="s">
        <v>4922</v>
      </c>
      <c r="B3483" t="s">
        <v>4923</v>
      </c>
      <c r="C3483">
        <v>15</v>
      </c>
      <c r="D3483">
        <v>2</v>
      </c>
      <c r="E3483">
        <v>13</v>
      </c>
      <c r="F3483" s="1">
        <v>41320</v>
      </c>
      <c r="G3483" t="s">
        <v>2056</v>
      </c>
      <c r="H3483" t="s">
        <v>33</v>
      </c>
      <c r="I3483" t="s">
        <v>189</v>
      </c>
      <c r="J3483" t="s">
        <v>190</v>
      </c>
      <c r="K3483" t="s">
        <v>36</v>
      </c>
      <c r="L3483" t="s">
        <v>26</v>
      </c>
      <c r="M3483" t="s">
        <v>38</v>
      </c>
      <c r="N3483" t="s">
        <v>28</v>
      </c>
      <c r="O3483" t="s">
        <v>29</v>
      </c>
      <c r="P3483" t="s">
        <v>2125</v>
      </c>
      <c r="Q3483">
        <v>0</v>
      </c>
      <c r="R3483">
        <v>308</v>
      </c>
      <c r="S3483">
        <v>142</v>
      </c>
      <c r="T3483">
        <v>14</v>
      </c>
      <c r="U3483" t="b">
        <v>0</v>
      </c>
    </row>
    <row r="3484" spans="1:21" x14ac:dyDescent="0.25">
      <c r="A3484" t="s">
        <v>4924</v>
      </c>
      <c r="B3484" t="s">
        <v>4923</v>
      </c>
      <c r="C3484">
        <v>15</v>
      </c>
      <c r="D3484">
        <v>2</v>
      </c>
      <c r="E3484">
        <v>13</v>
      </c>
      <c r="F3484" s="1">
        <v>41320</v>
      </c>
      <c r="G3484" t="s">
        <v>1657</v>
      </c>
      <c r="H3484" t="s">
        <v>61</v>
      </c>
      <c r="I3484" t="s">
        <v>326</v>
      </c>
      <c r="J3484" t="s">
        <v>4925</v>
      </c>
      <c r="K3484" t="s">
        <v>36</v>
      </c>
      <c r="L3484" t="s">
        <v>37</v>
      </c>
      <c r="M3484" t="s">
        <v>38</v>
      </c>
      <c r="N3484" t="s">
        <v>28</v>
      </c>
      <c r="O3484" t="s">
        <v>111</v>
      </c>
      <c r="P3484" t="s">
        <v>4648</v>
      </c>
      <c r="Q3484">
        <v>0</v>
      </c>
      <c r="R3484">
        <v>207</v>
      </c>
      <c r="S3484">
        <v>2</v>
      </c>
      <c r="T3484">
        <v>7</v>
      </c>
      <c r="U3484" t="b">
        <v>1</v>
      </c>
    </row>
    <row r="3485" spans="1:21" x14ac:dyDescent="0.25">
      <c r="A3485" t="s">
        <v>4926</v>
      </c>
      <c r="B3485" t="s">
        <v>4927</v>
      </c>
      <c r="C3485">
        <v>15</v>
      </c>
      <c r="D3485">
        <v>2</v>
      </c>
      <c r="E3485">
        <v>14</v>
      </c>
      <c r="F3485" s="1">
        <v>41685</v>
      </c>
      <c r="G3485" t="s">
        <v>200</v>
      </c>
      <c r="H3485" t="s">
        <v>126</v>
      </c>
      <c r="I3485" t="s">
        <v>304</v>
      </c>
      <c r="J3485" t="s">
        <v>304</v>
      </c>
      <c r="K3485" t="s">
        <v>25</v>
      </c>
      <c r="L3485" t="s">
        <v>37</v>
      </c>
      <c r="M3485" t="s">
        <v>98</v>
      </c>
      <c r="N3485" t="s">
        <v>71</v>
      </c>
      <c r="O3485" t="s">
        <v>74</v>
      </c>
      <c r="P3485" t="s">
        <v>4928</v>
      </c>
      <c r="Q3485">
        <v>1</v>
      </c>
      <c r="R3485">
        <v>248</v>
      </c>
      <c r="S3485">
        <v>-70</v>
      </c>
      <c r="T3485">
        <v>3</v>
      </c>
      <c r="U3485" t="b">
        <v>0</v>
      </c>
    </row>
    <row r="3486" spans="1:21" x14ac:dyDescent="0.25">
      <c r="A3486" t="s">
        <v>4929</v>
      </c>
      <c r="B3486" t="s">
        <v>4927</v>
      </c>
      <c r="C3486">
        <v>15</v>
      </c>
      <c r="D3486">
        <v>2</v>
      </c>
      <c r="E3486">
        <v>14</v>
      </c>
      <c r="F3486" s="1">
        <v>41685</v>
      </c>
      <c r="G3486" t="s">
        <v>4861</v>
      </c>
      <c r="H3486" t="s">
        <v>23</v>
      </c>
      <c r="I3486" t="s">
        <v>24</v>
      </c>
      <c r="J3486" t="s">
        <v>24</v>
      </c>
      <c r="K3486" t="s">
        <v>25</v>
      </c>
      <c r="L3486" t="s">
        <v>37</v>
      </c>
      <c r="M3486" t="s">
        <v>38</v>
      </c>
      <c r="N3486" t="s">
        <v>28</v>
      </c>
      <c r="O3486" t="s">
        <v>111</v>
      </c>
      <c r="P3486" t="s">
        <v>1687</v>
      </c>
      <c r="Q3486">
        <v>1</v>
      </c>
      <c r="R3486">
        <v>63</v>
      </c>
      <c r="S3486">
        <v>-24</v>
      </c>
      <c r="T3486">
        <v>6</v>
      </c>
      <c r="U3486" t="b">
        <v>0</v>
      </c>
    </row>
    <row r="3487" spans="1:21" x14ac:dyDescent="0.25">
      <c r="A3487" t="s">
        <v>4930</v>
      </c>
      <c r="B3487" t="s">
        <v>4931</v>
      </c>
      <c r="C3487">
        <v>16</v>
      </c>
      <c r="D3487">
        <v>2</v>
      </c>
      <c r="E3487">
        <v>11</v>
      </c>
      <c r="F3487" s="1">
        <v>40590</v>
      </c>
      <c r="G3487" t="s">
        <v>4345</v>
      </c>
      <c r="H3487" t="s">
        <v>61</v>
      </c>
      <c r="I3487" t="s">
        <v>173</v>
      </c>
      <c r="J3487" t="s">
        <v>4108</v>
      </c>
      <c r="K3487" t="s">
        <v>36</v>
      </c>
      <c r="L3487" t="s">
        <v>70</v>
      </c>
      <c r="M3487" t="s">
        <v>27</v>
      </c>
      <c r="N3487" t="s">
        <v>71</v>
      </c>
      <c r="O3487" t="s">
        <v>74</v>
      </c>
      <c r="P3487" t="s">
        <v>4932</v>
      </c>
      <c r="Q3487">
        <v>0</v>
      </c>
      <c r="R3487">
        <v>4544</v>
      </c>
      <c r="S3487">
        <v>1868</v>
      </c>
      <c r="T3487">
        <v>11</v>
      </c>
      <c r="U3487" t="b">
        <v>0</v>
      </c>
    </row>
    <row r="3488" spans="1:21" x14ac:dyDescent="0.25">
      <c r="A3488" t="s">
        <v>4930</v>
      </c>
      <c r="B3488" t="s">
        <v>4931</v>
      </c>
      <c r="C3488">
        <v>16</v>
      </c>
      <c r="D3488">
        <v>2</v>
      </c>
      <c r="E3488">
        <v>11</v>
      </c>
      <c r="F3488" s="1">
        <v>40590</v>
      </c>
      <c r="G3488" t="s">
        <v>4345</v>
      </c>
      <c r="H3488" t="s">
        <v>61</v>
      </c>
      <c r="I3488" t="s">
        <v>173</v>
      </c>
      <c r="J3488" t="s">
        <v>4108</v>
      </c>
      <c r="K3488" t="s">
        <v>36</v>
      </c>
      <c r="L3488" t="s">
        <v>70</v>
      </c>
      <c r="M3488" t="s">
        <v>27</v>
      </c>
      <c r="N3488" t="s">
        <v>28</v>
      </c>
      <c r="O3488" t="s">
        <v>90</v>
      </c>
      <c r="P3488" t="s">
        <v>1165</v>
      </c>
      <c r="Q3488">
        <v>0</v>
      </c>
      <c r="R3488">
        <v>277</v>
      </c>
      <c r="S3488">
        <v>0</v>
      </c>
      <c r="T3488">
        <v>1</v>
      </c>
      <c r="U3488" t="b">
        <v>1</v>
      </c>
    </row>
    <row r="3489" spans="1:21" x14ac:dyDescent="0.25">
      <c r="A3489" t="s">
        <v>4930</v>
      </c>
      <c r="B3489" t="s">
        <v>4931</v>
      </c>
      <c r="C3489">
        <v>16</v>
      </c>
      <c r="D3489">
        <v>2</v>
      </c>
      <c r="E3489">
        <v>11</v>
      </c>
      <c r="F3489" s="1">
        <v>40590</v>
      </c>
      <c r="G3489" t="s">
        <v>4345</v>
      </c>
      <c r="H3489" t="s">
        <v>61</v>
      </c>
      <c r="I3489" t="s">
        <v>173</v>
      </c>
      <c r="J3489" t="s">
        <v>4108</v>
      </c>
      <c r="K3489" t="s">
        <v>36</v>
      </c>
      <c r="L3489" t="s">
        <v>70</v>
      </c>
      <c r="M3489" t="s">
        <v>27</v>
      </c>
      <c r="N3489" t="s">
        <v>28</v>
      </c>
      <c r="O3489" t="s">
        <v>48</v>
      </c>
      <c r="P3489" t="s">
        <v>4933</v>
      </c>
      <c r="Q3489">
        <v>0</v>
      </c>
      <c r="R3489">
        <v>90</v>
      </c>
      <c r="S3489">
        <v>32</v>
      </c>
      <c r="T3489">
        <v>6</v>
      </c>
      <c r="U3489" t="b">
        <v>0</v>
      </c>
    </row>
    <row r="3490" spans="1:21" x14ac:dyDescent="0.25">
      <c r="A3490" t="s">
        <v>4930</v>
      </c>
      <c r="B3490" t="s">
        <v>4931</v>
      </c>
      <c r="C3490">
        <v>16</v>
      </c>
      <c r="D3490">
        <v>2</v>
      </c>
      <c r="E3490">
        <v>11</v>
      </c>
      <c r="F3490" s="1">
        <v>40590</v>
      </c>
      <c r="G3490" t="s">
        <v>4345</v>
      </c>
      <c r="H3490" t="s">
        <v>61</v>
      </c>
      <c r="I3490" t="s">
        <v>173</v>
      </c>
      <c r="J3490" t="s">
        <v>4108</v>
      </c>
      <c r="K3490" t="s">
        <v>36</v>
      </c>
      <c r="L3490" t="s">
        <v>70</v>
      </c>
      <c r="M3490" t="s">
        <v>27</v>
      </c>
      <c r="N3490" t="s">
        <v>56</v>
      </c>
      <c r="O3490" t="s">
        <v>104</v>
      </c>
      <c r="P3490" t="s">
        <v>1962</v>
      </c>
      <c r="Q3490">
        <v>0</v>
      </c>
      <c r="R3490">
        <v>284</v>
      </c>
      <c r="S3490">
        <v>43</v>
      </c>
      <c r="T3490">
        <v>2</v>
      </c>
      <c r="U3490" t="b">
        <v>0</v>
      </c>
    </row>
    <row r="3491" spans="1:21" x14ac:dyDescent="0.25">
      <c r="A3491" t="s">
        <v>4934</v>
      </c>
      <c r="B3491" t="s">
        <v>4935</v>
      </c>
      <c r="C3491">
        <v>16</v>
      </c>
      <c r="D3491">
        <v>2</v>
      </c>
      <c r="E3491">
        <v>13</v>
      </c>
      <c r="F3491" s="1">
        <v>41321</v>
      </c>
      <c r="G3491" t="s">
        <v>2042</v>
      </c>
      <c r="H3491" t="s">
        <v>120</v>
      </c>
      <c r="I3491" t="s">
        <v>121</v>
      </c>
      <c r="J3491" t="s">
        <v>4936</v>
      </c>
      <c r="K3491" t="s">
        <v>47</v>
      </c>
      <c r="L3491" t="s">
        <v>70</v>
      </c>
      <c r="M3491" t="s">
        <v>98</v>
      </c>
      <c r="N3491" t="s">
        <v>28</v>
      </c>
      <c r="O3491" t="s">
        <v>39</v>
      </c>
      <c r="P3491" t="s">
        <v>1707</v>
      </c>
      <c r="Q3491">
        <v>0</v>
      </c>
      <c r="R3491">
        <v>22</v>
      </c>
      <c r="S3491">
        <v>6</v>
      </c>
      <c r="T3491">
        <v>2</v>
      </c>
      <c r="U3491" t="b">
        <v>1</v>
      </c>
    </row>
    <row r="3492" spans="1:21" x14ac:dyDescent="0.25">
      <c r="A3492" t="s">
        <v>4934</v>
      </c>
      <c r="B3492" t="s">
        <v>4935</v>
      </c>
      <c r="C3492">
        <v>16</v>
      </c>
      <c r="D3492">
        <v>2</v>
      </c>
      <c r="E3492">
        <v>13</v>
      </c>
      <c r="F3492" s="1">
        <v>41321</v>
      </c>
      <c r="G3492" t="s">
        <v>2042</v>
      </c>
      <c r="H3492" t="s">
        <v>120</v>
      </c>
      <c r="I3492" t="s">
        <v>121</v>
      </c>
      <c r="J3492" t="s">
        <v>4936</v>
      </c>
      <c r="K3492" t="s">
        <v>47</v>
      </c>
      <c r="L3492" t="s">
        <v>70</v>
      </c>
      <c r="M3492" t="s">
        <v>98</v>
      </c>
      <c r="N3492" t="s">
        <v>28</v>
      </c>
      <c r="O3492" t="s">
        <v>227</v>
      </c>
      <c r="P3492" t="s">
        <v>3175</v>
      </c>
      <c r="Q3492">
        <v>0</v>
      </c>
      <c r="R3492">
        <v>11</v>
      </c>
      <c r="S3492">
        <v>1</v>
      </c>
      <c r="T3492">
        <v>1</v>
      </c>
      <c r="U3492" t="b">
        <v>1</v>
      </c>
    </row>
    <row r="3493" spans="1:21" x14ac:dyDescent="0.25">
      <c r="A3493" t="s">
        <v>4934</v>
      </c>
      <c r="B3493" t="s">
        <v>4935</v>
      </c>
      <c r="C3493">
        <v>16</v>
      </c>
      <c r="D3493">
        <v>2</v>
      </c>
      <c r="E3493">
        <v>13</v>
      </c>
      <c r="F3493" s="1">
        <v>41321</v>
      </c>
      <c r="G3493" t="s">
        <v>2042</v>
      </c>
      <c r="H3493" t="s">
        <v>120</v>
      </c>
      <c r="I3493" t="s">
        <v>121</v>
      </c>
      <c r="J3493" t="s">
        <v>4936</v>
      </c>
      <c r="K3493" t="s">
        <v>47</v>
      </c>
      <c r="L3493" t="s">
        <v>70</v>
      </c>
      <c r="M3493" t="s">
        <v>98</v>
      </c>
      <c r="N3493" t="s">
        <v>28</v>
      </c>
      <c r="O3493" t="s">
        <v>227</v>
      </c>
      <c r="P3493" t="s">
        <v>504</v>
      </c>
      <c r="Q3493">
        <v>0</v>
      </c>
      <c r="R3493">
        <v>9</v>
      </c>
      <c r="S3493">
        <v>3</v>
      </c>
      <c r="T3493">
        <v>1</v>
      </c>
      <c r="U3493" t="b">
        <v>0</v>
      </c>
    </row>
    <row r="3494" spans="1:21" x14ac:dyDescent="0.25">
      <c r="A3494" t="s">
        <v>4937</v>
      </c>
      <c r="B3494" t="s">
        <v>4935</v>
      </c>
      <c r="C3494">
        <v>16</v>
      </c>
      <c r="D3494">
        <v>2</v>
      </c>
      <c r="E3494">
        <v>13</v>
      </c>
      <c r="F3494" s="1">
        <v>41321</v>
      </c>
      <c r="G3494" t="s">
        <v>2006</v>
      </c>
      <c r="H3494" t="s">
        <v>33</v>
      </c>
      <c r="I3494" t="s">
        <v>80</v>
      </c>
      <c r="J3494" t="s">
        <v>80</v>
      </c>
      <c r="K3494" t="s">
        <v>36</v>
      </c>
      <c r="L3494" t="s">
        <v>26</v>
      </c>
      <c r="M3494" t="s">
        <v>38</v>
      </c>
      <c r="N3494" t="s">
        <v>71</v>
      </c>
      <c r="O3494" t="s">
        <v>74</v>
      </c>
      <c r="P3494" t="s">
        <v>2752</v>
      </c>
      <c r="Q3494">
        <v>0</v>
      </c>
      <c r="R3494">
        <v>256</v>
      </c>
      <c r="S3494">
        <v>83</v>
      </c>
      <c r="T3494">
        <v>5</v>
      </c>
      <c r="U3494" t="b">
        <v>1</v>
      </c>
    </row>
    <row r="3495" spans="1:21" x14ac:dyDescent="0.25">
      <c r="A3495" t="s">
        <v>4937</v>
      </c>
      <c r="B3495" t="s">
        <v>4935</v>
      </c>
      <c r="C3495">
        <v>16</v>
      </c>
      <c r="D3495">
        <v>2</v>
      </c>
      <c r="E3495">
        <v>13</v>
      </c>
      <c r="F3495" s="1">
        <v>41321</v>
      </c>
      <c r="G3495" t="s">
        <v>2006</v>
      </c>
      <c r="H3495" t="s">
        <v>33</v>
      </c>
      <c r="I3495" t="s">
        <v>80</v>
      </c>
      <c r="J3495" t="s">
        <v>80</v>
      </c>
      <c r="K3495" t="s">
        <v>36</v>
      </c>
      <c r="L3495" t="s">
        <v>26</v>
      </c>
      <c r="M3495" t="s">
        <v>38</v>
      </c>
      <c r="N3495" t="s">
        <v>28</v>
      </c>
      <c r="O3495" t="s">
        <v>39</v>
      </c>
      <c r="P3495" t="s">
        <v>129</v>
      </c>
      <c r="Q3495">
        <v>0</v>
      </c>
      <c r="R3495">
        <v>50</v>
      </c>
      <c r="S3495">
        <v>13</v>
      </c>
      <c r="T3495">
        <v>2</v>
      </c>
      <c r="U3495" t="b">
        <v>0</v>
      </c>
    </row>
    <row r="3496" spans="1:21" x14ac:dyDescent="0.25">
      <c r="A3496" t="s">
        <v>4937</v>
      </c>
      <c r="B3496" t="s">
        <v>4935</v>
      </c>
      <c r="C3496">
        <v>16</v>
      </c>
      <c r="D3496">
        <v>2</v>
      </c>
      <c r="E3496">
        <v>13</v>
      </c>
      <c r="F3496" s="1">
        <v>41321</v>
      </c>
      <c r="G3496" t="s">
        <v>2006</v>
      </c>
      <c r="H3496" t="s">
        <v>33</v>
      </c>
      <c r="I3496" t="s">
        <v>80</v>
      </c>
      <c r="J3496" t="s">
        <v>80</v>
      </c>
      <c r="K3496" t="s">
        <v>36</v>
      </c>
      <c r="L3496" t="s">
        <v>26</v>
      </c>
      <c r="M3496" t="s">
        <v>38</v>
      </c>
      <c r="N3496" t="s">
        <v>28</v>
      </c>
      <c r="O3496" t="s">
        <v>111</v>
      </c>
      <c r="P3496" t="s">
        <v>4390</v>
      </c>
      <c r="Q3496">
        <v>0</v>
      </c>
      <c r="R3496">
        <v>39</v>
      </c>
      <c r="S3496">
        <v>15</v>
      </c>
      <c r="T3496">
        <v>6</v>
      </c>
      <c r="U3496" t="b">
        <v>1</v>
      </c>
    </row>
    <row r="3497" spans="1:21" x14ac:dyDescent="0.25">
      <c r="A3497" t="s">
        <v>4938</v>
      </c>
      <c r="B3497" t="s">
        <v>4939</v>
      </c>
      <c r="C3497">
        <v>17</v>
      </c>
      <c r="D3497">
        <v>2</v>
      </c>
      <c r="E3497">
        <v>14</v>
      </c>
      <c r="F3497" s="1">
        <v>41687</v>
      </c>
      <c r="G3497" t="s">
        <v>4940</v>
      </c>
      <c r="H3497" t="s">
        <v>61</v>
      </c>
      <c r="I3497" t="s">
        <v>722</v>
      </c>
      <c r="J3497" t="s">
        <v>1489</v>
      </c>
      <c r="K3497" t="s">
        <v>36</v>
      </c>
      <c r="L3497" t="s">
        <v>37</v>
      </c>
      <c r="M3497" t="s">
        <v>268</v>
      </c>
      <c r="N3497" t="s">
        <v>28</v>
      </c>
      <c r="O3497" t="s">
        <v>48</v>
      </c>
      <c r="P3497" t="s">
        <v>1364</v>
      </c>
      <c r="Q3497">
        <v>0</v>
      </c>
      <c r="R3497">
        <v>90</v>
      </c>
      <c r="S3497">
        <v>8</v>
      </c>
      <c r="T3497">
        <v>8</v>
      </c>
      <c r="U3497" t="b">
        <v>0</v>
      </c>
    </row>
    <row r="3498" spans="1:21" x14ac:dyDescent="0.25">
      <c r="A3498" t="s">
        <v>4941</v>
      </c>
      <c r="B3498" t="s">
        <v>4939</v>
      </c>
      <c r="C3498">
        <v>17</v>
      </c>
      <c r="D3498">
        <v>2</v>
      </c>
      <c r="E3498">
        <v>14</v>
      </c>
      <c r="F3498" s="1">
        <v>41687</v>
      </c>
      <c r="G3498" t="s">
        <v>3178</v>
      </c>
      <c r="H3498" t="s">
        <v>293</v>
      </c>
      <c r="I3498" t="s">
        <v>294</v>
      </c>
      <c r="J3498" t="s">
        <v>294</v>
      </c>
      <c r="K3498" t="s">
        <v>36</v>
      </c>
      <c r="L3498" t="s">
        <v>37</v>
      </c>
      <c r="M3498" t="s">
        <v>98</v>
      </c>
      <c r="N3498" t="s">
        <v>28</v>
      </c>
      <c r="O3498" t="s">
        <v>39</v>
      </c>
      <c r="P3498" t="s">
        <v>87</v>
      </c>
      <c r="Q3498">
        <v>1</v>
      </c>
      <c r="R3498">
        <v>8</v>
      </c>
      <c r="S3498">
        <v>-2</v>
      </c>
      <c r="T3498">
        <v>2</v>
      </c>
      <c r="U3498" t="b">
        <v>1</v>
      </c>
    </row>
    <row r="3499" spans="1:21" x14ac:dyDescent="0.25">
      <c r="A3499" t="s">
        <v>4941</v>
      </c>
      <c r="B3499" t="s">
        <v>4939</v>
      </c>
      <c r="C3499">
        <v>17</v>
      </c>
      <c r="D3499">
        <v>2</v>
      </c>
      <c r="E3499">
        <v>14</v>
      </c>
      <c r="F3499" s="1">
        <v>41687</v>
      </c>
      <c r="G3499" t="s">
        <v>3178</v>
      </c>
      <c r="H3499" t="s">
        <v>293</v>
      </c>
      <c r="I3499" t="s">
        <v>294</v>
      </c>
      <c r="J3499" t="s">
        <v>294</v>
      </c>
      <c r="K3499" t="s">
        <v>36</v>
      </c>
      <c r="L3499" t="s">
        <v>37</v>
      </c>
      <c r="M3499" t="s">
        <v>98</v>
      </c>
      <c r="N3499" t="s">
        <v>56</v>
      </c>
      <c r="O3499" t="s">
        <v>185</v>
      </c>
      <c r="P3499" t="s">
        <v>1596</v>
      </c>
      <c r="Q3499">
        <v>1</v>
      </c>
      <c r="R3499">
        <v>735</v>
      </c>
      <c r="S3499">
        <v>-235</v>
      </c>
      <c r="T3499">
        <v>6</v>
      </c>
      <c r="U3499" t="b">
        <v>1</v>
      </c>
    </row>
    <row r="3500" spans="1:21" x14ac:dyDescent="0.25">
      <c r="A3500" t="s">
        <v>4942</v>
      </c>
      <c r="B3500" t="s">
        <v>4939</v>
      </c>
      <c r="C3500">
        <v>17</v>
      </c>
      <c r="D3500">
        <v>2</v>
      </c>
      <c r="E3500">
        <v>14</v>
      </c>
      <c r="F3500" s="1">
        <v>41687</v>
      </c>
      <c r="G3500" t="s">
        <v>2625</v>
      </c>
      <c r="H3500" t="s">
        <v>33</v>
      </c>
      <c r="I3500" t="s">
        <v>372</v>
      </c>
      <c r="J3500" t="s">
        <v>959</v>
      </c>
      <c r="K3500" t="s">
        <v>36</v>
      </c>
      <c r="L3500" t="s">
        <v>70</v>
      </c>
      <c r="M3500" t="s">
        <v>98</v>
      </c>
      <c r="N3500" t="s">
        <v>56</v>
      </c>
      <c r="O3500" t="s">
        <v>57</v>
      </c>
      <c r="P3500" t="s">
        <v>4943</v>
      </c>
      <c r="Q3500">
        <v>0</v>
      </c>
      <c r="R3500">
        <v>1072</v>
      </c>
      <c r="S3500">
        <v>311</v>
      </c>
      <c r="T3500">
        <v>4</v>
      </c>
      <c r="U3500" t="b">
        <v>0</v>
      </c>
    </row>
    <row r="3501" spans="1:21" x14ac:dyDescent="0.25">
      <c r="A3501" t="s">
        <v>4944</v>
      </c>
      <c r="B3501" t="s">
        <v>4939</v>
      </c>
      <c r="C3501">
        <v>17</v>
      </c>
      <c r="D3501">
        <v>2</v>
      </c>
      <c r="E3501">
        <v>14</v>
      </c>
      <c r="F3501" s="1">
        <v>41687</v>
      </c>
      <c r="G3501" t="s">
        <v>2341</v>
      </c>
      <c r="H3501" t="s">
        <v>61</v>
      </c>
      <c r="I3501" t="s">
        <v>326</v>
      </c>
      <c r="J3501" t="s">
        <v>3794</v>
      </c>
      <c r="K3501" t="s">
        <v>36</v>
      </c>
      <c r="L3501" t="s">
        <v>37</v>
      </c>
      <c r="M3501" t="s">
        <v>27</v>
      </c>
      <c r="N3501" t="s">
        <v>28</v>
      </c>
      <c r="O3501" t="s">
        <v>48</v>
      </c>
      <c r="P3501" t="s">
        <v>830</v>
      </c>
      <c r="Q3501">
        <v>0</v>
      </c>
      <c r="R3501">
        <v>45</v>
      </c>
      <c r="S3501">
        <v>0</v>
      </c>
      <c r="T3501">
        <v>2</v>
      </c>
      <c r="U3501" t="b">
        <v>0</v>
      </c>
    </row>
    <row r="3502" spans="1:21" x14ac:dyDescent="0.25">
      <c r="A3502" t="s">
        <v>4944</v>
      </c>
      <c r="B3502" t="s">
        <v>4939</v>
      </c>
      <c r="C3502">
        <v>17</v>
      </c>
      <c r="D3502">
        <v>2</v>
      </c>
      <c r="E3502">
        <v>14</v>
      </c>
      <c r="F3502" s="1">
        <v>41687</v>
      </c>
      <c r="G3502" t="s">
        <v>2341</v>
      </c>
      <c r="H3502" t="s">
        <v>61</v>
      </c>
      <c r="I3502" t="s">
        <v>326</v>
      </c>
      <c r="J3502" t="s">
        <v>3794</v>
      </c>
      <c r="K3502" t="s">
        <v>36</v>
      </c>
      <c r="L3502" t="s">
        <v>37</v>
      </c>
      <c r="M3502" t="s">
        <v>27</v>
      </c>
      <c r="N3502" t="s">
        <v>28</v>
      </c>
      <c r="O3502" t="s">
        <v>54</v>
      </c>
      <c r="P3502" t="s">
        <v>1487</v>
      </c>
      <c r="Q3502">
        <v>0</v>
      </c>
      <c r="R3502">
        <v>86</v>
      </c>
      <c r="S3502">
        <v>8</v>
      </c>
      <c r="T3502">
        <v>2</v>
      </c>
      <c r="U3502" t="b">
        <v>0</v>
      </c>
    </row>
    <row r="3503" spans="1:21" x14ac:dyDescent="0.25">
      <c r="A3503" t="s">
        <v>4945</v>
      </c>
      <c r="B3503" t="s">
        <v>4939</v>
      </c>
      <c r="C3503">
        <v>17</v>
      </c>
      <c r="D3503">
        <v>2</v>
      </c>
      <c r="E3503">
        <v>14</v>
      </c>
      <c r="F3503" s="1">
        <v>41687</v>
      </c>
      <c r="G3503" t="s">
        <v>4946</v>
      </c>
      <c r="H3503" t="s">
        <v>44</v>
      </c>
      <c r="I3503" t="s">
        <v>1178</v>
      </c>
      <c r="J3503" t="s">
        <v>1179</v>
      </c>
      <c r="K3503" t="s">
        <v>47</v>
      </c>
      <c r="L3503" t="s">
        <v>37</v>
      </c>
      <c r="M3503" t="s">
        <v>38</v>
      </c>
      <c r="N3503" t="s">
        <v>28</v>
      </c>
      <c r="O3503" t="s">
        <v>39</v>
      </c>
      <c r="P3503" t="s">
        <v>756</v>
      </c>
      <c r="Q3503">
        <v>0</v>
      </c>
      <c r="R3503">
        <v>38</v>
      </c>
      <c r="S3503">
        <v>5</v>
      </c>
      <c r="T3503">
        <v>3</v>
      </c>
      <c r="U3503" t="b">
        <v>0</v>
      </c>
    </row>
    <row r="3504" spans="1:21" x14ac:dyDescent="0.25">
      <c r="A3504" t="s">
        <v>4945</v>
      </c>
      <c r="B3504" t="s">
        <v>4939</v>
      </c>
      <c r="C3504">
        <v>17</v>
      </c>
      <c r="D3504">
        <v>2</v>
      </c>
      <c r="E3504">
        <v>14</v>
      </c>
      <c r="F3504" s="1">
        <v>41687</v>
      </c>
      <c r="G3504" t="s">
        <v>4946</v>
      </c>
      <c r="H3504" t="s">
        <v>44</v>
      </c>
      <c r="I3504" t="s">
        <v>1178</v>
      </c>
      <c r="J3504" t="s">
        <v>1179</v>
      </c>
      <c r="K3504" t="s">
        <v>47</v>
      </c>
      <c r="L3504" t="s">
        <v>37</v>
      </c>
      <c r="M3504" t="s">
        <v>38</v>
      </c>
      <c r="N3504" t="s">
        <v>28</v>
      </c>
      <c r="O3504" t="s">
        <v>183</v>
      </c>
      <c r="P3504" t="s">
        <v>4947</v>
      </c>
      <c r="Q3504">
        <v>0</v>
      </c>
      <c r="R3504">
        <v>111</v>
      </c>
      <c r="S3504">
        <v>19</v>
      </c>
      <c r="T3504">
        <v>4</v>
      </c>
      <c r="U3504" t="b">
        <v>1</v>
      </c>
    </row>
    <row r="3505" spans="1:21" x14ac:dyDescent="0.25">
      <c r="A3505" t="s">
        <v>4944</v>
      </c>
      <c r="B3505" t="s">
        <v>4939</v>
      </c>
      <c r="C3505">
        <v>17</v>
      </c>
      <c r="D3505">
        <v>2</v>
      </c>
      <c r="E3505">
        <v>14</v>
      </c>
      <c r="F3505" s="1">
        <v>41687</v>
      </c>
      <c r="G3505" t="s">
        <v>2341</v>
      </c>
      <c r="H3505" t="s">
        <v>61</v>
      </c>
      <c r="I3505" t="s">
        <v>326</v>
      </c>
      <c r="J3505" t="s">
        <v>3794</v>
      </c>
      <c r="K3505" t="s">
        <v>36</v>
      </c>
      <c r="L3505" t="s">
        <v>37</v>
      </c>
      <c r="M3505" t="s">
        <v>27</v>
      </c>
      <c r="N3505" t="s">
        <v>56</v>
      </c>
      <c r="O3505" t="s">
        <v>104</v>
      </c>
      <c r="P3505" t="s">
        <v>4948</v>
      </c>
      <c r="Q3505">
        <v>0</v>
      </c>
      <c r="R3505">
        <v>274</v>
      </c>
      <c r="S3505">
        <v>-7</v>
      </c>
      <c r="T3505">
        <v>4</v>
      </c>
      <c r="U3505" t="b">
        <v>0</v>
      </c>
    </row>
    <row r="3506" spans="1:21" x14ac:dyDescent="0.25">
      <c r="A3506" t="s">
        <v>4949</v>
      </c>
      <c r="B3506" t="s">
        <v>4939</v>
      </c>
      <c r="C3506">
        <v>17</v>
      </c>
      <c r="D3506">
        <v>2</v>
      </c>
      <c r="E3506">
        <v>14</v>
      </c>
      <c r="F3506" s="1">
        <v>41687</v>
      </c>
      <c r="G3506" t="s">
        <v>2101</v>
      </c>
      <c r="H3506" t="s">
        <v>61</v>
      </c>
      <c r="I3506" t="s">
        <v>115</v>
      </c>
      <c r="J3506" t="s">
        <v>4950</v>
      </c>
      <c r="K3506" t="s">
        <v>36</v>
      </c>
      <c r="L3506" t="s">
        <v>37</v>
      </c>
      <c r="M3506" t="s">
        <v>38</v>
      </c>
      <c r="N3506" t="s">
        <v>71</v>
      </c>
      <c r="O3506" t="s">
        <v>74</v>
      </c>
      <c r="P3506" t="s">
        <v>404</v>
      </c>
      <c r="Q3506">
        <v>0</v>
      </c>
      <c r="R3506">
        <v>575</v>
      </c>
      <c r="S3506">
        <v>45</v>
      </c>
      <c r="T3506">
        <v>8</v>
      </c>
      <c r="U3506" t="b">
        <v>1</v>
      </c>
    </row>
    <row r="3507" spans="1:21" x14ac:dyDescent="0.25">
      <c r="A3507" t="s">
        <v>4951</v>
      </c>
      <c r="B3507" t="s">
        <v>4939</v>
      </c>
      <c r="C3507">
        <v>17</v>
      </c>
      <c r="D3507">
        <v>2</v>
      </c>
      <c r="E3507">
        <v>14</v>
      </c>
      <c r="F3507" s="1">
        <v>41687</v>
      </c>
      <c r="G3507" t="s">
        <v>3197</v>
      </c>
      <c r="H3507" t="s">
        <v>120</v>
      </c>
      <c r="I3507" t="s">
        <v>1469</v>
      </c>
      <c r="J3507" t="s">
        <v>3814</v>
      </c>
      <c r="K3507" t="s">
        <v>47</v>
      </c>
      <c r="L3507" t="s">
        <v>26</v>
      </c>
      <c r="M3507" t="s">
        <v>38</v>
      </c>
      <c r="N3507" t="s">
        <v>71</v>
      </c>
      <c r="O3507" t="s">
        <v>295</v>
      </c>
      <c r="P3507" t="s">
        <v>1915</v>
      </c>
      <c r="Q3507">
        <v>0</v>
      </c>
      <c r="R3507">
        <v>343</v>
      </c>
      <c r="S3507">
        <v>31</v>
      </c>
      <c r="T3507">
        <v>7</v>
      </c>
      <c r="U3507" t="b">
        <v>0</v>
      </c>
    </row>
    <row r="3508" spans="1:21" x14ac:dyDescent="0.25">
      <c r="A3508" t="s">
        <v>4952</v>
      </c>
      <c r="B3508" t="s">
        <v>4939</v>
      </c>
      <c r="C3508">
        <v>17</v>
      </c>
      <c r="D3508">
        <v>2</v>
      </c>
      <c r="E3508">
        <v>14</v>
      </c>
      <c r="F3508" s="1">
        <v>41687</v>
      </c>
      <c r="G3508" t="s">
        <v>1249</v>
      </c>
      <c r="H3508" t="s">
        <v>293</v>
      </c>
      <c r="I3508" t="s">
        <v>1319</v>
      </c>
      <c r="J3508" t="s">
        <v>4953</v>
      </c>
      <c r="K3508" t="s">
        <v>36</v>
      </c>
      <c r="L3508" t="s">
        <v>70</v>
      </c>
      <c r="M3508" t="s">
        <v>38</v>
      </c>
      <c r="N3508" t="s">
        <v>28</v>
      </c>
      <c r="O3508" t="s">
        <v>183</v>
      </c>
      <c r="P3508" t="s">
        <v>2731</v>
      </c>
      <c r="Q3508">
        <v>1</v>
      </c>
      <c r="R3508">
        <v>27</v>
      </c>
      <c r="S3508">
        <v>-25</v>
      </c>
      <c r="T3508">
        <v>2</v>
      </c>
      <c r="U3508" t="b">
        <v>1</v>
      </c>
    </row>
    <row r="3509" spans="1:21" x14ac:dyDescent="0.25">
      <c r="A3509" t="s">
        <v>4951</v>
      </c>
      <c r="B3509" t="s">
        <v>4939</v>
      </c>
      <c r="C3509">
        <v>17</v>
      </c>
      <c r="D3509">
        <v>2</v>
      </c>
      <c r="E3509">
        <v>14</v>
      </c>
      <c r="F3509" s="1">
        <v>41687</v>
      </c>
      <c r="G3509" t="s">
        <v>3197</v>
      </c>
      <c r="H3509" t="s">
        <v>120</v>
      </c>
      <c r="I3509" t="s">
        <v>1469</v>
      </c>
      <c r="J3509" t="s">
        <v>3814</v>
      </c>
      <c r="K3509" t="s">
        <v>47</v>
      </c>
      <c r="L3509" t="s">
        <v>26</v>
      </c>
      <c r="M3509" t="s">
        <v>38</v>
      </c>
      <c r="N3509" t="s">
        <v>28</v>
      </c>
      <c r="O3509" t="s">
        <v>48</v>
      </c>
      <c r="P3509" t="s">
        <v>1166</v>
      </c>
      <c r="Q3509">
        <v>0</v>
      </c>
      <c r="R3509">
        <v>38</v>
      </c>
      <c r="S3509">
        <v>9</v>
      </c>
      <c r="T3509">
        <v>2</v>
      </c>
      <c r="U3509" t="b">
        <v>1</v>
      </c>
    </row>
    <row r="3510" spans="1:21" x14ac:dyDescent="0.25">
      <c r="A3510" t="s">
        <v>4951</v>
      </c>
      <c r="B3510" t="s">
        <v>4939</v>
      </c>
      <c r="C3510">
        <v>17</v>
      </c>
      <c r="D3510">
        <v>2</v>
      </c>
      <c r="E3510">
        <v>14</v>
      </c>
      <c r="F3510" s="1">
        <v>41687</v>
      </c>
      <c r="G3510" t="s">
        <v>3197</v>
      </c>
      <c r="H3510" t="s">
        <v>120</v>
      </c>
      <c r="I3510" t="s">
        <v>1469</v>
      </c>
      <c r="J3510" t="s">
        <v>3814</v>
      </c>
      <c r="K3510" t="s">
        <v>47</v>
      </c>
      <c r="L3510" t="s">
        <v>26</v>
      </c>
      <c r="M3510" t="s">
        <v>38</v>
      </c>
      <c r="N3510" t="s">
        <v>56</v>
      </c>
      <c r="O3510" t="s">
        <v>185</v>
      </c>
      <c r="P3510" t="s">
        <v>1471</v>
      </c>
      <c r="Q3510">
        <v>0</v>
      </c>
      <c r="R3510">
        <v>574</v>
      </c>
      <c r="S3510">
        <v>270</v>
      </c>
      <c r="T3510">
        <v>3</v>
      </c>
      <c r="U3510" t="b">
        <v>0</v>
      </c>
    </row>
    <row r="3511" spans="1:21" x14ac:dyDescent="0.25">
      <c r="A3511" t="s">
        <v>4954</v>
      </c>
      <c r="B3511" t="s">
        <v>4955</v>
      </c>
      <c r="C3511">
        <v>18</v>
      </c>
      <c r="D3511">
        <v>2</v>
      </c>
      <c r="E3511">
        <v>11</v>
      </c>
      <c r="F3511" s="1">
        <v>40592</v>
      </c>
      <c r="G3511" t="s">
        <v>233</v>
      </c>
      <c r="H3511" t="s">
        <v>61</v>
      </c>
      <c r="I3511" t="s">
        <v>687</v>
      </c>
      <c r="J3511" t="s">
        <v>4956</v>
      </c>
      <c r="K3511" t="s">
        <v>36</v>
      </c>
      <c r="L3511" t="s">
        <v>70</v>
      </c>
      <c r="M3511" t="s">
        <v>38</v>
      </c>
      <c r="N3511" t="s">
        <v>28</v>
      </c>
      <c r="O3511" t="s">
        <v>151</v>
      </c>
      <c r="P3511" t="s">
        <v>2872</v>
      </c>
      <c r="Q3511">
        <v>0</v>
      </c>
      <c r="R3511">
        <v>35</v>
      </c>
      <c r="S3511">
        <v>14</v>
      </c>
      <c r="T3511">
        <v>3</v>
      </c>
      <c r="U3511" t="b">
        <v>0</v>
      </c>
    </row>
    <row r="3512" spans="1:21" x14ac:dyDescent="0.25">
      <c r="A3512" t="s">
        <v>4957</v>
      </c>
      <c r="B3512" t="s">
        <v>4955</v>
      </c>
      <c r="C3512">
        <v>18</v>
      </c>
      <c r="D3512">
        <v>2</v>
      </c>
      <c r="E3512">
        <v>11</v>
      </c>
      <c r="F3512" s="1">
        <v>40592</v>
      </c>
      <c r="G3512" t="s">
        <v>1554</v>
      </c>
      <c r="H3512" t="s">
        <v>61</v>
      </c>
      <c r="I3512" t="s">
        <v>108</v>
      </c>
      <c r="J3512" t="s">
        <v>226</v>
      </c>
      <c r="K3512" t="s">
        <v>36</v>
      </c>
      <c r="L3512" t="s">
        <v>37</v>
      </c>
      <c r="M3512" t="s">
        <v>38</v>
      </c>
      <c r="N3512" t="s">
        <v>28</v>
      </c>
      <c r="O3512" t="s">
        <v>39</v>
      </c>
      <c r="P3512" t="s">
        <v>41</v>
      </c>
      <c r="Q3512">
        <v>0</v>
      </c>
      <c r="R3512">
        <v>24</v>
      </c>
      <c r="S3512">
        <v>8</v>
      </c>
      <c r="T3512">
        <v>4</v>
      </c>
      <c r="U3512" t="b">
        <v>0</v>
      </c>
    </row>
    <row r="3513" spans="1:21" x14ac:dyDescent="0.25">
      <c r="A3513" t="s">
        <v>4957</v>
      </c>
      <c r="B3513" t="s">
        <v>4955</v>
      </c>
      <c r="C3513">
        <v>18</v>
      </c>
      <c r="D3513">
        <v>2</v>
      </c>
      <c r="E3513">
        <v>11</v>
      </c>
      <c r="F3513" s="1">
        <v>40592</v>
      </c>
      <c r="G3513" t="s">
        <v>1554</v>
      </c>
      <c r="H3513" t="s">
        <v>61</v>
      </c>
      <c r="I3513" t="s">
        <v>108</v>
      </c>
      <c r="J3513" t="s">
        <v>226</v>
      </c>
      <c r="K3513" t="s">
        <v>36</v>
      </c>
      <c r="L3513" t="s">
        <v>37</v>
      </c>
      <c r="M3513" t="s">
        <v>38</v>
      </c>
      <c r="N3513" t="s">
        <v>56</v>
      </c>
      <c r="O3513" t="s">
        <v>57</v>
      </c>
      <c r="P3513" t="s">
        <v>3572</v>
      </c>
      <c r="Q3513">
        <v>0</v>
      </c>
      <c r="R3513">
        <v>129</v>
      </c>
      <c r="S3513">
        <v>-2</v>
      </c>
      <c r="T3513">
        <v>3</v>
      </c>
      <c r="U3513" t="b">
        <v>0</v>
      </c>
    </row>
    <row r="3514" spans="1:21" x14ac:dyDescent="0.25">
      <c r="A3514" t="s">
        <v>4958</v>
      </c>
      <c r="B3514" t="s">
        <v>4955</v>
      </c>
      <c r="C3514">
        <v>18</v>
      </c>
      <c r="D3514">
        <v>2</v>
      </c>
      <c r="E3514">
        <v>11</v>
      </c>
      <c r="F3514" s="1">
        <v>40592</v>
      </c>
      <c r="G3514" t="s">
        <v>4959</v>
      </c>
      <c r="H3514" t="s">
        <v>33</v>
      </c>
      <c r="I3514" t="s">
        <v>34</v>
      </c>
      <c r="J3514" t="s">
        <v>2354</v>
      </c>
      <c r="K3514" t="s">
        <v>36</v>
      </c>
      <c r="L3514" t="s">
        <v>37</v>
      </c>
      <c r="M3514" t="s">
        <v>27</v>
      </c>
      <c r="N3514" t="s">
        <v>28</v>
      </c>
      <c r="O3514" t="s">
        <v>151</v>
      </c>
      <c r="P3514" t="s">
        <v>1543</v>
      </c>
      <c r="Q3514">
        <v>0</v>
      </c>
      <c r="R3514">
        <v>55</v>
      </c>
      <c r="S3514">
        <v>8</v>
      </c>
      <c r="T3514">
        <v>5</v>
      </c>
      <c r="U3514" t="b">
        <v>1</v>
      </c>
    </row>
    <row r="3515" spans="1:21" x14ac:dyDescent="0.25">
      <c r="A3515" t="s">
        <v>4958</v>
      </c>
      <c r="B3515" t="s">
        <v>4955</v>
      </c>
      <c r="C3515">
        <v>18</v>
      </c>
      <c r="D3515">
        <v>2</v>
      </c>
      <c r="E3515">
        <v>11</v>
      </c>
      <c r="F3515" s="1">
        <v>40592</v>
      </c>
      <c r="G3515" t="s">
        <v>4959</v>
      </c>
      <c r="H3515" t="s">
        <v>33</v>
      </c>
      <c r="I3515" t="s">
        <v>34</v>
      </c>
      <c r="J3515" t="s">
        <v>2354</v>
      </c>
      <c r="K3515" t="s">
        <v>36</v>
      </c>
      <c r="L3515" t="s">
        <v>37</v>
      </c>
      <c r="M3515" t="s">
        <v>27</v>
      </c>
      <c r="N3515" t="s">
        <v>28</v>
      </c>
      <c r="O3515" t="s">
        <v>151</v>
      </c>
      <c r="P3515" t="s">
        <v>1459</v>
      </c>
      <c r="Q3515">
        <v>0</v>
      </c>
      <c r="R3515">
        <v>62</v>
      </c>
      <c r="S3515">
        <v>23</v>
      </c>
      <c r="T3515">
        <v>7</v>
      </c>
      <c r="U3515" t="b">
        <v>0</v>
      </c>
    </row>
    <row r="3516" spans="1:21" x14ac:dyDescent="0.25">
      <c r="A3516" t="s">
        <v>4960</v>
      </c>
      <c r="B3516" t="s">
        <v>4961</v>
      </c>
      <c r="C3516">
        <v>18</v>
      </c>
      <c r="D3516">
        <v>2</v>
      </c>
      <c r="E3516">
        <v>12</v>
      </c>
      <c r="F3516" s="1">
        <v>40957</v>
      </c>
      <c r="G3516" t="s">
        <v>871</v>
      </c>
      <c r="H3516" t="s">
        <v>61</v>
      </c>
      <c r="I3516" t="s">
        <v>450</v>
      </c>
      <c r="J3516" t="s">
        <v>489</v>
      </c>
      <c r="K3516" t="s">
        <v>36</v>
      </c>
      <c r="L3516" t="s">
        <v>37</v>
      </c>
      <c r="M3516" t="s">
        <v>38</v>
      </c>
      <c r="N3516" t="s">
        <v>71</v>
      </c>
      <c r="O3516" t="s">
        <v>72</v>
      </c>
      <c r="P3516" t="s">
        <v>1106</v>
      </c>
      <c r="Q3516">
        <v>0</v>
      </c>
      <c r="R3516">
        <v>406</v>
      </c>
      <c r="S3516">
        <v>117</v>
      </c>
      <c r="T3516">
        <v>3</v>
      </c>
      <c r="U3516" t="b">
        <v>0</v>
      </c>
    </row>
    <row r="3517" spans="1:21" x14ac:dyDescent="0.25">
      <c r="A3517" t="s">
        <v>4960</v>
      </c>
      <c r="B3517" t="s">
        <v>4961</v>
      </c>
      <c r="C3517">
        <v>18</v>
      </c>
      <c r="D3517">
        <v>2</v>
      </c>
      <c r="E3517">
        <v>12</v>
      </c>
      <c r="F3517" s="1">
        <v>40957</v>
      </c>
      <c r="G3517" t="s">
        <v>871</v>
      </c>
      <c r="H3517" t="s">
        <v>61</v>
      </c>
      <c r="I3517" t="s">
        <v>450</v>
      </c>
      <c r="J3517" t="s">
        <v>489</v>
      </c>
      <c r="K3517" t="s">
        <v>36</v>
      </c>
      <c r="L3517" t="s">
        <v>37</v>
      </c>
      <c r="M3517" t="s">
        <v>38</v>
      </c>
      <c r="N3517" t="s">
        <v>28</v>
      </c>
      <c r="O3517" t="s">
        <v>39</v>
      </c>
      <c r="P3517" t="s">
        <v>1603</v>
      </c>
      <c r="Q3517">
        <v>0</v>
      </c>
      <c r="R3517">
        <v>65</v>
      </c>
      <c r="S3517">
        <v>20</v>
      </c>
      <c r="T3517">
        <v>5</v>
      </c>
      <c r="U3517" t="b">
        <v>0</v>
      </c>
    </row>
    <row r="3518" spans="1:21" x14ac:dyDescent="0.25">
      <c r="A3518" t="s">
        <v>4960</v>
      </c>
      <c r="B3518" t="s">
        <v>4961</v>
      </c>
      <c r="C3518">
        <v>18</v>
      </c>
      <c r="D3518">
        <v>2</v>
      </c>
      <c r="E3518">
        <v>12</v>
      </c>
      <c r="F3518" s="1">
        <v>40957</v>
      </c>
      <c r="G3518" t="s">
        <v>871</v>
      </c>
      <c r="H3518" t="s">
        <v>61</v>
      </c>
      <c r="I3518" t="s">
        <v>450</v>
      </c>
      <c r="J3518" t="s">
        <v>489</v>
      </c>
      <c r="K3518" t="s">
        <v>36</v>
      </c>
      <c r="L3518" t="s">
        <v>37</v>
      </c>
      <c r="M3518" t="s">
        <v>38</v>
      </c>
      <c r="N3518" t="s">
        <v>56</v>
      </c>
      <c r="O3518" t="s">
        <v>81</v>
      </c>
      <c r="P3518" t="s">
        <v>4962</v>
      </c>
      <c r="Q3518">
        <v>0</v>
      </c>
      <c r="R3518">
        <v>580</v>
      </c>
      <c r="S3518">
        <v>179</v>
      </c>
      <c r="T3518">
        <v>10</v>
      </c>
      <c r="U3518" t="b">
        <v>0</v>
      </c>
    </row>
    <row r="3519" spans="1:21" x14ac:dyDescent="0.25">
      <c r="A3519" t="s">
        <v>4963</v>
      </c>
      <c r="B3519" t="s">
        <v>4961</v>
      </c>
      <c r="C3519">
        <v>18</v>
      </c>
      <c r="D3519">
        <v>2</v>
      </c>
      <c r="E3519">
        <v>12</v>
      </c>
      <c r="F3519" s="1">
        <v>40957</v>
      </c>
      <c r="G3519" t="s">
        <v>160</v>
      </c>
      <c r="H3519" t="s">
        <v>44</v>
      </c>
      <c r="I3519" t="s">
        <v>4526</v>
      </c>
      <c r="J3519" t="s">
        <v>4527</v>
      </c>
      <c r="K3519" t="s">
        <v>47</v>
      </c>
      <c r="L3519" t="s">
        <v>70</v>
      </c>
      <c r="M3519" t="s">
        <v>27</v>
      </c>
      <c r="N3519" t="s">
        <v>28</v>
      </c>
      <c r="O3519" t="s">
        <v>227</v>
      </c>
      <c r="P3519" t="s">
        <v>3949</v>
      </c>
      <c r="Q3519">
        <v>0</v>
      </c>
      <c r="R3519">
        <v>9</v>
      </c>
      <c r="S3519">
        <v>4</v>
      </c>
      <c r="T3519">
        <v>1</v>
      </c>
      <c r="U3519" t="b">
        <v>0</v>
      </c>
    </row>
    <row r="3520" spans="1:21" x14ac:dyDescent="0.25">
      <c r="A3520" t="s">
        <v>4963</v>
      </c>
      <c r="B3520" t="s">
        <v>4961</v>
      </c>
      <c r="C3520">
        <v>18</v>
      </c>
      <c r="D3520">
        <v>2</v>
      </c>
      <c r="E3520">
        <v>12</v>
      </c>
      <c r="F3520" s="1">
        <v>40957</v>
      </c>
      <c r="G3520" t="s">
        <v>160</v>
      </c>
      <c r="H3520" t="s">
        <v>44</v>
      </c>
      <c r="I3520" t="s">
        <v>4526</v>
      </c>
      <c r="J3520" t="s">
        <v>4527</v>
      </c>
      <c r="K3520" t="s">
        <v>47</v>
      </c>
      <c r="L3520" t="s">
        <v>70</v>
      </c>
      <c r="M3520" t="s">
        <v>27</v>
      </c>
      <c r="N3520" t="s">
        <v>28</v>
      </c>
      <c r="O3520" t="s">
        <v>54</v>
      </c>
      <c r="P3520" t="s">
        <v>1310</v>
      </c>
      <c r="Q3520">
        <v>0</v>
      </c>
      <c r="R3520">
        <v>61</v>
      </c>
      <c r="S3520">
        <v>-14</v>
      </c>
      <c r="T3520">
        <v>4</v>
      </c>
      <c r="U3520" t="b">
        <v>1</v>
      </c>
    </row>
    <row r="3521" spans="1:21" x14ac:dyDescent="0.25">
      <c r="A3521" t="s">
        <v>4963</v>
      </c>
      <c r="B3521" t="s">
        <v>4961</v>
      </c>
      <c r="C3521">
        <v>18</v>
      </c>
      <c r="D3521">
        <v>2</v>
      </c>
      <c r="E3521">
        <v>12</v>
      </c>
      <c r="F3521" s="1">
        <v>40957</v>
      </c>
      <c r="G3521" t="s">
        <v>160</v>
      </c>
      <c r="H3521" t="s">
        <v>44</v>
      </c>
      <c r="I3521" t="s">
        <v>4526</v>
      </c>
      <c r="J3521" t="s">
        <v>4527</v>
      </c>
      <c r="K3521" t="s">
        <v>47</v>
      </c>
      <c r="L3521" t="s">
        <v>70</v>
      </c>
      <c r="M3521" t="s">
        <v>27</v>
      </c>
      <c r="N3521" t="s">
        <v>28</v>
      </c>
      <c r="O3521" t="s">
        <v>183</v>
      </c>
      <c r="P3521" t="s">
        <v>4964</v>
      </c>
      <c r="Q3521">
        <v>0</v>
      </c>
      <c r="R3521">
        <v>65</v>
      </c>
      <c r="S3521">
        <v>30</v>
      </c>
      <c r="T3521">
        <v>2</v>
      </c>
      <c r="U3521" t="b">
        <v>0</v>
      </c>
    </row>
    <row r="3522" spans="1:21" x14ac:dyDescent="0.25">
      <c r="A3522" t="s">
        <v>4965</v>
      </c>
      <c r="B3522" t="s">
        <v>4961</v>
      </c>
      <c r="C3522">
        <v>18</v>
      </c>
      <c r="D3522">
        <v>2</v>
      </c>
      <c r="E3522">
        <v>12</v>
      </c>
      <c r="F3522" s="1">
        <v>40957</v>
      </c>
      <c r="G3522" t="s">
        <v>809</v>
      </c>
      <c r="H3522" t="s">
        <v>120</v>
      </c>
      <c r="I3522" t="s">
        <v>778</v>
      </c>
      <c r="J3522" t="s">
        <v>778</v>
      </c>
      <c r="K3522" t="s">
        <v>47</v>
      </c>
      <c r="L3522" t="s">
        <v>26</v>
      </c>
      <c r="M3522" t="s">
        <v>38</v>
      </c>
      <c r="N3522" t="s">
        <v>28</v>
      </c>
      <c r="O3522" t="s">
        <v>54</v>
      </c>
      <c r="P3522" t="s">
        <v>2267</v>
      </c>
      <c r="Q3522">
        <v>0</v>
      </c>
      <c r="R3522">
        <v>30</v>
      </c>
      <c r="S3522">
        <v>-1</v>
      </c>
      <c r="T3522">
        <v>3</v>
      </c>
      <c r="U3522" t="b">
        <v>0</v>
      </c>
    </row>
    <row r="3523" spans="1:21" x14ac:dyDescent="0.25">
      <c r="A3523" t="s">
        <v>4966</v>
      </c>
      <c r="B3523" t="s">
        <v>4967</v>
      </c>
      <c r="C3523">
        <v>18</v>
      </c>
      <c r="D3523">
        <v>2</v>
      </c>
      <c r="E3523">
        <v>13</v>
      </c>
      <c r="F3523" s="1">
        <v>41323</v>
      </c>
      <c r="G3523" t="s">
        <v>3530</v>
      </c>
      <c r="H3523" t="s">
        <v>33</v>
      </c>
      <c r="I3523" t="s">
        <v>34</v>
      </c>
      <c r="J3523" t="s">
        <v>3270</v>
      </c>
      <c r="K3523" t="s">
        <v>36</v>
      </c>
      <c r="L3523" t="s">
        <v>37</v>
      </c>
      <c r="M3523" t="s">
        <v>268</v>
      </c>
      <c r="N3523" t="s">
        <v>28</v>
      </c>
      <c r="O3523" t="s">
        <v>48</v>
      </c>
      <c r="P3523" t="s">
        <v>53</v>
      </c>
      <c r="Q3523">
        <v>0</v>
      </c>
      <c r="R3523">
        <v>24</v>
      </c>
      <c r="S3523">
        <v>0</v>
      </c>
      <c r="T3523">
        <v>2</v>
      </c>
      <c r="U3523" t="b">
        <v>1</v>
      </c>
    </row>
    <row r="3524" spans="1:21" x14ac:dyDescent="0.25">
      <c r="A3524" t="s">
        <v>4968</v>
      </c>
      <c r="B3524" t="s">
        <v>4967</v>
      </c>
      <c r="C3524">
        <v>18</v>
      </c>
      <c r="D3524">
        <v>2</v>
      </c>
      <c r="E3524">
        <v>13</v>
      </c>
      <c r="F3524" s="1">
        <v>41323</v>
      </c>
      <c r="G3524" t="s">
        <v>285</v>
      </c>
      <c r="H3524" t="s">
        <v>120</v>
      </c>
      <c r="I3524" t="s">
        <v>1582</v>
      </c>
      <c r="J3524" t="s">
        <v>4969</v>
      </c>
      <c r="K3524" t="s">
        <v>47</v>
      </c>
      <c r="L3524" t="s">
        <v>70</v>
      </c>
      <c r="M3524" t="s">
        <v>38</v>
      </c>
      <c r="N3524" t="s">
        <v>71</v>
      </c>
      <c r="O3524" t="s">
        <v>74</v>
      </c>
      <c r="P3524" t="s">
        <v>2724</v>
      </c>
      <c r="Q3524">
        <v>0</v>
      </c>
      <c r="R3524">
        <v>409</v>
      </c>
      <c r="S3524">
        <v>143</v>
      </c>
      <c r="T3524">
        <v>3</v>
      </c>
      <c r="U3524" t="b">
        <v>1</v>
      </c>
    </row>
    <row r="3525" spans="1:21" x14ac:dyDescent="0.25">
      <c r="A3525" t="s">
        <v>4968</v>
      </c>
      <c r="B3525" t="s">
        <v>4967</v>
      </c>
      <c r="C3525">
        <v>18</v>
      </c>
      <c r="D3525">
        <v>2</v>
      </c>
      <c r="E3525">
        <v>13</v>
      </c>
      <c r="F3525" s="1">
        <v>41323</v>
      </c>
      <c r="G3525" t="s">
        <v>285</v>
      </c>
      <c r="H3525" t="s">
        <v>120</v>
      </c>
      <c r="I3525" t="s">
        <v>1582</v>
      </c>
      <c r="J3525" t="s">
        <v>4969</v>
      </c>
      <c r="K3525" t="s">
        <v>47</v>
      </c>
      <c r="L3525" t="s">
        <v>70</v>
      </c>
      <c r="M3525" t="s">
        <v>38</v>
      </c>
      <c r="N3525" t="s">
        <v>71</v>
      </c>
      <c r="O3525" t="s">
        <v>295</v>
      </c>
      <c r="P3525" t="s">
        <v>503</v>
      </c>
      <c r="Q3525">
        <v>0</v>
      </c>
      <c r="R3525">
        <v>48</v>
      </c>
      <c r="S3525">
        <v>13</v>
      </c>
      <c r="T3525">
        <v>2</v>
      </c>
      <c r="U3525" t="b">
        <v>1</v>
      </c>
    </row>
    <row r="3526" spans="1:21" x14ac:dyDescent="0.25">
      <c r="A3526" t="s">
        <v>4968</v>
      </c>
      <c r="B3526" t="s">
        <v>4967</v>
      </c>
      <c r="C3526">
        <v>18</v>
      </c>
      <c r="D3526">
        <v>2</v>
      </c>
      <c r="E3526">
        <v>13</v>
      </c>
      <c r="F3526" s="1">
        <v>41323</v>
      </c>
      <c r="G3526" t="s">
        <v>285</v>
      </c>
      <c r="H3526" t="s">
        <v>120</v>
      </c>
      <c r="I3526" t="s">
        <v>1582</v>
      </c>
      <c r="J3526" t="s">
        <v>4969</v>
      </c>
      <c r="K3526" t="s">
        <v>47</v>
      </c>
      <c r="L3526" t="s">
        <v>70</v>
      </c>
      <c r="M3526" t="s">
        <v>38</v>
      </c>
      <c r="N3526" t="s">
        <v>28</v>
      </c>
      <c r="O3526" t="s">
        <v>48</v>
      </c>
      <c r="P3526" t="s">
        <v>662</v>
      </c>
      <c r="Q3526">
        <v>0</v>
      </c>
      <c r="R3526">
        <v>161</v>
      </c>
      <c r="S3526">
        <v>40</v>
      </c>
      <c r="T3526">
        <v>3</v>
      </c>
      <c r="U3526" t="b">
        <v>0</v>
      </c>
    </row>
    <row r="3527" spans="1:21" x14ac:dyDescent="0.25">
      <c r="A3527" t="s">
        <v>4968</v>
      </c>
      <c r="B3527" t="s">
        <v>4967</v>
      </c>
      <c r="C3527">
        <v>18</v>
      </c>
      <c r="D3527">
        <v>2</v>
      </c>
      <c r="E3527">
        <v>13</v>
      </c>
      <c r="F3527" s="1">
        <v>41323</v>
      </c>
      <c r="G3527" t="s">
        <v>285</v>
      </c>
      <c r="H3527" t="s">
        <v>120</v>
      </c>
      <c r="I3527" t="s">
        <v>1582</v>
      </c>
      <c r="J3527" t="s">
        <v>4969</v>
      </c>
      <c r="K3527" t="s">
        <v>47</v>
      </c>
      <c r="L3527" t="s">
        <v>70</v>
      </c>
      <c r="M3527" t="s">
        <v>38</v>
      </c>
      <c r="N3527" t="s">
        <v>28</v>
      </c>
      <c r="O3527" t="s">
        <v>39</v>
      </c>
      <c r="P3527" t="s">
        <v>1707</v>
      </c>
      <c r="Q3527">
        <v>0</v>
      </c>
      <c r="R3527">
        <v>34</v>
      </c>
      <c r="S3527">
        <v>9</v>
      </c>
      <c r="T3527">
        <v>3</v>
      </c>
      <c r="U3527" t="b">
        <v>1</v>
      </c>
    </row>
    <row r="3528" spans="1:21" x14ac:dyDescent="0.25">
      <c r="A3528" t="s">
        <v>4968</v>
      </c>
      <c r="B3528" t="s">
        <v>4967</v>
      </c>
      <c r="C3528">
        <v>18</v>
      </c>
      <c r="D3528">
        <v>2</v>
      </c>
      <c r="E3528">
        <v>13</v>
      </c>
      <c r="F3528" s="1">
        <v>41323</v>
      </c>
      <c r="G3528" t="s">
        <v>285</v>
      </c>
      <c r="H3528" t="s">
        <v>120</v>
      </c>
      <c r="I3528" t="s">
        <v>1582</v>
      </c>
      <c r="J3528" t="s">
        <v>4969</v>
      </c>
      <c r="K3528" t="s">
        <v>47</v>
      </c>
      <c r="L3528" t="s">
        <v>70</v>
      </c>
      <c r="M3528" t="s">
        <v>38</v>
      </c>
      <c r="N3528" t="s">
        <v>56</v>
      </c>
      <c r="O3528" t="s">
        <v>81</v>
      </c>
      <c r="P3528" t="s">
        <v>218</v>
      </c>
      <c r="Q3528">
        <v>0</v>
      </c>
      <c r="R3528">
        <v>1026</v>
      </c>
      <c r="S3528">
        <v>482</v>
      </c>
      <c r="T3528">
        <v>4</v>
      </c>
      <c r="U3528" t="b">
        <v>0</v>
      </c>
    </row>
    <row r="3529" spans="1:21" x14ac:dyDescent="0.25">
      <c r="A3529" t="s">
        <v>4968</v>
      </c>
      <c r="B3529" t="s">
        <v>4967</v>
      </c>
      <c r="C3529">
        <v>18</v>
      </c>
      <c r="D3529">
        <v>2</v>
      </c>
      <c r="E3529">
        <v>13</v>
      </c>
      <c r="F3529" s="1">
        <v>41323</v>
      </c>
      <c r="G3529" t="s">
        <v>285</v>
      </c>
      <c r="H3529" t="s">
        <v>120</v>
      </c>
      <c r="I3529" t="s">
        <v>1582</v>
      </c>
      <c r="J3529" t="s">
        <v>4969</v>
      </c>
      <c r="K3529" t="s">
        <v>47</v>
      </c>
      <c r="L3529" t="s">
        <v>70</v>
      </c>
      <c r="M3529" t="s">
        <v>38</v>
      </c>
      <c r="N3529" t="s">
        <v>56</v>
      </c>
      <c r="O3529" t="s">
        <v>185</v>
      </c>
      <c r="P3529" t="s">
        <v>3575</v>
      </c>
      <c r="Q3529">
        <v>0</v>
      </c>
      <c r="R3529">
        <v>2880</v>
      </c>
      <c r="S3529">
        <v>1296</v>
      </c>
      <c r="T3529">
        <v>9</v>
      </c>
      <c r="U3529" t="b">
        <v>1</v>
      </c>
    </row>
    <row r="3530" spans="1:21" x14ac:dyDescent="0.25">
      <c r="A3530" t="s">
        <v>4970</v>
      </c>
      <c r="B3530" t="s">
        <v>4967</v>
      </c>
      <c r="C3530">
        <v>18</v>
      </c>
      <c r="D3530">
        <v>2</v>
      </c>
      <c r="E3530">
        <v>13</v>
      </c>
      <c r="F3530" s="1">
        <v>41323</v>
      </c>
      <c r="G3530" t="s">
        <v>634</v>
      </c>
      <c r="H3530" t="s">
        <v>61</v>
      </c>
      <c r="I3530" t="s">
        <v>108</v>
      </c>
      <c r="J3530" t="s">
        <v>938</v>
      </c>
      <c r="K3530" t="s">
        <v>36</v>
      </c>
      <c r="L3530" t="s">
        <v>37</v>
      </c>
      <c r="M3530" t="s">
        <v>27</v>
      </c>
      <c r="N3530" t="s">
        <v>28</v>
      </c>
      <c r="O3530" t="s">
        <v>39</v>
      </c>
      <c r="P3530" t="s">
        <v>231</v>
      </c>
      <c r="Q3530">
        <v>0</v>
      </c>
      <c r="R3530">
        <v>103</v>
      </c>
      <c r="S3530">
        <v>26</v>
      </c>
      <c r="T3530">
        <v>2</v>
      </c>
      <c r="U3530" t="b">
        <v>1</v>
      </c>
    </row>
    <row r="3531" spans="1:21" x14ac:dyDescent="0.25">
      <c r="A3531" t="s">
        <v>4970</v>
      </c>
      <c r="B3531" t="s">
        <v>4967</v>
      </c>
      <c r="C3531">
        <v>18</v>
      </c>
      <c r="D3531">
        <v>2</v>
      </c>
      <c r="E3531">
        <v>13</v>
      </c>
      <c r="F3531" s="1">
        <v>41323</v>
      </c>
      <c r="G3531" t="s">
        <v>634</v>
      </c>
      <c r="H3531" t="s">
        <v>61</v>
      </c>
      <c r="I3531" t="s">
        <v>108</v>
      </c>
      <c r="J3531" t="s">
        <v>938</v>
      </c>
      <c r="K3531" t="s">
        <v>36</v>
      </c>
      <c r="L3531" t="s">
        <v>37</v>
      </c>
      <c r="M3531" t="s">
        <v>27</v>
      </c>
      <c r="N3531" t="s">
        <v>28</v>
      </c>
      <c r="O3531" t="s">
        <v>39</v>
      </c>
      <c r="P3531" t="s">
        <v>2213</v>
      </c>
      <c r="Q3531">
        <v>0</v>
      </c>
      <c r="R3531">
        <v>24</v>
      </c>
      <c r="S3531">
        <v>2</v>
      </c>
      <c r="T3531">
        <v>4</v>
      </c>
      <c r="U3531" t="b">
        <v>1</v>
      </c>
    </row>
    <row r="3532" spans="1:21" x14ac:dyDescent="0.25">
      <c r="A3532" t="s">
        <v>4970</v>
      </c>
      <c r="B3532" t="s">
        <v>4967</v>
      </c>
      <c r="C3532">
        <v>18</v>
      </c>
      <c r="D3532">
        <v>2</v>
      </c>
      <c r="E3532">
        <v>13</v>
      </c>
      <c r="F3532" s="1">
        <v>41323</v>
      </c>
      <c r="G3532" t="s">
        <v>634</v>
      </c>
      <c r="H3532" t="s">
        <v>61</v>
      </c>
      <c r="I3532" t="s">
        <v>108</v>
      </c>
      <c r="J3532" t="s">
        <v>938</v>
      </c>
      <c r="K3532" t="s">
        <v>36</v>
      </c>
      <c r="L3532" t="s">
        <v>37</v>
      </c>
      <c r="M3532" t="s">
        <v>27</v>
      </c>
      <c r="N3532" t="s">
        <v>28</v>
      </c>
      <c r="O3532" t="s">
        <v>111</v>
      </c>
      <c r="P3532" t="s">
        <v>2509</v>
      </c>
      <c r="Q3532">
        <v>0</v>
      </c>
      <c r="R3532">
        <v>101</v>
      </c>
      <c r="S3532">
        <v>48</v>
      </c>
      <c r="T3532">
        <v>5</v>
      </c>
      <c r="U3532" t="b">
        <v>1</v>
      </c>
    </row>
    <row r="3533" spans="1:21" x14ac:dyDescent="0.25">
      <c r="A3533" t="s">
        <v>4970</v>
      </c>
      <c r="B3533" t="s">
        <v>4967</v>
      </c>
      <c r="C3533">
        <v>18</v>
      </c>
      <c r="D3533">
        <v>2</v>
      </c>
      <c r="E3533">
        <v>13</v>
      </c>
      <c r="F3533" s="1">
        <v>41323</v>
      </c>
      <c r="G3533" t="s">
        <v>634</v>
      </c>
      <c r="H3533" t="s">
        <v>61</v>
      </c>
      <c r="I3533" t="s">
        <v>108</v>
      </c>
      <c r="J3533" t="s">
        <v>938</v>
      </c>
      <c r="K3533" t="s">
        <v>36</v>
      </c>
      <c r="L3533" t="s">
        <v>37</v>
      </c>
      <c r="M3533" t="s">
        <v>27</v>
      </c>
      <c r="N3533" t="s">
        <v>28</v>
      </c>
      <c r="O3533" t="s">
        <v>54</v>
      </c>
      <c r="P3533" t="s">
        <v>2577</v>
      </c>
      <c r="Q3533">
        <v>0</v>
      </c>
      <c r="R3533">
        <v>389</v>
      </c>
      <c r="S3533">
        <v>99</v>
      </c>
      <c r="T3533">
        <v>9</v>
      </c>
      <c r="U3533" t="b">
        <v>1</v>
      </c>
    </row>
    <row r="3534" spans="1:21" x14ac:dyDescent="0.25">
      <c r="A3534" t="s">
        <v>4971</v>
      </c>
      <c r="B3534" t="s">
        <v>4967</v>
      </c>
      <c r="C3534">
        <v>18</v>
      </c>
      <c r="D3534">
        <v>2</v>
      </c>
      <c r="E3534">
        <v>13</v>
      </c>
      <c r="F3534" s="1">
        <v>41323</v>
      </c>
      <c r="G3534" t="s">
        <v>963</v>
      </c>
      <c r="H3534" t="s">
        <v>61</v>
      </c>
      <c r="I3534" t="s">
        <v>115</v>
      </c>
      <c r="J3534" t="s">
        <v>116</v>
      </c>
      <c r="K3534" t="s">
        <v>36</v>
      </c>
      <c r="L3534" t="s">
        <v>70</v>
      </c>
      <c r="M3534" t="s">
        <v>38</v>
      </c>
      <c r="N3534" t="s">
        <v>28</v>
      </c>
      <c r="O3534" t="s">
        <v>39</v>
      </c>
      <c r="P3534" t="s">
        <v>3271</v>
      </c>
      <c r="Q3534">
        <v>0</v>
      </c>
      <c r="R3534">
        <v>56</v>
      </c>
      <c r="S3534">
        <v>6</v>
      </c>
      <c r="T3534">
        <v>14</v>
      </c>
      <c r="U3534" t="b">
        <v>0</v>
      </c>
    </row>
    <row r="3535" spans="1:21" x14ac:dyDescent="0.25">
      <c r="A3535" t="s">
        <v>4971</v>
      </c>
      <c r="B3535" t="s">
        <v>4967</v>
      </c>
      <c r="C3535">
        <v>18</v>
      </c>
      <c r="D3535">
        <v>2</v>
      </c>
      <c r="E3535">
        <v>13</v>
      </c>
      <c r="F3535" s="1">
        <v>41323</v>
      </c>
      <c r="G3535" t="s">
        <v>963</v>
      </c>
      <c r="H3535" t="s">
        <v>61</v>
      </c>
      <c r="I3535" t="s">
        <v>115</v>
      </c>
      <c r="J3535" t="s">
        <v>116</v>
      </c>
      <c r="K3535" t="s">
        <v>36</v>
      </c>
      <c r="L3535" t="s">
        <v>70</v>
      </c>
      <c r="M3535" t="s">
        <v>38</v>
      </c>
      <c r="N3535" t="s">
        <v>56</v>
      </c>
      <c r="O3535" t="s">
        <v>81</v>
      </c>
      <c r="P3535" t="s">
        <v>4972</v>
      </c>
      <c r="Q3535">
        <v>0</v>
      </c>
      <c r="R3535">
        <v>80</v>
      </c>
      <c r="S3535">
        <v>2</v>
      </c>
      <c r="T3535">
        <v>2</v>
      </c>
      <c r="U3535" t="b">
        <v>0</v>
      </c>
    </row>
    <row r="3536" spans="1:21" x14ac:dyDescent="0.25">
      <c r="A3536" t="s">
        <v>4973</v>
      </c>
      <c r="B3536" t="s">
        <v>4974</v>
      </c>
      <c r="C3536">
        <v>19</v>
      </c>
      <c r="D3536">
        <v>2</v>
      </c>
      <c r="E3536">
        <v>13</v>
      </c>
      <c r="F3536" s="1">
        <v>41324</v>
      </c>
      <c r="G3536" t="s">
        <v>1990</v>
      </c>
      <c r="H3536" t="s">
        <v>67</v>
      </c>
      <c r="I3536" t="s">
        <v>68</v>
      </c>
      <c r="J3536" t="s">
        <v>555</v>
      </c>
      <c r="K3536" t="s">
        <v>25</v>
      </c>
      <c r="L3536" t="s">
        <v>70</v>
      </c>
      <c r="M3536" t="s">
        <v>27</v>
      </c>
      <c r="N3536" t="s">
        <v>28</v>
      </c>
      <c r="O3536" t="s">
        <v>111</v>
      </c>
      <c r="P3536" t="s">
        <v>2843</v>
      </c>
      <c r="Q3536">
        <v>0</v>
      </c>
      <c r="R3536">
        <v>142</v>
      </c>
      <c r="S3536">
        <v>70</v>
      </c>
      <c r="T3536">
        <v>5</v>
      </c>
      <c r="U3536" t="b">
        <v>0</v>
      </c>
    </row>
    <row r="3537" spans="1:21" x14ac:dyDescent="0.25">
      <c r="A3537" t="s">
        <v>4973</v>
      </c>
      <c r="B3537" t="s">
        <v>4974</v>
      </c>
      <c r="C3537">
        <v>19</v>
      </c>
      <c r="D3537">
        <v>2</v>
      </c>
      <c r="E3537">
        <v>13</v>
      </c>
      <c r="F3537" s="1">
        <v>41324</v>
      </c>
      <c r="G3537" t="s">
        <v>1990</v>
      </c>
      <c r="H3537" t="s">
        <v>67</v>
      </c>
      <c r="I3537" t="s">
        <v>68</v>
      </c>
      <c r="J3537" t="s">
        <v>555</v>
      </c>
      <c r="K3537" t="s">
        <v>25</v>
      </c>
      <c r="L3537" t="s">
        <v>70</v>
      </c>
      <c r="M3537" t="s">
        <v>27</v>
      </c>
      <c r="N3537" t="s">
        <v>28</v>
      </c>
      <c r="O3537" t="s">
        <v>183</v>
      </c>
      <c r="P3537" t="s">
        <v>317</v>
      </c>
      <c r="Q3537">
        <v>0</v>
      </c>
      <c r="R3537">
        <v>72</v>
      </c>
      <c r="S3537">
        <v>16</v>
      </c>
      <c r="T3537">
        <v>3</v>
      </c>
      <c r="U3537" t="b">
        <v>0</v>
      </c>
    </row>
    <row r="3538" spans="1:21" x14ac:dyDescent="0.25">
      <c r="A3538" t="s">
        <v>4975</v>
      </c>
      <c r="B3538" t="s">
        <v>4974</v>
      </c>
      <c r="C3538">
        <v>19</v>
      </c>
      <c r="D3538">
        <v>2</v>
      </c>
      <c r="E3538">
        <v>13</v>
      </c>
      <c r="F3538" s="1">
        <v>41324</v>
      </c>
      <c r="G3538" t="s">
        <v>2130</v>
      </c>
      <c r="H3538" t="s">
        <v>61</v>
      </c>
      <c r="I3538" t="s">
        <v>326</v>
      </c>
      <c r="J3538" t="s">
        <v>327</v>
      </c>
      <c r="K3538" t="s">
        <v>36</v>
      </c>
      <c r="L3538" t="s">
        <v>26</v>
      </c>
      <c r="M3538" t="s">
        <v>38</v>
      </c>
      <c r="N3538" t="s">
        <v>28</v>
      </c>
      <c r="O3538" t="s">
        <v>29</v>
      </c>
      <c r="P3538" t="s">
        <v>3670</v>
      </c>
      <c r="Q3538">
        <v>0</v>
      </c>
      <c r="R3538">
        <v>119</v>
      </c>
      <c r="S3538">
        <v>53</v>
      </c>
      <c r="T3538">
        <v>5</v>
      </c>
      <c r="U3538" t="b">
        <v>1</v>
      </c>
    </row>
    <row r="3539" spans="1:21" x14ac:dyDescent="0.25">
      <c r="A3539" t="s">
        <v>4975</v>
      </c>
      <c r="B3539" t="s">
        <v>4974</v>
      </c>
      <c r="C3539">
        <v>19</v>
      </c>
      <c r="D3539">
        <v>2</v>
      </c>
      <c r="E3539">
        <v>13</v>
      </c>
      <c r="F3539" s="1">
        <v>41324</v>
      </c>
      <c r="G3539" t="s">
        <v>2130</v>
      </c>
      <c r="H3539" t="s">
        <v>61</v>
      </c>
      <c r="I3539" t="s">
        <v>326</v>
      </c>
      <c r="J3539" t="s">
        <v>327</v>
      </c>
      <c r="K3539" t="s">
        <v>36</v>
      </c>
      <c r="L3539" t="s">
        <v>26</v>
      </c>
      <c r="M3539" t="s">
        <v>38</v>
      </c>
      <c r="N3539" t="s">
        <v>28</v>
      </c>
      <c r="O3539" t="s">
        <v>54</v>
      </c>
      <c r="P3539" t="s">
        <v>2581</v>
      </c>
      <c r="Q3539">
        <v>0</v>
      </c>
      <c r="R3539">
        <v>891</v>
      </c>
      <c r="S3539">
        <v>0</v>
      </c>
      <c r="T3539">
        <v>5</v>
      </c>
      <c r="U3539" t="b">
        <v>0</v>
      </c>
    </row>
    <row r="3540" spans="1:21" x14ac:dyDescent="0.25">
      <c r="A3540" t="s">
        <v>4975</v>
      </c>
      <c r="B3540" t="s">
        <v>4974</v>
      </c>
      <c r="C3540">
        <v>19</v>
      </c>
      <c r="D3540">
        <v>2</v>
      </c>
      <c r="E3540">
        <v>13</v>
      </c>
      <c r="F3540" s="1">
        <v>41324</v>
      </c>
      <c r="G3540" t="s">
        <v>2130</v>
      </c>
      <c r="H3540" t="s">
        <v>61</v>
      </c>
      <c r="I3540" t="s">
        <v>326</v>
      </c>
      <c r="J3540" t="s">
        <v>327</v>
      </c>
      <c r="K3540" t="s">
        <v>36</v>
      </c>
      <c r="L3540" t="s">
        <v>26</v>
      </c>
      <c r="M3540" t="s">
        <v>38</v>
      </c>
      <c r="N3540" t="s">
        <v>56</v>
      </c>
      <c r="O3540" t="s">
        <v>185</v>
      </c>
      <c r="P3540" t="s">
        <v>2019</v>
      </c>
      <c r="Q3540">
        <v>0</v>
      </c>
      <c r="R3540">
        <v>328</v>
      </c>
      <c r="S3540">
        <v>35</v>
      </c>
      <c r="T3540">
        <v>2</v>
      </c>
      <c r="U3540" t="b">
        <v>1</v>
      </c>
    </row>
    <row r="3541" spans="1:21" x14ac:dyDescent="0.25">
      <c r="A3541" t="s">
        <v>4975</v>
      </c>
      <c r="B3541" t="s">
        <v>4974</v>
      </c>
      <c r="C3541">
        <v>19</v>
      </c>
      <c r="D3541">
        <v>2</v>
      </c>
      <c r="E3541">
        <v>13</v>
      </c>
      <c r="F3541" s="1">
        <v>41324</v>
      </c>
      <c r="G3541" t="s">
        <v>2130</v>
      </c>
      <c r="H3541" t="s">
        <v>61</v>
      </c>
      <c r="I3541" t="s">
        <v>326</v>
      </c>
      <c r="J3541" t="s">
        <v>327</v>
      </c>
      <c r="K3541" t="s">
        <v>36</v>
      </c>
      <c r="L3541" t="s">
        <v>26</v>
      </c>
      <c r="M3541" t="s">
        <v>38</v>
      </c>
      <c r="N3541" t="s">
        <v>56</v>
      </c>
      <c r="O3541" t="s">
        <v>185</v>
      </c>
      <c r="P3541" t="s">
        <v>4976</v>
      </c>
      <c r="Q3541">
        <v>0</v>
      </c>
      <c r="R3541">
        <v>328</v>
      </c>
      <c r="S3541">
        <v>15</v>
      </c>
      <c r="T3541">
        <v>2</v>
      </c>
      <c r="U3541" t="b">
        <v>0</v>
      </c>
    </row>
    <row r="3542" spans="1:21" x14ac:dyDescent="0.25">
      <c r="A3542" t="s">
        <v>4977</v>
      </c>
      <c r="B3542" t="s">
        <v>4974</v>
      </c>
      <c r="C3542">
        <v>19</v>
      </c>
      <c r="D3542">
        <v>2</v>
      </c>
      <c r="E3542">
        <v>13</v>
      </c>
      <c r="F3542" s="1">
        <v>41324</v>
      </c>
      <c r="G3542" t="s">
        <v>119</v>
      </c>
      <c r="H3542" t="s">
        <v>61</v>
      </c>
      <c r="I3542" t="s">
        <v>450</v>
      </c>
      <c r="J3542" t="s">
        <v>489</v>
      </c>
      <c r="K3542" t="s">
        <v>36</v>
      </c>
      <c r="L3542" t="s">
        <v>26</v>
      </c>
      <c r="M3542" t="s">
        <v>38</v>
      </c>
      <c r="N3542" t="s">
        <v>28</v>
      </c>
      <c r="O3542" t="s">
        <v>48</v>
      </c>
      <c r="P3542" t="s">
        <v>881</v>
      </c>
      <c r="Q3542">
        <v>0</v>
      </c>
      <c r="R3542">
        <v>60</v>
      </c>
      <c r="S3542">
        <v>22</v>
      </c>
      <c r="T3542">
        <v>4</v>
      </c>
      <c r="U3542" t="b">
        <v>1</v>
      </c>
    </row>
    <row r="3543" spans="1:21" x14ac:dyDescent="0.25">
      <c r="A3543" t="s">
        <v>4977</v>
      </c>
      <c r="B3543" t="s">
        <v>4974</v>
      </c>
      <c r="C3543">
        <v>19</v>
      </c>
      <c r="D3543">
        <v>2</v>
      </c>
      <c r="E3543">
        <v>13</v>
      </c>
      <c r="F3543" s="1">
        <v>41324</v>
      </c>
      <c r="G3543" t="s">
        <v>119</v>
      </c>
      <c r="H3543" t="s">
        <v>61</v>
      </c>
      <c r="I3543" t="s">
        <v>450</v>
      </c>
      <c r="J3543" t="s">
        <v>489</v>
      </c>
      <c r="K3543" t="s">
        <v>36</v>
      </c>
      <c r="L3543" t="s">
        <v>26</v>
      </c>
      <c r="M3543" t="s">
        <v>38</v>
      </c>
      <c r="N3543" t="s">
        <v>56</v>
      </c>
      <c r="O3543" t="s">
        <v>57</v>
      </c>
      <c r="P3543" t="s">
        <v>1773</v>
      </c>
      <c r="Q3543">
        <v>0</v>
      </c>
      <c r="R3543">
        <v>262</v>
      </c>
      <c r="S3543">
        <v>-12</v>
      </c>
      <c r="T3543">
        <v>1</v>
      </c>
      <c r="U3543" t="b">
        <v>1</v>
      </c>
    </row>
    <row r="3544" spans="1:21" x14ac:dyDescent="0.25">
      <c r="A3544" t="s">
        <v>4977</v>
      </c>
      <c r="B3544" t="s">
        <v>4974</v>
      </c>
      <c r="C3544">
        <v>19</v>
      </c>
      <c r="D3544">
        <v>2</v>
      </c>
      <c r="E3544">
        <v>13</v>
      </c>
      <c r="F3544" s="1">
        <v>41324</v>
      </c>
      <c r="G3544" t="s">
        <v>119</v>
      </c>
      <c r="H3544" t="s">
        <v>61</v>
      </c>
      <c r="I3544" t="s">
        <v>450</v>
      </c>
      <c r="J3544" t="s">
        <v>489</v>
      </c>
      <c r="K3544" t="s">
        <v>36</v>
      </c>
      <c r="L3544" t="s">
        <v>26</v>
      </c>
      <c r="M3544" t="s">
        <v>38</v>
      </c>
      <c r="N3544" t="s">
        <v>56</v>
      </c>
      <c r="O3544" t="s">
        <v>57</v>
      </c>
      <c r="P3544" t="s">
        <v>3687</v>
      </c>
      <c r="Q3544">
        <v>0</v>
      </c>
      <c r="R3544">
        <v>448</v>
      </c>
      <c r="S3544">
        <v>-53</v>
      </c>
      <c r="T3544">
        <v>3</v>
      </c>
      <c r="U3544" t="b">
        <v>0</v>
      </c>
    </row>
    <row r="3545" spans="1:21" x14ac:dyDescent="0.25">
      <c r="A3545" t="s">
        <v>4978</v>
      </c>
      <c r="B3545" t="s">
        <v>4979</v>
      </c>
      <c r="C3545">
        <v>20</v>
      </c>
      <c r="D3545">
        <v>2</v>
      </c>
      <c r="E3545">
        <v>12</v>
      </c>
      <c r="F3545" s="1">
        <v>40959</v>
      </c>
      <c r="G3545" t="s">
        <v>4099</v>
      </c>
      <c r="H3545" t="s">
        <v>61</v>
      </c>
      <c r="I3545" t="s">
        <v>491</v>
      </c>
      <c r="J3545" t="s">
        <v>492</v>
      </c>
      <c r="K3545" t="s">
        <v>36</v>
      </c>
      <c r="L3545" t="s">
        <v>37</v>
      </c>
      <c r="M3545" t="s">
        <v>27</v>
      </c>
      <c r="N3545" t="s">
        <v>28</v>
      </c>
      <c r="O3545" t="s">
        <v>39</v>
      </c>
      <c r="P3545" t="s">
        <v>2102</v>
      </c>
      <c r="Q3545">
        <v>0</v>
      </c>
      <c r="R3545">
        <v>100</v>
      </c>
      <c r="S3545">
        <v>21</v>
      </c>
      <c r="T3545">
        <v>2</v>
      </c>
      <c r="U3545" t="b">
        <v>1</v>
      </c>
    </row>
    <row r="3546" spans="1:21" x14ac:dyDescent="0.25">
      <c r="A3546" t="s">
        <v>4978</v>
      </c>
      <c r="B3546" t="s">
        <v>4979</v>
      </c>
      <c r="C3546">
        <v>20</v>
      </c>
      <c r="D3546">
        <v>2</v>
      </c>
      <c r="E3546">
        <v>12</v>
      </c>
      <c r="F3546" s="1">
        <v>40959</v>
      </c>
      <c r="G3546" t="s">
        <v>4099</v>
      </c>
      <c r="H3546" t="s">
        <v>61</v>
      </c>
      <c r="I3546" t="s">
        <v>491</v>
      </c>
      <c r="J3546" t="s">
        <v>492</v>
      </c>
      <c r="K3546" t="s">
        <v>36</v>
      </c>
      <c r="L3546" t="s">
        <v>37</v>
      </c>
      <c r="M3546" t="s">
        <v>27</v>
      </c>
      <c r="N3546" t="s">
        <v>28</v>
      </c>
      <c r="O3546" t="s">
        <v>39</v>
      </c>
      <c r="P3546" t="s">
        <v>2480</v>
      </c>
      <c r="Q3546">
        <v>0</v>
      </c>
      <c r="R3546">
        <v>92</v>
      </c>
      <c r="S3546">
        <v>26</v>
      </c>
      <c r="T3546">
        <v>3</v>
      </c>
      <c r="U3546" t="b">
        <v>0</v>
      </c>
    </row>
    <row r="3547" spans="1:21" x14ac:dyDescent="0.25">
      <c r="A3547" t="s">
        <v>4980</v>
      </c>
      <c r="B3547" t="s">
        <v>4981</v>
      </c>
      <c r="C3547">
        <v>20</v>
      </c>
      <c r="D3547">
        <v>2</v>
      </c>
      <c r="E3547">
        <v>13</v>
      </c>
      <c r="F3547" s="1">
        <v>41325</v>
      </c>
      <c r="G3547" t="s">
        <v>4641</v>
      </c>
      <c r="H3547" t="s">
        <v>61</v>
      </c>
      <c r="I3547" t="s">
        <v>115</v>
      </c>
      <c r="J3547" t="s">
        <v>2016</v>
      </c>
      <c r="K3547" t="s">
        <v>36</v>
      </c>
      <c r="L3547" t="s">
        <v>37</v>
      </c>
      <c r="M3547" t="s">
        <v>38</v>
      </c>
      <c r="N3547" t="s">
        <v>28</v>
      </c>
      <c r="O3547" t="s">
        <v>48</v>
      </c>
      <c r="P3547" t="s">
        <v>970</v>
      </c>
      <c r="Q3547">
        <v>0</v>
      </c>
      <c r="R3547">
        <v>97</v>
      </c>
      <c r="S3547">
        <v>37</v>
      </c>
      <c r="T3547">
        <v>3</v>
      </c>
      <c r="U3547" t="b">
        <v>0</v>
      </c>
    </row>
    <row r="3548" spans="1:21" x14ac:dyDescent="0.25">
      <c r="A3548" t="s">
        <v>4980</v>
      </c>
      <c r="B3548" t="s">
        <v>4981</v>
      </c>
      <c r="C3548">
        <v>20</v>
      </c>
      <c r="D3548">
        <v>2</v>
      </c>
      <c r="E3548">
        <v>13</v>
      </c>
      <c r="F3548" s="1">
        <v>41325</v>
      </c>
      <c r="G3548" t="s">
        <v>4641</v>
      </c>
      <c r="H3548" t="s">
        <v>61</v>
      </c>
      <c r="I3548" t="s">
        <v>115</v>
      </c>
      <c r="J3548" t="s">
        <v>2016</v>
      </c>
      <c r="K3548" t="s">
        <v>36</v>
      </c>
      <c r="L3548" t="s">
        <v>37</v>
      </c>
      <c r="M3548" t="s">
        <v>38</v>
      </c>
      <c r="N3548" t="s">
        <v>28</v>
      </c>
      <c r="O3548" t="s">
        <v>48</v>
      </c>
      <c r="P3548" t="s">
        <v>601</v>
      </c>
      <c r="Q3548">
        <v>0</v>
      </c>
      <c r="R3548">
        <v>54</v>
      </c>
      <c r="S3548">
        <v>4</v>
      </c>
      <c r="T3548">
        <v>3</v>
      </c>
      <c r="U3548" t="b">
        <v>0</v>
      </c>
    </row>
    <row r="3549" spans="1:21" x14ac:dyDescent="0.25">
      <c r="A3549" t="s">
        <v>4980</v>
      </c>
      <c r="B3549" t="s">
        <v>4981</v>
      </c>
      <c r="C3549">
        <v>20</v>
      </c>
      <c r="D3549">
        <v>2</v>
      </c>
      <c r="E3549">
        <v>13</v>
      </c>
      <c r="F3549" s="1">
        <v>41325</v>
      </c>
      <c r="G3549" t="s">
        <v>4641</v>
      </c>
      <c r="H3549" t="s">
        <v>61</v>
      </c>
      <c r="I3549" t="s">
        <v>115</v>
      </c>
      <c r="J3549" t="s">
        <v>2016</v>
      </c>
      <c r="K3549" t="s">
        <v>36</v>
      </c>
      <c r="L3549" t="s">
        <v>37</v>
      </c>
      <c r="M3549" t="s">
        <v>38</v>
      </c>
      <c r="N3549" t="s">
        <v>28</v>
      </c>
      <c r="O3549" t="s">
        <v>151</v>
      </c>
      <c r="P3549" t="s">
        <v>462</v>
      </c>
      <c r="Q3549">
        <v>0</v>
      </c>
      <c r="R3549">
        <v>48</v>
      </c>
      <c r="S3549">
        <v>5</v>
      </c>
      <c r="T3549">
        <v>3</v>
      </c>
      <c r="U3549" t="b">
        <v>1</v>
      </c>
    </row>
    <row r="3550" spans="1:21" x14ac:dyDescent="0.25">
      <c r="A3550" t="s">
        <v>4980</v>
      </c>
      <c r="B3550" t="s">
        <v>4981</v>
      </c>
      <c r="C3550">
        <v>20</v>
      </c>
      <c r="D3550">
        <v>2</v>
      </c>
      <c r="E3550">
        <v>13</v>
      </c>
      <c r="F3550" s="1">
        <v>41325</v>
      </c>
      <c r="G3550" t="s">
        <v>4641</v>
      </c>
      <c r="H3550" t="s">
        <v>61</v>
      </c>
      <c r="I3550" t="s">
        <v>115</v>
      </c>
      <c r="J3550" t="s">
        <v>2016</v>
      </c>
      <c r="K3550" t="s">
        <v>36</v>
      </c>
      <c r="L3550" t="s">
        <v>37</v>
      </c>
      <c r="M3550" t="s">
        <v>38</v>
      </c>
      <c r="N3550" t="s">
        <v>56</v>
      </c>
      <c r="O3550" t="s">
        <v>81</v>
      </c>
      <c r="P3550" t="s">
        <v>698</v>
      </c>
      <c r="Q3550">
        <v>0</v>
      </c>
      <c r="R3550">
        <v>154</v>
      </c>
      <c r="S3550">
        <v>46</v>
      </c>
      <c r="T3550">
        <v>5</v>
      </c>
      <c r="U3550" t="b">
        <v>1</v>
      </c>
    </row>
    <row r="3551" spans="1:21" x14ac:dyDescent="0.25">
      <c r="A3551" t="s">
        <v>4980</v>
      </c>
      <c r="B3551" t="s">
        <v>4981</v>
      </c>
      <c r="C3551">
        <v>20</v>
      </c>
      <c r="D3551">
        <v>2</v>
      </c>
      <c r="E3551">
        <v>13</v>
      </c>
      <c r="F3551" s="1">
        <v>41325</v>
      </c>
      <c r="G3551" t="s">
        <v>4641</v>
      </c>
      <c r="H3551" t="s">
        <v>61</v>
      </c>
      <c r="I3551" t="s">
        <v>115</v>
      </c>
      <c r="J3551" t="s">
        <v>2016</v>
      </c>
      <c r="K3551" t="s">
        <v>36</v>
      </c>
      <c r="L3551" t="s">
        <v>37</v>
      </c>
      <c r="M3551" t="s">
        <v>38</v>
      </c>
      <c r="N3551" t="s">
        <v>56</v>
      </c>
      <c r="O3551" t="s">
        <v>104</v>
      </c>
      <c r="P3551" t="s">
        <v>541</v>
      </c>
      <c r="Q3551">
        <v>0</v>
      </c>
      <c r="R3551">
        <v>419</v>
      </c>
      <c r="S3551">
        <v>-44</v>
      </c>
      <c r="T3551">
        <v>4</v>
      </c>
      <c r="U3551" t="b">
        <v>0</v>
      </c>
    </row>
    <row r="3552" spans="1:21" x14ac:dyDescent="0.25">
      <c r="A3552" t="s">
        <v>4982</v>
      </c>
      <c r="B3552" t="s">
        <v>4981</v>
      </c>
      <c r="C3552">
        <v>20</v>
      </c>
      <c r="D3552">
        <v>2</v>
      </c>
      <c r="E3552">
        <v>13</v>
      </c>
      <c r="F3552" s="1">
        <v>41325</v>
      </c>
      <c r="G3552" t="s">
        <v>3547</v>
      </c>
      <c r="H3552" t="s">
        <v>33</v>
      </c>
      <c r="I3552" t="s">
        <v>34</v>
      </c>
      <c r="J3552" t="s">
        <v>3436</v>
      </c>
      <c r="K3552" t="s">
        <v>36</v>
      </c>
      <c r="L3552" t="s">
        <v>70</v>
      </c>
      <c r="M3552" t="s">
        <v>27</v>
      </c>
      <c r="N3552" t="s">
        <v>56</v>
      </c>
      <c r="O3552" t="s">
        <v>185</v>
      </c>
      <c r="P3552" t="s">
        <v>4286</v>
      </c>
      <c r="Q3552">
        <v>0</v>
      </c>
      <c r="R3552">
        <v>1348</v>
      </c>
      <c r="S3552">
        <v>445</v>
      </c>
      <c r="T3552">
        <v>7</v>
      </c>
      <c r="U3552" t="b">
        <v>1</v>
      </c>
    </row>
    <row r="3553" spans="1:21" x14ac:dyDescent="0.25">
      <c r="A3553" t="s">
        <v>4983</v>
      </c>
      <c r="B3553" t="s">
        <v>4984</v>
      </c>
      <c r="C3553">
        <v>20</v>
      </c>
      <c r="D3553">
        <v>2</v>
      </c>
      <c r="E3553">
        <v>14</v>
      </c>
      <c r="F3553" s="1">
        <v>41690</v>
      </c>
      <c r="G3553" t="s">
        <v>279</v>
      </c>
      <c r="H3553" t="s">
        <v>61</v>
      </c>
      <c r="I3553" t="s">
        <v>108</v>
      </c>
      <c r="J3553" t="s">
        <v>2567</v>
      </c>
      <c r="K3553" t="s">
        <v>36</v>
      </c>
      <c r="L3553" t="s">
        <v>37</v>
      </c>
      <c r="M3553" t="s">
        <v>98</v>
      </c>
      <c r="N3553" t="s">
        <v>28</v>
      </c>
      <c r="O3553" t="s">
        <v>48</v>
      </c>
      <c r="P3553" t="s">
        <v>1599</v>
      </c>
      <c r="Q3553">
        <v>0</v>
      </c>
      <c r="R3553">
        <v>85</v>
      </c>
      <c r="S3553">
        <v>2</v>
      </c>
      <c r="T3553">
        <v>6</v>
      </c>
      <c r="U3553" t="b">
        <v>1</v>
      </c>
    </row>
    <row r="3554" spans="1:21" x14ac:dyDescent="0.25">
      <c r="A3554" t="s">
        <v>4983</v>
      </c>
      <c r="B3554" t="s">
        <v>4984</v>
      </c>
      <c r="C3554">
        <v>20</v>
      </c>
      <c r="D3554">
        <v>2</v>
      </c>
      <c r="E3554">
        <v>14</v>
      </c>
      <c r="F3554" s="1">
        <v>41690</v>
      </c>
      <c r="G3554" t="s">
        <v>279</v>
      </c>
      <c r="H3554" t="s">
        <v>61</v>
      </c>
      <c r="I3554" t="s">
        <v>108</v>
      </c>
      <c r="J3554" t="s">
        <v>2567</v>
      </c>
      <c r="K3554" t="s">
        <v>36</v>
      </c>
      <c r="L3554" t="s">
        <v>37</v>
      </c>
      <c r="M3554" t="s">
        <v>98</v>
      </c>
      <c r="N3554" t="s">
        <v>28</v>
      </c>
      <c r="O3554" t="s">
        <v>227</v>
      </c>
      <c r="P3554" t="s">
        <v>3141</v>
      </c>
      <c r="Q3554">
        <v>0</v>
      </c>
      <c r="R3554">
        <v>27</v>
      </c>
      <c r="S3554">
        <v>6</v>
      </c>
      <c r="T3554">
        <v>3</v>
      </c>
      <c r="U3554" t="b">
        <v>0</v>
      </c>
    </row>
    <row r="3555" spans="1:21" x14ac:dyDescent="0.25">
      <c r="A3555" t="s">
        <v>4985</v>
      </c>
      <c r="B3555" t="s">
        <v>4984</v>
      </c>
      <c r="C3555">
        <v>20</v>
      </c>
      <c r="D3555">
        <v>2</v>
      </c>
      <c r="E3555">
        <v>14</v>
      </c>
      <c r="F3555" s="1">
        <v>41690</v>
      </c>
      <c r="G3555" t="s">
        <v>946</v>
      </c>
      <c r="H3555" t="s">
        <v>33</v>
      </c>
      <c r="I3555" t="s">
        <v>313</v>
      </c>
      <c r="J3555" t="s">
        <v>819</v>
      </c>
      <c r="K3555" t="s">
        <v>36</v>
      </c>
      <c r="L3555" t="s">
        <v>37</v>
      </c>
      <c r="M3555" t="s">
        <v>98</v>
      </c>
      <c r="N3555" t="s">
        <v>56</v>
      </c>
      <c r="O3555" t="s">
        <v>81</v>
      </c>
      <c r="P3555" t="s">
        <v>4596</v>
      </c>
      <c r="Q3555">
        <v>0</v>
      </c>
      <c r="R3555">
        <v>82</v>
      </c>
      <c r="S3555">
        <v>8</v>
      </c>
      <c r="T3555">
        <v>3</v>
      </c>
      <c r="U3555" t="b">
        <v>0</v>
      </c>
    </row>
    <row r="3556" spans="1:21" x14ac:dyDescent="0.25">
      <c r="A3556" t="s">
        <v>4986</v>
      </c>
      <c r="B3556" t="s">
        <v>4984</v>
      </c>
      <c r="C3556">
        <v>20</v>
      </c>
      <c r="D3556">
        <v>2</v>
      </c>
      <c r="E3556">
        <v>14</v>
      </c>
      <c r="F3556" s="1">
        <v>41690</v>
      </c>
      <c r="G3556" t="s">
        <v>737</v>
      </c>
      <c r="H3556" t="s">
        <v>44</v>
      </c>
      <c r="I3556" t="s">
        <v>280</v>
      </c>
      <c r="J3556" t="s">
        <v>4987</v>
      </c>
      <c r="K3556" t="s">
        <v>47</v>
      </c>
      <c r="L3556" t="s">
        <v>70</v>
      </c>
      <c r="M3556" t="s">
        <v>38</v>
      </c>
      <c r="N3556" t="s">
        <v>56</v>
      </c>
      <c r="O3556" t="s">
        <v>57</v>
      </c>
      <c r="P3556" t="s">
        <v>1472</v>
      </c>
      <c r="Q3556">
        <v>0</v>
      </c>
      <c r="R3556">
        <v>724</v>
      </c>
      <c r="S3556">
        <v>-447</v>
      </c>
      <c r="T3556">
        <v>4</v>
      </c>
      <c r="U3556" t="b">
        <v>1</v>
      </c>
    </row>
    <row r="3557" spans="1:21" x14ac:dyDescent="0.25">
      <c r="A3557" t="s">
        <v>4988</v>
      </c>
      <c r="B3557" t="s">
        <v>4989</v>
      </c>
      <c r="C3557">
        <v>21</v>
      </c>
      <c r="D3557">
        <v>2</v>
      </c>
      <c r="E3557">
        <v>11</v>
      </c>
      <c r="F3557" s="1">
        <v>40595</v>
      </c>
      <c r="G3557" t="s">
        <v>2370</v>
      </c>
      <c r="H3557" t="s">
        <v>44</v>
      </c>
      <c r="I3557" t="s">
        <v>280</v>
      </c>
      <c r="J3557" t="s">
        <v>281</v>
      </c>
      <c r="K3557" t="s">
        <v>47</v>
      </c>
      <c r="L3557" t="s">
        <v>37</v>
      </c>
      <c r="M3557" t="s">
        <v>38</v>
      </c>
      <c r="N3557" t="s">
        <v>71</v>
      </c>
      <c r="O3557" t="s">
        <v>665</v>
      </c>
      <c r="P3557" t="s">
        <v>3984</v>
      </c>
      <c r="Q3557">
        <v>1</v>
      </c>
      <c r="R3557">
        <v>1003</v>
      </c>
      <c r="S3557">
        <v>-943</v>
      </c>
      <c r="T3557">
        <v>4</v>
      </c>
      <c r="U3557" t="b">
        <v>1</v>
      </c>
    </row>
    <row r="3558" spans="1:21" x14ac:dyDescent="0.25">
      <c r="A3558" t="s">
        <v>4988</v>
      </c>
      <c r="B3558" t="s">
        <v>4989</v>
      </c>
      <c r="C3558">
        <v>21</v>
      </c>
      <c r="D3558">
        <v>2</v>
      </c>
      <c r="E3558">
        <v>11</v>
      </c>
      <c r="F3558" s="1">
        <v>40595</v>
      </c>
      <c r="G3558" t="s">
        <v>2370</v>
      </c>
      <c r="H3558" t="s">
        <v>44</v>
      </c>
      <c r="I3558" t="s">
        <v>280</v>
      </c>
      <c r="J3558" t="s">
        <v>281</v>
      </c>
      <c r="K3558" t="s">
        <v>47</v>
      </c>
      <c r="L3558" t="s">
        <v>37</v>
      </c>
      <c r="M3558" t="s">
        <v>38</v>
      </c>
      <c r="N3558" t="s">
        <v>28</v>
      </c>
      <c r="O3558" t="s">
        <v>48</v>
      </c>
      <c r="P3558" t="s">
        <v>1437</v>
      </c>
      <c r="Q3558">
        <v>0</v>
      </c>
      <c r="R3558">
        <v>164</v>
      </c>
      <c r="S3558">
        <v>78</v>
      </c>
      <c r="T3558">
        <v>3</v>
      </c>
      <c r="U3558" t="b">
        <v>0</v>
      </c>
    </row>
    <row r="3559" spans="1:21" x14ac:dyDescent="0.25">
      <c r="A3559" t="s">
        <v>4988</v>
      </c>
      <c r="B3559" t="s">
        <v>4989</v>
      </c>
      <c r="C3559">
        <v>21</v>
      </c>
      <c r="D3559">
        <v>2</v>
      </c>
      <c r="E3559">
        <v>11</v>
      </c>
      <c r="F3559" s="1">
        <v>40595</v>
      </c>
      <c r="G3559" t="s">
        <v>2370</v>
      </c>
      <c r="H3559" t="s">
        <v>44</v>
      </c>
      <c r="I3559" t="s">
        <v>280</v>
      </c>
      <c r="J3559" t="s">
        <v>281</v>
      </c>
      <c r="K3559" t="s">
        <v>47</v>
      </c>
      <c r="L3559" t="s">
        <v>37</v>
      </c>
      <c r="M3559" t="s">
        <v>38</v>
      </c>
      <c r="N3559" t="s">
        <v>28</v>
      </c>
      <c r="O3559" t="s">
        <v>54</v>
      </c>
      <c r="P3559" t="s">
        <v>206</v>
      </c>
      <c r="Q3559">
        <v>0</v>
      </c>
      <c r="R3559">
        <v>29</v>
      </c>
      <c r="S3559">
        <v>-13</v>
      </c>
      <c r="T3559">
        <v>1</v>
      </c>
      <c r="U3559" t="b">
        <v>1</v>
      </c>
    </row>
    <row r="3560" spans="1:21" x14ac:dyDescent="0.25">
      <c r="A3560" t="s">
        <v>4988</v>
      </c>
      <c r="B3560" t="s">
        <v>4989</v>
      </c>
      <c r="C3560">
        <v>21</v>
      </c>
      <c r="D3560">
        <v>2</v>
      </c>
      <c r="E3560">
        <v>11</v>
      </c>
      <c r="F3560" s="1">
        <v>40595</v>
      </c>
      <c r="G3560" t="s">
        <v>2370</v>
      </c>
      <c r="H3560" t="s">
        <v>44</v>
      </c>
      <c r="I3560" t="s">
        <v>280</v>
      </c>
      <c r="J3560" t="s">
        <v>281</v>
      </c>
      <c r="K3560" t="s">
        <v>47</v>
      </c>
      <c r="L3560" t="s">
        <v>37</v>
      </c>
      <c r="M3560" t="s">
        <v>38</v>
      </c>
      <c r="N3560" t="s">
        <v>56</v>
      </c>
      <c r="O3560" t="s">
        <v>57</v>
      </c>
      <c r="P3560" t="s">
        <v>391</v>
      </c>
      <c r="Q3560">
        <v>0</v>
      </c>
      <c r="R3560">
        <v>30</v>
      </c>
      <c r="S3560">
        <v>-5</v>
      </c>
      <c r="T3560">
        <v>1</v>
      </c>
      <c r="U3560" t="b">
        <v>1</v>
      </c>
    </row>
    <row r="3561" spans="1:21" x14ac:dyDescent="0.25">
      <c r="A3561" t="s">
        <v>4990</v>
      </c>
      <c r="B3561" t="s">
        <v>4989</v>
      </c>
      <c r="C3561">
        <v>21</v>
      </c>
      <c r="D3561">
        <v>2</v>
      </c>
      <c r="E3561">
        <v>11</v>
      </c>
      <c r="F3561" s="1">
        <v>40595</v>
      </c>
      <c r="G3561" t="s">
        <v>3565</v>
      </c>
      <c r="H3561" t="s">
        <v>598</v>
      </c>
      <c r="I3561" t="s">
        <v>1658</v>
      </c>
      <c r="J3561" t="s">
        <v>1659</v>
      </c>
      <c r="K3561" t="s">
        <v>36</v>
      </c>
      <c r="L3561" t="s">
        <v>37</v>
      </c>
      <c r="M3561" t="s">
        <v>38</v>
      </c>
      <c r="N3561" t="s">
        <v>28</v>
      </c>
      <c r="O3561" t="s">
        <v>151</v>
      </c>
      <c r="P3561" t="s">
        <v>4991</v>
      </c>
      <c r="Q3561">
        <v>0</v>
      </c>
      <c r="R3561">
        <v>21</v>
      </c>
      <c r="S3561">
        <v>6</v>
      </c>
      <c r="T3561">
        <v>2</v>
      </c>
      <c r="U3561" t="b">
        <v>0</v>
      </c>
    </row>
    <row r="3562" spans="1:21" x14ac:dyDescent="0.25">
      <c r="A3562" t="s">
        <v>4990</v>
      </c>
      <c r="B3562" t="s">
        <v>4989</v>
      </c>
      <c r="C3562">
        <v>21</v>
      </c>
      <c r="D3562">
        <v>2</v>
      </c>
      <c r="E3562">
        <v>11</v>
      </c>
      <c r="F3562" s="1">
        <v>40595</v>
      </c>
      <c r="G3562" t="s">
        <v>3565</v>
      </c>
      <c r="H3562" t="s">
        <v>598</v>
      </c>
      <c r="I3562" t="s">
        <v>1658</v>
      </c>
      <c r="J3562" t="s">
        <v>1659</v>
      </c>
      <c r="K3562" t="s">
        <v>36</v>
      </c>
      <c r="L3562" t="s">
        <v>37</v>
      </c>
      <c r="M3562" t="s">
        <v>38</v>
      </c>
      <c r="N3562" t="s">
        <v>28</v>
      </c>
      <c r="O3562" t="s">
        <v>54</v>
      </c>
      <c r="P3562" t="s">
        <v>3400</v>
      </c>
      <c r="Q3562">
        <v>0</v>
      </c>
      <c r="R3562">
        <v>32</v>
      </c>
      <c r="S3562">
        <v>8</v>
      </c>
      <c r="T3562">
        <v>3</v>
      </c>
      <c r="U3562" t="b">
        <v>1</v>
      </c>
    </row>
    <row r="3563" spans="1:21" x14ac:dyDescent="0.25">
      <c r="A3563" t="s">
        <v>4992</v>
      </c>
      <c r="B3563" t="s">
        <v>4993</v>
      </c>
      <c r="C3563">
        <v>21</v>
      </c>
      <c r="D3563">
        <v>2</v>
      </c>
      <c r="E3563">
        <v>12</v>
      </c>
      <c r="F3563" s="1">
        <v>40960</v>
      </c>
      <c r="G3563" t="s">
        <v>433</v>
      </c>
      <c r="H3563" t="s">
        <v>61</v>
      </c>
      <c r="I3563" t="s">
        <v>108</v>
      </c>
      <c r="J3563" t="s">
        <v>789</v>
      </c>
      <c r="K3563" t="s">
        <v>36</v>
      </c>
      <c r="L3563" t="s">
        <v>37</v>
      </c>
      <c r="M3563" t="s">
        <v>38</v>
      </c>
      <c r="N3563" t="s">
        <v>28</v>
      </c>
      <c r="O3563" t="s">
        <v>54</v>
      </c>
      <c r="P3563" t="s">
        <v>1648</v>
      </c>
      <c r="Q3563">
        <v>0</v>
      </c>
      <c r="R3563">
        <v>157</v>
      </c>
      <c r="S3563">
        <v>59</v>
      </c>
      <c r="T3563">
        <v>3</v>
      </c>
      <c r="U3563" t="b">
        <v>0</v>
      </c>
    </row>
    <row r="3564" spans="1:21" x14ac:dyDescent="0.25">
      <c r="A3564" t="s">
        <v>4994</v>
      </c>
      <c r="B3564" t="s">
        <v>4995</v>
      </c>
      <c r="C3564">
        <v>21</v>
      </c>
      <c r="D3564">
        <v>2</v>
      </c>
      <c r="E3564">
        <v>13</v>
      </c>
      <c r="F3564" s="1">
        <v>41326</v>
      </c>
      <c r="G3564" t="s">
        <v>4996</v>
      </c>
      <c r="H3564" t="s">
        <v>44</v>
      </c>
      <c r="I3564" t="s">
        <v>96</v>
      </c>
      <c r="J3564" t="s">
        <v>1602</v>
      </c>
      <c r="K3564" t="s">
        <v>47</v>
      </c>
      <c r="L3564" t="s">
        <v>70</v>
      </c>
      <c r="M3564" t="s">
        <v>27</v>
      </c>
      <c r="N3564" t="s">
        <v>28</v>
      </c>
      <c r="O3564" t="s">
        <v>48</v>
      </c>
      <c r="P3564" t="s">
        <v>1228</v>
      </c>
      <c r="Q3564">
        <v>0</v>
      </c>
      <c r="R3564">
        <v>48</v>
      </c>
      <c r="S3564">
        <v>2</v>
      </c>
      <c r="T3564">
        <v>3</v>
      </c>
      <c r="U3564" t="b">
        <v>0</v>
      </c>
    </row>
    <row r="3565" spans="1:21" x14ac:dyDescent="0.25">
      <c r="A3565" t="s">
        <v>4994</v>
      </c>
      <c r="B3565" t="s">
        <v>4995</v>
      </c>
      <c r="C3565">
        <v>21</v>
      </c>
      <c r="D3565">
        <v>2</v>
      </c>
      <c r="E3565">
        <v>13</v>
      </c>
      <c r="F3565" s="1">
        <v>41326</v>
      </c>
      <c r="G3565" t="s">
        <v>4996</v>
      </c>
      <c r="H3565" t="s">
        <v>44</v>
      </c>
      <c r="I3565" t="s">
        <v>96</v>
      </c>
      <c r="J3565" t="s">
        <v>1602</v>
      </c>
      <c r="K3565" t="s">
        <v>47</v>
      </c>
      <c r="L3565" t="s">
        <v>70</v>
      </c>
      <c r="M3565" t="s">
        <v>27</v>
      </c>
      <c r="N3565" t="s">
        <v>28</v>
      </c>
      <c r="O3565" t="s">
        <v>48</v>
      </c>
      <c r="P3565" t="s">
        <v>841</v>
      </c>
      <c r="Q3565">
        <v>0</v>
      </c>
      <c r="R3565">
        <v>47</v>
      </c>
      <c r="S3565">
        <v>16</v>
      </c>
      <c r="T3565">
        <v>2</v>
      </c>
      <c r="U3565" t="b">
        <v>0</v>
      </c>
    </row>
    <row r="3566" spans="1:21" x14ac:dyDescent="0.25">
      <c r="A3566" t="s">
        <v>4994</v>
      </c>
      <c r="B3566" t="s">
        <v>4995</v>
      </c>
      <c r="C3566">
        <v>21</v>
      </c>
      <c r="D3566">
        <v>2</v>
      </c>
      <c r="E3566">
        <v>13</v>
      </c>
      <c r="F3566" s="1">
        <v>41326</v>
      </c>
      <c r="G3566" t="s">
        <v>4996</v>
      </c>
      <c r="H3566" t="s">
        <v>44</v>
      </c>
      <c r="I3566" t="s">
        <v>96</v>
      </c>
      <c r="J3566" t="s">
        <v>1602</v>
      </c>
      <c r="K3566" t="s">
        <v>47</v>
      </c>
      <c r="L3566" t="s">
        <v>70</v>
      </c>
      <c r="M3566" t="s">
        <v>27</v>
      </c>
      <c r="N3566" t="s">
        <v>28</v>
      </c>
      <c r="O3566" t="s">
        <v>151</v>
      </c>
      <c r="P3566" t="s">
        <v>3917</v>
      </c>
      <c r="Q3566">
        <v>0</v>
      </c>
      <c r="R3566">
        <v>54</v>
      </c>
      <c r="S3566">
        <v>17</v>
      </c>
      <c r="T3566">
        <v>4</v>
      </c>
      <c r="U3566" t="b">
        <v>0</v>
      </c>
    </row>
    <row r="3567" spans="1:21" x14ac:dyDescent="0.25">
      <c r="A3567" t="s">
        <v>4997</v>
      </c>
      <c r="B3567" t="s">
        <v>4998</v>
      </c>
      <c r="C3567">
        <v>21</v>
      </c>
      <c r="D3567">
        <v>2</v>
      </c>
      <c r="E3567">
        <v>14</v>
      </c>
      <c r="F3567" s="1">
        <v>41691</v>
      </c>
      <c r="G3567" t="s">
        <v>1990</v>
      </c>
      <c r="H3567" t="s">
        <v>61</v>
      </c>
      <c r="I3567" t="s">
        <v>491</v>
      </c>
      <c r="J3567" t="s">
        <v>4999</v>
      </c>
      <c r="K3567" t="s">
        <v>36</v>
      </c>
      <c r="L3567" t="s">
        <v>70</v>
      </c>
      <c r="M3567" t="s">
        <v>38</v>
      </c>
      <c r="N3567" t="s">
        <v>28</v>
      </c>
      <c r="O3567" t="s">
        <v>111</v>
      </c>
      <c r="P3567" t="s">
        <v>3413</v>
      </c>
      <c r="Q3567">
        <v>0</v>
      </c>
      <c r="R3567">
        <v>44</v>
      </c>
      <c r="S3567">
        <v>7</v>
      </c>
      <c r="T3567">
        <v>3</v>
      </c>
      <c r="U3567" t="b">
        <v>1</v>
      </c>
    </row>
    <row r="3568" spans="1:21" x14ac:dyDescent="0.25">
      <c r="A3568" t="s">
        <v>4997</v>
      </c>
      <c r="B3568" t="s">
        <v>4998</v>
      </c>
      <c r="C3568">
        <v>21</v>
      </c>
      <c r="D3568">
        <v>2</v>
      </c>
      <c r="E3568">
        <v>14</v>
      </c>
      <c r="F3568" s="1">
        <v>41691</v>
      </c>
      <c r="G3568" t="s">
        <v>1990</v>
      </c>
      <c r="H3568" t="s">
        <v>61</v>
      </c>
      <c r="I3568" t="s">
        <v>491</v>
      </c>
      <c r="J3568" t="s">
        <v>4999</v>
      </c>
      <c r="K3568" t="s">
        <v>36</v>
      </c>
      <c r="L3568" t="s">
        <v>70</v>
      </c>
      <c r="M3568" t="s">
        <v>38</v>
      </c>
      <c r="N3568" t="s">
        <v>28</v>
      </c>
      <c r="O3568" t="s">
        <v>54</v>
      </c>
      <c r="P3568" t="s">
        <v>3434</v>
      </c>
      <c r="Q3568">
        <v>0</v>
      </c>
      <c r="R3568">
        <v>168</v>
      </c>
      <c r="S3568">
        <v>-9</v>
      </c>
      <c r="T3568">
        <v>3</v>
      </c>
      <c r="U3568" t="b">
        <v>0</v>
      </c>
    </row>
    <row r="3569" spans="1:21" x14ac:dyDescent="0.25">
      <c r="A3569" t="s">
        <v>4997</v>
      </c>
      <c r="B3569" t="s">
        <v>4998</v>
      </c>
      <c r="C3569">
        <v>21</v>
      </c>
      <c r="D3569">
        <v>2</v>
      </c>
      <c r="E3569">
        <v>14</v>
      </c>
      <c r="F3569" s="1">
        <v>41691</v>
      </c>
      <c r="G3569" t="s">
        <v>1990</v>
      </c>
      <c r="H3569" t="s">
        <v>61</v>
      </c>
      <c r="I3569" t="s">
        <v>491</v>
      </c>
      <c r="J3569" t="s">
        <v>4999</v>
      </c>
      <c r="K3569" t="s">
        <v>36</v>
      </c>
      <c r="L3569" t="s">
        <v>70</v>
      </c>
      <c r="M3569" t="s">
        <v>38</v>
      </c>
      <c r="N3569" t="s">
        <v>56</v>
      </c>
      <c r="O3569" t="s">
        <v>81</v>
      </c>
      <c r="P3569" t="s">
        <v>1734</v>
      </c>
      <c r="Q3569">
        <v>0</v>
      </c>
      <c r="R3569">
        <v>114</v>
      </c>
      <c r="S3569">
        <v>8</v>
      </c>
      <c r="T3569">
        <v>3</v>
      </c>
      <c r="U3569" t="b">
        <v>0</v>
      </c>
    </row>
    <row r="3570" spans="1:21" x14ac:dyDescent="0.25">
      <c r="A3570" t="s">
        <v>4997</v>
      </c>
      <c r="B3570" t="s">
        <v>4998</v>
      </c>
      <c r="C3570">
        <v>21</v>
      </c>
      <c r="D3570">
        <v>2</v>
      </c>
      <c r="E3570">
        <v>14</v>
      </c>
      <c r="F3570" s="1">
        <v>41691</v>
      </c>
      <c r="G3570" t="s">
        <v>1990</v>
      </c>
      <c r="H3570" t="s">
        <v>61</v>
      </c>
      <c r="I3570" t="s">
        <v>491</v>
      </c>
      <c r="J3570" t="s">
        <v>4999</v>
      </c>
      <c r="K3570" t="s">
        <v>36</v>
      </c>
      <c r="L3570" t="s">
        <v>70</v>
      </c>
      <c r="M3570" t="s">
        <v>38</v>
      </c>
      <c r="N3570" t="s">
        <v>56</v>
      </c>
      <c r="O3570" t="s">
        <v>185</v>
      </c>
      <c r="P3570" t="s">
        <v>589</v>
      </c>
      <c r="Q3570">
        <v>0</v>
      </c>
      <c r="R3570">
        <v>1300</v>
      </c>
      <c r="S3570">
        <v>-16</v>
      </c>
      <c r="T3570">
        <v>8</v>
      </c>
      <c r="U3570" t="b">
        <v>1</v>
      </c>
    </row>
    <row r="3571" spans="1:21" x14ac:dyDescent="0.25">
      <c r="A3571" t="s">
        <v>5000</v>
      </c>
      <c r="B3571" t="s">
        <v>5001</v>
      </c>
      <c r="C3571">
        <v>22</v>
      </c>
      <c r="D3571">
        <v>2</v>
      </c>
      <c r="E3571">
        <v>11</v>
      </c>
      <c r="F3571" s="1">
        <v>40596</v>
      </c>
      <c r="G3571" t="s">
        <v>2933</v>
      </c>
      <c r="H3571" t="s">
        <v>44</v>
      </c>
      <c r="I3571" t="s">
        <v>849</v>
      </c>
      <c r="J3571" t="s">
        <v>3772</v>
      </c>
      <c r="K3571" t="s">
        <v>47</v>
      </c>
      <c r="L3571" t="s">
        <v>37</v>
      </c>
      <c r="M3571" t="s">
        <v>38</v>
      </c>
      <c r="N3571" t="s">
        <v>71</v>
      </c>
      <c r="O3571" t="s">
        <v>295</v>
      </c>
      <c r="P3571" t="s">
        <v>1008</v>
      </c>
      <c r="Q3571">
        <v>0</v>
      </c>
      <c r="R3571">
        <v>103</v>
      </c>
      <c r="S3571">
        <v>30</v>
      </c>
      <c r="T3571">
        <v>2</v>
      </c>
      <c r="U3571" t="b">
        <v>0</v>
      </c>
    </row>
    <row r="3572" spans="1:21" x14ac:dyDescent="0.25">
      <c r="A3572" t="s">
        <v>5000</v>
      </c>
      <c r="B3572" t="s">
        <v>5001</v>
      </c>
      <c r="C3572">
        <v>22</v>
      </c>
      <c r="D3572">
        <v>2</v>
      </c>
      <c r="E3572">
        <v>11</v>
      </c>
      <c r="F3572" s="1">
        <v>40596</v>
      </c>
      <c r="G3572" t="s">
        <v>2933</v>
      </c>
      <c r="H3572" t="s">
        <v>44</v>
      </c>
      <c r="I3572" t="s">
        <v>849</v>
      </c>
      <c r="J3572" t="s">
        <v>3772</v>
      </c>
      <c r="K3572" t="s">
        <v>47</v>
      </c>
      <c r="L3572" t="s">
        <v>37</v>
      </c>
      <c r="M3572" t="s">
        <v>38</v>
      </c>
      <c r="N3572" t="s">
        <v>28</v>
      </c>
      <c r="O3572" t="s">
        <v>39</v>
      </c>
      <c r="P3572" t="s">
        <v>2429</v>
      </c>
      <c r="Q3572">
        <v>0</v>
      </c>
      <c r="R3572">
        <v>41</v>
      </c>
      <c r="S3572">
        <v>12</v>
      </c>
      <c r="T3572">
        <v>3</v>
      </c>
      <c r="U3572" t="b">
        <v>0</v>
      </c>
    </row>
    <row r="3573" spans="1:21" x14ac:dyDescent="0.25">
      <c r="A3573" t="s">
        <v>5000</v>
      </c>
      <c r="B3573" t="s">
        <v>5001</v>
      </c>
      <c r="C3573">
        <v>22</v>
      </c>
      <c r="D3573">
        <v>2</v>
      </c>
      <c r="E3573">
        <v>11</v>
      </c>
      <c r="F3573" s="1">
        <v>40596</v>
      </c>
      <c r="G3573" t="s">
        <v>2933</v>
      </c>
      <c r="H3573" t="s">
        <v>44</v>
      </c>
      <c r="I3573" t="s">
        <v>849</v>
      </c>
      <c r="J3573" t="s">
        <v>3772</v>
      </c>
      <c r="K3573" t="s">
        <v>47</v>
      </c>
      <c r="L3573" t="s">
        <v>37</v>
      </c>
      <c r="M3573" t="s">
        <v>38</v>
      </c>
      <c r="N3573" t="s">
        <v>28</v>
      </c>
      <c r="O3573" t="s">
        <v>39</v>
      </c>
      <c r="P3573" t="s">
        <v>756</v>
      </c>
      <c r="Q3573">
        <v>0</v>
      </c>
      <c r="R3573">
        <v>63</v>
      </c>
      <c r="S3573">
        <v>8</v>
      </c>
      <c r="T3573">
        <v>5</v>
      </c>
      <c r="U3573" t="b">
        <v>1</v>
      </c>
    </row>
    <row r="3574" spans="1:21" x14ac:dyDescent="0.25">
      <c r="A3574" t="s">
        <v>5000</v>
      </c>
      <c r="B3574" t="s">
        <v>5001</v>
      </c>
      <c r="C3574">
        <v>22</v>
      </c>
      <c r="D3574">
        <v>2</v>
      </c>
      <c r="E3574">
        <v>11</v>
      </c>
      <c r="F3574" s="1">
        <v>40596</v>
      </c>
      <c r="G3574" t="s">
        <v>2933</v>
      </c>
      <c r="H3574" t="s">
        <v>44</v>
      </c>
      <c r="I3574" t="s">
        <v>849</v>
      </c>
      <c r="J3574" t="s">
        <v>3772</v>
      </c>
      <c r="K3574" t="s">
        <v>47</v>
      </c>
      <c r="L3574" t="s">
        <v>37</v>
      </c>
      <c r="M3574" t="s">
        <v>38</v>
      </c>
      <c r="N3574" t="s">
        <v>28</v>
      </c>
      <c r="O3574" t="s">
        <v>39</v>
      </c>
      <c r="P3574" t="s">
        <v>1135</v>
      </c>
      <c r="Q3574">
        <v>0</v>
      </c>
      <c r="R3574">
        <v>23</v>
      </c>
      <c r="S3574">
        <v>8</v>
      </c>
      <c r="T3574">
        <v>2</v>
      </c>
      <c r="U3574" t="b">
        <v>0</v>
      </c>
    </row>
    <row r="3575" spans="1:21" x14ac:dyDescent="0.25">
      <c r="A3575" t="s">
        <v>5000</v>
      </c>
      <c r="B3575" t="s">
        <v>5001</v>
      </c>
      <c r="C3575">
        <v>22</v>
      </c>
      <c r="D3575">
        <v>2</v>
      </c>
      <c r="E3575">
        <v>11</v>
      </c>
      <c r="F3575" s="1">
        <v>40596</v>
      </c>
      <c r="G3575" t="s">
        <v>2933</v>
      </c>
      <c r="H3575" t="s">
        <v>44</v>
      </c>
      <c r="I3575" t="s">
        <v>849</v>
      </c>
      <c r="J3575" t="s">
        <v>3772</v>
      </c>
      <c r="K3575" t="s">
        <v>47</v>
      </c>
      <c r="L3575" t="s">
        <v>37</v>
      </c>
      <c r="M3575" t="s">
        <v>38</v>
      </c>
      <c r="N3575" t="s">
        <v>56</v>
      </c>
      <c r="O3575" t="s">
        <v>57</v>
      </c>
      <c r="P3575" t="s">
        <v>5002</v>
      </c>
      <c r="Q3575">
        <v>0</v>
      </c>
      <c r="R3575">
        <v>477</v>
      </c>
      <c r="S3575">
        <v>40</v>
      </c>
      <c r="T3575">
        <v>3</v>
      </c>
      <c r="U3575" t="b">
        <v>1</v>
      </c>
    </row>
    <row r="3576" spans="1:21" x14ac:dyDescent="0.25">
      <c r="A3576" t="s">
        <v>5003</v>
      </c>
      <c r="B3576" t="s">
        <v>5001</v>
      </c>
      <c r="C3576">
        <v>22</v>
      </c>
      <c r="D3576">
        <v>2</v>
      </c>
      <c r="E3576">
        <v>11</v>
      </c>
      <c r="F3576" s="1">
        <v>40596</v>
      </c>
      <c r="G3576" t="s">
        <v>2467</v>
      </c>
      <c r="H3576" t="s">
        <v>61</v>
      </c>
      <c r="I3576" t="s">
        <v>108</v>
      </c>
      <c r="J3576" t="s">
        <v>226</v>
      </c>
      <c r="K3576" t="s">
        <v>36</v>
      </c>
      <c r="L3576" t="s">
        <v>37</v>
      </c>
      <c r="M3576" t="s">
        <v>27</v>
      </c>
      <c r="N3576" t="s">
        <v>28</v>
      </c>
      <c r="O3576" t="s">
        <v>39</v>
      </c>
      <c r="P3576" t="s">
        <v>704</v>
      </c>
      <c r="Q3576">
        <v>0</v>
      </c>
      <c r="R3576">
        <v>10</v>
      </c>
      <c r="S3576">
        <v>2</v>
      </c>
      <c r="T3576">
        <v>2</v>
      </c>
      <c r="U3576" t="b">
        <v>1</v>
      </c>
    </row>
    <row r="3577" spans="1:21" x14ac:dyDescent="0.25">
      <c r="A3577" t="s">
        <v>5004</v>
      </c>
      <c r="B3577" t="s">
        <v>5001</v>
      </c>
      <c r="C3577">
        <v>22</v>
      </c>
      <c r="D3577">
        <v>2</v>
      </c>
      <c r="E3577">
        <v>11</v>
      </c>
      <c r="F3577" s="1">
        <v>40596</v>
      </c>
      <c r="G3577" t="s">
        <v>3224</v>
      </c>
      <c r="H3577" t="s">
        <v>126</v>
      </c>
      <c r="I3577" t="s">
        <v>304</v>
      </c>
      <c r="J3577" t="s">
        <v>304</v>
      </c>
      <c r="K3577" t="s">
        <v>25</v>
      </c>
      <c r="L3577" t="s">
        <v>37</v>
      </c>
      <c r="M3577" t="s">
        <v>38</v>
      </c>
      <c r="N3577" t="s">
        <v>56</v>
      </c>
      <c r="O3577" t="s">
        <v>104</v>
      </c>
      <c r="P3577" t="s">
        <v>1313</v>
      </c>
      <c r="Q3577">
        <v>1</v>
      </c>
      <c r="R3577">
        <v>185</v>
      </c>
      <c r="S3577">
        <v>-93</v>
      </c>
      <c r="T3577">
        <v>3</v>
      </c>
      <c r="U3577" t="b">
        <v>0</v>
      </c>
    </row>
    <row r="3578" spans="1:21" x14ac:dyDescent="0.25">
      <c r="A3578" t="s">
        <v>5005</v>
      </c>
      <c r="B3578" t="s">
        <v>5006</v>
      </c>
      <c r="C3578">
        <v>22</v>
      </c>
      <c r="D3578">
        <v>2</v>
      </c>
      <c r="E3578">
        <v>12</v>
      </c>
      <c r="F3578" s="1">
        <v>40961</v>
      </c>
      <c r="G3578" t="s">
        <v>5007</v>
      </c>
      <c r="H3578" t="s">
        <v>67</v>
      </c>
      <c r="I3578" t="s">
        <v>68</v>
      </c>
      <c r="J3578" t="s">
        <v>142</v>
      </c>
      <c r="K3578" t="s">
        <v>25</v>
      </c>
      <c r="L3578" t="s">
        <v>37</v>
      </c>
      <c r="M3578" t="s">
        <v>38</v>
      </c>
      <c r="N3578" t="s">
        <v>28</v>
      </c>
      <c r="O3578" t="s">
        <v>227</v>
      </c>
      <c r="P3578" t="s">
        <v>4531</v>
      </c>
      <c r="Q3578">
        <v>0</v>
      </c>
      <c r="R3578">
        <v>55</v>
      </c>
      <c r="S3578">
        <v>12</v>
      </c>
      <c r="T3578">
        <v>5</v>
      </c>
      <c r="U3578" t="b">
        <v>1</v>
      </c>
    </row>
    <row r="3579" spans="1:21" x14ac:dyDescent="0.25">
      <c r="A3579" t="s">
        <v>5005</v>
      </c>
      <c r="B3579" t="s">
        <v>5006</v>
      </c>
      <c r="C3579">
        <v>22</v>
      </c>
      <c r="D3579">
        <v>2</v>
      </c>
      <c r="E3579">
        <v>12</v>
      </c>
      <c r="F3579" s="1">
        <v>40961</v>
      </c>
      <c r="G3579" t="s">
        <v>5007</v>
      </c>
      <c r="H3579" t="s">
        <v>67</v>
      </c>
      <c r="I3579" t="s">
        <v>68</v>
      </c>
      <c r="J3579" t="s">
        <v>142</v>
      </c>
      <c r="K3579" t="s">
        <v>25</v>
      </c>
      <c r="L3579" t="s">
        <v>37</v>
      </c>
      <c r="M3579" t="s">
        <v>38</v>
      </c>
      <c r="N3579" t="s">
        <v>28</v>
      </c>
      <c r="O3579" t="s">
        <v>29</v>
      </c>
      <c r="P3579" t="s">
        <v>1681</v>
      </c>
      <c r="Q3579">
        <v>0</v>
      </c>
      <c r="R3579">
        <v>47</v>
      </c>
      <c r="S3579">
        <v>1</v>
      </c>
      <c r="T3579">
        <v>3</v>
      </c>
      <c r="U3579" t="b">
        <v>0</v>
      </c>
    </row>
    <row r="3580" spans="1:21" x14ac:dyDescent="0.25">
      <c r="A3580" t="s">
        <v>5005</v>
      </c>
      <c r="B3580" t="s">
        <v>5006</v>
      </c>
      <c r="C3580">
        <v>22</v>
      </c>
      <c r="D3580">
        <v>2</v>
      </c>
      <c r="E3580">
        <v>12</v>
      </c>
      <c r="F3580" s="1">
        <v>40961</v>
      </c>
      <c r="G3580" t="s">
        <v>5007</v>
      </c>
      <c r="H3580" t="s">
        <v>67</v>
      </c>
      <c r="I3580" t="s">
        <v>68</v>
      </c>
      <c r="J3580" t="s">
        <v>142</v>
      </c>
      <c r="K3580" t="s">
        <v>25</v>
      </c>
      <c r="L3580" t="s">
        <v>37</v>
      </c>
      <c r="M3580" t="s">
        <v>38</v>
      </c>
      <c r="N3580" t="s">
        <v>56</v>
      </c>
      <c r="O3580" t="s">
        <v>81</v>
      </c>
      <c r="P3580" t="s">
        <v>3855</v>
      </c>
      <c r="Q3580">
        <v>0</v>
      </c>
      <c r="R3580">
        <v>205</v>
      </c>
      <c r="S3580">
        <v>92</v>
      </c>
      <c r="T3580">
        <v>7</v>
      </c>
      <c r="U3580" t="b">
        <v>1</v>
      </c>
    </row>
    <row r="3581" spans="1:21" x14ac:dyDescent="0.25">
      <c r="A3581" t="s">
        <v>5008</v>
      </c>
      <c r="B3581" t="s">
        <v>5006</v>
      </c>
      <c r="C3581">
        <v>22</v>
      </c>
      <c r="D3581">
        <v>2</v>
      </c>
      <c r="E3581">
        <v>12</v>
      </c>
      <c r="F3581" s="1">
        <v>40961</v>
      </c>
      <c r="G3581" t="s">
        <v>3776</v>
      </c>
      <c r="H3581" t="s">
        <v>67</v>
      </c>
      <c r="I3581" t="s">
        <v>68</v>
      </c>
      <c r="J3581" t="s">
        <v>4535</v>
      </c>
      <c r="K3581" t="s">
        <v>25</v>
      </c>
      <c r="L3581" t="s">
        <v>26</v>
      </c>
      <c r="M3581" t="s">
        <v>38</v>
      </c>
      <c r="N3581" t="s">
        <v>28</v>
      </c>
      <c r="O3581" t="s">
        <v>151</v>
      </c>
      <c r="P3581" t="s">
        <v>5009</v>
      </c>
      <c r="Q3581">
        <v>0</v>
      </c>
      <c r="R3581">
        <v>98</v>
      </c>
      <c r="S3581">
        <v>39</v>
      </c>
      <c r="T3581">
        <v>5</v>
      </c>
      <c r="U3581" t="b">
        <v>0</v>
      </c>
    </row>
    <row r="3582" spans="1:21" x14ac:dyDescent="0.25">
      <c r="A3582" t="s">
        <v>5008</v>
      </c>
      <c r="B3582" t="s">
        <v>5006</v>
      </c>
      <c r="C3582">
        <v>22</v>
      </c>
      <c r="D3582">
        <v>2</v>
      </c>
      <c r="E3582">
        <v>12</v>
      </c>
      <c r="F3582" s="1">
        <v>40961</v>
      </c>
      <c r="G3582" t="s">
        <v>3776</v>
      </c>
      <c r="H3582" t="s">
        <v>67</v>
      </c>
      <c r="I3582" t="s">
        <v>68</v>
      </c>
      <c r="J3582" t="s">
        <v>4535</v>
      </c>
      <c r="K3582" t="s">
        <v>25</v>
      </c>
      <c r="L3582" t="s">
        <v>26</v>
      </c>
      <c r="M3582" t="s">
        <v>38</v>
      </c>
      <c r="N3582" t="s">
        <v>28</v>
      </c>
      <c r="O3582" t="s">
        <v>54</v>
      </c>
      <c r="P3582" t="s">
        <v>1713</v>
      </c>
      <c r="Q3582">
        <v>0</v>
      </c>
      <c r="R3582">
        <v>30</v>
      </c>
      <c r="S3582">
        <v>5</v>
      </c>
      <c r="T3582">
        <v>3</v>
      </c>
      <c r="U3582" t="b">
        <v>1</v>
      </c>
    </row>
    <row r="3583" spans="1:21" x14ac:dyDescent="0.25">
      <c r="A3583" t="s">
        <v>5010</v>
      </c>
      <c r="B3583" t="s">
        <v>5006</v>
      </c>
      <c r="C3583">
        <v>22</v>
      </c>
      <c r="D3583">
        <v>2</v>
      </c>
      <c r="E3583">
        <v>12</v>
      </c>
      <c r="F3583" s="1">
        <v>40961</v>
      </c>
      <c r="G3583" t="s">
        <v>4835</v>
      </c>
      <c r="H3583" t="s">
        <v>44</v>
      </c>
      <c r="I3583" t="s">
        <v>1404</v>
      </c>
      <c r="J3583" t="s">
        <v>3625</v>
      </c>
      <c r="K3583" t="s">
        <v>47</v>
      </c>
      <c r="L3583" t="s">
        <v>26</v>
      </c>
      <c r="M3583" t="s">
        <v>38</v>
      </c>
      <c r="N3583" t="s">
        <v>56</v>
      </c>
      <c r="O3583" t="s">
        <v>57</v>
      </c>
      <c r="P3583" t="s">
        <v>4793</v>
      </c>
      <c r="Q3583">
        <v>0</v>
      </c>
      <c r="R3583">
        <v>147</v>
      </c>
      <c r="S3583">
        <v>-32</v>
      </c>
      <c r="T3583">
        <v>2</v>
      </c>
      <c r="U3583" t="b">
        <v>1</v>
      </c>
    </row>
    <row r="3584" spans="1:21" x14ac:dyDescent="0.25">
      <c r="A3584" t="s">
        <v>5011</v>
      </c>
      <c r="B3584" t="s">
        <v>5012</v>
      </c>
      <c r="C3584">
        <v>22</v>
      </c>
      <c r="D3584">
        <v>2</v>
      </c>
      <c r="E3584">
        <v>13</v>
      </c>
      <c r="F3584" s="1">
        <v>41327</v>
      </c>
      <c r="G3584" t="s">
        <v>1743</v>
      </c>
      <c r="H3584" t="s">
        <v>33</v>
      </c>
      <c r="I3584" t="s">
        <v>347</v>
      </c>
      <c r="J3584" t="s">
        <v>347</v>
      </c>
      <c r="K3584" t="s">
        <v>36</v>
      </c>
      <c r="L3584" t="s">
        <v>37</v>
      </c>
      <c r="M3584" t="s">
        <v>38</v>
      </c>
      <c r="N3584" t="s">
        <v>28</v>
      </c>
      <c r="O3584" t="s">
        <v>183</v>
      </c>
      <c r="P3584" t="s">
        <v>1316</v>
      </c>
      <c r="Q3584">
        <v>0</v>
      </c>
      <c r="R3584">
        <v>312</v>
      </c>
      <c r="S3584">
        <v>147</v>
      </c>
      <c r="T3584">
        <v>11</v>
      </c>
      <c r="U3584" t="b">
        <v>1</v>
      </c>
    </row>
    <row r="3585" spans="1:21" x14ac:dyDescent="0.25">
      <c r="A3585" t="s">
        <v>5013</v>
      </c>
      <c r="B3585" t="s">
        <v>5012</v>
      </c>
      <c r="C3585">
        <v>22</v>
      </c>
      <c r="D3585">
        <v>2</v>
      </c>
      <c r="E3585">
        <v>13</v>
      </c>
      <c r="F3585" s="1">
        <v>41327</v>
      </c>
      <c r="G3585" t="s">
        <v>1249</v>
      </c>
      <c r="H3585" t="s">
        <v>33</v>
      </c>
      <c r="I3585" t="s">
        <v>313</v>
      </c>
      <c r="J3585" t="s">
        <v>793</v>
      </c>
      <c r="K3585" t="s">
        <v>36</v>
      </c>
      <c r="L3585" t="s">
        <v>70</v>
      </c>
      <c r="M3585" t="s">
        <v>38</v>
      </c>
      <c r="N3585" t="s">
        <v>28</v>
      </c>
      <c r="O3585" t="s">
        <v>29</v>
      </c>
      <c r="P3585" t="s">
        <v>2634</v>
      </c>
      <c r="Q3585">
        <v>0</v>
      </c>
      <c r="R3585">
        <v>97</v>
      </c>
      <c r="S3585">
        <v>4</v>
      </c>
      <c r="T3585">
        <v>2</v>
      </c>
      <c r="U3585" t="b">
        <v>1</v>
      </c>
    </row>
    <row r="3586" spans="1:21" x14ac:dyDescent="0.25">
      <c r="A3586" t="s">
        <v>5014</v>
      </c>
      <c r="B3586" t="s">
        <v>5012</v>
      </c>
      <c r="C3586">
        <v>22</v>
      </c>
      <c r="D3586">
        <v>2</v>
      </c>
      <c r="E3586">
        <v>13</v>
      </c>
      <c r="F3586" s="1">
        <v>41327</v>
      </c>
      <c r="G3586" t="s">
        <v>1363</v>
      </c>
      <c r="H3586" t="s">
        <v>67</v>
      </c>
      <c r="I3586" t="s">
        <v>68</v>
      </c>
      <c r="J3586" t="s">
        <v>1628</v>
      </c>
      <c r="K3586" t="s">
        <v>25</v>
      </c>
      <c r="L3586" t="s">
        <v>37</v>
      </c>
      <c r="M3586" t="s">
        <v>27</v>
      </c>
      <c r="N3586" t="s">
        <v>28</v>
      </c>
      <c r="O3586" t="s">
        <v>90</v>
      </c>
      <c r="P3586" t="s">
        <v>4370</v>
      </c>
      <c r="Q3586">
        <v>0</v>
      </c>
      <c r="R3586">
        <v>2478</v>
      </c>
      <c r="S3586">
        <v>1041</v>
      </c>
      <c r="T3586">
        <v>5</v>
      </c>
      <c r="U3586" t="b">
        <v>1</v>
      </c>
    </row>
    <row r="3587" spans="1:21" x14ac:dyDescent="0.25">
      <c r="A3587" t="s">
        <v>5015</v>
      </c>
      <c r="B3587" t="s">
        <v>5012</v>
      </c>
      <c r="C3587">
        <v>22</v>
      </c>
      <c r="D3587">
        <v>2</v>
      </c>
      <c r="E3587">
        <v>13</v>
      </c>
      <c r="F3587" s="1">
        <v>41327</v>
      </c>
      <c r="G3587" t="s">
        <v>576</v>
      </c>
      <c r="H3587" t="s">
        <v>44</v>
      </c>
      <c r="I3587" t="s">
        <v>738</v>
      </c>
      <c r="J3587" t="s">
        <v>1959</v>
      </c>
      <c r="K3587" t="s">
        <v>47</v>
      </c>
      <c r="L3587" t="s">
        <v>37</v>
      </c>
      <c r="M3587" t="s">
        <v>38</v>
      </c>
      <c r="N3587" t="s">
        <v>28</v>
      </c>
      <c r="O3587" t="s">
        <v>48</v>
      </c>
      <c r="P3587" t="s">
        <v>4719</v>
      </c>
      <c r="Q3587">
        <v>0</v>
      </c>
      <c r="R3587">
        <v>58</v>
      </c>
      <c r="S3587">
        <v>8</v>
      </c>
      <c r="T3587">
        <v>2</v>
      </c>
      <c r="U3587" t="b">
        <v>0</v>
      </c>
    </row>
    <row r="3588" spans="1:21" x14ac:dyDescent="0.25">
      <c r="A3588" t="s">
        <v>5015</v>
      </c>
      <c r="B3588" t="s">
        <v>5012</v>
      </c>
      <c r="C3588">
        <v>22</v>
      </c>
      <c r="D3588">
        <v>2</v>
      </c>
      <c r="E3588">
        <v>13</v>
      </c>
      <c r="F3588" s="1">
        <v>41327</v>
      </c>
      <c r="G3588" t="s">
        <v>576</v>
      </c>
      <c r="H3588" t="s">
        <v>44</v>
      </c>
      <c r="I3588" t="s">
        <v>738</v>
      </c>
      <c r="J3588" t="s">
        <v>1959</v>
      </c>
      <c r="K3588" t="s">
        <v>47</v>
      </c>
      <c r="L3588" t="s">
        <v>37</v>
      </c>
      <c r="M3588" t="s">
        <v>38</v>
      </c>
      <c r="N3588" t="s">
        <v>28</v>
      </c>
      <c r="O3588" t="s">
        <v>39</v>
      </c>
      <c r="P3588" t="s">
        <v>374</v>
      </c>
      <c r="Q3588">
        <v>0</v>
      </c>
      <c r="R3588">
        <v>27</v>
      </c>
      <c r="S3588">
        <v>6</v>
      </c>
      <c r="T3588">
        <v>3</v>
      </c>
      <c r="U3588" t="b">
        <v>1</v>
      </c>
    </row>
    <row r="3589" spans="1:21" x14ac:dyDescent="0.25">
      <c r="A3589" t="s">
        <v>5016</v>
      </c>
      <c r="B3589" t="s">
        <v>5017</v>
      </c>
      <c r="C3589">
        <v>22</v>
      </c>
      <c r="D3589">
        <v>2</v>
      </c>
      <c r="E3589">
        <v>14</v>
      </c>
      <c r="F3589" s="1">
        <v>41692</v>
      </c>
      <c r="G3589" t="s">
        <v>2176</v>
      </c>
      <c r="H3589" t="s">
        <v>61</v>
      </c>
      <c r="I3589" t="s">
        <v>108</v>
      </c>
      <c r="J3589" t="s">
        <v>5018</v>
      </c>
      <c r="K3589" t="s">
        <v>36</v>
      </c>
      <c r="L3589" t="s">
        <v>26</v>
      </c>
      <c r="M3589" t="s">
        <v>38</v>
      </c>
      <c r="N3589" t="s">
        <v>28</v>
      </c>
      <c r="O3589" t="s">
        <v>111</v>
      </c>
      <c r="P3589" t="s">
        <v>967</v>
      </c>
      <c r="Q3589">
        <v>0</v>
      </c>
      <c r="R3589">
        <v>55</v>
      </c>
      <c r="S3589">
        <v>18</v>
      </c>
      <c r="T3589">
        <v>2</v>
      </c>
      <c r="U3589" t="b">
        <v>1</v>
      </c>
    </row>
    <row r="3590" spans="1:21" x14ac:dyDescent="0.25">
      <c r="A3590" t="s">
        <v>5019</v>
      </c>
      <c r="B3590" t="s">
        <v>5017</v>
      </c>
      <c r="C3590">
        <v>22</v>
      </c>
      <c r="D3590">
        <v>2</v>
      </c>
      <c r="E3590">
        <v>14</v>
      </c>
      <c r="F3590" s="1">
        <v>41692</v>
      </c>
      <c r="G3590" t="s">
        <v>603</v>
      </c>
      <c r="H3590" t="s">
        <v>67</v>
      </c>
      <c r="I3590" t="s">
        <v>68</v>
      </c>
      <c r="J3590" t="s">
        <v>5020</v>
      </c>
      <c r="K3590" t="s">
        <v>25</v>
      </c>
      <c r="L3590" t="s">
        <v>37</v>
      </c>
      <c r="M3590" t="s">
        <v>27</v>
      </c>
      <c r="N3590" t="s">
        <v>28</v>
      </c>
      <c r="O3590" t="s">
        <v>48</v>
      </c>
      <c r="P3590" t="s">
        <v>1075</v>
      </c>
      <c r="Q3590">
        <v>0</v>
      </c>
      <c r="R3590">
        <v>95</v>
      </c>
      <c r="S3590">
        <v>38</v>
      </c>
      <c r="T3590">
        <v>5</v>
      </c>
      <c r="U3590" t="b">
        <v>0</v>
      </c>
    </row>
    <row r="3591" spans="1:21" x14ac:dyDescent="0.25">
      <c r="A3591" t="s">
        <v>5021</v>
      </c>
      <c r="B3591" t="s">
        <v>5022</v>
      </c>
      <c r="C3591">
        <v>23</v>
      </c>
      <c r="D3591">
        <v>2</v>
      </c>
      <c r="E3591">
        <v>11</v>
      </c>
      <c r="F3591" s="1">
        <v>40597</v>
      </c>
      <c r="G3591" t="s">
        <v>3109</v>
      </c>
      <c r="H3591" t="s">
        <v>44</v>
      </c>
      <c r="I3591" t="s">
        <v>85</v>
      </c>
      <c r="J3591" t="s">
        <v>86</v>
      </c>
      <c r="K3591" t="s">
        <v>47</v>
      </c>
      <c r="L3591" t="s">
        <v>70</v>
      </c>
      <c r="M3591" t="s">
        <v>38</v>
      </c>
      <c r="N3591" t="s">
        <v>71</v>
      </c>
      <c r="O3591" t="s">
        <v>74</v>
      </c>
      <c r="P3591" t="s">
        <v>2630</v>
      </c>
      <c r="Q3591">
        <v>1</v>
      </c>
      <c r="R3591">
        <v>47</v>
      </c>
      <c r="S3591">
        <v>-60</v>
      </c>
      <c r="T3591">
        <v>2</v>
      </c>
      <c r="U3591" t="b">
        <v>1</v>
      </c>
    </row>
    <row r="3592" spans="1:21" x14ac:dyDescent="0.25">
      <c r="A3592" t="s">
        <v>5023</v>
      </c>
      <c r="B3592" t="s">
        <v>5024</v>
      </c>
      <c r="C3592">
        <v>23</v>
      </c>
      <c r="D3592">
        <v>2</v>
      </c>
      <c r="E3592">
        <v>12</v>
      </c>
      <c r="F3592" s="1">
        <v>40962</v>
      </c>
      <c r="G3592" t="s">
        <v>353</v>
      </c>
      <c r="H3592" t="s">
        <v>67</v>
      </c>
      <c r="I3592" t="s">
        <v>68</v>
      </c>
      <c r="J3592" t="s">
        <v>2494</v>
      </c>
      <c r="K3592" t="s">
        <v>25</v>
      </c>
      <c r="L3592" t="s">
        <v>26</v>
      </c>
      <c r="M3592" t="s">
        <v>98</v>
      </c>
      <c r="N3592" t="s">
        <v>71</v>
      </c>
      <c r="O3592" t="s">
        <v>74</v>
      </c>
      <c r="P3592" t="s">
        <v>729</v>
      </c>
      <c r="Q3592">
        <v>0</v>
      </c>
      <c r="R3592">
        <v>2286</v>
      </c>
      <c r="S3592">
        <v>846</v>
      </c>
      <c r="T3592">
        <v>5</v>
      </c>
      <c r="U3592" t="b">
        <v>1</v>
      </c>
    </row>
    <row r="3593" spans="1:21" x14ac:dyDescent="0.25">
      <c r="A3593" t="s">
        <v>5025</v>
      </c>
      <c r="B3593" t="s">
        <v>5024</v>
      </c>
      <c r="C3593">
        <v>23</v>
      </c>
      <c r="D3593">
        <v>2</v>
      </c>
      <c r="E3593">
        <v>12</v>
      </c>
      <c r="F3593" s="1">
        <v>40962</v>
      </c>
      <c r="G3593" t="s">
        <v>525</v>
      </c>
      <c r="H3593" t="s">
        <v>67</v>
      </c>
      <c r="I3593" t="s">
        <v>68</v>
      </c>
      <c r="J3593" t="s">
        <v>3998</v>
      </c>
      <c r="K3593" t="s">
        <v>25</v>
      </c>
      <c r="L3593" t="s">
        <v>70</v>
      </c>
      <c r="M3593" t="s">
        <v>38</v>
      </c>
      <c r="N3593" t="s">
        <v>28</v>
      </c>
      <c r="O3593" t="s">
        <v>48</v>
      </c>
      <c r="P3593" t="s">
        <v>703</v>
      </c>
      <c r="Q3593">
        <v>0</v>
      </c>
      <c r="R3593">
        <v>83</v>
      </c>
      <c r="S3593">
        <v>12</v>
      </c>
      <c r="T3593">
        <v>3</v>
      </c>
      <c r="U3593" t="b">
        <v>0</v>
      </c>
    </row>
    <row r="3594" spans="1:21" x14ac:dyDescent="0.25">
      <c r="A3594" t="s">
        <v>5026</v>
      </c>
      <c r="B3594" t="s">
        <v>5027</v>
      </c>
      <c r="C3594">
        <v>23</v>
      </c>
      <c r="D3594">
        <v>2</v>
      </c>
      <c r="E3594">
        <v>13</v>
      </c>
      <c r="F3594" s="1">
        <v>41328</v>
      </c>
      <c r="G3594" t="s">
        <v>5028</v>
      </c>
      <c r="H3594" t="s">
        <v>61</v>
      </c>
      <c r="I3594" t="s">
        <v>108</v>
      </c>
      <c r="J3594" t="s">
        <v>2527</v>
      </c>
      <c r="K3594" t="s">
        <v>36</v>
      </c>
      <c r="L3594" t="s">
        <v>26</v>
      </c>
      <c r="M3594" t="s">
        <v>38</v>
      </c>
      <c r="N3594" t="s">
        <v>28</v>
      </c>
      <c r="O3594" t="s">
        <v>48</v>
      </c>
      <c r="P3594" t="s">
        <v>3195</v>
      </c>
      <c r="Q3594">
        <v>0</v>
      </c>
      <c r="R3594">
        <v>57</v>
      </c>
      <c r="S3594">
        <v>6</v>
      </c>
      <c r="T3594">
        <v>4</v>
      </c>
      <c r="U3594" t="b">
        <v>1</v>
      </c>
    </row>
    <row r="3595" spans="1:21" x14ac:dyDescent="0.25">
      <c r="A3595" t="s">
        <v>5029</v>
      </c>
      <c r="B3595" t="s">
        <v>5027</v>
      </c>
      <c r="C3595">
        <v>23</v>
      </c>
      <c r="D3595">
        <v>2</v>
      </c>
      <c r="E3595">
        <v>13</v>
      </c>
      <c r="F3595" s="1">
        <v>41328</v>
      </c>
      <c r="G3595" t="s">
        <v>5030</v>
      </c>
      <c r="H3595" t="s">
        <v>120</v>
      </c>
      <c r="I3595" t="s">
        <v>1582</v>
      </c>
      <c r="J3595" t="s">
        <v>2695</v>
      </c>
      <c r="K3595" t="s">
        <v>47</v>
      </c>
      <c r="L3595" t="s">
        <v>70</v>
      </c>
      <c r="M3595" t="s">
        <v>38</v>
      </c>
      <c r="N3595" t="s">
        <v>56</v>
      </c>
      <c r="O3595" t="s">
        <v>57</v>
      </c>
      <c r="P3595" t="s">
        <v>5031</v>
      </c>
      <c r="Q3595">
        <v>0</v>
      </c>
      <c r="R3595">
        <v>475</v>
      </c>
      <c r="S3595">
        <v>26</v>
      </c>
      <c r="T3595">
        <v>2</v>
      </c>
      <c r="U3595" t="b">
        <v>0</v>
      </c>
    </row>
    <row r="3596" spans="1:21" x14ac:dyDescent="0.25">
      <c r="A3596" t="s">
        <v>5032</v>
      </c>
      <c r="B3596" t="s">
        <v>5027</v>
      </c>
      <c r="C3596">
        <v>23</v>
      </c>
      <c r="D3596">
        <v>2</v>
      </c>
      <c r="E3596">
        <v>13</v>
      </c>
      <c r="F3596" s="1">
        <v>41328</v>
      </c>
      <c r="G3596" t="s">
        <v>5033</v>
      </c>
      <c r="H3596" t="s">
        <v>44</v>
      </c>
      <c r="I3596" t="s">
        <v>849</v>
      </c>
      <c r="J3596" t="s">
        <v>2579</v>
      </c>
      <c r="K3596" t="s">
        <v>47</v>
      </c>
      <c r="L3596" t="s">
        <v>70</v>
      </c>
      <c r="M3596" t="s">
        <v>98</v>
      </c>
      <c r="N3596" t="s">
        <v>71</v>
      </c>
      <c r="O3596" t="s">
        <v>295</v>
      </c>
      <c r="P3596" t="s">
        <v>4094</v>
      </c>
      <c r="Q3596">
        <v>0</v>
      </c>
      <c r="R3596">
        <v>101</v>
      </c>
      <c r="S3596">
        <v>38</v>
      </c>
      <c r="T3596">
        <v>2</v>
      </c>
      <c r="U3596" t="b">
        <v>0</v>
      </c>
    </row>
    <row r="3597" spans="1:21" x14ac:dyDescent="0.25">
      <c r="A3597" t="s">
        <v>5032</v>
      </c>
      <c r="B3597" t="s">
        <v>5027</v>
      </c>
      <c r="C3597">
        <v>23</v>
      </c>
      <c r="D3597">
        <v>2</v>
      </c>
      <c r="E3597">
        <v>13</v>
      </c>
      <c r="F3597" s="1">
        <v>41328</v>
      </c>
      <c r="G3597" t="s">
        <v>5033</v>
      </c>
      <c r="H3597" t="s">
        <v>44</v>
      </c>
      <c r="I3597" t="s">
        <v>849</v>
      </c>
      <c r="J3597" t="s">
        <v>2579</v>
      </c>
      <c r="K3597" t="s">
        <v>47</v>
      </c>
      <c r="L3597" t="s">
        <v>70</v>
      </c>
      <c r="M3597" t="s">
        <v>98</v>
      </c>
      <c r="N3597" t="s">
        <v>28</v>
      </c>
      <c r="O3597" t="s">
        <v>111</v>
      </c>
      <c r="P3597" t="s">
        <v>2693</v>
      </c>
      <c r="Q3597">
        <v>0</v>
      </c>
      <c r="R3597">
        <v>147</v>
      </c>
      <c r="S3597">
        <v>65</v>
      </c>
      <c r="T3597">
        <v>6</v>
      </c>
      <c r="U3597" t="b">
        <v>0</v>
      </c>
    </row>
    <row r="3598" spans="1:21" x14ac:dyDescent="0.25">
      <c r="A3598" t="s">
        <v>5032</v>
      </c>
      <c r="B3598" t="s">
        <v>5027</v>
      </c>
      <c r="C3598">
        <v>23</v>
      </c>
      <c r="D3598">
        <v>2</v>
      </c>
      <c r="E3598">
        <v>13</v>
      </c>
      <c r="F3598" s="1">
        <v>41328</v>
      </c>
      <c r="G3598" t="s">
        <v>5033</v>
      </c>
      <c r="H3598" t="s">
        <v>44</v>
      </c>
      <c r="I3598" t="s">
        <v>849</v>
      </c>
      <c r="J3598" t="s">
        <v>2579</v>
      </c>
      <c r="K3598" t="s">
        <v>47</v>
      </c>
      <c r="L3598" t="s">
        <v>70</v>
      </c>
      <c r="M3598" t="s">
        <v>98</v>
      </c>
      <c r="N3598" t="s">
        <v>56</v>
      </c>
      <c r="O3598" t="s">
        <v>104</v>
      </c>
      <c r="P3598" t="s">
        <v>3652</v>
      </c>
      <c r="Q3598">
        <v>0</v>
      </c>
      <c r="R3598">
        <v>222</v>
      </c>
      <c r="S3598">
        <v>-100</v>
      </c>
      <c r="T3598">
        <v>2</v>
      </c>
      <c r="U3598" t="b">
        <v>0</v>
      </c>
    </row>
    <row r="3599" spans="1:21" x14ac:dyDescent="0.25">
      <c r="A3599" t="s">
        <v>5034</v>
      </c>
      <c r="B3599" t="s">
        <v>5035</v>
      </c>
      <c r="C3599">
        <v>23</v>
      </c>
      <c r="D3599">
        <v>2</v>
      </c>
      <c r="E3599">
        <v>14</v>
      </c>
      <c r="F3599" s="1">
        <v>41693</v>
      </c>
      <c r="G3599" t="s">
        <v>2162</v>
      </c>
      <c r="H3599" t="s">
        <v>44</v>
      </c>
      <c r="I3599" t="s">
        <v>85</v>
      </c>
      <c r="J3599" t="s">
        <v>86</v>
      </c>
      <c r="K3599" t="s">
        <v>47</v>
      </c>
      <c r="L3599" t="s">
        <v>26</v>
      </c>
      <c r="M3599" t="s">
        <v>38</v>
      </c>
      <c r="N3599" t="s">
        <v>28</v>
      </c>
      <c r="O3599" t="s">
        <v>54</v>
      </c>
      <c r="P3599" t="s">
        <v>908</v>
      </c>
      <c r="Q3599">
        <v>0</v>
      </c>
      <c r="R3599">
        <v>113</v>
      </c>
      <c r="S3599">
        <v>11</v>
      </c>
      <c r="T3599">
        <v>10</v>
      </c>
      <c r="U3599" t="b">
        <v>1</v>
      </c>
    </row>
    <row r="3600" spans="1:21" x14ac:dyDescent="0.25">
      <c r="A3600" t="s">
        <v>5036</v>
      </c>
      <c r="B3600" t="s">
        <v>5037</v>
      </c>
      <c r="C3600">
        <v>24</v>
      </c>
      <c r="D3600">
        <v>2</v>
      </c>
      <c r="E3600">
        <v>11</v>
      </c>
      <c r="F3600" s="1">
        <v>40598</v>
      </c>
      <c r="G3600" t="s">
        <v>2091</v>
      </c>
      <c r="H3600" t="s">
        <v>215</v>
      </c>
      <c r="I3600" t="s">
        <v>4517</v>
      </c>
      <c r="J3600" t="s">
        <v>4517</v>
      </c>
      <c r="K3600" t="s">
        <v>36</v>
      </c>
      <c r="L3600" t="s">
        <v>70</v>
      </c>
      <c r="M3600" t="s">
        <v>38</v>
      </c>
      <c r="N3600" t="s">
        <v>71</v>
      </c>
      <c r="O3600" t="s">
        <v>72</v>
      </c>
      <c r="P3600" t="s">
        <v>5038</v>
      </c>
      <c r="Q3600">
        <v>0</v>
      </c>
      <c r="R3600">
        <v>2076</v>
      </c>
      <c r="S3600">
        <v>104</v>
      </c>
      <c r="T3600">
        <v>5</v>
      </c>
      <c r="U3600" t="b">
        <v>0</v>
      </c>
    </row>
    <row r="3601" spans="1:21" x14ac:dyDescent="0.25">
      <c r="A3601" t="s">
        <v>5036</v>
      </c>
      <c r="B3601" t="s">
        <v>5037</v>
      </c>
      <c r="C3601">
        <v>24</v>
      </c>
      <c r="D3601">
        <v>2</v>
      </c>
      <c r="E3601">
        <v>11</v>
      </c>
      <c r="F3601" s="1">
        <v>40598</v>
      </c>
      <c r="G3601" t="s">
        <v>2091</v>
      </c>
      <c r="H3601" t="s">
        <v>215</v>
      </c>
      <c r="I3601" t="s">
        <v>4517</v>
      </c>
      <c r="J3601" t="s">
        <v>4517</v>
      </c>
      <c r="K3601" t="s">
        <v>36</v>
      </c>
      <c r="L3601" t="s">
        <v>70</v>
      </c>
      <c r="M3601" t="s">
        <v>38</v>
      </c>
      <c r="N3601" t="s">
        <v>28</v>
      </c>
      <c r="O3601" t="s">
        <v>39</v>
      </c>
      <c r="P3601" t="s">
        <v>231</v>
      </c>
      <c r="Q3601">
        <v>0</v>
      </c>
      <c r="R3601">
        <v>309</v>
      </c>
      <c r="S3601">
        <v>77</v>
      </c>
      <c r="T3601">
        <v>6</v>
      </c>
      <c r="U3601" t="b">
        <v>0</v>
      </c>
    </row>
    <row r="3602" spans="1:21" x14ac:dyDescent="0.25">
      <c r="A3602" t="s">
        <v>5036</v>
      </c>
      <c r="B3602" t="s">
        <v>5037</v>
      </c>
      <c r="C3602">
        <v>24</v>
      </c>
      <c r="D3602">
        <v>2</v>
      </c>
      <c r="E3602">
        <v>11</v>
      </c>
      <c r="F3602" s="1">
        <v>40598</v>
      </c>
      <c r="G3602" t="s">
        <v>2091</v>
      </c>
      <c r="H3602" t="s">
        <v>215</v>
      </c>
      <c r="I3602" t="s">
        <v>4517</v>
      </c>
      <c r="J3602" t="s">
        <v>4517</v>
      </c>
      <c r="K3602" t="s">
        <v>36</v>
      </c>
      <c r="L3602" t="s">
        <v>70</v>
      </c>
      <c r="M3602" t="s">
        <v>38</v>
      </c>
      <c r="N3602" t="s">
        <v>56</v>
      </c>
      <c r="O3602" t="s">
        <v>185</v>
      </c>
      <c r="P3602" t="s">
        <v>5039</v>
      </c>
      <c r="Q3602">
        <v>0</v>
      </c>
      <c r="R3602">
        <v>525</v>
      </c>
      <c r="S3602">
        <v>58</v>
      </c>
      <c r="T3602">
        <v>2</v>
      </c>
      <c r="U3602" t="b">
        <v>0</v>
      </c>
    </row>
    <row r="3603" spans="1:21" x14ac:dyDescent="0.25">
      <c r="A3603" t="s">
        <v>5040</v>
      </c>
      <c r="B3603" t="s">
        <v>5041</v>
      </c>
      <c r="C3603">
        <v>24</v>
      </c>
      <c r="D3603">
        <v>2</v>
      </c>
      <c r="E3603">
        <v>14</v>
      </c>
      <c r="F3603" s="1">
        <v>41694</v>
      </c>
      <c r="G3603" t="s">
        <v>5042</v>
      </c>
      <c r="H3603" t="s">
        <v>67</v>
      </c>
      <c r="I3603" t="s">
        <v>68</v>
      </c>
      <c r="J3603" t="s">
        <v>133</v>
      </c>
      <c r="K3603" t="s">
        <v>25</v>
      </c>
      <c r="L3603" t="s">
        <v>37</v>
      </c>
      <c r="M3603" t="s">
        <v>27</v>
      </c>
      <c r="N3603" t="s">
        <v>71</v>
      </c>
      <c r="O3603" t="s">
        <v>74</v>
      </c>
      <c r="P3603" t="s">
        <v>332</v>
      </c>
      <c r="Q3603">
        <v>0</v>
      </c>
      <c r="R3603">
        <v>471</v>
      </c>
      <c r="S3603">
        <v>226</v>
      </c>
      <c r="T3603">
        <v>5</v>
      </c>
      <c r="U3603" t="b">
        <v>1</v>
      </c>
    </row>
    <row r="3604" spans="1:21" x14ac:dyDescent="0.25">
      <c r="A3604" t="s">
        <v>5040</v>
      </c>
      <c r="B3604" t="s">
        <v>5041</v>
      </c>
      <c r="C3604">
        <v>24</v>
      </c>
      <c r="D3604">
        <v>2</v>
      </c>
      <c r="E3604">
        <v>14</v>
      </c>
      <c r="F3604" s="1">
        <v>41694</v>
      </c>
      <c r="G3604" t="s">
        <v>5042</v>
      </c>
      <c r="H3604" t="s">
        <v>67</v>
      </c>
      <c r="I3604" t="s">
        <v>68</v>
      </c>
      <c r="J3604" t="s">
        <v>133</v>
      </c>
      <c r="K3604" t="s">
        <v>25</v>
      </c>
      <c r="L3604" t="s">
        <v>37</v>
      </c>
      <c r="M3604" t="s">
        <v>27</v>
      </c>
      <c r="N3604" t="s">
        <v>28</v>
      </c>
      <c r="O3604" t="s">
        <v>39</v>
      </c>
      <c r="P3604" t="s">
        <v>41</v>
      </c>
      <c r="Q3604">
        <v>0</v>
      </c>
      <c r="R3604">
        <v>18</v>
      </c>
      <c r="S3604">
        <v>6</v>
      </c>
      <c r="T3604">
        <v>3</v>
      </c>
      <c r="U3604" t="b">
        <v>0</v>
      </c>
    </row>
    <row r="3605" spans="1:21" x14ac:dyDescent="0.25">
      <c r="A3605" t="s">
        <v>5040</v>
      </c>
      <c r="B3605" t="s">
        <v>5041</v>
      </c>
      <c r="C3605">
        <v>24</v>
      </c>
      <c r="D3605">
        <v>2</v>
      </c>
      <c r="E3605">
        <v>14</v>
      </c>
      <c r="F3605" s="1">
        <v>41694</v>
      </c>
      <c r="G3605" t="s">
        <v>5042</v>
      </c>
      <c r="H3605" t="s">
        <v>67</v>
      </c>
      <c r="I3605" t="s">
        <v>68</v>
      </c>
      <c r="J3605" t="s">
        <v>133</v>
      </c>
      <c r="K3605" t="s">
        <v>25</v>
      </c>
      <c r="L3605" t="s">
        <v>37</v>
      </c>
      <c r="M3605" t="s">
        <v>27</v>
      </c>
      <c r="N3605" t="s">
        <v>28</v>
      </c>
      <c r="O3605" t="s">
        <v>151</v>
      </c>
      <c r="P3605" t="s">
        <v>628</v>
      </c>
      <c r="Q3605">
        <v>0</v>
      </c>
      <c r="R3605">
        <v>17</v>
      </c>
      <c r="S3605">
        <v>7</v>
      </c>
      <c r="T3605">
        <v>2</v>
      </c>
      <c r="U3605" t="b">
        <v>0</v>
      </c>
    </row>
    <row r="3606" spans="1:21" x14ac:dyDescent="0.25">
      <c r="A3606" t="s">
        <v>5040</v>
      </c>
      <c r="B3606" t="s">
        <v>5041</v>
      </c>
      <c r="C3606">
        <v>24</v>
      </c>
      <c r="D3606">
        <v>2</v>
      </c>
      <c r="E3606">
        <v>14</v>
      </c>
      <c r="F3606" s="1">
        <v>41694</v>
      </c>
      <c r="G3606" t="s">
        <v>5042</v>
      </c>
      <c r="H3606" t="s">
        <v>67</v>
      </c>
      <c r="I3606" t="s">
        <v>68</v>
      </c>
      <c r="J3606" t="s">
        <v>133</v>
      </c>
      <c r="K3606" t="s">
        <v>25</v>
      </c>
      <c r="L3606" t="s">
        <v>37</v>
      </c>
      <c r="M3606" t="s">
        <v>27</v>
      </c>
      <c r="N3606" t="s">
        <v>56</v>
      </c>
      <c r="O3606" t="s">
        <v>81</v>
      </c>
      <c r="P3606" t="s">
        <v>4159</v>
      </c>
      <c r="Q3606">
        <v>0</v>
      </c>
      <c r="R3606">
        <v>83</v>
      </c>
      <c r="S3606">
        <v>33</v>
      </c>
      <c r="T3606">
        <v>2</v>
      </c>
      <c r="U3606" t="b">
        <v>1</v>
      </c>
    </row>
    <row r="3607" spans="1:21" x14ac:dyDescent="0.25">
      <c r="A3607" t="s">
        <v>5043</v>
      </c>
      <c r="B3607" t="s">
        <v>5041</v>
      </c>
      <c r="C3607">
        <v>24</v>
      </c>
      <c r="D3607">
        <v>2</v>
      </c>
      <c r="E3607">
        <v>14</v>
      </c>
      <c r="F3607" s="1">
        <v>41694</v>
      </c>
      <c r="G3607" t="s">
        <v>2217</v>
      </c>
      <c r="H3607" t="s">
        <v>67</v>
      </c>
      <c r="I3607" t="s">
        <v>68</v>
      </c>
      <c r="J3607" t="s">
        <v>1089</v>
      </c>
      <c r="K3607" t="s">
        <v>25</v>
      </c>
      <c r="L3607" t="s">
        <v>37</v>
      </c>
      <c r="M3607" t="s">
        <v>27</v>
      </c>
      <c r="N3607" t="s">
        <v>28</v>
      </c>
      <c r="O3607" t="s">
        <v>183</v>
      </c>
      <c r="P3607" t="s">
        <v>5044</v>
      </c>
      <c r="Q3607">
        <v>1</v>
      </c>
      <c r="R3607">
        <v>129</v>
      </c>
      <c r="S3607">
        <v>-75</v>
      </c>
      <c r="T3607">
        <v>5</v>
      </c>
      <c r="U3607" t="b">
        <v>1</v>
      </c>
    </row>
    <row r="3608" spans="1:21" x14ac:dyDescent="0.25">
      <c r="A3608" t="s">
        <v>5045</v>
      </c>
      <c r="B3608" t="s">
        <v>5041</v>
      </c>
      <c r="C3608">
        <v>24</v>
      </c>
      <c r="D3608">
        <v>2</v>
      </c>
      <c r="E3608">
        <v>14</v>
      </c>
      <c r="F3608" s="1">
        <v>41694</v>
      </c>
      <c r="G3608" t="s">
        <v>2795</v>
      </c>
      <c r="H3608" t="s">
        <v>120</v>
      </c>
      <c r="I3608" t="s">
        <v>241</v>
      </c>
      <c r="J3608" t="s">
        <v>5046</v>
      </c>
      <c r="K3608" t="s">
        <v>47</v>
      </c>
      <c r="L3608" t="s">
        <v>37</v>
      </c>
      <c r="M3608" t="s">
        <v>38</v>
      </c>
      <c r="N3608" t="s">
        <v>56</v>
      </c>
      <c r="O3608" t="s">
        <v>104</v>
      </c>
      <c r="P3608" t="s">
        <v>2620</v>
      </c>
      <c r="Q3608">
        <v>0</v>
      </c>
      <c r="R3608">
        <v>637</v>
      </c>
      <c r="S3608">
        <v>212</v>
      </c>
      <c r="T3608">
        <v>8</v>
      </c>
      <c r="U3608" t="b">
        <v>1</v>
      </c>
    </row>
    <row r="3609" spans="1:21" x14ac:dyDescent="0.25">
      <c r="A3609" t="s">
        <v>5047</v>
      </c>
      <c r="B3609" t="s">
        <v>5041</v>
      </c>
      <c r="C3609">
        <v>24</v>
      </c>
      <c r="D3609">
        <v>2</v>
      </c>
      <c r="E3609">
        <v>14</v>
      </c>
      <c r="F3609" s="1">
        <v>41694</v>
      </c>
      <c r="G3609" t="s">
        <v>1665</v>
      </c>
      <c r="H3609" t="s">
        <v>33</v>
      </c>
      <c r="I3609" t="s">
        <v>1170</v>
      </c>
      <c r="J3609" t="s">
        <v>1326</v>
      </c>
      <c r="K3609" t="s">
        <v>36</v>
      </c>
      <c r="L3609" t="s">
        <v>37</v>
      </c>
      <c r="M3609" t="s">
        <v>27</v>
      </c>
      <c r="N3609" t="s">
        <v>71</v>
      </c>
      <c r="O3609" t="s">
        <v>74</v>
      </c>
      <c r="P3609" t="s">
        <v>1090</v>
      </c>
      <c r="Q3609">
        <v>0</v>
      </c>
      <c r="R3609">
        <v>134</v>
      </c>
      <c r="S3609">
        <v>42</v>
      </c>
      <c r="T3609">
        <v>2</v>
      </c>
      <c r="U3609" t="b">
        <v>0</v>
      </c>
    </row>
    <row r="3610" spans="1:21" x14ac:dyDescent="0.25">
      <c r="A3610" t="s">
        <v>5047</v>
      </c>
      <c r="B3610" t="s">
        <v>5041</v>
      </c>
      <c r="C3610">
        <v>24</v>
      </c>
      <c r="D3610">
        <v>2</v>
      </c>
      <c r="E3610">
        <v>14</v>
      </c>
      <c r="F3610" s="1">
        <v>41694</v>
      </c>
      <c r="G3610" t="s">
        <v>1665</v>
      </c>
      <c r="H3610" t="s">
        <v>33</v>
      </c>
      <c r="I3610" t="s">
        <v>1170</v>
      </c>
      <c r="J3610" t="s">
        <v>1326</v>
      </c>
      <c r="K3610" t="s">
        <v>36</v>
      </c>
      <c r="L3610" t="s">
        <v>37</v>
      </c>
      <c r="M3610" t="s">
        <v>27</v>
      </c>
      <c r="N3610" t="s">
        <v>71</v>
      </c>
      <c r="O3610" t="s">
        <v>295</v>
      </c>
      <c r="P3610" t="s">
        <v>4902</v>
      </c>
      <c r="Q3610">
        <v>0</v>
      </c>
      <c r="R3610">
        <v>51</v>
      </c>
      <c r="S3610">
        <v>7</v>
      </c>
      <c r="T3610">
        <v>2</v>
      </c>
      <c r="U3610" t="b">
        <v>1</v>
      </c>
    </row>
    <row r="3611" spans="1:21" x14ac:dyDescent="0.25">
      <c r="A3611" t="s">
        <v>5048</v>
      </c>
      <c r="B3611" t="s">
        <v>5041</v>
      </c>
      <c r="C3611">
        <v>24</v>
      </c>
      <c r="D3611">
        <v>2</v>
      </c>
      <c r="E3611">
        <v>14</v>
      </c>
      <c r="F3611" s="1">
        <v>41694</v>
      </c>
      <c r="G3611" t="s">
        <v>567</v>
      </c>
      <c r="H3611" t="s">
        <v>293</v>
      </c>
      <c r="I3611" t="s">
        <v>613</v>
      </c>
      <c r="J3611" t="s">
        <v>2039</v>
      </c>
      <c r="K3611" t="s">
        <v>36</v>
      </c>
      <c r="L3611" t="s">
        <v>37</v>
      </c>
      <c r="M3611" t="s">
        <v>38</v>
      </c>
      <c r="N3611" t="s">
        <v>71</v>
      </c>
      <c r="O3611" t="s">
        <v>74</v>
      </c>
      <c r="P3611" t="s">
        <v>5049</v>
      </c>
      <c r="Q3611">
        <v>1</v>
      </c>
      <c r="R3611">
        <v>224</v>
      </c>
      <c r="S3611">
        <v>-143</v>
      </c>
      <c r="T3611">
        <v>3</v>
      </c>
      <c r="U3611" t="b">
        <v>0</v>
      </c>
    </row>
    <row r="3612" spans="1:21" x14ac:dyDescent="0.25">
      <c r="A3612" t="s">
        <v>5047</v>
      </c>
      <c r="B3612" t="s">
        <v>5041</v>
      </c>
      <c r="C3612">
        <v>24</v>
      </c>
      <c r="D3612">
        <v>2</v>
      </c>
      <c r="E3612">
        <v>14</v>
      </c>
      <c r="F3612" s="1">
        <v>41694</v>
      </c>
      <c r="G3612" t="s">
        <v>1665</v>
      </c>
      <c r="H3612" t="s">
        <v>33</v>
      </c>
      <c r="I3612" t="s">
        <v>1170</v>
      </c>
      <c r="J3612" t="s">
        <v>1326</v>
      </c>
      <c r="K3612" t="s">
        <v>36</v>
      </c>
      <c r="L3612" t="s">
        <v>37</v>
      </c>
      <c r="M3612" t="s">
        <v>27</v>
      </c>
      <c r="N3612" t="s">
        <v>56</v>
      </c>
      <c r="O3612" t="s">
        <v>104</v>
      </c>
      <c r="P3612" t="s">
        <v>3960</v>
      </c>
      <c r="Q3612">
        <v>0</v>
      </c>
      <c r="R3612">
        <v>529</v>
      </c>
      <c r="S3612">
        <v>137</v>
      </c>
      <c r="T3612">
        <v>3</v>
      </c>
      <c r="U3612" t="b">
        <v>1</v>
      </c>
    </row>
    <row r="3613" spans="1:21" x14ac:dyDescent="0.25">
      <c r="A3613" t="s">
        <v>5050</v>
      </c>
      <c r="B3613" t="s">
        <v>5051</v>
      </c>
      <c r="C3613">
        <v>25</v>
      </c>
      <c r="D3613">
        <v>2</v>
      </c>
      <c r="E3613">
        <v>13</v>
      </c>
      <c r="F3613" s="1">
        <v>41330</v>
      </c>
      <c r="G3613" t="s">
        <v>3288</v>
      </c>
      <c r="H3613" t="s">
        <v>67</v>
      </c>
      <c r="I3613" t="s">
        <v>496</v>
      </c>
      <c r="J3613" t="s">
        <v>497</v>
      </c>
      <c r="K3613" t="s">
        <v>25</v>
      </c>
      <c r="L3613" t="s">
        <v>26</v>
      </c>
      <c r="M3613" t="s">
        <v>38</v>
      </c>
      <c r="N3613" t="s">
        <v>56</v>
      </c>
      <c r="O3613" t="s">
        <v>81</v>
      </c>
      <c r="P3613" t="s">
        <v>5052</v>
      </c>
      <c r="Q3613">
        <v>0</v>
      </c>
      <c r="R3613">
        <v>161</v>
      </c>
      <c r="S3613">
        <v>19</v>
      </c>
      <c r="T3613">
        <v>4</v>
      </c>
      <c r="U3613" t="b">
        <v>1</v>
      </c>
    </row>
    <row r="3614" spans="1:21" x14ac:dyDescent="0.25">
      <c r="A3614" t="s">
        <v>5053</v>
      </c>
      <c r="B3614" t="s">
        <v>5051</v>
      </c>
      <c r="C3614">
        <v>25</v>
      </c>
      <c r="D3614">
        <v>2</v>
      </c>
      <c r="E3614">
        <v>13</v>
      </c>
      <c r="F3614" s="1">
        <v>41330</v>
      </c>
      <c r="G3614" t="s">
        <v>5054</v>
      </c>
      <c r="H3614" t="s">
        <v>67</v>
      </c>
      <c r="I3614" t="s">
        <v>68</v>
      </c>
      <c r="J3614" t="s">
        <v>2981</v>
      </c>
      <c r="K3614" t="s">
        <v>25</v>
      </c>
      <c r="L3614" t="s">
        <v>26</v>
      </c>
      <c r="M3614" t="s">
        <v>27</v>
      </c>
      <c r="N3614" t="s">
        <v>28</v>
      </c>
      <c r="O3614" t="s">
        <v>29</v>
      </c>
      <c r="P3614" t="s">
        <v>5055</v>
      </c>
      <c r="Q3614">
        <v>0</v>
      </c>
      <c r="R3614">
        <v>112</v>
      </c>
      <c r="S3614">
        <v>40</v>
      </c>
      <c r="T3614">
        <v>4</v>
      </c>
      <c r="U3614" t="b">
        <v>1</v>
      </c>
    </row>
    <row r="3615" spans="1:21" x14ac:dyDescent="0.25">
      <c r="A3615" t="s">
        <v>5053</v>
      </c>
      <c r="B3615" t="s">
        <v>5051</v>
      </c>
      <c r="C3615">
        <v>25</v>
      </c>
      <c r="D3615">
        <v>2</v>
      </c>
      <c r="E3615">
        <v>13</v>
      </c>
      <c r="F3615" s="1">
        <v>41330</v>
      </c>
      <c r="G3615" t="s">
        <v>5054</v>
      </c>
      <c r="H3615" t="s">
        <v>67</v>
      </c>
      <c r="I3615" t="s">
        <v>68</v>
      </c>
      <c r="J3615" t="s">
        <v>2981</v>
      </c>
      <c r="K3615" t="s">
        <v>25</v>
      </c>
      <c r="L3615" t="s">
        <v>26</v>
      </c>
      <c r="M3615" t="s">
        <v>27</v>
      </c>
      <c r="N3615" t="s">
        <v>28</v>
      </c>
      <c r="O3615" t="s">
        <v>54</v>
      </c>
      <c r="P3615" t="s">
        <v>1799</v>
      </c>
      <c r="Q3615">
        <v>0</v>
      </c>
      <c r="R3615">
        <v>423</v>
      </c>
      <c r="S3615">
        <v>186</v>
      </c>
      <c r="T3615">
        <v>2</v>
      </c>
      <c r="U3615" t="b">
        <v>1</v>
      </c>
    </row>
    <row r="3616" spans="1:21" x14ac:dyDescent="0.25">
      <c r="A3616" t="s">
        <v>5056</v>
      </c>
      <c r="B3616" t="s">
        <v>5051</v>
      </c>
      <c r="C3616">
        <v>25</v>
      </c>
      <c r="D3616">
        <v>2</v>
      </c>
      <c r="E3616">
        <v>13</v>
      </c>
      <c r="F3616" s="1">
        <v>41330</v>
      </c>
      <c r="G3616" t="s">
        <v>1092</v>
      </c>
      <c r="H3616" t="s">
        <v>61</v>
      </c>
      <c r="I3616" t="s">
        <v>308</v>
      </c>
      <c r="J3616" t="s">
        <v>892</v>
      </c>
      <c r="K3616" t="s">
        <v>36</v>
      </c>
      <c r="L3616" t="s">
        <v>70</v>
      </c>
      <c r="M3616" t="s">
        <v>38</v>
      </c>
      <c r="N3616" t="s">
        <v>28</v>
      </c>
      <c r="O3616" t="s">
        <v>39</v>
      </c>
      <c r="P3616" t="s">
        <v>961</v>
      </c>
      <c r="Q3616">
        <v>0</v>
      </c>
      <c r="R3616">
        <v>23</v>
      </c>
      <c r="S3616">
        <v>6</v>
      </c>
      <c r="T3616">
        <v>2</v>
      </c>
      <c r="U3616" t="b">
        <v>0</v>
      </c>
    </row>
    <row r="3617" spans="1:21" x14ac:dyDescent="0.25">
      <c r="A3617" t="s">
        <v>5057</v>
      </c>
      <c r="B3617" t="s">
        <v>5051</v>
      </c>
      <c r="C3617">
        <v>25</v>
      </c>
      <c r="D3617">
        <v>2</v>
      </c>
      <c r="E3617">
        <v>13</v>
      </c>
      <c r="F3617" s="1">
        <v>41330</v>
      </c>
      <c r="G3617" t="s">
        <v>5058</v>
      </c>
      <c r="H3617" t="s">
        <v>33</v>
      </c>
      <c r="I3617" t="s">
        <v>34</v>
      </c>
      <c r="J3617" t="s">
        <v>950</v>
      </c>
      <c r="K3617" t="s">
        <v>36</v>
      </c>
      <c r="L3617" t="s">
        <v>37</v>
      </c>
      <c r="M3617" t="s">
        <v>27</v>
      </c>
      <c r="N3617" t="s">
        <v>28</v>
      </c>
      <c r="O3617" t="s">
        <v>54</v>
      </c>
      <c r="P3617" t="s">
        <v>1908</v>
      </c>
      <c r="Q3617">
        <v>0</v>
      </c>
      <c r="R3617">
        <v>98</v>
      </c>
      <c r="S3617">
        <v>12</v>
      </c>
      <c r="T3617">
        <v>2</v>
      </c>
      <c r="U3617" t="b">
        <v>1</v>
      </c>
    </row>
    <row r="3618" spans="1:21" x14ac:dyDescent="0.25">
      <c r="A3618" t="s">
        <v>5059</v>
      </c>
      <c r="B3618" t="s">
        <v>5051</v>
      </c>
      <c r="C3618">
        <v>25</v>
      </c>
      <c r="D3618">
        <v>2</v>
      </c>
      <c r="E3618">
        <v>13</v>
      </c>
      <c r="F3618" s="1">
        <v>41330</v>
      </c>
      <c r="G3618" t="s">
        <v>2250</v>
      </c>
      <c r="H3618" t="s">
        <v>976</v>
      </c>
      <c r="I3618" t="s">
        <v>1840</v>
      </c>
      <c r="J3618" t="s">
        <v>3683</v>
      </c>
      <c r="K3618" t="s">
        <v>47</v>
      </c>
      <c r="L3618" t="s">
        <v>70</v>
      </c>
      <c r="M3618" t="s">
        <v>38</v>
      </c>
      <c r="N3618" t="s">
        <v>71</v>
      </c>
      <c r="O3618" t="s">
        <v>72</v>
      </c>
      <c r="P3618" t="s">
        <v>2784</v>
      </c>
      <c r="Q3618">
        <v>1</v>
      </c>
      <c r="R3618">
        <v>1322</v>
      </c>
      <c r="S3618">
        <v>-317</v>
      </c>
      <c r="T3618">
        <v>6</v>
      </c>
      <c r="U3618" t="b">
        <v>0</v>
      </c>
    </row>
    <row r="3619" spans="1:21" x14ac:dyDescent="0.25">
      <c r="A3619" t="s">
        <v>5059</v>
      </c>
      <c r="B3619" t="s">
        <v>5051</v>
      </c>
      <c r="C3619">
        <v>25</v>
      </c>
      <c r="D3619">
        <v>2</v>
      </c>
      <c r="E3619">
        <v>13</v>
      </c>
      <c r="F3619" s="1">
        <v>41330</v>
      </c>
      <c r="G3619" t="s">
        <v>2250</v>
      </c>
      <c r="H3619" t="s">
        <v>976</v>
      </c>
      <c r="I3619" t="s">
        <v>1840</v>
      </c>
      <c r="J3619" t="s">
        <v>3683</v>
      </c>
      <c r="K3619" t="s">
        <v>47</v>
      </c>
      <c r="L3619" t="s">
        <v>70</v>
      </c>
      <c r="M3619" t="s">
        <v>38</v>
      </c>
      <c r="N3619" t="s">
        <v>71</v>
      </c>
      <c r="O3619" t="s">
        <v>295</v>
      </c>
      <c r="P3619" t="s">
        <v>3476</v>
      </c>
      <c r="Q3619">
        <v>1</v>
      </c>
      <c r="R3619">
        <v>143</v>
      </c>
      <c r="S3619">
        <v>-106</v>
      </c>
      <c r="T3619">
        <v>7</v>
      </c>
      <c r="U3619" t="b">
        <v>0</v>
      </c>
    </row>
    <row r="3620" spans="1:21" x14ac:dyDescent="0.25">
      <c r="A3620" t="s">
        <v>5059</v>
      </c>
      <c r="B3620" t="s">
        <v>5051</v>
      </c>
      <c r="C3620">
        <v>25</v>
      </c>
      <c r="D3620">
        <v>2</v>
      </c>
      <c r="E3620">
        <v>13</v>
      </c>
      <c r="F3620" s="1">
        <v>41330</v>
      </c>
      <c r="G3620" t="s">
        <v>2250</v>
      </c>
      <c r="H3620" t="s">
        <v>976</v>
      </c>
      <c r="I3620" t="s">
        <v>1840</v>
      </c>
      <c r="J3620" t="s">
        <v>3683</v>
      </c>
      <c r="K3620" t="s">
        <v>47</v>
      </c>
      <c r="L3620" t="s">
        <v>70</v>
      </c>
      <c r="M3620" t="s">
        <v>38</v>
      </c>
      <c r="N3620" t="s">
        <v>56</v>
      </c>
      <c r="O3620" t="s">
        <v>104</v>
      </c>
      <c r="P3620" t="s">
        <v>3322</v>
      </c>
      <c r="Q3620">
        <v>1</v>
      </c>
      <c r="R3620">
        <v>773</v>
      </c>
      <c r="S3620">
        <v>-681</v>
      </c>
      <c r="T3620">
        <v>10</v>
      </c>
      <c r="U3620" t="b">
        <v>0</v>
      </c>
    </row>
    <row r="3621" spans="1:21" x14ac:dyDescent="0.25">
      <c r="A3621" t="s">
        <v>5060</v>
      </c>
      <c r="B3621" t="s">
        <v>5061</v>
      </c>
      <c r="C3621">
        <v>25</v>
      </c>
      <c r="D3621">
        <v>2</v>
      </c>
      <c r="E3621">
        <v>14</v>
      </c>
      <c r="F3621" s="1">
        <v>41695</v>
      </c>
      <c r="G3621" t="s">
        <v>4284</v>
      </c>
      <c r="H3621" t="s">
        <v>67</v>
      </c>
      <c r="I3621" t="s">
        <v>68</v>
      </c>
      <c r="J3621" t="s">
        <v>486</v>
      </c>
      <c r="K3621" t="s">
        <v>25</v>
      </c>
      <c r="L3621" t="s">
        <v>37</v>
      </c>
      <c r="M3621" t="s">
        <v>27</v>
      </c>
      <c r="N3621" t="s">
        <v>56</v>
      </c>
      <c r="O3621" t="s">
        <v>57</v>
      </c>
      <c r="P3621" t="s">
        <v>2511</v>
      </c>
      <c r="Q3621">
        <v>1</v>
      </c>
      <c r="R3621">
        <v>269</v>
      </c>
      <c r="S3621">
        <v>-86</v>
      </c>
      <c r="T3621">
        <v>2</v>
      </c>
      <c r="U3621" t="b">
        <v>0</v>
      </c>
    </row>
    <row r="3622" spans="1:21" x14ac:dyDescent="0.25">
      <c r="A3622" t="s">
        <v>5062</v>
      </c>
      <c r="B3622" t="s">
        <v>5061</v>
      </c>
      <c r="C3622">
        <v>25</v>
      </c>
      <c r="D3622">
        <v>2</v>
      </c>
      <c r="E3622">
        <v>14</v>
      </c>
      <c r="F3622" s="1">
        <v>41695</v>
      </c>
      <c r="G3622" t="s">
        <v>4333</v>
      </c>
      <c r="H3622" t="s">
        <v>33</v>
      </c>
      <c r="I3622" t="s">
        <v>313</v>
      </c>
      <c r="J3622" t="s">
        <v>931</v>
      </c>
      <c r="K3622" t="s">
        <v>36</v>
      </c>
      <c r="L3622" t="s">
        <v>70</v>
      </c>
      <c r="M3622" t="s">
        <v>98</v>
      </c>
      <c r="N3622" t="s">
        <v>28</v>
      </c>
      <c r="O3622" t="s">
        <v>48</v>
      </c>
      <c r="P3622" t="s">
        <v>1785</v>
      </c>
      <c r="Q3622">
        <v>0</v>
      </c>
      <c r="R3622">
        <v>234</v>
      </c>
      <c r="S3622">
        <v>110</v>
      </c>
      <c r="T3622">
        <v>5</v>
      </c>
      <c r="U3622" t="b">
        <v>0</v>
      </c>
    </row>
    <row r="3623" spans="1:21" x14ac:dyDescent="0.25">
      <c r="A3623" t="s">
        <v>5062</v>
      </c>
      <c r="B3623" t="s">
        <v>5061</v>
      </c>
      <c r="C3623">
        <v>25</v>
      </c>
      <c r="D3623">
        <v>2</v>
      </c>
      <c r="E3623">
        <v>14</v>
      </c>
      <c r="F3623" s="1">
        <v>41695</v>
      </c>
      <c r="G3623" t="s">
        <v>4333</v>
      </c>
      <c r="H3623" t="s">
        <v>33</v>
      </c>
      <c r="I3623" t="s">
        <v>313</v>
      </c>
      <c r="J3623" t="s">
        <v>931</v>
      </c>
      <c r="K3623" t="s">
        <v>36</v>
      </c>
      <c r="L3623" t="s">
        <v>70</v>
      </c>
      <c r="M3623" t="s">
        <v>98</v>
      </c>
      <c r="N3623" t="s">
        <v>56</v>
      </c>
      <c r="O3623" t="s">
        <v>104</v>
      </c>
      <c r="P3623" t="s">
        <v>4427</v>
      </c>
      <c r="Q3623">
        <v>0</v>
      </c>
      <c r="R3623">
        <v>672</v>
      </c>
      <c r="S3623">
        <v>87</v>
      </c>
      <c r="T3623">
        <v>4</v>
      </c>
      <c r="U3623" t="b">
        <v>0</v>
      </c>
    </row>
    <row r="3624" spans="1:21" x14ac:dyDescent="0.25">
      <c r="A3624" t="s">
        <v>5063</v>
      </c>
      <c r="B3624" t="s">
        <v>5061</v>
      </c>
      <c r="C3624">
        <v>25</v>
      </c>
      <c r="D3624">
        <v>2</v>
      </c>
      <c r="E3624">
        <v>14</v>
      </c>
      <c r="F3624" s="1">
        <v>41695</v>
      </c>
      <c r="G3624" t="s">
        <v>1351</v>
      </c>
      <c r="H3624" t="s">
        <v>61</v>
      </c>
      <c r="I3624" t="s">
        <v>450</v>
      </c>
      <c r="J3624" t="s">
        <v>661</v>
      </c>
      <c r="K3624" t="s">
        <v>36</v>
      </c>
      <c r="L3624" t="s">
        <v>70</v>
      </c>
      <c r="M3624" t="s">
        <v>27</v>
      </c>
      <c r="N3624" t="s">
        <v>56</v>
      </c>
      <c r="O3624" t="s">
        <v>57</v>
      </c>
      <c r="P3624" t="s">
        <v>3650</v>
      </c>
      <c r="Q3624">
        <v>0</v>
      </c>
      <c r="R3624">
        <v>918</v>
      </c>
      <c r="S3624">
        <v>22</v>
      </c>
      <c r="T3624">
        <v>9</v>
      </c>
      <c r="U3624" t="b">
        <v>1</v>
      </c>
    </row>
    <row r="3625" spans="1:21" x14ac:dyDescent="0.25">
      <c r="A3625" t="s">
        <v>5064</v>
      </c>
      <c r="B3625" t="s">
        <v>5061</v>
      </c>
      <c r="C3625">
        <v>25</v>
      </c>
      <c r="D3625">
        <v>2</v>
      </c>
      <c r="E3625">
        <v>14</v>
      </c>
      <c r="F3625" s="1">
        <v>41695</v>
      </c>
      <c r="G3625" t="s">
        <v>3663</v>
      </c>
      <c r="H3625" t="s">
        <v>67</v>
      </c>
      <c r="I3625" t="s">
        <v>68</v>
      </c>
      <c r="J3625" t="s">
        <v>5065</v>
      </c>
      <c r="K3625" t="s">
        <v>25</v>
      </c>
      <c r="L3625" t="s">
        <v>70</v>
      </c>
      <c r="M3625" t="s">
        <v>38</v>
      </c>
      <c r="N3625" t="s">
        <v>28</v>
      </c>
      <c r="O3625" t="s">
        <v>48</v>
      </c>
      <c r="P3625" t="s">
        <v>1669</v>
      </c>
      <c r="Q3625">
        <v>0</v>
      </c>
      <c r="R3625">
        <v>94</v>
      </c>
      <c r="S3625">
        <v>24</v>
      </c>
      <c r="T3625">
        <v>5</v>
      </c>
      <c r="U3625" t="b">
        <v>0</v>
      </c>
    </row>
    <row r="3626" spans="1:21" x14ac:dyDescent="0.25">
      <c r="A3626" t="s">
        <v>5064</v>
      </c>
      <c r="B3626" t="s">
        <v>5061</v>
      </c>
      <c r="C3626">
        <v>25</v>
      </c>
      <c r="D3626">
        <v>2</v>
      </c>
      <c r="E3626">
        <v>14</v>
      </c>
      <c r="F3626" s="1">
        <v>41695</v>
      </c>
      <c r="G3626" t="s">
        <v>3663</v>
      </c>
      <c r="H3626" t="s">
        <v>67</v>
      </c>
      <c r="I3626" t="s">
        <v>68</v>
      </c>
      <c r="J3626" t="s">
        <v>5065</v>
      </c>
      <c r="K3626" t="s">
        <v>25</v>
      </c>
      <c r="L3626" t="s">
        <v>70</v>
      </c>
      <c r="M3626" t="s">
        <v>38</v>
      </c>
      <c r="N3626" t="s">
        <v>28</v>
      </c>
      <c r="O3626" t="s">
        <v>111</v>
      </c>
      <c r="P3626" t="s">
        <v>418</v>
      </c>
      <c r="Q3626">
        <v>0</v>
      </c>
      <c r="R3626">
        <v>65</v>
      </c>
      <c r="S3626">
        <v>28</v>
      </c>
      <c r="T3626">
        <v>4</v>
      </c>
      <c r="U3626" t="b">
        <v>1</v>
      </c>
    </row>
    <row r="3627" spans="1:21" x14ac:dyDescent="0.25">
      <c r="A3627" t="s">
        <v>5066</v>
      </c>
      <c r="B3627" t="s">
        <v>5067</v>
      </c>
      <c r="C3627">
        <v>26</v>
      </c>
      <c r="D3627">
        <v>2</v>
      </c>
      <c r="E3627">
        <v>11</v>
      </c>
      <c r="F3627" s="1">
        <v>40600</v>
      </c>
      <c r="G3627" t="s">
        <v>612</v>
      </c>
      <c r="H3627" t="s">
        <v>293</v>
      </c>
      <c r="I3627" t="s">
        <v>714</v>
      </c>
      <c r="J3627" t="s">
        <v>4819</v>
      </c>
      <c r="K3627" t="s">
        <v>36</v>
      </c>
      <c r="L3627" t="s">
        <v>37</v>
      </c>
      <c r="M3627" t="s">
        <v>38</v>
      </c>
      <c r="N3627" t="s">
        <v>71</v>
      </c>
      <c r="O3627" t="s">
        <v>295</v>
      </c>
      <c r="P3627" t="s">
        <v>4491</v>
      </c>
      <c r="Q3627">
        <v>0</v>
      </c>
      <c r="R3627">
        <v>533</v>
      </c>
      <c r="S3627">
        <v>0</v>
      </c>
      <c r="T3627">
        <v>6</v>
      </c>
      <c r="U3627" t="b">
        <v>1</v>
      </c>
    </row>
    <row r="3628" spans="1:21" x14ac:dyDescent="0.25">
      <c r="A3628" t="s">
        <v>5066</v>
      </c>
      <c r="B3628" t="s">
        <v>5067</v>
      </c>
      <c r="C3628">
        <v>26</v>
      </c>
      <c r="D3628">
        <v>2</v>
      </c>
      <c r="E3628">
        <v>11</v>
      </c>
      <c r="F3628" s="1">
        <v>40600</v>
      </c>
      <c r="G3628" t="s">
        <v>612</v>
      </c>
      <c r="H3628" t="s">
        <v>293</v>
      </c>
      <c r="I3628" t="s">
        <v>714</v>
      </c>
      <c r="J3628" t="s">
        <v>4819</v>
      </c>
      <c r="K3628" t="s">
        <v>36</v>
      </c>
      <c r="L3628" t="s">
        <v>37</v>
      </c>
      <c r="M3628" t="s">
        <v>38</v>
      </c>
      <c r="N3628" t="s">
        <v>56</v>
      </c>
      <c r="O3628" t="s">
        <v>104</v>
      </c>
      <c r="P3628" t="s">
        <v>861</v>
      </c>
      <c r="Q3628">
        <v>1</v>
      </c>
      <c r="R3628">
        <v>120</v>
      </c>
      <c r="S3628">
        <v>-41</v>
      </c>
      <c r="T3628">
        <v>3</v>
      </c>
      <c r="U3628" t="b">
        <v>0</v>
      </c>
    </row>
    <row r="3629" spans="1:21" x14ac:dyDescent="0.25">
      <c r="A3629" t="s">
        <v>5068</v>
      </c>
      <c r="B3629" t="s">
        <v>5069</v>
      </c>
      <c r="C3629">
        <v>26</v>
      </c>
      <c r="D3629">
        <v>2</v>
      </c>
      <c r="E3629">
        <v>13</v>
      </c>
      <c r="F3629" s="1">
        <v>41331</v>
      </c>
      <c r="G3629" t="s">
        <v>1318</v>
      </c>
      <c r="H3629" t="s">
        <v>33</v>
      </c>
      <c r="I3629" t="s">
        <v>34</v>
      </c>
      <c r="J3629" t="s">
        <v>1134</v>
      </c>
      <c r="K3629" t="s">
        <v>36</v>
      </c>
      <c r="L3629" t="s">
        <v>70</v>
      </c>
      <c r="M3629" t="s">
        <v>38</v>
      </c>
      <c r="N3629" t="s">
        <v>71</v>
      </c>
      <c r="O3629" t="s">
        <v>295</v>
      </c>
      <c r="P3629" t="s">
        <v>1929</v>
      </c>
      <c r="Q3629">
        <v>0</v>
      </c>
      <c r="R3629">
        <v>19</v>
      </c>
      <c r="S3629">
        <v>8</v>
      </c>
      <c r="T3629">
        <v>1</v>
      </c>
      <c r="U3629" t="b">
        <v>1</v>
      </c>
    </row>
    <row r="3630" spans="1:21" x14ac:dyDescent="0.25">
      <c r="A3630" t="s">
        <v>5070</v>
      </c>
      <c r="B3630" t="s">
        <v>5069</v>
      </c>
      <c r="C3630">
        <v>26</v>
      </c>
      <c r="D3630">
        <v>2</v>
      </c>
      <c r="E3630">
        <v>13</v>
      </c>
      <c r="F3630" s="1">
        <v>41331</v>
      </c>
      <c r="G3630" t="s">
        <v>1137</v>
      </c>
      <c r="H3630" t="s">
        <v>120</v>
      </c>
      <c r="I3630" t="s">
        <v>778</v>
      </c>
      <c r="J3630" t="s">
        <v>778</v>
      </c>
      <c r="K3630" t="s">
        <v>47</v>
      </c>
      <c r="L3630" t="s">
        <v>70</v>
      </c>
      <c r="M3630" t="s">
        <v>268</v>
      </c>
      <c r="N3630" t="s">
        <v>71</v>
      </c>
      <c r="O3630" t="s">
        <v>295</v>
      </c>
      <c r="P3630" t="s">
        <v>547</v>
      </c>
      <c r="Q3630">
        <v>0</v>
      </c>
      <c r="R3630">
        <v>439</v>
      </c>
      <c r="S3630">
        <v>220</v>
      </c>
      <c r="T3630">
        <v>9</v>
      </c>
      <c r="U3630" t="b">
        <v>1</v>
      </c>
    </row>
    <row r="3631" spans="1:21" x14ac:dyDescent="0.25">
      <c r="A3631" t="s">
        <v>5070</v>
      </c>
      <c r="B3631" t="s">
        <v>5069</v>
      </c>
      <c r="C3631">
        <v>26</v>
      </c>
      <c r="D3631">
        <v>2</v>
      </c>
      <c r="E3631">
        <v>13</v>
      </c>
      <c r="F3631" s="1">
        <v>41331</v>
      </c>
      <c r="G3631" t="s">
        <v>1137</v>
      </c>
      <c r="H3631" t="s">
        <v>120</v>
      </c>
      <c r="I3631" t="s">
        <v>778</v>
      </c>
      <c r="J3631" t="s">
        <v>778</v>
      </c>
      <c r="K3631" t="s">
        <v>47</v>
      </c>
      <c r="L3631" t="s">
        <v>70</v>
      </c>
      <c r="M3631" t="s">
        <v>268</v>
      </c>
      <c r="N3631" t="s">
        <v>28</v>
      </c>
      <c r="O3631" t="s">
        <v>29</v>
      </c>
      <c r="P3631" t="s">
        <v>30</v>
      </c>
      <c r="Q3631">
        <v>0</v>
      </c>
      <c r="R3631">
        <v>179</v>
      </c>
      <c r="S3631">
        <v>38</v>
      </c>
      <c r="T3631">
        <v>6</v>
      </c>
      <c r="U3631" t="b">
        <v>1</v>
      </c>
    </row>
    <row r="3632" spans="1:21" x14ac:dyDescent="0.25">
      <c r="A3632" t="s">
        <v>5071</v>
      </c>
      <c r="B3632" t="s">
        <v>5069</v>
      </c>
      <c r="C3632">
        <v>26</v>
      </c>
      <c r="D3632">
        <v>2</v>
      </c>
      <c r="E3632">
        <v>13</v>
      </c>
      <c r="F3632" s="1">
        <v>41331</v>
      </c>
      <c r="G3632" t="s">
        <v>2154</v>
      </c>
      <c r="H3632" t="s">
        <v>61</v>
      </c>
      <c r="I3632" t="s">
        <v>108</v>
      </c>
      <c r="J3632" t="s">
        <v>1808</v>
      </c>
      <c r="K3632" t="s">
        <v>36</v>
      </c>
      <c r="L3632" t="s">
        <v>37</v>
      </c>
      <c r="M3632" t="s">
        <v>38</v>
      </c>
      <c r="N3632" t="s">
        <v>71</v>
      </c>
      <c r="O3632" t="s">
        <v>74</v>
      </c>
      <c r="P3632" t="s">
        <v>5072</v>
      </c>
      <c r="Q3632">
        <v>0</v>
      </c>
      <c r="R3632">
        <v>456</v>
      </c>
      <c r="S3632">
        <v>-25</v>
      </c>
      <c r="T3632">
        <v>6</v>
      </c>
      <c r="U3632" t="b">
        <v>0</v>
      </c>
    </row>
    <row r="3633" spans="1:21" x14ac:dyDescent="0.25">
      <c r="A3633" t="s">
        <v>5073</v>
      </c>
      <c r="B3633" t="s">
        <v>5074</v>
      </c>
      <c r="C3633">
        <v>26</v>
      </c>
      <c r="D3633">
        <v>2</v>
      </c>
      <c r="E3633">
        <v>14</v>
      </c>
      <c r="F3633" s="1">
        <v>41696</v>
      </c>
      <c r="G3633" t="s">
        <v>166</v>
      </c>
      <c r="H3633" t="s">
        <v>33</v>
      </c>
      <c r="I3633" t="s">
        <v>372</v>
      </c>
      <c r="J3633" t="s">
        <v>959</v>
      </c>
      <c r="K3633" t="s">
        <v>36</v>
      </c>
      <c r="L3633" t="s">
        <v>26</v>
      </c>
      <c r="M3633" t="s">
        <v>27</v>
      </c>
      <c r="N3633" t="s">
        <v>28</v>
      </c>
      <c r="O3633" t="s">
        <v>48</v>
      </c>
      <c r="P3633" t="s">
        <v>1166</v>
      </c>
      <c r="Q3633">
        <v>0</v>
      </c>
      <c r="R3633">
        <v>38</v>
      </c>
      <c r="S3633">
        <v>9</v>
      </c>
      <c r="T3633">
        <v>2</v>
      </c>
      <c r="U3633" t="b">
        <v>1</v>
      </c>
    </row>
    <row r="3634" spans="1:21" x14ac:dyDescent="0.25">
      <c r="A3634" t="s">
        <v>5075</v>
      </c>
      <c r="B3634" t="s">
        <v>5074</v>
      </c>
      <c r="C3634">
        <v>26</v>
      </c>
      <c r="D3634">
        <v>2</v>
      </c>
      <c r="E3634">
        <v>14</v>
      </c>
      <c r="F3634" s="1">
        <v>41696</v>
      </c>
      <c r="G3634" t="s">
        <v>2558</v>
      </c>
      <c r="H3634" t="s">
        <v>320</v>
      </c>
      <c r="I3634" t="s">
        <v>2562</v>
      </c>
      <c r="J3634" t="s">
        <v>2562</v>
      </c>
      <c r="K3634" t="s">
        <v>36</v>
      </c>
      <c r="L3634" t="s">
        <v>37</v>
      </c>
      <c r="M3634" t="s">
        <v>38</v>
      </c>
      <c r="N3634" t="s">
        <v>28</v>
      </c>
      <c r="O3634" t="s">
        <v>54</v>
      </c>
      <c r="P3634" t="s">
        <v>229</v>
      </c>
      <c r="Q3634">
        <v>0</v>
      </c>
      <c r="R3634">
        <v>145</v>
      </c>
      <c r="S3634">
        <v>0</v>
      </c>
      <c r="T3634">
        <v>3</v>
      </c>
      <c r="U3634" t="b">
        <v>0</v>
      </c>
    </row>
    <row r="3635" spans="1:21" x14ac:dyDescent="0.25">
      <c r="A3635" t="s">
        <v>5076</v>
      </c>
      <c r="B3635" t="s">
        <v>5074</v>
      </c>
      <c r="C3635">
        <v>26</v>
      </c>
      <c r="D3635">
        <v>2</v>
      </c>
      <c r="E3635">
        <v>14</v>
      </c>
      <c r="F3635" s="1">
        <v>41696</v>
      </c>
      <c r="G3635" t="s">
        <v>114</v>
      </c>
      <c r="H3635" t="s">
        <v>293</v>
      </c>
      <c r="I3635" t="s">
        <v>714</v>
      </c>
      <c r="J3635" t="s">
        <v>5077</v>
      </c>
      <c r="K3635" t="s">
        <v>36</v>
      </c>
      <c r="L3635" t="s">
        <v>70</v>
      </c>
      <c r="M3635" t="s">
        <v>27</v>
      </c>
      <c r="N3635" t="s">
        <v>28</v>
      </c>
      <c r="O3635" t="s">
        <v>48</v>
      </c>
      <c r="P3635" t="s">
        <v>1785</v>
      </c>
      <c r="Q3635">
        <v>1</v>
      </c>
      <c r="R3635">
        <v>47</v>
      </c>
      <c r="S3635">
        <v>-3</v>
      </c>
      <c r="T3635">
        <v>2</v>
      </c>
      <c r="U3635" t="b">
        <v>0</v>
      </c>
    </row>
    <row r="3636" spans="1:21" x14ac:dyDescent="0.25">
      <c r="A3636" t="s">
        <v>5078</v>
      </c>
      <c r="B3636" t="s">
        <v>5074</v>
      </c>
      <c r="C3636">
        <v>26</v>
      </c>
      <c r="D3636">
        <v>2</v>
      </c>
      <c r="E3636">
        <v>14</v>
      </c>
      <c r="F3636" s="1">
        <v>41696</v>
      </c>
      <c r="G3636" t="s">
        <v>4675</v>
      </c>
      <c r="H3636" t="s">
        <v>61</v>
      </c>
      <c r="I3636" t="s">
        <v>173</v>
      </c>
      <c r="J3636" t="s">
        <v>844</v>
      </c>
      <c r="K3636" t="s">
        <v>36</v>
      </c>
      <c r="L3636" t="s">
        <v>37</v>
      </c>
      <c r="M3636" t="s">
        <v>38</v>
      </c>
      <c r="N3636" t="s">
        <v>56</v>
      </c>
      <c r="O3636" t="s">
        <v>185</v>
      </c>
      <c r="P3636" t="s">
        <v>3136</v>
      </c>
      <c r="Q3636">
        <v>1</v>
      </c>
      <c r="R3636">
        <v>332</v>
      </c>
      <c r="S3636">
        <v>-503</v>
      </c>
      <c r="T3636">
        <v>3</v>
      </c>
      <c r="U3636" t="b">
        <v>0</v>
      </c>
    </row>
    <row r="3637" spans="1:21" x14ac:dyDescent="0.25">
      <c r="A3637" t="s">
        <v>5079</v>
      </c>
      <c r="B3637" t="s">
        <v>5080</v>
      </c>
      <c r="C3637">
        <v>27</v>
      </c>
      <c r="D3637">
        <v>2</v>
      </c>
      <c r="E3637">
        <v>12</v>
      </c>
      <c r="F3637" s="1">
        <v>40966</v>
      </c>
      <c r="G3637" t="s">
        <v>5081</v>
      </c>
      <c r="H3637" t="s">
        <v>44</v>
      </c>
      <c r="I3637" t="s">
        <v>280</v>
      </c>
      <c r="J3637" t="s">
        <v>5082</v>
      </c>
      <c r="K3637" t="s">
        <v>47</v>
      </c>
      <c r="L3637" t="s">
        <v>37</v>
      </c>
      <c r="M3637" t="s">
        <v>38</v>
      </c>
      <c r="N3637" t="s">
        <v>28</v>
      </c>
      <c r="O3637" t="s">
        <v>227</v>
      </c>
      <c r="P3637" t="s">
        <v>5083</v>
      </c>
      <c r="Q3637">
        <v>0</v>
      </c>
      <c r="R3637">
        <v>21</v>
      </c>
      <c r="S3637">
        <v>5</v>
      </c>
      <c r="T3637">
        <v>3</v>
      </c>
      <c r="U3637" t="b">
        <v>1</v>
      </c>
    </row>
    <row r="3638" spans="1:21" x14ac:dyDescent="0.25">
      <c r="A3638" t="s">
        <v>5084</v>
      </c>
      <c r="B3638" t="s">
        <v>5085</v>
      </c>
      <c r="C3638">
        <v>27</v>
      </c>
      <c r="D3638">
        <v>2</v>
      </c>
      <c r="E3638">
        <v>13</v>
      </c>
      <c r="F3638" s="1">
        <v>41332</v>
      </c>
      <c r="G3638" t="s">
        <v>3609</v>
      </c>
      <c r="H3638" t="s">
        <v>67</v>
      </c>
      <c r="I3638" t="s">
        <v>496</v>
      </c>
      <c r="J3638" t="s">
        <v>497</v>
      </c>
      <c r="K3638" t="s">
        <v>25</v>
      </c>
      <c r="L3638" t="s">
        <v>26</v>
      </c>
      <c r="M3638" t="s">
        <v>27</v>
      </c>
      <c r="N3638" t="s">
        <v>28</v>
      </c>
      <c r="O3638" t="s">
        <v>90</v>
      </c>
      <c r="P3638" t="s">
        <v>2551</v>
      </c>
      <c r="Q3638">
        <v>0</v>
      </c>
      <c r="R3638">
        <v>5274</v>
      </c>
      <c r="S3638">
        <v>1898</v>
      </c>
      <c r="T3638">
        <v>10</v>
      </c>
      <c r="U3638" t="b">
        <v>1</v>
      </c>
    </row>
    <row r="3639" spans="1:21" x14ac:dyDescent="0.25">
      <c r="A3639" t="s">
        <v>5084</v>
      </c>
      <c r="B3639" t="s">
        <v>5085</v>
      </c>
      <c r="C3639">
        <v>27</v>
      </c>
      <c r="D3639">
        <v>2</v>
      </c>
      <c r="E3639">
        <v>13</v>
      </c>
      <c r="F3639" s="1">
        <v>41332</v>
      </c>
      <c r="G3639" t="s">
        <v>3609</v>
      </c>
      <c r="H3639" t="s">
        <v>67</v>
      </c>
      <c r="I3639" t="s">
        <v>496</v>
      </c>
      <c r="J3639" t="s">
        <v>497</v>
      </c>
      <c r="K3639" t="s">
        <v>25</v>
      </c>
      <c r="L3639" t="s">
        <v>26</v>
      </c>
      <c r="M3639" t="s">
        <v>27</v>
      </c>
      <c r="N3639" t="s">
        <v>56</v>
      </c>
      <c r="O3639" t="s">
        <v>185</v>
      </c>
      <c r="P3639" t="s">
        <v>4393</v>
      </c>
      <c r="Q3639">
        <v>0</v>
      </c>
      <c r="R3639">
        <v>1429</v>
      </c>
      <c r="S3639">
        <v>472</v>
      </c>
      <c r="T3639">
        <v>4</v>
      </c>
      <c r="U3639" t="b">
        <v>1</v>
      </c>
    </row>
    <row r="3640" spans="1:21" x14ac:dyDescent="0.25">
      <c r="A3640" t="s">
        <v>5086</v>
      </c>
      <c r="B3640" t="s">
        <v>5085</v>
      </c>
      <c r="C3640">
        <v>27</v>
      </c>
      <c r="D3640">
        <v>2</v>
      </c>
      <c r="E3640">
        <v>13</v>
      </c>
      <c r="F3640" s="1">
        <v>41332</v>
      </c>
      <c r="G3640" t="s">
        <v>5087</v>
      </c>
      <c r="H3640" t="s">
        <v>67</v>
      </c>
      <c r="I3640" t="s">
        <v>68</v>
      </c>
      <c r="J3640" t="s">
        <v>3560</v>
      </c>
      <c r="K3640" t="s">
        <v>25</v>
      </c>
      <c r="L3640" t="s">
        <v>37</v>
      </c>
      <c r="M3640" t="s">
        <v>38</v>
      </c>
      <c r="N3640" t="s">
        <v>28</v>
      </c>
      <c r="O3640" t="s">
        <v>90</v>
      </c>
      <c r="P3640" t="s">
        <v>4187</v>
      </c>
      <c r="Q3640">
        <v>0</v>
      </c>
      <c r="R3640">
        <v>137</v>
      </c>
      <c r="S3640">
        <v>48</v>
      </c>
      <c r="T3640">
        <v>2</v>
      </c>
      <c r="U3640" t="b">
        <v>1</v>
      </c>
    </row>
    <row r="3641" spans="1:21" x14ac:dyDescent="0.25">
      <c r="A3641" t="s">
        <v>5086</v>
      </c>
      <c r="B3641" t="s">
        <v>5085</v>
      </c>
      <c r="C3641">
        <v>27</v>
      </c>
      <c r="D3641">
        <v>2</v>
      </c>
      <c r="E3641">
        <v>13</v>
      </c>
      <c r="F3641" s="1">
        <v>41332</v>
      </c>
      <c r="G3641" t="s">
        <v>5087</v>
      </c>
      <c r="H3641" t="s">
        <v>67</v>
      </c>
      <c r="I3641" t="s">
        <v>68</v>
      </c>
      <c r="J3641" t="s">
        <v>3560</v>
      </c>
      <c r="K3641" t="s">
        <v>25</v>
      </c>
      <c r="L3641" t="s">
        <v>37</v>
      </c>
      <c r="M3641" t="s">
        <v>38</v>
      </c>
      <c r="N3641" t="s">
        <v>56</v>
      </c>
      <c r="O3641" t="s">
        <v>81</v>
      </c>
      <c r="P3641" t="s">
        <v>4681</v>
      </c>
      <c r="Q3641">
        <v>0</v>
      </c>
      <c r="R3641">
        <v>743</v>
      </c>
      <c r="S3641">
        <v>349</v>
      </c>
      <c r="T3641">
        <v>3</v>
      </c>
      <c r="U3641" t="b">
        <v>1</v>
      </c>
    </row>
    <row r="3642" spans="1:21" x14ac:dyDescent="0.25">
      <c r="A3642" t="s">
        <v>5088</v>
      </c>
      <c r="B3642" t="s">
        <v>5085</v>
      </c>
      <c r="C3642">
        <v>27</v>
      </c>
      <c r="D3642">
        <v>2</v>
      </c>
      <c r="E3642">
        <v>13</v>
      </c>
      <c r="F3642" s="1">
        <v>41332</v>
      </c>
      <c r="G3642" t="s">
        <v>5089</v>
      </c>
      <c r="H3642" t="s">
        <v>61</v>
      </c>
      <c r="I3642" t="s">
        <v>450</v>
      </c>
      <c r="J3642" t="s">
        <v>489</v>
      </c>
      <c r="K3642" t="s">
        <v>36</v>
      </c>
      <c r="L3642" t="s">
        <v>37</v>
      </c>
      <c r="M3642" t="s">
        <v>27</v>
      </c>
      <c r="N3642" t="s">
        <v>28</v>
      </c>
      <c r="O3642" t="s">
        <v>90</v>
      </c>
      <c r="P3642" t="s">
        <v>655</v>
      </c>
      <c r="Q3642">
        <v>0</v>
      </c>
      <c r="R3642">
        <v>756</v>
      </c>
      <c r="S3642">
        <v>-59</v>
      </c>
      <c r="T3642">
        <v>14</v>
      </c>
      <c r="U3642" t="b">
        <v>0</v>
      </c>
    </row>
    <row r="3643" spans="1:21" x14ac:dyDescent="0.25">
      <c r="A3643" t="s">
        <v>5090</v>
      </c>
      <c r="B3643" t="s">
        <v>5091</v>
      </c>
      <c r="C3643">
        <v>27</v>
      </c>
      <c r="D3643">
        <v>2</v>
      </c>
      <c r="E3643">
        <v>14</v>
      </c>
      <c r="F3643" s="1">
        <v>41697</v>
      </c>
      <c r="G3643" t="s">
        <v>900</v>
      </c>
      <c r="H3643" t="s">
        <v>61</v>
      </c>
      <c r="I3643" t="s">
        <v>326</v>
      </c>
      <c r="J3643" t="s">
        <v>3605</v>
      </c>
      <c r="K3643" t="s">
        <v>36</v>
      </c>
      <c r="L3643" t="s">
        <v>70</v>
      </c>
      <c r="M3643" t="s">
        <v>98</v>
      </c>
      <c r="N3643" t="s">
        <v>28</v>
      </c>
      <c r="O3643" t="s">
        <v>227</v>
      </c>
      <c r="P3643" t="s">
        <v>5092</v>
      </c>
      <c r="Q3643">
        <v>0</v>
      </c>
      <c r="R3643">
        <v>5</v>
      </c>
      <c r="S3643">
        <v>1</v>
      </c>
      <c r="T3643">
        <v>1</v>
      </c>
      <c r="U3643" t="b">
        <v>1</v>
      </c>
    </row>
    <row r="3644" spans="1:21" x14ac:dyDescent="0.25">
      <c r="A3644" t="s">
        <v>5093</v>
      </c>
      <c r="B3644" t="s">
        <v>5091</v>
      </c>
      <c r="C3644">
        <v>27</v>
      </c>
      <c r="D3644">
        <v>2</v>
      </c>
      <c r="E3644">
        <v>14</v>
      </c>
      <c r="F3644" s="1">
        <v>41697</v>
      </c>
      <c r="G3644" t="s">
        <v>2675</v>
      </c>
      <c r="H3644" t="s">
        <v>67</v>
      </c>
      <c r="I3644" t="s">
        <v>68</v>
      </c>
      <c r="J3644" t="s">
        <v>369</v>
      </c>
      <c r="K3644" t="s">
        <v>25</v>
      </c>
      <c r="L3644" t="s">
        <v>37</v>
      </c>
      <c r="M3644" t="s">
        <v>38</v>
      </c>
      <c r="N3644" t="s">
        <v>28</v>
      </c>
      <c r="O3644" t="s">
        <v>90</v>
      </c>
      <c r="P3644" t="s">
        <v>3259</v>
      </c>
      <c r="Q3644">
        <v>0</v>
      </c>
      <c r="R3644">
        <v>1700</v>
      </c>
      <c r="S3644">
        <v>85</v>
      </c>
      <c r="T3644">
        <v>3</v>
      </c>
      <c r="U3644" t="b">
        <v>0</v>
      </c>
    </row>
    <row r="3645" spans="1:21" x14ac:dyDescent="0.25">
      <c r="A3645" t="s">
        <v>5093</v>
      </c>
      <c r="B3645" t="s">
        <v>5091</v>
      </c>
      <c r="C3645">
        <v>27</v>
      </c>
      <c r="D3645">
        <v>2</v>
      </c>
      <c r="E3645">
        <v>14</v>
      </c>
      <c r="F3645" s="1">
        <v>41697</v>
      </c>
      <c r="G3645" t="s">
        <v>2675</v>
      </c>
      <c r="H3645" t="s">
        <v>67</v>
      </c>
      <c r="I3645" t="s">
        <v>68</v>
      </c>
      <c r="J3645" t="s">
        <v>369</v>
      </c>
      <c r="K3645" t="s">
        <v>25</v>
      </c>
      <c r="L3645" t="s">
        <v>37</v>
      </c>
      <c r="M3645" t="s">
        <v>38</v>
      </c>
      <c r="N3645" t="s">
        <v>56</v>
      </c>
      <c r="O3645" t="s">
        <v>81</v>
      </c>
      <c r="P3645" t="s">
        <v>4301</v>
      </c>
      <c r="Q3645">
        <v>0</v>
      </c>
      <c r="R3645">
        <v>154</v>
      </c>
      <c r="S3645">
        <v>26</v>
      </c>
      <c r="T3645">
        <v>4</v>
      </c>
      <c r="U3645" t="b">
        <v>0</v>
      </c>
    </row>
    <row r="3646" spans="1:21" x14ac:dyDescent="0.25">
      <c r="A3646" t="s">
        <v>5093</v>
      </c>
      <c r="B3646" t="s">
        <v>5091</v>
      </c>
      <c r="C3646">
        <v>27</v>
      </c>
      <c r="D3646">
        <v>2</v>
      </c>
      <c r="E3646">
        <v>14</v>
      </c>
      <c r="F3646" s="1">
        <v>41697</v>
      </c>
      <c r="G3646" t="s">
        <v>2675</v>
      </c>
      <c r="H3646" t="s">
        <v>67</v>
      </c>
      <c r="I3646" t="s">
        <v>68</v>
      </c>
      <c r="J3646" t="s">
        <v>369</v>
      </c>
      <c r="K3646" t="s">
        <v>25</v>
      </c>
      <c r="L3646" t="s">
        <v>37</v>
      </c>
      <c r="M3646" t="s">
        <v>38</v>
      </c>
      <c r="N3646" t="s">
        <v>56</v>
      </c>
      <c r="O3646" t="s">
        <v>81</v>
      </c>
      <c r="P3646" t="s">
        <v>3051</v>
      </c>
      <c r="Q3646">
        <v>0</v>
      </c>
      <c r="R3646">
        <v>455</v>
      </c>
      <c r="S3646">
        <v>77</v>
      </c>
      <c r="T3646">
        <v>8</v>
      </c>
      <c r="U3646" t="b">
        <v>0</v>
      </c>
    </row>
    <row r="3647" spans="1:21" x14ac:dyDescent="0.25">
      <c r="A3647" t="s">
        <v>5094</v>
      </c>
      <c r="B3647" t="s">
        <v>5091</v>
      </c>
      <c r="C3647">
        <v>27</v>
      </c>
      <c r="D3647">
        <v>2</v>
      </c>
      <c r="E3647">
        <v>14</v>
      </c>
      <c r="F3647" s="1">
        <v>41697</v>
      </c>
      <c r="G3647" t="s">
        <v>3281</v>
      </c>
      <c r="H3647" t="s">
        <v>44</v>
      </c>
      <c r="I3647" t="s">
        <v>460</v>
      </c>
      <c r="J3647" t="s">
        <v>1646</v>
      </c>
      <c r="K3647" t="s">
        <v>47</v>
      </c>
      <c r="L3647" t="s">
        <v>37</v>
      </c>
      <c r="M3647" t="s">
        <v>38</v>
      </c>
      <c r="N3647" t="s">
        <v>56</v>
      </c>
      <c r="O3647" t="s">
        <v>185</v>
      </c>
      <c r="P3647" t="s">
        <v>2008</v>
      </c>
      <c r="Q3647">
        <v>0</v>
      </c>
      <c r="R3647">
        <v>757</v>
      </c>
      <c r="S3647">
        <v>371</v>
      </c>
      <c r="T3647">
        <v>2</v>
      </c>
      <c r="U3647" t="b">
        <v>0</v>
      </c>
    </row>
    <row r="3648" spans="1:21" x14ac:dyDescent="0.25">
      <c r="A3648" t="s">
        <v>5095</v>
      </c>
      <c r="B3648" t="s">
        <v>5091</v>
      </c>
      <c r="C3648">
        <v>27</v>
      </c>
      <c r="D3648">
        <v>2</v>
      </c>
      <c r="E3648">
        <v>14</v>
      </c>
      <c r="F3648" s="1">
        <v>41697</v>
      </c>
      <c r="G3648" t="s">
        <v>2601</v>
      </c>
      <c r="H3648" t="s">
        <v>44</v>
      </c>
      <c r="I3648" t="s">
        <v>1178</v>
      </c>
      <c r="J3648" t="s">
        <v>1179</v>
      </c>
      <c r="K3648" t="s">
        <v>47</v>
      </c>
      <c r="L3648" t="s">
        <v>70</v>
      </c>
      <c r="M3648" t="s">
        <v>38</v>
      </c>
      <c r="N3648" t="s">
        <v>28</v>
      </c>
      <c r="O3648" t="s">
        <v>151</v>
      </c>
      <c r="P3648" t="s">
        <v>4335</v>
      </c>
      <c r="Q3648">
        <v>0</v>
      </c>
      <c r="R3648">
        <v>57</v>
      </c>
      <c r="S3648">
        <v>21</v>
      </c>
      <c r="T3648">
        <v>4</v>
      </c>
      <c r="U3648" t="b">
        <v>1</v>
      </c>
    </row>
    <row r="3649" spans="1:21" x14ac:dyDescent="0.25">
      <c r="A3649" t="s">
        <v>5096</v>
      </c>
      <c r="B3649" t="s">
        <v>5097</v>
      </c>
      <c r="C3649">
        <v>28</v>
      </c>
      <c r="D3649">
        <v>2</v>
      </c>
      <c r="E3649">
        <v>12</v>
      </c>
      <c r="F3649" s="1">
        <v>40967</v>
      </c>
      <c r="G3649" t="s">
        <v>265</v>
      </c>
      <c r="H3649" t="s">
        <v>67</v>
      </c>
      <c r="I3649" t="s">
        <v>68</v>
      </c>
      <c r="J3649" t="s">
        <v>3390</v>
      </c>
      <c r="K3649" t="s">
        <v>25</v>
      </c>
      <c r="L3649" t="s">
        <v>70</v>
      </c>
      <c r="M3649" t="s">
        <v>38</v>
      </c>
      <c r="N3649" t="s">
        <v>28</v>
      </c>
      <c r="O3649" t="s">
        <v>39</v>
      </c>
      <c r="P3649" t="s">
        <v>2288</v>
      </c>
      <c r="Q3649">
        <v>0</v>
      </c>
      <c r="R3649">
        <v>29</v>
      </c>
      <c r="S3649">
        <v>1</v>
      </c>
      <c r="T3649">
        <v>2</v>
      </c>
      <c r="U3649" t="b">
        <v>0</v>
      </c>
    </row>
    <row r="3650" spans="1:21" x14ac:dyDescent="0.25">
      <c r="A3650" t="s">
        <v>5098</v>
      </c>
      <c r="B3650" t="s">
        <v>5097</v>
      </c>
      <c r="C3650">
        <v>28</v>
      </c>
      <c r="D3650">
        <v>2</v>
      </c>
      <c r="E3650">
        <v>12</v>
      </c>
      <c r="F3650" s="1">
        <v>40967</v>
      </c>
      <c r="G3650" t="s">
        <v>166</v>
      </c>
      <c r="H3650" t="s">
        <v>33</v>
      </c>
      <c r="I3650" t="s">
        <v>266</v>
      </c>
      <c r="J3650" t="s">
        <v>510</v>
      </c>
      <c r="K3650" t="s">
        <v>36</v>
      </c>
      <c r="L3650" t="s">
        <v>26</v>
      </c>
      <c r="M3650" t="s">
        <v>38</v>
      </c>
      <c r="N3650" t="s">
        <v>56</v>
      </c>
      <c r="O3650" t="s">
        <v>57</v>
      </c>
      <c r="P3650" t="s">
        <v>2384</v>
      </c>
      <c r="Q3650">
        <v>0</v>
      </c>
      <c r="R3650">
        <v>314</v>
      </c>
      <c r="S3650">
        <v>22</v>
      </c>
      <c r="T3650">
        <v>6</v>
      </c>
      <c r="U3650" t="b">
        <v>0</v>
      </c>
    </row>
    <row r="3651" spans="1:21" x14ac:dyDescent="0.25">
      <c r="A3651" t="s">
        <v>5099</v>
      </c>
      <c r="B3651" t="s">
        <v>5097</v>
      </c>
      <c r="C3651">
        <v>28</v>
      </c>
      <c r="D3651">
        <v>2</v>
      </c>
      <c r="E3651">
        <v>12</v>
      </c>
      <c r="F3651" s="1">
        <v>40967</v>
      </c>
      <c r="G3651" t="s">
        <v>1693</v>
      </c>
      <c r="H3651" t="s">
        <v>61</v>
      </c>
      <c r="I3651" t="s">
        <v>693</v>
      </c>
      <c r="J3651" t="s">
        <v>3913</v>
      </c>
      <c r="K3651" t="s">
        <v>36</v>
      </c>
      <c r="L3651" t="s">
        <v>37</v>
      </c>
      <c r="M3651" t="s">
        <v>38</v>
      </c>
      <c r="N3651" t="s">
        <v>28</v>
      </c>
      <c r="O3651" t="s">
        <v>54</v>
      </c>
      <c r="P3651" t="s">
        <v>4192</v>
      </c>
      <c r="Q3651">
        <v>0</v>
      </c>
      <c r="R3651">
        <v>43</v>
      </c>
      <c r="S3651">
        <v>-5</v>
      </c>
      <c r="T3651">
        <v>2</v>
      </c>
      <c r="U3651" t="b">
        <v>1</v>
      </c>
    </row>
    <row r="3652" spans="1:21" x14ac:dyDescent="0.25">
      <c r="A3652" t="s">
        <v>5100</v>
      </c>
      <c r="B3652" t="s">
        <v>5101</v>
      </c>
      <c r="C3652">
        <v>28</v>
      </c>
      <c r="D3652">
        <v>2</v>
      </c>
      <c r="E3652">
        <v>13</v>
      </c>
      <c r="F3652" s="1">
        <v>41333</v>
      </c>
      <c r="G3652" t="s">
        <v>1721</v>
      </c>
      <c r="H3652" t="s">
        <v>120</v>
      </c>
      <c r="I3652" t="s">
        <v>1154</v>
      </c>
      <c r="J3652" t="s">
        <v>1155</v>
      </c>
      <c r="K3652" t="s">
        <v>47</v>
      </c>
      <c r="L3652" t="s">
        <v>37</v>
      </c>
      <c r="M3652" t="s">
        <v>98</v>
      </c>
      <c r="N3652" t="s">
        <v>28</v>
      </c>
      <c r="O3652" t="s">
        <v>39</v>
      </c>
      <c r="P3652" t="s">
        <v>1610</v>
      </c>
      <c r="Q3652">
        <v>0</v>
      </c>
      <c r="R3652">
        <v>43</v>
      </c>
      <c r="S3652">
        <v>11</v>
      </c>
      <c r="T3652">
        <v>4</v>
      </c>
      <c r="U3652" t="b">
        <v>0</v>
      </c>
    </row>
    <row r="3653" spans="1:21" x14ac:dyDescent="0.25">
      <c r="A3653" t="s">
        <v>5102</v>
      </c>
      <c r="B3653" t="s">
        <v>5101</v>
      </c>
      <c r="C3653">
        <v>28</v>
      </c>
      <c r="D3653">
        <v>2</v>
      </c>
      <c r="E3653">
        <v>13</v>
      </c>
      <c r="F3653" s="1">
        <v>41333</v>
      </c>
      <c r="G3653" t="s">
        <v>5103</v>
      </c>
      <c r="H3653" t="s">
        <v>61</v>
      </c>
      <c r="I3653" t="s">
        <v>722</v>
      </c>
      <c r="J3653" t="s">
        <v>5104</v>
      </c>
      <c r="K3653" t="s">
        <v>36</v>
      </c>
      <c r="L3653" t="s">
        <v>37</v>
      </c>
      <c r="M3653" t="s">
        <v>268</v>
      </c>
      <c r="N3653" t="s">
        <v>28</v>
      </c>
      <c r="O3653" t="s">
        <v>39</v>
      </c>
      <c r="P3653" t="s">
        <v>2232</v>
      </c>
      <c r="Q3653">
        <v>1</v>
      </c>
      <c r="R3653">
        <v>7</v>
      </c>
      <c r="S3653">
        <v>-4</v>
      </c>
      <c r="T3653">
        <v>2</v>
      </c>
      <c r="U3653" t="b">
        <v>0</v>
      </c>
    </row>
    <row r="3654" spans="1:21" x14ac:dyDescent="0.25">
      <c r="A3654" t="s">
        <v>5105</v>
      </c>
      <c r="B3654" t="s">
        <v>5101</v>
      </c>
      <c r="C3654">
        <v>28</v>
      </c>
      <c r="D3654">
        <v>2</v>
      </c>
      <c r="E3654">
        <v>13</v>
      </c>
      <c r="F3654" s="1">
        <v>41333</v>
      </c>
      <c r="G3654" t="s">
        <v>958</v>
      </c>
      <c r="H3654" t="s">
        <v>67</v>
      </c>
      <c r="I3654" t="s">
        <v>68</v>
      </c>
      <c r="J3654" t="s">
        <v>4894</v>
      </c>
      <c r="K3654" t="s">
        <v>25</v>
      </c>
      <c r="L3654" t="s">
        <v>37</v>
      </c>
      <c r="M3654" t="s">
        <v>38</v>
      </c>
      <c r="N3654" t="s">
        <v>28</v>
      </c>
      <c r="O3654" t="s">
        <v>151</v>
      </c>
      <c r="P3654" t="s">
        <v>4335</v>
      </c>
      <c r="Q3654">
        <v>0</v>
      </c>
      <c r="R3654">
        <v>85</v>
      </c>
      <c r="S3654">
        <v>31</v>
      </c>
      <c r="T3654">
        <v>6</v>
      </c>
      <c r="U3654" t="b">
        <v>1</v>
      </c>
    </row>
    <row r="3655" spans="1:21" x14ac:dyDescent="0.25">
      <c r="A3655" t="s">
        <v>5105</v>
      </c>
      <c r="B3655" t="s">
        <v>5101</v>
      </c>
      <c r="C3655">
        <v>28</v>
      </c>
      <c r="D3655">
        <v>2</v>
      </c>
      <c r="E3655">
        <v>13</v>
      </c>
      <c r="F3655" s="1">
        <v>41333</v>
      </c>
      <c r="G3655" t="s">
        <v>958</v>
      </c>
      <c r="H3655" t="s">
        <v>67</v>
      </c>
      <c r="I3655" t="s">
        <v>68</v>
      </c>
      <c r="J3655" t="s">
        <v>4894</v>
      </c>
      <c r="K3655" t="s">
        <v>25</v>
      </c>
      <c r="L3655" t="s">
        <v>37</v>
      </c>
      <c r="M3655" t="s">
        <v>38</v>
      </c>
      <c r="N3655" t="s">
        <v>28</v>
      </c>
      <c r="O3655" t="s">
        <v>183</v>
      </c>
      <c r="P3655" t="s">
        <v>5106</v>
      </c>
      <c r="Q3655">
        <v>0</v>
      </c>
      <c r="R3655">
        <v>66</v>
      </c>
      <c r="S3655">
        <v>18</v>
      </c>
      <c r="T3655">
        <v>5</v>
      </c>
      <c r="U3655" t="b">
        <v>1</v>
      </c>
    </row>
    <row r="3656" spans="1:21" x14ac:dyDescent="0.25">
      <c r="A3656" t="s">
        <v>5107</v>
      </c>
      <c r="B3656" t="s">
        <v>5108</v>
      </c>
      <c r="C3656">
        <v>28</v>
      </c>
      <c r="D3656">
        <v>2</v>
      </c>
      <c r="E3656">
        <v>14</v>
      </c>
      <c r="F3656" s="1">
        <v>41698</v>
      </c>
      <c r="G3656" t="s">
        <v>5109</v>
      </c>
      <c r="H3656" t="s">
        <v>67</v>
      </c>
      <c r="I3656" t="s">
        <v>68</v>
      </c>
      <c r="J3656" t="s">
        <v>255</v>
      </c>
      <c r="K3656" t="s">
        <v>25</v>
      </c>
      <c r="L3656" t="s">
        <v>37</v>
      </c>
      <c r="M3656" t="s">
        <v>98</v>
      </c>
      <c r="N3656" t="s">
        <v>28</v>
      </c>
      <c r="O3656" t="s">
        <v>39</v>
      </c>
      <c r="P3656" t="s">
        <v>343</v>
      </c>
      <c r="Q3656">
        <v>0</v>
      </c>
      <c r="R3656">
        <v>93</v>
      </c>
      <c r="S3656">
        <v>-1</v>
      </c>
      <c r="T3656">
        <v>2</v>
      </c>
      <c r="U3656" t="b">
        <v>0</v>
      </c>
    </row>
    <row r="3657" spans="1:21" x14ac:dyDescent="0.25">
      <c r="A3657" t="s">
        <v>5107</v>
      </c>
      <c r="B3657" t="s">
        <v>5108</v>
      </c>
      <c r="C3657">
        <v>28</v>
      </c>
      <c r="D3657">
        <v>2</v>
      </c>
      <c r="E3657">
        <v>14</v>
      </c>
      <c r="F3657" s="1">
        <v>41698</v>
      </c>
      <c r="G3657" t="s">
        <v>5109</v>
      </c>
      <c r="H3657" t="s">
        <v>67</v>
      </c>
      <c r="I3657" t="s">
        <v>68</v>
      </c>
      <c r="J3657" t="s">
        <v>255</v>
      </c>
      <c r="K3657" t="s">
        <v>25</v>
      </c>
      <c r="L3657" t="s">
        <v>37</v>
      </c>
      <c r="M3657" t="s">
        <v>98</v>
      </c>
      <c r="N3657" t="s">
        <v>28</v>
      </c>
      <c r="O3657" t="s">
        <v>151</v>
      </c>
      <c r="P3657" t="s">
        <v>578</v>
      </c>
      <c r="Q3657">
        <v>0</v>
      </c>
      <c r="R3657">
        <v>52</v>
      </c>
      <c r="S3657">
        <v>18</v>
      </c>
      <c r="T3657">
        <v>5</v>
      </c>
      <c r="U3657" t="b">
        <v>1</v>
      </c>
    </row>
    <row r="3658" spans="1:21" x14ac:dyDescent="0.25">
      <c r="A3658" t="s">
        <v>5110</v>
      </c>
      <c r="B3658" t="s">
        <v>5108</v>
      </c>
      <c r="C3658">
        <v>28</v>
      </c>
      <c r="D3658">
        <v>2</v>
      </c>
      <c r="E3658">
        <v>14</v>
      </c>
      <c r="F3658" s="1">
        <v>41698</v>
      </c>
      <c r="G3658" t="s">
        <v>1249</v>
      </c>
      <c r="H3658" t="s">
        <v>67</v>
      </c>
      <c r="I3658" t="s">
        <v>2143</v>
      </c>
      <c r="J3658" t="s">
        <v>3469</v>
      </c>
      <c r="K3658" t="s">
        <v>25</v>
      </c>
      <c r="L3658" t="s">
        <v>70</v>
      </c>
      <c r="M3658" t="s">
        <v>27</v>
      </c>
      <c r="N3658" t="s">
        <v>28</v>
      </c>
      <c r="O3658" t="s">
        <v>111</v>
      </c>
      <c r="P3658" t="s">
        <v>2954</v>
      </c>
      <c r="Q3658">
        <v>0</v>
      </c>
      <c r="R3658">
        <v>32</v>
      </c>
      <c r="S3658">
        <v>2</v>
      </c>
      <c r="T3658">
        <v>2</v>
      </c>
      <c r="U3658" t="b">
        <v>0</v>
      </c>
    </row>
    <row r="3659" spans="1:21" x14ac:dyDescent="0.25">
      <c r="A3659" t="s">
        <v>5110</v>
      </c>
      <c r="B3659" t="s">
        <v>5108</v>
      </c>
      <c r="C3659">
        <v>28</v>
      </c>
      <c r="D3659">
        <v>2</v>
      </c>
      <c r="E3659">
        <v>14</v>
      </c>
      <c r="F3659" s="1">
        <v>41698</v>
      </c>
      <c r="G3659" t="s">
        <v>1249</v>
      </c>
      <c r="H3659" t="s">
        <v>67</v>
      </c>
      <c r="I3659" t="s">
        <v>2143</v>
      </c>
      <c r="J3659" t="s">
        <v>3469</v>
      </c>
      <c r="K3659" t="s">
        <v>25</v>
      </c>
      <c r="L3659" t="s">
        <v>70</v>
      </c>
      <c r="M3659" t="s">
        <v>27</v>
      </c>
      <c r="N3659" t="s">
        <v>28</v>
      </c>
      <c r="O3659" t="s">
        <v>29</v>
      </c>
      <c r="P3659" t="s">
        <v>5111</v>
      </c>
      <c r="Q3659">
        <v>0</v>
      </c>
      <c r="R3659">
        <v>34</v>
      </c>
      <c r="S3659">
        <v>10</v>
      </c>
      <c r="T3659">
        <v>2</v>
      </c>
      <c r="U3659" t="b">
        <v>0</v>
      </c>
    </row>
    <row r="3660" spans="1:21" x14ac:dyDescent="0.25">
      <c r="A3660" t="s">
        <v>5110</v>
      </c>
      <c r="B3660" t="s">
        <v>5108</v>
      </c>
      <c r="C3660">
        <v>28</v>
      </c>
      <c r="D3660">
        <v>2</v>
      </c>
      <c r="E3660">
        <v>14</v>
      </c>
      <c r="F3660" s="1">
        <v>41698</v>
      </c>
      <c r="G3660" t="s">
        <v>1249</v>
      </c>
      <c r="H3660" t="s">
        <v>67</v>
      </c>
      <c r="I3660" t="s">
        <v>2143</v>
      </c>
      <c r="J3660" t="s">
        <v>3469</v>
      </c>
      <c r="K3660" t="s">
        <v>25</v>
      </c>
      <c r="L3660" t="s">
        <v>70</v>
      </c>
      <c r="M3660" t="s">
        <v>27</v>
      </c>
      <c r="N3660" t="s">
        <v>28</v>
      </c>
      <c r="O3660" t="s">
        <v>54</v>
      </c>
      <c r="P3660" t="s">
        <v>1498</v>
      </c>
      <c r="Q3660">
        <v>0</v>
      </c>
      <c r="R3660">
        <v>81</v>
      </c>
      <c r="S3660">
        <v>19</v>
      </c>
      <c r="T3660">
        <v>3</v>
      </c>
      <c r="U3660" t="b">
        <v>0</v>
      </c>
    </row>
    <row r="3661" spans="1:21" x14ac:dyDescent="0.25">
      <c r="A3661" t="s">
        <v>5110</v>
      </c>
      <c r="B3661" t="s">
        <v>5108</v>
      </c>
      <c r="C3661">
        <v>28</v>
      </c>
      <c r="D3661">
        <v>2</v>
      </c>
      <c r="E3661">
        <v>14</v>
      </c>
      <c r="F3661" s="1">
        <v>41698</v>
      </c>
      <c r="G3661" t="s">
        <v>1249</v>
      </c>
      <c r="H3661" t="s">
        <v>67</v>
      </c>
      <c r="I3661" t="s">
        <v>2143</v>
      </c>
      <c r="J3661" t="s">
        <v>3469</v>
      </c>
      <c r="K3661" t="s">
        <v>25</v>
      </c>
      <c r="L3661" t="s">
        <v>70</v>
      </c>
      <c r="M3661" t="s">
        <v>27</v>
      </c>
      <c r="N3661" t="s">
        <v>28</v>
      </c>
      <c r="O3661" t="s">
        <v>54</v>
      </c>
      <c r="P3661" t="s">
        <v>1663</v>
      </c>
      <c r="Q3661">
        <v>0</v>
      </c>
      <c r="R3661">
        <v>184</v>
      </c>
      <c r="S3661">
        <v>57</v>
      </c>
      <c r="T3661">
        <v>3</v>
      </c>
      <c r="U3661" t="b">
        <v>0</v>
      </c>
    </row>
    <row r="3662" spans="1:21" x14ac:dyDescent="0.25">
      <c r="A3662" t="s">
        <v>5110</v>
      </c>
      <c r="B3662" t="s">
        <v>5108</v>
      </c>
      <c r="C3662">
        <v>28</v>
      </c>
      <c r="D3662">
        <v>2</v>
      </c>
      <c r="E3662">
        <v>14</v>
      </c>
      <c r="F3662" s="1">
        <v>41698</v>
      </c>
      <c r="G3662" t="s">
        <v>1249</v>
      </c>
      <c r="H3662" t="s">
        <v>67</v>
      </c>
      <c r="I3662" t="s">
        <v>2143</v>
      </c>
      <c r="J3662" t="s">
        <v>3469</v>
      </c>
      <c r="K3662" t="s">
        <v>25</v>
      </c>
      <c r="L3662" t="s">
        <v>70</v>
      </c>
      <c r="M3662" t="s">
        <v>27</v>
      </c>
      <c r="N3662" t="s">
        <v>28</v>
      </c>
      <c r="O3662" t="s">
        <v>54</v>
      </c>
      <c r="P3662" t="s">
        <v>1908</v>
      </c>
      <c r="Q3662">
        <v>0</v>
      </c>
      <c r="R3662">
        <v>271</v>
      </c>
      <c r="S3662">
        <v>57</v>
      </c>
      <c r="T3662">
        <v>5</v>
      </c>
      <c r="U3662" t="b">
        <v>0</v>
      </c>
    </row>
    <row r="3663" spans="1:21" x14ac:dyDescent="0.25">
      <c r="A3663" t="s">
        <v>5110</v>
      </c>
      <c r="B3663" t="s">
        <v>5108</v>
      </c>
      <c r="C3663">
        <v>28</v>
      </c>
      <c r="D3663">
        <v>2</v>
      </c>
      <c r="E3663">
        <v>14</v>
      </c>
      <c r="F3663" s="1">
        <v>41698</v>
      </c>
      <c r="G3663" t="s">
        <v>1249</v>
      </c>
      <c r="H3663" t="s">
        <v>67</v>
      </c>
      <c r="I3663" t="s">
        <v>2143</v>
      </c>
      <c r="J3663" t="s">
        <v>3469</v>
      </c>
      <c r="K3663" t="s">
        <v>25</v>
      </c>
      <c r="L3663" t="s">
        <v>70</v>
      </c>
      <c r="M3663" t="s">
        <v>27</v>
      </c>
      <c r="N3663" t="s">
        <v>28</v>
      </c>
      <c r="O3663" t="s">
        <v>183</v>
      </c>
      <c r="P3663" t="s">
        <v>798</v>
      </c>
      <c r="Q3663">
        <v>0</v>
      </c>
      <c r="R3663">
        <v>57</v>
      </c>
      <c r="S3663">
        <v>5</v>
      </c>
      <c r="T3663">
        <v>3</v>
      </c>
      <c r="U3663" t="b">
        <v>0</v>
      </c>
    </row>
    <row r="3664" spans="1:21" x14ac:dyDescent="0.25">
      <c r="A3664" t="s">
        <v>5112</v>
      </c>
      <c r="B3664" t="s">
        <v>5108</v>
      </c>
      <c r="C3664">
        <v>28</v>
      </c>
      <c r="D3664">
        <v>2</v>
      </c>
      <c r="E3664">
        <v>14</v>
      </c>
      <c r="F3664" s="1">
        <v>41698</v>
      </c>
      <c r="G3664" t="s">
        <v>32</v>
      </c>
      <c r="H3664" t="s">
        <v>61</v>
      </c>
      <c r="I3664" t="s">
        <v>108</v>
      </c>
      <c r="J3664" t="s">
        <v>3810</v>
      </c>
      <c r="K3664" t="s">
        <v>36</v>
      </c>
      <c r="L3664" t="s">
        <v>37</v>
      </c>
      <c r="M3664" t="s">
        <v>38</v>
      </c>
      <c r="N3664" t="s">
        <v>28</v>
      </c>
      <c r="O3664" t="s">
        <v>48</v>
      </c>
      <c r="P3664" t="s">
        <v>441</v>
      </c>
      <c r="Q3664">
        <v>0</v>
      </c>
      <c r="R3664">
        <v>44</v>
      </c>
      <c r="S3664">
        <v>10</v>
      </c>
      <c r="T3664">
        <v>3</v>
      </c>
      <c r="U3664" t="b">
        <v>1</v>
      </c>
    </row>
    <row r="3665" spans="1:21" x14ac:dyDescent="0.25">
      <c r="A3665" t="s">
        <v>5112</v>
      </c>
      <c r="B3665" t="s">
        <v>5108</v>
      </c>
      <c r="C3665">
        <v>28</v>
      </c>
      <c r="D3665">
        <v>2</v>
      </c>
      <c r="E3665">
        <v>14</v>
      </c>
      <c r="F3665" s="1">
        <v>41698</v>
      </c>
      <c r="G3665" t="s">
        <v>32</v>
      </c>
      <c r="H3665" t="s">
        <v>61</v>
      </c>
      <c r="I3665" t="s">
        <v>108</v>
      </c>
      <c r="J3665" t="s">
        <v>3810</v>
      </c>
      <c r="K3665" t="s">
        <v>36</v>
      </c>
      <c r="L3665" t="s">
        <v>37</v>
      </c>
      <c r="M3665" t="s">
        <v>38</v>
      </c>
      <c r="N3665" t="s">
        <v>28</v>
      </c>
      <c r="O3665" t="s">
        <v>29</v>
      </c>
      <c r="P3665" t="s">
        <v>5113</v>
      </c>
      <c r="Q3665">
        <v>0</v>
      </c>
      <c r="R3665">
        <v>59</v>
      </c>
      <c r="S3665">
        <v>5</v>
      </c>
      <c r="T3665">
        <v>2</v>
      </c>
      <c r="U3665" t="b">
        <v>0</v>
      </c>
    </row>
    <row r="3666" spans="1:21" x14ac:dyDescent="0.25">
      <c r="A3666" t="s">
        <v>5114</v>
      </c>
      <c r="B3666" t="s">
        <v>5108</v>
      </c>
      <c r="C3666">
        <v>28</v>
      </c>
      <c r="D3666">
        <v>2</v>
      </c>
      <c r="E3666">
        <v>14</v>
      </c>
      <c r="F3666" s="1">
        <v>41698</v>
      </c>
      <c r="G3666" t="s">
        <v>1144</v>
      </c>
      <c r="H3666" t="s">
        <v>33</v>
      </c>
      <c r="I3666" t="s">
        <v>313</v>
      </c>
      <c r="J3666" t="s">
        <v>2364</v>
      </c>
      <c r="K3666" t="s">
        <v>36</v>
      </c>
      <c r="L3666" t="s">
        <v>37</v>
      </c>
      <c r="M3666" t="s">
        <v>38</v>
      </c>
      <c r="N3666" t="s">
        <v>28</v>
      </c>
      <c r="O3666" t="s">
        <v>151</v>
      </c>
      <c r="P3666" t="s">
        <v>2812</v>
      </c>
      <c r="Q3666">
        <v>0</v>
      </c>
      <c r="R3666">
        <v>42</v>
      </c>
      <c r="S3666">
        <v>8</v>
      </c>
      <c r="T3666">
        <v>3</v>
      </c>
      <c r="U3666" t="b">
        <v>1</v>
      </c>
    </row>
    <row r="3667" spans="1:21" x14ac:dyDescent="0.25">
      <c r="A3667" t="s">
        <v>5114</v>
      </c>
      <c r="B3667" t="s">
        <v>5108</v>
      </c>
      <c r="C3667">
        <v>28</v>
      </c>
      <c r="D3667">
        <v>2</v>
      </c>
      <c r="E3667">
        <v>14</v>
      </c>
      <c r="F3667" s="1">
        <v>41698</v>
      </c>
      <c r="G3667" t="s">
        <v>1144</v>
      </c>
      <c r="H3667" t="s">
        <v>33</v>
      </c>
      <c r="I3667" t="s">
        <v>313</v>
      </c>
      <c r="J3667" t="s">
        <v>2364</v>
      </c>
      <c r="K3667" t="s">
        <v>36</v>
      </c>
      <c r="L3667" t="s">
        <v>37</v>
      </c>
      <c r="M3667" t="s">
        <v>38</v>
      </c>
      <c r="N3667" t="s">
        <v>28</v>
      </c>
      <c r="O3667" t="s">
        <v>54</v>
      </c>
      <c r="P3667" t="s">
        <v>4454</v>
      </c>
      <c r="Q3667">
        <v>0</v>
      </c>
      <c r="R3667">
        <v>110</v>
      </c>
      <c r="S3667">
        <v>-12</v>
      </c>
      <c r="T3667">
        <v>5</v>
      </c>
      <c r="U3667" t="b">
        <v>0</v>
      </c>
    </row>
    <row r="3668" spans="1:21" x14ac:dyDescent="0.25">
      <c r="A3668" t="s">
        <v>5114</v>
      </c>
      <c r="B3668" t="s">
        <v>5108</v>
      </c>
      <c r="C3668">
        <v>28</v>
      </c>
      <c r="D3668">
        <v>2</v>
      </c>
      <c r="E3668">
        <v>14</v>
      </c>
      <c r="F3668" s="1">
        <v>41698</v>
      </c>
      <c r="G3668" t="s">
        <v>1144</v>
      </c>
      <c r="H3668" t="s">
        <v>33</v>
      </c>
      <c r="I3668" t="s">
        <v>313</v>
      </c>
      <c r="J3668" t="s">
        <v>2364</v>
      </c>
      <c r="K3668" t="s">
        <v>36</v>
      </c>
      <c r="L3668" t="s">
        <v>37</v>
      </c>
      <c r="M3668" t="s">
        <v>38</v>
      </c>
      <c r="N3668" t="s">
        <v>56</v>
      </c>
      <c r="O3668" t="s">
        <v>57</v>
      </c>
      <c r="P3668" t="s">
        <v>5115</v>
      </c>
      <c r="Q3668">
        <v>0</v>
      </c>
      <c r="R3668">
        <v>332</v>
      </c>
      <c r="S3668">
        <v>113</v>
      </c>
      <c r="T3668">
        <v>7</v>
      </c>
      <c r="U3668" t="b">
        <v>0</v>
      </c>
    </row>
    <row r="3669" spans="1:21" x14ac:dyDescent="0.25">
      <c r="A3669" t="s">
        <v>5116</v>
      </c>
      <c r="B3669" t="s">
        <v>5117</v>
      </c>
      <c r="C3669">
        <v>29</v>
      </c>
      <c r="D3669">
        <v>2</v>
      </c>
      <c r="E3669">
        <v>12</v>
      </c>
      <c r="F3669" s="1">
        <v>40968</v>
      </c>
      <c r="G3669" t="s">
        <v>51</v>
      </c>
      <c r="H3669" t="s">
        <v>33</v>
      </c>
      <c r="I3669" t="s">
        <v>34</v>
      </c>
      <c r="J3669" t="s">
        <v>609</v>
      </c>
      <c r="K3669" t="s">
        <v>36</v>
      </c>
      <c r="L3669" t="s">
        <v>26</v>
      </c>
      <c r="M3669" t="s">
        <v>38</v>
      </c>
      <c r="N3669" t="s">
        <v>28</v>
      </c>
      <c r="O3669" t="s">
        <v>39</v>
      </c>
      <c r="P3669" t="s">
        <v>1878</v>
      </c>
      <c r="Q3669">
        <v>0</v>
      </c>
      <c r="R3669">
        <v>43</v>
      </c>
      <c r="S3669">
        <v>7</v>
      </c>
      <c r="T3669">
        <v>5</v>
      </c>
      <c r="U3669" t="b">
        <v>0</v>
      </c>
    </row>
    <row r="3670" spans="1:21" x14ac:dyDescent="0.25">
      <c r="A3670" t="s">
        <v>5116</v>
      </c>
      <c r="B3670" t="s">
        <v>5117</v>
      </c>
      <c r="C3670">
        <v>29</v>
      </c>
      <c r="D3670">
        <v>2</v>
      </c>
      <c r="E3670">
        <v>12</v>
      </c>
      <c r="F3670" s="1">
        <v>40968</v>
      </c>
      <c r="G3670" t="s">
        <v>51</v>
      </c>
      <c r="H3670" t="s">
        <v>33</v>
      </c>
      <c r="I3670" t="s">
        <v>34</v>
      </c>
      <c r="J3670" t="s">
        <v>609</v>
      </c>
      <c r="K3670" t="s">
        <v>36</v>
      </c>
      <c r="L3670" t="s">
        <v>26</v>
      </c>
      <c r="M3670" t="s">
        <v>38</v>
      </c>
      <c r="N3670" t="s">
        <v>28</v>
      </c>
      <c r="O3670" t="s">
        <v>227</v>
      </c>
      <c r="P3670" t="s">
        <v>5118</v>
      </c>
      <c r="Q3670">
        <v>0</v>
      </c>
      <c r="R3670">
        <v>19</v>
      </c>
      <c r="S3670">
        <v>8</v>
      </c>
      <c r="T3670">
        <v>2</v>
      </c>
      <c r="U3670" t="b">
        <v>0</v>
      </c>
    </row>
    <row r="3671" spans="1:21" x14ac:dyDescent="0.25">
      <c r="A3671" t="s">
        <v>5119</v>
      </c>
      <c r="B3671" t="s">
        <v>5120</v>
      </c>
      <c r="C3671">
        <v>13</v>
      </c>
      <c r="D3671">
        <v>3</v>
      </c>
      <c r="E3671">
        <v>12</v>
      </c>
      <c r="F3671" s="1">
        <v>40981</v>
      </c>
      <c r="G3671" t="s">
        <v>788</v>
      </c>
      <c r="H3671" t="s">
        <v>61</v>
      </c>
      <c r="I3671" t="s">
        <v>173</v>
      </c>
      <c r="J3671" t="s">
        <v>3637</v>
      </c>
      <c r="K3671" t="s">
        <v>36</v>
      </c>
      <c r="L3671" t="s">
        <v>26</v>
      </c>
      <c r="M3671" t="s">
        <v>38</v>
      </c>
      <c r="N3671" t="s">
        <v>71</v>
      </c>
      <c r="O3671" t="s">
        <v>74</v>
      </c>
      <c r="P3671" t="s">
        <v>3821</v>
      </c>
      <c r="Q3671">
        <v>0</v>
      </c>
      <c r="R3671">
        <v>140</v>
      </c>
      <c r="S3671">
        <v>34</v>
      </c>
      <c r="T3671">
        <v>3</v>
      </c>
      <c r="U3671" t="b">
        <v>1</v>
      </c>
    </row>
    <row r="3672" spans="1:21" x14ac:dyDescent="0.25">
      <c r="A3672" t="s">
        <v>5119</v>
      </c>
      <c r="B3672" t="s">
        <v>5120</v>
      </c>
      <c r="C3672">
        <v>13</v>
      </c>
      <c r="D3672">
        <v>3</v>
      </c>
      <c r="E3672">
        <v>12</v>
      </c>
      <c r="F3672" s="1">
        <v>40981</v>
      </c>
      <c r="G3672" t="s">
        <v>788</v>
      </c>
      <c r="H3672" t="s">
        <v>61</v>
      </c>
      <c r="I3672" t="s">
        <v>173</v>
      </c>
      <c r="J3672" t="s">
        <v>3637</v>
      </c>
      <c r="K3672" t="s">
        <v>36</v>
      </c>
      <c r="L3672" t="s">
        <v>26</v>
      </c>
      <c r="M3672" t="s">
        <v>38</v>
      </c>
      <c r="N3672" t="s">
        <v>28</v>
      </c>
      <c r="O3672" t="s">
        <v>151</v>
      </c>
      <c r="P3672" t="s">
        <v>851</v>
      </c>
      <c r="Q3672">
        <v>0</v>
      </c>
      <c r="R3672">
        <v>56</v>
      </c>
      <c r="S3672">
        <v>27</v>
      </c>
      <c r="T3672">
        <v>3</v>
      </c>
      <c r="U3672" t="b">
        <v>1</v>
      </c>
    </row>
    <row r="3673" spans="1:21" x14ac:dyDescent="0.25">
      <c r="A3673" t="s">
        <v>5121</v>
      </c>
      <c r="B3673" t="s">
        <v>5120</v>
      </c>
      <c r="C3673">
        <v>13</v>
      </c>
      <c r="D3673">
        <v>3</v>
      </c>
      <c r="E3673">
        <v>12</v>
      </c>
      <c r="F3673" s="1">
        <v>40981</v>
      </c>
      <c r="G3673" t="s">
        <v>2835</v>
      </c>
      <c r="H3673" t="s">
        <v>33</v>
      </c>
      <c r="I3673" t="s">
        <v>167</v>
      </c>
      <c r="J3673" t="s">
        <v>1348</v>
      </c>
      <c r="K3673" t="s">
        <v>36</v>
      </c>
      <c r="L3673" t="s">
        <v>37</v>
      </c>
      <c r="M3673" t="s">
        <v>98</v>
      </c>
      <c r="N3673" t="s">
        <v>28</v>
      </c>
      <c r="O3673" t="s">
        <v>54</v>
      </c>
      <c r="P3673" t="s">
        <v>706</v>
      </c>
      <c r="Q3673">
        <v>0</v>
      </c>
      <c r="R3673">
        <v>255</v>
      </c>
      <c r="S3673">
        <v>20</v>
      </c>
      <c r="T3673">
        <v>2</v>
      </c>
      <c r="U3673" t="b">
        <v>0</v>
      </c>
    </row>
    <row r="3674" spans="1:21" x14ac:dyDescent="0.25">
      <c r="A3674" t="s">
        <v>5122</v>
      </c>
      <c r="B3674" t="s">
        <v>5120</v>
      </c>
      <c r="C3674">
        <v>13</v>
      </c>
      <c r="D3674">
        <v>3</v>
      </c>
      <c r="E3674">
        <v>12</v>
      </c>
      <c r="F3674" s="1">
        <v>40981</v>
      </c>
      <c r="G3674" t="s">
        <v>4515</v>
      </c>
      <c r="H3674" t="s">
        <v>61</v>
      </c>
      <c r="I3674" t="s">
        <v>326</v>
      </c>
      <c r="J3674" t="s">
        <v>5123</v>
      </c>
      <c r="K3674" t="s">
        <v>36</v>
      </c>
      <c r="L3674" t="s">
        <v>70</v>
      </c>
      <c r="M3674" t="s">
        <v>27</v>
      </c>
      <c r="N3674" t="s">
        <v>56</v>
      </c>
      <c r="O3674" t="s">
        <v>104</v>
      </c>
      <c r="P3674" t="s">
        <v>3652</v>
      </c>
      <c r="Q3674">
        <v>0</v>
      </c>
      <c r="R3674">
        <v>1257</v>
      </c>
      <c r="S3674">
        <v>-30</v>
      </c>
      <c r="T3674">
        <v>8</v>
      </c>
      <c r="U3674" t="b">
        <v>1</v>
      </c>
    </row>
    <row r="3675" spans="1:21" x14ac:dyDescent="0.25">
      <c r="A3675" t="s">
        <v>5124</v>
      </c>
      <c r="B3675" t="s">
        <v>5120</v>
      </c>
      <c r="C3675">
        <v>13</v>
      </c>
      <c r="D3675">
        <v>3</v>
      </c>
      <c r="E3675">
        <v>12</v>
      </c>
      <c r="F3675" s="1">
        <v>40981</v>
      </c>
      <c r="G3675" t="s">
        <v>1966</v>
      </c>
      <c r="H3675" t="s">
        <v>61</v>
      </c>
      <c r="I3675" t="s">
        <v>693</v>
      </c>
      <c r="J3675" t="s">
        <v>3913</v>
      </c>
      <c r="K3675" t="s">
        <v>36</v>
      </c>
      <c r="L3675" t="s">
        <v>26</v>
      </c>
      <c r="M3675" t="s">
        <v>38</v>
      </c>
      <c r="N3675" t="s">
        <v>56</v>
      </c>
      <c r="O3675" t="s">
        <v>185</v>
      </c>
      <c r="P3675" t="s">
        <v>5125</v>
      </c>
      <c r="Q3675">
        <v>0</v>
      </c>
      <c r="R3675">
        <v>124</v>
      </c>
      <c r="S3675">
        <v>-15</v>
      </c>
      <c r="T3675">
        <v>1</v>
      </c>
      <c r="U3675" t="b">
        <v>1</v>
      </c>
    </row>
    <row r="3676" spans="1:21" x14ac:dyDescent="0.25">
      <c r="A3676" t="s">
        <v>5126</v>
      </c>
      <c r="B3676" t="s">
        <v>5127</v>
      </c>
      <c r="C3676">
        <v>13</v>
      </c>
      <c r="D3676">
        <v>3</v>
      </c>
      <c r="E3676">
        <v>13</v>
      </c>
      <c r="F3676" s="1">
        <v>41346</v>
      </c>
      <c r="G3676" t="s">
        <v>597</v>
      </c>
      <c r="H3676" t="s">
        <v>67</v>
      </c>
      <c r="I3676" t="s">
        <v>68</v>
      </c>
      <c r="J3676" t="s">
        <v>555</v>
      </c>
      <c r="K3676" t="s">
        <v>25</v>
      </c>
      <c r="L3676" t="s">
        <v>37</v>
      </c>
      <c r="M3676" t="s">
        <v>98</v>
      </c>
      <c r="N3676" t="s">
        <v>28</v>
      </c>
      <c r="O3676" t="s">
        <v>39</v>
      </c>
      <c r="P3676" t="s">
        <v>204</v>
      </c>
      <c r="Q3676">
        <v>0</v>
      </c>
      <c r="R3676">
        <v>55</v>
      </c>
      <c r="S3676">
        <v>15</v>
      </c>
      <c r="T3676">
        <v>2</v>
      </c>
      <c r="U3676" t="b">
        <v>1</v>
      </c>
    </row>
    <row r="3677" spans="1:21" x14ac:dyDescent="0.25">
      <c r="A3677" t="s">
        <v>5128</v>
      </c>
      <c r="B3677" t="s">
        <v>5127</v>
      </c>
      <c r="C3677">
        <v>13</v>
      </c>
      <c r="D3677">
        <v>3</v>
      </c>
      <c r="E3677">
        <v>13</v>
      </c>
      <c r="F3677" s="1">
        <v>41346</v>
      </c>
      <c r="G3677" t="s">
        <v>3468</v>
      </c>
      <c r="H3677" t="s">
        <v>67</v>
      </c>
      <c r="I3677" t="s">
        <v>68</v>
      </c>
      <c r="J3677" t="s">
        <v>1706</v>
      </c>
      <c r="K3677" t="s">
        <v>25</v>
      </c>
      <c r="L3677" t="s">
        <v>37</v>
      </c>
      <c r="M3677" t="s">
        <v>38</v>
      </c>
      <c r="N3677" t="s">
        <v>28</v>
      </c>
      <c r="O3677" t="s">
        <v>39</v>
      </c>
      <c r="P3677" t="s">
        <v>2943</v>
      </c>
      <c r="Q3677">
        <v>0</v>
      </c>
      <c r="R3677">
        <v>14</v>
      </c>
      <c r="S3677">
        <v>7</v>
      </c>
      <c r="T3677">
        <v>2</v>
      </c>
      <c r="U3677" t="b">
        <v>1</v>
      </c>
    </row>
    <row r="3678" spans="1:21" x14ac:dyDescent="0.25">
      <c r="A3678" t="s">
        <v>5128</v>
      </c>
      <c r="B3678" t="s">
        <v>5127</v>
      </c>
      <c r="C3678">
        <v>13</v>
      </c>
      <c r="D3678">
        <v>3</v>
      </c>
      <c r="E3678">
        <v>13</v>
      </c>
      <c r="F3678" s="1">
        <v>41346</v>
      </c>
      <c r="G3678" t="s">
        <v>3468</v>
      </c>
      <c r="H3678" t="s">
        <v>67</v>
      </c>
      <c r="I3678" t="s">
        <v>68</v>
      </c>
      <c r="J3678" t="s">
        <v>1706</v>
      </c>
      <c r="K3678" t="s">
        <v>25</v>
      </c>
      <c r="L3678" t="s">
        <v>37</v>
      </c>
      <c r="M3678" t="s">
        <v>38</v>
      </c>
      <c r="N3678" t="s">
        <v>28</v>
      </c>
      <c r="O3678" t="s">
        <v>111</v>
      </c>
      <c r="P3678" t="s">
        <v>620</v>
      </c>
      <c r="Q3678">
        <v>0</v>
      </c>
      <c r="R3678">
        <v>87</v>
      </c>
      <c r="S3678">
        <v>23</v>
      </c>
      <c r="T3678">
        <v>5</v>
      </c>
      <c r="U3678" t="b">
        <v>0</v>
      </c>
    </row>
    <row r="3679" spans="1:21" x14ac:dyDescent="0.25">
      <c r="A3679" t="s">
        <v>5129</v>
      </c>
      <c r="B3679" t="s">
        <v>5127</v>
      </c>
      <c r="C3679">
        <v>13</v>
      </c>
      <c r="D3679">
        <v>3</v>
      </c>
      <c r="E3679">
        <v>13</v>
      </c>
      <c r="F3679" s="1">
        <v>41346</v>
      </c>
      <c r="G3679" t="s">
        <v>3105</v>
      </c>
      <c r="H3679" t="s">
        <v>320</v>
      </c>
      <c r="I3679" t="s">
        <v>321</v>
      </c>
      <c r="J3679" t="s">
        <v>321</v>
      </c>
      <c r="K3679" t="s">
        <v>36</v>
      </c>
      <c r="L3679" t="s">
        <v>26</v>
      </c>
      <c r="M3679" t="s">
        <v>38</v>
      </c>
      <c r="N3679" t="s">
        <v>28</v>
      </c>
      <c r="O3679" t="s">
        <v>90</v>
      </c>
      <c r="P3679" t="s">
        <v>5130</v>
      </c>
      <c r="Q3679">
        <v>0</v>
      </c>
      <c r="R3679">
        <v>126</v>
      </c>
      <c r="S3679">
        <v>3</v>
      </c>
      <c r="T3679">
        <v>3</v>
      </c>
      <c r="U3679" t="b">
        <v>0</v>
      </c>
    </row>
    <row r="3680" spans="1:21" x14ac:dyDescent="0.25">
      <c r="A3680" t="s">
        <v>5129</v>
      </c>
      <c r="B3680" t="s">
        <v>5127</v>
      </c>
      <c r="C3680">
        <v>13</v>
      </c>
      <c r="D3680">
        <v>3</v>
      </c>
      <c r="E3680">
        <v>13</v>
      </c>
      <c r="F3680" s="1">
        <v>41346</v>
      </c>
      <c r="G3680" t="s">
        <v>3105</v>
      </c>
      <c r="H3680" t="s">
        <v>320</v>
      </c>
      <c r="I3680" t="s">
        <v>321</v>
      </c>
      <c r="J3680" t="s">
        <v>321</v>
      </c>
      <c r="K3680" t="s">
        <v>36</v>
      </c>
      <c r="L3680" t="s">
        <v>26</v>
      </c>
      <c r="M3680" t="s">
        <v>38</v>
      </c>
      <c r="N3680" t="s">
        <v>28</v>
      </c>
      <c r="O3680" t="s">
        <v>54</v>
      </c>
      <c r="P3680" t="s">
        <v>2345</v>
      </c>
      <c r="Q3680">
        <v>0</v>
      </c>
      <c r="R3680">
        <v>72</v>
      </c>
      <c r="S3680">
        <v>21</v>
      </c>
      <c r="T3680">
        <v>7</v>
      </c>
      <c r="U3680" t="b">
        <v>1</v>
      </c>
    </row>
    <row r="3681" spans="1:21" x14ac:dyDescent="0.25">
      <c r="A3681" t="s">
        <v>5131</v>
      </c>
      <c r="B3681" t="s">
        <v>5127</v>
      </c>
      <c r="C3681">
        <v>13</v>
      </c>
      <c r="D3681">
        <v>3</v>
      </c>
      <c r="E3681">
        <v>13</v>
      </c>
      <c r="F3681" s="1">
        <v>41346</v>
      </c>
      <c r="G3681" t="s">
        <v>4599</v>
      </c>
      <c r="H3681" t="s">
        <v>67</v>
      </c>
      <c r="I3681" t="s">
        <v>68</v>
      </c>
      <c r="J3681" t="s">
        <v>4040</v>
      </c>
      <c r="K3681" t="s">
        <v>25</v>
      </c>
      <c r="L3681" t="s">
        <v>37</v>
      </c>
      <c r="M3681" t="s">
        <v>98</v>
      </c>
      <c r="N3681" t="s">
        <v>28</v>
      </c>
      <c r="O3681" t="s">
        <v>48</v>
      </c>
      <c r="P3681" t="s">
        <v>158</v>
      </c>
      <c r="Q3681">
        <v>0</v>
      </c>
      <c r="R3681">
        <v>242</v>
      </c>
      <c r="S3681">
        <v>82</v>
      </c>
      <c r="T3681">
        <v>8</v>
      </c>
      <c r="U3681" t="b">
        <v>0</v>
      </c>
    </row>
    <row r="3682" spans="1:21" x14ac:dyDescent="0.25">
      <c r="A3682" t="s">
        <v>5131</v>
      </c>
      <c r="B3682" t="s">
        <v>5127</v>
      </c>
      <c r="C3682">
        <v>13</v>
      </c>
      <c r="D3682">
        <v>3</v>
      </c>
      <c r="E3682">
        <v>13</v>
      </c>
      <c r="F3682" s="1">
        <v>41346</v>
      </c>
      <c r="G3682" t="s">
        <v>4599</v>
      </c>
      <c r="H3682" t="s">
        <v>67</v>
      </c>
      <c r="I3682" t="s">
        <v>68</v>
      </c>
      <c r="J3682" t="s">
        <v>4040</v>
      </c>
      <c r="K3682" t="s">
        <v>25</v>
      </c>
      <c r="L3682" t="s">
        <v>37</v>
      </c>
      <c r="M3682" t="s">
        <v>98</v>
      </c>
      <c r="N3682" t="s">
        <v>28</v>
      </c>
      <c r="O3682" t="s">
        <v>48</v>
      </c>
      <c r="P3682" t="s">
        <v>987</v>
      </c>
      <c r="Q3682">
        <v>0</v>
      </c>
      <c r="R3682">
        <v>57</v>
      </c>
      <c r="S3682">
        <v>13</v>
      </c>
      <c r="T3682">
        <v>3</v>
      </c>
      <c r="U3682" t="b">
        <v>1</v>
      </c>
    </row>
    <row r="3683" spans="1:21" x14ac:dyDescent="0.25">
      <c r="A3683" t="s">
        <v>5132</v>
      </c>
      <c r="B3683" t="s">
        <v>5127</v>
      </c>
      <c r="C3683">
        <v>13</v>
      </c>
      <c r="D3683">
        <v>3</v>
      </c>
      <c r="E3683">
        <v>13</v>
      </c>
      <c r="F3683" s="1">
        <v>41346</v>
      </c>
      <c r="G3683" t="s">
        <v>3120</v>
      </c>
      <c r="H3683" t="s">
        <v>293</v>
      </c>
      <c r="I3683" t="s">
        <v>714</v>
      </c>
      <c r="J3683" t="s">
        <v>715</v>
      </c>
      <c r="K3683" t="s">
        <v>36</v>
      </c>
      <c r="L3683" t="s">
        <v>70</v>
      </c>
      <c r="M3683" t="s">
        <v>98</v>
      </c>
      <c r="N3683" t="s">
        <v>28</v>
      </c>
      <c r="O3683" t="s">
        <v>39</v>
      </c>
      <c r="P3683" t="s">
        <v>1238</v>
      </c>
      <c r="Q3683">
        <v>1</v>
      </c>
      <c r="R3683">
        <v>70</v>
      </c>
      <c r="S3683">
        <v>-31</v>
      </c>
      <c r="T3683">
        <v>9</v>
      </c>
      <c r="U3683" t="b">
        <v>0</v>
      </c>
    </row>
    <row r="3684" spans="1:21" x14ac:dyDescent="0.25">
      <c r="A3684" t="s">
        <v>5133</v>
      </c>
      <c r="B3684" t="s">
        <v>5127</v>
      </c>
      <c r="C3684">
        <v>13</v>
      </c>
      <c r="D3684">
        <v>3</v>
      </c>
      <c r="E3684">
        <v>13</v>
      </c>
      <c r="F3684" s="1">
        <v>41346</v>
      </c>
      <c r="G3684" t="s">
        <v>5134</v>
      </c>
      <c r="H3684" t="s">
        <v>293</v>
      </c>
      <c r="I3684" t="s">
        <v>1319</v>
      </c>
      <c r="J3684" t="s">
        <v>2726</v>
      </c>
      <c r="K3684" t="s">
        <v>36</v>
      </c>
      <c r="L3684" t="s">
        <v>26</v>
      </c>
      <c r="M3684" t="s">
        <v>268</v>
      </c>
      <c r="N3684" t="s">
        <v>71</v>
      </c>
      <c r="O3684" t="s">
        <v>72</v>
      </c>
      <c r="P3684" t="s">
        <v>2124</v>
      </c>
      <c r="Q3684">
        <v>1</v>
      </c>
      <c r="R3684">
        <v>511</v>
      </c>
      <c r="S3684">
        <v>-450</v>
      </c>
      <c r="T3684">
        <v>6</v>
      </c>
      <c r="U3684" t="b">
        <v>0</v>
      </c>
    </row>
    <row r="3685" spans="1:21" x14ac:dyDescent="0.25">
      <c r="A3685" t="s">
        <v>5133</v>
      </c>
      <c r="B3685" t="s">
        <v>5127</v>
      </c>
      <c r="C3685">
        <v>13</v>
      </c>
      <c r="D3685">
        <v>3</v>
      </c>
      <c r="E3685">
        <v>13</v>
      </c>
      <c r="F3685" s="1">
        <v>41346</v>
      </c>
      <c r="G3685" t="s">
        <v>5134</v>
      </c>
      <c r="H3685" t="s">
        <v>293</v>
      </c>
      <c r="I3685" t="s">
        <v>1319</v>
      </c>
      <c r="J3685" t="s">
        <v>2726</v>
      </c>
      <c r="K3685" t="s">
        <v>36</v>
      </c>
      <c r="L3685" t="s">
        <v>26</v>
      </c>
      <c r="M3685" t="s">
        <v>268</v>
      </c>
      <c r="N3685" t="s">
        <v>71</v>
      </c>
      <c r="O3685" t="s">
        <v>74</v>
      </c>
      <c r="P3685" t="s">
        <v>355</v>
      </c>
      <c r="Q3685">
        <v>1</v>
      </c>
      <c r="R3685">
        <v>2571</v>
      </c>
      <c r="S3685">
        <v>-2211</v>
      </c>
      <c r="T3685">
        <v>11</v>
      </c>
      <c r="U3685" t="b">
        <v>1</v>
      </c>
    </row>
    <row r="3686" spans="1:21" x14ac:dyDescent="0.25">
      <c r="A3686" t="s">
        <v>5135</v>
      </c>
      <c r="B3686" t="s">
        <v>5136</v>
      </c>
      <c r="C3686">
        <v>14</v>
      </c>
      <c r="D3686">
        <v>3</v>
      </c>
      <c r="E3686">
        <v>11</v>
      </c>
      <c r="F3686" s="1">
        <v>40616</v>
      </c>
      <c r="G3686" t="s">
        <v>737</v>
      </c>
      <c r="H3686" t="s">
        <v>33</v>
      </c>
      <c r="I3686" t="s">
        <v>80</v>
      </c>
      <c r="J3686" t="s">
        <v>80</v>
      </c>
      <c r="K3686" t="s">
        <v>36</v>
      </c>
      <c r="L3686" t="s">
        <v>70</v>
      </c>
      <c r="M3686" t="s">
        <v>38</v>
      </c>
      <c r="N3686" t="s">
        <v>56</v>
      </c>
      <c r="O3686" t="s">
        <v>81</v>
      </c>
      <c r="P3686" t="s">
        <v>4319</v>
      </c>
      <c r="Q3686">
        <v>0</v>
      </c>
      <c r="R3686">
        <v>220</v>
      </c>
      <c r="S3686">
        <v>49</v>
      </c>
      <c r="T3686">
        <v>1</v>
      </c>
      <c r="U3686" t="b">
        <v>0</v>
      </c>
    </row>
    <row r="3687" spans="1:21" x14ac:dyDescent="0.25">
      <c r="A3687" t="s">
        <v>5137</v>
      </c>
      <c r="B3687" t="s">
        <v>5136</v>
      </c>
      <c r="C3687">
        <v>14</v>
      </c>
      <c r="D3687">
        <v>3</v>
      </c>
      <c r="E3687">
        <v>11</v>
      </c>
      <c r="F3687" s="1">
        <v>40616</v>
      </c>
      <c r="G3687" t="s">
        <v>2455</v>
      </c>
      <c r="H3687" t="s">
        <v>33</v>
      </c>
      <c r="I3687" t="s">
        <v>34</v>
      </c>
      <c r="J3687" t="s">
        <v>1198</v>
      </c>
      <c r="K3687" t="s">
        <v>36</v>
      </c>
      <c r="L3687" t="s">
        <v>37</v>
      </c>
      <c r="M3687" t="s">
        <v>98</v>
      </c>
      <c r="N3687" t="s">
        <v>28</v>
      </c>
      <c r="O3687" t="s">
        <v>48</v>
      </c>
      <c r="P3687" t="s">
        <v>1493</v>
      </c>
      <c r="Q3687">
        <v>0</v>
      </c>
      <c r="R3687">
        <v>43</v>
      </c>
      <c r="S3687">
        <v>20</v>
      </c>
      <c r="T3687">
        <v>3</v>
      </c>
      <c r="U3687" t="b">
        <v>0</v>
      </c>
    </row>
    <row r="3688" spans="1:21" x14ac:dyDescent="0.25">
      <c r="A3688" t="s">
        <v>5137</v>
      </c>
      <c r="B3688" t="s">
        <v>5136</v>
      </c>
      <c r="C3688">
        <v>14</v>
      </c>
      <c r="D3688">
        <v>3</v>
      </c>
      <c r="E3688">
        <v>11</v>
      </c>
      <c r="F3688" s="1">
        <v>40616</v>
      </c>
      <c r="G3688" t="s">
        <v>2455</v>
      </c>
      <c r="H3688" t="s">
        <v>33</v>
      </c>
      <c r="I3688" t="s">
        <v>34</v>
      </c>
      <c r="J3688" t="s">
        <v>1198</v>
      </c>
      <c r="K3688" t="s">
        <v>36</v>
      </c>
      <c r="L3688" t="s">
        <v>37</v>
      </c>
      <c r="M3688" t="s">
        <v>98</v>
      </c>
      <c r="N3688" t="s">
        <v>28</v>
      </c>
      <c r="O3688" t="s">
        <v>183</v>
      </c>
      <c r="P3688" t="s">
        <v>898</v>
      </c>
      <c r="Q3688">
        <v>0</v>
      </c>
      <c r="R3688">
        <v>193</v>
      </c>
      <c r="S3688">
        <v>62</v>
      </c>
      <c r="T3688">
        <v>6</v>
      </c>
      <c r="U3688" t="b">
        <v>1</v>
      </c>
    </row>
    <row r="3689" spans="1:21" x14ac:dyDescent="0.25">
      <c r="A3689" t="s">
        <v>5138</v>
      </c>
      <c r="B3689" t="s">
        <v>5136</v>
      </c>
      <c r="C3689">
        <v>14</v>
      </c>
      <c r="D3689">
        <v>3</v>
      </c>
      <c r="E3689">
        <v>11</v>
      </c>
      <c r="F3689" s="1">
        <v>40616</v>
      </c>
      <c r="G3689" t="s">
        <v>2258</v>
      </c>
      <c r="H3689" t="s">
        <v>33</v>
      </c>
      <c r="I3689" t="s">
        <v>234</v>
      </c>
      <c r="J3689" t="s">
        <v>354</v>
      </c>
      <c r="K3689" t="s">
        <v>36</v>
      </c>
      <c r="L3689" t="s">
        <v>37</v>
      </c>
      <c r="M3689" t="s">
        <v>27</v>
      </c>
      <c r="N3689" t="s">
        <v>28</v>
      </c>
      <c r="O3689" t="s">
        <v>90</v>
      </c>
      <c r="P3689" t="s">
        <v>992</v>
      </c>
      <c r="Q3689">
        <v>0</v>
      </c>
      <c r="R3689">
        <v>3070</v>
      </c>
      <c r="S3689">
        <v>1364</v>
      </c>
      <c r="T3689">
        <v>6</v>
      </c>
      <c r="U3689" t="b">
        <v>1</v>
      </c>
    </row>
    <row r="3690" spans="1:21" x14ac:dyDescent="0.25">
      <c r="A3690" t="s">
        <v>5138</v>
      </c>
      <c r="B3690" t="s">
        <v>5136</v>
      </c>
      <c r="C3690">
        <v>14</v>
      </c>
      <c r="D3690">
        <v>3</v>
      </c>
      <c r="E3690">
        <v>11</v>
      </c>
      <c r="F3690" s="1">
        <v>40616</v>
      </c>
      <c r="G3690" t="s">
        <v>2258</v>
      </c>
      <c r="H3690" t="s">
        <v>33</v>
      </c>
      <c r="I3690" t="s">
        <v>234</v>
      </c>
      <c r="J3690" t="s">
        <v>354</v>
      </c>
      <c r="K3690" t="s">
        <v>36</v>
      </c>
      <c r="L3690" t="s">
        <v>37</v>
      </c>
      <c r="M3690" t="s">
        <v>27</v>
      </c>
      <c r="N3690" t="s">
        <v>28</v>
      </c>
      <c r="O3690" t="s">
        <v>54</v>
      </c>
      <c r="P3690" t="s">
        <v>181</v>
      </c>
      <c r="Q3690">
        <v>0</v>
      </c>
      <c r="R3690">
        <v>230</v>
      </c>
      <c r="S3690">
        <v>20</v>
      </c>
      <c r="T3690">
        <v>2</v>
      </c>
      <c r="U3690" t="b">
        <v>1</v>
      </c>
    </row>
    <row r="3691" spans="1:21" x14ac:dyDescent="0.25">
      <c r="A3691" t="s">
        <v>5139</v>
      </c>
      <c r="B3691" t="s">
        <v>5136</v>
      </c>
      <c r="C3691">
        <v>14</v>
      </c>
      <c r="D3691">
        <v>3</v>
      </c>
      <c r="E3691">
        <v>11</v>
      </c>
      <c r="F3691" s="1">
        <v>40616</v>
      </c>
      <c r="G3691" t="s">
        <v>1574</v>
      </c>
      <c r="H3691" t="s">
        <v>61</v>
      </c>
      <c r="I3691" t="s">
        <v>326</v>
      </c>
      <c r="J3691" t="s">
        <v>3794</v>
      </c>
      <c r="K3691" t="s">
        <v>36</v>
      </c>
      <c r="L3691" t="s">
        <v>70</v>
      </c>
      <c r="M3691" t="s">
        <v>27</v>
      </c>
      <c r="N3691" t="s">
        <v>28</v>
      </c>
      <c r="O3691" t="s">
        <v>227</v>
      </c>
      <c r="P3691" t="s">
        <v>5140</v>
      </c>
      <c r="Q3691">
        <v>0</v>
      </c>
      <c r="R3691">
        <v>14</v>
      </c>
      <c r="S3691">
        <v>4</v>
      </c>
      <c r="T3691">
        <v>3</v>
      </c>
      <c r="U3691" t="b">
        <v>1</v>
      </c>
    </row>
    <row r="3692" spans="1:21" x14ac:dyDescent="0.25">
      <c r="A3692" t="s">
        <v>5141</v>
      </c>
      <c r="B3692" t="s">
        <v>5142</v>
      </c>
      <c r="C3692">
        <v>14</v>
      </c>
      <c r="D3692">
        <v>3</v>
      </c>
      <c r="E3692">
        <v>12</v>
      </c>
      <c r="F3692" s="1">
        <v>40982</v>
      </c>
      <c r="G3692" t="s">
        <v>2186</v>
      </c>
      <c r="H3692" t="s">
        <v>120</v>
      </c>
      <c r="I3692" t="s">
        <v>221</v>
      </c>
      <c r="J3692" t="s">
        <v>1270</v>
      </c>
      <c r="K3692" t="s">
        <v>47</v>
      </c>
      <c r="L3692" t="s">
        <v>37</v>
      </c>
      <c r="M3692" t="s">
        <v>268</v>
      </c>
      <c r="N3692" t="s">
        <v>28</v>
      </c>
      <c r="O3692" t="s">
        <v>48</v>
      </c>
      <c r="P3692" t="s">
        <v>763</v>
      </c>
      <c r="Q3692">
        <v>0</v>
      </c>
      <c r="R3692">
        <v>324</v>
      </c>
      <c r="S3692">
        <v>110</v>
      </c>
      <c r="T3692">
        <v>6</v>
      </c>
      <c r="U3692" t="b">
        <v>0</v>
      </c>
    </row>
    <row r="3693" spans="1:21" x14ac:dyDescent="0.25">
      <c r="A3693" t="s">
        <v>5143</v>
      </c>
      <c r="B3693" t="s">
        <v>5142</v>
      </c>
      <c r="C3693">
        <v>14</v>
      </c>
      <c r="D3693">
        <v>3</v>
      </c>
      <c r="E3693">
        <v>12</v>
      </c>
      <c r="F3693" s="1">
        <v>40982</v>
      </c>
      <c r="G3693" t="s">
        <v>1160</v>
      </c>
      <c r="H3693" t="s">
        <v>44</v>
      </c>
      <c r="I3693" t="s">
        <v>280</v>
      </c>
      <c r="J3693" t="s">
        <v>5144</v>
      </c>
      <c r="K3693" t="s">
        <v>47</v>
      </c>
      <c r="L3693" t="s">
        <v>26</v>
      </c>
      <c r="M3693" t="s">
        <v>98</v>
      </c>
      <c r="N3693" t="s">
        <v>71</v>
      </c>
      <c r="O3693" t="s">
        <v>74</v>
      </c>
      <c r="P3693" t="s">
        <v>606</v>
      </c>
      <c r="Q3693">
        <v>1</v>
      </c>
      <c r="R3693">
        <v>157</v>
      </c>
      <c r="S3693">
        <v>-204</v>
      </c>
      <c r="T3693">
        <v>3</v>
      </c>
      <c r="U3693" t="b">
        <v>0</v>
      </c>
    </row>
    <row r="3694" spans="1:21" x14ac:dyDescent="0.25">
      <c r="A3694" t="s">
        <v>5143</v>
      </c>
      <c r="B3694" t="s">
        <v>5142</v>
      </c>
      <c r="C3694">
        <v>14</v>
      </c>
      <c r="D3694">
        <v>3</v>
      </c>
      <c r="E3694">
        <v>12</v>
      </c>
      <c r="F3694" s="1">
        <v>40982</v>
      </c>
      <c r="G3694" t="s">
        <v>1160</v>
      </c>
      <c r="H3694" t="s">
        <v>44</v>
      </c>
      <c r="I3694" t="s">
        <v>280</v>
      </c>
      <c r="J3694" t="s">
        <v>5144</v>
      </c>
      <c r="K3694" t="s">
        <v>47</v>
      </c>
      <c r="L3694" t="s">
        <v>26</v>
      </c>
      <c r="M3694" t="s">
        <v>98</v>
      </c>
      <c r="N3694" t="s">
        <v>56</v>
      </c>
      <c r="O3694" t="s">
        <v>185</v>
      </c>
      <c r="P3694" t="s">
        <v>512</v>
      </c>
      <c r="Q3694">
        <v>0</v>
      </c>
      <c r="R3694">
        <v>948</v>
      </c>
      <c r="S3694">
        <v>66</v>
      </c>
      <c r="T3694">
        <v>5</v>
      </c>
      <c r="U3694" t="b">
        <v>0</v>
      </c>
    </row>
    <row r="3695" spans="1:21" x14ac:dyDescent="0.25">
      <c r="A3695" t="s">
        <v>5145</v>
      </c>
      <c r="B3695" t="s">
        <v>5142</v>
      </c>
      <c r="C3695">
        <v>14</v>
      </c>
      <c r="D3695">
        <v>3</v>
      </c>
      <c r="E3695">
        <v>12</v>
      </c>
      <c r="F3695" s="1">
        <v>40982</v>
      </c>
      <c r="G3695" t="s">
        <v>3238</v>
      </c>
      <c r="H3695" t="s">
        <v>293</v>
      </c>
      <c r="I3695" t="s">
        <v>1319</v>
      </c>
      <c r="J3695" t="s">
        <v>3020</v>
      </c>
      <c r="K3695" t="s">
        <v>36</v>
      </c>
      <c r="L3695" t="s">
        <v>37</v>
      </c>
      <c r="M3695" t="s">
        <v>98</v>
      </c>
      <c r="N3695" t="s">
        <v>71</v>
      </c>
      <c r="O3695" t="s">
        <v>72</v>
      </c>
      <c r="P3695" t="s">
        <v>5146</v>
      </c>
      <c r="Q3695">
        <v>1</v>
      </c>
      <c r="R3695">
        <v>1273</v>
      </c>
      <c r="S3695">
        <v>-993</v>
      </c>
      <c r="T3695">
        <v>7</v>
      </c>
      <c r="U3695" t="b">
        <v>1</v>
      </c>
    </row>
    <row r="3696" spans="1:21" x14ac:dyDescent="0.25">
      <c r="A3696" t="s">
        <v>5145</v>
      </c>
      <c r="B3696" t="s">
        <v>5142</v>
      </c>
      <c r="C3696">
        <v>14</v>
      </c>
      <c r="D3696">
        <v>3</v>
      </c>
      <c r="E3696">
        <v>12</v>
      </c>
      <c r="F3696" s="1">
        <v>40982</v>
      </c>
      <c r="G3696" t="s">
        <v>3238</v>
      </c>
      <c r="H3696" t="s">
        <v>293</v>
      </c>
      <c r="I3696" t="s">
        <v>1319</v>
      </c>
      <c r="J3696" t="s">
        <v>3020</v>
      </c>
      <c r="K3696" t="s">
        <v>36</v>
      </c>
      <c r="L3696" t="s">
        <v>37</v>
      </c>
      <c r="M3696" t="s">
        <v>98</v>
      </c>
      <c r="N3696" t="s">
        <v>28</v>
      </c>
      <c r="O3696" t="s">
        <v>54</v>
      </c>
      <c r="P3696" t="s">
        <v>3400</v>
      </c>
      <c r="Q3696">
        <v>1</v>
      </c>
      <c r="R3696">
        <v>11</v>
      </c>
      <c r="S3696">
        <v>-5</v>
      </c>
      <c r="T3696">
        <v>2</v>
      </c>
      <c r="U3696" t="b">
        <v>0</v>
      </c>
    </row>
    <row r="3697" spans="1:21" x14ac:dyDescent="0.25">
      <c r="A3697" t="s">
        <v>5147</v>
      </c>
      <c r="B3697" t="s">
        <v>5148</v>
      </c>
      <c r="C3697">
        <v>14</v>
      </c>
      <c r="D3697">
        <v>3</v>
      </c>
      <c r="E3697">
        <v>13</v>
      </c>
      <c r="F3697" s="1">
        <v>41347</v>
      </c>
      <c r="G3697" t="s">
        <v>455</v>
      </c>
      <c r="H3697" t="s">
        <v>33</v>
      </c>
      <c r="I3697" t="s">
        <v>34</v>
      </c>
      <c r="J3697" t="s">
        <v>2189</v>
      </c>
      <c r="K3697" t="s">
        <v>36</v>
      </c>
      <c r="L3697" t="s">
        <v>37</v>
      </c>
      <c r="M3697" t="s">
        <v>38</v>
      </c>
      <c r="N3697" t="s">
        <v>28</v>
      </c>
      <c r="O3697" t="s">
        <v>151</v>
      </c>
      <c r="P3697" t="s">
        <v>1933</v>
      </c>
      <c r="Q3697">
        <v>0</v>
      </c>
      <c r="R3697">
        <v>11</v>
      </c>
      <c r="S3697">
        <v>2</v>
      </c>
      <c r="T3697">
        <v>1</v>
      </c>
      <c r="U3697" t="b">
        <v>0</v>
      </c>
    </row>
    <row r="3698" spans="1:21" x14ac:dyDescent="0.25">
      <c r="A3698" t="s">
        <v>5147</v>
      </c>
      <c r="B3698" t="s">
        <v>5148</v>
      </c>
      <c r="C3698">
        <v>14</v>
      </c>
      <c r="D3698">
        <v>3</v>
      </c>
      <c r="E3698">
        <v>13</v>
      </c>
      <c r="F3698" s="1">
        <v>41347</v>
      </c>
      <c r="G3698" t="s">
        <v>455</v>
      </c>
      <c r="H3698" t="s">
        <v>33</v>
      </c>
      <c r="I3698" t="s">
        <v>34</v>
      </c>
      <c r="J3698" t="s">
        <v>2189</v>
      </c>
      <c r="K3698" t="s">
        <v>36</v>
      </c>
      <c r="L3698" t="s">
        <v>37</v>
      </c>
      <c r="M3698" t="s">
        <v>38</v>
      </c>
      <c r="N3698" t="s">
        <v>28</v>
      </c>
      <c r="O3698" t="s">
        <v>227</v>
      </c>
      <c r="P3698" t="s">
        <v>4199</v>
      </c>
      <c r="Q3698">
        <v>0</v>
      </c>
      <c r="R3698">
        <v>34</v>
      </c>
      <c r="S3698">
        <v>4</v>
      </c>
      <c r="T3698">
        <v>3</v>
      </c>
      <c r="U3698" t="b">
        <v>0</v>
      </c>
    </row>
    <row r="3699" spans="1:21" x14ac:dyDescent="0.25">
      <c r="A3699" t="s">
        <v>5149</v>
      </c>
      <c r="B3699" t="s">
        <v>5150</v>
      </c>
      <c r="C3699">
        <v>14</v>
      </c>
      <c r="D3699">
        <v>3</v>
      </c>
      <c r="E3699">
        <v>14</v>
      </c>
      <c r="F3699" s="1">
        <v>41712</v>
      </c>
      <c r="G3699" t="s">
        <v>871</v>
      </c>
      <c r="H3699" t="s">
        <v>215</v>
      </c>
      <c r="I3699" t="s">
        <v>3117</v>
      </c>
      <c r="J3699" t="s">
        <v>3118</v>
      </c>
      <c r="K3699" t="s">
        <v>36</v>
      </c>
      <c r="L3699" t="s">
        <v>37</v>
      </c>
      <c r="M3699" t="s">
        <v>98</v>
      </c>
      <c r="N3699" t="s">
        <v>71</v>
      </c>
      <c r="O3699" t="s">
        <v>74</v>
      </c>
      <c r="P3699" t="s">
        <v>5151</v>
      </c>
      <c r="Q3699">
        <v>0</v>
      </c>
      <c r="R3699">
        <v>548</v>
      </c>
      <c r="S3699">
        <v>153</v>
      </c>
      <c r="T3699">
        <v>3</v>
      </c>
      <c r="U3699" t="b">
        <v>1</v>
      </c>
    </row>
    <row r="3700" spans="1:21" x14ac:dyDescent="0.25">
      <c r="A3700" t="s">
        <v>5152</v>
      </c>
      <c r="B3700" t="s">
        <v>5150</v>
      </c>
      <c r="C3700">
        <v>14</v>
      </c>
      <c r="D3700">
        <v>3</v>
      </c>
      <c r="E3700">
        <v>14</v>
      </c>
      <c r="F3700" s="1">
        <v>41712</v>
      </c>
      <c r="G3700" t="s">
        <v>4677</v>
      </c>
      <c r="H3700" t="s">
        <v>33</v>
      </c>
      <c r="I3700" t="s">
        <v>1284</v>
      </c>
      <c r="J3700" t="s">
        <v>1284</v>
      </c>
      <c r="K3700" t="s">
        <v>36</v>
      </c>
      <c r="L3700" t="s">
        <v>37</v>
      </c>
      <c r="M3700" t="s">
        <v>27</v>
      </c>
      <c r="N3700" t="s">
        <v>71</v>
      </c>
      <c r="O3700" t="s">
        <v>295</v>
      </c>
      <c r="P3700" t="s">
        <v>1380</v>
      </c>
      <c r="Q3700">
        <v>0</v>
      </c>
      <c r="R3700">
        <v>211</v>
      </c>
      <c r="S3700">
        <v>57</v>
      </c>
      <c r="T3700">
        <v>8</v>
      </c>
      <c r="U3700" t="b">
        <v>0</v>
      </c>
    </row>
    <row r="3701" spans="1:21" x14ac:dyDescent="0.25">
      <c r="A3701" t="s">
        <v>5153</v>
      </c>
      <c r="B3701" t="s">
        <v>5150</v>
      </c>
      <c r="C3701">
        <v>14</v>
      </c>
      <c r="D3701">
        <v>3</v>
      </c>
      <c r="E3701">
        <v>14</v>
      </c>
      <c r="F3701" s="1">
        <v>41712</v>
      </c>
      <c r="G3701" t="s">
        <v>4284</v>
      </c>
      <c r="H3701" t="s">
        <v>293</v>
      </c>
      <c r="I3701" t="s">
        <v>714</v>
      </c>
      <c r="J3701" t="s">
        <v>2866</v>
      </c>
      <c r="K3701" t="s">
        <v>36</v>
      </c>
      <c r="L3701" t="s">
        <v>37</v>
      </c>
      <c r="M3701" t="s">
        <v>38</v>
      </c>
      <c r="N3701" t="s">
        <v>71</v>
      </c>
      <c r="O3701" t="s">
        <v>74</v>
      </c>
      <c r="P3701" t="s">
        <v>724</v>
      </c>
      <c r="Q3701">
        <v>1</v>
      </c>
      <c r="R3701">
        <v>41</v>
      </c>
      <c r="S3701">
        <v>-6</v>
      </c>
      <c r="T3701">
        <v>1</v>
      </c>
      <c r="U3701" t="b">
        <v>1</v>
      </c>
    </row>
    <row r="3702" spans="1:21" x14ac:dyDescent="0.25">
      <c r="A3702" t="s">
        <v>5153</v>
      </c>
      <c r="B3702" t="s">
        <v>5150</v>
      </c>
      <c r="C3702">
        <v>14</v>
      </c>
      <c r="D3702">
        <v>3</v>
      </c>
      <c r="E3702">
        <v>14</v>
      </c>
      <c r="F3702" s="1">
        <v>41712</v>
      </c>
      <c r="G3702" t="s">
        <v>4284</v>
      </c>
      <c r="H3702" t="s">
        <v>293</v>
      </c>
      <c r="I3702" t="s">
        <v>714</v>
      </c>
      <c r="J3702" t="s">
        <v>2866</v>
      </c>
      <c r="K3702" t="s">
        <v>36</v>
      </c>
      <c r="L3702" t="s">
        <v>37</v>
      </c>
      <c r="M3702" t="s">
        <v>38</v>
      </c>
      <c r="N3702" t="s">
        <v>71</v>
      </c>
      <c r="O3702" t="s">
        <v>295</v>
      </c>
      <c r="P3702" t="s">
        <v>3060</v>
      </c>
      <c r="Q3702">
        <v>0</v>
      </c>
      <c r="R3702">
        <v>216</v>
      </c>
      <c r="S3702">
        <v>-38</v>
      </c>
      <c r="T3702">
        <v>6</v>
      </c>
      <c r="U3702" t="b">
        <v>1</v>
      </c>
    </row>
    <row r="3703" spans="1:21" x14ac:dyDescent="0.25">
      <c r="A3703" t="s">
        <v>5153</v>
      </c>
      <c r="B3703" t="s">
        <v>5150</v>
      </c>
      <c r="C3703">
        <v>14</v>
      </c>
      <c r="D3703">
        <v>3</v>
      </c>
      <c r="E3703">
        <v>14</v>
      </c>
      <c r="F3703" s="1">
        <v>41712</v>
      </c>
      <c r="G3703" t="s">
        <v>4284</v>
      </c>
      <c r="H3703" t="s">
        <v>293</v>
      </c>
      <c r="I3703" t="s">
        <v>714</v>
      </c>
      <c r="J3703" t="s">
        <v>2866</v>
      </c>
      <c r="K3703" t="s">
        <v>36</v>
      </c>
      <c r="L3703" t="s">
        <v>37</v>
      </c>
      <c r="M3703" t="s">
        <v>38</v>
      </c>
      <c r="N3703" t="s">
        <v>71</v>
      </c>
      <c r="O3703" t="s">
        <v>295</v>
      </c>
      <c r="P3703" t="s">
        <v>4023</v>
      </c>
      <c r="Q3703">
        <v>0</v>
      </c>
      <c r="R3703">
        <v>616</v>
      </c>
      <c r="S3703">
        <v>-69</v>
      </c>
      <c r="T3703">
        <v>7</v>
      </c>
      <c r="U3703" t="b">
        <v>0</v>
      </c>
    </row>
    <row r="3704" spans="1:21" x14ac:dyDescent="0.25">
      <c r="A3704" t="s">
        <v>5153</v>
      </c>
      <c r="B3704" t="s">
        <v>5150</v>
      </c>
      <c r="C3704">
        <v>14</v>
      </c>
      <c r="D3704">
        <v>3</v>
      </c>
      <c r="E3704">
        <v>14</v>
      </c>
      <c r="F3704" s="1">
        <v>41712</v>
      </c>
      <c r="G3704" t="s">
        <v>4284</v>
      </c>
      <c r="H3704" t="s">
        <v>293</v>
      </c>
      <c r="I3704" t="s">
        <v>714</v>
      </c>
      <c r="J3704" t="s">
        <v>2866</v>
      </c>
      <c r="K3704" t="s">
        <v>36</v>
      </c>
      <c r="L3704" t="s">
        <v>37</v>
      </c>
      <c r="M3704" t="s">
        <v>38</v>
      </c>
      <c r="N3704" t="s">
        <v>28</v>
      </c>
      <c r="O3704" t="s">
        <v>151</v>
      </c>
      <c r="P3704" t="s">
        <v>649</v>
      </c>
      <c r="Q3704">
        <v>1</v>
      </c>
      <c r="R3704">
        <v>10</v>
      </c>
      <c r="S3704">
        <v>-1</v>
      </c>
      <c r="T3704">
        <v>1</v>
      </c>
      <c r="U3704" t="b">
        <v>1</v>
      </c>
    </row>
    <row r="3705" spans="1:21" x14ac:dyDescent="0.25">
      <c r="A3705" t="s">
        <v>5153</v>
      </c>
      <c r="B3705" t="s">
        <v>5150</v>
      </c>
      <c r="C3705">
        <v>14</v>
      </c>
      <c r="D3705">
        <v>3</v>
      </c>
      <c r="E3705">
        <v>14</v>
      </c>
      <c r="F3705" s="1">
        <v>41712</v>
      </c>
      <c r="G3705" t="s">
        <v>4284</v>
      </c>
      <c r="H3705" t="s">
        <v>293</v>
      </c>
      <c r="I3705" t="s">
        <v>714</v>
      </c>
      <c r="J3705" t="s">
        <v>2866</v>
      </c>
      <c r="K3705" t="s">
        <v>36</v>
      </c>
      <c r="L3705" t="s">
        <v>37</v>
      </c>
      <c r="M3705" t="s">
        <v>38</v>
      </c>
      <c r="N3705" t="s">
        <v>28</v>
      </c>
      <c r="O3705" t="s">
        <v>227</v>
      </c>
      <c r="P3705" t="s">
        <v>1916</v>
      </c>
      <c r="Q3705">
        <v>1</v>
      </c>
      <c r="R3705">
        <v>25</v>
      </c>
      <c r="S3705">
        <v>0</v>
      </c>
      <c r="T3705">
        <v>4</v>
      </c>
      <c r="U3705" t="b">
        <v>0</v>
      </c>
    </row>
    <row r="3706" spans="1:21" x14ac:dyDescent="0.25">
      <c r="A3706" t="s">
        <v>5153</v>
      </c>
      <c r="B3706" t="s">
        <v>5150</v>
      </c>
      <c r="C3706">
        <v>14</v>
      </c>
      <c r="D3706">
        <v>3</v>
      </c>
      <c r="E3706">
        <v>14</v>
      </c>
      <c r="F3706" s="1">
        <v>41712</v>
      </c>
      <c r="G3706" t="s">
        <v>4284</v>
      </c>
      <c r="H3706" t="s">
        <v>293</v>
      </c>
      <c r="I3706" t="s">
        <v>714</v>
      </c>
      <c r="J3706" t="s">
        <v>2866</v>
      </c>
      <c r="K3706" t="s">
        <v>36</v>
      </c>
      <c r="L3706" t="s">
        <v>37</v>
      </c>
      <c r="M3706" t="s">
        <v>38</v>
      </c>
      <c r="N3706" t="s">
        <v>28</v>
      </c>
      <c r="O3706" t="s">
        <v>29</v>
      </c>
      <c r="P3706" t="s">
        <v>1277</v>
      </c>
      <c r="Q3706">
        <v>1</v>
      </c>
      <c r="R3706">
        <v>53</v>
      </c>
      <c r="S3706">
        <v>-18</v>
      </c>
      <c r="T3706">
        <v>4</v>
      </c>
      <c r="U3706" t="b">
        <v>0</v>
      </c>
    </row>
    <row r="3707" spans="1:21" x14ac:dyDescent="0.25">
      <c r="A3707" t="s">
        <v>5153</v>
      </c>
      <c r="B3707" t="s">
        <v>5150</v>
      </c>
      <c r="C3707">
        <v>14</v>
      </c>
      <c r="D3707">
        <v>3</v>
      </c>
      <c r="E3707">
        <v>14</v>
      </c>
      <c r="F3707" s="1">
        <v>41712</v>
      </c>
      <c r="G3707" t="s">
        <v>4284</v>
      </c>
      <c r="H3707" t="s">
        <v>293</v>
      </c>
      <c r="I3707" t="s">
        <v>714</v>
      </c>
      <c r="J3707" t="s">
        <v>2866</v>
      </c>
      <c r="K3707" t="s">
        <v>36</v>
      </c>
      <c r="L3707" t="s">
        <v>37</v>
      </c>
      <c r="M3707" t="s">
        <v>38</v>
      </c>
      <c r="N3707" t="s">
        <v>28</v>
      </c>
      <c r="O3707" t="s">
        <v>29</v>
      </c>
      <c r="P3707" t="s">
        <v>2853</v>
      </c>
      <c r="Q3707">
        <v>1</v>
      </c>
      <c r="R3707">
        <v>13</v>
      </c>
      <c r="S3707">
        <v>-8</v>
      </c>
      <c r="T3707">
        <v>1</v>
      </c>
      <c r="U3707" t="b">
        <v>0</v>
      </c>
    </row>
    <row r="3708" spans="1:21" x14ac:dyDescent="0.25">
      <c r="A3708" t="s">
        <v>5154</v>
      </c>
      <c r="B3708" t="s">
        <v>5155</v>
      </c>
      <c r="C3708">
        <v>15</v>
      </c>
      <c r="D3708">
        <v>3</v>
      </c>
      <c r="E3708">
        <v>11</v>
      </c>
      <c r="F3708" s="1">
        <v>40617</v>
      </c>
      <c r="G3708" t="s">
        <v>2988</v>
      </c>
      <c r="H3708" t="s">
        <v>67</v>
      </c>
      <c r="I3708" t="s">
        <v>68</v>
      </c>
      <c r="J3708" t="s">
        <v>255</v>
      </c>
      <c r="K3708" t="s">
        <v>25</v>
      </c>
      <c r="L3708" t="s">
        <v>37</v>
      </c>
      <c r="M3708" t="s">
        <v>268</v>
      </c>
      <c r="N3708" t="s">
        <v>71</v>
      </c>
      <c r="O3708" t="s">
        <v>74</v>
      </c>
      <c r="P3708" t="s">
        <v>5156</v>
      </c>
      <c r="Q3708">
        <v>0</v>
      </c>
      <c r="R3708">
        <v>254</v>
      </c>
      <c r="S3708">
        <v>73</v>
      </c>
      <c r="T3708">
        <v>3</v>
      </c>
      <c r="U3708" t="b">
        <v>1</v>
      </c>
    </row>
    <row r="3709" spans="1:21" x14ac:dyDescent="0.25">
      <c r="A3709" t="s">
        <v>5154</v>
      </c>
      <c r="B3709" t="s">
        <v>5155</v>
      </c>
      <c r="C3709">
        <v>15</v>
      </c>
      <c r="D3709">
        <v>3</v>
      </c>
      <c r="E3709">
        <v>11</v>
      </c>
      <c r="F3709" s="1">
        <v>40617</v>
      </c>
      <c r="G3709" t="s">
        <v>2988</v>
      </c>
      <c r="H3709" t="s">
        <v>67</v>
      </c>
      <c r="I3709" t="s">
        <v>68</v>
      </c>
      <c r="J3709" t="s">
        <v>255</v>
      </c>
      <c r="K3709" t="s">
        <v>25</v>
      </c>
      <c r="L3709" t="s">
        <v>37</v>
      </c>
      <c r="M3709" t="s">
        <v>268</v>
      </c>
      <c r="N3709" t="s">
        <v>28</v>
      </c>
      <c r="O3709" t="s">
        <v>48</v>
      </c>
      <c r="P3709" t="s">
        <v>1292</v>
      </c>
      <c r="Q3709">
        <v>0</v>
      </c>
      <c r="R3709">
        <v>11</v>
      </c>
      <c r="S3709">
        <v>4</v>
      </c>
      <c r="T3709">
        <v>1</v>
      </c>
      <c r="U3709" t="b">
        <v>1</v>
      </c>
    </row>
    <row r="3710" spans="1:21" x14ac:dyDescent="0.25">
      <c r="A3710" t="s">
        <v>5154</v>
      </c>
      <c r="B3710" t="s">
        <v>5155</v>
      </c>
      <c r="C3710">
        <v>15</v>
      </c>
      <c r="D3710">
        <v>3</v>
      </c>
      <c r="E3710">
        <v>11</v>
      </c>
      <c r="F3710" s="1">
        <v>40617</v>
      </c>
      <c r="G3710" t="s">
        <v>2988</v>
      </c>
      <c r="H3710" t="s">
        <v>67</v>
      </c>
      <c r="I3710" t="s">
        <v>68</v>
      </c>
      <c r="J3710" t="s">
        <v>255</v>
      </c>
      <c r="K3710" t="s">
        <v>25</v>
      </c>
      <c r="L3710" t="s">
        <v>37</v>
      </c>
      <c r="M3710" t="s">
        <v>268</v>
      </c>
      <c r="N3710" t="s">
        <v>28</v>
      </c>
      <c r="O3710" t="s">
        <v>48</v>
      </c>
      <c r="P3710" t="s">
        <v>1228</v>
      </c>
      <c r="Q3710">
        <v>0</v>
      </c>
      <c r="R3710">
        <v>29</v>
      </c>
      <c r="S3710">
        <v>-2</v>
      </c>
      <c r="T3710">
        <v>2</v>
      </c>
      <c r="U3710" t="b">
        <v>1</v>
      </c>
    </row>
    <row r="3711" spans="1:21" x14ac:dyDescent="0.25">
      <c r="A3711" t="s">
        <v>5154</v>
      </c>
      <c r="B3711" t="s">
        <v>5155</v>
      </c>
      <c r="C3711">
        <v>15</v>
      </c>
      <c r="D3711">
        <v>3</v>
      </c>
      <c r="E3711">
        <v>11</v>
      </c>
      <c r="F3711" s="1">
        <v>40617</v>
      </c>
      <c r="G3711" t="s">
        <v>2988</v>
      </c>
      <c r="H3711" t="s">
        <v>67</v>
      </c>
      <c r="I3711" t="s">
        <v>68</v>
      </c>
      <c r="J3711" t="s">
        <v>255</v>
      </c>
      <c r="K3711" t="s">
        <v>25</v>
      </c>
      <c r="L3711" t="s">
        <v>37</v>
      </c>
      <c r="M3711" t="s">
        <v>268</v>
      </c>
      <c r="N3711" t="s">
        <v>28</v>
      </c>
      <c r="O3711" t="s">
        <v>39</v>
      </c>
      <c r="P3711" t="s">
        <v>1534</v>
      </c>
      <c r="Q3711">
        <v>0</v>
      </c>
      <c r="R3711">
        <v>48</v>
      </c>
      <c r="S3711">
        <v>19</v>
      </c>
      <c r="T3711">
        <v>4</v>
      </c>
      <c r="U3711" t="b">
        <v>1</v>
      </c>
    </row>
    <row r="3712" spans="1:21" x14ac:dyDescent="0.25">
      <c r="A3712" t="s">
        <v>5154</v>
      </c>
      <c r="B3712" t="s">
        <v>5155</v>
      </c>
      <c r="C3712">
        <v>15</v>
      </c>
      <c r="D3712">
        <v>3</v>
      </c>
      <c r="E3712">
        <v>11</v>
      </c>
      <c r="F3712" s="1">
        <v>40617</v>
      </c>
      <c r="G3712" t="s">
        <v>2988</v>
      </c>
      <c r="H3712" t="s">
        <v>67</v>
      </c>
      <c r="I3712" t="s">
        <v>68</v>
      </c>
      <c r="J3712" t="s">
        <v>255</v>
      </c>
      <c r="K3712" t="s">
        <v>25</v>
      </c>
      <c r="L3712" t="s">
        <v>37</v>
      </c>
      <c r="M3712" t="s">
        <v>268</v>
      </c>
      <c r="N3712" t="s">
        <v>28</v>
      </c>
      <c r="O3712" t="s">
        <v>151</v>
      </c>
      <c r="P3712" t="s">
        <v>1561</v>
      </c>
      <c r="Q3712">
        <v>0</v>
      </c>
      <c r="R3712">
        <v>24</v>
      </c>
      <c r="S3712">
        <v>8</v>
      </c>
      <c r="T3712">
        <v>2</v>
      </c>
      <c r="U3712" t="b">
        <v>1</v>
      </c>
    </row>
    <row r="3713" spans="1:21" x14ac:dyDescent="0.25">
      <c r="A3713" t="s">
        <v>5157</v>
      </c>
      <c r="B3713" t="s">
        <v>5158</v>
      </c>
      <c r="C3713">
        <v>15</v>
      </c>
      <c r="D3713">
        <v>3</v>
      </c>
      <c r="E3713">
        <v>12</v>
      </c>
      <c r="F3713" s="1">
        <v>40983</v>
      </c>
      <c r="G3713" t="s">
        <v>2417</v>
      </c>
      <c r="H3713" t="s">
        <v>33</v>
      </c>
      <c r="I3713" t="s">
        <v>34</v>
      </c>
      <c r="J3713" t="s">
        <v>2747</v>
      </c>
      <c r="K3713" t="s">
        <v>36</v>
      </c>
      <c r="L3713" t="s">
        <v>37</v>
      </c>
      <c r="M3713" t="s">
        <v>38</v>
      </c>
      <c r="N3713" t="s">
        <v>71</v>
      </c>
      <c r="O3713" t="s">
        <v>72</v>
      </c>
      <c r="P3713" t="s">
        <v>4701</v>
      </c>
      <c r="Q3713">
        <v>0</v>
      </c>
      <c r="R3713">
        <v>743</v>
      </c>
      <c r="S3713">
        <v>256</v>
      </c>
      <c r="T3713">
        <v>2</v>
      </c>
      <c r="U3713" t="b">
        <v>0</v>
      </c>
    </row>
    <row r="3714" spans="1:21" x14ac:dyDescent="0.25">
      <c r="A3714" t="s">
        <v>5157</v>
      </c>
      <c r="B3714" t="s">
        <v>5158</v>
      </c>
      <c r="C3714">
        <v>15</v>
      </c>
      <c r="D3714">
        <v>3</v>
      </c>
      <c r="E3714">
        <v>12</v>
      </c>
      <c r="F3714" s="1">
        <v>40983</v>
      </c>
      <c r="G3714" t="s">
        <v>2417</v>
      </c>
      <c r="H3714" t="s">
        <v>33</v>
      </c>
      <c r="I3714" t="s">
        <v>34</v>
      </c>
      <c r="J3714" t="s">
        <v>2747</v>
      </c>
      <c r="K3714" t="s">
        <v>36</v>
      </c>
      <c r="L3714" t="s">
        <v>37</v>
      </c>
      <c r="M3714" t="s">
        <v>38</v>
      </c>
      <c r="N3714" t="s">
        <v>71</v>
      </c>
      <c r="O3714" t="s">
        <v>74</v>
      </c>
      <c r="P3714" t="s">
        <v>332</v>
      </c>
      <c r="Q3714">
        <v>0</v>
      </c>
      <c r="R3714">
        <v>254</v>
      </c>
      <c r="S3714">
        <v>107</v>
      </c>
      <c r="T3714">
        <v>3</v>
      </c>
      <c r="U3714" t="b">
        <v>1</v>
      </c>
    </row>
    <row r="3715" spans="1:21" x14ac:dyDescent="0.25">
      <c r="A3715" t="s">
        <v>5157</v>
      </c>
      <c r="B3715" t="s">
        <v>5158</v>
      </c>
      <c r="C3715">
        <v>15</v>
      </c>
      <c r="D3715">
        <v>3</v>
      </c>
      <c r="E3715">
        <v>12</v>
      </c>
      <c r="F3715" s="1">
        <v>40983</v>
      </c>
      <c r="G3715" t="s">
        <v>2417</v>
      </c>
      <c r="H3715" t="s">
        <v>33</v>
      </c>
      <c r="I3715" t="s">
        <v>34</v>
      </c>
      <c r="J3715" t="s">
        <v>2747</v>
      </c>
      <c r="K3715" t="s">
        <v>36</v>
      </c>
      <c r="L3715" t="s">
        <v>37</v>
      </c>
      <c r="M3715" t="s">
        <v>38</v>
      </c>
      <c r="N3715" t="s">
        <v>28</v>
      </c>
      <c r="O3715" t="s">
        <v>48</v>
      </c>
      <c r="P3715" t="s">
        <v>1296</v>
      </c>
      <c r="Q3715">
        <v>0</v>
      </c>
      <c r="R3715">
        <v>30</v>
      </c>
      <c r="S3715">
        <v>15</v>
      </c>
      <c r="T3715">
        <v>3</v>
      </c>
      <c r="U3715" t="b">
        <v>0</v>
      </c>
    </row>
    <row r="3716" spans="1:21" x14ac:dyDescent="0.25">
      <c r="A3716" t="s">
        <v>5157</v>
      </c>
      <c r="B3716" t="s">
        <v>5158</v>
      </c>
      <c r="C3716">
        <v>15</v>
      </c>
      <c r="D3716">
        <v>3</v>
      </c>
      <c r="E3716">
        <v>12</v>
      </c>
      <c r="F3716" s="1">
        <v>40983</v>
      </c>
      <c r="G3716" t="s">
        <v>2417</v>
      </c>
      <c r="H3716" t="s">
        <v>33</v>
      </c>
      <c r="I3716" t="s">
        <v>34</v>
      </c>
      <c r="J3716" t="s">
        <v>2747</v>
      </c>
      <c r="K3716" t="s">
        <v>36</v>
      </c>
      <c r="L3716" t="s">
        <v>37</v>
      </c>
      <c r="M3716" t="s">
        <v>38</v>
      </c>
      <c r="N3716" t="s">
        <v>28</v>
      </c>
      <c r="O3716" t="s">
        <v>151</v>
      </c>
      <c r="P3716" t="s">
        <v>2872</v>
      </c>
      <c r="Q3716">
        <v>0</v>
      </c>
      <c r="R3716">
        <v>46</v>
      </c>
      <c r="S3716">
        <v>18</v>
      </c>
      <c r="T3716">
        <v>4</v>
      </c>
      <c r="U3716" t="b">
        <v>1</v>
      </c>
    </row>
    <row r="3717" spans="1:21" x14ac:dyDescent="0.25">
      <c r="A3717" t="s">
        <v>5157</v>
      </c>
      <c r="B3717" t="s">
        <v>5158</v>
      </c>
      <c r="C3717">
        <v>15</v>
      </c>
      <c r="D3717">
        <v>3</v>
      </c>
      <c r="E3717">
        <v>12</v>
      </c>
      <c r="F3717" s="1">
        <v>40983</v>
      </c>
      <c r="G3717" t="s">
        <v>2417</v>
      </c>
      <c r="H3717" t="s">
        <v>33</v>
      </c>
      <c r="I3717" t="s">
        <v>34</v>
      </c>
      <c r="J3717" t="s">
        <v>2747</v>
      </c>
      <c r="K3717" t="s">
        <v>36</v>
      </c>
      <c r="L3717" t="s">
        <v>37</v>
      </c>
      <c r="M3717" t="s">
        <v>38</v>
      </c>
      <c r="N3717" t="s">
        <v>56</v>
      </c>
      <c r="O3717" t="s">
        <v>57</v>
      </c>
      <c r="P3717" t="s">
        <v>4260</v>
      </c>
      <c r="Q3717">
        <v>0</v>
      </c>
      <c r="R3717">
        <v>861</v>
      </c>
      <c r="S3717">
        <v>327</v>
      </c>
      <c r="T3717">
        <v>5</v>
      </c>
      <c r="U3717" t="b">
        <v>0</v>
      </c>
    </row>
    <row r="3718" spans="1:21" x14ac:dyDescent="0.25">
      <c r="A3718" t="s">
        <v>5159</v>
      </c>
      <c r="B3718" t="s">
        <v>5158</v>
      </c>
      <c r="C3718">
        <v>15</v>
      </c>
      <c r="D3718">
        <v>3</v>
      </c>
      <c r="E3718">
        <v>12</v>
      </c>
      <c r="F3718" s="1">
        <v>40983</v>
      </c>
      <c r="G3718" t="s">
        <v>445</v>
      </c>
      <c r="H3718" t="s">
        <v>67</v>
      </c>
      <c r="I3718" t="s">
        <v>68</v>
      </c>
      <c r="J3718" t="s">
        <v>2043</v>
      </c>
      <c r="K3718" t="s">
        <v>25</v>
      </c>
      <c r="L3718" t="s">
        <v>37</v>
      </c>
      <c r="M3718" t="s">
        <v>38</v>
      </c>
      <c r="N3718" t="s">
        <v>71</v>
      </c>
      <c r="O3718" t="s">
        <v>295</v>
      </c>
      <c r="P3718" t="s">
        <v>592</v>
      </c>
      <c r="Q3718">
        <v>0</v>
      </c>
      <c r="R3718">
        <v>36</v>
      </c>
      <c r="S3718">
        <v>-1</v>
      </c>
      <c r="T3718">
        <v>1</v>
      </c>
      <c r="U3718" t="b">
        <v>0</v>
      </c>
    </row>
    <row r="3719" spans="1:21" x14ac:dyDescent="0.25">
      <c r="A3719" t="s">
        <v>5159</v>
      </c>
      <c r="B3719" t="s">
        <v>5158</v>
      </c>
      <c r="C3719">
        <v>15</v>
      </c>
      <c r="D3719">
        <v>3</v>
      </c>
      <c r="E3719">
        <v>12</v>
      </c>
      <c r="F3719" s="1">
        <v>40983</v>
      </c>
      <c r="G3719" t="s">
        <v>445</v>
      </c>
      <c r="H3719" t="s">
        <v>67</v>
      </c>
      <c r="I3719" t="s">
        <v>68</v>
      </c>
      <c r="J3719" t="s">
        <v>2043</v>
      </c>
      <c r="K3719" t="s">
        <v>25</v>
      </c>
      <c r="L3719" t="s">
        <v>37</v>
      </c>
      <c r="M3719" t="s">
        <v>38</v>
      </c>
      <c r="N3719" t="s">
        <v>28</v>
      </c>
      <c r="O3719" t="s">
        <v>90</v>
      </c>
      <c r="P3719" t="s">
        <v>641</v>
      </c>
      <c r="Q3719">
        <v>0</v>
      </c>
      <c r="R3719">
        <v>167</v>
      </c>
      <c r="S3719">
        <v>67</v>
      </c>
      <c r="T3719">
        <v>2</v>
      </c>
      <c r="U3719" t="b">
        <v>0</v>
      </c>
    </row>
    <row r="3720" spans="1:21" x14ac:dyDescent="0.25">
      <c r="A3720" t="s">
        <v>5159</v>
      </c>
      <c r="B3720" t="s">
        <v>5158</v>
      </c>
      <c r="C3720">
        <v>15</v>
      </c>
      <c r="D3720">
        <v>3</v>
      </c>
      <c r="E3720">
        <v>12</v>
      </c>
      <c r="F3720" s="1">
        <v>40983</v>
      </c>
      <c r="G3720" t="s">
        <v>445</v>
      </c>
      <c r="H3720" t="s">
        <v>67</v>
      </c>
      <c r="I3720" t="s">
        <v>68</v>
      </c>
      <c r="J3720" t="s">
        <v>2043</v>
      </c>
      <c r="K3720" t="s">
        <v>25</v>
      </c>
      <c r="L3720" t="s">
        <v>37</v>
      </c>
      <c r="M3720" t="s">
        <v>38</v>
      </c>
      <c r="N3720" t="s">
        <v>28</v>
      </c>
      <c r="O3720" t="s">
        <v>39</v>
      </c>
      <c r="P3720" t="s">
        <v>1518</v>
      </c>
      <c r="Q3720">
        <v>0</v>
      </c>
      <c r="R3720">
        <v>102</v>
      </c>
      <c r="S3720">
        <v>30</v>
      </c>
      <c r="T3720">
        <v>2</v>
      </c>
      <c r="U3720" t="b">
        <v>1</v>
      </c>
    </row>
    <row r="3721" spans="1:21" x14ac:dyDescent="0.25">
      <c r="A3721" t="s">
        <v>5159</v>
      </c>
      <c r="B3721" t="s">
        <v>5158</v>
      </c>
      <c r="C3721">
        <v>15</v>
      </c>
      <c r="D3721">
        <v>3</v>
      </c>
      <c r="E3721">
        <v>12</v>
      </c>
      <c r="F3721" s="1">
        <v>40983</v>
      </c>
      <c r="G3721" t="s">
        <v>445</v>
      </c>
      <c r="H3721" t="s">
        <v>67</v>
      </c>
      <c r="I3721" t="s">
        <v>68</v>
      </c>
      <c r="J3721" t="s">
        <v>2043</v>
      </c>
      <c r="K3721" t="s">
        <v>25</v>
      </c>
      <c r="L3721" t="s">
        <v>37</v>
      </c>
      <c r="M3721" t="s">
        <v>38</v>
      </c>
      <c r="N3721" t="s">
        <v>28</v>
      </c>
      <c r="O3721" t="s">
        <v>227</v>
      </c>
      <c r="P3721" t="s">
        <v>1186</v>
      </c>
      <c r="Q3721">
        <v>0</v>
      </c>
      <c r="R3721">
        <v>40</v>
      </c>
      <c r="S3721">
        <v>6</v>
      </c>
      <c r="T3721">
        <v>5</v>
      </c>
      <c r="U3721" t="b">
        <v>1</v>
      </c>
    </row>
    <row r="3722" spans="1:21" x14ac:dyDescent="0.25">
      <c r="A3722" t="s">
        <v>5159</v>
      </c>
      <c r="B3722" t="s">
        <v>5158</v>
      </c>
      <c r="C3722">
        <v>15</v>
      </c>
      <c r="D3722">
        <v>3</v>
      </c>
      <c r="E3722">
        <v>12</v>
      </c>
      <c r="F3722" s="1">
        <v>40983</v>
      </c>
      <c r="G3722" t="s">
        <v>445</v>
      </c>
      <c r="H3722" t="s">
        <v>67</v>
      </c>
      <c r="I3722" t="s">
        <v>68</v>
      </c>
      <c r="J3722" t="s">
        <v>2043</v>
      </c>
      <c r="K3722" t="s">
        <v>25</v>
      </c>
      <c r="L3722" t="s">
        <v>37</v>
      </c>
      <c r="M3722" t="s">
        <v>38</v>
      </c>
      <c r="N3722" t="s">
        <v>28</v>
      </c>
      <c r="O3722" t="s">
        <v>227</v>
      </c>
      <c r="P3722" t="s">
        <v>4172</v>
      </c>
      <c r="Q3722">
        <v>0</v>
      </c>
      <c r="R3722">
        <v>31</v>
      </c>
      <c r="S3722">
        <v>3</v>
      </c>
      <c r="T3722">
        <v>3</v>
      </c>
      <c r="U3722" t="b">
        <v>1</v>
      </c>
    </row>
    <row r="3723" spans="1:21" x14ac:dyDescent="0.25">
      <c r="A3723" t="s">
        <v>5159</v>
      </c>
      <c r="B3723" t="s">
        <v>5158</v>
      </c>
      <c r="C3723">
        <v>15</v>
      </c>
      <c r="D3723">
        <v>3</v>
      </c>
      <c r="E3723">
        <v>12</v>
      </c>
      <c r="F3723" s="1">
        <v>40983</v>
      </c>
      <c r="G3723" t="s">
        <v>445</v>
      </c>
      <c r="H3723" t="s">
        <v>67</v>
      </c>
      <c r="I3723" t="s">
        <v>68</v>
      </c>
      <c r="J3723" t="s">
        <v>2043</v>
      </c>
      <c r="K3723" t="s">
        <v>25</v>
      </c>
      <c r="L3723" t="s">
        <v>37</v>
      </c>
      <c r="M3723" t="s">
        <v>38</v>
      </c>
      <c r="N3723" t="s">
        <v>28</v>
      </c>
      <c r="O3723" t="s">
        <v>54</v>
      </c>
      <c r="P3723" t="s">
        <v>3925</v>
      </c>
      <c r="Q3723">
        <v>0</v>
      </c>
      <c r="R3723">
        <v>22</v>
      </c>
      <c r="S3723">
        <v>0</v>
      </c>
      <c r="T3723">
        <v>2</v>
      </c>
      <c r="U3723" t="b">
        <v>1</v>
      </c>
    </row>
    <row r="3724" spans="1:21" x14ac:dyDescent="0.25">
      <c r="A3724" t="s">
        <v>5159</v>
      </c>
      <c r="B3724" t="s">
        <v>5158</v>
      </c>
      <c r="C3724">
        <v>15</v>
      </c>
      <c r="D3724">
        <v>3</v>
      </c>
      <c r="E3724">
        <v>12</v>
      </c>
      <c r="F3724" s="1">
        <v>40983</v>
      </c>
      <c r="G3724" t="s">
        <v>445</v>
      </c>
      <c r="H3724" t="s">
        <v>67</v>
      </c>
      <c r="I3724" t="s">
        <v>68</v>
      </c>
      <c r="J3724" t="s">
        <v>2043</v>
      </c>
      <c r="K3724" t="s">
        <v>25</v>
      </c>
      <c r="L3724" t="s">
        <v>37</v>
      </c>
      <c r="M3724" t="s">
        <v>38</v>
      </c>
      <c r="N3724" t="s">
        <v>56</v>
      </c>
      <c r="O3724" t="s">
        <v>57</v>
      </c>
      <c r="P3724" t="s">
        <v>3304</v>
      </c>
      <c r="Q3724">
        <v>0</v>
      </c>
      <c r="R3724">
        <v>1066</v>
      </c>
      <c r="S3724">
        <v>224</v>
      </c>
      <c r="T3724">
        <v>4</v>
      </c>
      <c r="U3724" t="b">
        <v>1</v>
      </c>
    </row>
    <row r="3725" spans="1:21" x14ac:dyDescent="0.25">
      <c r="A3725" t="s">
        <v>5159</v>
      </c>
      <c r="B3725" t="s">
        <v>5158</v>
      </c>
      <c r="C3725">
        <v>15</v>
      </c>
      <c r="D3725">
        <v>3</v>
      </c>
      <c r="E3725">
        <v>12</v>
      </c>
      <c r="F3725" s="1">
        <v>40983</v>
      </c>
      <c r="G3725" t="s">
        <v>445</v>
      </c>
      <c r="H3725" t="s">
        <v>67</v>
      </c>
      <c r="I3725" t="s">
        <v>68</v>
      </c>
      <c r="J3725" t="s">
        <v>2043</v>
      </c>
      <c r="K3725" t="s">
        <v>25</v>
      </c>
      <c r="L3725" t="s">
        <v>37</v>
      </c>
      <c r="M3725" t="s">
        <v>38</v>
      </c>
      <c r="N3725" t="s">
        <v>56</v>
      </c>
      <c r="O3725" t="s">
        <v>104</v>
      </c>
      <c r="P3725" t="s">
        <v>105</v>
      </c>
      <c r="Q3725">
        <v>0</v>
      </c>
      <c r="R3725">
        <v>414</v>
      </c>
      <c r="S3725">
        <v>21</v>
      </c>
      <c r="T3725">
        <v>3</v>
      </c>
      <c r="U3725" t="b">
        <v>0</v>
      </c>
    </row>
    <row r="3726" spans="1:21" x14ac:dyDescent="0.25">
      <c r="A3726" t="s">
        <v>5160</v>
      </c>
      <c r="B3726" t="s">
        <v>5158</v>
      </c>
      <c r="C3726">
        <v>15</v>
      </c>
      <c r="D3726">
        <v>3</v>
      </c>
      <c r="E3726">
        <v>12</v>
      </c>
      <c r="F3726" s="1">
        <v>40983</v>
      </c>
      <c r="G3726" t="s">
        <v>2890</v>
      </c>
      <c r="H3726" t="s">
        <v>293</v>
      </c>
      <c r="I3726" t="s">
        <v>1319</v>
      </c>
      <c r="J3726" t="s">
        <v>2618</v>
      </c>
      <c r="K3726" t="s">
        <v>36</v>
      </c>
      <c r="L3726" t="s">
        <v>37</v>
      </c>
      <c r="M3726" t="s">
        <v>38</v>
      </c>
      <c r="N3726" t="s">
        <v>28</v>
      </c>
      <c r="O3726" t="s">
        <v>39</v>
      </c>
      <c r="P3726" t="s">
        <v>134</v>
      </c>
      <c r="Q3726">
        <v>1</v>
      </c>
      <c r="R3726">
        <v>22</v>
      </c>
      <c r="S3726">
        <v>-8</v>
      </c>
      <c r="T3726">
        <v>4</v>
      </c>
      <c r="U3726" t="b">
        <v>0</v>
      </c>
    </row>
    <row r="3727" spans="1:21" x14ac:dyDescent="0.25">
      <c r="A3727" t="s">
        <v>5160</v>
      </c>
      <c r="B3727" t="s">
        <v>5158</v>
      </c>
      <c r="C3727">
        <v>15</v>
      </c>
      <c r="D3727">
        <v>3</v>
      </c>
      <c r="E3727">
        <v>12</v>
      </c>
      <c r="F3727" s="1">
        <v>40983</v>
      </c>
      <c r="G3727" t="s">
        <v>2890</v>
      </c>
      <c r="H3727" t="s">
        <v>293</v>
      </c>
      <c r="I3727" t="s">
        <v>1319</v>
      </c>
      <c r="J3727" t="s">
        <v>2618</v>
      </c>
      <c r="K3727" t="s">
        <v>36</v>
      </c>
      <c r="L3727" t="s">
        <v>37</v>
      </c>
      <c r="M3727" t="s">
        <v>38</v>
      </c>
      <c r="N3727" t="s">
        <v>28</v>
      </c>
      <c r="O3727" t="s">
        <v>39</v>
      </c>
      <c r="P3727" t="s">
        <v>1707</v>
      </c>
      <c r="Q3727">
        <v>1</v>
      </c>
      <c r="R3727">
        <v>17</v>
      </c>
      <c r="S3727">
        <v>-8</v>
      </c>
      <c r="T3727">
        <v>3</v>
      </c>
      <c r="U3727" t="b">
        <v>1</v>
      </c>
    </row>
    <row r="3728" spans="1:21" x14ac:dyDescent="0.25">
      <c r="A3728" t="s">
        <v>5160</v>
      </c>
      <c r="B3728" t="s">
        <v>5158</v>
      </c>
      <c r="C3728">
        <v>15</v>
      </c>
      <c r="D3728">
        <v>3</v>
      </c>
      <c r="E3728">
        <v>12</v>
      </c>
      <c r="F3728" s="1">
        <v>40983</v>
      </c>
      <c r="G3728" t="s">
        <v>2890</v>
      </c>
      <c r="H3728" t="s">
        <v>293</v>
      </c>
      <c r="I3728" t="s">
        <v>1319</v>
      </c>
      <c r="J3728" t="s">
        <v>2618</v>
      </c>
      <c r="K3728" t="s">
        <v>36</v>
      </c>
      <c r="L3728" t="s">
        <v>37</v>
      </c>
      <c r="M3728" t="s">
        <v>38</v>
      </c>
      <c r="N3728" t="s">
        <v>28</v>
      </c>
      <c r="O3728" t="s">
        <v>111</v>
      </c>
      <c r="P3728" t="s">
        <v>3896</v>
      </c>
      <c r="Q3728">
        <v>1</v>
      </c>
      <c r="R3728">
        <v>47</v>
      </c>
      <c r="S3728">
        <v>-11</v>
      </c>
      <c r="T3728">
        <v>7</v>
      </c>
      <c r="U3728" t="b">
        <v>1</v>
      </c>
    </row>
    <row r="3729" spans="1:21" x14ac:dyDescent="0.25">
      <c r="A3729" t="s">
        <v>5160</v>
      </c>
      <c r="B3729" t="s">
        <v>5158</v>
      </c>
      <c r="C3729">
        <v>15</v>
      </c>
      <c r="D3729">
        <v>3</v>
      </c>
      <c r="E3729">
        <v>12</v>
      </c>
      <c r="F3729" s="1">
        <v>40983</v>
      </c>
      <c r="G3729" t="s">
        <v>2890</v>
      </c>
      <c r="H3729" t="s">
        <v>293</v>
      </c>
      <c r="I3729" t="s">
        <v>1319</v>
      </c>
      <c r="J3729" t="s">
        <v>2618</v>
      </c>
      <c r="K3729" t="s">
        <v>36</v>
      </c>
      <c r="L3729" t="s">
        <v>37</v>
      </c>
      <c r="M3729" t="s">
        <v>38</v>
      </c>
      <c r="N3729" t="s">
        <v>28</v>
      </c>
      <c r="O3729" t="s">
        <v>29</v>
      </c>
      <c r="P3729" t="s">
        <v>2522</v>
      </c>
      <c r="Q3729">
        <v>1</v>
      </c>
      <c r="R3729">
        <v>38</v>
      </c>
      <c r="S3729">
        <v>-25</v>
      </c>
      <c r="T3729">
        <v>5</v>
      </c>
      <c r="U3729" t="b">
        <v>0</v>
      </c>
    </row>
    <row r="3730" spans="1:21" x14ac:dyDescent="0.25">
      <c r="A3730" t="s">
        <v>5160</v>
      </c>
      <c r="B3730" t="s">
        <v>5158</v>
      </c>
      <c r="C3730">
        <v>15</v>
      </c>
      <c r="D3730">
        <v>3</v>
      </c>
      <c r="E3730">
        <v>12</v>
      </c>
      <c r="F3730" s="1">
        <v>40983</v>
      </c>
      <c r="G3730" t="s">
        <v>2890</v>
      </c>
      <c r="H3730" t="s">
        <v>293</v>
      </c>
      <c r="I3730" t="s">
        <v>1319</v>
      </c>
      <c r="J3730" t="s">
        <v>2618</v>
      </c>
      <c r="K3730" t="s">
        <v>36</v>
      </c>
      <c r="L3730" t="s">
        <v>37</v>
      </c>
      <c r="M3730" t="s">
        <v>38</v>
      </c>
      <c r="N3730" t="s">
        <v>28</v>
      </c>
      <c r="O3730" t="s">
        <v>29</v>
      </c>
      <c r="P3730" t="s">
        <v>5161</v>
      </c>
      <c r="Q3730">
        <v>1</v>
      </c>
      <c r="R3730">
        <v>48</v>
      </c>
      <c r="S3730">
        <v>-38</v>
      </c>
      <c r="T3730">
        <v>4</v>
      </c>
      <c r="U3730" t="b">
        <v>1</v>
      </c>
    </row>
    <row r="3731" spans="1:21" x14ac:dyDescent="0.25">
      <c r="A3731" t="s">
        <v>5160</v>
      </c>
      <c r="B3731" t="s">
        <v>5158</v>
      </c>
      <c r="C3731">
        <v>15</v>
      </c>
      <c r="D3731">
        <v>3</v>
      </c>
      <c r="E3731">
        <v>12</v>
      </c>
      <c r="F3731" s="1">
        <v>40983</v>
      </c>
      <c r="G3731" t="s">
        <v>2890</v>
      </c>
      <c r="H3731" t="s">
        <v>293</v>
      </c>
      <c r="I3731" t="s">
        <v>1319</v>
      </c>
      <c r="J3731" t="s">
        <v>2618</v>
      </c>
      <c r="K3731" t="s">
        <v>36</v>
      </c>
      <c r="L3731" t="s">
        <v>37</v>
      </c>
      <c r="M3731" t="s">
        <v>38</v>
      </c>
      <c r="N3731" t="s">
        <v>56</v>
      </c>
      <c r="O3731" t="s">
        <v>185</v>
      </c>
      <c r="P3731" t="s">
        <v>5162</v>
      </c>
      <c r="Q3731">
        <v>1</v>
      </c>
      <c r="R3731">
        <v>218</v>
      </c>
      <c r="S3731">
        <v>-79</v>
      </c>
      <c r="T3731">
        <v>3</v>
      </c>
      <c r="U3731" t="b">
        <v>0</v>
      </c>
    </row>
    <row r="3732" spans="1:21" x14ac:dyDescent="0.25">
      <c r="A3732" t="s">
        <v>5160</v>
      </c>
      <c r="B3732" t="s">
        <v>5158</v>
      </c>
      <c r="C3732">
        <v>15</v>
      </c>
      <c r="D3732">
        <v>3</v>
      </c>
      <c r="E3732">
        <v>12</v>
      </c>
      <c r="F3732" s="1">
        <v>40983</v>
      </c>
      <c r="G3732" t="s">
        <v>2890</v>
      </c>
      <c r="H3732" t="s">
        <v>293</v>
      </c>
      <c r="I3732" t="s">
        <v>1319</v>
      </c>
      <c r="J3732" t="s">
        <v>2618</v>
      </c>
      <c r="K3732" t="s">
        <v>36</v>
      </c>
      <c r="L3732" t="s">
        <v>37</v>
      </c>
      <c r="M3732" t="s">
        <v>38</v>
      </c>
      <c r="N3732" t="s">
        <v>56</v>
      </c>
      <c r="O3732" t="s">
        <v>185</v>
      </c>
      <c r="P3732" t="s">
        <v>550</v>
      </c>
      <c r="Q3732">
        <v>1</v>
      </c>
      <c r="R3732">
        <v>1901</v>
      </c>
      <c r="S3732">
        <v>-1673</v>
      </c>
      <c r="T3732">
        <v>10</v>
      </c>
      <c r="U3732" t="b">
        <v>1</v>
      </c>
    </row>
    <row r="3733" spans="1:21" x14ac:dyDescent="0.25">
      <c r="A3733" t="s">
        <v>5160</v>
      </c>
      <c r="B3733" t="s">
        <v>5158</v>
      </c>
      <c r="C3733">
        <v>15</v>
      </c>
      <c r="D3733">
        <v>3</v>
      </c>
      <c r="E3733">
        <v>12</v>
      </c>
      <c r="F3733" s="1">
        <v>40983</v>
      </c>
      <c r="G3733" t="s">
        <v>2890</v>
      </c>
      <c r="H3733" t="s">
        <v>293</v>
      </c>
      <c r="I3733" t="s">
        <v>1319</v>
      </c>
      <c r="J3733" t="s">
        <v>2618</v>
      </c>
      <c r="K3733" t="s">
        <v>36</v>
      </c>
      <c r="L3733" t="s">
        <v>37</v>
      </c>
      <c r="M3733" t="s">
        <v>38</v>
      </c>
      <c r="N3733" t="s">
        <v>56</v>
      </c>
      <c r="O3733" t="s">
        <v>104</v>
      </c>
      <c r="P3733" t="s">
        <v>5163</v>
      </c>
      <c r="Q3733">
        <v>1</v>
      </c>
      <c r="R3733">
        <v>207</v>
      </c>
      <c r="S3733">
        <v>-120</v>
      </c>
      <c r="T3733">
        <v>3</v>
      </c>
      <c r="U3733" t="b">
        <v>0</v>
      </c>
    </row>
    <row r="3734" spans="1:21" x14ac:dyDescent="0.25">
      <c r="A3734" t="s">
        <v>5164</v>
      </c>
      <c r="B3734" t="s">
        <v>5158</v>
      </c>
      <c r="C3734">
        <v>15</v>
      </c>
      <c r="D3734">
        <v>3</v>
      </c>
      <c r="E3734">
        <v>12</v>
      </c>
      <c r="F3734" s="1">
        <v>40983</v>
      </c>
      <c r="G3734" t="s">
        <v>3890</v>
      </c>
      <c r="H3734" t="s">
        <v>293</v>
      </c>
      <c r="I3734" t="s">
        <v>964</v>
      </c>
      <c r="J3734" t="s">
        <v>965</v>
      </c>
      <c r="K3734" t="s">
        <v>36</v>
      </c>
      <c r="L3734" t="s">
        <v>26</v>
      </c>
      <c r="M3734" t="s">
        <v>27</v>
      </c>
      <c r="N3734" t="s">
        <v>28</v>
      </c>
      <c r="O3734" t="s">
        <v>48</v>
      </c>
      <c r="P3734" t="s">
        <v>3644</v>
      </c>
      <c r="Q3734">
        <v>1</v>
      </c>
      <c r="R3734">
        <v>108</v>
      </c>
      <c r="S3734">
        <v>-58</v>
      </c>
      <c r="T3734">
        <v>4</v>
      </c>
      <c r="U3734" t="b">
        <v>1</v>
      </c>
    </row>
    <row r="3735" spans="1:21" x14ac:dyDescent="0.25">
      <c r="A3735" t="s">
        <v>5165</v>
      </c>
      <c r="B3735" t="s">
        <v>5158</v>
      </c>
      <c r="C3735">
        <v>15</v>
      </c>
      <c r="D3735">
        <v>3</v>
      </c>
      <c r="E3735">
        <v>12</v>
      </c>
      <c r="F3735" s="1">
        <v>40983</v>
      </c>
      <c r="G3735" t="s">
        <v>3213</v>
      </c>
      <c r="H3735" t="s">
        <v>67</v>
      </c>
      <c r="I3735" t="s">
        <v>496</v>
      </c>
      <c r="J3735" t="s">
        <v>5166</v>
      </c>
      <c r="K3735" t="s">
        <v>25</v>
      </c>
      <c r="L3735" t="s">
        <v>70</v>
      </c>
      <c r="M3735" t="s">
        <v>98</v>
      </c>
      <c r="N3735" t="s">
        <v>28</v>
      </c>
      <c r="O3735" t="s">
        <v>39</v>
      </c>
      <c r="P3735" t="s">
        <v>100</v>
      </c>
      <c r="Q3735">
        <v>0</v>
      </c>
      <c r="R3735">
        <v>197</v>
      </c>
      <c r="S3735">
        <v>22</v>
      </c>
      <c r="T3735">
        <v>4</v>
      </c>
      <c r="U3735" t="b">
        <v>0</v>
      </c>
    </row>
    <row r="3736" spans="1:21" x14ac:dyDescent="0.25">
      <c r="A3736" t="s">
        <v>5165</v>
      </c>
      <c r="B3736" t="s">
        <v>5158</v>
      </c>
      <c r="C3736">
        <v>15</v>
      </c>
      <c r="D3736">
        <v>3</v>
      </c>
      <c r="E3736">
        <v>12</v>
      </c>
      <c r="F3736" s="1">
        <v>40983</v>
      </c>
      <c r="G3736" t="s">
        <v>3213</v>
      </c>
      <c r="H3736" t="s">
        <v>67</v>
      </c>
      <c r="I3736" t="s">
        <v>496</v>
      </c>
      <c r="J3736" t="s">
        <v>5166</v>
      </c>
      <c r="K3736" t="s">
        <v>25</v>
      </c>
      <c r="L3736" t="s">
        <v>70</v>
      </c>
      <c r="M3736" t="s">
        <v>98</v>
      </c>
      <c r="N3736" t="s">
        <v>28</v>
      </c>
      <c r="O3736" t="s">
        <v>151</v>
      </c>
      <c r="P3736" t="s">
        <v>1426</v>
      </c>
      <c r="Q3736">
        <v>0</v>
      </c>
      <c r="R3736">
        <v>108</v>
      </c>
      <c r="S3736">
        <v>40</v>
      </c>
      <c r="T3736">
        <v>11</v>
      </c>
      <c r="U3736" t="b">
        <v>1</v>
      </c>
    </row>
    <row r="3737" spans="1:21" x14ac:dyDescent="0.25">
      <c r="A3737" t="s">
        <v>5167</v>
      </c>
      <c r="B3737" t="s">
        <v>5168</v>
      </c>
      <c r="C3737">
        <v>15</v>
      </c>
      <c r="D3737">
        <v>3</v>
      </c>
      <c r="E3737">
        <v>13</v>
      </c>
      <c r="F3737" s="1">
        <v>41348</v>
      </c>
      <c r="G3737" t="s">
        <v>643</v>
      </c>
      <c r="H3737" t="s">
        <v>61</v>
      </c>
      <c r="I3737" t="s">
        <v>326</v>
      </c>
      <c r="J3737" t="s">
        <v>3794</v>
      </c>
      <c r="K3737" t="s">
        <v>36</v>
      </c>
      <c r="L3737" t="s">
        <v>37</v>
      </c>
      <c r="M3737" t="s">
        <v>38</v>
      </c>
      <c r="N3737" t="s">
        <v>71</v>
      </c>
      <c r="O3737" t="s">
        <v>74</v>
      </c>
      <c r="P3737" t="s">
        <v>5169</v>
      </c>
      <c r="Q3737">
        <v>0</v>
      </c>
      <c r="R3737">
        <v>133</v>
      </c>
      <c r="S3737">
        <v>-4</v>
      </c>
      <c r="T3737">
        <v>3</v>
      </c>
      <c r="U3737" t="b">
        <v>1</v>
      </c>
    </row>
    <row r="3738" spans="1:21" x14ac:dyDescent="0.25">
      <c r="A3738" t="s">
        <v>5167</v>
      </c>
      <c r="B3738" t="s">
        <v>5168</v>
      </c>
      <c r="C3738">
        <v>15</v>
      </c>
      <c r="D3738">
        <v>3</v>
      </c>
      <c r="E3738">
        <v>13</v>
      </c>
      <c r="F3738" s="1">
        <v>41348</v>
      </c>
      <c r="G3738" t="s">
        <v>643</v>
      </c>
      <c r="H3738" t="s">
        <v>61</v>
      </c>
      <c r="I3738" t="s">
        <v>326</v>
      </c>
      <c r="J3738" t="s">
        <v>3794</v>
      </c>
      <c r="K3738" t="s">
        <v>36</v>
      </c>
      <c r="L3738" t="s">
        <v>37</v>
      </c>
      <c r="M3738" t="s">
        <v>38</v>
      </c>
      <c r="N3738" t="s">
        <v>28</v>
      </c>
      <c r="O3738" t="s">
        <v>39</v>
      </c>
      <c r="P3738" t="s">
        <v>1878</v>
      </c>
      <c r="Q3738">
        <v>0</v>
      </c>
      <c r="R3738">
        <v>16</v>
      </c>
      <c r="S3738">
        <v>7</v>
      </c>
      <c r="T3738">
        <v>2</v>
      </c>
      <c r="U3738" t="b">
        <v>0</v>
      </c>
    </row>
    <row r="3739" spans="1:21" x14ac:dyDescent="0.25">
      <c r="A3739" t="s">
        <v>5170</v>
      </c>
      <c r="B3739" t="s">
        <v>5168</v>
      </c>
      <c r="C3739">
        <v>15</v>
      </c>
      <c r="D3739">
        <v>3</v>
      </c>
      <c r="E3739">
        <v>13</v>
      </c>
      <c r="F3739" s="1">
        <v>41348</v>
      </c>
      <c r="G3739" t="s">
        <v>2250</v>
      </c>
      <c r="H3739" t="s">
        <v>61</v>
      </c>
      <c r="I3739" t="s">
        <v>308</v>
      </c>
      <c r="J3739" t="s">
        <v>1194</v>
      </c>
      <c r="K3739" t="s">
        <v>36</v>
      </c>
      <c r="L3739" t="s">
        <v>70</v>
      </c>
      <c r="M3739" t="s">
        <v>38</v>
      </c>
      <c r="N3739" t="s">
        <v>28</v>
      </c>
      <c r="O3739" t="s">
        <v>39</v>
      </c>
      <c r="P3739" t="s">
        <v>1685</v>
      </c>
      <c r="Q3739">
        <v>0</v>
      </c>
      <c r="R3739">
        <v>344</v>
      </c>
      <c r="S3739">
        <v>148</v>
      </c>
      <c r="T3739">
        <v>7</v>
      </c>
      <c r="U3739" t="b">
        <v>1</v>
      </c>
    </row>
    <row r="3740" spans="1:21" x14ac:dyDescent="0.25">
      <c r="A3740" t="s">
        <v>5171</v>
      </c>
      <c r="B3740" t="s">
        <v>5168</v>
      </c>
      <c r="C3740">
        <v>15</v>
      </c>
      <c r="D3740">
        <v>3</v>
      </c>
      <c r="E3740">
        <v>13</v>
      </c>
      <c r="F3740" s="1">
        <v>41348</v>
      </c>
      <c r="G3740" t="s">
        <v>166</v>
      </c>
      <c r="H3740" t="s">
        <v>61</v>
      </c>
      <c r="I3740" t="s">
        <v>173</v>
      </c>
      <c r="J3740" t="s">
        <v>1910</v>
      </c>
      <c r="K3740" t="s">
        <v>36</v>
      </c>
      <c r="L3740" t="s">
        <v>26</v>
      </c>
      <c r="M3740" t="s">
        <v>38</v>
      </c>
      <c r="N3740" t="s">
        <v>71</v>
      </c>
      <c r="O3740" t="s">
        <v>74</v>
      </c>
      <c r="P3740" t="s">
        <v>1056</v>
      </c>
      <c r="Q3740">
        <v>0</v>
      </c>
      <c r="R3740">
        <v>564</v>
      </c>
      <c r="S3740">
        <v>69</v>
      </c>
      <c r="T3740">
        <v>9</v>
      </c>
      <c r="U3740" t="b">
        <v>0</v>
      </c>
    </row>
    <row r="3741" spans="1:21" x14ac:dyDescent="0.25">
      <c r="A3741" t="s">
        <v>5172</v>
      </c>
      <c r="B3741" t="s">
        <v>5173</v>
      </c>
      <c r="C3741">
        <v>15</v>
      </c>
      <c r="D3741">
        <v>3</v>
      </c>
      <c r="E3741">
        <v>14</v>
      </c>
      <c r="F3741" s="1">
        <v>41713</v>
      </c>
      <c r="G3741" t="s">
        <v>2162</v>
      </c>
      <c r="H3741" t="s">
        <v>44</v>
      </c>
      <c r="I3741" t="s">
        <v>738</v>
      </c>
      <c r="J3741" t="s">
        <v>1959</v>
      </c>
      <c r="K3741" t="s">
        <v>47</v>
      </c>
      <c r="L3741" t="s">
        <v>26</v>
      </c>
      <c r="M3741" t="s">
        <v>27</v>
      </c>
      <c r="N3741" t="s">
        <v>28</v>
      </c>
      <c r="O3741" t="s">
        <v>54</v>
      </c>
      <c r="P3741" t="s">
        <v>1183</v>
      </c>
      <c r="Q3741">
        <v>0</v>
      </c>
      <c r="R3741">
        <v>58</v>
      </c>
      <c r="S3741">
        <v>-8</v>
      </c>
      <c r="T3741">
        <v>2</v>
      </c>
      <c r="U3741" t="b">
        <v>1</v>
      </c>
    </row>
    <row r="3742" spans="1:21" x14ac:dyDescent="0.25">
      <c r="A3742" t="s">
        <v>5174</v>
      </c>
      <c r="B3742" t="s">
        <v>5173</v>
      </c>
      <c r="C3742">
        <v>15</v>
      </c>
      <c r="D3742">
        <v>3</v>
      </c>
      <c r="E3742">
        <v>14</v>
      </c>
      <c r="F3742" s="1">
        <v>41713</v>
      </c>
      <c r="G3742" t="s">
        <v>3412</v>
      </c>
      <c r="H3742" t="s">
        <v>61</v>
      </c>
      <c r="I3742" t="s">
        <v>491</v>
      </c>
      <c r="J3742" t="s">
        <v>492</v>
      </c>
      <c r="K3742" t="s">
        <v>36</v>
      </c>
      <c r="L3742" t="s">
        <v>70</v>
      </c>
      <c r="M3742" t="s">
        <v>38</v>
      </c>
      <c r="N3742" t="s">
        <v>28</v>
      </c>
      <c r="O3742" t="s">
        <v>54</v>
      </c>
      <c r="P3742" t="s">
        <v>1267</v>
      </c>
      <c r="Q3742">
        <v>0</v>
      </c>
      <c r="R3742">
        <v>245</v>
      </c>
      <c r="S3742">
        <v>30</v>
      </c>
      <c r="T3742">
        <v>2</v>
      </c>
      <c r="U3742" t="b">
        <v>0</v>
      </c>
    </row>
    <row r="3743" spans="1:21" x14ac:dyDescent="0.25">
      <c r="A3743" t="s">
        <v>5175</v>
      </c>
      <c r="B3743" t="s">
        <v>5173</v>
      </c>
      <c r="C3743">
        <v>15</v>
      </c>
      <c r="D3743">
        <v>3</v>
      </c>
      <c r="E3743">
        <v>14</v>
      </c>
      <c r="F3743" s="1">
        <v>41713</v>
      </c>
      <c r="G3743" t="s">
        <v>2363</v>
      </c>
      <c r="H3743" t="s">
        <v>67</v>
      </c>
      <c r="I3743" t="s">
        <v>68</v>
      </c>
      <c r="J3743" t="s">
        <v>5176</v>
      </c>
      <c r="K3743" t="s">
        <v>25</v>
      </c>
      <c r="L3743" t="s">
        <v>70</v>
      </c>
      <c r="M3743" t="s">
        <v>38</v>
      </c>
      <c r="N3743" t="s">
        <v>28</v>
      </c>
      <c r="O3743" t="s">
        <v>90</v>
      </c>
      <c r="P3743" t="s">
        <v>5177</v>
      </c>
      <c r="Q3743">
        <v>0</v>
      </c>
      <c r="R3743">
        <v>685</v>
      </c>
      <c r="S3743">
        <v>7</v>
      </c>
      <c r="T3743">
        <v>7</v>
      </c>
      <c r="U3743" t="b">
        <v>1</v>
      </c>
    </row>
    <row r="3744" spans="1:21" x14ac:dyDescent="0.25">
      <c r="A3744" t="s">
        <v>5175</v>
      </c>
      <c r="B3744" t="s">
        <v>5173</v>
      </c>
      <c r="C3744">
        <v>15</v>
      </c>
      <c r="D3744">
        <v>3</v>
      </c>
      <c r="E3744">
        <v>14</v>
      </c>
      <c r="F3744" s="1">
        <v>41713</v>
      </c>
      <c r="G3744" t="s">
        <v>2363</v>
      </c>
      <c r="H3744" t="s">
        <v>67</v>
      </c>
      <c r="I3744" t="s">
        <v>68</v>
      </c>
      <c r="J3744" t="s">
        <v>5176</v>
      </c>
      <c r="K3744" t="s">
        <v>25</v>
      </c>
      <c r="L3744" t="s">
        <v>70</v>
      </c>
      <c r="M3744" t="s">
        <v>38</v>
      </c>
      <c r="N3744" t="s">
        <v>56</v>
      </c>
      <c r="O3744" t="s">
        <v>57</v>
      </c>
      <c r="P3744" t="s">
        <v>652</v>
      </c>
      <c r="Q3744">
        <v>0</v>
      </c>
      <c r="R3744">
        <v>850</v>
      </c>
      <c r="S3744">
        <v>289</v>
      </c>
      <c r="T3744">
        <v>5</v>
      </c>
      <c r="U3744" t="b">
        <v>0</v>
      </c>
    </row>
    <row r="3745" spans="1:21" x14ac:dyDescent="0.25">
      <c r="A3745" t="s">
        <v>5178</v>
      </c>
      <c r="B3745" t="s">
        <v>5173</v>
      </c>
      <c r="C3745">
        <v>15</v>
      </c>
      <c r="D3745">
        <v>3</v>
      </c>
      <c r="E3745">
        <v>14</v>
      </c>
      <c r="F3745" s="1">
        <v>41713</v>
      </c>
      <c r="G3745" t="s">
        <v>832</v>
      </c>
      <c r="H3745" t="s">
        <v>44</v>
      </c>
      <c r="I3745" t="s">
        <v>280</v>
      </c>
      <c r="J3745" t="s">
        <v>2559</v>
      </c>
      <c r="K3745" t="s">
        <v>47</v>
      </c>
      <c r="L3745" t="s">
        <v>26</v>
      </c>
      <c r="M3745" t="s">
        <v>38</v>
      </c>
      <c r="N3745" t="s">
        <v>28</v>
      </c>
      <c r="O3745" t="s">
        <v>151</v>
      </c>
      <c r="P3745" t="s">
        <v>3567</v>
      </c>
      <c r="Q3745">
        <v>0</v>
      </c>
      <c r="R3745">
        <v>57</v>
      </c>
      <c r="S3745">
        <v>6</v>
      </c>
      <c r="T3745">
        <v>5</v>
      </c>
      <c r="U3745" t="b">
        <v>1</v>
      </c>
    </row>
    <row r="3746" spans="1:21" x14ac:dyDescent="0.25">
      <c r="A3746" t="s">
        <v>5178</v>
      </c>
      <c r="B3746" t="s">
        <v>5173</v>
      </c>
      <c r="C3746">
        <v>15</v>
      </c>
      <c r="D3746">
        <v>3</v>
      </c>
      <c r="E3746">
        <v>14</v>
      </c>
      <c r="F3746" s="1">
        <v>41713</v>
      </c>
      <c r="G3746" t="s">
        <v>832</v>
      </c>
      <c r="H3746" t="s">
        <v>44</v>
      </c>
      <c r="I3746" t="s">
        <v>280</v>
      </c>
      <c r="J3746" t="s">
        <v>2559</v>
      </c>
      <c r="K3746" t="s">
        <v>47</v>
      </c>
      <c r="L3746" t="s">
        <v>26</v>
      </c>
      <c r="M3746" t="s">
        <v>38</v>
      </c>
      <c r="N3746" t="s">
        <v>56</v>
      </c>
      <c r="O3746" t="s">
        <v>57</v>
      </c>
      <c r="P3746" t="s">
        <v>883</v>
      </c>
      <c r="Q3746">
        <v>0</v>
      </c>
      <c r="R3746">
        <v>200</v>
      </c>
      <c r="S3746">
        <v>7</v>
      </c>
      <c r="T3746">
        <v>4</v>
      </c>
      <c r="U3746" t="b">
        <v>1</v>
      </c>
    </row>
    <row r="3747" spans="1:21" x14ac:dyDescent="0.25">
      <c r="A3747" t="s">
        <v>5179</v>
      </c>
      <c r="B3747" t="s">
        <v>5180</v>
      </c>
      <c r="C3747">
        <v>16</v>
      </c>
      <c r="D3747">
        <v>3</v>
      </c>
      <c r="E3747">
        <v>11</v>
      </c>
      <c r="F3747" s="1">
        <v>40618</v>
      </c>
      <c r="G3747" t="s">
        <v>3488</v>
      </c>
      <c r="H3747" t="s">
        <v>44</v>
      </c>
      <c r="I3747" t="s">
        <v>738</v>
      </c>
      <c r="J3747" t="s">
        <v>1959</v>
      </c>
      <c r="K3747" t="s">
        <v>47</v>
      </c>
      <c r="L3747" t="s">
        <v>70</v>
      </c>
      <c r="M3747" t="s">
        <v>38</v>
      </c>
      <c r="N3747" t="s">
        <v>28</v>
      </c>
      <c r="O3747" t="s">
        <v>183</v>
      </c>
      <c r="P3747" t="s">
        <v>3704</v>
      </c>
      <c r="Q3747">
        <v>0</v>
      </c>
      <c r="R3747">
        <v>83</v>
      </c>
      <c r="S3747">
        <v>10</v>
      </c>
      <c r="T3747">
        <v>2</v>
      </c>
      <c r="U3747" t="b">
        <v>0</v>
      </c>
    </row>
    <row r="3748" spans="1:21" x14ac:dyDescent="0.25">
      <c r="A3748" t="s">
        <v>5181</v>
      </c>
      <c r="B3748" t="s">
        <v>5182</v>
      </c>
      <c r="C3748">
        <v>16</v>
      </c>
      <c r="D3748">
        <v>3</v>
      </c>
      <c r="E3748">
        <v>12</v>
      </c>
      <c r="F3748" s="1">
        <v>40984</v>
      </c>
      <c r="G3748" t="s">
        <v>4593</v>
      </c>
      <c r="H3748" t="s">
        <v>67</v>
      </c>
      <c r="I3748" t="s">
        <v>68</v>
      </c>
      <c r="J3748" t="s">
        <v>255</v>
      </c>
      <c r="K3748" t="s">
        <v>25</v>
      </c>
      <c r="L3748" t="s">
        <v>37</v>
      </c>
      <c r="M3748" t="s">
        <v>268</v>
      </c>
      <c r="N3748" t="s">
        <v>71</v>
      </c>
      <c r="O3748" t="s">
        <v>74</v>
      </c>
      <c r="P3748" t="s">
        <v>2782</v>
      </c>
      <c r="Q3748">
        <v>0</v>
      </c>
      <c r="R3748">
        <v>309</v>
      </c>
      <c r="S3748">
        <v>127</v>
      </c>
      <c r="T3748">
        <v>4</v>
      </c>
      <c r="U3748" t="b">
        <v>0</v>
      </c>
    </row>
    <row r="3749" spans="1:21" x14ac:dyDescent="0.25">
      <c r="A3749" t="s">
        <v>5181</v>
      </c>
      <c r="B3749" t="s">
        <v>5182</v>
      </c>
      <c r="C3749">
        <v>16</v>
      </c>
      <c r="D3749">
        <v>3</v>
      </c>
      <c r="E3749">
        <v>12</v>
      </c>
      <c r="F3749" s="1">
        <v>40984</v>
      </c>
      <c r="G3749" t="s">
        <v>4593</v>
      </c>
      <c r="H3749" t="s">
        <v>67</v>
      </c>
      <c r="I3749" t="s">
        <v>68</v>
      </c>
      <c r="J3749" t="s">
        <v>255</v>
      </c>
      <c r="K3749" t="s">
        <v>25</v>
      </c>
      <c r="L3749" t="s">
        <v>37</v>
      </c>
      <c r="M3749" t="s">
        <v>268</v>
      </c>
      <c r="N3749" t="s">
        <v>28</v>
      </c>
      <c r="O3749" t="s">
        <v>39</v>
      </c>
      <c r="P3749" t="s">
        <v>362</v>
      </c>
      <c r="Q3749">
        <v>0</v>
      </c>
      <c r="R3749">
        <v>174</v>
      </c>
      <c r="S3749">
        <v>4</v>
      </c>
      <c r="T3749">
        <v>4</v>
      </c>
      <c r="U3749" t="b">
        <v>0</v>
      </c>
    </row>
    <row r="3750" spans="1:21" x14ac:dyDescent="0.25">
      <c r="A3750" t="s">
        <v>5181</v>
      </c>
      <c r="B3750" t="s">
        <v>5182</v>
      </c>
      <c r="C3750">
        <v>16</v>
      </c>
      <c r="D3750">
        <v>3</v>
      </c>
      <c r="E3750">
        <v>12</v>
      </c>
      <c r="F3750" s="1">
        <v>40984</v>
      </c>
      <c r="G3750" t="s">
        <v>4593</v>
      </c>
      <c r="H3750" t="s">
        <v>67</v>
      </c>
      <c r="I3750" t="s">
        <v>68</v>
      </c>
      <c r="J3750" t="s">
        <v>255</v>
      </c>
      <c r="K3750" t="s">
        <v>25</v>
      </c>
      <c r="L3750" t="s">
        <v>37</v>
      </c>
      <c r="M3750" t="s">
        <v>268</v>
      </c>
      <c r="N3750" t="s">
        <v>28</v>
      </c>
      <c r="O3750" t="s">
        <v>111</v>
      </c>
      <c r="P3750" t="s">
        <v>2500</v>
      </c>
      <c r="Q3750">
        <v>0</v>
      </c>
      <c r="R3750">
        <v>48</v>
      </c>
      <c r="S3750">
        <v>1</v>
      </c>
      <c r="T3750">
        <v>2</v>
      </c>
      <c r="U3750" t="b">
        <v>1</v>
      </c>
    </row>
    <row r="3751" spans="1:21" x14ac:dyDescent="0.25">
      <c r="A3751" t="s">
        <v>5183</v>
      </c>
      <c r="B3751" t="s">
        <v>5182</v>
      </c>
      <c r="C3751">
        <v>16</v>
      </c>
      <c r="D3751">
        <v>3</v>
      </c>
      <c r="E3751">
        <v>12</v>
      </c>
      <c r="F3751" s="1">
        <v>40984</v>
      </c>
      <c r="G3751" t="s">
        <v>3799</v>
      </c>
      <c r="H3751" t="s">
        <v>23</v>
      </c>
      <c r="I3751" t="s">
        <v>428</v>
      </c>
      <c r="J3751" t="s">
        <v>429</v>
      </c>
      <c r="K3751" t="s">
        <v>25</v>
      </c>
      <c r="L3751" t="s">
        <v>37</v>
      </c>
      <c r="M3751" t="s">
        <v>38</v>
      </c>
      <c r="N3751" t="s">
        <v>56</v>
      </c>
      <c r="O3751" t="s">
        <v>104</v>
      </c>
      <c r="P3751" t="s">
        <v>3680</v>
      </c>
      <c r="Q3751">
        <v>1</v>
      </c>
      <c r="R3751">
        <v>261</v>
      </c>
      <c r="S3751">
        <v>-68</v>
      </c>
      <c r="T3751">
        <v>8</v>
      </c>
      <c r="U3751" t="b">
        <v>1</v>
      </c>
    </row>
    <row r="3752" spans="1:21" x14ac:dyDescent="0.25">
      <c r="A3752" t="s">
        <v>5184</v>
      </c>
      <c r="B3752" t="s">
        <v>5182</v>
      </c>
      <c r="C3752">
        <v>16</v>
      </c>
      <c r="D3752">
        <v>3</v>
      </c>
      <c r="E3752">
        <v>12</v>
      </c>
      <c r="F3752" s="1">
        <v>40984</v>
      </c>
      <c r="G3752" t="s">
        <v>1740</v>
      </c>
      <c r="H3752" t="s">
        <v>61</v>
      </c>
      <c r="I3752" t="s">
        <v>108</v>
      </c>
      <c r="J3752" t="s">
        <v>2677</v>
      </c>
      <c r="K3752" t="s">
        <v>36</v>
      </c>
      <c r="L3752" t="s">
        <v>26</v>
      </c>
      <c r="M3752" t="s">
        <v>38</v>
      </c>
      <c r="N3752" t="s">
        <v>28</v>
      </c>
      <c r="O3752" t="s">
        <v>183</v>
      </c>
      <c r="P3752" t="s">
        <v>2569</v>
      </c>
      <c r="Q3752">
        <v>0</v>
      </c>
      <c r="R3752">
        <v>32</v>
      </c>
      <c r="S3752">
        <v>9</v>
      </c>
      <c r="T3752">
        <v>1</v>
      </c>
      <c r="U3752" t="b">
        <v>1</v>
      </c>
    </row>
    <row r="3753" spans="1:21" x14ac:dyDescent="0.25">
      <c r="A3753" t="s">
        <v>5184</v>
      </c>
      <c r="B3753" t="s">
        <v>5182</v>
      </c>
      <c r="C3753">
        <v>16</v>
      </c>
      <c r="D3753">
        <v>3</v>
      </c>
      <c r="E3753">
        <v>12</v>
      </c>
      <c r="F3753" s="1">
        <v>40984</v>
      </c>
      <c r="G3753" t="s">
        <v>1740</v>
      </c>
      <c r="H3753" t="s">
        <v>61</v>
      </c>
      <c r="I3753" t="s">
        <v>108</v>
      </c>
      <c r="J3753" t="s">
        <v>2677</v>
      </c>
      <c r="K3753" t="s">
        <v>36</v>
      </c>
      <c r="L3753" t="s">
        <v>26</v>
      </c>
      <c r="M3753" t="s">
        <v>38</v>
      </c>
      <c r="N3753" t="s">
        <v>56</v>
      </c>
      <c r="O3753" t="s">
        <v>185</v>
      </c>
      <c r="P3753" t="s">
        <v>2152</v>
      </c>
      <c r="Q3753">
        <v>0</v>
      </c>
      <c r="R3753">
        <v>730</v>
      </c>
      <c r="S3753">
        <v>-60</v>
      </c>
      <c r="T3753">
        <v>7</v>
      </c>
      <c r="U3753" t="b">
        <v>1</v>
      </c>
    </row>
    <row r="3754" spans="1:21" x14ac:dyDescent="0.25">
      <c r="A3754" t="s">
        <v>5185</v>
      </c>
      <c r="B3754" t="s">
        <v>5186</v>
      </c>
      <c r="C3754">
        <v>17</v>
      </c>
      <c r="D3754">
        <v>3</v>
      </c>
      <c r="E3754">
        <v>11</v>
      </c>
      <c r="F3754" s="1">
        <v>40619</v>
      </c>
      <c r="G3754" t="s">
        <v>1480</v>
      </c>
      <c r="H3754" t="s">
        <v>33</v>
      </c>
      <c r="I3754" t="s">
        <v>189</v>
      </c>
      <c r="J3754" t="s">
        <v>190</v>
      </c>
      <c r="K3754" t="s">
        <v>36</v>
      </c>
      <c r="L3754" t="s">
        <v>70</v>
      </c>
      <c r="M3754" t="s">
        <v>38</v>
      </c>
      <c r="N3754" t="s">
        <v>28</v>
      </c>
      <c r="O3754" t="s">
        <v>227</v>
      </c>
      <c r="P3754" t="s">
        <v>3769</v>
      </c>
      <c r="Q3754">
        <v>0</v>
      </c>
      <c r="R3754">
        <v>21</v>
      </c>
      <c r="S3754">
        <v>7</v>
      </c>
      <c r="T3754">
        <v>3</v>
      </c>
      <c r="U3754" t="b">
        <v>1</v>
      </c>
    </row>
    <row r="3755" spans="1:21" x14ac:dyDescent="0.25">
      <c r="A3755" t="s">
        <v>5185</v>
      </c>
      <c r="B3755" t="s">
        <v>5186</v>
      </c>
      <c r="C3755">
        <v>17</v>
      </c>
      <c r="D3755">
        <v>3</v>
      </c>
      <c r="E3755">
        <v>11</v>
      </c>
      <c r="F3755" s="1">
        <v>40619</v>
      </c>
      <c r="G3755" t="s">
        <v>1480</v>
      </c>
      <c r="H3755" t="s">
        <v>33</v>
      </c>
      <c r="I3755" t="s">
        <v>189</v>
      </c>
      <c r="J3755" t="s">
        <v>190</v>
      </c>
      <c r="K3755" t="s">
        <v>36</v>
      </c>
      <c r="L3755" t="s">
        <v>70</v>
      </c>
      <c r="M3755" t="s">
        <v>38</v>
      </c>
      <c r="N3755" t="s">
        <v>28</v>
      </c>
      <c r="O3755" t="s">
        <v>54</v>
      </c>
      <c r="P3755" t="s">
        <v>3589</v>
      </c>
      <c r="Q3755">
        <v>0</v>
      </c>
      <c r="R3755">
        <v>81</v>
      </c>
      <c r="S3755">
        <v>12</v>
      </c>
      <c r="T3755">
        <v>5</v>
      </c>
      <c r="U3755" t="b">
        <v>1</v>
      </c>
    </row>
    <row r="3756" spans="1:21" x14ac:dyDescent="0.25">
      <c r="A3756" t="s">
        <v>5187</v>
      </c>
      <c r="B3756" t="s">
        <v>5188</v>
      </c>
      <c r="C3756">
        <v>17</v>
      </c>
      <c r="D3756">
        <v>3</v>
      </c>
      <c r="E3756">
        <v>12</v>
      </c>
      <c r="F3756" s="1">
        <v>40985</v>
      </c>
      <c r="G3756" t="s">
        <v>1347</v>
      </c>
      <c r="H3756" t="s">
        <v>33</v>
      </c>
      <c r="I3756" t="s">
        <v>34</v>
      </c>
      <c r="J3756" t="s">
        <v>950</v>
      </c>
      <c r="K3756" t="s">
        <v>36</v>
      </c>
      <c r="L3756" t="s">
        <v>37</v>
      </c>
      <c r="M3756" t="s">
        <v>38</v>
      </c>
      <c r="N3756" t="s">
        <v>71</v>
      </c>
      <c r="O3756" t="s">
        <v>295</v>
      </c>
      <c r="P3756" t="s">
        <v>4094</v>
      </c>
      <c r="Q3756">
        <v>0</v>
      </c>
      <c r="R3756">
        <v>101</v>
      </c>
      <c r="S3756">
        <v>38</v>
      </c>
      <c r="T3756">
        <v>2</v>
      </c>
      <c r="U3756" t="b">
        <v>1</v>
      </c>
    </row>
    <row r="3757" spans="1:21" x14ac:dyDescent="0.25">
      <c r="A3757" t="s">
        <v>5187</v>
      </c>
      <c r="B3757" t="s">
        <v>5188</v>
      </c>
      <c r="C3757">
        <v>17</v>
      </c>
      <c r="D3757">
        <v>3</v>
      </c>
      <c r="E3757">
        <v>12</v>
      </c>
      <c r="F3757" s="1">
        <v>40985</v>
      </c>
      <c r="G3757" t="s">
        <v>1347</v>
      </c>
      <c r="H3757" t="s">
        <v>33</v>
      </c>
      <c r="I3757" t="s">
        <v>34</v>
      </c>
      <c r="J3757" t="s">
        <v>950</v>
      </c>
      <c r="K3757" t="s">
        <v>36</v>
      </c>
      <c r="L3757" t="s">
        <v>37</v>
      </c>
      <c r="M3757" t="s">
        <v>38</v>
      </c>
      <c r="N3757" t="s">
        <v>28</v>
      </c>
      <c r="O3757" t="s">
        <v>48</v>
      </c>
      <c r="P3757" t="s">
        <v>981</v>
      </c>
      <c r="Q3757">
        <v>0</v>
      </c>
      <c r="R3757">
        <v>52</v>
      </c>
      <c r="S3757">
        <v>18</v>
      </c>
      <c r="T3757">
        <v>2</v>
      </c>
      <c r="U3757" t="b">
        <v>0</v>
      </c>
    </row>
    <row r="3758" spans="1:21" x14ac:dyDescent="0.25">
      <c r="A3758" t="s">
        <v>5187</v>
      </c>
      <c r="B3758" t="s">
        <v>5188</v>
      </c>
      <c r="C3758">
        <v>17</v>
      </c>
      <c r="D3758">
        <v>3</v>
      </c>
      <c r="E3758">
        <v>12</v>
      </c>
      <c r="F3758" s="1">
        <v>40985</v>
      </c>
      <c r="G3758" t="s">
        <v>1347</v>
      </c>
      <c r="H3758" t="s">
        <v>33</v>
      </c>
      <c r="I3758" t="s">
        <v>34</v>
      </c>
      <c r="J3758" t="s">
        <v>950</v>
      </c>
      <c r="K3758" t="s">
        <v>36</v>
      </c>
      <c r="L3758" t="s">
        <v>37</v>
      </c>
      <c r="M3758" t="s">
        <v>38</v>
      </c>
      <c r="N3758" t="s">
        <v>28</v>
      </c>
      <c r="O3758" t="s">
        <v>54</v>
      </c>
      <c r="P3758" t="s">
        <v>424</v>
      </c>
      <c r="Q3758">
        <v>0</v>
      </c>
      <c r="R3758">
        <v>104</v>
      </c>
      <c r="S3758">
        <v>2</v>
      </c>
      <c r="T3758">
        <v>5</v>
      </c>
      <c r="U3758" t="b">
        <v>0</v>
      </c>
    </row>
    <row r="3759" spans="1:21" x14ac:dyDescent="0.25">
      <c r="A3759" t="s">
        <v>5189</v>
      </c>
      <c r="B3759" t="s">
        <v>5188</v>
      </c>
      <c r="C3759">
        <v>17</v>
      </c>
      <c r="D3759">
        <v>3</v>
      </c>
      <c r="E3759">
        <v>12</v>
      </c>
      <c r="F3759" s="1">
        <v>40985</v>
      </c>
      <c r="G3759" t="s">
        <v>445</v>
      </c>
      <c r="H3759" t="s">
        <v>1260</v>
      </c>
      <c r="I3759" t="s">
        <v>1261</v>
      </c>
      <c r="J3759" t="s">
        <v>2516</v>
      </c>
      <c r="K3759" t="s">
        <v>25</v>
      </c>
      <c r="L3759" t="s">
        <v>37</v>
      </c>
      <c r="M3759" t="s">
        <v>27</v>
      </c>
      <c r="N3759" t="s">
        <v>28</v>
      </c>
      <c r="O3759" t="s">
        <v>39</v>
      </c>
      <c r="P3759" t="s">
        <v>1483</v>
      </c>
      <c r="Q3759">
        <v>0</v>
      </c>
      <c r="R3759">
        <v>61</v>
      </c>
      <c r="S3759">
        <v>28</v>
      </c>
      <c r="T3759">
        <v>2</v>
      </c>
      <c r="U3759" t="b">
        <v>1</v>
      </c>
    </row>
    <row r="3760" spans="1:21" x14ac:dyDescent="0.25">
      <c r="A3760" t="s">
        <v>5189</v>
      </c>
      <c r="B3760" t="s">
        <v>5188</v>
      </c>
      <c r="C3760">
        <v>17</v>
      </c>
      <c r="D3760">
        <v>3</v>
      </c>
      <c r="E3760">
        <v>12</v>
      </c>
      <c r="F3760" s="1">
        <v>40985</v>
      </c>
      <c r="G3760" t="s">
        <v>445</v>
      </c>
      <c r="H3760" t="s">
        <v>1260</v>
      </c>
      <c r="I3760" t="s">
        <v>1261</v>
      </c>
      <c r="J3760" t="s">
        <v>2516</v>
      </c>
      <c r="K3760" t="s">
        <v>25</v>
      </c>
      <c r="L3760" t="s">
        <v>37</v>
      </c>
      <c r="M3760" t="s">
        <v>27</v>
      </c>
      <c r="N3760" t="s">
        <v>28</v>
      </c>
      <c r="O3760" t="s">
        <v>111</v>
      </c>
      <c r="P3760" t="s">
        <v>1687</v>
      </c>
      <c r="Q3760">
        <v>0</v>
      </c>
      <c r="R3760">
        <v>42</v>
      </c>
      <c r="S3760">
        <v>13</v>
      </c>
      <c r="T3760">
        <v>2</v>
      </c>
      <c r="U3760" t="b">
        <v>0</v>
      </c>
    </row>
    <row r="3761" spans="1:21" x14ac:dyDescent="0.25">
      <c r="A3761" t="s">
        <v>5190</v>
      </c>
      <c r="B3761" t="s">
        <v>5188</v>
      </c>
      <c r="C3761">
        <v>17</v>
      </c>
      <c r="D3761">
        <v>3</v>
      </c>
      <c r="E3761">
        <v>12</v>
      </c>
      <c r="F3761" s="1">
        <v>40985</v>
      </c>
      <c r="G3761" t="s">
        <v>172</v>
      </c>
      <c r="H3761" t="s">
        <v>67</v>
      </c>
      <c r="I3761" t="s">
        <v>68</v>
      </c>
      <c r="J3761" t="s">
        <v>255</v>
      </c>
      <c r="K3761" t="s">
        <v>25</v>
      </c>
      <c r="L3761" t="s">
        <v>37</v>
      </c>
      <c r="M3761" t="s">
        <v>27</v>
      </c>
      <c r="N3761" t="s">
        <v>28</v>
      </c>
      <c r="O3761" t="s">
        <v>227</v>
      </c>
      <c r="P3761" t="s">
        <v>2327</v>
      </c>
      <c r="Q3761">
        <v>0</v>
      </c>
      <c r="R3761">
        <v>88</v>
      </c>
      <c r="S3761">
        <v>27</v>
      </c>
      <c r="T3761">
        <v>8</v>
      </c>
      <c r="U3761" t="b">
        <v>0</v>
      </c>
    </row>
    <row r="3762" spans="1:21" x14ac:dyDescent="0.25">
      <c r="A3762" t="s">
        <v>5190</v>
      </c>
      <c r="B3762" t="s">
        <v>5188</v>
      </c>
      <c r="C3762">
        <v>17</v>
      </c>
      <c r="D3762">
        <v>3</v>
      </c>
      <c r="E3762">
        <v>12</v>
      </c>
      <c r="F3762" s="1">
        <v>40985</v>
      </c>
      <c r="G3762" t="s">
        <v>172</v>
      </c>
      <c r="H3762" t="s">
        <v>67</v>
      </c>
      <c r="I3762" t="s">
        <v>68</v>
      </c>
      <c r="J3762" t="s">
        <v>255</v>
      </c>
      <c r="K3762" t="s">
        <v>25</v>
      </c>
      <c r="L3762" t="s">
        <v>37</v>
      </c>
      <c r="M3762" t="s">
        <v>27</v>
      </c>
      <c r="N3762" t="s">
        <v>28</v>
      </c>
      <c r="O3762" t="s">
        <v>54</v>
      </c>
      <c r="P3762" t="s">
        <v>2319</v>
      </c>
      <c r="Q3762">
        <v>0</v>
      </c>
      <c r="R3762">
        <v>43</v>
      </c>
      <c r="S3762">
        <v>1</v>
      </c>
      <c r="T3762">
        <v>1</v>
      </c>
      <c r="U3762" t="b">
        <v>1</v>
      </c>
    </row>
    <row r="3763" spans="1:21" x14ac:dyDescent="0.25">
      <c r="A3763" t="s">
        <v>5191</v>
      </c>
      <c r="B3763" t="s">
        <v>5192</v>
      </c>
      <c r="C3763">
        <v>17</v>
      </c>
      <c r="D3763">
        <v>3</v>
      </c>
      <c r="E3763">
        <v>14</v>
      </c>
      <c r="F3763" s="1">
        <v>41715</v>
      </c>
      <c r="G3763" t="s">
        <v>3607</v>
      </c>
      <c r="H3763" t="s">
        <v>67</v>
      </c>
      <c r="I3763" t="s">
        <v>68</v>
      </c>
      <c r="J3763" t="s">
        <v>684</v>
      </c>
      <c r="K3763" t="s">
        <v>25</v>
      </c>
      <c r="L3763" t="s">
        <v>37</v>
      </c>
      <c r="M3763" t="s">
        <v>98</v>
      </c>
      <c r="N3763" t="s">
        <v>28</v>
      </c>
      <c r="O3763" t="s">
        <v>54</v>
      </c>
      <c r="P3763" t="s">
        <v>3658</v>
      </c>
      <c r="Q3763">
        <v>0</v>
      </c>
      <c r="R3763">
        <v>250</v>
      </c>
      <c r="S3763">
        <v>75</v>
      </c>
      <c r="T3763">
        <v>4</v>
      </c>
      <c r="U3763" t="b">
        <v>0</v>
      </c>
    </row>
    <row r="3764" spans="1:21" x14ac:dyDescent="0.25">
      <c r="A3764" t="s">
        <v>5193</v>
      </c>
      <c r="B3764" t="s">
        <v>5192</v>
      </c>
      <c r="C3764">
        <v>17</v>
      </c>
      <c r="D3764">
        <v>3</v>
      </c>
      <c r="E3764">
        <v>14</v>
      </c>
      <c r="F3764" s="1">
        <v>41715</v>
      </c>
      <c r="G3764" t="s">
        <v>1579</v>
      </c>
      <c r="H3764" t="s">
        <v>33</v>
      </c>
      <c r="I3764" t="s">
        <v>34</v>
      </c>
      <c r="J3764" t="s">
        <v>950</v>
      </c>
      <c r="K3764" t="s">
        <v>36</v>
      </c>
      <c r="L3764" t="s">
        <v>26</v>
      </c>
      <c r="M3764" t="s">
        <v>27</v>
      </c>
      <c r="N3764" t="s">
        <v>28</v>
      </c>
      <c r="O3764" t="s">
        <v>227</v>
      </c>
      <c r="P3764" t="s">
        <v>538</v>
      </c>
      <c r="Q3764">
        <v>0</v>
      </c>
      <c r="R3764">
        <v>41</v>
      </c>
      <c r="S3764">
        <v>6</v>
      </c>
      <c r="T3764">
        <v>5</v>
      </c>
      <c r="U3764" t="b">
        <v>0</v>
      </c>
    </row>
    <row r="3765" spans="1:21" x14ac:dyDescent="0.25">
      <c r="A3765" t="s">
        <v>5193</v>
      </c>
      <c r="B3765" t="s">
        <v>5192</v>
      </c>
      <c r="C3765">
        <v>17</v>
      </c>
      <c r="D3765">
        <v>3</v>
      </c>
      <c r="E3765">
        <v>14</v>
      </c>
      <c r="F3765" s="1">
        <v>41715</v>
      </c>
      <c r="G3765" t="s">
        <v>1579</v>
      </c>
      <c r="H3765" t="s">
        <v>33</v>
      </c>
      <c r="I3765" t="s">
        <v>34</v>
      </c>
      <c r="J3765" t="s">
        <v>950</v>
      </c>
      <c r="K3765" t="s">
        <v>36</v>
      </c>
      <c r="L3765" t="s">
        <v>26</v>
      </c>
      <c r="M3765" t="s">
        <v>27</v>
      </c>
      <c r="N3765" t="s">
        <v>28</v>
      </c>
      <c r="O3765" t="s">
        <v>54</v>
      </c>
      <c r="P3765" t="s">
        <v>2312</v>
      </c>
      <c r="Q3765">
        <v>0</v>
      </c>
      <c r="R3765">
        <v>344</v>
      </c>
      <c r="S3765">
        <v>-34</v>
      </c>
      <c r="T3765">
        <v>3</v>
      </c>
      <c r="U3765" t="b">
        <v>1</v>
      </c>
    </row>
    <row r="3766" spans="1:21" x14ac:dyDescent="0.25">
      <c r="A3766" t="s">
        <v>5193</v>
      </c>
      <c r="B3766" t="s">
        <v>5192</v>
      </c>
      <c r="C3766">
        <v>17</v>
      </c>
      <c r="D3766">
        <v>3</v>
      </c>
      <c r="E3766">
        <v>14</v>
      </c>
      <c r="F3766" s="1">
        <v>41715</v>
      </c>
      <c r="G3766" t="s">
        <v>1579</v>
      </c>
      <c r="H3766" t="s">
        <v>33</v>
      </c>
      <c r="I3766" t="s">
        <v>34</v>
      </c>
      <c r="J3766" t="s">
        <v>950</v>
      </c>
      <c r="K3766" t="s">
        <v>36</v>
      </c>
      <c r="L3766" t="s">
        <v>26</v>
      </c>
      <c r="M3766" t="s">
        <v>27</v>
      </c>
      <c r="N3766" t="s">
        <v>56</v>
      </c>
      <c r="O3766" t="s">
        <v>185</v>
      </c>
      <c r="P3766" t="s">
        <v>2294</v>
      </c>
      <c r="Q3766">
        <v>0</v>
      </c>
      <c r="R3766">
        <v>1030</v>
      </c>
      <c r="S3766">
        <v>206</v>
      </c>
      <c r="T3766">
        <v>8</v>
      </c>
      <c r="U3766" t="b">
        <v>0</v>
      </c>
    </row>
    <row r="3767" spans="1:21" x14ac:dyDescent="0.25">
      <c r="A3767" t="s">
        <v>5194</v>
      </c>
      <c r="B3767" t="s">
        <v>5192</v>
      </c>
      <c r="C3767">
        <v>17</v>
      </c>
      <c r="D3767">
        <v>3</v>
      </c>
      <c r="E3767">
        <v>14</v>
      </c>
      <c r="F3767" s="1">
        <v>41715</v>
      </c>
      <c r="G3767" t="s">
        <v>3019</v>
      </c>
      <c r="H3767" t="s">
        <v>61</v>
      </c>
      <c r="I3767" t="s">
        <v>108</v>
      </c>
      <c r="J3767" t="s">
        <v>5195</v>
      </c>
      <c r="K3767" t="s">
        <v>36</v>
      </c>
      <c r="L3767" t="s">
        <v>37</v>
      </c>
      <c r="M3767" t="s">
        <v>38</v>
      </c>
      <c r="N3767" t="s">
        <v>56</v>
      </c>
      <c r="O3767" t="s">
        <v>81</v>
      </c>
      <c r="P3767" t="s">
        <v>717</v>
      </c>
      <c r="Q3767">
        <v>0</v>
      </c>
      <c r="R3767">
        <v>166</v>
      </c>
      <c r="S3767">
        <v>27</v>
      </c>
      <c r="T3767">
        <v>2</v>
      </c>
      <c r="U3767" t="b">
        <v>0</v>
      </c>
    </row>
    <row r="3768" spans="1:21" x14ac:dyDescent="0.25">
      <c r="A3768" t="s">
        <v>5196</v>
      </c>
      <c r="B3768" t="s">
        <v>5192</v>
      </c>
      <c r="C3768">
        <v>17</v>
      </c>
      <c r="D3768">
        <v>3</v>
      </c>
      <c r="E3768">
        <v>14</v>
      </c>
      <c r="F3768" s="1">
        <v>41715</v>
      </c>
      <c r="G3768" t="s">
        <v>5197</v>
      </c>
      <c r="H3768" t="s">
        <v>67</v>
      </c>
      <c r="I3768" t="s">
        <v>496</v>
      </c>
      <c r="J3768" t="s">
        <v>1782</v>
      </c>
      <c r="K3768" t="s">
        <v>25</v>
      </c>
      <c r="L3768" t="s">
        <v>70</v>
      </c>
      <c r="M3768" t="s">
        <v>38</v>
      </c>
      <c r="N3768" t="s">
        <v>56</v>
      </c>
      <c r="O3768" t="s">
        <v>185</v>
      </c>
      <c r="P3768" t="s">
        <v>1401</v>
      </c>
      <c r="Q3768">
        <v>0</v>
      </c>
      <c r="R3768">
        <v>856</v>
      </c>
      <c r="S3768">
        <v>385</v>
      </c>
      <c r="T3768">
        <v>6</v>
      </c>
      <c r="U3768" t="b">
        <v>1</v>
      </c>
    </row>
    <row r="3769" spans="1:21" x14ac:dyDescent="0.25">
      <c r="A3769" t="s">
        <v>5196</v>
      </c>
      <c r="B3769" t="s">
        <v>5192</v>
      </c>
      <c r="C3769">
        <v>17</v>
      </c>
      <c r="D3769">
        <v>3</v>
      </c>
      <c r="E3769">
        <v>14</v>
      </c>
      <c r="F3769" s="1">
        <v>41715</v>
      </c>
      <c r="G3769" t="s">
        <v>5197</v>
      </c>
      <c r="H3769" t="s">
        <v>67</v>
      </c>
      <c r="I3769" t="s">
        <v>496</v>
      </c>
      <c r="J3769" t="s">
        <v>1782</v>
      </c>
      <c r="K3769" t="s">
        <v>25</v>
      </c>
      <c r="L3769" t="s">
        <v>70</v>
      </c>
      <c r="M3769" t="s">
        <v>38</v>
      </c>
      <c r="N3769" t="s">
        <v>56</v>
      </c>
      <c r="O3769" t="s">
        <v>57</v>
      </c>
      <c r="P3769" t="s">
        <v>4114</v>
      </c>
      <c r="Q3769">
        <v>0</v>
      </c>
      <c r="R3769">
        <v>485</v>
      </c>
      <c r="S3769">
        <v>29</v>
      </c>
      <c r="T3769">
        <v>4</v>
      </c>
      <c r="U3769" t="b">
        <v>1</v>
      </c>
    </row>
    <row r="3770" spans="1:21" x14ac:dyDescent="0.25">
      <c r="A3770" t="s">
        <v>5198</v>
      </c>
      <c r="B3770" t="s">
        <v>5199</v>
      </c>
      <c r="C3770">
        <v>18</v>
      </c>
      <c r="D3770">
        <v>3</v>
      </c>
      <c r="E3770">
        <v>11</v>
      </c>
      <c r="F3770" s="1">
        <v>40620</v>
      </c>
      <c r="G3770" t="s">
        <v>4673</v>
      </c>
      <c r="H3770" t="s">
        <v>61</v>
      </c>
      <c r="I3770" t="s">
        <v>450</v>
      </c>
      <c r="J3770" t="s">
        <v>661</v>
      </c>
      <c r="K3770" t="s">
        <v>36</v>
      </c>
      <c r="L3770" t="s">
        <v>37</v>
      </c>
      <c r="M3770" t="s">
        <v>38</v>
      </c>
      <c r="N3770" t="s">
        <v>28</v>
      </c>
      <c r="O3770" t="s">
        <v>54</v>
      </c>
      <c r="P3770" t="s">
        <v>2412</v>
      </c>
      <c r="Q3770">
        <v>0</v>
      </c>
      <c r="R3770">
        <v>178</v>
      </c>
      <c r="S3770">
        <v>28</v>
      </c>
      <c r="T3770">
        <v>4</v>
      </c>
      <c r="U3770" t="b">
        <v>1</v>
      </c>
    </row>
    <row r="3771" spans="1:21" x14ac:dyDescent="0.25">
      <c r="A3771" t="s">
        <v>5200</v>
      </c>
      <c r="B3771" t="s">
        <v>5199</v>
      </c>
      <c r="C3771">
        <v>18</v>
      </c>
      <c r="D3771">
        <v>3</v>
      </c>
      <c r="E3771">
        <v>11</v>
      </c>
      <c r="F3771" s="1">
        <v>40620</v>
      </c>
      <c r="G3771" t="s">
        <v>2269</v>
      </c>
      <c r="H3771" t="s">
        <v>61</v>
      </c>
      <c r="I3771" t="s">
        <v>108</v>
      </c>
      <c r="J3771" t="s">
        <v>5201</v>
      </c>
      <c r="K3771" t="s">
        <v>36</v>
      </c>
      <c r="L3771" t="s">
        <v>26</v>
      </c>
      <c r="M3771" t="s">
        <v>98</v>
      </c>
      <c r="N3771" t="s">
        <v>28</v>
      </c>
      <c r="O3771" t="s">
        <v>151</v>
      </c>
      <c r="P3771" t="s">
        <v>2383</v>
      </c>
      <c r="Q3771">
        <v>0</v>
      </c>
      <c r="R3771">
        <v>57</v>
      </c>
      <c r="S3771">
        <v>5</v>
      </c>
      <c r="T3771">
        <v>3</v>
      </c>
      <c r="U3771" t="b">
        <v>1</v>
      </c>
    </row>
    <row r="3772" spans="1:21" x14ac:dyDescent="0.25">
      <c r="A3772" t="s">
        <v>5202</v>
      </c>
      <c r="B3772" t="s">
        <v>5203</v>
      </c>
      <c r="C3772">
        <v>18</v>
      </c>
      <c r="D3772">
        <v>3</v>
      </c>
      <c r="E3772">
        <v>13</v>
      </c>
      <c r="F3772" s="1">
        <v>41351</v>
      </c>
      <c r="G3772" t="s">
        <v>2205</v>
      </c>
      <c r="H3772" t="s">
        <v>293</v>
      </c>
      <c r="I3772" t="s">
        <v>5204</v>
      </c>
      <c r="J3772" t="s">
        <v>5205</v>
      </c>
      <c r="K3772" t="s">
        <v>36</v>
      </c>
      <c r="L3772" t="s">
        <v>70</v>
      </c>
      <c r="M3772" t="s">
        <v>38</v>
      </c>
      <c r="N3772" t="s">
        <v>28</v>
      </c>
      <c r="O3772" t="s">
        <v>48</v>
      </c>
      <c r="P3772" t="s">
        <v>846</v>
      </c>
      <c r="Q3772">
        <v>1</v>
      </c>
      <c r="R3772">
        <v>208</v>
      </c>
      <c r="S3772">
        <v>-100</v>
      </c>
      <c r="T3772">
        <v>9</v>
      </c>
      <c r="U3772" t="b">
        <v>0</v>
      </c>
    </row>
    <row r="3773" spans="1:21" x14ac:dyDescent="0.25">
      <c r="A3773" t="s">
        <v>5206</v>
      </c>
      <c r="B3773" t="s">
        <v>5207</v>
      </c>
      <c r="C3773">
        <v>18</v>
      </c>
      <c r="D3773">
        <v>3</v>
      </c>
      <c r="E3773">
        <v>14</v>
      </c>
      <c r="F3773" s="1">
        <v>41716</v>
      </c>
      <c r="G3773" t="s">
        <v>2280</v>
      </c>
      <c r="H3773" t="s">
        <v>126</v>
      </c>
      <c r="I3773" t="s">
        <v>127</v>
      </c>
      <c r="J3773" t="s">
        <v>127</v>
      </c>
      <c r="K3773" t="s">
        <v>25</v>
      </c>
      <c r="L3773" t="s">
        <v>70</v>
      </c>
      <c r="M3773" t="s">
        <v>268</v>
      </c>
      <c r="N3773" t="s">
        <v>28</v>
      </c>
      <c r="O3773" t="s">
        <v>48</v>
      </c>
      <c r="P3773" t="s">
        <v>830</v>
      </c>
      <c r="Q3773">
        <v>1</v>
      </c>
      <c r="R3773">
        <v>67</v>
      </c>
      <c r="S3773">
        <v>-67</v>
      </c>
      <c r="T3773">
        <v>6</v>
      </c>
      <c r="U3773" t="b">
        <v>1</v>
      </c>
    </row>
    <row r="3774" spans="1:21" x14ac:dyDescent="0.25">
      <c r="A3774" t="s">
        <v>5208</v>
      </c>
      <c r="B3774" t="s">
        <v>5207</v>
      </c>
      <c r="C3774">
        <v>18</v>
      </c>
      <c r="D3774">
        <v>3</v>
      </c>
      <c r="E3774">
        <v>14</v>
      </c>
      <c r="F3774" s="1">
        <v>41716</v>
      </c>
      <c r="G3774" t="s">
        <v>2623</v>
      </c>
      <c r="H3774" t="s">
        <v>120</v>
      </c>
      <c r="I3774" t="s">
        <v>121</v>
      </c>
      <c r="J3774" t="s">
        <v>122</v>
      </c>
      <c r="K3774" t="s">
        <v>47</v>
      </c>
      <c r="L3774" t="s">
        <v>37</v>
      </c>
      <c r="M3774" t="s">
        <v>268</v>
      </c>
      <c r="N3774" t="s">
        <v>28</v>
      </c>
      <c r="O3774" t="s">
        <v>111</v>
      </c>
      <c r="P3774" t="s">
        <v>1531</v>
      </c>
      <c r="Q3774">
        <v>0</v>
      </c>
      <c r="R3774">
        <v>82</v>
      </c>
      <c r="S3774">
        <v>33</v>
      </c>
      <c r="T3774">
        <v>4</v>
      </c>
      <c r="U3774" t="b">
        <v>0</v>
      </c>
    </row>
    <row r="3775" spans="1:21" x14ac:dyDescent="0.25">
      <c r="A3775" t="s">
        <v>5209</v>
      </c>
      <c r="B3775" t="s">
        <v>5207</v>
      </c>
      <c r="C3775">
        <v>18</v>
      </c>
      <c r="D3775">
        <v>3</v>
      </c>
      <c r="E3775">
        <v>14</v>
      </c>
      <c r="F3775" s="1">
        <v>41716</v>
      </c>
      <c r="G3775" t="s">
        <v>1884</v>
      </c>
      <c r="H3775" t="s">
        <v>61</v>
      </c>
      <c r="I3775" t="s">
        <v>108</v>
      </c>
      <c r="J3775" t="s">
        <v>5210</v>
      </c>
      <c r="K3775" t="s">
        <v>36</v>
      </c>
      <c r="L3775" t="s">
        <v>70</v>
      </c>
      <c r="M3775" t="s">
        <v>27</v>
      </c>
      <c r="N3775" t="s">
        <v>28</v>
      </c>
      <c r="O3775" t="s">
        <v>111</v>
      </c>
      <c r="P3775" t="s">
        <v>5211</v>
      </c>
      <c r="Q3775">
        <v>0</v>
      </c>
      <c r="R3775">
        <v>117</v>
      </c>
      <c r="S3775">
        <v>17</v>
      </c>
      <c r="T3775">
        <v>6</v>
      </c>
      <c r="U3775" t="b">
        <v>1</v>
      </c>
    </row>
    <row r="3776" spans="1:21" x14ac:dyDescent="0.25">
      <c r="A3776" t="s">
        <v>5209</v>
      </c>
      <c r="B3776" t="s">
        <v>5207</v>
      </c>
      <c r="C3776">
        <v>18</v>
      </c>
      <c r="D3776">
        <v>3</v>
      </c>
      <c r="E3776">
        <v>14</v>
      </c>
      <c r="F3776" s="1">
        <v>41716</v>
      </c>
      <c r="G3776" t="s">
        <v>1884</v>
      </c>
      <c r="H3776" t="s">
        <v>61</v>
      </c>
      <c r="I3776" t="s">
        <v>108</v>
      </c>
      <c r="J3776" t="s">
        <v>5210</v>
      </c>
      <c r="K3776" t="s">
        <v>36</v>
      </c>
      <c r="L3776" t="s">
        <v>70</v>
      </c>
      <c r="M3776" t="s">
        <v>27</v>
      </c>
      <c r="N3776" t="s">
        <v>56</v>
      </c>
      <c r="O3776" t="s">
        <v>185</v>
      </c>
      <c r="P3776" t="s">
        <v>3136</v>
      </c>
      <c r="Q3776">
        <v>0</v>
      </c>
      <c r="R3776">
        <v>1076</v>
      </c>
      <c r="S3776">
        <v>-38</v>
      </c>
      <c r="T3776">
        <v>4</v>
      </c>
      <c r="U3776" t="b">
        <v>0</v>
      </c>
    </row>
    <row r="3777" spans="1:21" x14ac:dyDescent="0.25">
      <c r="A3777" t="s">
        <v>5209</v>
      </c>
      <c r="B3777" t="s">
        <v>5207</v>
      </c>
      <c r="C3777">
        <v>18</v>
      </c>
      <c r="D3777">
        <v>3</v>
      </c>
      <c r="E3777">
        <v>14</v>
      </c>
      <c r="F3777" s="1">
        <v>41716</v>
      </c>
      <c r="G3777" t="s">
        <v>1884</v>
      </c>
      <c r="H3777" t="s">
        <v>61</v>
      </c>
      <c r="I3777" t="s">
        <v>108</v>
      </c>
      <c r="J3777" t="s">
        <v>5210</v>
      </c>
      <c r="K3777" t="s">
        <v>36</v>
      </c>
      <c r="L3777" t="s">
        <v>70</v>
      </c>
      <c r="M3777" t="s">
        <v>27</v>
      </c>
      <c r="N3777" t="s">
        <v>56</v>
      </c>
      <c r="O3777" t="s">
        <v>185</v>
      </c>
      <c r="P3777" t="s">
        <v>5212</v>
      </c>
      <c r="Q3777">
        <v>0</v>
      </c>
      <c r="R3777">
        <v>1506</v>
      </c>
      <c r="S3777">
        <v>-266</v>
      </c>
      <c r="T3777">
        <v>6</v>
      </c>
      <c r="U3777" t="b">
        <v>0</v>
      </c>
    </row>
    <row r="3778" spans="1:21" x14ac:dyDescent="0.25">
      <c r="A3778" t="s">
        <v>5213</v>
      </c>
      <c r="B3778" t="s">
        <v>5207</v>
      </c>
      <c r="C3778">
        <v>18</v>
      </c>
      <c r="D3778">
        <v>3</v>
      </c>
      <c r="E3778">
        <v>14</v>
      </c>
      <c r="F3778" s="1">
        <v>41716</v>
      </c>
      <c r="G3778" t="s">
        <v>1308</v>
      </c>
      <c r="H3778" t="s">
        <v>44</v>
      </c>
      <c r="I3778" t="s">
        <v>85</v>
      </c>
      <c r="J3778" t="s">
        <v>86</v>
      </c>
      <c r="K3778" t="s">
        <v>47</v>
      </c>
      <c r="L3778" t="s">
        <v>26</v>
      </c>
      <c r="M3778" t="s">
        <v>38</v>
      </c>
      <c r="N3778" t="s">
        <v>28</v>
      </c>
      <c r="O3778" t="s">
        <v>48</v>
      </c>
      <c r="P3778" t="s">
        <v>247</v>
      </c>
      <c r="Q3778">
        <v>0</v>
      </c>
      <c r="R3778">
        <v>110</v>
      </c>
      <c r="S3778">
        <v>20</v>
      </c>
      <c r="T3778">
        <v>5</v>
      </c>
      <c r="U3778" t="b">
        <v>0</v>
      </c>
    </row>
    <row r="3779" spans="1:21" x14ac:dyDescent="0.25">
      <c r="A3779" t="s">
        <v>5213</v>
      </c>
      <c r="B3779" t="s">
        <v>5207</v>
      </c>
      <c r="C3779">
        <v>18</v>
      </c>
      <c r="D3779">
        <v>3</v>
      </c>
      <c r="E3779">
        <v>14</v>
      </c>
      <c r="F3779" s="1">
        <v>41716</v>
      </c>
      <c r="G3779" t="s">
        <v>1308</v>
      </c>
      <c r="H3779" t="s">
        <v>44</v>
      </c>
      <c r="I3779" t="s">
        <v>85</v>
      </c>
      <c r="J3779" t="s">
        <v>86</v>
      </c>
      <c r="K3779" t="s">
        <v>47</v>
      </c>
      <c r="L3779" t="s">
        <v>26</v>
      </c>
      <c r="M3779" t="s">
        <v>38</v>
      </c>
      <c r="N3779" t="s">
        <v>28</v>
      </c>
      <c r="O3779" t="s">
        <v>29</v>
      </c>
      <c r="P3779" t="s">
        <v>1147</v>
      </c>
      <c r="Q3779">
        <v>0</v>
      </c>
      <c r="R3779">
        <v>54</v>
      </c>
      <c r="S3779">
        <v>14</v>
      </c>
      <c r="T3779">
        <v>3</v>
      </c>
      <c r="U3779" t="b">
        <v>1</v>
      </c>
    </row>
    <row r="3780" spans="1:21" x14ac:dyDescent="0.25">
      <c r="A3780" t="s">
        <v>5214</v>
      </c>
      <c r="B3780" t="s">
        <v>5215</v>
      </c>
      <c r="C3780">
        <v>19</v>
      </c>
      <c r="D3780">
        <v>3</v>
      </c>
      <c r="E3780">
        <v>12</v>
      </c>
      <c r="F3780" s="1">
        <v>40987</v>
      </c>
      <c r="G3780" t="s">
        <v>459</v>
      </c>
      <c r="H3780" t="s">
        <v>61</v>
      </c>
      <c r="I3780" t="s">
        <v>326</v>
      </c>
      <c r="J3780" t="s">
        <v>1444</v>
      </c>
      <c r="K3780" t="s">
        <v>36</v>
      </c>
      <c r="L3780" t="s">
        <v>37</v>
      </c>
      <c r="M3780" t="s">
        <v>27</v>
      </c>
      <c r="N3780" t="s">
        <v>28</v>
      </c>
      <c r="O3780" t="s">
        <v>39</v>
      </c>
      <c r="P3780" t="s">
        <v>740</v>
      </c>
      <c r="Q3780">
        <v>0</v>
      </c>
      <c r="R3780">
        <v>58</v>
      </c>
      <c r="S3780">
        <v>3</v>
      </c>
      <c r="T3780">
        <v>4</v>
      </c>
      <c r="U3780" t="b">
        <v>0</v>
      </c>
    </row>
    <row r="3781" spans="1:21" x14ac:dyDescent="0.25">
      <c r="A3781" t="s">
        <v>5216</v>
      </c>
      <c r="B3781" t="s">
        <v>5215</v>
      </c>
      <c r="C3781">
        <v>19</v>
      </c>
      <c r="D3781">
        <v>3</v>
      </c>
      <c r="E3781">
        <v>12</v>
      </c>
      <c r="F3781" s="1">
        <v>40987</v>
      </c>
      <c r="G3781" t="s">
        <v>5217</v>
      </c>
      <c r="H3781" t="s">
        <v>61</v>
      </c>
      <c r="I3781" t="s">
        <v>108</v>
      </c>
      <c r="J3781" t="s">
        <v>5218</v>
      </c>
      <c r="K3781" t="s">
        <v>36</v>
      </c>
      <c r="L3781" t="s">
        <v>37</v>
      </c>
      <c r="M3781" t="s">
        <v>38</v>
      </c>
      <c r="N3781" t="s">
        <v>28</v>
      </c>
      <c r="O3781" t="s">
        <v>48</v>
      </c>
      <c r="P3781" t="s">
        <v>1228</v>
      </c>
      <c r="Q3781">
        <v>0</v>
      </c>
      <c r="R3781">
        <v>32</v>
      </c>
      <c r="S3781">
        <v>1</v>
      </c>
      <c r="T3781">
        <v>2</v>
      </c>
      <c r="U3781" t="b">
        <v>0</v>
      </c>
    </row>
    <row r="3782" spans="1:21" x14ac:dyDescent="0.25">
      <c r="A3782" t="s">
        <v>5219</v>
      </c>
      <c r="B3782" t="s">
        <v>5215</v>
      </c>
      <c r="C3782">
        <v>19</v>
      </c>
      <c r="D3782">
        <v>3</v>
      </c>
      <c r="E3782">
        <v>12</v>
      </c>
      <c r="F3782" s="1">
        <v>40987</v>
      </c>
      <c r="G3782" t="s">
        <v>4070</v>
      </c>
      <c r="H3782" t="s">
        <v>33</v>
      </c>
      <c r="I3782" t="s">
        <v>372</v>
      </c>
      <c r="J3782" t="s">
        <v>1227</v>
      </c>
      <c r="K3782" t="s">
        <v>36</v>
      </c>
      <c r="L3782" t="s">
        <v>70</v>
      </c>
      <c r="M3782" t="s">
        <v>98</v>
      </c>
      <c r="N3782" t="s">
        <v>28</v>
      </c>
      <c r="O3782" t="s">
        <v>29</v>
      </c>
      <c r="P3782" t="s">
        <v>3943</v>
      </c>
      <c r="Q3782">
        <v>0</v>
      </c>
      <c r="R3782">
        <v>136</v>
      </c>
      <c r="S3782">
        <v>41</v>
      </c>
      <c r="T3782">
        <v>3</v>
      </c>
      <c r="U3782" t="b">
        <v>1</v>
      </c>
    </row>
    <row r="3783" spans="1:21" x14ac:dyDescent="0.25">
      <c r="A3783" t="s">
        <v>5220</v>
      </c>
      <c r="B3783" t="s">
        <v>5215</v>
      </c>
      <c r="C3783">
        <v>19</v>
      </c>
      <c r="D3783">
        <v>3</v>
      </c>
      <c r="E3783">
        <v>12</v>
      </c>
      <c r="F3783" s="1">
        <v>40987</v>
      </c>
      <c r="G3783" t="s">
        <v>3308</v>
      </c>
      <c r="H3783" t="s">
        <v>67</v>
      </c>
      <c r="I3783" t="s">
        <v>68</v>
      </c>
      <c r="J3783" t="s">
        <v>3803</v>
      </c>
      <c r="K3783" t="s">
        <v>25</v>
      </c>
      <c r="L3783" t="s">
        <v>37</v>
      </c>
      <c r="M3783" t="s">
        <v>98</v>
      </c>
      <c r="N3783" t="s">
        <v>28</v>
      </c>
      <c r="O3783" t="s">
        <v>227</v>
      </c>
      <c r="P3783" t="s">
        <v>4172</v>
      </c>
      <c r="Q3783">
        <v>0</v>
      </c>
      <c r="R3783">
        <v>72</v>
      </c>
      <c r="S3783">
        <v>7</v>
      </c>
      <c r="T3783">
        <v>7</v>
      </c>
      <c r="U3783" t="b">
        <v>0</v>
      </c>
    </row>
    <row r="3784" spans="1:21" x14ac:dyDescent="0.25">
      <c r="A3784" t="s">
        <v>5220</v>
      </c>
      <c r="B3784" t="s">
        <v>5215</v>
      </c>
      <c r="C3784">
        <v>19</v>
      </c>
      <c r="D3784">
        <v>3</v>
      </c>
      <c r="E3784">
        <v>12</v>
      </c>
      <c r="F3784" s="1">
        <v>40987</v>
      </c>
      <c r="G3784" t="s">
        <v>3308</v>
      </c>
      <c r="H3784" t="s">
        <v>67</v>
      </c>
      <c r="I3784" t="s">
        <v>68</v>
      </c>
      <c r="J3784" t="s">
        <v>3803</v>
      </c>
      <c r="K3784" t="s">
        <v>25</v>
      </c>
      <c r="L3784" t="s">
        <v>37</v>
      </c>
      <c r="M3784" t="s">
        <v>98</v>
      </c>
      <c r="N3784" t="s">
        <v>28</v>
      </c>
      <c r="O3784" t="s">
        <v>54</v>
      </c>
      <c r="P3784" t="s">
        <v>181</v>
      </c>
      <c r="Q3784">
        <v>0</v>
      </c>
      <c r="R3784">
        <v>384</v>
      </c>
      <c r="S3784">
        <v>69</v>
      </c>
      <c r="T3784">
        <v>3</v>
      </c>
      <c r="U3784" t="b">
        <v>1</v>
      </c>
    </row>
    <row r="3785" spans="1:21" x14ac:dyDescent="0.25">
      <c r="A3785" t="s">
        <v>5221</v>
      </c>
      <c r="B3785" t="s">
        <v>5215</v>
      </c>
      <c r="C3785">
        <v>19</v>
      </c>
      <c r="D3785">
        <v>3</v>
      </c>
      <c r="E3785">
        <v>12</v>
      </c>
      <c r="F3785" s="1">
        <v>40987</v>
      </c>
      <c r="G3785" t="s">
        <v>3825</v>
      </c>
      <c r="H3785" t="s">
        <v>33</v>
      </c>
      <c r="I3785" t="s">
        <v>34</v>
      </c>
      <c r="J3785" t="s">
        <v>3090</v>
      </c>
      <c r="K3785" t="s">
        <v>36</v>
      </c>
      <c r="L3785" t="s">
        <v>70</v>
      </c>
      <c r="M3785" t="s">
        <v>268</v>
      </c>
      <c r="N3785" t="s">
        <v>28</v>
      </c>
      <c r="O3785" t="s">
        <v>54</v>
      </c>
      <c r="P3785" t="s">
        <v>2004</v>
      </c>
      <c r="Q3785">
        <v>0</v>
      </c>
      <c r="R3785">
        <v>1527</v>
      </c>
      <c r="S3785">
        <v>475</v>
      </c>
      <c r="T3785">
        <v>8</v>
      </c>
      <c r="U3785" t="b">
        <v>1</v>
      </c>
    </row>
    <row r="3786" spans="1:21" x14ac:dyDescent="0.25">
      <c r="A3786" t="s">
        <v>5222</v>
      </c>
      <c r="B3786" t="s">
        <v>5215</v>
      </c>
      <c r="C3786">
        <v>19</v>
      </c>
      <c r="D3786">
        <v>3</v>
      </c>
      <c r="E3786">
        <v>12</v>
      </c>
      <c r="F3786" s="1">
        <v>40987</v>
      </c>
      <c r="G3786" t="s">
        <v>3012</v>
      </c>
      <c r="H3786" t="s">
        <v>44</v>
      </c>
      <c r="I3786" t="s">
        <v>85</v>
      </c>
      <c r="J3786" t="s">
        <v>86</v>
      </c>
      <c r="K3786" t="s">
        <v>47</v>
      </c>
      <c r="L3786" t="s">
        <v>70</v>
      </c>
      <c r="M3786" t="s">
        <v>38</v>
      </c>
      <c r="N3786" t="s">
        <v>28</v>
      </c>
      <c r="O3786" t="s">
        <v>29</v>
      </c>
      <c r="P3786" t="s">
        <v>5223</v>
      </c>
      <c r="Q3786">
        <v>0</v>
      </c>
      <c r="R3786">
        <v>139</v>
      </c>
      <c r="S3786">
        <v>14</v>
      </c>
      <c r="T3786">
        <v>3</v>
      </c>
      <c r="U3786" t="b">
        <v>0</v>
      </c>
    </row>
    <row r="3787" spans="1:21" x14ac:dyDescent="0.25">
      <c r="A3787" t="s">
        <v>5222</v>
      </c>
      <c r="B3787" t="s">
        <v>5215</v>
      </c>
      <c r="C3787">
        <v>19</v>
      </c>
      <c r="D3787">
        <v>3</v>
      </c>
      <c r="E3787">
        <v>12</v>
      </c>
      <c r="F3787" s="1">
        <v>40987</v>
      </c>
      <c r="G3787" t="s">
        <v>3012</v>
      </c>
      <c r="H3787" t="s">
        <v>44</v>
      </c>
      <c r="I3787" t="s">
        <v>85</v>
      </c>
      <c r="J3787" t="s">
        <v>86</v>
      </c>
      <c r="K3787" t="s">
        <v>47</v>
      </c>
      <c r="L3787" t="s">
        <v>70</v>
      </c>
      <c r="M3787" t="s">
        <v>38</v>
      </c>
      <c r="N3787" t="s">
        <v>56</v>
      </c>
      <c r="O3787" t="s">
        <v>104</v>
      </c>
      <c r="P3787" t="s">
        <v>5224</v>
      </c>
      <c r="Q3787">
        <v>0</v>
      </c>
      <c r="R3787">
        <v>134</v>
      </c>
      <c r="S3787">
        <v>-31</v>
      </c>
      <c r="T3787">
        <v>3</v>
      </c>
      <c r="U3787" t="b">
        <v>0</v>
      </c>
    </row>
    <row r="3788" spans="1:21" x14ac:dyDescent="0.25">
      <c r="A3788" t="s">
        <v>5225</v>
      </c>
      <c r="B3788" t="s">
        <v>5226</v>
      </c>
      <c r="C3788">
        <v>19</v>
      </c>
      <c r="D3788">
        <v>3</v>
      </c>
      <c r="E3788">
        <v>13</v>
      </c>
      <c r="F3788" s="1">
        <v>41352</v>
      </c>
      <c r="G3788" t="s">
        <v>5089</v>
      </c>
      <c r="H3788" t="s">
        <v>61</v>
      </c>
      <c r="I3788" t="s">
        <v>450</v>
      </c>
      <c r="J3788" t="s">
        <v>661</v>
      </c>
      <c r="K3788" t="s">
        <v>36</v>
      </c>
      <c r="L3788" t="s">
        <v>37</v>
      </c>
      <c r="M3788" t="s">
        <v>98</v>
      </c>
      <c r="N3788" t="s">
        <v>28</v>
      </c>
      <c r="O3788" t="s">
        <v>48</v>
      </c>
      <c r="P3788" t="s">
        <v>247</v>
      </c>
      <c r="Q3788">
        <v>0</v>
      </c>
      <c r="R3788">
        <v>154</v>
      </c>
      <c r="S3788">
        <v>28</v>
      </c>
      <c r="T3788">
        <v>7</v>
      </c>
      <c r="U3788" t="b">
        <v>0</v>
      </c>
    </row>
    <row r="3789" spans="1:21" x14ac:dyDescent="0.25">
      <c r="A3789" t="s">
        <v>5225</v>
      </c>
      <c r="B3789" t="s">
        <v>5226</v>
      </c>
      <c r="C3789">
        <v>19</v>
      </c>
      <c r="D3789">
        <v>3</v>
      </c>
      <c r="E3789">
        <v>13</v>
      </c>
      <c r="F3789" s="1">
        <v>41352</v>
      </c>
      <c r="G3789" t="s">
        <v>5089</v>
      </c>
      <c r="H3789" t="s">
        <v>61</v>
      </c>
      <c r="I3789" t="s">
        <v>450</v>
      </c>
      <c r="J3789" t="s">
        <v>661</v>
      </c>
      <c r="K3789" t="s">
        <v>36</v>
      </c>
      <c r="L3789" t="s">
        <v>37</v>
      </c>
      <c r="M3789" t="s">
        <v>98</v>
      </c>
      <c r="N3789" t="s">
        <v>56</v>
      </c>
      <c r="O3789" t="s">
        <v>57</v>
      </c>
      <c r="P3789" t="s">
        <v>883</v>
      </c>
      <c r="Q3789">
        <v>0</v>
      </c>
      <c r="R3789">
        <v>567</v>
      </c>
      <c r="S3789">
        <v>180</v>
      </c>
      <c r="T3789">
        <v>8</v>
      </c>
      <c r="U3789" t="b">
        <v>1</v>
      </c>
    </row>
    <row r="3790" spans="1:21" x14ac:dyDescent="0.25">
      <c r="A3790" t="s">
        <v>5227</v>
      </c>
      <c r="B3790" t="s">
        <v>5226</v>
      </c>
      <c r="C3790">
        <v>19</v>
      </c>
      <c r="D3790">
        <v>3</v>
      </c>
      <c r="E3790">
        <v>13</v>
      </c>
      <c r="F3790" s="1">
        <v>41352</v>
      </c>
      <c r="G3790" t="s">
        <v>79</v>
      </c>
      <c r="H3790" t="s">
        <v>67</v>
      </c>
      <c r="I3790" t="s">
        <v>68</v>
      </c>
      <c r="J3790" t="s">
        <v>1970</v>
      </c>
      <c r="K3790" t="s">
        <v>25</v>
      </c>
      <c r="L3790" t="s">
        <v>70</v>
      </c>
      <c r="M3790" t="s">
        <v>27</v>
      </c>
      <c r="N3790" t="s">
        <v>28</v>
      </c>
      <c r="O3790" t="s">
        <v>111</v>
      </c>
      <c r="P3790" t="s">
        <v>1300</v>
      </c>
      <c r="Q3790">
        <v>0</v>
      </c>
      <c r="R3790">
        <v>332</v>
      </c>
      <c r="S3790">
        <v>119</v>
      </c>
      <c r="T3790">
        <v>7</v>
      </c>
      <c r="U3790" t="b">
        <v>0</v>
      </c>
    </row>
    <row r="3791" spans="1:21" x14ac:dyDescent="0.25">
      <c r="A3791" t="s">
        <v>5228</v>
      </c>
      <c r="B3791" t="s">
        <v>5226</v>
      </c>
      <c r="C3791">
        <v>19</v>
      </c>
      <c r="D3791">
        <v>3</v>
      </c>
      <c r="E3791">
        <v>13</v>
      </c>
      <c r="F3791" s="1">
        <v>41352</v>
      </c>
      <c r="G3791" t="s">
        <v>2341</v>
      </c>
      <c r="H3791" t="s">
        <v>61</v>
      </c>
      <c r="I3791" t="s">
        <v>115</v>
      </c>
      <c r="J3791" t="s">
        <v>4337</v>
      </c>
      <c r="K3791" t="s">
        <v>36</v>
      </c>
      <c r="L3791" t="s">
        <v>37</v>
      </c>
      <c r="M3791" t="s">
        <v>268</v>
      </c>
      <c r="N3791" t="s">
        <v>28</v>
      </c>
      <c r="O3791" t="s">
        <v>90</v>
      </c>
      <c r="P3791" t="s">
        <v>3098</v>
      </c>
      <c r="Q3791">
        <v>0</v>
      </c>
      <c r="R3791">
        <v>132</v>
      </c>
      <c r="S3791">
        <v>46</v>
      </c>
      <c r="T3791">
        <v>4</v>
      </c>
      <c r="U3791" t="b">
        <v>0</v>
      </c>
    </row>
    <row r="3792" spans="1:21" x14ac:dyDescent="0.25">
      <c r="A3792" t="s">
        <v>5228</v>
      </c>
      <c r="B3792" t="s">
        <v>5226</v>
      </c>
      <c r="C3792">
        <v>19</v>
      </c>
      <c r="D3792">
        <v>3</v>
      </c>
      <c r="E3792">
        <v>13</v>
      </c>
      <c r="F3792" s="1">
        <v>41352</v>
      </c>
      <c r="G3792" t="s">
        <v>2341</v>
      </c>
      <c r="H3792" t="s">
        <v>61</v>
      </c>
      <c r="I3792" t="s">
        <v>115</v>
      </c>
      <c r="J3792" t="s">
        <v>4337</v>
      </c>
      <c r="K3792" t="s">
        <v>36</v>
      </c>
      <c r="L3792" t="s">
        <v>37</v>
      </c>
      <c r="M3792" t="s">
        <v>268</v>
      </c>
      <c r="N3792" t="s">
        <v>28</v>
      </c>
      <c r="O3792" t="s">
        <v>54</v>
      </c>
      <c r="P3792" t="s">
        <v>229</v>
      </c>
      <c r="Q3792">
        <v>0</v>
      </c>
      <c r="R3792">
        <v>44</v>
      </c>
      <c r="S3792">
        <v>-5</v>
      </c>
      <c r="T3792">
        <v>1</v>
      </c>
      <c r="U3792" t="b">
        <v>0</v>
      </c>
    </row>
    <row r="3793" spans="1:21" x14ac:dyDescent="0.25">
      <c r="A3793" t="s">
        <v>5228</v>
      </c>
      <c r="B3793" t="s">
        <v>5226</v>
      </c>
      <c r="C3793">
        <v>19</v>
      </c>
      <c r="D3793">
        <v>3</v>
      </c>
      <c r="E3793">
        <v>13</v>
      </c>
      <c r="F3793" s="1">
        <v>41352</v>
      </c>
      <c r="G3793" t="s">
        <v>2341</v>
      </c>
      <c r="H3793" t="s">
        <v>61</v>
      </c>
      <c r="I3793" t="s">
        <v>115</v>
      </c>
      <c r="J3793" t="s">
        <v>4337</v>
      </c>
      <c r="K3793" t="s">
        <v>36</v>
      </c>
      <c r="L3793" t="s">
        <v>37</v>
      </c>
      <c r="M3793" t="s">
        <v>268</v>
      </c>
      <c r="N3793" t="s">
        <v>28</v>
      </c>
      <c r="O3793" t="s">
        <v>54</v>
      </c>
      <c r="P3793" t="s">
        <v>1513</v>
      </c>
      <c r="Q3793">
        <v>0</v>
      </c>
      <c r="R3793">
        <v>748</v>
      </c>
      <c r="S3793">
        <v>283</v>
      </c>
      <c r="T3793">
        <v>4</v>
      </c>
      <c r="U3793" t="b">
        <v>0</v>
      </c>
    </row>
    <row r="3794" spans="1:21" x14ac:dyDescent="0.25">
      <c r="A3794" t="s">
        <v>5228</v>
      </c>
      <c r="B3794" t="s">
        <v>5226</v>
      </c>
      <c r="C3794">
        <v>19</v>
      </c>
      <c r="D3794">
        <v>3</v>
      </c>
      <c r="E3794">
        <v>13</v>
      </c>
      <c r="F3794" s="1">
        <v>41352</v>
      </c>
      <c r="G3794" t="s">
        <v>2341</v>
      </c>
      <c r="H3794" t="s">
        <v>61</v>
      </c>
      <c r="I3794" t="s">
        <v>115</v>
      </c>
      <c r="J3794" t="s">
        <v>4337</v>
      </c>
      <c r="K3794" t="s">
        <v>36</v>
      </c>
      <c r="L3794" t="s">
        <v>37</v>
      </c>
      <c r="M3794" t="s">
        <v>268</v>
      </c>
      <c r="N3794" t="s">
        <v>56</v>
      </c>
      <c r="O3794" t="s">
        <v>104</v>
      </c>
      <c r="P3794" t="s">
        <v>1058</v>
      </c>
      <c r="Q3794">
        <v>0</v>
      </c>
      <c r="R3794">
        <v>214</v>
      </c>
      <c r="S3794">
        <v>18</v>
      </c>
      <c r="T3794">
        <v>2</v>
      </c>
      <c r="U3794" t="b">
        <v>0</v>
      </c>
    </row>
    <row r="3795" spans="1:21" x14ac:dyDescent="0.25">
      <c r="A3795" t="s">
        <v>5229</v>
      </c>
      <c r="B3795" t="s">
        <v>5230</v>
      </c>
      <c r="C3795">
        <v>19</v>
      </c>
      <c r="D3795">
        <v>3</v>
      </c>
      <c r="E3795">
        <v>14</v>
      </c>
      <c r="F3795" s="1">
        <v>41717</v>
      </c>
      <c r="G3795" t="s">
        <v>2637</v>
      </c>
      <c r="H3795" t="s">
        <v>67</v>
      </c>
      <c r="I3795" t="s">
        <v>68</v>
      </c>
      <c r="J3795" t="s">
        <v>5231</v>
      </c>
      <c r="K3795" t="s">
        <v>25</v>
      </c>
      <c r="L3795" t="s">
        <v>37</v>
      </c>
      <c r="M3795" t="s">
        <v>268</v>
      </c>
      <c r="N3795" t="s">
        <v>28</v>
      </c>
      <c r="O3795" t="s">
        <v>54</v>
      </c>
      <c r="P3795" t="s">
        <v>175</v>
      </c>
      <c r="Q3795">
        <v>0</v>
      </c>
      <c r="R3795">
        <v>62</v>
      </c>
      <c r="S3795">
        <v>9</v>
      </c>
      <c r="T3795">
        <v>2</v>
      </c>
      <c r="U3795" t="b">
        <v>1</v>
      </c>
    </row>
    <row r="3796" spans="1:21" x14ac:dyDescent="0.25">
      <c r="A3796" t="s">
        <v>5232</v>
      </c>
      <c r="B3796" t="s">
        <v>5230</v>
      </c>
      <c r="C3796">
        <v>19</v>
      </c>
      <c r="D3796">
        <v>3</v>
      </c>
      <c r="E3796">
        <v>14</v>
      </c>
      <c r="F3796" s="1">
        <v>41717</v>
      </c>
      <c r="G3796" t="s">
        <v>2472</v>
      </c>
      <c r="H3796" t="s">
        <v>320</v>
      </c>
      <c r="I3796" t="s">
        <v>1991</v>
      </c>
      <c r="J3796" t="s">
        <v>1992</v>
      </c>
      <c r="K3796" t="s">
        <v>36</v>
      </c>
      <c r="L3796" t="s">
        <v>70</v>
      </c>
      <c r="M3796" t="s">
        <v>38</v>
      </c>
      <c r="N3796" t="s">
        <v>71</v>
      </c>
      <c r="O3796" t="s">
        <v>295</v>
      </c>
      <c r="P3796" t="s">
        <v>2888</v>
      </c>
      <c r="Q3796">
        <v>0</v>
      </c>
      <c r="R3796">
        <v>242</v>
      </c>
      <c r="S3796">
        <v>14</v>
      </c>
      <c r="T3796">
        <v>5</v>
      </c>
      <c r="U3796" t="b">
        <v>1</v>
      </c>
    </row>
    <row r="3797" spans="1:21" x14ac:dyDescent="0.25">
      <c r="A3797" t="s">
        <v>5233</v>
      </c>
      <c r="B3797" t="s">
        <v>5230</v>
      </c>
      <c r="C3797">
        <v>19</v>
      </c>
      <c r="D3797">
        <v>3</v>
      </c>
      <c r="E3797">
        <v>14</v>
      </c>
      <c r="F3797" s="1">
        <v>41717</v>
      </c>
      <c r="G3797" t="s">
        <v>1832</v>
      </c>
      <c r="H3797" t="s">
        <v>120</v>
      </c>
      <c r="I3797" t="s">
        <v>121</v>
      </c>
      <c r="J3797" t="s">
        <v>5234</v>
      </c>
      <c r="K3797" t="s">
        <v>47</v>
      </c>
      <c r="L3797" t="s">
        <v>26</v>
      </c>
      <c r="M3797" t="s">
        <v>38</v>
      </c>
      <c r="N3797" t="s">
        <v>28</v>
      </c>
      <c r="O3797" t="s">
        <v>54</v>
      </c>
      <c r="P3797" t="s">
        <v>4192</v>
      </c>
      <c r="Q3797">
        <v>0</v>
      </c>
      <c r="R3797">
        <v>85</v>
      </c>
      <c r="S3797">
        <v>-9</v>
      </c>
      <c r="T3797">
        <v>4</v>
      </c>
      <c r="U3797" t="b">
        <v>1</v>
      </c>
    </row>
    <row r="3798" spans="1:21" x14ac:dyDescent="0.25">
      <c r="A3798" t="s">
        <v>5235</v>
      </c>
      <c r="B3798" t="s">
        <v>5230</v>
      </c>
      <c r="C3798">
        <v>19</v>
      </c>
      <c r="D3798">
        <v>3</v>
      </c>
      <c r="E3798">
        <v>14</v>
      </c>
      <c r="F3798" s="1">
        <v>41717</v>
      </c>
      <c r="G3798" t="s">
        <v>1363</v>
      </c>
      <c r="H3798" t="s">
        <v>33</v>
      </c>
      <c r="I3798" t="s">
        <v>1170</v>
      </c>
      <c r="J3798" t="s">
        <v>2646</v>
      </c>
      <c r="K3798" t="s">
        <v>36</v>
      </c>
      <c r="L3798" t="s">
        <v>37</v>
      </c>
      <c r="M3798" t="s">
        <v>38</v>
      </c>
      <c r="N3798" t="s">
        <v>28</v>
      </c>
      <c r="O3798" t="s">
        <v>48</v>
      </c>
      <c r="P3798" t="s">
        <v>397</v>
      </c>
      <c r="Q3798">
        <v>0</v>
      </c>
      <c r="R3798">
        <v>51</v>
      </c>
      <c r="S3798">
        <v>14</v>
      </c>
      <c r="T3798">
        <v>2</v>
      </c>
      <c r="U3798" t="b">
        <v>1</v>
      </c>
    </row>
    <row r="3799" spans="1:21" x14ac:dyDescent="0.25">
      <c r="A3799" t="s">
        <v>5235</v>
      </c>
      <c r="B3799" t="s">
        <v>5230</v>
      </c>
      <c r="C3799">
        <v>19</v>
      </c>
      <c r="D3799">
        <v>3</v>
      </c>
      <c r="E3799">
        <v>14</v>
      </c>
      <c r="F3799" s="1">
        <v>41717</v>
      </c>
      <c r="G3799" t="s">
        <v>1363</v>
      </c>
      <c r="H3799" t="s">
        <v>33</v>
      </c>
      <c r="I3799" t="s">
        <v>1170</v>
      </c>
      <c r="J3799" t="s">
        <v>2646</v>
      </c>
      <c r="K3799" t="s">
        <v>36</v>
      </c>
      <c r="L3799" t="s">
        <v>37</v>
      </c>
      <c r="M3799" t="s">
        <v>38</v>
      </c>
      <c r="N3799" t="s">
        <v>28</v>
      </c>
      <c r="O3799" t="s">
        <v>48</v>
      </c>
      <c r="P3799" t="s">
        <v>523</v>
      </c>
      <c r="Q3799">
        <v>0</v>
      </c>
      <c r="R3799">
        <v>31</v>
      </c>
      <c r="S3799">
        <v>14</v>
      </c>
      <c r="T3799">
        <v>3</v>
      </c>
      <c r="U3799" t="b">
        <v>0</v>
      </c>
    </row>
    <row r="3800" spans="1:21" x14ac:dyDescent="0.25">
      <c r="A3800" t="s">
        <v>5235</v>
      </c>
      <c r="B3800" t="s">
        <v>5230</v>
      </c>
      <c r="C3800">
        <v>19</v>
      </c>
      <c r="D3800">
        <v>3</v>
      </c>
      <c r="E3800">
        <v>14</v>
      </c>
      <c r="F3800" s="1">
        <v>41717</v>
      </c>
      <c r="G3800" t="s">
        <v>1363</v>
      </c>
      <c r="H3800" t="s">
        <v>33</v>
      </c>
      <c r="I3800" t="s">
        <v>1170</v>
      </c>
      <c r="J3800" t="s">
        <v>2646</v>
      </c>
      <c r="K3800" t="s">
        <v>36</v>
      </c>
      <c r="L3800" t="s">
        <v>37</v>
      </c>
      <c r="M3800" t="s">
        <v>38</v>
      </c>
      <c r="N3800" t="s">
        <v>28</v>
      </c>
      <c r="O3800" t="s">
        <v>111</v>
      </c>
      <c r="P3800" t="s">
        <v>1425</v>
      </c>
      <c r="Q3800">
        <v>0</v>
      </c>
      <c r="R3800">
        <v>240</v>
      </c>
      <c r="S3800">
        <v>12</v>
      </c>
      <c r="T3800">
        <v>6</v>
      </c>
      <c r="U3800" t="b">
        <v>0</v>
      </c>
    </row>
    <row r="3801" spans="1:21" x14ac:dyDescent="0.25">
      <c r="A3801" t="s">
        <v>5235</v>
      </c>
      <c r="B3801" t="s">
        <v>5230</v>
      </c>
      <c r="C3801">
        <v>19</v>
      </c>
      <c r="D3801">
        <v>3</v>
      </c>
      <c r="E3801">
        <v>14</v>
      </c>
      <c r="F3801" s="1">
        <v>41717</v>
      </c>
      <c r="G3801" t="s">
        <v>1363</v>
      </c>
      <c r="H3801" t="s">
        <v>33</v>
      </c>
      <c r="I3801" t="s">
        <v>1170</v>
      </c>
      <c r="J3801" t="s">
        <v>2646</v>
      </c>
      <c r="K3801" t="s">
        <v>36</v>
      </c>
      <c r="L3801" t="s">
        <v>37</v>
      </c>
      <c r="M3801" t="s">
        <v>38</v>
      </c>
      <c r="N3801" t="s">
        <v>28</v>
      </c>
      <c r="O3801" t="s">
        <v>183</v>
      </c>
      <c r="P3801" t="s">
        <v>4494</v>
      </c>
      <c r="Q3801">
        <v>0</v>
      </c>
      <c r="R3801">
        <v>163</v>
      </c>
      <c r="S3801">
        <v>26</v>
      </c>
      <c r="T3801">
        <v>4</v>
      </c>
      <c r="U3801" t="b">
        <v>1</v>
      </c>
    </row>
    <row r="3802" spans="1:21" x14ac:dyDescent="0.25">
      <c r="A3802" t="s">
        <v>5236</v>
      </c>
      <c r="B3802" t="s">
        <v>5237</v>
      </c>
      <c r="C3802">
        <v>20</v>
      </c>
      <c r="D3802">
        <v>3</v>
      </c>
      <c r="E3802">
        <v>12</v>
      </c>
      <c r="F3802" s="1">
        <v>40988</v>
      </c>
      <c r="G3802" t="s">
        <v>1028</v>
      </c>
      <c r="H3802" t="s">
        <v>61</v>
      </c>
      <c r="I3802" t="s">
        <v>108</v>
      </c>
      <c r="J3802" t="s">
        <v>3617</v>
      </c>
      <c r="K3802" t="s">
        <v>36</v>
      </c>
      <c r="L3802" t="s">
        <v>37</v>
      </c>
      <c r="M3802" t="s">
        <v>98</v>
      </c>
      <c r="N3802" t="s">
        <v>28</v>
      </c>
      <c r="O3802" t="s">
        <v>39</v>
      </c>
      <c r="P3802" t="s">
        <v>4239</v>
      </c>
      <c r="Q3802">
        <v>0</v>
      </c>
      <c r="R3802">
        <v>221</v>
      </c>
      <c r="S3802">
        <v>91</v>
      </c>
      <c r="T3802">
        <v>7</v>
      </c>
      <c r="U3802" t="b">
        <v>1</v>
      </c>
    </row>
    <row r="3803" spans="1:21" x14ac:dyDescent="0.25">
      <c r="A3803" t="s">
        <v>5236</v>
      </c>
      <c r="B3803" t="s">
        <v>5237</v>
      </c>
      <c r="C3803">
        <v>20</v>
      </c>
      <c r="D3803">
        <v>3</v>
      </c>
      <c r="E3803">
        <v>12</v>
      </c>
      <c r="F3803" s="1">
        <v>40988</v>
      </c>
      <c r="G3803" t="s">
        <v>1028</v>
      </c>
      <c r="H3803" t="s">
        <v>61</v>
      </c>
      <c r="I3803" t="s">
        <v>108</v>
      </c>
      <c r="J3803" t="s">
        <v>3617</v>
      </c>
      <c r="K3803" t="s">
        <v>36</v>
      </c>
      <c r="L3803" t="s">
        <v>37</v>
      </c>
      <c r="M3803" t="s">
        <v>98</v>
      </c>
      <c r="N3803" t="s">
        <v>56</v>
      </c>
      <c r="O3803" t="s">
        <v>104</v>
      </c>
      <c r="P3803" t="s">
        <v>875</v>
      </c>
      <c r="Q3803">
        <v>0</v>
      </c>
      <c r="R3803">
        <v>166</v>
      </c>
      <c r="S3803">
        <v>16</v>
      </c>
      <c r="T3803">
        <v>3</v>
      </c>
      <c r="U3803" t="b">
        <v>0</v>
      </c>
    </row>
    <row r="3804" spans="1:21" x14ac:dyDescent="0.25">
      <c r="A3804" t="s">
        <v>5238</v>
      </c>
      <c r="B3804" t="s">
        <v>5237</v>
      </c>
      <c r="C3804">
        <v>20</v>
      </c>
      <c r="D3804">
        <v>3</v>
      </c>
      <c r="E3804">
        <v>12</v>
      </c>
      <c r="F3804" s="1">
        <v>40988</v>
      </c>
      <c r="G3804" t="s">
        <v>495</v>
      </c>
      <c r="H3804" t="s">
        <v>67</v>
      </c>
      <c r="I3804" t="s">
        <v>68</v>
      </c>
      <c r="J3804" t="s">
        <v>806</v>
      </c>
      <c r="K3804" t="s">
        <v>25</v>
      </c>
      <c r="L3804" t="s">
        <v>37</v>
      </c>
      <c r="M3804" t="s">
        <v>268</v>
      </c>
      <c r="N3804" t="s">
        <v>56</v>
      </c>
      <c r="O3804" t="s">
        <v>57</v>
      </c>
      <c r="P3804" t="s">
        <v>1354</v>
      </c>
      <c r="Q3804">
        <v>0</v>
      </c>
      <c r="R3804">
        <v>245</v>
      </c>
      <c r="S3804">
        <v>71</v>
      </c>
      <c r="T3804">
        <v>2</v>
      </c>
      <c r="U3804" t="b">
        <v>1</v>
      </c>
    </row>
    <row r="3805" spans="1:21" x14ac:dyDescent="0.25">
      <c r="A3805" t="s">
        <v>5239</v>
      </c>
      <c r="B3805" t="s">
        <v>5237</v>
      </c>
      <c r="C3805">
        <v>20</v>
      </c>
      <c r="D3805">
        <v>3</v>
      </c>
      <c r="E3805">
        <v>12</v>
      </c>
      <c r="F3805" s="1">
        <v>40988</v>
      </c>
      <c r="G3805" t="s">
        <v>402</v>
      </c>
      <c r="H3805" t="s">
        <v>67</v>
      </c>
      <c r="I3805" t="s">
        <v>68</v>
      </c>
      <c r="J3805" t="s">
        <v>1706</v>
      </c>
      <c r="K3805" t="s">
        <v>25</v>
      </c>
      <c r="L3805" t="s">
        <v>70</v>
      </c>
      <c r="M3805" t="s">
        <v>27</v>
      </c>
      <c r="N3805" t="s">
        <v>28</v>
      </c>
      <c r="O3805" t="s">
        <v>48</v>
      </c>
      <c r="P3805" t="s">
        <v>1668</v>
      </c>
      <c r="Q3805">
        <v>0</v>
      </c>
      <c r="R3805">
        <v>285</v>
      </c>
      <c r="S3805">
        <v>14</v>
      </c>
      <c r="T3805">
        <v>6</v>
      </c>
      <c r="U3805" t="b">
        <v>0</v>
      </c>
    </row>
    <row r="3806" spans="1:21" x14ac:dyDescent="0.25">
      <c r="A3806" t="s">
        <v>5239</v>
      </c>
      <c r="B3806" t="s">
        <v>5237</v>
      </c>
      <c r="C3806">
        <v>20</v>
      </c>
      <c r="D3806">
        <v>3</v>
      </c>
      <c r="E3806">
        <v>12</v>
      </c>
      <c r="F3806" s="1">
        <v>40988</v>
      </c>
      <c r="G3806" t="s">
        <v>402</v>
      </c>
      <c r="H3806" t="s">
        <v>67</v>
      </c>
      <c r="I3806" t="s">
        <v>68</v>
      </c>
      <c r="J3806" t="s">
        <v>1706</v>
      </c>
      <c r="K3806" t="s">
        <v>25</v>
      </c>
      <c r="L3806" t="s">
        <v>70</v>
      </c>
      <c r="M3806" t="s">
        <v>27</v>
      </c>
      <c r="N3806" t="s">
        <v>28</v>
      </c>
      <c r="O3806" t="s">
        <v>39</v>
      </c>
      <c r="P3806" t="s">
        <v>1234</v>
      </c>
      <c r="Q3806">
        <v>0</v>
      </c>
      <c r="R3806">
        <v>104</v>
      </c>
      <c r="S3806">
        <v>19</v>
      </c>
      <c r="T3806">
        <v>2</v>
      </c>
      <c r="U3806" t="b">
        <v>1</v>
      </c>
    </row>
    <row r="3807" spans="1:21" x14ac:dyDescent="0.25">
      <c r="A3807" t="s">
        <v>5239</v>
      </c>
      <c r="B3807" t="s">
        <v>5237</v>
      </c>
      <c r="C3807">
        <v>20</v>
      </c>
      <c r="D3807">
        <v>3</v>
      </c>
      <c r="E3807">
        <v>12</v>
      </c>
      <c r="F3807" s="1">
        <v>40988</v>
      </c>
      <c r="G3807" t="s">
        <v>402</v>
      </c>
      <c r="H3807" t="s">
        <v>67</v>
      </c>
      <c r="I3807" t="s">
        <v>68</v>
      </c>
      <c r="J3807" t="s">
        <v>1706</v>
      </c>
      <c r="K3807" t="s">
        <v>25</v>
      </c>
      <c r="L3807" t="s">
        <v>70</v>
      </c>
      <c r="M3807" t="s">
        <v>27</v>
      </c>
      <c r="N3807" t="s">
        <v>28</v>
      </c>
      <c r="O3807" t="s">
        <v>39</v>
      </c>
      <c r="P3807" t="s">
        <v>100</v>
      </c>
      <c r="Q3807">
        <v>0</v>
      </c>
      <c r="R3807">
        <v>148</v>
      </c>
      <c r="S3807">
        <v>16</v>
      </c>
      <c r="T3807">
        <v>3</v>
      </c>
      <c r="U3807" t="b">
        <v>1</v>
      </c>
    </row>
    <row r="3808" spans="1:21" x14ac:dyDescent="0.25">
      <c r="A3808" t="s">
        <v>5239</v>
      </c>
      <c r="B3808" t="s">
        <v>5237</v>
      </c>
      <c r="C3808">
        <v>20</v>
      </c>
      <c r="D3808">
        <v>3</v>
      </c>
      <c r="E3808">
        <v>12</v>
      </c>
      <c r="F3808" s="1">
        <v>40988</v>
      </c>
      <c r="G3808" t="s">
        <v>402</v>
      </c>
      <c r="H3808" t="s">
        <v>67</v>
      </c>
      <c r="I3808" t="s">
        <v>68</v>
      </c>
      <c r="J3808" t="s">
        <v>1706</v>
      </c>
      <c r="K3808" t="s">
        <v>25</v>
      </c>
      <c r="L3808" t="s">
        <v>70</v>
      </c>
      <c r="M3808" t="s">
        <v>27</v>
      </c>
      <c r="N3808" t="s">
        <v>56</v>
      </c>
      <c r="O3808" t="s">
        <v>81</v>
      </c>
      <c r="P3808" t="s">
        <v>4687</v>
      </c>
      <c r="Q3808">
        <v>0</v>
      </c>
      <c r="R3808">
        <v>64</v>
      </c>
      <c r="S3808">
        <v>30</v>
      </c>
      <c r="T3808">
        <v>2</v>
      </c>
      <c r="U3808" t="b">
        <v>1</v>
      </c>
    </row>
    <row r="3809" spans="1:21" x14ac:dyDescent="0.25">
      <c r="A3809" t="s">
        <v>5240</v>
      </c>
      <c r="B3809" t="s">
        <v>5241</v>
      </c>
      <c r="C3809">
        <v>20</v>
      </c>
      <c r="D3809">
        <v>3</v>
      </c>
      <c r="E3809">
        <v>13</v>
      </c>
      <c r="F3809" s="1">
        <v>41353</v>
      </c>
      <c r="G3809" t="s">
        <v>3972</v>
      </c>
      <c r="H3809" t="s">
        <v>33</v>
      </c>
      <c r="I3809" t="s">
        <v>1170</v>
      </c>
      <c r="J3809" t="s">
        <v>2646</v>
      </c>
      <c r="K3809" t="s">
        <v>36</v>
      </c>
      <c r="L3809" t="s">
        <v>37</v>
      </c>
      <c r="M3809" t="s">
        <v>38</v>
      </c>
      <c r="N3809" t="s">
        <v>28</v>
      </c>
      <c r="O3809" t="s">
        <v>111</v>
      </c>
      <c r="P3809" t="s">
        <v>1416</v>
      </c>
      <c r="Q3809">
        <v>0</v>
      </c>
      <c r="R3809">
        <v>214</v>
      </c>
      <c r="S3809">
        <v>105</v>
      </c>
      <c r="T3809">
        <v>7</v>
      </c>
      <c r="U3809" t="b">
        <v>1</v>
      </c>
    </row>
    <row r="3810" spans="1:21" x14ac:dyDescent="0.25">
      <c r="A3810" t="s">
        <v>5240</v>
      </c>
      <c r="B3810" t="s">
        <v>5241</v>
      </c>
      <c r="C3810">
        <v>20</v>
      </c>
      <c r="D3810">
        <v>3</v>
      </c>
      <c r="E3810">
        <v>13</v>
      </c>
      <c r="F3810" s="1">
        <v>41353</v>
      </c>
      <c r="G3810" t="s">
        <v>3972</v>
      </c>
      <c r="H3810" t="s">
        <v>33</v>
      </c>
      <c r="I3810" t="s">
        <v>1170</v>
      </c>
      <c r="J3810" t="s">
        <v>2646</v>
      </c>
      <c r="K3810" t="s">
        <v>36</v>
      </c>
      <c r="L3810" t="s">
        <v>37</v>
      </c>
      <c r="M3810" t="s">
        <v>38</v>
      </c>
      <c r="N3810" t="s">
        <v>28</v>
      </c>
      <c r="O3810" t="s">
        <v>54</v>
      </c>
      <c r="P3810" t="s">
        <v>1607</v>
      </c>
      <c r="Q3810">
        <v>0</v>
      </c>
      <c r="R3810">
        <v>1156</v>
      </c>
      <c r="S3810">
        <v>231</v>
      </c>
      <c r="T3810">
        <v>10</v>
      </c>
      <c r="U3810" t="b">
        <v>1</v>
      </c>
    </row>
    <row r="3811" spans="1:21" x14ac:dyDescent="0.25">
      <c r="A3811" t="s">
        <v>5242</v>
      </c>
      <c r="B3811" t="s">
        <v>5241</v>
      </c>
      <c r="C3811">
        <v>20</v>
      </c>
      <c r="D3811">
        <v>3</v>
      </c>
      <c r="E3811">
        <v>13</v>
      </c>
      <c r="F3811" s="1">
        <v>41353</v>
      </c>
      <c r="G3811" t="s">
        <v>2400</v>
      </c>
      <c r="H3811" t="s">
        <v>67</v>
      </c>
      <c r="I3811" t="s">
        <v>68</v>
      </c>
      <c r="J3811" t="s">
        <v>4465</v>
      </c>
      <c r="K3811" t="s">
        <v>25</v>
      </c>
      <c r="L3811" t="s">
        <v>37</v>
      </c>
      <c r="M3811" t="s">
        <v>27</v>
      </c>
      <c r="N3811" t="s">
        <v>28</v>
      </c>
      <c r="O3811" t="s">
        <v>90</v>
      </c>
      <c r="P3811" t="s">
        <v>586</v>
      </c>
      <c r="Q3811">
        <v>0</v>
      </c>
      <c r="R3811">
        <v>2699</v>
      </c>
      <c r="S3811">
        <v>890</v>
      </c>
      <c r="T3811">
        <v>9</v>
      </c>
      <c r="U3811" t="b">
        <v>0</v>
      </c>
    </row>
    <row r="3812" spans="1:21" x14ac:dyDescent="0.25">
      <c r="A3812" t="s">
        <v>5243</v>
      </c>
      <c r="B3812" t="s">
        <v>5241</v>
      </c>
      <c r="C3812">
        <v>20</v>
      </c>
      <c r="D3812">
        <v>3</v>
      </c>
      <c r="E3812">
        <v>13</v>
      </c>
      <c r="F3812" s="1">
        <v>41353</v>
      </c>
      <c r="G3812" t="s">
        <v>4893</v>
      </c>
      <c r="H3812" t="s">
        <v>293</v>
      </c>
      <c r="I3812" t="s">
        <v>964</v>
      </c>
      <c r="J3812" t="s">
        <v>1932</v>
      </c>
      <c r="K3812" t="s">
        <v>36</v>
      </c>
      <c r="L3812" t="s">
        <v>37</v>
      </c>
      <c r="M3812" t="s">
        <v>38</v>
      </c>
      <c r="N3812" t="s">
        <v>28</v>
      </c>
      <c r="O3812" t="s">
        <v>227</v>
      </c>
      <c r="P3812" t="s">
        <v>1617</v>
      </c>
      <c r="Q3812">
        <v>1</v>
      </c>
      <c r="R3812">
        <v>18</v>
      </c>
      <c r="S3812">
        <v>-6</v>
      </c>
      <c r="T3812">
        <v>3</v>
      </c>
      <c r="U3812" t="b">
        <v>1</v>
      </c>
    </row>
    <row r="3813" spans="1:21" x14ac:dyDescent="0.25">
      <c r="A3813" t="s">
        <v>5244</v>
      </c>
      <c r="B3813" t="s">
        <v>5245</v>
      </c>
      <c r="C3813">
        <v>20</v>
      </c>
      <c r="D3813">
        <v>3</v>
      </c>
      <c r="E3813">
        <v>14</v>
      </c>
      <c r="F3813" s="1">
        <v>41718</v>
      </c>
      <c r="G3813" t="s">
        <v>2459</v>
      </c>
      <c r="H3813" t="s">
        <v>61</v>
      </c>
      <c r="I3813" t="s">
        <v>326</v>
      </c>
      <c r="J3813" t="s">
        <v>5246</v>
      </c>
      <c r="K3813" t="s">
        <v>36</v>
      </c>
      <c r="L3813" t="s">
        <v>37</v>
      </c>
      <c r="M3813" t="s">
        <v>98</v>
      </c>
      <c r="N3813" t="s">
        <v>28</v>
      </c>
      <c r="O3813" t="s">
        <v>48</v>
      </c>
      <c r="P3813" t="s">
        <v>2841</v>
      </c>
      <c r="Q3813">
        <v>0</v>
      </c>
      <c r="R3813">
        <v>40</v>
      </c>
      <c r="S3813">
        <v>17</v>
      </c>
      <c r="T3813">
        <v>2</v>
      </c>
      <c r="U3813" t="b">
        <v>0</v>
      </c>
    </row>
    <row r="3814" spans="1:21" x14ac:dyDescent="0.25">
      <c r="A3814" t="s">
        <v>5244</v>
      </c>
      <c r="B3814" t="s">
        <v>5245</v>
      </c>
      <c r="C3814">
        <v>20</v>
      </c>
      <c r="D3814">
        <v>3</v>
      </c>
      <c r="E3814">
        <v>14</v>
      </c>
      <c r="F3814" s="1">
        <v>41718</v>
      </c>
      <c r="G3814" t="s">
        <v>2459</v>
      </c>
      <c r="H3814" t="s">
        <v>61</v>
      </c>
      <c r="I3814" t="s">
        <v>326</v>
      </c>
      <c r="J3814" t="s">
        <v>5246</v>
      </c>
      <c r="K3814" t="s">
        <v>36</v>
      </c>
      <c r="L3814" t="s">
        <v>37</v>
      </c>
      <c r="M3814" t="s">
        <v>98</v>
      </c>
      <c r="N3814" t="s">
        <v>28</v>
      </c>
      <c r="O3814" t="s">
        <v>54</v>
      </c>
      <c r="P3814" t="s">
        <v>1814</v>
      </c>
      <c r="Q3814">
        <v>0</v>
      </c>
      <c r="R3814">
        <v>132</v>
      </c>
      <c r="S3814">
        <v>-10</v>
      </c>
      <c r="T3814">
        <v>3</v>
      </c>
      <c r="U3814" t="b">
        <v>0</v>
      </c>
    </row>
    <row r="3815" spans="1:21" x14ac:dyDescent="0.25">
      <c r="A3815" t="s">
        <v>5247</v>
      </c>
      <c r="B3815" t="s">
        <v>5248</v>
      </c>
      <c r="C3815">
        <v>21</v>
      </c>
      <c r="D3815">
        <v>3</v>
      </c>
      <c r="E3815">
        <v>11</v>
      </c>
      <c r="F3815" s="1">
        <v>40623</v>
      </c>
      <c r="G3815" t="s">
        <v>2684</v>
      </c>
      <c r="H3815" t="s">
        <v>161</v>
      </c>
      <c r="I3815" t="s">
        <v>2206</v>
      </c>
      <c r="J3815" t="s">
        <v>3994</v>
      </c>
      <c r="K3815" t="s">
        <v>25</v>
      </c>
      <c r="L3815" t="s">
        <v>37</v>
      </c>
      <c r="M3815" t="s">
        <v>38</v>
      </c>
      <c r="N3815" t="s">
        <v>71</v>
      </c>
      <c r="O3815" t="s">
        <v>295</v>
      </c>
      <c r="P3815" t="s">
        <v>5249</v>
      </c>
      <c r="Q3815">
        <v>0</v>
      </c>
      <c r="R3815">
        <v>132</v>
      </c>
      <c r="S3815">
        <v>9</v>
      </c>
      <c r="T3815">
        <v>3</v>
      </c>
      <c r="U3815" t="b">
        <v>1</v>
      </c>
    </row>
    <row r="3816" spans="1:21" x14ac:dyDescent="0.25">
      <c r="A3816" t="s">
        <v>5247</v>
      </c>
      <c r="B3816" t="s">
        <v>5248</v>
      </c>
      <c r="C3816">
        <v>21</v>
      </c>
      <c r="D3816">
        <v>3</v>
      </c>
      <c r="E3816">
        <v>11</v>
      </c>
      <c r="F3816" s="1">
        <v>40623</v>
      </c>
      <c r="G3816" t="s">
        <v>2684</v>
      </c>
      <c r="H3816" t="s">
        <v>161</v>
      </c>
      <c r="I3816" t="s">
        <v>2206</v>
      </c>
      <c r="J3816" t="s">
        <v>3994</v>
      </c>
      <c r="K3816" t="s">
        <v>25</v>
      </c>
      <c r="L3816" t="s">
        <v>37</v>
      </c>
      <c r="M3816" t="s">
        <v>38</v>
      </c>
      <c r="N3816" t="s">
        <v>28</v>
      </c>
      <c r="O3816" t="s">
        <v>54</v>
      </c>
      <c r="P3816" t="s">
        <v>697</v>
      </c>
      <c r="Q3816">
        <v>0</v>
      </c>
      <c r="R3816">
        <v>50</v>
      </c>
      <c r="S3816">
        <v>3</v>
      </c>
      <c r="T3816">
        <v>3</v>
      </c>
      <c r="U3816" t="b">
        <v>1</v>
      </c>
    </row>
    <row r="3817" spans="1:21" x14ac:dyDescent="0.25">
      <c r="A3817" t="s">
        <v>5250</v>
      </c>
      <c r="B3817" t="s">
        <v>5248</v>
      </c>
      <c r="C3817">
        <v>21</v>
      </c>
      <c r="D3817">
        <v>3</v>
      </c>
      <c r="E3817">
        <v>11</v>
      </c>
      <c r="F3817" s="1">
        <v>40623</v>
      </c>
      <c r="G3817" t="s">
        <v>1906</v>
      </c>
      <c r="H3817" t="s">
        <v>44</v>
      </c>
      <c r="I3817" t="s">
        <v>1404</v>
      </c>
      <c r="J3817" t="s">
        <v>1405</v>
      </c>
      <c r="K3817" t="s">
        <v>47</v>
      </c>
      <c r="L3817" t="s">
        <v>37</v>
      </c>
      <c r="M3817" t="s">
        <v>27</v>
      </c>
      <c r="N3817" t="s">
        <v>71</v>
      </c>
      <c r="O3817" t="s">
        <v>72</v>
      </c>
      <c r="P3817" t="s">
        <v>1482</v>
      </c>
      <c r="Q3817">
        <v>0</v>
      </c>
      <c r="R3817">
        <v>288</v>
      </c>
      <c r="S3817">
        <v>20</v>
      </c>
      <c r="T3817">
        <v>2</v>
      </c>
      <c r="U3817" t="b">
        <v>1</v>
      </c>
    </row>
    <row r="3818" spans="1:21" x14ac:dyDescent="0.25">
      <c r="A3818" t="s">
        <v>5251</v>
      </c>
      <c r="B3818" t="s">
        <v>5248</v>
      </c>
      <c r="C3818">
        <v>21</v>
      </c>
      <c r="D3818">
        <v>3</v>
      </c>
      <c r="E3818">
        <v>11</v>
      </c>
      <c r="F3818" s="1">
        <v>40623</v>
      </c>
      <c r="G3818" t="s">
        <v>495</v>
      </c>
      <c r="H3818" t="s">
        <v>44</v>
      </c>
      <c r="I3818" t="s">
        <v>178</v>
      </c>
      <c r="J3818" t="s">
        <v>1288</v>
      </c>
      <c r="K3818" t="s">
        <v>47</v>
      </c>
      <c r="L3818" t="s">
        <v>37</v>
      </c>
      <c r="M3818" t="s">
        <v>98</v>
      </c>
      <c r="N3818" t="s">
        <v>28</v>
      </c>
      <c r="O3818" t="s">
        <v>227</v>
      </c>
      <c r="P3818" t="s">
        <v>5252</v>
      </c>
      <c r="Q3818">
        <v>0</v>
      </c>
      <c r="R3818">
        <v>47</v>
      </c>
      <c r="S3818">
        <v>7</v>
      </c>
      <c r="T3818">
        <v>7</v>
      </c>
      <c r="U3818" t="b">
        <v>0</v>
      </c>
    </row>
    <row r="3819" spans="1:21" x14ac:dyDescent="0.25">
      <c r="A3819" t="s">
        <v>5251</v>
      </c>
      <c r="B3819" t="s">
        <v>5248</v>
      </c>
      <c r="C3819">
        <v>21</v>
      </c>
      <c r="D3819">
        <v>3</v>
      </c>
      <c r="E3819">
        <v>11</v>
      </c>
      <c r="F3819" s="1">
        <v>40623</v>
      </c>
      <c r="G3819" t="s">
        <v>495</v>
      </c>
      <c r="H3819" t="s">
        <v>44</v>
      </c>
      <c r="I3819" t="s">
        <v>178</v>
      </c>
      <c r="J3819" t="s">
        <v>1288</v>
      </c>
      <c r="K3819" t="s">
        <v>47</v>
      </c>
      <c r="L3819" t="s">
        <v>37</v>
      </c>
      <c r="M3819" t="s">
        <v>98</v>
      </c>
      <c r="N3819" t="s">
        <v>28</v>
      </c>
      <c r="O3819" t="s">
        <v>183</v>
      </c>
      <c r="P3819" t="s">
        <v>4275</v>
      </c>
      <c r="Q3819">
        <v>0</v>
      </c>
      <c r="R3819">
        <v>105</v>
      </c>
      <c r="S3819">
        <v>42</v>
      </c>
      <c r="T3819">
        <v>3</v>
      </c>
      <c r="U3819" t="b">
        <v>1</v>
      </c>
    </row>
    <row r="3820" spans="1:21" x14ac:dyDescent="0.25">
      <c r="A3820" t="s">
        <v>5251</v>
      </c>
      <c r="B3820" t="s">
        <v>5248</v>
      </c>
      <c r="C3820">
        <v>21</v>
      </c>
      <c r="D3820">
        <v>3</v>
      </c>
      <c r="E3820">
        <v>11</v>
      </c>
      <c r="F3820" s="1">
        <v>40623</v>
      </c>
      <c r="G3820" t="s">
        <v>495</v>
      </c>
      <c r="H3820" t="s">
        <v>44</v>
      </c>
      <c r="I3820" t="s">
        <v>178</v>
      </c>
      <c r="J3820" t="s">
        <v>1288</v>
      </c>
      <c r="K3820" t="s">
        <v>47</v>
      </c>
      <c r="L3820" t="s">
        <v>37</v>
      </c>
      <c r="M3820" t="s">
        <v>98</v>
      </c>
      <c r="N3820" t="s">
        <v>56</v>
      </c>
      <c r="O3820" t="s">
        <v>104</v>
      </c>
      <c r="P3820" t="s">
        <v>1412</v>
      </c>
      <c r="Q3820">
        <v>0</v>
      </c>
      <c r="R3820">
        <v>82</v>
      </c>
      <c r="S3820">
        <v>14</v>
      </c>
      <c r="T3820">
        <v>2</v>
      </c>
      <c r="U3820" t="b">
        <v>0</v>
      </c>
    </row>
    <row r="3821" spans="1:21" x14ac:dyDescent="0.25">
      <c r="A3821" t="s">
        <v>5253</v>
      </c>
      <c r="B3821" t="s">
        <v>5248</v>
      </c>
      <c r="C3821">
        <v>21</v>
      </c>
      <c r="D3821">
        <v>3</v>
      </c>
      <c r="E3821">
        <v>11</v>
      </c>
      <c r="F3821" s="1">
        <v>40623</v>
      </c>
      <c r="G3821" t="s">
        <v>103</v>
      </c>
      <c r="H3821" t="s">
        <v>598</v>
      </c>
      <c r="I3821" t="s">
        <v>599</v>
      </c>
      <c r="J3821" t="s">
        <v>600</v>
      </c>
      <c r="K3821" t="s">
        <v>36</v>
      </c>
      <c r="L3821" t="s">
        <v>70</v>
      </c>
      <c r="M3821" t="s">
        <v>38</v>
      </c>
      <c r="N3821" t="s">
        <v>28</v>
      </c>
      <c r="O3821" t="s">
        <v>48</v>
      </c>
      <c r="P3821" t="s">
        <v>3005</v>
      </c>
      <c r="Q3821">
        <v>0</v>
      </c>
      <c r="R3821">
        <v>26</v>
      </c>
      <c r="S3821">
        <v>0</v>
      </c>
      <c r="T3821">
        <v>2</v>
      </c>
      <c r="U3821" t="b">
        <v>1</v>
      </c>
    </row>
    <row r="3822" spans="1:21" x14ac:dyDescent="0.25">
      <c r="A3822" t="s">
        <v>5254</v>
      </c>
      <c r="B3822" t="s">
        <v>5248</v>
      </c>
      <c r="C3822">
        <v>21</v>
      </c>
      <c r="D3822">
        <v>3</v>
      </c>
      <c r="E3822">
        <v>11</v>
      </c>
      <c r="F3822" s="1">
        <v>40623</v>
      </c>
      <c r="G3822" t="s">
        <v>3109</v>
      </c>
      <c r="H3822" t="s">
        <v>293</v>
      </c>
      <c r="I3822" t="s">
        <v>4607</v>
      </c>
      <c r="J3822" t="s">
        <v>5255</v>
      </c>
      <c r="K3822" t="s">
        <v>36</v>
      </c>
      <c r="L3822" t="s">
        <v>70</v>
      </c>
      <c r="M3822" t="s">
        <v>38</v>
      </c>
      <c r="N3822" t="s">
        <v>56</v>
      </c>
      <c r="O3822" t="s">
        <v>57</v>
      </c>
      <c r="P3822" t="s">
        <v>5256</v>
      </c>
      <c r="Q3822">
        <v>1</v>
      </c>
      <c r="R3822">
        <v>747</v>
      </c>
      <c r="S3822">
        <v>-90</v>
      </c>
      <c r="T3822">
        <v>5</v>
      </c>
      <c r="U3822" t="b">
        <v>0</v>
      </c>
    </row>
    <row r="3823" spans="1:21" x14ac:dyDescent="0.25">
      <c r="A3823" t="s">
        <v>5257</v>
      </c>
      <c r="B3823" t="s">
        <v>5258</v>
      </c>
      <c r="C3823">
        <v>21</v>
      </c>
      <c r="D3823">
        <v>3</v>
      </c>
      <c r="E3823">
        <v>12</v>
      </c>
      <c r="F3823" s="1">
        <v>40989</v>
      </c>
      <c r="G3823" t="s">
        <v>3547</v>
      </c>
      <c r="H3823" t="s">
        <v>44</v>
      </c>
      <c r="I3823" t="s">
        <v>1404</v>
      </c>
      <c r="J3823" t="s">
        <v>1405</v>
      </c>
      <c r="K3823" t="s">
        <v>47</v>
      </c>
      <c r="L3823" t="s">
        <v>70</v>
      </c>
      <c r="M3823" t="s">
        <v>38</v>
      </c>
      <c r="N3823" t="s">
        <v>28</v>
      </c>
      <c r="O3823" t="s">
        <v>54</v>
      </c>
      <c r="P3823" t="s">
        <v>1293</v>
      </c>
      <c r="Q3823">
        <v>0</v>
      </c>
      <c r="R3823">
        <v>42</v>
      </c>
      <c r="S3823">
        <v>-20</v>
      </c>
      <c r="T3823">
        <v>4</v>
      </c>
      <c r="U3823" t="b">
        <v>0</v>
      </c>
    </row>
    <row r="3824" spans="1:21" x14ac:dyDescent="0.25">
      <c r="A3824" t="s">
        <v>5257</v>
      </c>
      <c r="B3824" t="s">
        <v>5258</v>
      </c>
      <c r="C3824">
        <v>21</v>
      </c>
      <c r="D3824">
        <v>3</v>
      </c>
      <c r="E3824">
        <v>12</v>
      </c>
      <c r="F3824" s="1">
        <v>40989</v>
      </c>
      <c r="G3824" t="s">
        <v>3547</v>
      </c>
      <c r="H3824" t="s">
        <v>44</v>
      </c>
      <c r="I3824" t="s">
        <v>1404</v>
      </c>
      <c r="J3824" t="s">
        <v>1405</v>
      </c>
      <c r="K3824" t="s">
        <v>47</v>
      </c>
      <c r="L3824" t="s">
        <v>70</v>
      </c>
      <c r="M3824" t="s">
        <v>38</v>
      </c>
      <c r="N3824" t="s">
        <v>28</v>
      </c>
      <c r="O3824" t="s">
        <v>183</v>
      </c>
      <c r="P3824" t="s">
        <v>3811</v>
      </c>
      <c r="Q3824">
        <v>0</v>
      </c>
      <c r="R3824">
        <v>48</v>
      </c>
      <c r="S3824">
        <v>23</v>
      </c>
      <c r="T3824">
        <v>1</v>
      </c>
      <c r="U3824" t="b">
        <v>0</v>
      </c>
    </row>
    <row r="3825" spans="1:21" x14ac:dyDescent="0.25">
      <c r="A3825" t="s">
        <v>5259</v>
      </c>
      <c r="B3825" t="s">
        <v>5260</v>
      </c>
      <c r="C3825">
        <v>21</v>
      </c>
      <c r="D3825">
        <v>3</v>
      </c>
      <c r="E3825">
        <v>13</v>
      </c>
      <c r="F3825" s="1">
        <v>41354</v>
      </c>
      <c r="G3825" t="s">
        <v>2417</v>
      </c>
      <c r="H3825" t="s">
        <v>120</v>
      </c>
      <c r="I3825" t="s">
        <v>1154</v>
      </c>
      <c r="J3825" t="s">
        <v>1155</v>
      </c>
      <c r="K3825" t="s">
        <v>47</v>
      </c>
      <c r="L3825" t="s">
        <v>37</v>
      </c>
      <c r="M3825" t="s">
        <v>27</v>
      </c>
      <c r="N3825" t="s">
        <v>71</v>
      </c>
      <c r="O3825" t="s">
        <v>72</v>
      </c>
      <c r="P3825" t="s">
        <v>2010</v>
      </c>
      <c r="Q3825">
        <v>0</v>
      </c>
      <c r="R3825">
        <v>585</v>
      </c>
      <c r="S3825">
        <v>88</v>
      </c>
      <c r="T3825">
        <v>4</v>
      </c>
      <c r="U3825" t="b">
        <v>1</v>
      </c>
    </row>
    <row r="3826" spans="1:21" x14ac:dyDescent="0.25">
      <c r="A3826" t="s">
        <v>5259</v>
      </c>
      <c r="B3826" t="s">
        <v>5260</v>
      </c>
      <c r="C3826">
        <v>21</v>
      </c>
      <c r="D3826">
        <v>3</v>
      </c>
      <c r="E3826">
        <v>13</v>
      </c>
      <c r="F3826" s="1">
        <v>41354</v>
      </c>
      <c r="G3826" t="s">
        <v>2417</v>
      </c>
      <c r="H3826" t="s">
        <v>120</v>
      </c>
      <c r="I3826" t="s">
        <v>1154</v>
      </c>
      <c r="J3826" t="s">
        <v>1155</v>
      </c>
      <c r="K3826" t="s">
        <v>47</v>
      </c>
      <c r="L3826" t="s">
        <v>37</v>
      </c>
      <c r="M3826" t="s">
        <v>27</v>
      </c>
      <c r="N3826" t="s">
        <v>28</v>
      </c>
      <c r="O3826" t="s">
        <v>48</v>
      </c>
      <c r="P3826" t="s">
        <v>987</v>
      </c>
      <c r="Q3826">
        <v>0</v>
      </c>
      <c r="R3826">
        <v>77</v>
      </c>
      <c r="S3826">
        <v>17</v>
      </c>
      <c r="T3826">
        <v>4</v>
      </c>
      <c r="U3826" t="b">
        <v>0</v>
      </c>
    </row>
    <row r="3827" spans="1:21" x14ac:dyDescent="0.25">
      <c r="A3827" t="s">
        <v>5259</v>
      </c>
      <c r="B3827" t="s">
        <v>5260</v>
      </c>
      <c r="C3827">
        <v>21</v>
      </c>
      <c r="D3827">
        <v>3</v>
      </c>
      <c r="E3827">
        <v>13</v>
      </c>
      <c r="F3827" s="1">
        <v>41354</v>
      </c>
      <c r="G3827" t="s">
        <v>2417</v>
      </c>
      <c r="H3827" t="s">
        <v>120</v>
      </c>
      <c r="I3827" t="s">
        <v>1154</v>
      </c>
      <c r="J3827" t="s">
        <v>1155</v>
      </c>
      <c r="K3827" t="s">
        <v>47</v>
      </c>
      <c r="L3827" t="s">
        <v>37</v>
      </c>
      <c r="M3827" t="s">
        <v>27</v>
      </c>
      <c r="N3827" t="s">
        <v>28</v>
      </c>
      <c r="O3827" t="s">
        <v>48</v>
      </c>
      <c r="P3827" t="s">
        <v>3600</v>
      </c>
      <c r="Q3827">
        <v>0</v>
      </c>
      <c r="R3827">
        <v>40</v>
      </c>
      <c r="S3827">
        <v>10</v>
      </c>
      <c r="T3827">
        <v>2</v>
      </c>
      <c r="U3827" t="b">
        <v>0</v>
      </c>
    </row>
    <row r="3828" spans="1:21" x14ac:dyDescent="0.25">
      <c r="A3828" t="s">
        <v>5259</v>
      </c>
      <c r="B3828" t="s">
        <v>5260</v>
      </c>
      <c r="C3828">
        <v>21</v>
      </c>
      <c r="D3828">
        <v>3</v>
      </c>
      <c r="E3828">
        <v>13</v>
      </c>
      <c r="F3828" s="1">
        <v>41354</v>
      </c>
      <c r="G3828" t="s">
        <v>2417</v>
      </c>
      <c r="H3828" t="s">
        <v>120</v>
      </c>
      <c r="I3828" t="s">
        <v>1154</v>
      </c>
      <c r="J3828" t="s">
        <v>1155</v>
      </c>
      <c r="K3828" t="s">
        <v>47</v>
      </c>
      <c r="L3828" t="s">
        <v>37</v>
      </c>
      <c r="M3828" t="s">
        <v>27</v>
      </c>
      <c r="N3828" t="s">
        <v>28</v>
      </c>
      <c r="O3828" t="s">
        <v>151</v>
      </c>
      <c r="P3828" t="s">
        <v>2298</v>
      </c>
      <c r="Q3828">
        <v>0</v>
      </c>
      <c r="R3828">
        <v>30</v>
      </c>
      <c r="S3828">
        <v>12</v>
      </c>
      <c r="T3828">
        <v>2</v>
      </c>
      <c r="U3828" t="b">
        <v>0</v>
      </c>
    </row>
    <row r="3829" spans="1:21" x14ac:dyDescent="0.25">
      <c r="A3829" t="s">
        <v>5259</v>
      </c>
      <c r="B3829" t="s">
        <v>5260</v>
      </c>
      <c r="C3829">
        <v>21</v>
      </c>
      <c r="D3829">
        <v>3</v>
      </c>
      <c r="E3829">
        <v>13</v>
      </c>
      <c r="F3829" s="1">
        <v>41354</v>
      </c>
      <c r="G3829" t="s">
        <v>2417</v>
      </c>
      <c r="H3829" t="s">
        <v>120</v>
      </c>
      <c r="I3829" t="s">
        <v>1154</v>
      </c>
      <c r="J3829" t="s">
        <v>1155</v>
      </c>
      <c r="K3829" t="s">
        <v>47</v>
      </c>
      <c r="L3829" t="s">
        <v>37</v>
      </c>
      <c r="M3829" t="s">
        <v>27</v>
      </c>
      <c r="N3829" t="s">
        <v>28</v>
      </c>
      <c r="O3829" t="s">
        <v>29</v>
      </c>
      <c r="P3829" t="s">
        <v>260</v>
      </c>
      <c r="Q3829">
        <v>0</v>
      </c>
      <c r="R3829">
        <v>74</v>
      </c>
      <c r="S3829">
        <v>4</v>
      </c>
      <c r="T3829">
        <v>4</v>
      </c>
      <c r="U3829" t="b">
        <v>1</v>
      </c>
    </row>
    <row r="3830" spans="1:21" x14ac:dyDescent="0.25">
      <c r="A3830" t="s">
        <v>5261</v>
      </c>
      <c r="B3830" t="s">
        <v>5260</v>
      </c>
      <c r="C3830">
        <v>21</v>
      </c>
      <c r="D3830">
        <v>3</v>
      </c>
      <c r="E3830">
        <v>13</v>
      </c>
      <c r="F3830" s="1">
        <v>41354</v>
      </c>
      <c r="G3830" t="s">
        <v>871</v>
      </c>
      <c r="H3830" t="s">
        <v>293</v>
      </c>
      <c r="I3830" t="s">
        <v>714</v>
      </c>
      <c r="J3830" t="s">
        <v>715</v>
      </c>
      <c r="K3830" t="s">
        <v>36</v>
      </c>
      <c r="L3830" t="s">
        <v>37</v>
      </c>
      <c r="M3830" t="s">
        <v>38</v>
      </c>
      <c r="N3830" t="s">
        <v>28</v>
      </c>
      <c r="O3830" t="s">
        <v>111</v>
      </c>
      <c r="P3830" t="s">
        <v>1738</v>
      </c>
      <c r="Q3830">
        <v>1</v>
      </c>
      <c r="R3830">
        <v>28</v>
      </c>
      <c r="S3830">
        <v>-1</v>
      </c>
      <c r="T3830">
        <v>3</v>
      </c>
      <c r="U3830" t="b">
        <v>0</v>
      </c>
    </row>
    <row r="3831" spans="1:21" x14ac:dyDescent="0.25">
      <c r="A3831" t="s">
        <v>5262</v>
      </c>
      <c r="B3831" t="s">
        <v>5263</v>
      </c>
      <c r="C3831">
        <v>21</v>
      </c>
      <c r="D3831">
        <v>3</v>
      </c>
      <c r="E3831">
        <v>14</v>
      </c>
      <c r="F3831" s="1">
        <v>41719</v>
      </c>
      <c r="G3831" t="s">
        <v>1160</v>
      </c>
      <c r="H3831" t="s">
        <v>61</v>
      </c>
      <c r="I3831" t="s">
        <v>108</v>
      </c>
      <c r="J3831" t="s">
        <v>1967</v>
      </c>
      <c r="K3831" t="s">
        <v>36</v>
      </c>
      <c r="L3831" t="s">
        <v>26</v>
      </c>
      <c r="M3831" t="s">
        <v>27</v>
      </c>
      <c r="N3831" t="s">
        <v>28</v>
      </c>
      <c r="O3831" t="s">
        <v>48</v>
      </c>
      <c r="P3831" t="s">
        <v>2878</v>
      </c>
      <c r="Q3831">
        <v>0</v>
      </c>
      <c r="R3831">
        <v>199</v>
      </c>
      <c r="S3831">
        <v>0</v>
      </c>
      <c r="T3831">
        <v>4</v>
      </c>
      <c r="U3831" t="b">
        <v>0</v>
      </c>
    </row>
    <row r="3832" spans="1:21" x14ac:dyDescent="0.25">
      <c r="A3832" t="s">
        <v>5262</v>
      </c>
      <c r="B3832" t="s">
        <v>5263</v>
      </c>
      <c r="C3832">
        <v>21</v>
      </c>
      <c r="D3832">
        <v>3</v>
      </c>
      <c r="E3832">
        <v>14</v>
      </c>
      <c r="F3832" s="1">
        <v>41719</v>
      </c>
      <c r="G3832" t="s">
        <v>1160</v>
      </c>
      <c r="H3832" t="s">
        <v>61</v>
      </c>
      <c r="I3832" t="s">
        <v>108</v>
      </c>
      <c r="J3832" t="s">
        <v>1967</v>
      </c>
      <c r="K3832" t="s">
        <v>36</v>
      </c>
      <c r="L3832" t="s">
        <v>26</v>
      </c>
      <c r="M3832" t="s">
        <v>27</v>
      </c>
      <c r="N3832" t="s">
        <v>28</v>
      </c>
      <c r="O3832" t="s">
        <v>54</v>
      </c>
      <c r="P3832" t="s">
        <v>595</v>
      </c>
      <c r="Q3832">
        <v>0</v>
      </c>
      <c r="R3832">
        <v>89</v>
      </c>
      <c r="S3832">
        <v>6</v>
      </c>
      <c r="T3832">
        <v>5</v>
      </c>
      <c r="U3832" t="b">
        <v>1</v>
      </c>
    </row>
    <row r="3833" spans="1:21" x14ac:dyDescent="0.25">
      <c r="A3833" t="s">
        <v>5264</v>
      </c>
      <c r="B3833" t="s">
        <v>5263</v>
      </c>
      <c r="C3833">
        <v>21</v>
      </c>
      <c r="D3833">
        <v>3</v>
      </c>
      <c r="E3833">
        <v>14</v>
      </c>
      <c r="F3833" s="1">
        <v>41719</v>
      </c>
      <c r="G3833" t="s">
        <v>2455</v>
      </c>
      <c r="H3833" t="s">
        <v>61</v>
      </c>
      <c r="I3833" t="s">
        <v>108</v>
      </c>
      <c r="J3833" t="s">
        <v>3839</v>
      </c>
      <c r="K3833" t="s">
        <v>36</v>
      </c>
      <c r="L3833" t="s">
        <v>37</v>
      </c>
      <c r="M3833" t="s">
        <v>27</v>
      </c>
      <c r="N3833" t="s">
        <v>56</v>
      </c>
      <c r="O3833" t="s">
        <v>57</v>
      </c>
      <c r="P3833" t="s">
        <v>5265</v>
      </c>
      <c r="Q3833">
        <v>0</v>
      </c>
      <c r="R3833">
        <v>135</v>
      </c>
      <c r="S3833">
        <v>36</v>
      </c>
      <c r="T3833">
        <v>2</v>
      </c>
      <c r="U3833" t="b">
        <v>1</v>
      </c>
    </row>
    <row r="3834" spans="1:21" x14ac:dyDescent="0.25">
      <c r="A3834" t="s">
        <v>5266</v>
      </c>
      <c r="B3834" t="s">
        <v>5263</v>
      </c>
      <c r="C3834">
        <v>21</v>
      </c>
      <c r="D3834">
        <v>3</v>
      </c>
      <c r="E3834">
        <v>14</v>
      </c>
      <c r="F3834" s="1">
        <v>41719</v>
      </c>
      <c r="G3834" t="s">
        <v>2609</v>
      </c>
      <c r="H3834" t="s">
        <v>33</v>
      </c>
      <c r="I3834" t="s">
        <v>34</v>
      </c>
      <c r="J3834" t="s">
        <v>2790</v>
      </c>
      <c r="K3834" t="s">
        <v>36</v>
      </c>
      <c r="L3834" t="s">
        <v>37</v>
      </c>
      <c r="M3834" t="s">
        <v>38</v>
      </c>
      <c r="N3834" t="s">
        <v>71</v>
      </c>
      <c r="O3834" t="s">
        <v>295</v>
      </c>
      <c r="P3834" t="s">
        <v>5267</v>
      </c>
      <c r="Q3834">
        <v>0</v>
      </c>
      <c r="R3834">
        <v>35</v>
      </c>
      <c r="S3834">
        <v>18</v>
      </c>
      <c r="T3834">
        <v>2</v>
      </c>
      <c r="U3834" t="b">
        <v>0</v>
      </c>
    </row>
    <row r="3835" spans="1:21" x14ac:dyDescent="0.25">
      <c r="A3835" t="s">
        <v>5268</v>
      </c>
      <c r="B3835" t="s">
        <v>5263</v>
      </c>
      <c r="C3835">
        <v>21</v>
      </c>
      <c r="D3835">
        <v>3</v>
      </c>
      <c r="E3835">
        <v>14</v>
      </c>
      <c r="F3835" s="1">
        <v>41719</v>
      </c>
      <c r="G3835" t="s">
        <v>1832</v>
      </c>
      <c r="H3835" t="s">
        <v>33</v>
      </c>
      <c r="I3835" t="s">
        <v>34</v>
      </c>
      <c r="J3835" t="s">
        <v>2354</v>
      </c>
      <c r="K3835" t="s">
        <v>36</v>
      </c>
      <c r="L3835" t="s">
        <v>26</v>
      </c>
      <c r="M3835" t="s">
        <v>38</v>
      </c>
      <c r="N3835" t="s">
        <v>71</v>
      </c>
      <c r="O3835" t="s">
        <v>74</v>
      </c>
      <c r="P3835" t="s">
        <v>1744</v>
      </c>
      <c r="Q3835">
        <v>0</v>
      </c>
      <c r="R3835">
        <v>2093</v>
      </c>
      <c r="S3835">
        <v>721</v>
      </c>
      <c r="T3835">
        <v>5</v>
      </c>
      <c r="U3835" t="b">
        <v>1</v>
      </c>
    </row>
    <row r="3836" spans="1:21" x14ac:dyDescent="0.25">
      <c r="A3836" t="s">
        <v>5269</v>
      </c>
      <c r="B3836" t="s">
        <v>5270</v>
      </c>
      <c r="C3836">
        <v>22</v>
      </c>
      <c r="D3836">
        <v>3</v>
      </c>
      <c r="E3836">
        <v>11</v>
      </c>
      <c r="F3836" s="1">
        <v>40624</v>
      </c>
      <c r="G3836" t="s">
        <v>5271</v>
      </c>
      <c r="H3836" t="s">
        <v>33</v>
      </c>
      <c r="I3836" t="s">
        <v>266</v>
      </c>
      <c r="J3836" t="s">
        <v>289</v>
      </c>
      <c r="K3836" t="s">
        <v>36</v>
      </c>
      <c r="L3836" t="s">
        <v>37</v>
      </c>
      <c r="M3836" t="s">
        <v>27</v>
      </c>
      <c r="N3836" t="s">
        <v>28</v>
      </c>
      <c r="O3836" t="s">
        <v>39</v>
      </c>
      <c r="P3836" t="s">
        <v>565</v>
      </c>
      <c r="Q3836">
        <v>0</v>
      </c>
      <c r="R3836">
        <v>40</v>
      </c>
      <c r="S3836">
        <v>16</v>
      </c>
      <c r="T3836">
        <v>3</v>
      </c>
      <c r="U3836" t="b">
        <v>1</v>
      </c>
    </row>
    <row r="3837" spans="1:21" x14ac:dyDescent="0.25">
      <c r="A3837" t="s">
        <v>5269</v>
      </c>
      <c r="B3837" t="s">
        <v>5270</v>
      </c>
      <c r="C3837">
        <v>22</v>
      </c>
      <c r="D3837">
        <v>3</v>
      </c>
      <c r="E3837">
        <v>11</v>
      </c>
      <c r="F3837" s="1">
        <v>40624</v>
      </c>
      <c r="G3837" t="s">
        <v>5271</v>
      </c>
      <c r="H3837" t="s">
        <v>33</v>
      </c>
      <c r="I3837" t="s">
        <v>266</v>
      </c>
      <c r="J3837" t="s">
        <v>289</v>
      </c>
      <c r="K3837" t="s">
        <v>36</v>
      </c>
      <c r="L3837" t="s">
        <v>37</v>
      </c>
      <c r="M3837" t="s">
        <v>27</v>
      </c>
      <c r="N3837" t="s">
        <v>28</v>
      </c>
      <c r="O3837" t="s">
        <v>29</v>
      </c>
      <c r="P3837" t="s">
        <v>4218</v>
      </c>
      <c r="Q3837">
        <v>0</v>
      </c>
      <c r="R3837">
        <v>90</v>
      </c>
      <c r="S3837">
        <v>27</v>
      </c>
      <c r="T3837">
        <v>2</v>
      </c>
      <c r="U3837" t="b">
        <v>1</v>
      </c>
    </row>
    <row r="3838" spans="1:21" x14ac:dyDescent="0.25">
      <c r="A3838" t="s">
        <v>5272</v>
      </c>
      <c r="B3838" t="s">
        <v>5273</v>
      </c>
      <c r="C3838">
        <v>22</v>
      </c>
      <c r="D3838">
        <v>3</v>
      </c>
      <c r="E3838">
        <v>12</v>
      </c>
      <c r="F3838" s="1">
        <v>40990</v>
      </c>
      <c r="G3838" t="s">
        <v>384</v>
      </c>
      <c r="H3838" t="s">
        <v>293</v>
      </c>
      <c r="I3838" t="s">
        <v>1276</v>
      </c>
      <c r="J3838" t="s">
        <v>1276</v>
      </c>
      <c r="K3838" t="s">
        <v>36</v>
      </c>
      <c r="L3838" t="s">
        <v>37</v>
      </c>
      <c r="M3838" t="s">
        <v>38</v>
      </c>
      <c r="N3838" t="s">
        <v>71</v>
      </c>
      <c r="O3838" t="s">
        <v>74</v>
      </c>
      <c r="P3838" t="s">
        <v>404</v>
      </c>
      <c r="Q3838">
        <v>1</v>
      </c>
      <c r="R3838">
        <v>399</v>
      </c>
      <c r="S3838">
        <v>-263</v>
      </c>
      <c r="T3838">
        <v>10</v>
      </c>
      <c r="U3838" t="b">
        <v>1</v>
      </c>
    </row>
    <row r="3839" spans="1:21" x14ac:dyDescent="0.25">
      <c r="A3839" t="s">
        <v>5274</v>
      </c>
      <c r="B3839" t="s">
        <v>5273</v>
      </c>
      <c r="C3839">
        <v>22</v>
      </c>
      <c r="D3839">
        <v>3</v>
      </c>
      <c r="E3839">
        <v>12</v>
      </c>
      <c r="F3839" s="1">
        <v>40990</v>
      </c>
      <c r="G3839" t="s">
        <v>910</v>
      </c>
      <c r="H3839" t="s">
        <v>67</v>
      </c>
      <c r="I3839" t="s">
        <v>2143</v>
      </c>
      <c r="J3839" t="s">
        <v>3469</v>
      </c>
      <c r="K3839" t="s">
        <v>25</v>
      </c>
      <c r="L3839" t="s">
        <v>26</v>
      </c>
      <c r="M3839" t="s">
        <v>27</v>
      </c>
      <c r="N3839" t="s">
        <v>56</v>
      </c>
      <c r="O3839" t="s">
        <v>81</v>
      </c>
      <c r="P3839" t="s">
        <v>1604</v>
      </c>
      <c r="Q3839">
        <v>0</v>
      </c>
      <c r="R3839">
        <v>129</v>
      </c>
      <c r="S3839">
        <v>46</v>
      </c>
      <c r="T3839">
        <v>3</v>
      </c>
      <c r="U3839" t="b">
        <v>0</v>
      </c>
    </row>
    <row r="3840" spans="1:21" x14ac:dyDescent="0.25">
      <c r="A3840" t="s">
        <v>5275</v>
      </c>
      <c r="B3840" t="s">
        <v>5273</v>
      </c>
      <c r="C3840">
        <v>22</v>
      </c>
      <c r="D3840">
        <v>3</v>
      </c>
      <c r="E3840">
        <v>12</v>
      </c>
      <c r="F3840" s="1">
        <v>40990</v>
      </c>
      <c r="G3840" t="s">
        <v>1486</v>
      </c>
      <c r="H3840" t="s">
        <v>33</v>
      </c>
      <c r="I3840" t="s">
        <v>34</v>
      </c>
      <c r="J3840" t="s">
        <v>52</v>
      </c>
      <c r="K3840" t="s">
        <v>36</v>
      </c>
      <c r="L3840" t="s">
        <v>70</v>
      </c>
      <c r="M3840" t="s">
        <v>268</v>
      </c>
      <c r="N3840" t="s">
        <v>28</v>
      </c>
      <c r="O3840" t="s">
        <v>48</v>
      </c>
      <c r="P3840" t="s">
        <v>382</v>
      </c>
      <c r="Q3840">
        <v>0</v>
      </c>
      <c r="R3840">
        <v>242</v>
      </c>
      <c r="S3840">
        <v>39</v>
      </c>
      <c r="T3840">
        <v>8</v>
      </c>
      <c r="U3840" t="b">
        <v>1</v>
      </c>
    </row>
    <row r="3841" spans="1:21" x14ac:dyDescent="0.25">
      <c r="A3841" t="s">
        <v>5276</v>
      </c>
      <c r="B3841" t="s">
        <v>5273</v>
      </c>
      <c r="C3841">
        <v>22</v>
      </c>
      <c r="D3841">
        <v>3</v>
      </c>
      <c r="E3841">
        <v>12</v>
      </c>
      <c r="F3841" s="1">
        <v>40990</v>
      </c>
      <c r="G3841" t="s">
        <v>2558</v>
      </c>
      <c r="H3841" t="s">
        <v>33</v>
      </c>
      <c r="I3841" t="s">
        <v>266</v>
      </c>
      <c r="J3841" t="s">
        <v>331</v>
      </c>
      <c r="K3841" t="s">
        <v>36</v>
      </c>
      <c r="L3841" t="s">
        <v>37</v>
      </c>
      <c r="M3841" t="s">
        <v>38</v>
      </c>
      <c r="N3841" t="s">
        <v>28</v>
      </c>
      <c r="O3841" t="s">
        <v>48</v>
      </c>
      <c r="P3841" t="s">
        <v>64</v>
      </c>
      <c r="Q3841">
        <v>0</v>
      </c>
      <c r="R3841">
        <v>27</v>
      </c>
      <c r="S3841">
        <v>7</v>
      </c>
      <c r="T3841">
        <v>1</v>
      </c>
      <c r="U3841" t="b">
        <v>1</v>
      </c>
    </row>
    <row r="3842" spans="1:21" x14ac:dyDescent="0.25">
      <c r="A3842" t="s">
        <v>5276</v>
      </c>
      <c r="B3842" t="s">
        <v>5273</v>
      </c>
      <c r="C3842">
        <v>22</v>
      </c>
      <c r="D3842">
        <v>3</v>
      </c>
      <c r="E3842">
        <v>12</v>
      </c>
      <c r="F3842" s="1">
        <v>40990</v>
      </c>
      <c r="G3842" t="s">
        <v>2558</v>
      </c>
      <c r="H3842" t="s">
        <v>33</v>
      </c>
      <c r="I3842" t="s">
        <v>266</v>
      </c>
      <c r="J3842" t="s">
        <v>331</v>
      </c>
      <c r="K3842" t="s">
        <v>36</v>
      </c>
      <c r="L3842" t="s">
        <v>37</v>
      </c>
      <c r="M3842" t="s">
        <v>38</v>
      </c>
      <c r="N3842" t="s">
        <v>28</v>
      </c>
      <c r="O3842" t="s">
        <v>54</v>
      </c>
      <c r="P3842" t="s">
        <v>1211</v>
      </c>
      <c r="Q3842">
        <v>0</v>
      </c>
      <c r="R3842">
        <v>109</v>
      </c>
      <c r="S3842">
        <v>-6</v>
      </c>
      <c r="T3842">
        <v>6</v>
      </c>
      <c r="U3842" t="b">
        <v>1</v>
      </c>
    </row>
    <row r="3843" spans="1:21" x14ac:dyDescent="0.25">
      <c r="A3843" t="s">
        <v>5277</v>
      </c>
      <c r="B3843" t="s">
        <v>5278</v>
      </c>
      <c r="C3843">
        <v>22</v>
      </c>
      <c r="D3843">
        <v>3</v>
      </c>
      <c r="E3843">
        <v>13</v>
      </c>
      <c r="F3843" s="1">
        <v>41355</v>
      </c>
      <c r="G3843" t="s">
        <v>889</v>
      </c>
      <c r="H3843" t="s">
        <v>293</v>
      </c>
      <c r="I3843" t="s">
        <v>1276</v>
      </c>
      <c r="J3843" t="s">
        <v>3586</v>
      </c>
      <c r="K3843" t="s">
        <v>36</v>
      </c>
      <c r="L3843" t="s">
        <v>26</v>
      </c>
      <c r="M3843" t="s">
        <v>38</v>
      </c>
      <c r="N3843" t="s">
        <v>28</v>
      </c>
      <c r="O3843" t="s">
        <v>48</v>
      </c>
      <c r="P3843" t="s">
        <v>925</v>
      </c>
      <c r="Q3843">
        <v>1</v>
      </c>
      <c r="R3843">
        <v>56</v>
      </c>
      <c r="S3843">
        <v>-44</v>
      </c>
      <c r="T3843">
        <v>4</v>
      </c>
      <c r="U3843" t="b">
        <v>0</v>
      </c>
    </row>
    <row r="3844" spans="1:21" x14ac:dyDescent="0.25">
      <c r="A3844" t="s">
        <v>5279</v>
      </c>
      <c r="B3844" t="s">
        <v>5278</v>
      </c>
      <c r="C3844">
        <v>22</v>
      </c>
      <c r="D3844">
        <v>3</v>
      </c>
      <c r="E3844">
        <v>13</v>
      </c>
      <c r="F3844" s="1">
        <v>41355</v>
      </c>
      <c r="G3844" t="s">
        <v>1906</v>
      </c>
      <c r="H3844" t="s">
        <v>33</v>
      </c>
      <c r="I3844" t="s">
        <v>347</v>
      </c>
      <c r="J3844" t="s">
        <v>347</v>
      </c>
      <c r="K3844" t="s">
        <v>36</v>
      </c>
      <c r="L3844" t="s">
        <v>37</v>
      </c>
      <c r="M3844" t="s">
        <v>38</v>
      </c>
      <c r="N3844" t="s">
        <v>56</v>
      </c>
      <c r="O3844" t="s">
        <v>104</v>
      </c>
      <c r="P3844" t="s">
        <v>2228</v>
      </c>
      <c r="Q3844">
        <v>0</v>
      </c>
      <c r="R3844">
        <v>279</v>
      </c>
      <c r="S3844">
        <v>70</v>
      </c>
      <c r="T3844">
        <v>2</v>
      </c>
      <c r="U3844" t="b">
        <v>0</v>
      </c>
    </row>
    <row r="3845" spans="1:21" x14ac:dyDescent="0.25">
      <c r="A3845" t="s">
        <v>5280</v>
      </c>
      <c r="B3845" t="s">
        <v>5278</v>
      </c>
      <c r="C3845">
        <v>22</v>
      </c>
      <c r="D3845">
        <v>3</v>
      </c>
      <c r="E3845">
        <v>13</v>
      </c>
      <c r="F3845" s="1">
        <v>41355</v>
      </c>
      <c r="G3845" t="s">
        <v>258</v>
      </c>
      <c r="H3845" t="s">
        <v>33</v>
      </c>
      <c r="I3845" t="s">
        <v>266</v>
      </c>
      <c r="J3845" t="s">
        <v>331</v>
      </c>
      <c r="K3845" t="s">
        <v>36</v>
      </c>
      <c r="L3845" t="s">
        <v>37</v>
      </c>
      <c r="M3845" t="s">
        <v>38</v>
      </c>
      <c r="N3845" t="s">
        <v>56</v>
      </c>
      <c r="O3845" t="s">
        <v>81</v>
      </c>
      <c r="P3845" t="s">
        <v>698</v>
      </c>
      <c r="Q3845">
        <v>0</v>
      </c>
      <c r="R3845">
        <v>246</v>
      </c>
      <c r="S3845">
        <v>74</v>
      </c>
      <c r="T3845">
        <v>8</v>
      </c>
      <c r="U3845" t="b">
        <v>0</v>
      </c>
    </row>
    <row r="3846" spans="1:21" x14ac:dyDescent="0.25">
      <c r="A3846" t="s">
        <v>5281</v>
      </c>
      <c r="B3846" t="s">
        <v>5282</v>
      </c>
      <c r="C3846">
        <v>22</v>
      </c>
      <c r="D3846">
        <v>3</v>
      </c>
      <c r="E3846">
        <v>14</v>
      </c>
      <c r="F3846" s="1">
        <v>41720</v>
      </c>
      <c r="G3846" t="s">
        <v>603</v>
      </c>
      <c r="H3846" t="s">
        <v>33</v>
      </c>
      <c r="I3846" t="s">
        <v>372</v>
      </c>
      <c r="J3846" t="s">
        <v>959</v>
      </c>
      <c r="K3846" t="s">
        <v>36</v>
      </c>
      <c r="L3846" t="s">
        <v>37</v>
      </c>
      <c r="M3846" t="s">
        <v>27</v>
      </c>
      <c r="N3846" t="s">
        <v>28</v>
      </c>
      <c r="O3846" t="s">
        <v>111</v>
      </c>
      <c r="P3846" t="s">
        <v>1687</v>
      </c>
      <c r="Q3846">
        <v>0</v>
      </c>
      <c r="R3846">
        <v>105</v>
      </c>
      <c r="S3846">
        <v>33</v>
      </c>
      <c r="T3846">
        <v>5</v>
      </c>
      <c r="U3846" t="b">
        <v>0</v>
      </c>
    </row>
    <row r="3847" spans="1:21" x14ac:dyDescent="0.25">
      <c r="A3847" t="s">
        <v>5283</v>
      </c>
      <c r="B3847" t="s">
        <v>5284</v>
      </c>
      <c r="C3847">
        <v>23</v>
      </c>
      <c r="D3847">
        <v>3</v>
      </c>
      <c r="E3847">
        <v>11</v>
      </c>
      <c r="F3847" s="1">
        <v>40625</v>
      </c>
      <c r="G3847" t="s">
        <v>119</v>
      </c>
      <c r="H3847" t="s">
        <v>33</v>
      </c>
      <c r="I3847" t="s">
        <v>630</v>
      </c>
      <c r="J3847" t="s">
        <v>5285</v>
      </c>
      <c r="K3847" t="s">
        <v>36</v>
      </c>
      <c r="L3847" t="s">
        <v>26</v>
      </c>
      <c r="M3847" t="s">
        <v>38</v>
      </c>
      <c r="N3847" t="s">
        <v>71</v>
      </c>
      <c r="O3847" t="s">
        <v>295</v>
      </c>
      <c r="P3847" t="s">
        <v>4023</v>
      </c>
      <c r="Q3847">
        <v>0</v>
      </c>
      <c r="R3847">
        <v>770</v>
      </c>
      <c r="S3847">
        <v>85</v>
      </c>
      <c r="T3847">
        <v>7</v>
      </c>
      <c r="U3847" t="b">
        <v>0</v>
      </c>
    </row>
    <row r="3848" spans="1:21" x14ac:dyDescent="0.25">
      <c r="A3848" t="s">
        <v>5283</v>
      </c>
      <c r="B3848" t="s">
        <v>5284</v>
      </c>
      <c r="C3848">
        <v>23</v>
      </c>
      <c r="D3848">
        <v>3</v>
      </c>
      <c r="E3848">
        <v>11</v>
      </c>
      <c r="F3848" s="1">
        <v>40625</v>
      </c>
      <c r="G3848" t="s">
        <v>119</v>
      </c>
      <c r="H3848" t="s">
        <v>33</v>
      </c>
      <c r="I3848" t="s">
        <v>630</v>
      </c>
      <c r="J3848" t="s">
        <v>5285</v>
      </c>
      <c r="K3848" t="s">
        <v>36</v>
      </c>
      <c r="L3848" t="s">
        <v>26</v>
      </c>
      <c r="M3848" t="s">
        <v>38</v>
      </c>
      <c r="N3848" t="s">
        <v>28</v>
      </c>
      <c r="O3848" t="s">
        <v>29</v>
      </c>
      <c r="P3848" t="s">
        <v>2634</v>
      </c>
      <c r="Q3848">
        <v>0</v>
      </c>
      <c r="R3848">
        <v>193</v>
      </c>
      <c r="S3848">
        <v>8</v>
      </c>
      <c r="T3848">
        <v>4</v>
      </c>
      <c r="U3848" t="b">
        <v>0</v>
      </c>
    </row>
    <row r="3849" spans="1:21" x14ac:dyDescent="0.25">
      <c r="A3849" t="s">
        <v>5286</v>
      </c>
      <c r="B3849" t="s">
        <v>5287</v>
      </c>
      <c r="C3849">
        <v>23</v>
      </c>
      <c r="D3849">
        <v>3</v>
      </c>
      <c r="E3849">
        <v>12</v>
      </c>
      <c r="F3849" s="1">
        <v>40991</v>
      </c>
      <c r="G3849" t="s">
        <v>1740</v>
      </c>
      <c r="H3849" t="s">
        <v>120</v>
      </c>
      <c r="I3849" t="s">
        <v>446</v>
      </c>
      <c r="J3849" t="s">
        <v>3907</v>
      </c>
      <c r="K3849" t="s">
        <v>47</v>
      </c>
      <c r="L3849" t="s">
        <v>26</v>
      </c>
      <c r="M3849" t="s">
        <v>27</v>
      </c>
      <c r="N3849" t="s">
        <v>28</v>
      </c>
      <c r="O3849" t="s">
        <v>29</v>
      </c>
      <c r="P3849" t="s">
        <v>2535</v>
      </c>
      <c r="Q3849">
        <v>0</v>
      </c>
      <c r="R3849">
        <v>56</v>
      </c>
      <c r="S3849">
        <v>27</v>
      </c>
      <c r="T3849">
        <v>2</v>
      </c>
      <c r="U3849" t="b">
        <v>0</v>
      </c>
    </row>
    <row r="3850" spans="1:21" x14ac:dyDescent="0.25">
      <c r="A3850" t="s">
        <v>5288</v>
      </c>
      <c r="B3850" t="s">
        <v>5287</v>
      </c>
      <c r="C3850">
        <v>23</v>
      </c>
      <c r="D3850">
        <v>3</v>
      </c>
      <c r="E3850">
        <v>12</v>
      </c>
      <c r="F3850" s="1">
        <v>40991</v>
      </c>
      <c r="G3850" t="s">
        <v>3547</v>
      </c>
      <c r="H3850" t="s">
        <v>33</v>
      </c>
      <c r="I3850" t="s">
        <v>34</v>
      </c>
      <c r="J3850" t="s">
        <v>2855</v>
      </c>
      <c r="K3850" t="s">
        <v>36</v>
      </c>
      <c r="L3850" t="s">
        <v>70</v>
      </c>
      <c r="M3850" t="s">
        <v>38</v>
      </c>
      <c r="N3850" t="s">
        <v>28</v>
      </c>
      <c r="O3850" t="s">
        <v>54</v>
      </c>
      <c r="P3850" t="s">
        <v>3589</v>
      </c>
      <c r="Q3850">
        <v>0</v>
      </c>
      <c r="R3850">
        <v>32</v>
      </c>
      <c r="S3850">
        <v>5</v>
      </c>
      <c r="T3850">
        <v>2</v>
      </c>
      <c r="U3850" t="b">
        <v>1</v>
      </c>
    </row>
    <row r="3851" spans="1:21" x14ac:dyDescent="0.25">
      <c r="A3851" t="s">
        <v>5288</v>
      </c>
      <c r="B3851" t="s">
        <v>5287</v>
      </c>
      <c r="C3851">
        <v>23</v>
      </c>
      <c r="D3851">
        <v>3</v>
      </c>
      <c r="E3851">
        <v>12</v>
      </c>
      <c r="F3851" s="1">
        <v>40991</v>
      </c>
      <c r="G3851" t="s">
        <v>3547</v>
      </c>
      <c r="H3851" t="s">
        <v>33</v>
      </c>
      <c r="I3851" t="s">
        <v>34</v>
      </c>
      <c r="J3851" t="s">
        <v>2855</v>
      </c>
      <c r="K3851" t="s">
        <v>36</v>
      </c>
      <c r="L3851" t="s">
        <v>70</v>
      </c>
      <c r="M3851" t="s">
        <v>38</v>
      </c>
      <c r="N3851" t="s">
        <v>56</v>
      </c>
      <c r="O3851" t="s">
        <v>57</v>
      </c>
      <c r="P3851" t="s">
        <v>5289</v>
      </c>
      <c r="Q3851">
        <v>0</v>
      </c>
      <c r="R3851">
        <v>157</v>
      </c>
      <c r="S3851">
        <v>3</v>
      </c>
      <c r="T3851">
        <v>3</v>
      </c>
      <c r="U3851" t="b">
        <v>0</v>
      </c>
    </row>
    <row r="3852" spans="1:21" x14ac:dyDescent="0.25">
      <c r="A3852" t="s">
        <v>5290</v>
      </c>
      <c r="B3852" t="s">
        <v>5287</v>
      </c>
      <c r="C3852">
        <v>23</v>
      </c>
      <c r="D3852">
        <v>3</v>
      </c>
      <c r="E3852">
        <v>12</v>
      </c>
      <c r="F3852" s="1">
        <v>40991</v>
      </c>
      <c r="G3852" t="s">
        <v>2021</v>
      </c>
      <c r="H3852" t="s">
        <v>33</v>
      </c>
      <c r="I3852" t="s">
        <v>167</v>
      </c>
      <c r="J3852" t="s">
        <v>168</v>
      </c>
      <c r="K3852" t="s">
        <v>36</v>
      </c>
      <c r="L3852" t="s">
        <v>70</v>
      </c>
      <c r="M3852" t="s">
        <v>27</v>
      </c>
      <c r="N3852" t="s">
        <v>28</v>
      </c>
      <c r="O3852" t="s">
        <v>39</v>
      </c>
      <c r="P3852" t="s">
        <v>756</v>
      </c>
      <c r="Q3852">
        <v>0</v>
      </c>
      <c r="R3852">
        <v>50</v>
      </c>
      <c r="S3852">
        <v>6</v>
      </c>
      <c r="T3852">
        <v>4</v>
      </c>
      <c r="U3852" t="b">
        <v>0</v>
      </c>
    </row>
    <row r="3853" spans="1:21" x14ac:dyDescent="0.25">
      <c r="A3853" t="s">
        <v>5290</v>
      </c>
      <c r="B3853" t="s">
        <v>5287</v>
      </c>
      <c r="C3853">
        <v>23</v>
      </c>
      <c r="D3853">
        <v>3</v>
      </c>
      <c r="E3853">
        <v>12</v>
      </c>
      <c r="F3853" s="1">
        <v>40991</v>
      </c>
      <c r="G3853" t="s">
        <v>2021</v>
      </c>
      <c r="H3853" t="s">
        <v>33</v>
      </c>
      <c r="I3853" t="s">
        <v>167</v>
      </c>
      <c r="J3853" t="s">
        <v>168</v>
      </c>
      <c r="K3853" t="s">
        <v>36</v>
      </c>
      <c r="L3853" t="s">
        <v>70</v>
      </c>
      <c r="M3853" t="s">
        <v>27</v>
      </c>
      <c r="N3853" t="s">
        <v>28</v>
      </c>
      <c r="O3853" t="s">
        <v>39</v>
      </c>
      <c r="P3853" t="s">
        <v>1610</v>
      </c>
      <c r="Q3853">
        <v>0</v>
      </c>
      <c r="R3853">
        <v>21</v>
      </c>
      <c r="S3853">
        <v>5</v>
      </c>
      <c r="T3853">
        <v>2</v>
      </c>
      <c r="U3853" t="b">
        <v>1</v>
      </c>
    </row>
    <row r="3854" spans="1:21" x14ac:dyDescent="0.25">
      <c r="A3854" t="s">
        <v>5291</v>
      </c>
      <c r="B3854" t="s">
        <v>5292</v>
      </c>
      <c r="C3854">
        <v>23</v>
      </c>
      <c r="D3854">
        <v>3</v>
      </c>
      <c r="E3854">
        <v>13</v>
      </c>
      <c r="F3854" s="1">
        <v>41356</v>
      </c>
      <c r="G3854" t="s">
        <v>2386</v>
      </c>
      <c r="H3854" t="s">
        <v>33</v>
      </c>
      <c r="I3854" t="s">
        <v>372</v>
      </c>
      <c r="J3854" t="s">
        <v>959</v>
      </c>
      <c r="K3854" t="s">
        <v>36</v>
      </c>
      <c r="L3854" t="s">
        <v>37</v>
      </c>
      <c r="M3854" t="s">
        <v>38</v>
      </c>
      <c r="N3854" t="s">
        <v>71</v>
      </c>
      <c r="O3854" t="s">
        <v>72</v>
      </c>
      <c r="P3854" t="s">
        <v>1299</v>
      </c>
      <c r="Q3854">
        <v>0</v>
      </c>
      <c r="R3854">
        <v>387</v>
      </c>
      <c r="S3854">
        <v>52</v>
      </c>
      <c r="T3854">
        <v>3</v>
      </c>
      <c r="U3854" t="b">
        <v>1</v>
      </c>
    </row>
    <row r="3855" spans="1:21" x14ac:dyDescent="0.25">
      <c r="A3855" t="s">
        <v>5291</v>
      </c>
      <c r="B3855" t="s">
        <v>5292</v>
      </c>
      <c r="C3855">
        <v>23</v>
      </c>
      <c r="D3855">
        <v>3</v>
      </c>
      <c r="E3855">
        <v>13</v>
      </c>
      <c r="F3855" s="1">
        <v>41356</v>
      </c>
      <c r="G3855" t="s">
        <v>2386</v>
      </c>
      <c r="H3855" t="s">
        <v>33</v>
      </c>
      <c r="I3855" t="s">
        <v>372</v>
      </c>
      <c r="J3855" t="s">
        <v>959</v>
      </c>
      <c r="K3855" t="s">
        <v>36</v>
      </c>
      <c r="L3855" t="s">
        <v>37</v>
      </c>
      <c r="M3855" t="s">
        <v>38</v>
      </c>
      <c r="N3855" t="s">
        <v>71</v>
      </c>
      <c r="O3855" t="s">
        <v>72</v>
      </c>
      <c r="P3855" t="s">
        <v>4001</v>
      </c>
      <c r="Q3855">
        <v>0</v>
      </c>
      <c r="R3855">
        <v>785</v>
      </c>
      <c r="S3855">
        <v>270</v>
      </c>
      <c r="T3855">
        <v>2</v>
      </c>
      <c r="U3855" t="b">
        <v>1</v>
      </c>
    </row>
    <row r="3856" spans="1:21" x14ac:dyDescent="0.25">
      <c r="A3856" t="s">
        <v>5291</v>
      </c>
      <c r="B3856" t="s">
        <v>5292</v>
      </c>
      <c r="C3856">
        <v>23</v>
      </c>
      <c r="D3856">
        <v>3</v>
      </c>
      <c r="E3856">
        <v>13</v>
      </c>
      <c r="F3856" s="1">
        <v>41356</v>
      </c>
      <c r="G3856" t="s">
        <v>2386</v>
      </c>
      <c r="H3856" t="s">
        <v>33</v>
      </c>
      <c r="I3856" t="s">
        <v>372</v>
      </c>
      <c r="J3856" t="s">
        <v>959</v>
      </c>
      <c r="K3856" t="s">
        <v>36</v>
      </c>
      <c r="L3856" t="s">
        <v>37</v>
      </c>
      <c r="M3856" t="s">
        <v>38</v>
      </c>
      <c r="N3856" t="s">
        <v>28</v>
      </c>
      <c r="O3856" t="s">
        <v>29</v>
      </c>
      <c r="P3856" t="s">
        <v>5293</v>
      </c>
      <c r="Q3856">
        <v>0</v>
      </c>
      <c r="R3856">
        <v>59</v>
      </c>
      <c r="S3856">
        <v>27</v>
      </c>
      <c r="T3856">
        <v>2</v>
      </c>
      <c r="U3856" t="b">
        <v>1</v>
      </c>
    </row>
    <row r="3857" spans="1:21" x14ac:dyDescent="0.25">
      <c r="A3857" t="s">
        <v>5291</v>
      </c>
      <c r="B3857" t="s">
        <v>5292</v>
      </c>
      <c r="C3857">
        <v>23</v>
      </c>
      <c r="D3857">
        <v>3</v>
      </c>
      <c r="E3857">
        <v>13</v>
      </c>
      <c r="F3857" s="1">
        <v>41356</v>
      </c>
      <c r="G3857" t="s">
        <v>2386</v>
      </c>
      <c r="H3857" t="s">
        <v>33</v>
      </c>
      <c r="I3857" t="s">
        <v>372</v>
      </c>
      <c r="J3857" t="s">
        <v>959</v>
      </c>
      <c r="K3857" t="s">
        <v>36</v>
      </c>
      <c r="L3857" t="s">
        <v>37</v>
      </c>
      <c r="M3857" t="s">
        <v>38</v>
      </c>
      <c r="N3857" t="s">
        <v>28</v>
      </c>
      <c r="O3857" t="s">
        <v>183</v>
      </c>
      <c r="P3857" t="s">
        <v>5294</v>
      </c>
      <c r="Q3857">
        <v>0</v>
      </c>
      <c r="R3857">
        <v>226</v>
      </c>
      <c r="S3857">
        <v>14</v>
      </c>
      <c r="T3857">
        <v>6</v>
      </c>
      <c r="U3857" t="b">
        <v>0</v>
      </c>
    </row>
    <row r="3858" spans="1:21" x14ac:dyDescent="0.25">
      <c r="A3858" t="s">
        <v>5291</v>
      </c>
      <c r="B3858" t="s">
        <v>5292</v>
      </c>
      <c r="C3858">
        <v>23</v>
      </c>
      <c r="D3858">
        <v>3</v>
      </c>
      <c r="E3858">
        <v>13</v>
      </c>
      <c r="F3858" s="1">
        <v>41356</v>
      </c>
      <c r="G3858" t="s">
        <v>2386</v>
      </c>
      <c r="H3858" t="s">
        <v>33</v>
      </c>
      <c r="I3858" t="s">
        <v>372</v>
      </c>
      <c r="J3858" t="s">
        <v>959</v>
      </c>
      <c r="K3858" t="s">
        <v>36</v>
      </c>
      <c r="L3858" t="s">
        <v>37</v>
      </c>
      <c r="M3858" t="s">
        <v>38</v>
      </c>
      <c r="N3858" t="s">
        <v>56</v>
      </c>
      <c r="O3858" t="s">
        <v>104</v>
      </c>
      <c r="P3858" t="s">
        <v>3580</v>
      </c>
      <c r="Q3858">
        <v>0</v>
      </c>
      <c r="R3858">
        <v>859</v>
      </c>
      <c r="S3858">
        <v>43</v>
      </c>
      <c r="T3858">
        <v>6</v>
      </c>
      <c r="U3858" t="b">
        <v>1</v>
      </c>
    </row>
    <row r="3859" spans="1:21" x14ac:dyDescent="0.25">
      <c r="A3859" t="s">
        <v>5295</v>
      </c>
      <c r="B3859" t="s">
        <v>5296</v>
      </c>
      <c r="C3859">
        <v>23</v>
      </c>
      <c r="D3859">
        <v>3</v>
      </c>
      <c r="E3859">
        <v>14</v>
      </c>
      <c r="F3859" s="1">
        <v>41721</v>
      </c>
      <c r="G3859" t="s">
        <v>4599</v>
      </c>
      <c r="H3859" t="s">
        <v>67</v>
      </c>
      <c r="I3859" t="s">
        <v>68</v>
      </c>
      <c r="J3859" t="s">
        <v>2081</v>
      </c>
      <c r="K3859" t="s">
        <v>25</v>
      </c>
      <c r="L3859" t="s">
        <v>37</v>
      </c>
      <c r="M3859" t="s">
        <v>38</v>
      </c>
      <c r="N3859" t="s">
        <v>28</v>
      </c>
      <c r="O3859" t="s">
        <v>183</v>
      </c>
      <c r="P3859" t="s">
        <v>184</v>
      </c>
      <c r="Q3859">
        <v>0</v>
      </c>
      <c r="R3859">
        <v>240</v>
      </c>
      <c r="S3859">
        <v>22</v>
      </c>
      <c r="T3859">
        <v>5</v>
      </c>
      <c r="U3859" t="b">
        <v>0</v>
      </c>
    </row>
    <row r="3860" spans="1:21" x14ac:dyDescent="0.25">
      <c r="A3860" t="s">
        <v>5297</v>
      </c>
      <c r="B3860" t="s">
        <v>5298</v>
      </c>
      <c r="C3860">
        <v>24</v>
      </c>
      <c r="D3860">
        <v>3</v>
      </c>
      <c r="E3860">
        <v>11</v>
      </c>
      <c r="F3860" s="1">
        <v>40626</v>
      </c>
      <c r="G3860" t="s">
        <v>1810</v>
      </c>
      <c r="H3860" t="s">
        <v>61</v>
      </c>
      <c r="I3860" t="s">
        <v>173</v>
      </c>
      <c r="J3860" t="s">
        <v>1947</v>
      </c>
      <c r="K3860" t="s">
        <v>36</v>
      </c>
      <c r="L3860" t="s">
        <v>26</v>
      </c>
      <c r="M3860" t="s">
        <v>98</v>
      </c>
      <c r="N3860" t="s">
        <v>28</v>
      </c>
      <c r="O3860" t="s">
        <v>39</v>
      </c>
      <c r="P3860" t="s">
        <v>169</v>
      </c>
      <c r="Q3860">
        <v>0</v>
      </c>
      <c r="R3860">
        <v>453</v>
      </c>
      <c r="S3860">
        <v>27</v>
      </c>
      <c r="T3860">
        <v>9</v>
      </c>
      <c r="U3860" t="b">
        <v>0</v>
      </c>
    </row>
    <row r="3861" spans="1:21" x14ac:dyDescent="0.25">
      <c r="A3861" t="s">
        <v>5297</v>
      </c>
      <c r="B3861" t="s">
        <v>5298</v>
      </c>
      <c r="C3861">
        <v>24</v>
      </c>
      <c r="D3861">
        <v>3</v>
      </c>
      <c r="E3861">
        <v>11</v>
      </c>
      <c r="F3861" s="1">
        <v>40626</v>
      </c>
      <c r="G3861" t="s">
        <v>1810</v>
      </c>
      <c r="H3861" t="s">
        <v>61</v>
      </c>
      <c r="I3861" t="s">
        <v>173</v>
      </c>
      <c r="J3861" t="s">
        <v>1947</v>
      </c>
      <c r="K3861" t="s">
        <v>36</v>
      </c>
      <c r="L3861" t="s">
        <v>26</v>
      </c>
      <c r="M3861" t="s">
        <v>98</v>
      </c>
      <c r="N3861" t="s">
        <v>28</v>
      </c>
      <c r="O3861" t="s">
        <v>39</v>
      </c>
      <c r="P3861" t="s">
        <v>2246</v>
      </c>
      <c r="Q3861">
        <v>0</v>
      </c>
      <c r="R3861">
        <v>152</v>
      </c>
      <c r="S3861">
        <v>76</v>
      </c>
      <c r="T3861">
        <v>5</v>
      </c>
      <c r="U3861" t="b">
        <v>1</v>
      </c>
    </row>
    <row r="3862" spans="1:21" x14ac:dyDescent="0.25">
      <c r="A3862" t="s">
        <v>5297</v>
      </c>
      <c r="B3862" t="s">
        <v>5298</v>
      </c>
      <c r="C3862">
        <v>24</v>
      </c>
      <c r="D3862">
        <v>3</v>
      </c>
      <c r="E3862">
        <v>11</v>
      </c>
      <c r="F3862" s="1">
        <v>40626</v>
      </c>
      <c r="G3862" t="s">
        <v>1810</v>
      </c>
      <c r="H3862" t="s">
        <v>61</v>
      </c>
      <c r="I3862" t="s">
        <v>173</v>
      </c>
      <c r="J3862" t="s">
        <v>1947</v>
      </c>
      <c r="K3862" t="s">
        <v>36</v>
      </c>
      <c r="L3862" t="s">
        <v>26</v>
      </c>
      <c r="M3862" t="s">
        <v>98</v>
      </c>
      <c r="N3862" t="s">
        <v>28</v>
      </c>
      <c r="O3862" t="s">
        <v>54</v>
      </c>
      <c r="P3862" t="s">
        <v>181</v>
      </c>
      <c r="Q3862">
        <v>0</v>
      </c>
      <c r="R3862">
        <v>230</v>
      </c>
      <c r="S3862">
        <v>20</v>
      </c>
      <c r="T3862">
        <v>2</v>
      </c>
      <c r="U3862" t="b">
        <v>1</v>
      </c>
    </row>
    <row r="3863" spans="1:21" x14ac:dyDescent="0.25">
      <c r="A3863" t="s">
        <v>5297</v>
      </c>
      <c r="B3863" t="s">
        <v>5298</v>
      </c>
      <c r="C3863">
        <v>24</v>
      </c>
      <c r="D3863">
        <v>3</v>
      </c>
      <c r="E3863">
        <v>11</v>
      </c>
      <c r="F3863" s="1">
        <v>40626</v>
      </c>
      <c r="G3863" t="s">
        <v>1810</v>
      </c>
      <c r="H3863" t="s">
        <v>61</v>
      </c>
      <c r="I3863" t="s">
        <v>173</v>
      </c>
      <c r="J3863" t="s">
        <v>1947</v>
      </c>
      <c r="K3863" t="s">
        <v>36</v>
      </c>
      <c r="L3863" t="s">
        <v>26</v>
      </c>
      <c r="M3863" t="s">
        <v>98</v>
      </c>
      <c r="N3863" t="s">
        <v>56</v>
      </c>
      <c r="O3863" t="s">
        <v>104</v>
      </c>
      <c r="P3863" t="s">
        <v>2047</v>
      </c>
      <c r="Q3863">
        <v>0</v>
      </c>
      <c r="R3863">
        <v>246</v>
      </c>
      <c r="S3863">
        <v>3</v>
      </c>
      <c r="T3863">
        <v>2</v>
      </c>
      <c r="U3863" t="b">
        <v>1</v>
      </c>
    </row>
    <row r="3864" spans="1:21" x14ac:dyDescent="0.25">
      <c r="A3864" t="s">
        <v>5299</v>
      </c>
      <c r="B3864" t="s">
        <v>5300</v>
      </c>
      <c r="C3864">
        <v>24</v>
      </c>
      <c r="D3864">
        <v>3</v>
      </c>
      <c r="E3864">
        <v>12</v>
      </c>
      <c r="F3864" s="1">
        <v>40992</v>
      </c>
      <c r="G3864" t="s">
        <v>1982</v>
      </c>
      <c r="H3864" t="s">
        <v>44</v>
      </c>
      <c r="I3864" t="s">
        <v>45</v>
      </c>
      <c r="J3864" t="s">
        <v>701</v>
      </c>
      <c r="K3864" t="s">
        <v>47</v>
      </c>
      <c r="L3864" t="s">
        <v>70</v>
      </c>
      <c r="M3864" t="s">
        <v>27</v>
      </c>
      <c r="N3864" t="s">
        <v>28</v>
      </c>
      <c r="O3864" t="s">
        <v>29</v>
      </c>
      <c r="P3864" t="s">
        <v>3888</v>
      </c>
      <c r="Q3864">
        <v>0</v>
      </c>
      <c r="R3864">
        <v>167</v>
      </c>
      <c r="S3864">
        <v>25</v>
      </c>
      <c r="T3864">
        <v>8</v>
      </c>
      <c r="U3864" t="b">
        <v>0</v>
      </c>
    </row>
    <row r="3865" spans="1:21" x14ac:dyDescent="0.25">
      <c r="A3865" t="s">
        <v>5301</v>
      </c>
      <c r="B3865" t="s">
        <v>5300</v>
      </c>
      <c r="C3865">
        <v>24</v>
      </c>
      <c r="D3865">
        <v>3</v>
      </c>
      <c r="E3865">
        <v>12</v>
      </c>
      <c r="F3865" s="1">
        <v>40992</v>
      </c>
      <c r="G3865" t="s">
        <v>1500</v>
      </c>
      <c r="H3865" t="s">
        <v>61</v>
      </c>
      <c r="I3865" t="s">
        <v>108</v>
      </c>
      <c r="J3865" t="s">
        <v>456</v>
      </c>
      <c r="K3865" t="s">
        <v>36</v>
      </c>
      <c r="L3865" t="s">
        <v>37</v>
      </c>
      <c r="M3865" t="s">
        <v>27</v>
      </c>
      <c r="N3865" t="s">
        <v>28</v>
      </c>
      <c r="O3865" t="s">
        <v>48</v>
      </c>
      <c r="P3865" t="s">
        <v>191</v>
      </c>
      <c r="Q3865">
        <v>0</v>
      </c>
      <c r="R3865">
        <v>64</v>
      </c>
      <c r="S3865">
        <v>32</v>
      </c>
      <c r="T3865">
        <v>2</v>
      </c>
      <c r="U3865" t="b">
        <v>0</v>
      </c>
    </row>
    <row r="3866" spans="1:21" x14ac:dyDescent="0.25">
      <c r="A3866" t="s">
        <v>5302</v>
      </c>
      <c r="B3866" t="s">
        <v>5303</v>
      </c>
      <c r="C3866">
        <v>24</v>
      </c>
      <c r="D3866">
        <v>3</v>
      </c>
      <c r="E3866">
        <v>14</v>
      </c>
      <c r="F3866" s="1">
        <v>41722</v>
      </c>
      <c r="G3866" t="s">
        <v>880</v>
      </c>
      <c r="H3866" t="s">
        <v>67</v>
      </c>
      <c r="I3866" t="s">
        <v>68</v>
      </c>
      <c r="J3866" t="s">
        <v>486</v>
      </c>
      <c r="K3866" t="s">
        <v>25</v>
      </c>
      <c r="L3866" t="s">
        <v>70</v>
      </c>
      <c r="M3866" t="s">
        <v>38</v>
      </c>
      <c r="N3866" t="s">
        <v>28</v>
      </c>
      <c r="O3866" t="s">
        <v>48</v>
      </c>
      <c r="P3866" t="s">
        <v>755</v>
      </c>
      <c r="Q3866">
        <v>1</v>
      </c>
      <c r="R3866">
        <v>28</v>
      </c>
      <c r="S3866">
        <v>-26</v>
      </c>
      <c r="T3866">
        <v>2</v>
      </c>
      <c r="U3866" t="b">
        <v>0</v>
      </c>
    </row>
    <row r="3867" spans="1:21" x14ac:dyDescent="0.25">
      <c r="A3867" t="s">
        <v>5302</v>
      </c>
      <c r="B3867" t="s">
        <v>5303</v>
      </c>
      <c r="C3867">
        <v>24</v>
      </c>
      <c r="D3867">
        <v>3</v>
      </c>
      <c r="E3867">
        <v>14</v>
      </c>
      <c r="F3867" s="1">
        <v>41722</v>
      </c>
      <c r="G3867" t="s">
        <v>880</v>
      </c>
      <c r="H3867" t="s">
        <v>67</v>
      </c>
      <c r="I3867" t="s">
        <v>68</v>
      </c>
      <c r="J3867" t="s">
        <v>486</v>
      </c>
      <c r="K3867" t="s">
        <v>25</v>
      </c>
      <c r="L3867" t="s">
        <v>70</v>
      </c>
      <c r="M3867" t="s">
        <v>38</v>
      </c>
      <c r="N3867" t="s">
        <v>28</v>
      </c>
      <c r="O3867" t="s">
        <v>54</v>
      </c>
      <c r="P3867" t="s">
        <v>4021</v>
      </c>
      <c r="Q3867">
        <v>1</v>
      </c>
      <c r="R3867">
        <v>512</v>
      </c>
      <c r="S3867">
        <v>-225</v>
      </c>
      <c r="T3867">
        <v>5</v>
      </c>
      <c r="U3867" t="b">
        <v>1</v>
      </c>
    </row>
    <row r="3868" spans="1:21" x14ac:dyDescent="0.25">
      <c r="A3868" t="s">
        <v>5304</v>
      </c>
      <c r="B3868" t="s">
        <v>5303</v>
      </c>
      <c r="C3868">
        <v>24</v>
      </c>
      <c r="D3868">
        <v>3</v>
      </c>
      <c r="E3868">
        <v>14</v>
      </c>
      <c r="F3868" s="1">
        <v>41722</v>
      </c>
      <c r="G3868" t="s">
        <v>2282</v>
      </c>
      <c r="H3868" t="s">
        <v>61</v>
      </c>
      <c r="I3868" t="s">
        <v>108</v>
      </c>
      <c r="J3868" t="s">
        <v>5305</v>
      </c>
      <c r="K3868" t="s">
        <v>36</v>
      </c>
      <c r="L3868" t="s">
        <v>70</v>
      </c>
      <c r="M3868" t="s">
        <v>38</v>
      </c>
      <c r="N3868" t="s">
        <v>28</v>
      </c>
      <c r="O3868" t="s">
        <v>39</v>
      </c>
      <c r="P3868" t="s">
        <v>3271</v>
      </c>
      <c r="Q3868">
        <v>0</v>
      </c>
      <c r="R3868">
        <v>36</v>
      </c>
      <c r="S3868">
        <v>4</v>
      </c>
      <c r="T3868">
        <v>9</v>
      </c>
      <c r="U3868" t="b">
        <v>0</v>
      </c>
    </row>
    <row r="3869" spans="1:21" x14ac:dyDescent="0.25">
      <c r="A3869" t="s">
        <v>5306</v>
      </c>
      <c r="B3869" t="s">
        <v>5307</v>
      </c>
      <c r="C3869">
        <v>25</v>
      </c>
      <c r="D3869">
        <v>3</v>
      </c>
      <c r="E3869">
        <v>11</v>
      </c>
      <c r="F3869" s="1">
        <v>40627</v>
      </c>
      <c r="G3869" t="s">
        <v>3134</v>
      </c>
      <c r="H3869" t="s">
        <v>67</v>
      </c>
      <c r="I3869" t="s">
        <v>68</v>
      </c>
      <c r="J3869" t="s">
        <v>1089</v>
      </c>
      <c r="K3869" t="s">
        <v>25</v>
      </c>
      <c r="L3869" t="s">
        <v>26</v>
      </c>
      <c r="M3869" t="s">
        <v>27</v>
      </c>
      <c r="N3869" t="s">
        <v>28</v>
      </c>
      <c r="O3869" t="s">
        <v>48</v>
      </c>
      <c r="P3869" t="s">
        <v>2034</v>
      </c>
      <c r="Q3869">
        <v>1</v>
      </c>
      <c r="R3869">
        <v>15</v>
      </c>
      <c r="S3869">
        <v>-9</v>
      </c>
      <c r="T3869">
        <v>2</v>
      </c>
      <c r="U3869" t="b">
        <v>1</v>
      </c>
    </row>
    <row r="3870" spans="1:21" x14ac:dyDescent="0.25">
      <c r="A3870" t="s">
        <v>5306</v>
      </c>
      <c r="B3870" t="s">
        <v>5307</v>
      </c>
      <c r="C3870">
        <v>25</v>
      </c>
      <c r="D3870">
        <v>3</v>
      </c>
      <c r="E3870">
        <v>11</v>
      </c>
      <c r="F3870" s="1">
        <v>40627</v>
      </c>
      <c r="G3870" t="s">
        <v>3134</v>
      </c>
      <c r="H3870" t="s">
        <v>67</v>
      </c>
      <c r="I3870" t="s">
        <v>68</v>
      </c>
      <c r="J3870" t="s">
        <v>1089</v>
      </c>
      <c r="K3870" t="s">
        <v>25</v>
      </c>
      <c r="L3870" t="s">
        <v>26</v>
      </c>
      <c r="M3870" t="s">
        <v>27</v>
      </c>
      <c r="N3870" t="s">
        <v>28</v>
      </c>
      <c r="O3870" t="s">
        <v>151</v>
      </c>
      <c r="P3870" t="s">
        <v>5308</v>
      </c>
      <c r="Q3870">
        <v>1</v>
      </c>
      <c r="R3870">
        <v>7</v>
      </c>
      <c r="S3870">
        <v>-4</v>
      </c>
      <c r="T3870">
        <v>1</v>
      </c>
      <c r="U3870" t="b">
        <v>1</v>
      </c>
    </row>
    <row r="3871" spans="1:21" x14ac:dyDescent="0.25">
      <c r="A3871" t="s">
        <v>5309</v>
      </c>
      <c r="B3871" t="s">
        <v>5307</v>
      </c>
      <c r="C3871">
        <v>25</v>
      </c>
      <c r="D3871">
        <v>3</v>
      </c>
      <c r="E3871">
        <v>11</v>
      </c>
      <c r="F3871" s="1">
        <v>40627</v>
      </c>
      <c r="G3871" t="s">
        <v>4710</v>
      </c>
      <c r="H3871" t="s">
        <v>33</v>
      </c>
      <c r="I3871" t="s">
        <v>266</v>
      </c>
      <c r="J3871" t="s">
        <v>510</v>
      </c>
      <c r="K3871" t="s">
        <v>36</v>
      </c>
      <c r="L3871" t="s">
        <v>37</v>
      </c>
      <c r="M3871" t="s">
        <v>27</v>
      </c>
      <c r="N3871" t="s">
        <v>28</v>
      </c>
      <c r="O3871" t="s">
        <v>151</v>
      </c>
      <c r="P3871" t="s">
        <v>5310</v>
      </c>
      <c r="Q3871">
        <v>0</v>
      </c>
      <c r="R3871">
        <v>99</v>
      </c>
      <c r="S3871">
        <v>45</v>
      </c>
      <c r="T3871">
        <v>5</v>
      </c>
      <c r="U3871" t="b">
        <v>0</v>
      </c>
    </row>
    <row r="3872" spans="1:21" x14ac:dyDescent="0.25">
      <c r="A3872" t="s">
        <v>5311</v>
      </c>
      <c r="B3872" t="s">
        <v>5307</v>
      </c>
      <c r="C3872">
        <v>25</v>
      </c>
      <c r="D3872">
        <v>3</v>
      </c>
      <c r="E3872">
        <v>11</v>
      </c>
      <c r="F3872" s="1">
        <v>40627</v>
      </c>
      <c r="G3872" t="s">
        <v>1740</v>
      </c>
      <c r="H3872" t="s">
        <v>67</v>
      </c>
      <c r="I3872" t="s">
        <v>68</v>
      </c>
      <c r="J3872" t="s">
        <v>133</v>
      </c>
      <c r="K3872" t="s">
        <v>25</v>
      </c>
      <c r="L3872" t="s">
        <v>26</v>
      </c>
      <c r="M3872" t="s">
        <v>98</v>
      </c>
      <c r="N3872" t="s">
        <v>28</v>
      </c>
      <c r="O3872" t="s">
        <v>48</v>
      </c>
      <c r="P3872" t="s">
        <v>1410</v>
      </c>
      <c r="Q3872">
        <v>0</v>
      </c>
      <c r="R3872">
        <v>149</v>
      </c>
      <c r="S3872">
        <v>36</v>
      </c>
      <c r="T3872">
        <v>3</v>
      </c>
      <c r="U3872" t="b">
        <v>0</v>
      </c>
    </row>
    <row r="3873" spans="1:21" x14ac:dyDescent="0.25">
      <c r="A3873" t="s">
        <v>5312</v>
      </c>
      <c r="B3873" t="s">
        <v>5307</v>
      </c>
      <c r="C3873">
        <v>25</v>
      </c>
      <c r="D3873">
        <v>3</v>
      </c>
      <c r="E3873">
        <v>11</v>
      </c>
      <c r="F3873" s="1">
        <v>40627</v>
      </c>
      <c r="G3873" t="s">
        <v>5313</v>
      </c>
      <c r="H3873" t="s">
        <v>293</v>
      </c>
      <c r="I3873" t="s">
        <v>1319</v>
      </c>
      <c r="J3873" t="s">
        <v>4425</v>
      </c>
      <c r="K3873" t="s">
        <v>36</v>
      </c>
      <c r="L3873" t="s">
        <v>37</v>
      </c>
      <c r="M3873" t="s">
        <v>27</v>
      </c>
      <c r="N3873" t="s">
        <v>28</v>
      </c>
      <c r="O3873" t="s">
        <v>227</v>
      </c>
      <c r="P3873" t="s">
        <v>3103</v>
      </c>
      <c r="Q3873">
        <v>1</v>
      </c>
      <c r="R3873">
        <v>17</v>
      </c>
      <c r="S3873">
        <v>-12</v>
      </c>
      <c r="T3873">
        <v>3</v>
      </c>
      <c r="U3873" t="b">
        <v>1</v>
      </c>
    </row>
    <row r="3874" spans="1:21" x14ac:dyDescent="0.25">
      <c r="A3874" t="s">
        <v>5312</v>
      </c>
      <c r="B3874" t="s">
        <v>5307</v>
      </c>
      <c r="C3874">
        <v>25</v>
      </c>
      <c r="D3874">
        <v>3</v>
      </c>
      <c r="E3874">
        <v>11</v>
      </c>
      <c r="F3874" s="1">
        <v>40627</v>
      </c>
      <c r="G3874" t="s">
        <v>5313</v>
      </c>
      <c r="H3874" t="s">
        <v>293</v>
      </c>
      <c r="I3874" t="s">
        <v>1319</v>
      </c>
      <c r="J3874" t="s">
        <v>4425</v>
      </c>
      <c r="K3874" t="s">
        <v>36</v>
      </c>
      <c r="L3874" t="s">
        <v>37</v>
      </c>
      <c r="M3874" t="s">
        <v>27</v>
      </c>
      <c r="N3874" t="s">
        <v>56</v>
      </c>
      <c r="O3874" t="s">
        <v>104</v>
      </c>
      <c r="P3874" t="s">
        <v>4576</v>
      </c>
      <c r="Q3874">
        <v>1</v>
      </c>
      <c r="R3874">
        <v>84</v>
      </c>
      <c r="S3874">
        <v>-55</v>
      </c>
      <c r="T3874">
        <v>1</v>
      </c>
      <c r="U3874" t="b">
        <v>1</v>
      </c>
    </row>
    <row r="3875" spans="1:21" x14ac:dyDescent="0.25">
      <c r="A3875" t="s">
        <v>5314</v>
      </c>
      <c r="B3875" t="s">
        <v>5315</v>
      </c>
      <c r="C3875">
        <v>25</v>
      </c>
      <c r="D3875">
        <v>3</v>
      </c>
      <c r="E3875">
        <v>13</v>
      </c>
      <c r="F3875" s="1">
        <v>41358</v>
      </c>
      <c r="G3875" t="s">
        <v>2042</v>
      </c>
      <c r="H3875" t="s">
        <v>120</v>
      </c>
      <c r="I3875" t="s">
        <v>778</v>
      </c>
      <c r="J3875" t="s">
        <v>778</v>
      </c>
      <c r="K3875" t="s">
        <v>47</v>
      </c>
      <c r="L3875" t="s">
        <v>70</v>
      </c>
      <c r="M3875" t="s">
        <v>38</v>
      </c>
      <c r="N3875" t="s">
        <v>28</v>
      </c>
      <c r="O3875" t="s">
        <v>48</v>
      </c>
      <c r="P3875" t="s">
        <v>1045</v>
      </c>
      <c r="Q3875">
        <v>0</v>
      </c>
      <c r="R3875">
        <v>137</v>
      </c>
      <c r="S3875">
        <v>63</v>
      </c>
      <c r="T3875">
        <v>3</v>
      </c>
      <c r="U3875" t="b">
        <v>1</v>
      </c>
    </row>
    <row r="3876" spans="1:21" x14ac:dyDescent="0.25">
      <c r="A3876" t="s">
        <v>5314</v>
      </c>
      <c r="B3876" t="s">
        <v>5315</v>
      </c>
      <c r="C3876">
        <v>25</v>
      </c>
      <c r="D3876">
        <v>3</v>
      </c>
      <c r="E3876">
        <v>13</v>
      </c>
      <c r="F3876" s="1">
        <v>41358</v>
      </c>
      <c r="G3876" t="s">
        <v>2042</v>
      </c>
      <c r="H3876" t="s">
        <v>120</v>
      </c>
      <c r="I3876" t="s">
        <v>778</v>
      </c>
      <c r="J3876" t="s">
        <v>778</v>
      </c>
      <c r="K3876" t="s">
        <v>47</v>
      </c>
      <c r="L3876" t="s">
        <v>70</v>
      </c>
      <c r="M3876" t="s">
        <v>38</v>
      </c>
      <c r="N3876" t="s">
        <v>28</v>
      </c>
      <c r="O3876" t="s">
        <v>111</v>
      </c>
      <c r="P3876" t="s">
        <v>5316</v>
      </c>
      <c r="Q3876">
        <v>0</v>
      </c>
      <c r="R3876">
        <v>39</v>
      </c>
      <c r="S3876">
        <v>4</v>
      </c>
      <c r="T3876">
        <v>2</v>
      </c>
      <c r="U3876" t="b">
        <v>0</v>
      </c>
    </row>
    <row r="3877" spans="1:21" x14ac:dyDescent="0.25">
      <c r="A3877" t="s">
        <v>5317</v>
      </c>
      <c r="B3877" t="s">
        <v>5315</v>
      </c>
      <c r="C3877">
        <v>25</v>
      </c>
      <c r="D3877">
        <v>3</v>
      </c>
      <c r="E3877">
        <v>13</v>
      </c>
      <c r="F3877" s="1">
        <v>41358</v>
      </c>
      <c r="G3877" t="s">
        <v>554</v>
      </c>
      <c r="H3877" t="s">
        <v>61</v>
      </c>
      <c r="I3877" t="s">
        <v>108</v>
      </c>
      <c r="J3877" t="s">
        <v>5318</v>
      </c>
      <c r="K3877" t="s">
        <v>36</v>
      </c>
      <c r="L3877" t="s">
        <v>37</v>
      </c>
      <c r="M3877" t="s">
        <v>38</v>
      </c>
      <c r="N3877" t="s">
        <v>28</v>
      </c>
      <c r="O3877" t="s">
        <v>48</v>
      </c>
      <c r="P3877" t="s">
        <v>807</v>
      </c>
      <c r="Q3877">
        <v>0</v>
      </c>
      <c r="R3877">
        <v>117</v>
      </c>
      <c r="S3877">
        <v>6</v>
      </c>
      <c r="T3877">
        <v>4</v>
      </c>
      <c r="U3877" t="b">
        <v>1</v>
      </c>
    </row>
    <row r="3878" spans="1:21" x14ac:dyDescent="0.25">
      <c r="A3878" t="s">
        <v>5319</v>
      </c>
      <c r="B3878" t="s">
        <v>5320</v>
      </c>
      <c r="C3878">
        <v>25</v>
      </c>
      <c r="D3878">
        <v>3</v>
      </c>
      <c r="E3878">
        <v>14</v>
      </c>
      <c r="F3878" s="1">
        <v>41723</v>
      </c>
      <c r="G3878" t="s">
        <v>1466</v>
      </c>
      <c r="H3878" t="s">
        <v>67</v>
      </c>
      <c r="I3878" t="s">
        <v>68</v>
      </c>
      <c r="J3878" t="s">
        <v>5321</v>
      </c>
      <c r="K3878" t="s">
        <v>25</v>
      </c>
      <c r="L3878" t="s">
        <v>37</v>
      </c>
      <c r="M3878" t="s">
        <v>38</v>
      </c>
      <c r="N3878" t="s">
        <v>71</v>
      </c>
      <c r="O3878" t="s">
        <v>74</v>
      </c>
      <c r="P3878" t="s">
        <v>5322</v>
      </c>
      <c r="Q3878">
        <v>0</v>
      </c>
      <c r="R3878">
        <v>511</v>
      </c>
      <c r="S3878">
        <v>194</v>
      </c>
      <c r="T3878">
        <v>3</v>
      </c>
      <c r="U3878" t="b">
        <v>0</v>
      </c>
    </row>
    <row r="3879" spans="1:21" x14ac:dyDescent="0.25">
      <c r="A3879" t="s">
        <v>5319</v>
      </c>
      <c r="B3879" t="s">
        <v>5320</v>
      </c>
      <c r="C3879">
        <v>25</v>
      </c>
      <c r="D3879">
        <v>3</v>
      </c>
      <c r="E3879">
        <v>14</v>
      </c>
      <c r="F3879" s="1">
        <v>41723</v>
      </c>
      <c r="G3879" t="s">
        <v>1466</v>
      </c>
      <c r="H3879" t="s">
        <v>67</v>
      </c>
      <c r="I3879" t="s">
        <v>68</v>
      </c>
      <c r="J3879" t="s">
        <v>5321</v>
      </c>
      <c r="K3879" t="s">
        <v>25</v>
      </c>
      <c r="L3879" t="s">
        <v>37</v>
      </c>
      <c r="M3879" t="s">
        <v>38</v>
      </c>
      <c r="N3879" t="s">
        <v>28</v>
      </c>
      <c r="O3879" t="s">
        <v>48</v>
      </c>
      <c r="P3879" t="s">
        <v>846</v>
      </c>
      <c r="Q3879">
        <v>0</v>
      </c>
      <c r="R3879">
        <v>185</v>
      </c>
      <c r="S3879">
        <v>48</v>
      </c>
      <c r="T3879">
        <v>4</v>
      </c>
      <c r="U3879" t="b">
        <v>1</v>
      </c>
    </row>
    <row r="3880" spans="1:21" x14ac:dyDescent="0.25">
      <c r="A3880" t="s">
        <v>5319</v>
      </c>
      <c r="B3880" t="s">
        <v>5320</v>
      </c>
      <c r="C3880">
        <v>25</v>
      </c>
      <c r="D3880">
        <v>3</v>
      </c>
      <c r="E3880">
        <v>14</v>
      </c>
      <c r="F3880" s="1">
        <v>41723</v>
      </c>
      <c r="G3880" t="s">
        <v>1466</v>
      </c>
      <c r="H3880" t="s">
        <v>67</v>
      </c>
      <c r="I3880" t="s">
        <v>68</v>
      </c>
      <c r="J3880" t="s">
        <v>5321</v>
      </c>
      <c r="K3880" t="s">
        <v>25</v>
      </c>
      <c r="L3880" t="s">
        <v>37</v>
      </c>
      <c r="M3880" t="s">
        <v>38</v>
      </c>
      <c r="N3880" t="s">
        <v>28</v>
      </c>
      <c r="O3880" t="s">
        <v>54</v>
      </c>
      <c r="P3880" t="s">
        <v>2312</v>
      </c>
      <c r="Q3880">
        <v>0</v>
      </c>
      <c r="R3880">
        <v>765</v>
      </c>
      <c r="S3880">
        <v>8</v>
      </c>
      <c r="T3880">
        <v>6</v>
      </c>
      <c r="U3880" t="b">
        <v>1</v>
      </c>
    </row>
    <row r="3881" spans="1:21" x14ac:dyDescent="0.25">
      <c r="A3881" t="s">
        <v>5323</v>
      </c>
      <c r="B3881" t="s">
        <v>5320</v>
      </c>
      <c r="C3881">
        <v>25</v>
      </c>
      <c r="D3881">
        <v>3</v>
      </c>
      <c r="E3881">
        <v>14</v>
      </c>
      <c r="F3881" s="1">
        <v>41723</v>
      </c>
      <c r="G3881" t="s">
        <v>1092</v>
      </c>
      <c r="H3881" t="s">
        <v>44</v>
      </c>
      <c r="I3881" t="s">
        <v>849</v>
      </c>
      <c r="J3881" t="s">
        <v>5324</v>
      </c>
      <c r="K3881" t="s">
        <v>47</v>
      </c>
      <c r="L3881" t="s">
        <v>70</v>
      </c>
      <c r="M3881" t="s">
        <v>38</v>
      </c>
      <c r="N3881" t="s">
        <v>71</v>
      </c>
      <c r="O3881" t="s">
        <v>72</v>
      </c>
      <c r="P3881" t="s">
        <v>3628</v>
      </c>
      <c r="Q3881">
        <v>0</v>
      </c>
      <c r="R3881">
        <v>2061</v>
      </c>
      <c r="S3881">
        <v>701</v>
      </c>
      <c r="T3881">
        <v>5</v>
      </c>
      <c r="U3881" t="b">
        <v>1</v>
      </c>
    </row>
    <row r="3882" spans="1:21" x14ac:dyDescent="0.25">
      <c r="A3882" t="s">
        <v>5323</v>
      </c>
      <c r="B3882" t="s">
        <v>5320</v>
      </c>
      <c r="C3882">
        <v>25</v>
      </c>
      <c r="D3882">
        <v>3</v>
      </c>
      <c r="E3882">
        <v>14</v>
      </c>
      <c r="F3882" s="1">
        <v>41723</v>
      </c>
      <c r="G3882" t="s">
        <v>1092</v>
      </c>
      <c r="H3882" t="s">
        <v>44</v>
      </c>
      <c r="I3882" t="s">
        <v>849</v>
      </c>
      <c r="J3882" t="s">
        <v>5324</v>
      </c>
      <c r="K3882" t="s">
        <v>47</v>
      </c>
      <c r="L3882" t="s">
        <v>70</v>
      </c>
      <c r="M3882" t="s">
        <v>38</v>
      </c>
      <c r="N3882" t="s">
        <v>28</v>
      </c>
      <c r="O3882" t="s">
        <v>48</v>
      </c>
      <c r="P3882" t="s">
        <v>158</v>
      </c>
      <c r="Q3882">
        <v>0</v>
      </c>
      <c r="R3882">
        <v>121</v>
      </c>
      <c r="S3882">
        <v>41</v>
      </c>
      <c r="T3882">
        <v>4</v>
      </c>
      <c r="U3882" t="b">
        <v>0</v>
      </c>
    </row>
    <row r="3883" spans="1:21" x14ac:dyDescent="0.25">
      <c r="A3883" t="s">
        <v>5323</v>
      </c>
      <c r="B3883" t="s">
        <v>5320</v>
      </c>
      <c r="C3883">
        <v>25</v>
      </c>
      <c r="D3883">
        <v>3</v>
      </c>
      <c r="E3883">
        <v>14</v>
      </c>
      <c r="F3883" s="1">
        <v>41723</v>
      </c>
      <c r="G3883" t="s">
        <v>1092</v>
      </c>
      <c r="H3883" t="s">
        <v>44</v>
      </c>
      <c r="I3883" t="s">
        <v>849</v>
      </c>
      <c r="J3883" t="s">
        <v>5324</v>
      </c>
      <c r="K3883" t="s">
        <v>47</v>
      </c>
      <c r="L3883" t="s">
        <v>70</v>
      </c>
      <c r="M3883" t="s">
        <v>38</v>
      </c>
      <c r="N3883" t="s">
        <v>28</v>
      </c>
      <c r="O3883" t="s">
        <v>48</v>
      </c>
      <c r="P3883" t="s">
        <v>960</v>
      </c>
      <c r="Q3883">
        <v>0</v>
      </c>
      <c r="R3883">
        <v>80</v>
      </c>
      <c r="S3883">
        <v>3</v>
      </c>
      <c r="T3883">
        <v>3</v>
      </c>
      <c r="U3883" t="b">
        <v>0</v>
      </c>
    </row>
    <row r="3884" spans="1:21" x14ac:dyDescent="0.25">
      <c r="A3884" t="s">
        <v>5323</v>
      </c>
      <c r="B3884" t="s">
        <v>5320</v>
      </c>
      <c r="C3884">
        <v>25</v>
      </c>
      <c r="D3884">
        <v>3</v>
      </c>
      <c r="E3884">
        <v>14</v>
      </c>
      <c r="F3884" s="1">
        <v>41723</v>
      </c>
      <c r="G3884" t="s">
        <v>1092</v>
      </c>
      <c r="H3884" t="s">
        <v>44</v>
      </c>
      <c r="I3884" t="s">
        <v>849</v>
      </c>
      <c r="J3884" t="s">
        <v>5324</v>
      </c>
      <c r="K3884" t="s">
        <v>47</v>
      </c>
      <c r="L3884" t="s">
        <v>70</v>
      </c>
      <c r="M3884" t="s">
        <v>38</v>
      </c>
      <c r="N3884" t="s">
        <v>28</v>
      </c>
      <c r="O3884" t="s">
        <v>48</v>
      </c>
      <c r="P3884" t="s">
        <v>582</v>
      </c>
      <c r="Q3884">
        <v>0</v>
      </c>
      <c r="R3884">
        <v>189</v>
      </c>
      <c r="S3884">
        <v>87</v>
      </c>
      <c r="T3884">
        <v>7</v>
      </c>
      <c r="U3884" t="b">
        <v>1</v>
      </c>
    </row>
    <row r="3885" spans="1:21" x14ac:dyDescent="0.25">
      <c r="A3885" t="s">
        <v>5323</v>
      </c>
      <c r="B3885" t="s">
        <v>5320</v>
      </c>
      <c r="C3885">
        <v>25</v>
      </c>
      <c r="D3885">
        <v>3</v>
      </c>
      <c r="E3885">
        <v>14</v>
      </c>
      <c r="F3885" s="1">
        <v>41723</v>
      </c>
      <c r="G3885" t="s">
        <v>1092</v>
      </c>
      <c r="H3885" t="s">
        <v>44</v>
      </c>
      <c r="I3885" t="s">
        <v>849</v>
      </c>
      <c r="J3885" t="s">
        <v>5324</v>
      </c>
      <c r="K3885" t="s">
        <v>47</v>
      </c>
      <c r="L3885" t="s">
        <v>70</v>
      </c>
      <c r="M3885" t="s">
        <v>38</v>
      </c>
      <c r="N3885" t="s">
        <v>28</v>
      </c>
      <c r="O3885" t="s">
        <v>48</v>
      </c>
      <c r="P3885" t="s">
        <v>755</v>
      </c>
      <c r="Q3885">
        <v>0</v>
      </c>
      <c r="R3885">
        <v>100</v>
      </c>
      <c r="S3885">
        <v>6</v>
      </c>
      <c r="T3885">
        <v>4</v>
      </c>
      <c r="U3885" t="b">
        <v>1</v>
      </c>
    </row>
    <row r="3886" spans="1:21" x14ac:dyDescent="0.25">
      <c r="A3886" t="s">
        <v>5323</v>
      </c>
      <c r="B3886" t="s">
        <v>5320</v>
      </c>
      <c r="C3886">
        <v>25</v>
      </c>
      <c r="D3886">
        <v>3</v>
      </c>
      <c r="E3886">
        <v>14</v>
      </c>
      <c r="F3886" s="1">
        <v>41723</v>
      </c>
      <c r="G3886" t="s">
        <v>1092</v>
      </c>
      <c r="H3886" t="s">
        <v>44</v>
      </c>
      <c r="I3886" t="s">
        <v>849</v>
      </c>
      <c r="J3886" t="s">
        <v>5324</v>
      </c>
      <c r="K3886" t="s">
        <v>47</v>
      </c>
      <c r="L3886" t="s">
        <v>70</v>
      </c>
      <c r="M3886" t="s">
        <v>38</v>
      </c>
      <c r="N3886" t="s">
        <v>28</v>
      </c>
      <c r="O3886" t="s">
        <v>39</v>
      </c>
      <c r="P3886" t="s">
        <v>615</v>
      </c>
      <c r="Q3886">
        <v>0</v>
      </c>
      <c r="R3886">
        <v>17</v>
      </c>
      <c r="S3886">
        <v>5</v>
      </c>
      <c r="T3886">
        <v>1</v>
      </c>
      <c r="U3886" t="b">
        <v>0</v>
      </c>
    </row>
    <row r="3887" spans="1:21" x14ac:dyDescent="0.25">
      <c r="A3887" t="s">
        <v>5323</v>
      </c>
      <c r="B3887" t="s">
        <v>5320</v>
      </c>
      <c r="C3887">
        <v>25</v>
      </c>
      <c r="D3887">
        <v>3</v>
      </c>
      <c r="E3887">
        <v>14</v>
      </c>
      <c r="F3887" s="1">
        <v>41723</v>
      </c>
      <c r="G3887" t="s">
        <v>1092</v>
      </c>
      <c r="H3887" t="s">
        <v>44</v>
      </c>
      <c r="I3887" t="s">
        <v>849</v>
      </c>
      <c r="J3887" t="s">
        <v>5324</v>
      </c>
      <c r="K3887" t="s">
        <v>47</v>
      </c>
      <c r="L3887" t="s">
        <v>70</v>
      </c>
      <c r="M3887" t="s">
        <v>38</v>
      </c>
      <c r="N3887" t="s">
        <v>28</v>
      </c>
      <c r="O3887" t="s">
        <v>151</v>
      </c>
      <c r="P3887" t="s">
        <v>3929</v>
      </c>
      <c r="Q3887">
        <v>0</v>
      </c>
      <c r="R3887">
        <v>22</v>
      </c>
      <c r="S3887">
        <v>8</v>
      </c>
      <c r="T3887">
        <v>2</v>
      </c>
      <c r="U3887" t="b">
        <v>0</v>
      </c>
    </row>
    <row r="3888" spans="1:21" x14ac:dyDescent="0.25">
      <c r="A3888" t="s">
        <v>5325</v>
      </c>
      <c r="B3888" t="s">
        <v>5326</v>
      </c>
      <c r="C3888">
        <v>26</v>
      </c>
      <c r="D3888">
        <v>3</v>
      </c>
      <c r="E3888">
        <v>11</v>
      </c>
      <c r="F3888" s="1">
        <v>40628</v>
      </c>
      <c r="G3888" t="s">
        <v>1634</v>
      </c>
      <c r="H3888" t="s">
        <v>61</v>
      </c>
      <c r="I3888" t="s">
        <v>173</v>
      </c>
      <c r="J3888" t="s">
        <v>174</v>
      </c>
      <c r="K3888" t="s">
        <v>36</v>
      </c>
      <c r="L3888" t="s">
        <v>37</v>
      </c>
      <c r="M3888" t="s">
        <v>98</v>
      </c>
      <c r="N3888" t="s">
        <v>28</v>
      </c>
      <c r="O3888" t="s">
        <v>54</v>
      </c>
      <c r="P3888" t="s">
        <v>1115</v>
      </c>
      <c r="Q3888">
        <v>0</v>
      </c>
      <c r="R3888">
        <v>551</v>
      </c>
      <c r="S3888">
        <v>98</v>
      </c>
      <c r="T3888">
        <v>3</v>
      </c>
      <c r="U3888" t="b">
        <v>0</v>
      </c>
    </row>
    <row r="3889" spans="1:21" x14ac:dyDescent="0.25">
      <c r="A3889" t="s">
        <v>5327</v>
      </c>
      <c r="B3889" t="s">
        <v>5326</v>
      </c>
      <c r="C3889">
        <v>26</v>
      </c>
      <c r="D3889">
        <v>3</v>
      </c>
      <c r="E3889">
        <v>11</v>
      </c>
      <c r="F3889" s="1">
        <v>40628</v>
      </c>
      <c r="G3889" t="s">
        <v>3123</v>
      </c>
      <c r="H3889" t="s">
        <v>598</v>
      </c>
      <c r="I3889" t="s">
        <v>1658</v>
      </c>
      <c r="J3889" t="s">
        <v>1659</v>
      </c>
      <c r="K3889" t="s">
        <v>36</v>
      </c>
      <c r="L3889" t="s">
        <v>37</v>
      </c>
      <c r="M3889" t="s">
        <v>38</v>
      </c>
      <c r="N3889" t="s">
        <v>28</v>
      </c>
      <c r="O3889" t="s">
        <v>39</v>
      </c>
      <c r="P3889" t="s">
        <v>2480</v>
      </c>
      <c r="Q3889">
        <v>0</v>
      </c>
      <c r="R3889">
        <v>92</v>
      </c>
      <c r="S3889">
        <v>26</v>
      </c>
      <c r="T3889">
        <v>3</v>
      </c>
      <c r="U3889" t="b">
        <v>1</v>
      </c>
    </row>
    <row r="3890" spans="1:21" x14ac:dyDescent="0.25">
      <c r="A3890" t="s">
        <v>5328</v>
      </c>
      <c r="B3890" t="s">
        <v>5329</v>
      </c>
      <c r="C3890">
        <v>26</v>
      </c>
      <c r="D3890">
        <v>3</v>
      </c>
      <c r="E3890">
        <v>12</v>
      </c>
      <c r="F3890" s="1">
        <v>40994</v>
      </c>
      <c r="G3890" t="s">
        <v>2625</v>
      </c>
      <c r="H3890" t="s">
        <v>120</v>
      </c>
      <c r="I3890" t="s">
        <v>209</v>
      </c>
      <c r="J3890" t="s">
        <v>5330</v>
      </c>
      <c r="K3890" t="s">
        <v>47</v>
      </c>
      <c r="L3890" t="s">
        <v>70</v>
      </c>
      <c r="M3890" t="s">
        <v>98</v>
      </c>
      <c r="N3890" t="s">
        <v>28</v>
      </c>
      <c r="O3890" t="s">
        <v>227</v>
      </c>
      <c r="P3890" t="s">
        <v>2327</v>
      </c>
      <c r="Q3890">
        <v>0</v>
      </c>
      <c r="R3890">
        <v>49</v>
      </c>
      <c r="S3890">
        <v>19</v>
      </c>
      <c r="T3890">
        <v>4</v>
      </c>
      <c r="U3890" t="b">
        <v>1</v>
      </c>
    </row>
    <row r="3891" spans="1:21" x14ac:dyDescent="0.25">
      <c r="A3891" t="s">
        <v>5328</v>
      </c>
      <c r="B3891" t="s">
        <v>5329</v>
      </c>
      <c r="C3891">
        <v>26</v>
      </c>
      <c r="D3891">
        <v>3</v>
      </c>
      <c r="E3891">
        <v>12</v>
      </c>
      <c r="F3891" s="1">
        <v>40994</v>
      </c>
      <c r="G3891" t="s">
        <v>2625</v>
      </c>
      <c r="H3891" t="s">
        <v>120</v>
      </c>
      <c r="I3891" t="s">
        <v>209</v>
      </c>
      <c r="J3891" t="s">
        <v>5330</v>
      </c>
      <c r="K3891" t="s">
        <v>47</v>
      </c>
      <c r="L3891" t="s">
        <v>70</v>
      </c>
      <c r="M3891" t="s">
        <v>98</v>
      </c>
      <c r="N3891" t="s">
        <v>56</v>
      </c>
      <c r="O3891" t="s">
        <v>104</v>
      </c>
      <c r="P3891" t="s">
        <v>742</v>
      </c>
      <c r="Q3891">
        <v>0</v>
      </c>
      <c r="R3891">
        <v>246</v>
      </c>
      <c r="S3891">
        <v>49</v>
      </c>
      <c r="T3891">
        <v>2</v>
      </c>
      <c r="U3891" t="b">
        <v>1</v>
      </c>
    </row>
    <row r="3892" spans="1:21" x14ac:dyDescent="0.25">
      <c r="A3892" t="s">
        <v>5331</v>
      </c>
      <c r="B3892" t="s">
        <v>5329</v>
      </c>
      <c r="C3892">
        <v>26</v>
      </c>
      <c r="D3892">
        <v>3</v>
      </c>
      <c r="E3892">
        <v>12</v>
      </c>
      <c r="F3892" s="1">
        <v>40994</v>
      </c>
      <c r="G3892" t="s">
        <v>654</v>
      </c>
      <c r="H3892" t="s">
        <v>215</v>
      </c>
      <c r="I3892" t="s">
        <v>216</v>
      </c>
      <c r="J3892" t="s">
        <v>3045</v>
      </c>
      <c r="K3892" t="s">
        <v>36</v>
      </c>
      <c r="L3892" t="s">
        <v>37</v>
      </c>
      <c r="M3892" t="s">
        <v>268</v>
      </c>
      <c r="N3892" t="s">
        <v>28</v>
      </c>
      <c r="O3892" t="s">
        <v>90</v>
      </c>
      <c r="P3892" t="s">
        <v>5332</v>
      </c>
      <c r="Q3892">
        <v>0</v>
      </c>
      <c r="R3892">
        <v>478</v>
      </c>
      <c r="S3892">
        <v>239</v>
      </c>
      <c r="T3892">
        <v>7</v>
      </c>
      <c r="U3892" t="b">
        <v>1</v>
      </c>
    </row>
    <row r="3893" spans="1:21" x14ac:dyDescent="0.25">
      <c r="A3893" t="s">
        <v>5331</v>
      </c>
      <c r="B3893" t="s">
        <v>5329</v>
      </c>
      <c r="C3893">
        <v>26</v>
      </c>
      <c r="D3893">
        <v>3</v>
      </c>
      <c r="E3893">
        <v>12</v>
      </c>
      <c r="F3893" s="1">
        <v>40994</v>
      </c>
      <c r="G3893" t="s">
        <v>654</v>
      </c>
      <c r="H3893" t="s">
        <v>215</v>
      </c>
      <c r="I3893" t="s">
        <v>216</v>
      </c>
      <c r="J3893" t="s">
        <v>3045</v>
      </c>
      <c r="K3893" t="s">
        <v>36</v>
      </c>
      <c r="L3893" t="s">
        <v>37</v>
      </c>
      <c r="M3893" t="s">
        <v>268</v>
      </c>
      <c r="N3893" t="s">
        <v>28</v>
      </c>
      <c r="O3893" t="s">
        <v>48</v>
      </c>
      <c r="P3893" t="s">
        <v>2706</v>
      </c>
      <c r="Q3893">
        <v>0</v>
      </c>
      <c r="R3893">
        <v>178</v>
      </c>
      <c r="S3893">
        <v>59</v>
      </c>
      <c r="T3893">
        <v>4</v>
      </c>
      <c r="U3893" t="b">
        <v>0</v>
      </c>
    </row>
    <row r="3894" spans="1:21" x14ac:dyDescent="0.25">
      <c r="A3894" t="s">
        <v>5331</v>
      </c>
      <c r="B3894" t="s">
        <v>5329</v>
      </c>
      <c r="C3894">
        <v>26</v>
      </c>
      <c r="D3894">
        <v>3</v>
      </c>
      <c r="E3894">
        <v>12</v>
      </c>
      <c r="F3894" s="1">
        <v>40994</v>
      </c>
      <c r="G3894" t="s">
        <v>654</v>
      </c>
      <c r="H3894" t="s">
        <v>215</v>
      </c>
      <c r="I3894" t="s">
        <v>216</v>
      </c>
      <c r="J3894" t="s">
        <v>3045</v>
      </c>
      <c r="K3894" t="s">
        <v>36</v>
      </c>
      <c r="L3894" t="s">
        <v>37</v>
      </c>
      <c r="M3894" t="s">
        <v>268</v>
      </c>
      <c r="N3894" t="s">
        <v>28</v>
      </c>
      <c r="O3894" t="s">
        <v>54</v>
      </c>
      <c r="P3894" t="s">
        <v>1814</v>
      </c>
      <c r="Q3894">
        <v>0</v>
      </c>
      <c r="R3894">
        <v>98</v>
      </c>
      <c r="S3894">
        <v>3</v>
      </c>
      <c r="T3894">
        <v>2</v>
      </c>
      <c r="U3894" t="b">
        <v>1</v>
      </c>
    </row>
    <row r="3895" spans="1:21" x14ac:dyDescent="0.25">
      <c r="A3895" t="s">
        <v>5331</v>
      </c>
      <c r="B3895" t="s">
        <v>5329</v>
      </c>
      <c r="C3895">
        <v>26</v>
      </c>
      <c r="D3895">
        <v>3</v>
      </c>
      <c r="E3895">
        <v>12</v>
      </c>
      <c r="F3895" s="1">
        <v>40994</v>
      </c>
      <c r="G3895" t="s">
        <v>654</v>
      </c>
      <c r="H3895" t="s">
        <v>215</v>
      </c>
      <c r="I3895" t="s">
        <v>216</v>
      </c>
      <c r="J3895" t="s">
        <v>3045</v>
      </c>
      <c r="K3895" t="s">
        <v>36</v>
      </c>
      <c r="L3895" t="s">
        <v>37</v>
      </c>
      <c r="M3895" t="s">
        <v>268</v>
      </c>
      <c r="N3895" t="s">
        <v>28</v>
      </c>
      <c r="O3895" t="s">
        <v>54</v>
      </c>
      <c r="P3895" t="s">
        <v>205</v>
      </c>
      <c r="Q3895">
        <v>0</v>
      </c>
      <c r="R3895">
        <v>413</v>
      </c>
      <c r="S3895">
        <v>186</v>
      </c>
      <c r="T3895">
        <v>2</v>
      </c>
      <c r="U3895" t="b">
        <v>0</v>
      </c>
    </row>
    <row r="3896" spans="1:21" x14ac:dyDescent="0.25">
      <c r="A3896" t="s">
        <v>5331</v>
      </c>
      <c r="B3896" t="s">
        <v>5329</v>
      </c>
      <c r="C3896">
        <v>26</v>
      </c>
      <c r="D3896">
        <v>3</v>
      </c>
      <c r="E3896">
        <v>12</v>
      </c>
      <c r="F3896" s="1">
        <v>40994</v>
      </c>
      <c r="G3896" t="s">
        <v>654</v>
      </c>
      <c r="H3896" t="s">
        <v>215</v>
      </c>
      <c r="I3896" t="s">
        <v>216</v>
      </c>
      <c r="J3896" t="s">
        <v>3045</v>
      </c>
      <c r="K3896" t="s">
        <v>36</v>
      </c>
      <c r="L3896" t="s">
        <v>37</v>
      </c>
      <c r="M3896" t="s">
        <v>268</v>
      </c>
      <c r="N3896" t="s">
        <v>56</v>
      </c>
      <c r="O3896" t="s">
        <v>81</v>
      </c>
      <c r="P3896" t="s">
        <v>4252</v>
      </c>
      <c r="Q3896">
        <v>0</v>
      </c>
      <c r="R3896">
        <v>207</v>
      </c>
      <c r="S3896">
        <v>4</v>
      </c>
      <c r="T3896">
        <v>3</v>
      </c>
      <c r="U3896" t="b">
        <v>1</v>
      </c>
    </row>
    <row r="3897" spans="1:21" x14ac:dyDescent="0.25">
      <c r="A3897" t="s">
        <v>5333</v>
      </c>
      <c r="B3897" t="s">
        <v>5329</v>
      </c>
      <c r="C3897">
        <v>26</v>
      </c>
      <c r="D3897">
        <v>3</v>
      </c>
      <c r="E3897">
        <v>12</v>
      </c>
      <c r="F3897" s="1">
        <v>40994</v>
      </c>
      <c r="G3897" t="s">
        <v>1969</v>
      </c>
      <c r="H3897" t="s">
        <v>61</v>
      </c>
      <c r="I3897" t="s">
        <v>173</v>
      </c>
      <c r="J3897" t="s">
        <v>5334</v>
      </c>
      <c r="K3897" t="s">
        <v>36</v>
      </c>
      <c r="L3897" t="s">
        <v>70</v>
      </c>
      <c r="M3897" t="s">
        <v>98</v>
      </c>
      <c r="N3897" t="s">
        <v>28</v>
      </c>
      <c r="O3897" t="s">
        <v>48</v>
      </c>
      <c r="P3897" t="s">
        <v>1292</v>
      </c>
      <c r="Q3897">
        <v>0</v>
      </c>
      <c r="R3897">
        <v>143</v>
      </c>
      <c r="S3897">
        <v>60</v>
      </c>
      <c r="T3897">
        <v>12</v>
      </c>
      <c r="U3897" t="b">
        <v>1</v>
      </c>
    </row>
    <row r="3898" spans="1:21" x14ac:dyDescent="0.25">
      <c r="A3898" t="s">
        <v>5335</v>
      </c>
      <c r="B3898" t="s">
        <v>5329</v>
      </c>
      <c r="C3898">
        <v>26</v>
      </c>
      <c r="D3898">
        <v>3</v>
      </c>
      <c r="E3898">
        <v>12</v>
      </c>
      <c r="F3898" s="1">
        <v>40994</v>
      </c>
      <c r="G3898" t="s">
        <v>1574</v>
      </c>
      <c r="H3898" t="s">
        <v>67</v>
      </c>
      <c r="I3898" t="s">
        <v>68</v>
      </c>
      <c r="J3898" t="s">
        <v>4310</v>
      </c>
      <c r="K3898" t="s">
        <v>25</v>
      </c>
      <c r="L3898" t="s">
        <v>70</v>
      </c>
      <c r="M3898" t="s">
        <v>38</v>
      </c>
      <c r="N3898" t="s">
        <v>56</v>
      </c>
      <c r="O3898" t="s">
        <v>185</v>
      </c>
      <c r="P3898" t="s">
        <v>5336</v>
      </c>
      <c r="Q3898">
        <v>0</v>
      </c>
      <c r="R3898">
        <v>320</v>
      </c>
      <c r="S3898">
        <v>147</v>
      </c>
      <c r="T3898">
        <v>1</v>
      </c>
      <c r="U3898" t="b">
        <v>1</v>
      </c>
    </row>
    <row r="3899" spans="1:21" x14ac:dyDescent="0.25">
      <c r="A3899" t="s">
        <v>5337</v>
      </c>
      <c r="B3899" t="s">
        <v>5338</v>
      </c>
      <c r="C3899">
        <v>26</v>
      </c>
      <c r="D3899">
        <v>3</v>
      </c>
      <c r="E3899">
        <v>13</v>
      </c>
      <c r="F3899" s="1">
        <v>41359</v>
      </c>
      <c r="G3899" t="s">
        <v>341</v>
      </c>
      <c r="H3899" t="s">
        <v>33</v>
      </c>
      <c r="I3899" t="s">
        <v>34</v>
      </c>
      <c r="J3899" t="s">
        <v>150</v>
      </c>
      <c r="K3899" t="s">
        <v>36</v>
      </c>
      <c r="L3899" t="s">
        <v>70</v>
      </c>
      <c r="M3899" t="s">
        <v>27</v>
      </c>
      <c r="N3899" t="s">
        <v>28</v>
      </c>
      <c r="O3899" t="s">
        <v>151</v>
      </c>
      <c r="P3899" t="s">
        <v>1688</v>
      </c>
      <c r="Q3899">
        <v>0</v>
      </c>
      <c r="R3899">
        <v>81</v>
      </c>
      <c r="S3899">
        <v>29</v>
      </c>
      <c r="T3899">
        <v>5</v>
      </c>
      <c r="U3899" t="b">
        <v>1</v>
      </c>
    </row>
    <row r="3900" spans="1:21" x14ac:dyDescent="0.25">
      <c r="A3900" t="s">
        <v>5339</v>
      </c>
      <c r="B3900" t="s">
        <v>5338</v>
      </c>
      <c r="C3900">
        <v>26</v>
      </c>
      <c r="D3900">
        <v>3</v>
      </c>
      <c r="E3900">
        <v>13</v>
      </c>
      <c r="F3900" s="1">
        <v>41359</v>
      </c>
      <c r="G3900" t="s">
        <v>2437</v>
      </c>
      <c r="H3900" t="s">
        <v>44</v>
      </c>
      <c r="I3900" t="s">
        <v>178</v>
      </c>
      <c r="J3900" t="s">
        <v>335</v>
      </c>
      <c r="K3900" t="s">
        <v>47</v>
      </c>
      <c r="L3900" t="s">
        <v>37</v>
      </c>
      <c r="M3900" t="s">
        <v>38</v>
      </c>
      <c r="N3900" t="s">
        <v>71</v>
      </c>
      <c r="O3900" t="s">
        <v>72</v>
      </c>
      <c r="P3900" t="s">
        <v>556</v>
      </c>
      <c r="Q3900">
        <v>0</v>
      </c>
      <c r="R3900">
        <v>345</v>
      </c>
      <c r="S3900">
        <v>107</v>
      </c>
      <c r="T3900">
        <v>2</v>
      </c>
      <c r="U3900" t="b">
        <v>0</v>
      </c>
    </row>
    <row r="3901" spans="1:21" x14ac:dyDescent="0.25">
      <c r="A3901" t="s">
        <v>5339</v>
      </c>
      <c r="B3901" t="s">
        <v>5338</v>
      </c>
      <c r="C3901">
        <v>26</v>
      </c>
      <c r="D3901">
        <v>3</v>
      </c>
      <c r="E3901">
        <v>13</v>
      </c>
      <c r="F3901" s="1">
        <v>41359</v>
      </c>
      <c r="G3901" t="s">
        <v>2437</v>
      </c>
      <c r="H3901" t="s">
        <v>44</v>
      </c>
      <c r="I3901" t="s">
        <v>178</v>
      </c>
      <c r="J3901" t="s">
        <v>335</v>
      </c>
      <c r="K3901" t="s">
        <v>47</v>
      </c>
      <c r="L3901" t="s">
        <v>37</v>
      </c>
      <c r="M3901" t="s">
        <v>38</v>
      </c>
      <c r="N3901" t="s">
        <v>28</v>
      </c>
      <c r="O3901" t="s">
        <v>39</v>
      </c>
      <c r="P3901" t="s">
        <v>897</v>
      </c>
      <c r="Q3901">
        <v>0</v>
      </c>
      <c r="R3901">
        <v>28</v>
      </c>
      <c r="S3901">
        <v>0</v>
      </c>
      <c r="T3901">
        <v>1</v>
      </c>
      <c r="U3901" t="b">
        <v>1</v>
      </c>
    </row>
    <row r="3902" spans="1:21" x14ac:dyDescent="0.25">
      <c r="A3902" t="s">
        <v>5339</v>
      </c>
      <c r="B3902" t="s">
        <v>5338</v>
      </c>
      <c r="C3902">
        <v>26</v>
      </c>
      <c r="D3902">
        <v>3</v>
      </c>
      <c r="E3902">
        <v>13</v>
      </c>
      <c r="F3902" s="1">
        <v>41359</v>
      </c>
      <c r="G3902" t="s">
        <v>2437</v>
      </c>
      <c r="H3902" t="s">
        <v>44</v>
      </c>
      <c r="I3902" t="s">
        <v>178</v>
      </c>
      <c r="J3902" t="s">
        <v>335</v>
      </c>
      <c r="K3902" t="s">
        <v>47</v>
      </c>
      <c r="L3902" t="s">
        <v>37</v>
      </c>
      <c r="M3902" t="s">
        <v>38</v>
      </c>
      <c r="N3902" t="s">
        <v>28</v>
      </c>
      <c r="O3902" t="s">
        <v>39</v>
      </c>
      <c r="P3902" t="s">
        <v>1018</v>
      </c>
      <c r="Q3902">
        <v>0</v>
      </c>
      <c r="R3902">
        <v>36</v>
      </c>
      <c r="S3902">
        <v>13</v>
      </c>
      <c r="T3902">
        <v>5</v>
      </c>
      <c r="U3902" t="b">
        <v>0</v>
      </c>
    </row>
    <row r="3903" spans="1:21" x14ac:dyDescent="0.25">
      <c r="A3903" t="s">
        <v>5339</v>
      </c>
      <c r="B3903" t="s">
        <v>5338</v>
      </c>
      <c r="C3903">
        <v>26</v>
      </c>
      <c r="D3903">
        <v>3</v>
      </c>
      <c r="E3903">
        <v>13</v>
      </c>
      <c r="F3903" s="1">
        <v>41359</v>
      </c>
      <c r="G3903" t="s">
        <v>2437</v>
      </c>
      <c r="H3903" t="s">
        <v>44</v>
      </c>
      <c r="I3903" t="s">
        <v>178</v>
      </c>
      <c r="J3903" t="s">
        <v>335</v>
      </c>
      <c r="K3903" t="s">
        <v>47</v>
      </c>
      <c r="L3903" t="s">
        <v>37</v>
      </c>
      <c r="M3903" t="s">
        <v>38</v>
      </c>
      <c r="N3903" t="s">
        <v>56</v>
      </c>
      <c r="O3903" t="s">
        <v>57</v>
      </c>
      <c r="P3903" t="s">
        <v>3572</v>
      </c>
      <c r="Q3903">
        <v>0</v>
      </c>
      <c r="R3903">
        <v>60</v>
      </c>
      <c r="S3903">
        <v>-26</v>
      </c>
      <c r="T3903">
        <v>2</v>
      </c>
      <c r="U3903" t="b">
        <v>0</v>
      </c>
    </row>
    <row r="3904" spans="1:21" x14ac:dyDescent="0.25">
      <c r="A3904" t="s">
        <v>5340</v>
      </c>
      <c r="B3904" t="s">
        <v>5338</v>
      </c>
      <c r="C3904">
        <v>26</v>
      </c>
      <c r="D3904">
        <v>3</v>
      </c>
      <c r="E3904">
        <v>13</v>
      </c>
      <c r="F3904" s="1">
        <v>41359</v>
      </c>
      <c r="G3904" t="s">
        <v>141</v>
      </c>
      <c r="H3904" t="s">
        <v>215</v>
      </c>
      <c r="I3904" t="s">
        <v>2776</v>
      </c>
      <c r="J3904" t="s">
        <v>2776</v>
      </c>
      <c r="K3904" t="s">
        <v>36</v>
      </c>
      <c r="L3904" t="s">
        <v>37</v>
      </c>
      <c r="M3904" t="s">
        <v>27</v>
      </c>
      <c r="N3904" t="s">
        <v>28</v>
      </c>
      <c r="O3904" t="s">
        <v>54</v>
      </c>
      <c r="P3904" t="s">
        <v>706</v>
      </c>
      <c r="Q3904">
        <v>0</v>
      </c>
      <c r="R3904">
        <v>283</v>
      </c>
      <c r="S3904">
        <v>48</v>
      </c>
      <c r="T3904">
        <v>2</v>
      </c>
      <c r="U3904" t="b">
        <v>0</v>
      </c>
    </row>
    <row r="3905" spans="1:21" x14ac:dyDescent="0.25">
      <c r="A3905" t="s">
        <v>5341</v>
      </c>
      <c r="B3905" t="s">
        <v>5342</v>
      </c>
      <c r="C3905">
        <v>26</v>
      </c>
      <c r="D3905">
        <v>3</v>
      </c>
      <c r="E3905">
        <v>14</v>
      </c>
      <c r="F3905" s="1">
        <v>41724</v>
      </c>
      <c r="G3905" t="s">
        <v>3174</v>
      </c>
      <c r="H3905" t="s">
        <v>33</v>
      </c>
      <c r="I3905" t="s">
        <v>528</v>
      </c>
      <c r="J3905" t="s">
        <v>2391</v>
      </c>
      <c r="K3905" t="s">
        <v>36</v>
      </c>
      <c r="L3905" t="s">
        <v>37</v>
      </c>
      <c r="M3905" t="s">
        <v>98</v>
      </c>
      <c r="N3905" t="s">
        <v>28</v>
      </c>
      <c r="O3905" t="s">
        <v>90</v>
      </c>
      <c r="P3905" t="s">
        <v>4126</v>
      </c>
      <c r="Q3905">
        <v>0</v>
      </c>
      <c r="R3905">
        <v>187</v>
      </c>
      <c r="S3905">
        <v>-15</v>
      </c>
      <c r="T3905">
        <v>3</v>
      </c>
      <c r="U3905" t="b">
        <v>1</v>
      </c>
    </row>
    <row r="3906" spans="1:21" x14ac:dyDescent="0.25">
      <c r="A3906" t="s">
        <v>5343</v>
      </c>
      <c r="B3906" t="s">
        <v>5342</v>
      </c>
      <c r="C3906">
        <v>26</v>
      </c>
      <c r="D3906">
        <v>3</v>
      </c>
      <c r="E3906">
        <v>14</v>
      </c>
      <c r="F3906" s="1">
        <v>41724</v>
      </c>
      <c r="G3906" t="s">
        <v>303</v>
      </c>
      <c r="H3906" t="s">
        <v>33</v>
      </c>
      <c r="I3906" t="s">
        <v>266</v>
      </c>
      <c r="J3906" t="s">
        <v>289</v>
      </c>
      <c r="K3906" t="s">
        <v>36</v>
      </c>
      <c r="L3906" t="s">
        <v>37</v>
      </c>
      <c r="M3906" t="s">
        <v>98</v>
      </c>
      <c r="N3906" t="s">
        <v>28</v>
      </c>
      <c r="O3906" t="s">
        <v>39</v>
      </c>
      <c r="P3906" t="s">
        <v>1433</v>
      </c>
      <c r="Q3906">
        <v>0</v>
      </c>
      <c r="R3906">
        <v>30</v>
      </c>
      <c r="S3906">
        <v>14</v>
      </c>
      <c r="T3906">
        <v>4</v>
      </c>
      <c r="U3906" t="b">
        <v>0</v>
      </c>
    </row>
    <row r="3907" spans="1:21" x14ac:dyDescent="0.25">
      <c r="A3907" t="s">
        <v>5343</v>
      </c>
      <c r="B3907" t="s">
        <v>5342</v>
      </c>
      <c r="C3907">
        <v>26</v>
      </c>
      <c r="D3907">
        <v>3</v>
      </c>
      <c r="E3907">
        <v>14</v>
      </c>
      <c r="F3907" s="1">
        <v>41724</v>
      </c>
      <c r="G3907" t="s">
        <v>303</v>
      </c>
      <c r="H3907" t="s">
        <v>33</v>
      </c>
      <c r="I3907" t="s">
        <v>266</v>
      </c>
      <c r="J3907" t="s">
        <v>289</v>
      </c>
      <c r="K3907" t="s">
        <v>36</v>
      </c>
      <c r="L3907" t="s">
        <v>37</v>
      </c>
      <c r="M3907" t="s">
        <v>98</v>
      </c>
      <c r="N3907" t="s">
        <v>28</v>
      </c>
      <c r="O3907" t="s">
        <v>54</v>
      </c>
      <c r="P3907" t="s">
        <v>1814</v>
      </c>
      <c r="Q3907">
        <v>0</v>
      </c>
      <c r="R3907">
        <v>44</v>
      </c>
      <c r="S3907">
        <v>-3</v>
      </c>
      <c r="T3907">
        <v>1</v>
      </c>
      <c r="U3907" t="b">
        <v>0</v>
      </c>
    </row>
    <row r="3908" spans="1:21" x14ac:dyDescent="0.25">
      <c r="A3908" t="s">
        <v>5344</v>
      </c>
      <c r="B3908" t="s">
        <v>5342</v>
      </c>
      <c r="C3908">
        <v>26</v>
      </c>
      <c r="D3908">
        <v>3</v>
      </c>
      <c r="E3908">
        <v>14</v>
      </c>
      <c r="F3908" s="1">
        <v>41724</v>
      </c>
      <c r="G3908" t="s">
        <v>983</v>
      </c>
      <c r="H3908" t="s">
        <v>120</v>
      </c>
      <c r="I3908" t="s">
        <v>1469</v>
      </c>
      <c r="J3908" t="s">
        <v>5345</v>
      </c>
      <c r="K3908" t="s">
        <v>47</v>
      </c>
      <c r="L3908" t="s">
        <v>70</v>
      </c>
      <c r="M3908" t="s">
        <v>38</v>
      </c>
      <c r="N3908" t="s">
        <v>56</v>
      </c>
      <c r="O3908" t="s">
        <v>185</v>
      </c>
      <c r="P3908" t="s">
        <v>283</v>
      </c>
      <c r="Q3908">
        <v>0</v>
      </c>
      <c r="R3908">
        <v>737</v>
      </c>
      <c r="S3908">
        <v>0</v>
      </c>
      <c r="T3908">
        <v>5</v>
      </c>
      <c r="U3908" t="b">
        <v>0</v>
      </c>
    </row>
    <row r="3909" spans="1:21" x14ac:dyDescent="0.25">
      <c r="A3909" t="s">
        <v>5346</v>
      </c>
      <c r="B3909" t="s">
        <v>5347</v>
      </c>
      <c r="C3909">
        <v>27</v>
      </c>
      <c r="D3909">
        <v>3</v>
      </c>
      <c r="E3909">
        <v>12</v>
      </c>
      <c r="F3909" s="1">
        <v>40995</v>
      </c>
      <c r="G3909" t="s">
        <v>2623</v>
      </c>
      <c r="H3909" t="s">
        <v>67</v>
      </c>
      <c r="I3909" t="s">
        <v>68</v>
      </c>
      <c r="J3909" t="s">
        <v>1399</v>
      </c>
      <c r="K3909" t="s">
        <v>25</v>
      </c>
      <c r="L3909" t="s">
        <v>37</v>
      </c>
      <c r="M3909" t="s">
        <v>27</v>
      </c>
      <c r="N3909" t="s">
        <v>28</v>
      </c>
      <c r="O3909" t="s">
        <v>54</v>
      </c>
      <c r="P3909" t="s">
        <v>1498</v>
      </c>
      <c r="Q3909">
        <v>0</v>
      </c>
      <c r="R3909">
        <v>134</v>
      </c>
      <c r="S3909">
        <v>31</v>
      </c>
      <c r="T3909">
        <v>5</v>
      </c>
      <c r="U3909" t="b">
        <v>1</v>
      </c>
    </row>
    <row r="3910" spans="1:21" x14ac:dyDescent="0.25">
      <c r="A3910" t="s">
        <v>5346</v>
      </c>
      <c r="B3910" t="s">
        <v>5347</v>
      </c>
      <c r="C3910">
        <v>27</v>
      </c>
      <c r="D3910">
        <v>3</v>
      </c>
      <c r="E3910">
        <v>12</v>
      </c>
      <c r="F3910" s="1">
        <v>40995</v>
      </c>
      <c r="G3910" t="s">
        <v>2623</v>
      </c>
      <c r="H3910" t="s">
        <v>67</v>
      </c>
      <c r="I3910" t="s">
        <v>68</v>
      </c>
      <c r="J3910" t="s">
        <v>1399</v>
      </c>
      <c r="K3910" t="s">
        <v>25</v>
      </c>
      <c r="L3910" t="s">
        <v>37</v>
      </c>
      <c r="M3910" t="s">
        <v>27</v>
      </c>
      <c r="N3910" t="s">
        <v>56</v>
      </c>
      <c r="O3910" t="s">
        <v>57</v>
      </c>
      <c r="P3910" t="s">
        <v>3572</v>
      </c>
      <c r="Q3910">
        <v>0</v>
      </c>
      <c r="R3910">
        <v>101</v>
      </c>
      <c r="S3910">
        <v>14</v>
      </c>
      <c r="T3910">
        <v>2</v>
      </c>
      <c r="U3910" t="b">
        <v>0</v>
      </c>
    </row>
    <row r="3911" spans="1:21" x14ac:dyDescent="0.25">
      <c r="A3911" t="s">
        <v>5348</v>
      </c>
      <c r="B3911" t="s">
        <v>5347</v>
      </c>
      <c r="C3911">
        <v>27</v>
      </c>
      <c r="D3911">
        <v>3</v>
      </c>
      <c r="E3911">
        <v>12</v>
      </c>
      <c r="F3911" s="1">
        <v>40995</v>
      </c>
      <c r="G3911" t="s">
        <v>3428</v>
      </c>
      <c r="H3911" t="s">
        <v>61</v>
      </c>
      <c r="I3911" t="s">
        <v>115</v>
      </c>
      <c r="J3911" t="s">
        <v>4471</v>
      </c>
      <c r="K3911" t="s">
        <v>36</v>
      </c>
      <c r="L3911" t="s">
        <v>26</v>
      </c>
      <c r="M3911" t="s">
        <v>27</v>
      </c>
      <c r="N3911" t="s">
        <v>28</v>
      </c>
      <c r="O3911" t="s">
        <v>151</v>
      </c>
      <c r="P3911" t="s">
        <v>3917</v>
      </c>
      <c r="Q3911">
        <v>0</v>
      </c>
      <c r="R3911">
        <v>53</v>
      </c>
      <c r="S3911">
        <v>13</v>
      </c>
      <c r="T3911">
        <v>4</v>
      </c>
      <c r="U3911" t="b">
        <v>0</v>
      </c>
    </row>
    <row r="3912" spans="1:21" x14ac:dyDescent="0.25">
      <c r="A3912" t="s">
        <v>5348</v>
      </c>
      <c r="B3912" t="s">
        <v>5347</v>
      </c>
      <c r="C3912">
        <v>27</v>
      </c>
      <c r="D3912">
        <v>3</v>
      </c>
      <c r="E3912">
        <v>12</v>
      </c>
      <c r="F3912" s="1">
        <v>40995</v>
      </c>
      <c r="G3912" t="s">
        <v>3428</v>
      </c>
      <c r="H3912" t="s">
        <v>61</v>
      </c>
      <c r="I3912" t="s">
        <v>115</v>
      </c>
      <c r="J3912" t="s">
        <v>4471</v>
      </c>
      <c r="K3912" t="s">
        <v>36</v>
      </c>
      <c r="L3912" t="s">
        <v>26</v>
      </c>
      <c r="M3912" t="s">
        <v>27</v>
      </c>
      <c r="N3912" t="s">
        <v>28</v>
      </c>
      <c r="O3912" t="s">
        <v>54</v>
      </c>
      <c r="P3912" t="s">
        <v>181</v>
      </c>
      <c r="Q3912">
        <v>0</v>
      </c>
      <c r="R3912">
        <v>578</v>
      </c>
      <c r="S3912">
        <v>212</v>
      </c>
      <c r="T3912">
        <v>5</v>
      </c>
      <c r="U3912" t="b">
        <v>0</v>
      </c>
    </row>
    <row r="3913" spans="1:21" x14ac:dyDescent="0.25">
      <c r="A3913" t="s">
        <v>5349</v>
      </c>
      <c r="B3913" t="s">
        <v>5347</v>
      </c>
      <c r="C3913">
        <v>27</v>
      </c>
      <c r="D3913">
        <v>3</v>
      </c>
      <c r="E3913">
        <v>12</v>
      </c>
      <c r="F3913" s="1">
        <v>40995</v>
      </c>
      <c r="G3913" t="s">
        <v>3583</v>
      </c>
      <c r="H3913" t="s">
        <v>320</v>
      </c>
      <c r="I3913" t="s">
        <v>321</v>
      </c>
      <c r="J3913" t="s">
        <v>321</v>
      </c>
      <c r="K3913" t="s">
        <v>36</v>
      </c>
      <c r="L3913" t="s">
        <v>26</v>
      </c>
      <c r="M3913" t="s">
        <v>268</v>
      </c>
      <c r="N3913" t="s">
        <v>28</v>
      </c>
      <c r="O3913" t="s">
        <v>54</v>
      </c>
      <c r="P3913" t="s">
        <v>181</v>
      </c>
      <c r="Q3913">
        <v>0</v>
      </c>
      <c r="R3913">
        <v>128</v>
      </c>
      <c r="S3913">
        <v>55</v>
      </c>
      <c r="T3913">
        <v>1</v>
      </c>
      <c r="U3913" t="b">
        <v>0</v>
      </c>
    </row>
    <row r="3914" spans="1:21" x14ac:dyDescent="0.25">
      <c r="A3914" t="s">
        <v>5350</v>
      </c>
      <c r="B3914" t="s">
        <v>5351</v>
      </c>
      <c r="C3914">
        <v>27</v>
      </c>
      <c r="D3914">
        <v>3</v>
      </c>
      <c r="E3914">
        <v>14</v>
      </c>
      <c r="F3914" s="1">
        <v>41725</v>
      </c>
      <c r="G3914" t="s">
        <v>753</v>
      </c>
      <c r="H3914" t="s">
        <v>61</v>
      </c>
      <c r="I3914" t="s">
        <v>722</v>
      </c>
      <c r="J3914" t="s">
        <v>2359</v>
      </c>
      <c r="K3914" t="s">
        <v>36</v>
      </c>
      <c r="L3914" t="s">
        <v>37</v>
      </c>
      <c r="M3914" t="s">
        <v>27</v>
      </c>
      <c r="N3914" t="s">
        <v>28</v>
      </c>
      <c r="O3914" t="s">
        <v>48</v>
      </c>
      <c r="P3914" t="s">
        <v>1292</v>
      </c>
      <c r="Q3914">
        <v>0</v>
      </c>
      <c r="R3914">
        <v>36</v>
      </c>
      <c r="S3914">
        <v>15</v>
      </c>
      <c r="T3914">
        <v>3</v>
      </c>
      <c r="U3914" t="b">
        <v>0</v>
      </c>
    </row>
    <row r="3915" spans="1:21" x14ac:dyDescent="0.25">
      <c r="A3915" t="s">
        <v>5352</v>
      </c>
      <c r="B3915" t="s">
        <v>5351</v>
      </c>
      <c r="C3915">
        <v>27</v>
      </c>
      <c r="D3915">
        <v>3</v>
      </c>
      <c r="E3915">
        <v>14</v>
      </c>
      <c r="F3915" s="1">
        <v>41725</v>
      </c>
      <c r="G3915" t="s">
        <v>1807</v>
      </c>
      <c r="H3915" t="s">
        <v>67</v>
      </c>
      <c r="I3915" t="s">
        <v>68</v>
      </c>
      <c r="J3915" t="s">
        <v>255</v>
      </c>
      <c r="K3915" t="s">
        <v>25</v>
      </c>
      <c r="L3915" t="s">
        <v>70</v>
      </c>
      <c r="M3915" t="s">
        <v>38</v>
      </c>
      <c r="N3915" t="s">
        <v>28</v>
      </c>
      <c r="O3915" t="s">
        <v>29</v>
      </c>
      <c r="P3915" t="s">
        <v>3934</v>
      </c>
      <c r="Q3915">
        <v>0</v>
      </c>
      <c r="R3915">
        <v>62</v>
      </c>
      <c r="S3915">
        <v>16</v>
      </c>
      <c r="T3915">
        <v>5</v>
      </c>
      <c r="U3915" t="b">
        <v>0</v>
      </c>
    </row>
    <row r="3916" spans="1:21" x14ac:dyDescent="0.25">
      <c r="A3916" t="s">
        <v>5353</v>
      </c>
      <c r="B3916" t="s">
        <v>5354</v>
      </c>
      <c r="C3916">
        <v>28</v>
      </c>
      <c r="D3916">
        <v>3</v>
      </c>
      <c r="E3916">
        <v>11</v>
      </c>
      <c r="F3916" s="1">
        <v>40630</v>
      </c>
      <c r="G3916" t="s">
        <v>2147</v>
      </c>
      <c r="H3916" t="s">
        <v>44</v>
      </c>
      <c r="I3916" t="s">
        <v>4526</v>
      </c>
      <c r="J3916" t="s">
        <v>5355</v>
      </c>
      <c r="K3916" t="s">
        <v>47</v>
      </c>
      <c r="L3916" t="s">
        <v>70</v>
      </c>
      <c r="M3916" t="s">
        <v>38</v>
      </c>
      <c r="N3916" t="s">
        <v>28</v>
      </c>
      <c r="O3916" t="s">
        <v>151</v>
      </c>
      <c r="P3916" t="s">
        <v>851</v>
      </c>
      <c r="Q3916">
        <v>0</v>
      </c>
      <c r="R3916">
        <v>93</v>
      </c>
      <c r="S3916">
        <v>45</v>
      </c>
      <c r="T3916">
        <v>5</v>
      </c>
      <c r="U3916" t="b">
        <v>0</v>
      </c>
    </row>
    <row r="3917" spans="1:21" x14ac:dyDescent="0.25">
      <c r="A3917" t="s">
        <v>5356</v>
      </c>
      <c r="B3917" t="s">
        <v>5354</v>
      </c>
      <c r="C3917">
        <v>28</v>
      </c>
      <c r="D3917">
        <v>3</v>
      </c>
      <c r="E3917">
        <v>11</v>
      </c>
      <c r="F3917" s="1">
        <v>40630</v>
      </c>
      <c r="G3917" t="s">
        <v>4578</v>
      </c>
      <c r="H3917" t="s">
        <v>33</v>
      </c>
      <c r="I3917" t="s">
        <v>234</v>
      </c>
      <c r="J3917" t="s">
        <v>235</v>
      </c>
      <c r="K3917" t="s">
        <v>36</v>
      </c>
      <c r="L3917" t="s">
        <v>37</v>
      </c>
      <c r="M3917" t="s">
        <v>38</v>
      </c>
      <c r="N3917" t="s">
        <v>28</v>
      </c>
      <c r="O3917" t="s">
        <v>151</v>
      </c>
      <c r="P3917" t="s">
        <v>5357</v>
      </c>
      <c r="Q3917">
        <v>1</v>
      </c>
      <c r="R3917">
        <v>22</v>
      </c>
      <c r="S3917">
        <v>-21</v>
      </c>
      <c r="T3917">
        <v>3</v>
      </c>
      <c r="U3917" t="b">
        <v>0</v>
      </c>
    </row>
    <row r="3918" spans="1:21" x14ac:dyDescent="0.25">
      <c r="A3918" t="s">
        <v>5356</v>
      </c>
      <c r="B3918" t="s">
        <v>5354</v>
      </c>
      <c r="C3918">
        <v>28</v>
      </c>
      <c r="D3918">
        <v>3</v>
      </c>
      <c r="E3918">
        <v>11</v>
      </c>
      <c r="F3918" s="1">
        <v>40630</v>
      </c>
      <c r="G3918" t="s">
        <v>4578</v>
      </c>
      <c r="H3918" t="s">
        <v>33</v>
      </c>
      <c r="I3918" t="s">
        <v>234</v>
      </c>
      <c r="J3918" t="s">
        <v>235</v>
      </c>
      <c r="K3918" t="s">
        <v>36</v>
      </c>
      <c r="L3918" t="s">
        <v>37</v>
      </c>
      <c r="M3918" t="s">
        <v>38</v>
      </c>
      <c r="N3918" t="s">
        <v>28</v>
      </c>
      <c r="O3918" t="s">
        <v>54</v>
      </c>
      <c r="P3918" t="s">
        <v>4454</v>
      </c>
      <c r="Q3918">
        <v>1</v>
      </c>
      <c r="R3918">
        <v>39</v>
      </c>
      <c r="S3918">
        <v>-59</v>
      </c>
      <c r="T3918">
        <v>4</v>
      </c>
      <c r="U3918" t="b">
        <v>1</v>
      </c>
    </row>
    <row r="3919" spans="1:21" x14ac:dyDescent="0.25">
      <c r="A3919" t="s">
        <v>5358</v>
      </c>
      <c r="B3919" t="s">
        <v>5359</v>
      </c>
      <c r="C3919">
        <v>28</v>
      </c>
      <c r="D3919">
        <v>3</v>
      </c>
      <c r="E3919">
        <v>12</v>
      </c>
      <c r="F3919" s="1">
        <v>40996</v>
      </c>
      <c r="G3919" t="s">
        <v>415</v>
      </c>
      <c r="H3919" t="s">
        <v>61</v>
      </c>
      <c r="I3919" t="s">
        <v>108</v>
      </c>
      <c r="J3919" t="s">
        <v>1914</v>
      </c>
      <c r="K3919" t="s">
        <v>36</v>
      </c>
      <c r="L3919" t="s">
        <v>37</v>
      </c>
      <c r="M3919" t="s">
        <v>27</v>
      </c>
      <c r="N3919" t="s">
        <v>28</v>
      </c>
      <c r="O3919" t="s">
        <v>151</v>
      </c>
      <c r="P3919" t="s">
        <v>855</v>
      </c>
      <c r="Q3919">
        <v>0</v>
      </c>
      <c r="R3919">
        <v>67</v>
      </c>
      <c r="S3919">
        <v>9</v>
      </c>
      <c r="T3919">
        <v>4</v>
      </c>
      <c r="U3919" t="b">
        <v>0</v>
      </c>
    </row>
    <row r="3920" spans="1:21" x14ac:dyDescent="0.25">
      <c r="A3920" t="s">
        <v>5358</v>
      </c>
      <c r="B3920" t="s">
        <v>5359</v>
      </c>
      <c r="C3920">
        <v>28</v>
      </c>
      <c r="D3920">
        <v>3</v>
      </c>
      <c r="E3920">
        <v>12</v>
      </c>
      <c r="F3920" s="1">
        <v>40996</v>
      </c>
      <c r="G3920" t="s">
        <v>415</v>
      </c>
      <c r="H3920" t="s">
        <v>61</v>
      </c>
      <c r="I3920" t="s">
        <v>108</v>
      </c>
      <c r="J3920" t="s">
        <v>1914</v>
      </c>
      <c r="K3920" t="s">
        <v>36</v>
      </c>
      <c r="L3920" t="s">
        <v>37</v>
      </c>
      <c r="M3920" t="s">
        <v>27</v>
      </c>
      <c r="N3920" t="s">
        <v>28</v>
      </c>
      <c r="O3920" t="s">
        <v>54</v>
      </c>
      <c r="P3920" t="s">
        <v>1070</v>
      </c>
      <c r="Q3920">
        <v>0</v>
      </c>
      <c r="R3920">
        <v>85</v>
      </c>
      <c r="S3920">
        <v>-2</v>
      </c>
      <c r="T3920">
        <v>2</v>
      </c>
      <c r="U3920" t="b">
        <v>0</v>
      </c>
    </row>
    <row r="3921" spans="1:21" x14ac:dyDescent="0.25">
      <c r="A3921" t="s">
        <v>5360</v>
      </c>
      <c r="B3921" t="s">
        <v>5361</v>
      </c>
      <c r="C3921">
        <v>28</v>
      </c>
      <c r="D3921">
        <v>3</v>
      </c>
      <c r="E3921">
        <v>13</v>
      </c>
      <c r="F3921" s="1">
        <v>41361</v>
      </c>
      <c r="G3921" t="s">
        <v>1435</v>
      </c>
      <c r="H3921" t="s">
        <v>120</v>
      </c>
      <c r="I3921" t="s">
        <v>209</v>
      </c>
      <c r="J3921" t="s">
        <v>210</v>
      </c>
      <c r="K3921" t="s">
        <v>47</v>
      </c>
      <c r="L3921" t="s">
        <v>70</v>
      </c>
      <c r="M3921" t="s">
        <v>38</v>
      </c>
      <c r="N3921" t="s">
        <v>56</v>
      </c>
      <c r="O3921" t="s">
        <v>81</v>
      </c>
      <c r="P3921" t="s">
        <v>4962</v>
      </c>
      <c r="Q3921">
        <v>0</v>
      </c>
      <c r="R3921">
        <v>174</v>
      </c>
      <c r="S3921">
        <v>54</v>
      </c>
      <c r="T3921">
        <v>3</v>
      </c>
      <c r="U3921" t="b">
        <v>1</v>
      </c>
    </row>
    <row r="3922" spans="1:21" x14ac:dyDescent="0.25">
      <c r="A3922" t="s">
        <v>5362</v>
      </c>
      <c r="B3922" t="s">
        <v>5361</v>
      </c>
      <c r="C3922">
        <v>28</v>
      </c>
      <c r="D3922">
        <v>3</v>
      </c>
      <c r="E3922">
        <v>13</v>
      </c>
      <c r="F3922" s="1">
        <v>41361</v>
      </c>
      <c r="G3922" t="s">
        <v>5363</v>
      </c>
      <c r="H3922" t="s">
        <v>61</v>
      </c>
      <c r="I3922" t="s">
        <v>450</v>
      </c>
      <c r="J3922" t="s">
        <v>3200</v>
      </c>
      <c r="K3922" t="s">
        <v>36</v>
      </c>
      <c r="L3922" t="s">
        <v>70</v>
      </c>
      <c r="M3922" t="s">
        <v>27</v>
      </c>
      <c r="N3922" t="s">
        <v>28</v>
      </c>
      <c r="O3922" t="s">
        <v>39</v>
      </c>
      <c r="P3922" t="s">
        <v>100</v>
      </c>
      <c r="Q3922">
        <v>0</v>
      </c>
      <c r="R3922">
        <v>99</v>
      </c>
      <c r="S3922">
        <v>11</v>
      </c>
      <c r="T3922">
        <v>2</v>
      </c>
      <c r="U3922" t="b">
        <v>1</v>
      </c>
    </row>
    <row r="3923" spans="1:21" x14ac:dyDescent="0.25">
      <c r="A3923" t="s">
        <v>5362</v>
      </c>
      <c r="B3923" t="s">
        <v>5361</v>
      </c>
      <c r="C3923">
        <v>28</v>
      </c>
      <c r="D3923">
        <v>3</v>
      </c>
      <c r="E3923">
        <v>13</v>
      </c>
      <c r="F3923" s="1">
        <v>41361</v>
      </c>
      <c r="G3923" t="s">
        <v>5363</v>
      </c>
      <c r="H3923" t="s">
        <v>61</v>
      </c>
      <c r="I3923" t="s">
        <v>450</v>
      </c>
      <c r="J3923" t="s">
        <v>3200</v>
      </c>
      <c r="K3923" t="s">
        <v>36</v>
      </c>
      <c r="L3923" t="s">
        <v>70</v>
      </c>
      <c r="M3923" t="s">
        <v>27</v>
      </c>
      <c r="N3923" t="s">
        <v>28</v>
      </c>
      <c r="O3923" t="s">
        <v>183</v>
      </c>
      <c r="P3923" t="s">
        <v>4693</v>
      </c>
      <c r="Q3923">
        <v>0</v>
      </c>
      <c r="R3923">
        <v>323</v>
      </c>
      <c r="S3923">
        <v>71</v>
      </c>
      <c r="T3923">
        <v>7</v>
      </c>
      <c r="U3923" t="b">
        <v>0</v>
      </c>
    </row>
    <row r="3924" spans="1:21" x14ac:dyDescent="0.25">
      <c r="A3924" t="s">
        <v>5364</v>
      </c>
      <c r="B3924" t="s">
        <v>5361</v>
      </c>
      <c r="C3924">
        <v>28</v>
      </c>
      <c r="D3924">
        <v>3</v>
      </c>
      <c r="E3924">
        <v>13</v>
      </c>
      <c r="F3924" s="1">
        <v>41361</v>
      </c>
      <c r="G3924" t="s">
        <v>3760</v>
      </c>
      <c r="H3924" t="s">
        <v>44</v>
      </c>
      <c r="I3924" t="s">
        <v>178</v>
      </c>
      <c r="J3924" t="s">
        <v>4652</v>
      </c>
      <c r="K3924" t="s">
        <v>47</v>
      </c>
      <c r="L3924" t="s">
        <v>70</v>
      </c>
      <c r="M3924" t="s">
        <v>27</v>
      </c>
      <c r="N3924" t="s">
        <v>28</v>
      </c>
      <c r="O3924" t="s">
        <v>111</v>
      </c>
      <c r="P3924" t="s">
        <v>5365</v>
      </c>
      <c r="Q3924">
        <v>0</v>
      </c>
      <c r="R3924">
        <v>141</v>
      </c>
      <c r="S3924">
        <v>27</v>
      </c>
      <c r="T3924">
        <v>6</v>
      </c>
      <c r="U3924" t="b">
        <v>1</v>
      </c>
    </row>
    <row r="3925" spans="1:21" x14ac:dyDescent="0.25">
      <c r="A3925" t="s">
        <v>5364</v>
      </c>
      <c r="B3925" t="s">
        <v>5361</v>
      </c>
      <c r="C3925">
        <v>28</v>
      </c>
      <c r="D3925">
        <v>3</v>
      </c>
      <c r="E3925">
        <v>13</v>
      </c>
      <c r="F3925" s="1">
        <v>41361</v>
      </c>
      <c r="G3925" t="s">
        <v>3760</v>
      </c>
      <c r="H3925" t="s">
        <v>44</v>
      </c>
      <c r="I3925" t="s">
        <v>178</v>
      </c>
      <c r="J3925" t="s">
        <v>4652</v>
      </c>
      <c r="K3925" t="s">
        <v>47</v>
      </c>
      <c r="L3925" t="s">
        <v>70</v>
      </c>
      <c r="M3925" t="s">
        <v>27</v>
      </c>
      <c r="N3925" t="s">
        <v>56</v>
      </c>
      <c r="O3925" t="s">
        <v>81</v>
      </c>
      <c r="P3925" t="s">
        <v>717</v>
      </c>
      <c r="Q3925">
        <v>0</v>
      </c>
      <c r="R3925">
        <v>332</v>
      </c>
      <c r="S3925">
        <v>53</v>
      </c>
      <c r="T3925">
        <v>4</v>
      </c>
      <c r="U3925" t="b">
        <v>1</v>
      </c>
    </row>
    <row r="3926" spans="1:21" x14ac:dyDescent="0.25">
      <c r="A3926" t="s">
        <v>5366</v>
      </c>
      <c r="B3926" t="s">
        <v>5367</v>
      </c>
      <c r="C3926">
        <v>28</v>
      </c>
      <c r="D3926">
        <v>3</v>
      </c>
      <c r="E3926">
        <v>14</v>
      </c>
      <c r="F3926" s="1">
        <v>41726</v>
      </c>
      <c r="G3926" t="s">
        <v>1906</v>
      </c>
      <c r="H3926" t="s">
        <v>44</v>
      </c>
      <c r="I3926" t="s">
        <v>1404</v>
      </c>
      <c r="J3926" t="s">
        <v>5368</v>
      </c>
      <c r="K3926" t="s">
        <v>47</v>
      </c>
      <c r="L3926" t="s">
        <v>37</v>
      </c>
      <c r="M3926" t="s">
        <v>27</v>
      </c>
      <c r="N3926" t="s">
        <v>28</v>
      </c>
      <c r="O3926" t="s">
        <v>54</v>
      </c>
      <c r="P3926" t="s">
        <v>2312</v>
      </c>
      <c r="Q3926">
        <v>0</v>
      </c>
      <c r="R3926">
        <v>76</v>
      </c>
      <c r="S3926">
        <v>-50</v>
      </c>
      <c r="T3926">
        <v>1</v>
      </c>
      <c r="U3926" t="b">
        <v>0</v>
      </c>
    </row>
    <row r="3927" spans="1:21" x14ac:dyDescent="0.25">
      <c r="A3927" t="s">
        <v>5369</v>
      </c>
      <c r="B3927" t="s">
        <v>5367</v>
      </c>
      <c r="C3927">
        <v>28</v>
      </c>
      <c r="D3927">
        <v>3</v>
      </c>
      <c r="E3927">
        <v>14</v>
      </c>
      <c r="F3927" s="1">
        <v>41726</v>
      </c>
      <c r="G3927" t="s">
        <v>2766</v>
      </c>
      <c r="H3927" t="s">
        <v>67</v>
      </c>
      <c r="I3927" t="s">
        <v>68</v>
      </c>
      <c r="J3927" t="s">
        <v>4718</v>
      </c>
      <c r="K3927" t="s">
        <v>25</v>
      </c>
      <c r="L3927" t="s">
        <v>26</v>
      </c>
      <c r="M3927" t="s">
        <v>38</v>
      </c>
      <c r="N3927" t="s">
        <v>28</v>
      </c>
      <c r="O3927" t="s">
        <v>54</v>
      </c>
      <c r="P3927" t="s">
        <v>1846</v>
      </c>
      <c r="Q3927">
        <v>0</v>
      </c>
      <c r="R3927">
        <v>291</v>
      </c>
      <c r="S3927">
        <v>119</v>
      </c>
      <c r="T3927">
        <v>11</v>
      </c>
      <c r="U3927" t="b">
        <v>1</v>
      </c>
    </row>
    <row r="3928" spans="1:21" x14ac:dyDescent="0.25">
      <c r="A3928" t="s">
        <v>5370</v>
      </c>
      <c r="B3928" t="s">
        <v>5367</v>
      </c>
      <c r="C3928">
        <v>28</v>
      </c>
      <c r="D3928">
        <v>3</v>
      </c>
      <c r="E3928">
        <v>14</v>
      </c>
      <c r="F3928" s="1">
        <v>41726</v>
      </c>
      <c r="G3928" t="s">
        <v>880</v>
      </c>
      <c r="H3928" t="s">
        <v>44</v>
      </c>
      <c r="I3928" t="s">
        <v>280</v>
      </c>
      <c r="J3928" t="s">
        <v>281</v>
      </c>
      <c r="K3928" t="s">
        <v>47</v>
      </c>
      <c r="L3928" t="s">
        <v>70</v>
      </c>
      <c r="M3928" t="s">
        <v>38</v>
      </c>
      <c r="N3928" t="s">
        <v>28</v>
      </c>
      <c r="O3928" t="s">
        <v>39</v>
      </c>
      <c r="P3928" t="s">
        <v>1534</v>
      </c>
      <c r="Q3928">
        <v>0</v>
      </c>
      <c r="R3928">
        <v>27</v>
      </c>
      <c r="S3928">
        <v>12</v>
      </c>
      <c r="T3928">
        <v>2</v>
      </c>
      <c r="U3928" t="b">
        <v>0</v>
      </c>
    </row>
    <row r="3929" spans="1:21" x14ac:dyDescent="0.25">
      <c r="A3929" t="s">
        <v>5370</v>
      </c>
      <c r="B3929" t="s">
        <v>5367</v>
      </c>
      <c r="C3929">
        <v>28</v>
      </c>
      <c r="D3929">
        <v>3</v>
      </c>
      <c r="E3929">
        <v>14</v>
      </c>
      <c r="F3929" s="1">
        <v>41726</v>
      </c>
      <c r="G3929" t="s">
        <v>880</v>
      </c>
      <c r="H3929" t="s">
        <v>44</v>
      </c>
      <c r="I3929" t="s">
        <v>280</v>
      </c>
      <c r="J3929" t="s">
        <v>281</v>
      </c>
      <c r="K3929" t="s">
        <v>47</v>
      </c>
      <c r="L3929" t="s">
        <v>70</v>
      </c>
      <c r="M3929" t="s">
        <v>38</v>
      </c>
      <c r="N3929" t="s">
        <v>28</v>
      </c>
      <c r="O3929" t="s">
        <v>227</v>
      </c>
      <c r="P3929" t="s">
        <v>310</v>
      </c>
      <c r="Q3929">
        <v>0</v>
      </c>
      <c r="R3929">
        <v>11</v>
      </c>
      <c r="S3929">
        <v>3</v>
      </c>
      <c r="T3929">
        <v>1</v>
      </c>
      <c r="U3929" t="b">
        <v>0</v>
      </c>
    </row>
    <row r="3930" spans="1:21" x14ac:dyDescent="0.25">
      <c r="A3930" t="s">
        <v>5369</v>
      </c>
      <c r="B3930" t="s">
        <v>5367</v>
      </c>
      <c r="C3930">
        <v>28</v>
      </c>
      <c r="D3930">
        <v>3</v>
      </c>
      <c r="E3930">
        <v>14</v>
      </c>
      <c r="F3930" s="1">
        <v>41726</v>
      </c>
      <c r="G3930" t="s">
        <v>2766</v>
      </c>
      <c r="H3930" t="s">
        <v>67</v>
      </c>
      <c r="I3930" t="s">
        <v>68</v>
      </c>
      <c r="J3930" t="s">
        <v>4718</v>
      </c>
      <c r="K3930" t="s">
        <v>25</v>
      </c>
      <c r="L3930" t="s">
        <v>26</v>
      </c>
      <c r="M3930" t="s">
        <v>38</v>
      </c>
      <c r="N3930" t="s">
        <v>56</v>
      </c>
      <c r="O3930" t="s">
        <v>104</v>
      </c>
      <c r="P3930" t="s">
        <v>4756</v>
      </c>
      <c r="Q3930">
        <v>0</v>
      </c>
      <c r="R3930">
        <v>520</v>
      </c>
      <c r="S3930">
        <v>151</v>
      </c>
      <c r="T3930">
        <v>3</v>
      </c>
      <c r="U3930" t="b">
        <v>1</v>
      </c>
    </row>
    <row r="3931" spans="1:21" x14ac:dyDescent="0.25">
      <c r="A3931" t="s">
        <v>5370</v>
      </c>
      <c r="B3931" t="s">
        <v>5367</v>
      </c>
      <c r="C3931">
        <v>28</v>
      </c>
      <c r="D3931">
        <v>3</v>
      </c>
      <c r="E3931">
        <v>14</v>
      </c>
      <c r="F3931" s="1">
        <v>41726</v>
      </c>
      <c r="G3931" t="s">
        <v>880</v>
      </c>
      <c r="H3931" t="s">
        <v>44</v>
      </c>
      <c r="I3931" t="s">
        <v>280</v>
      </c>
      <c r="J3931" t="s">
        <v>281</v>
      </c>
      <c r="K3931" t="s">
        <v>47</v>
      </c>
      <c r="L3931" t="s">
        <v>70</v>
      </c>
      <c r="M3931" t="s">
        <v>38</v>
      </c>
      <c r="N3931" t="s">
        <v>56</v>
      </c>
      <c r="O3931" t="s">
        <v>185</v>
      </c>
      <c r="P3931" t="s">
        <v>365</v>
      </c>
      <c r="Q3931">
        <v>0</v>
      </c>
      <c r="R3931">
        <v>297</v>
      </c>
      <c r="S3931">
        <v>146</v>
      </c>
      <c r="T3931">
        <v>2</v>
      </c>
      <c r="U3931" t="b">
        <v>0</v>
      </c>
    </row>
    <row r="3932" spans="1:21" x14ac:dyDescent="0.25">
      <c r="A3932" t="s">
        <v>5371</v>
      </c>
      <c r="B3932" t="s">
        <v>5367</v>
      </c>
      <c r="C3932">
        <v>28</v>
      </c>
      <c r="D3932">
        <v>3</v>
      </c>
      <c r="E3932">
        <v>14</v>
      </c>
      <c r="F3932" s="1">
        <v>41726</v>
      </c>
      <c r="G3932" t="s">
        <v>2006</v>
      </c>
      <c r="H3932" t="s">
        <v>61</v>
      </c>
      <c r="I3932" t="s">
        <v>115</v>
      </c>
      <c r="J3932" t="s">
        <v>3524</v>
      </c>
      <c r="K3932" t="s">
        <v>36</v>
      </c>
      <c r="L3932" t="s">
        <v>26</v>
      </c>
      <c r="M3932" t="s">
        <v>38</v>
      </c>
      <c r="N3932" t="s">
        <v>28</v>
      </c>
      <c r="O3932" t="s">
        <v>54</v>
      </c>
      <c r="P3932" t="s">
        <v>1086</v>
      </c>
      <c r="Q3932">
        <v>0</v>
      </c>
      <c r="R3932">
        <v>845</v>
      </c>
      <c r="S3932">
        <v>84</v>
      </c>
      <c r="T3932">
        <v>7</v>
      </c>
      <c r="U3932" t="b">
        <v>0</v>
      </c>
    </row>
    <row r="3933" spans="1:21" x14ac:dyDescent="0.25">
      <c r="A3933" t="s">
        <v>5372</v>
      </c>
      <c r="B3933" t="s">
        <v>5373</v>
      </c>
      <c r="C3933">
        <v>29</v>
      </c>
      <c r="D3933">
        <v>3</v>
      </c>
      <c r="E3933">
        <v>11</v>
      </c>
      <c r="F3933" s="1">
        <v>40631</v>
      </c>
      <c r="G3933" t="s">
        <v>141</v>
      </c>
      <c r="H3933" t="s">
        <v>33</v>
      </c>
      <c r="I3933" t="s">
        <v>34</v>
      </c>
      <c r="J3933" t="s">
        <v>3270</v>
      </c>
      <c r="K3933" t="s">
        <v>36</v>
      </c>
      <c r="L3933" t="s">
        <v>37</v>
      </c>
      <c r="M3933" t="s">
        <v>98</v>
      </c>
      <c r="N3933" t="s">
        <v>71</v>
      </c>
      <c r="O3933" t="s">
        <v>295</v>
      </c>
      <c r="P3933" t="s">
        <v>933</v>
      </c>
      <c r="Q3933">
        <v>0</v>
      </c>
      <c r="R3933">
        <v>170</v>
      </c>
      <c r="S3933">
        <v>27</v>
      </c>
      <c r="T3933">
        <v>4</v>
      </c>
      <c r="U3933" t="b">
        <v>1</v>
      </c>
    </row>
    <row r="3934" spans="1:21" x14ac:dyDescent="0.25">
      <c r="A3934" t="s">
        <v>5372</v>
      </c>
      <c r="B3934" t="s">
        <v>5373</v>
      </c>
      <c r="C3934">
        <v>29</v>
      </c>
      <c r="D3934">
        <v>3</v>
      </c>
      <c r="E3934">
        <v>11</v>
      </c>
      <c r="F3934" s="1">
        <v>40631</v>
      </c>
      <c r="G3934" t="s">
        <v>141</v>
      </c>
      <c r="H3934" t="s">
        <v>33</v>
      </c>
      <c r="I3934" t="s">
        <v>34</v>
      </c>
      <c r="J3934" t="s">
        <v>3270</v>
      </c>
      <c r="K3934" t="s">
        <v>36</v>
      </c>
      <c r="L3934" t="s">
        <v>37</v>
      </c>
      <c r="M3934" t="s">
        <v>98</v>
      </c>
      <c r="N3934" t="s">
        <v>28</v>
      </c>
      <c r="O3934" t="s">
        <v>183</v>
      </c>
      <c r="P3934" t="s">
        <v>798</v>
      </c>
      <c r="Q3934">
        <v>0</v>
      </c>
      <c r="R3934">
        <v>38</v>
      </c>
      <c r="S3934">
        <v>3</v>
      </c>
      <c r="T3934">
        <v>2</v>
      </c>
      <c r="U3934" t="b">
        <v>0</v>
      </c>
    </row>
    <row r="3935" spans="1:21" x14ac:dyDescent="0.25">
      <c r="A3935" t="s">
        <v>5372</v>
      </c>
      <c r="B3935" t="s">
        <v>5373</v>
      </c>
      <c r="C3935">
        <v>29</v>
      </c>
      <c r="D3935">
        <v>3</v>
      </c>
      <c r="E3935">
        <v>11</v>
      </c>
      <c r="F3935" s="1">
        <v>40631</v>
      </c>
      <c r="G3935" t="s">
        <v>141</v>
      </c>
      <c r="H3935" t="s">
        <v>33</v>
      </c>
      <c r="I3935" t="s">
        <v>34</v>
      </c>
      <c r="J3935" t="s">
        <v>3270</v>
      </c>
      <c r="K3935" t="s">
        <v>36</v>
      </c>
      <c r="L3935" t="s">
        <v>37</v>
      </c>
      <c r="M3935" t="s">
        <v>98</v>
      </c>
      <c r="N3935" t="s">
        <v>56</v>
      </c>
      <c r="O3935" t="s">
        <v>104</v>
      </c>
      <c r="P3935" t="s">
        <v>3137</v>
      </c>
      <c r="Q3935">
        <v>0</v>
      </c>
      <c r="R3935">
        <v>639</v>
      </c>
      <c r="S3935">
        <v>45</v>
      </c>
      <c r="T3935">
        <v>1</v>
      </c>
      <c r="U3935" t="b">
        <v>0</v>
      </c>
    </row>
    <row r="3936" spans="1:21" x14ac:dyDescent="0.25">
      <c r="A3936" t="s">
        <v>5374</v>
      </c>
      <c r="B3936" t="s">
        <v>5373</v>
      </c>
      <c r="C3936">
        <v>29</v>
      </c>
      <c r="D3936">
        <v>3</v>
      </c>
      <c r="E3936">
        <v>11</v>
      </c>
      <c r="F3936" s="1">
        <v>40631</v>
      </c>
      <c r="G3936" t="s">
        <v>927</v>
      </c>
      <c r="H3936" t="s">
        <v>33</v>
      </c>
      <c r="I3936" t="s">
        <v>528</v>
      </c>
      <c r="J3936" t="s">
        <v>529</v>
      </c>
      <c r="K3936" t="s">
        <v>36</v>
      </c>
      <c r="L3936" t="s">
        <v>26</v>
      </c>
      <c r="M3936" t="s">
        <v>38</v>
      </c>
      <c r="N3936" t="s">
        <v>28</v>
      </c>
      <c r="O3936" t="s">
        <v>227</v>
      </c>
      <c r="P3936" t="s">
        <v>1186</v>
      </c>
      <c r="Q3936">
        <v>1</v>
      </c>
      <c r="R3936">
        <v>8</v>
      </c>
      <c r="S3936">
        <v>-6</v>
      </c>
      <c r="T3936">
        <v>2</v>
      </c>
      <c r="U3936" t="b">
        <v>1</v>
      </c>
    </row>
    <row r="3937" spans="1:21" x14ac:dyDescent="0.25">
      <c r="A3937" t="s">
        <v>5375</v>
      </c>
      <c r="B3937" t="s">
        <v>5376</v>
      </c>
      <c r="C3937">
        <v>29</v>
      </c>
      <c r="D3937">
        <v>3</v>
      </c>
      <c r="E3937">
        <v>12</v>
      </c>
      <c r="F3937" s="1">
        <v>40997</v>
      </c>
      <c r="G3937" t="s">
        <v>2524</v>
      </c>
      <c r="H3937" t="s">
        <v>61</v>
      </c>
      <c r="I3937" t="s">
        <v>173</v>
      </c>
      <c r="J3937" t="s">
        <v>844</v>
      </c>
      <c r="K3937" t="s">
        <v>36</v>
      </c>
      <c r="L3937" t="s">
        <v>37</v>
      </c>
      <c r="M3937" t="s">
        <v>98</v>
      </c>
      <c r="N3937" t="s">
        <v>71</v>
      </c>
      <c r="O3937" t="s">
        <v>74</v>
      </c>
      <c r="P3937" t="s">
        <v>2982</v>
      </c>
      <c r="Q3937">
        <v>1</v>
      </c>
      <c r="R3937">
        <v>160</v>
      </c>
      <c r="S3937">
        <v>-197</v>
      </c>
      <c r="T3937">
        <v>3</v>
      </c>
      <c r="U3937" t="b">
        <v>0</v>
      </c>
    </row>
    <row r="3938" spans="1:21" x14ac:dyDescent="0.25">
      <c r="A3938" t="s">
        <v>5375</v>
      </c>
      <c r="B3938" t="s">
        <v>5376</v>
      </c>
      <c r="C3938">
        <v>29</v>
      </c>
      <c r="D3938">
        <v>3</v>
      </c>
      <c r="E3938">
        <v>12</v>
      </c>
      <c r="F3938" s="1">
        <v>40997</v>
      </c>
      <c r="G3938" t="s">
        <v>2524</v>
      </c>
      <c r="H3938" t="s">
        <v>61</v>
      </c>
      <c r="I3938" t="s">
        <v>173</v>
      </c>
      <c r="J3938" t="s">
        <v>844</v>
      </c>
      <c r="K3938" t="s">
        <v>36</v>
      </c>
      <c r="L3938" t="s">
        <v>37</v>
      </c>
      <c r="M3938" t="s">
        <v>98</v>
      </c>
      <c r="N3938" t="s">
        <v>28</v>
      </c>
      <c r="O3938" t="s">
        <v>29</v>
      </c>
      <c r="P3938" t="s">
        <v>5377</v>
      </c>
      <c r="Q3938">
        <v>1</v>
      </c>
      <c r="R3938">
        <v>31</v>
      </c>
      <c r="S3938">
        <v>-23</v>
      </c>
      <c r="T3938">
        <v>2</v>
      </c>
      <c r="U3938" t="b">
        <v>1</v>
      </c>
    </row>
    <row r="3939" spans="1:21" x14ac:dyDescent="0.25">
      <c r="A3939" t="s">
        <v>5378</v>
      </c>
      <c r="B3939" t="s">
        <v>5376</v>
      </c>
      <c r="C3939">
        <v>29</v>
      </c>
      <c r="D3939">
        <v>3</v>
      </c>
      <c r="E3939">
        <v>12</v>
      </c>
      <c r="F3939" s="1">
        <v>40997</v>
      </c>
      <c r="G3939" t="s">
        <v>3543</v>
      </c>
      <c r="H3939" t="s">
        <v>61</v>
      </c>
      <c r="I3939" t="s">
        <v>308</v>
      </c>
      <c r="J3939" t="s">
        <v>403</v>
      </c>
      <c r="K3939" t="s">
        <v>36</v>
      </c>
      <c r="L3939" t="s">
        <v>37</v>
      </c>
      <c r="M3939" t="s">
        <v>38</v>
      </c>
      <c r="N3939" t="s">
        <v>28</v>
      </c>
      <c r="O3939" t="s">
        <v>54</v>
      </c>
      <c r="P3939" t="s">
        <v>363</v>
      </c>
      <c r="Q3939">
        <v>0</v>
      </c>
      <c r="R3939">
        <v>494</v>
      </c>
      <c r="S3939">
        <v>-55</v>
      </c>
      <c r="T3939">
        <v>4</v>
      </c>
      <c r="U3939" t="b">
        <v>1</v>
      </c>
    </row>
    <row r="3940" spans="1:21" x14ac:dyDescent="0.25">
      <c r="A3940" t="s">
        <v>5379</v>
      </c>
      <c r="B3940" t="s">
        <v>5380</v>
      </c>
      <c r="C3940">
        <v>29</v>
      </c>
      <c r="D3940">
        <v>3</v>
      </c>
      <c r="E3940">
        <v>13</v>
      </c>
      <c r="F3940" s="1">
        <v>41362</v>
      </c>
      <c r="G3940" t="s">
        <v>3825</v>
      </c>
      <c r="H3940" t="s">
        <v>61</v>
      </c>
      <c r="I3940" t="s">
        <v>173</v>
      </c>
      <c r="J3940" t="s">
        <v>5381</v>
      </c>
      <c r="K3940" t="s">
        <v>36</v>
      </c>
      <c r="L3940" t="s">
        <v>70</v>
      </c>
      <c r="M3940" t="s">
        <v>27</v>
      </c>
      <c r="N3940" t="s">
        <v>28</v>
      </c>
      <c r="O3940" t="s">
        <v>183</v>
      </c>
      <c r="P3940" t="s">
        <v>1316</v>
      </c>
      <c r="Q3940">
        <v>0</v>
      </c>
      <c r="R3940">
        <v>180</v>
      </c>
      <c r="S3940">
        <v>34</v>
      </c>
      <c r="T3940">
        <v>6</v>
      </c>
      <c r="U3940" t="b">
        <v>1</v>
      </c>
    </row>
    <row r="3941" spans="1:21" x14ac:dyDescent="0.25">
      <c r="A3941" t="s">
        <v>5382</v>
      </c>
      <c r="B3941" t="s">
        <v>5380</v>
      </c>
      <c r="C3941">
        <v>29</v>
      </c>
      <c r="D3941">
        <v>3</v>
      </c>
      <c r="E3941">
        <v>13</v>
      </c>
      <c r="F3941" s="1">
        <v>41362</v>
      </c>
      <c r="G3941" t="s">
        <v>3418</v>
      </c>
      <c r="H3941" t="s">
        <v>67</v>
      </c>
      <c r="I3941" t="s">
        <v>496</v>
      </c>
      <c r="J3941" t="s">
        <v>497</v>
      </c>
      <c r="K3941" t="s">
        <v>25</v>
      </c>
      <c r="L3941" t="s">
        <v>70</v>
      </c>
      <c r="M3941" t="s">
        <v>27</v>
      </c>
      <c r="N3941" t="s">
        <v>71</v>
      </c>
      <c r="O3941" t="s">
        <v>74</v>
      </c>
      <c r="P3941" t="s">
        <v>5383</v>
      </c>
      <c r="Q3941">
        <v>0</v>
      </c>
      <c r="R3941">
        <v>412</v>
      </c>
      <c r="S3941">
        <v>148</v>
      </c>
      <c r="T3941">
        <v>3</v>
      </c>
      <c r="U3941" t="b">
        <v>0</v>
      </c>
    </row>
    <row r="3942" spans="1:21" x14ac:dyDescent="0.25">
      <c r="A3942" t="s">
        <v>5384</v>
      </c>
      <c r="B3942" t="s">
        <v>5380</v>
      </c>
      <c r="C3942">
        <v>29</v>
      </c>
      <c r="D3942">
        <v>3</v>
      </c>
      <c r="E3942">
        <v>13</v>
      </c>
      <c r="F3942" s="1">
        <v>41362</v>
      </c>
      <c r="G3942" t="s">
        <v>3120</v>
      </c>
      <c r="H3942" t="s">
        <v>44</v>
      </c>
      <c r="I3942" t="s">
        <v>45</v>
      </c>
      <c r="J3942" t="s">
        <v>46</v>
      </c>
      <c r="K3942" t="s">
        <v>47</v>
      </c>
      <c r="L3942" t="s">
        <v>70</v>
      </c>
      <c r="M3942" t="s">
        <v>38</v>
      </c>
      <c r="N3942" t="s">
        <v>28</v>
      </c>
      <c r="O3942" t="s">
        <v>54</v>
      </c>
      <c r="P3942" t="s">
        <v>181</v>
      </c>
      <c r="Q3942">
        <v>0</v>
      </c>
      <c r="R3942">
        <v>154</v>
      </c>
      <c r="S3942">
        <v>8</v>
      </c>
      <c r="T3942">
        <v>2</v>
      </c>
      <c r="U3942" t="b">
        <v>0</v>
      </c>
    </row>
    <row r="3943" spans="1:21" x14ac:dyDescent="0.25">
      <c r="A3943" t="s">
        <v>5384</v>
      </c>
      <c r="B3943" t="s">
        <v>5380</v>
      </c>
      <c r="C3943">
        <v>29</v>
      </c>
      <c r="D3943">
        <v>3</v>
      </c>
      <c r="E3943">
        <v>13</v>
      </c>
      <c r="F3943" s="1">
        <v>41362</v>
      </c>
      <c r="G3943" t="s">
        <v>3120</v>
      </c>
      <c r="H3943" t="s">
        <v>44</v>
      </c>
      <c r="I3943" t="s">
        <v>45</v>
      </c>
      <c r="J3943" t="s">
        <v>46</v>
      </c>
      <c r="K3943" t="s">
        <v>47</v>
      </c>
      <c r="L3943" t="s">
        <v>70</v>
      </c>
      <c r="M3943" t="s">
        <v>38</v>
      </c>
      <c r="N3943" t="s">
        <v>28</v>
      </c>
      <c r="O3943" t="s">
        <v>54</v>
      </c>
      <c r="P3943" t="s">
        <v>1663</v>
      </c>
      <c r="Q3943">
        <v>0</v>
      </c>
      <c r="R3943">
        <v>184</v>
      </c>
      <c r="S3943">
        <v>-28</v>
      </c>
      <c r="T3943">
        <v>5</v>
      </c>
      <c r="U3943" t="b">
        <v>0</v>
      </c>
    </row>
    <row r="3944" spans="1:21" x14ac:dyDescent="0.25">
      <c r="A3944" t="s">
        <v>5384</v>
      </c>
      <c r="B3944" t="s">
        <v>5380</v>
      </c>
      <c r="C3944">
        <v>29</v>
      </c>
      <c r="D3944">
        <v>3</v>
      </c>
      <c r="E3944">
        <v>13</v>
      </c>
      <c r="F3944" s="1">
        <v>41362</v>
      </c>
      <c r="G3944" t="s">
        <v>3120</v>
      </c>
      <c r="H3944" t="s">
        <v>44</v>
      </c>
      <c r="I3944" t="s">
        <v>45</v>
      </c>
      <c r="J3944" t="s">
        <v>46</v>
      </c>
      <c r="K3944" t="s">
        <v>47</v>
      </c>
      <c r="L3944" t="s">
        <v>70</v>
      </c>
      <c r="M3944" t="s">
        <v>38</v>
      </c>
      <c r="N3944" t="s">
        <v>56</v>
      </c>
      <c r="O3944" t="s">
        <v>185</v>
      </c>
      <c r="P3944" t="s">
        <v>3350</v>
      </c>
      <c r="Q3944">
        <v>0</v>
      </c>
      <c r="R3944">
        <v>527</v>
      </c>
      <c r="S3944">
        <v>132</v>
      </c>
      <c r="T3944">
        <v>2</v>
      </c>
      <c r="U3944" t="b">
        <v>0</v>
      </c>
    </row>
    <row r="3945" spans="1:21" x14ac:dyDescent="0.25">
      <c r="A3945" t="s">
        <v>5385</v>
      </c>
      <c r="B3945" t="s">
        <v>5386</v>
      </c>
      <c r="C3945">
        <v>29</v>
      </c>
      <c r="D3945">
        <v>3</v>
      </c>
      <c r="E3945">
        <v>14</v>
      </c>
      <c r="F3945" s="1">
        <v>41727</v>
      </c>
      <c r="G3945" t="s">
        <v>2176</v>
      </c>
      <c r="H3945" t="s">
        <v>293</v>
      </c>
      <c r="I3945" t="s">
        <v>1319</v>
      </c>
      <c r="J3945" t="s">
        <v>1320</v>
      </c>
      <c r="K3945" t="s">
        <v>36</v>
      </c>
      <c r="L3945" t="s">
        <v>26</v>
      </c>
      <c r="M3945" t="s">
        <v>27</v>
      </c>
      <c r="N3945" t="s">
        <v>28</v>
      </c>
      <c r="O3945" t="s">
        <v>54</v>
      </c>
      <c r="P3945" t="s">
        <v>1714</v>
      </c>
      <c r="Q3945">
        <v>1</v>
      </c>
      <c r="R3945">
        <v>193</v>
      </c>
      <c r="S3945">
        <v>-166</v>
      </c>
      <c r="T3945">
        <v>3</v>
      </c>
      <c r="U3945" t="b">
        <v>1</v>
      </c>
    </row>
    <row r="3946" spans="1:21" x14ac:dyDescent="0.25">
      <c r="A3946" t="s">
        <v>5387</v>
      </c>
      <c r="B3946" t="s">
        <v>5386</v>
      </c>
      <c r="C3946">
        <v>29</v>
      </c>
      <c r="D3946">
        <v>3</v>
      </c>
      <c r="E3946">
        <v>14</v>
      </c>
      <c r="F3946" s="1">
        <v>41727</v>
      </c>
      <c r="G3946" t="s">
        <v>4509</v>
      </c>
      <c r="H3946" t="s">
        <v>120</v>
      </c>
      <c r="I3946" t="s">
        <v>241</v>
      </c>
      <c r="J3946" t="s">
        <v>5388</v>
      </c>
      <c r="K3946" t="s">
        <v>47</v>
      </c>
      <c r="L3946" t="s">
        <v>70</v>
      </c>
      <c r="M3946" t="s">
        <v>27</v>
      </c>
      <c r="N3946" t="s">
        <v>28</v>
      </c>
      <c r="O3946" t="s">
        <v>48</v>
      </c>
      <c r="P3946" t="s">
        <v>1096</v>
      </c>
      <c r="Q3946">
        <v>0</v>
      </c>
      <c r="R3946">
        <v>34</v>
      </c>
      <c r="S3946">
        <v>12</v>
      </c>
      <c r="T3946">
        <v>2</v>
      </c>
      <c r="U3946" t="b">
        <v>0</v>
      </c>
    </row>
    <row r="3947" spans="1:21" x14ac:dyDescent="0.25">
      <c r="A3947" t="s">
        <v>5389</v>
      </c>
      <c r="B3947" t="s">
        <v>5390</v>
      </c>
      <c r="C3947">
        <v>30</v>
      </c>
      <c r="D3947">
        <v>3</v>
      </c>
      <c r="E3947">
        <v>11</v>
      </c>
      <c r="F3947" s="1">
        <v>40632</v>
      </c>
      <c r="G3947" t="s">
        <v>1435</v>
      </c>
      <c r="H3947" t="s">
        <v>33</v>
      </c>
      <c r="I3947" t="s">
        <v>34</v>
      </c>
      <c r="J3947" t="s">
        <v>1134</v>
      </c>
      <c r="K3947" t="s">
        <v>36</v>
      </c>
      <c r="L3947" t="s">
        <v>70</v>
      </c>
      <c r="M3947" t="s">
        <v>38</v>
      </c>
      <c r="N3947" t="s">
        <v>71</v>
      </c>
      <c r="O3947" t="s">
        <v>74</v>
      </c>
      <c r="P3947" t="s">
        <v>3125</v>
      </c>
      <c r="Q3947">
        <v>0</v>
      </c>
      <c r="R3947">
        <v>729</v>
      </c>
      <c r="S3947">
        <v>-57</v>
      </c>
      <c r="T3947">
        <v>5</v>
      </c>
      <c r="U3947" t="b">
        <v>0</v>
      </c>
    </row>
    <row r="3948" spans="1:21" x14ac:dyDescent="0.25">
      <c r="A3948" t="s">
        <v>5389</v>
      </c>
      <c r="B3948" t="s">
        <v>5390</v>
      </c>
      <c r="C3948">
        <v>30</v>
      </c>
      <c r="D3948">
        <v>3</v>
      </c>
      <c r="E3948">
        <v>11</v>
      </c>
      <c r="F3948" s="1">
        <v>40632</v>
      </c>
      <c r="G3948" t="s">
        <v>1435</v>
      </c>
      <c r="H3948" t="s">
        <v>33</v>
      </c>
      <c r="I3948" t="s">
        <v>34</v>
      </c>
      <c r="J3948" t="s">
        <v>1134</v>
      </c>
      <c r="K3948" t="s">
        <v>36</v>
      </c>
      <c r="L3948" t="s">
        <v>70</v>
      </c>
      <c r="M3948" t="s">
        <v>38</v>
      </c>
      <c r="N3948" t="s">
        <v>28</v>
      </c>
      <c r="O3948" t="s">
        <v>54</v>
      </c>
      <c r="P3948" t="s">
        <v>2267</v>
      </c>
      <c r="Q3948">
        <v>0</v>
      </c>
      <c r="R3948">
        <v>51</v>
      </c>
      <c r="S3948">
        <v>-1</v>
      </c>
      <c r="T3948">
        <v>5</v>
      </c>
      <c r="U3948" t="b">
        <v>0</v>
      </c>
    </row>
    <row r="3949" spans="1:21" x14ac:dyDescent="0.25">
      <c r="A3949" t="s">
        <v>5389</v>
      </c>
      <c r="B3949" t="s">
        <v>5390</v>
      </c>
      <c r="C3949">
        <v>30</v>
      </c>
      <c r="D3949">
        <v>3</v>
      </c>
      <c r="E3949">
        <v>11</v>
      </c>
      <c r="F3949" s="1">
        <v>40632</v>
      </c>
      <c r="G3949" t="s">
        <v>1435</v>
      </c>
      <c r="H3949" t="s">
        <v>33</v>
      </c>
      <c r="I3949" t="s">
        <v>34</v>
      </c>
      <c r="J3949" t="s">
        <v>1134</v>
      </c>
      <c r="K3949" t="s">
        <v>36</v>
      </c>
      <c r="L3949" t="s">
        <v>70</v>
      </c>
      <c r="M3949" t="s">
        <v>38</v>
      </c>
      <c r="N3949" t="s">
        <v>56</v>
      </c>
      <c r="O3949" t="s">
        <v>185</v>
      </c>
      <c r="P3949" t="s">
        <v>5391</v>
      </c>
      <c r="Q3949">
        <v>0</v>
      </c>
      <c r="R3949">
        <v>285</v>
      </c>
      <c r="S3949">
        <v>14</v>
      </c>
      <c r="T3949">
        <v>2</v>
      </c>
      <c r="U3949" t="b">
        <v>0</v>
      </c>
    </row>
    <row r="3950" spans="1:21" x14ac:dyDescent="0.25">
      <c r="A3950" t="s">
        <v>5389</v>
      </c>
      <c r="B3950" t="s">
        <v>5390</v>
      </c>
      <c r="C3950">
        <v>30</v>
      </c>
      <c r="D3950">
        <v>3</v>
      </c>
      <c r="E3950">
        <v>11</v>
      </c>
      <c r="F3950" s="1">
        <v>40632</v>
      </c>
      <c r="G3950" t="s">
        <v>1435</v>
      </c>
      <c r="H3950" t="s">
        <v>33</v>
      </c>
      <c r="I3950" t="s">
        <v>34</v>
      </c>
      <c r="J3950" t="s">
        <v>1134</v>
      </c>
      <c r="K3950" t="s">
        <v>36</v>
      </c>
      <c r="L3950" t="s">
        <v>70</v>
      </c>
      <c r="M3950" t="s">
        <v>38</v>
      </c>
      <c r="N3950" t="s">
        <v>56</v>
      </c>
      <c r="O3950" t="s">
        <v>104</v>
      </c>
      <c r="P3950" t="s">
        <v>351</v>
      </c>
      <c r="Q3950">
        <v>0</v>
      </c>
      <c r="R3950">
        <v>390</v>
      </c>
      <c r="S3950">
        <v>16</v>
      </c>
      <c r="T3950">
        <v>3</v>
      </c>
      <c r="U3950" t="b">
        <v>0</v>
      </c>
    </row>
    <row r="3951" spans="1:21" x14ac:dyDescent="0.25">
      <c r="A3951" t="s">
        <v>5392</v>
      </c>
      <c r="B3951" t="s">
        <v>5393</v>
      </c>
      <c r="C3951">
        <v>30</v>
      </c>
      <c r="D3951">
        <v>3</v>
      </c>
      <c r="E3951">
        <v>12</v>
      </c>
      <c r="F3951" s="1">
        <v>40998</v>
      </c>
      <c r="G3951" t="s">
        <v>1556</v>
      </c>
      <c r="H3951" t="s">
        <v>120</v>
      </c>
      <c r="I3951" t="s">
        <v>221</v>
      </c>
      <c r="J3951" t="s">
        <v>222</v>
      </c>
      <c r="K3951" t="s">
        <v>47</v>
      </c>
      <c r="L3951" t="s">
        <v>70</v>
      </c>
      <c r="M3951" t="s">
        <v>38</v>
      </c>
      <c r="N3951" t="s">
        <v>28</v>
      </c>
      <c r="O3951" t="s">
        <v>183</v>
      </c>
      <c r="P3951" t="s">
        <v>3372</v>
      </c>
      <c r="Q3951">
        <v>0</v>
      </c>
      <c r="R3951">
        <v>266</v>
      </c>
      <c r="S3951">
        <v>61</v>
      </c>
      <c r="T3951">
        <v>6</v>
      </c>
      <c r="U3951" t="b">
        <v>1</v>
      </c>
    </row>
    <row r="3952" spans="1:21" x14ac:dyDescent="0.25">
      <c r="A3952" t="s">
        <v>5394</v>
      </c>
      <c r="B3952" t="s">
        <v>5393</v>
      </c>
      <c r="C3952">
        <v>30</v>
      </c>
      <c r="D3952">
        <v>3</v>
      </c>
      <c r="E3952">
        <v>12</v>
      </c>
      <c r="F3952" s="1">
        <v>40998</v>
      </c>
      <c r="G3952" t="s">
        <v>622</v>
      </c>
      <c r="H3952" t="s">
        <v>33</v>
      </c>
      <c r="I3952" t="s">
        <v>201</v>
      </c>
      <c r="J3952" t="s">
        <v>202</v>
      </c>
      <c r="K3952" t="s">
        <v>36</v>
      </c>
      <c r="L3952" t="s">
        <v>37</v>
      </c>
      <c r="M3952" t="s">
        <v>27</v>
      </c>
      <c r="N3952" t="s">
        <v>28</v>
      </c>
      <c r="O3952" t="s">
        <v>29</v>
      </c>
      <c r="P3952" t="s">
        <v>5055</v>
      </c>
      <c r="Q3952">
        <v>0</v>
      </c>
      <c r="R3952">
        <v>84</v>
      </c>
      <c r="S3952">
        <v>30</v>
      </c>
      <c r="T3952">
        <v>3</v>
      </c>
      <c r="U3952" t="b">
        <v>1</v>
      </c>
    </row>
    <row r="3953" spans="1:21" x14ac:dyDescent="0.25">
      <c r="A3953" t="s">
        <v>5395</v>
      </c>
      <c r="B3953" t="s">
        <v>5396</v>
      </c>
      <c r="C3953">
        <v>30</v>
      </c>
      <c r="D3953">
        <v>3</v>
      </c>
      <c r="E3953">
        <v>13</v>
      </c>
      <c r="F3953" s="1">
        <v>41363</v>
      </c>
      <c r="G3953" t="s">
        <v>1601</v>
      </c>
      <c r="H3953" t="s">
        <v>320</v>
      </c>
      <c r="I3953" t="s">
        <v>321</v>
      </c>
      <c r="J3953" t="s">
        <v>321</v>
      </c>
      <c r="K3953" t="s">
        <v>36</v>
      </c>
      <c r="L3953" t="s">
        <v>26</v>
      </c>
      <c r="M3953" t="s">
        <v>98</v>
      </c>
      <c r="N3953" t="s">
        <v>28</v>
      </c>
      <c r="O3953" t="s">
        <v>227</v>
      </c>
      <c r="P3953" t="s">
        <v>2301</v>
      </c>
      <c r="Q3953">
        <v>0</v>
      </c>
      <c r="R3953">
        <v>54</v>
      </c>
      <c r="S3953">
        <v>8</v>
      </c>
      <c r="T3953">
        <v>6</v>
      </c>
      <c r="U3953" t="b">
        <v>1</v>
      </c>
    </row>
    <row r="3954" spans="1:21" x14ac:dyDescent="0.25">
      <c r="A3954" t="s">
        <v>5397</v>
      </c>
      <c r="B3954" t="s">
        <v>5398</v>
      </c>
      <c r="C3954">
        <v>31</v>
      </c>
      <c r="D3954">
        <v>3</v>
      </c>
      <c r="E3954">
        <v>11</v>
      </c>
      <c r="F3954" s="1">
        <v>40633</v>
      </c>
      <c r="G3954" t="s">
        <v>2691</v>
      </c>
      <c r="H3954" t="s">
        <v>598</v>
      </c>
      <c r="I3954" t="s">
        <v>640</v>
      </c>
      <c r="J3954" t="s">
        <v>640</v>
      </c>
      <c r="K3954" t="s">
        <v>36</v>
      </c>
      <c r="L3954" t="s">
        <v>37</v>
      </c>
      <c r="M3954" t="s">
        <v>38</v>
      </c>
      <c r="N3954" t="s">
        <v>71</v>
      </c>
      <c r="O3954" t="s">
        <v>295</v>
      </c>
      <c r="P3954" t="s">
        <v>5399</v>
      </c>
      <c r="Q3954">
        <v>0</v>
      </c>
      <c r="R3954">
        <v>110</v>
      </c>
      <c r="S3954">
        <v>37</v>
      </c>
      <c r="T3954">
        <v>2</v>
      </c>
      <c r="U3954" t="b">
        <v>1</v>
      </c>
    </row>
    <row r="3955" spans="1:21" x14ac:dyDescent="0.25">
      <c r="A3955" t="s">
        <v>5397</v>
      </c>
      <c r="B3955" t="s">
        <v>5398</v>
      </c>
      <c r="C3955">
        <v>31</v>
      </c>
      <c r="D3955">
        <v>3</v>
      </c>
      <c r="E3955">
        <v>11</v>
      </c>
      <c r="F3955" s="1">
        <v>40633</v>
      </c>
      <c r="G3955" t="s">
        <v>2691</v>
      </c>
      <c r="H3955" t="s">
        <v>598</v>
      </c>
      <c r="I3955" t="s">
        <v>640</v>
      </c>
      <c r="J3955" t="s">
        <v>640</v>
      </c>
      <c r="K3955" t="s">
        <v>36</v>
      </c>
      <c r="L3955" t="s">
        <v>37</v>
      </c>
      <c r="M3955" t="s">
        <v>38</v>
      </c>
      <c r="N3955" t="s">
        <v>28</v>
      </c>
      <c r="O3955" t="s">
        <v>48</v>
      </c>
      <c r="P3955" t="s">
        <v>523</v>
      </c>
      <c r="Q3955">
        <v>0</v>
      </c>
      <c r="R3955">
        <v>21</v>
      </c>
      <c r="S3955">
        <v>9</v>
      </c>
      <c r="T3955">
        <v>2</v>
      </c>
      <c r="U3955" t="b">
        <v>0</v>
      </c>
    </row>
    <row r="3956" spans="1:21" x14ac:dyDescent="0.25">
      <c r="A3956" t="s">
        <v>5400</v>
      </c>
      <c r="B3956" t="s">
        <v>5398</v>
      </c>
      <c r="C3956">
        <v>31</v>
      </c>
      <c r="D3956">
        <v>3</v>
      </c>
      <c r="E3956">
        <v>11</v>
      </c>
      <c r="F3956" s="1">
        <v>40633</v>
      </c>
      <c r="G3956" t="s">
        <v>468</v>
      </c>
      <c r="H3956" t="s">
        <v>67</v>
      </c>
      <c r="I3956" t="s">
        <v>68</v>
      </c>
      <c r="J3956" t="s">
        <v>1684</v>
      </c>
      <c r="K3956" t="s">
        <v>25</v>
      </c>
      <c r="L3956" t="s">
        <v>37</v>
      </c>
      <c r="M3956" t="s">
        <v>38</v>
      </c>
      <c r="N3956" t="s">
        <v>71</v>
      </c>
      <c r="O3956" t="s">
        <v>72</v>
      </c>
      <c r="P3956" t="s">
        <v>4909</v>
      </c>
      <c r="Q3956">
        <v>0</v>
      </c>
      <c r="R3956">
        <v>2624</v>
      </c>
      <c r="S3956">
        <v>446</v>
      </c>
      <c r="T3956">
        <v>6</v>
      </c>
      <c r="U3956" t="b">
        <v>0</v>
      </c>
    </row>
    <row r="3957" spans="1:21" x14ac:dyDescent="0.25">
      <c r="A3957" t="s">
        <v>5400</v>
      </c>
      <c r="B3957" t="s">
        <v>5398</v>
      </c>
      <c r="C3957">
        <v>31</v>
      </c>
      <c r="D3957">
        <v>3</v>
      </c>
      <c r="E3957">
        <v>11</v>
      </c>
      <c r="F3957" s="1">
        <v>40633</v>
      </c>
      <c r="G3957" t="s">
        <v>468</v>
      </c>
      <c r="H3957" t="s">
        <v>67</v>
      </c>
      <c r="I3957" t="s">
        <v>68</v>
      </c>
      <c r="J3957" t="s">
        <v>1684</v>
      </c>
      <c r="K3957" t="s">
        <v>25</v>
      </c>
      <c r="L3957" t="s">
        <v>37</v>
      </c>
      <c r="M3957" t="s">
        <v>38</v>
      </c>
      <c r="N3957" t="s">
        <v>28</v>
      </c>
      <c r="O3957" t="s">
        <v>48</v>
      </c>
      <c r="P3957" t="s">
        <v>322</v>
      </c>
      <c r="Q3957">
        <v>0</v>
      </c>
      <c r="R3957">
        <v>34</v>
      </c>
      <c r="S3957">
        <v>8</v>
      </c>
      <c r="T3957">
        <v>3</v>
      </c>
      <c r="U3957" t="b">
        <v>0</v>
      </c>
    </row>
    <row r="3958" spans="1:21" x14ac:dyDescent="0.25">
      <c r="A3958" t="s">
        <v>5400</v>
      </c>
      <c r="B3958" t="s">
        <v>5398</v>
      </c>
      <c r="C3958">
        <v>31</v>
      </c>
      <c r="D3958">
        <v>3</v>
      </c>
      <c r="E3958">
        <v>11</v>
      </c>
      <c r="F3958" s="1">
        <v>40633</v>
      </c>
      <c r="G3958" t="s">
        <v>468</v>
      </c>
      <c r="H3958" t="s">
        <v>67</v>
      </c>
      <c r="I3958" t="s">
        <v>68</v>
      </c>
      <c r="J3958" t="s">
        <v>1684</v>
      </c>
      <c r="K3958" t="s">
        <v>25</v>
      </c>
      <c r="L3958" t="s">
        <v>37</v>
      </c>
      <c r="M3958" t="s">
        <v>38</v>
      </c>
      <c r="N3958" t="s">
        <v>28</v>
      </c>
      <c r="O3958" t="s">
        <v>54</v>
      </c>
      <c r="P3958" t="s">
        <v>1247</v>
      </c>
      <c r="Q3958">
        <v>0</v>
      </c>
      <c r="R3958">
        <v>423</v>
      </c>
      <c r="S3958">
        <v>30</v>
      </c>
      <c r="T3958">
        <v>2</v>
      </c>
      <c r="U3958" t="b">
        <v>1</v>
      </c>
    </row>
    <row r="3959" spans="1:21" x14ac:dyDescent="0.25">
      <c r="A3959" t="s">
        <v>5401</v>
      </c>
      <c r="B3959" t="s">
        <v>5398</v>
      </c>
      <c r="C3959">
        <v>31</v>
      </c>
      <c r="D3959">
        <v>3</v>
      </c>
      <c r="E3959">
        <v>11</v>
      </c>
      <c r="F3959" s="1">
        <v>40633</v>
      </c>
      <c r="G3959" t="s">
        <v>66</v>
      </c>
      <c r="H3959" t="s">
        <v>23</v>
      </c>
      <c r="I3959" t="s">
        <v>428</v>
      </c>
      <c r="J3959" t="s">
        <v>429</v>
      </c>
      <c r="K3959" t="s">
        <v>25</v>
      </c>
      <c r="L3959" t="s">
        <v>70</v>
      </c>
      <c r="M3959" t="s">
        <v>38</v>
      </c>
      <c r="N3959" t="s">
        <v>71</v>
      </c>
      <c r="O3959" t="s">
        <v>295</v>
      </c>
      <c r="P3959" t="s">
        <v>5402</v>
      </c>
      <c r="Q3959">
        <v>1</v>
      </c>
      <c r="R3959">
        <v>40</v>
      </c>
      <c r="S3959">
        <v>-44</v>
      </c>
      <c r="T3959">
        <v>2</v>
      </c>
      <c r="U3959" t="b">
        <v>1</v>
      </c>
    </row>
    <row r="3960" spans="1:21" x14ac:dyDescent="0.25">
      <c r="A3960" t="s">
        <v>5403</v>
      </c>
      <c r="B3960" t="s">
        <v>5404</v>
      </c>
      <c r="C3960">
        <v>31</v>
      </c>
      <c r="D3960">
        <v>3</v>
      </c>
      <c r="E3960">
        <v>12</v>
      </c>
      <c r="F3960" s="1">
        <v>40999</v>
      </c>
      <c r="G3960" t="s">
        <v>3030</v>
      </c>
      <c r="H3960" t="s">
        <v>44</v>
      </c>
      <c r="I3960" t="s">
        <v>849</v>
      </c>
      <c r="J3960" t="s">
        <v>2579</v>
      </c>
      <c r="K3960" t="s">
        <v>47</v>
      </c>
      <c r="L3960" t="s">
        <v>37</v>
      </c>
      <c r="M3960" t="s">
        <v>38</v>
      </c>
      <c r="N3960" t="s">
        <v>28</v>
      </c>
      <c r="O3960" t="s">
        <v>39</v>
      </c>
      <c r="P3960" t="s">
        <v>1234</v>
      </c>
      <c r="Q3960">
        <v>0</v>
      </c>
      <c r="R3960">
        <v>259</v>
      </c>
      <c r="S3960">
        <v>47</v>
      </c>
      <c r="T3960">
        <v>5</v>
      </c>
      <c r="U3960" t="b">
        <v>0</v>
      </c>
    </row>
    <row r="3961" spans="1:21" x14ac:dyDescent="0.25">
      <c r="A3961" t="s">
        <v>5403</v>
      </c>
      <c r="B3961" t="s">
        <v>5404</v>
      </c>
      <c r="C3961">
        <v>31</v>
      </c>
      <c r="D3961">
        <v>3</v>
      </c>
      <c r="E3961">
        <v>12</v>
      </c>
      <c r="F3961" s="1">
        <v>40999</v>
      </c>
      <c r="G3961" t="s">
        <v>3030</v>
      </c>
      <c r="H3961" t="s">
        <v>44</v>
      </c>
      <c r="I3961" t="s">
        <v>849</v>
      </c>
      <c r="J3961" t="s">
        <v>2579</v>
      </c>
      <c r="K3961" t="s">
        <v>47</v>
      </c>
      <c r="L3961" t="s">
        <v>37</v>
      </c>
      <c r="M3961" t="s">
        <v>38</v>
      </c>
      <c r="N3961" t="s">
        <v>28</v>
      </c>
      <c r="O3961" t="s">
        <v>227</v>
      </c>
      <c r="P3961" t="s">
        <v>3520</v>
      </c>
      <c r="Q3961">
        <v>0</v>
      </c>
      <c r="R3961">
        <v>21</v>
      </c>
      <c r="S3961">
        <v>7</v>
      </c>
      <c r="T3961">
        <v>3</v>
      </c>
      <c r="U3961" t="b">
        <v>0</v>
      </c>
    </row>
    <row r="3962" spans="1:21" x14ac:dyDescent="0.25">
      <c r="A3962" t="s">
        <v>5405</v>
      </c>
      <c r="B3962" t="s">
        <v>5404</v>
      </c>
      <c r="C3962">
        <v>31</v>
      </c>
      <c r="D3962">
        <v>3</v>
      </c>
      <c r="E3962">
        <v>12</v>
      </c>
      <c r="F3962" s="1">
        <v>40999</v>
      </c>
      <c r="G3962" t="s">
        <v>5406</v>
      </c>
      <c r="H3962" t="s">
        <v>33</v>
      </c>
      <c r="I3962" t="s">
        <v>34</v>
      </c>
      <c r="J3962" t="s">
        <v>2686</v>
      </c>
      <c r="K3962" t="s">
        <v>36</v>
      </c>
      <c r="L3962" t="s">
        <v>70</v>
      </c>
      <c r="M3962" t="s">
        <v>38</v>
      </c>
      <c r="N3962" t="s">
        <v>28</v>
      </c>
      <c r="O3962" t="s">
        <v>48</v>
      </c>
      <c r="P3962" t="s">
        <v>1599</v>
      </c>
      <c r="Q3962">
        <v>0</v>
      </c>
      <c r="R3962">
        <v>57</v>
      </c>
      <c r="S3962">
        <v>1</v>
      </c>
      <c r="T3962">
        <v>4</v>
      </c>
      <c r="U3962" t="b">
        <v>1</v>
      </c>
    </row>
    <row r="3963" spans="1:21" x14ac:dyDescent="0.25">
      <c r="A3963" t="s">
        <v>5405</v>
      </c>
      <c r="B3963" t="s">
        <v>5404</v>
      </c>
      <c r="C3963">
        <v>31</v>
      </c>
      <c r="D3963">
        <v>3</v>
      </c>
      <c r="E3963">
        <v>12</v>
      </c>
      <c r="F3963" s="1">
        <v>40999</v>
      </c>
      <c r="G3963" t="s">
        <v>5406</v>
      </c>
      <c r="H3963" t="s">
        <v>33</v>
      </c>
      <c r="I3963" t="s">
        <v>34</v>
      </c>
      <c r="J3963" t="s">
        <v>2686</v>
      </c>
      <c r="K3963" t="s">
        <v>36</v>
      </c>
      <c r="L3963" t="s">
        <v>70</v>
      </c>
      <c r="M3963" t="s">
        <v>38</v>
      </c>
      <c r="N3963" t="s">
        <v>28</v>
      </c>
      <c r="O3963" t="s">
        <v>39</v>
      </c>
      <c r="P3963" t="s">
        <v>1518</v>
      </c>
      <c r="Q3963">
        <v>0</v>
      </c>
      <c r="R3963">
        <v>102</v>
      </c>
      <c r="S3963">
        <v>30</v>
      </c>
      <c r="T3963">
        <v>2</v>
      </c>
      <c r="U3963" t="b">
        <v>1</v>
      </c>
    </row>
    <row r="3964" spans="1:21" x14ac:dyDescent="0.25">
      <c r="A3964" t="s">
        <v>5405</v>
      </c>
      <c r="B3964" t="s">
        <v>5404</v>
      </c>
      <c r="C3964">
        <v>31</v>
      </c>
      <c r="D3964">
        <v>3</v>
      </c>
      <c r="E3964">
        <v>12</v>
      </c>
      <c r="F3964" s="1">
        <v>40999</v>
      </c>
      <c r="G3964" t="s">
        <v>5406</v>
      </c>
      <c r="H3964" t="s">
        <v>33</v>
      </c>
      <c r="I3964" t="s">
        <v>34</v>
      </c>
      <c r="J3964" t="s">
        <v>2686</v>
      </c>
      <c r="K3964" t="s">
        <v>36</v>
      </c>
      <c r="L3964" t="s">
        <v>70</v>
      </c>
      <c r="M3964" t="s">
        <v>38</v>
      </c>
      <c r="N3964" t="s">
        <v>28</v>
      </c>
      <c r="O3964" t="s">
        <v>227</v>
      </c>
      <c r="P3964" t="s">
        <v>917</v>
      </c>
      <c r="Q3964">
        <v>0</v>
      </c>
      <c r="R3964">
        <v>25</v>
      </c>
      <c r="S3964">
        <v>10</v>
      </c>
      <c r="T3964">
        <v>3</v>
      </c>
      <c r="U3964" t="b">
        <v>0</v>
      </c>
    </row>
    <row r="3965" spans="1:21" x14ac:dyDescent="0.25">
      <c r="A3965" t="s">
        <v>5405</v>
      </c>
      <c r="B3965" t="s">
        <v>5404</v>
      </c>
      <c r="C3965">
        <v>31</v>
      </c>
      <c r="D3965">
        <v>3</v>
      </c>
      <c r="E3965">
        <v>12</v>
      </c>
      <c r="F3965" s="1">
        <v>40999</v>
      </c>
      <c r="G3965" t="s">
        <v>5406</v>
      </c>
      <c r="H3965" t="s">
        <v>33</v>
      </c>
      <c r="I3965" t="s">
        <v>34</v>
      </c>
      <c r="J3965" t="s">
        <v>2686</v>
      </c>
      <c r="K3965" t="s">
        <v>36</v>
      </c>
      <c r="L3965" t="s">
        <v>70</v>
      </c>
      <c r="M3965" t="s">
        <v>38</v>
      </c>
      <c r="N3965" t="s">
        <v>28</v>
      </c>
      <c r="O3965" t="s">
        <v>54</v>
      </c>
      <c r="P3965" t="s">
        <v>4747</v>
      </c>
      <c r="Q3965">
        <v>0</v>
      </c>
      <c r="R3965">
        <v>343</v>
      </c>
      <c r="S3965">
        <v>-31</v>
      </c>
      <c r="T3965">
        <v>3</v>
      </c>
      <c r="U3965" t="b">
        <v>1</v>
      </c>
    </row>
    <row r="3966" spans="1:21" x14ac:dyDescent="0.25">
      <c r="A3966" t="s">
        <v>5405</v>
      </c>
      <c r="B3966" t="s">
        <v>5404</v>
      </c>
      <c r="C3966">
        <v>31</v>
      </c>
      <c r="D3966">
        <v>3</v>
      </c>
      <c r="E3966">
        <v>12</v>
      </c>
      <c r="F3966" s="1">
        <v>40999</v>
      </c>
      <c r="G3966" t="s">
        <v>5406</v>
      </c>
      <c r="H3966" t="s">
        <v>33</v>
      </c>
      <c r="I3966" t="s">
        <v>34</v>
      </c>
      <c r="J3966" t="s">
        <v>2686</v>
      </c>
      <c r="K3966" t="s">
        <v>36</v>
      </c>
      <c r="L3966" t="s">
        <v>70</v>
      </c>
      <c r="M3966" t="s">
        <v>38</v>
      </c>
      <c r="N3966" t="s">
        <v>28</v>
      </c>
      <c r="O3966" t="s">
        <v>54</v>
      </c>
      <c r="P3966" t="s">
        <v>2004</v>
      </c>
      <c r="Q3966">
        <v>0</v>
      </c>
      <c r="R3966">
        <v>573</v>
      </c>
      <c r="S3966">
        <v>178</v>
      </c>
      <c r="T3966">
        <v>3</v>
      </c>
      <c r="U3966" t="b">
        <v>0</v>
      </c>
    </row>
    <row r="3967" spans="1:21" x14ac:dyDescent="0.25">
      <c r="A3967" t="s">
        <v>5407</v>
      </c>
      <c r="B3967" t="s">
        <v>5408</v>
      </c>
      <c r="C3967">
        <v>31</v>
      </c>
      <c r="D3967">
        <v>3</v>
      </c>
      <c r="E3967">
        <v>13</v>
      </c>
      <c r="F3967" s="1">
        <v>41364</v>
      </c>
      <c r="G3967" t="s">
        <v>60</v>
      </c>
      <c r="H3967" t="s">
        <v>120</v>
      </c>
      <c r="I3967" t="s">
        <v>209</v>
      </c>
      <c r="J3967" t="s">
        <v>210</v>
      </c>
      <c r="K3967" t="s">
        <v>47</v>
      </c>
      <c r="L3967" t="s">
        <v>37</v>
      </c>
      <c r="M3967" t="s">
        <v>27</v>
      </c>
      <c r="N3967" t="s">
        <v>28</v>
      </c>
      <c r="O3967" t="s">
        <v>54</v>
      </c>
      <c r="P3967" t="s">
        <v>2581</v>
      </c>
      <c r="Q3967">
        <v>0</v>
      </c>
      <c r="R3967">
        <v>356</v>
      </c>
      <c r="S3967">
        <v>0</v>
      </c>
      <c r="T3967">
        <v>2</v>
      </c>
      <c r="U3967" t="b">
        <v>0</v>
      </c>
    </row>
    <row r="3968" spans="1:21" x14ac:dyDescent="0.25">
      <c r="A3968" t="s">
        <v>5409</v>
      </c>
      <c r="B3968" t="s">
        <v>5410</v>
      </c>
      <c r="C3968">
        <v>31</v>
      </c>
      <c r="D3968">
        <v>3</v>
      </c>
      <c r="E3968">
        <v>14</v>
      </c>
      <c r="F3968" s="1">
        <v>41729</v>
      </c>
      <c r="G3968" t="s">
        <v>853</v>
      </c>
      <c r="H3968" t="s">
        <v>61</v>
      </c>
      <c r="I3968" t="s">
        <v>1357</v>
      </c>
      <c r="J3968" t="s">
        <v>2514</v>
      </c>
      <c r="K3968" t="s">
        <v>36</v>
      </c>
      <c r="L3968" t="s">
        <v>37</v>
      </c>
      <c r="M3968" t="s">
        <v>98</v>
      </c>
      <c r="N3968" t="s">
        <v>28</v>
      </c>
      <c r="O3968" t="s">
        <v>54</v>
      </c>
      <c r="P3968" t="s">
        <v>3462</v>
      </c>
      <c r="Q3968">
        <v>0</v>
      </c>
      <c r="R3968">
        <v>43</v>
      </c>
      <c r="S3968">
        <v>1</v>
      </c>
      <c r="T3968">
        <v>2</v>
      </c>
      <c r="U3968" t="b">
        <v>1</v>
      </c>
    </row>
    <row r="3969" spans="1:21" x14ac:dyDescent="0.25">
      <c r="A3969" t="s">
        <v>5411</v>
      </c>
      <c r="B3969" t="s">
        <v>5410</v>
      </c>
      <c r="C3969">
        <v>31</v>
      </c>
      <c r="D3969">
        <v>3</v>
      </c>
      <c r="E3969">
        <v>14</v>
      </c>
      <c r="F3969" s="1">
        <v>41729</v>
      </c>
      <c r="G3969" t="s">
        <v>2067</v>
      </c>
      <c r="H3969" t="s">
        <v>33</v>
      </c>
      <c r="I3969" t="s">
        <v>372</v>
      </c>
      <c r="J3969" t="s">
        <v>373</v>
      </c>
      <c r="K3969" t="s">
        <v>36</v>
      </c>
      <c r="L3969" t="s">
        <v>70</v>
      </c>
      <c r="M3969" t="s">
        <v>38</v>
      </c>
      <c r="N3969" t="s">
        <v>28</v>
      </c>
      <c r="O3969" t="s">
        <v>48</v>
      </c>
      <c r="P3969" t="s">
        <v>1702</v>
      </c>
      <c r="Q3969">
        <v>0</v>
      </c>
      <c r="R3969">
        <v>79</v>
      </c>
      <c r="S3969">
        <v>32</v>
      </c>
      <c r="T3969">
        <v>3</v>
      </c>
      <c r="U3969" t="b">
        <v>1</v>
      </c>
    </row>
    <row r="3970" spans="1:21" x14ac:dyDescent="0.25">
      <c r="A3970" t="s">
        <v>5411</v>
      </c>
      <c r="B3970" t="s">
        <v>5410</v>
      </c>
      <c r="C3970">
        <v>31</v>
      </c>
      <c r="D3970">
        <v>3</v>
      </c>
      <c r="E3970">
        <v>14</v>
      </c>
      <c r="F3970" s="1">
        <v>41729</v>
      </c>
      <c r="G3970" t="s">
        <v>2067</v>
      </c>
      <c r="H3970" t="s">
        <v>33</v>
      </c>
      <c r="I3970" t="s">
        <v>372</v>
      </c>
      <c r="J3970" t="s">
        <v>373</v>
      </c>
      <c r="K3970" t="s">
        <v>36</v>
      </c>
      <c r="L3970" t="s">
        <v>70</v>
      </c>
      <c r="M3970" t="s">
        <v>38</v>
      </c>
      <c r="N3970" t="s">
        <v>28</v>
      </c>
      <c r="O3970" t="s">
        <v>39</v>
      </c>
      <c r="P3970" t="s">
        <v>557</v>
      </c>
      <c r="Q3970">
        <v>0</v>
      </c>
      <c r="R3970">
        <v>77</v>
      </c>
      <c r="S3970">
        <v>30</v>
      </c>
      <c r="T3970">
        <v>6</v>
      </c>
      <c r="U3970" t="b">
        <v>0</v>
      </c>
    </row>
    <row r="3971" spans="1:21" x14ac:dyDescent="0.25">
      <c r="A3971" t="s">
        <v>5411</v>
      </c>
      <c r="B3971" t="s">
        <v>5410</v>
      </c>
      <c r="C3971">
        <v>31</v>
      </c>
      <c r="D3971">
        <v>3</v>
      </c>
      <c r="E3971">
        <v>14</v>
      </c>
      <c r="F3971" s="1">
        <v>41729</v>
      </c>
      <c r="G3971" t="s">
        <v>2067</v>
      </c>
      <c r="H3971" t="s">
        <v>33</v>
      </c>
      <c r="I3971" t="s">
        <v>372</v>
      </c>
      <c r="J3971" t="s">
        <v>373</v>
      </c>
      <c r="K3971" t="s">
        <v>36</v>
      </c>
      <c r="L3971" t="s">
        <v>70</v>
      </c>
      <c r="M3971" t="s">
        <v>38</v>
      </c>
      <c r="N3971" t="s">
        <v>28</v>
      </c>
      <c r="O3971" t="s">
        <v>54</v>
      </c>
      <c r="P3971" t="s">
        <v>706</v>
      </c>
      <c r="Q3971">
        <v>0</v>
      </c>
      <c r="R3971">
        <v>382</v>
      </c>
      <c r="S3971">
        <v>30</v>
      </c>
      <c r="T3971">
        <v>3</v>
      </c>
      <c r="U3971" t="b">
        <v>0</v>
      </c>
    </row>
    <row r="3972" spans="1:21" x14ac:dyDescent="0.25">
      <c r="A3972" t="s">
        <v>5411</v>
      </c>
      <c r="B3972" t="s">
        <v>5410</v>
      </c>
      <c r="C3972">
        <v>31</v>
      </c>
      <c r="D3972">
        <v>3</v>
      </c>
      <c r="E3972">
        <v>14</v>
      </c>
      <c r="F3972" s="1">
        <v>41729</v>
      </c>
      <c r="G3972" t="s">
        <v>2067</v>
      </c>
      <c r="H3972" t="s">
        <v>33</v>
      </c>
      <c r="I3972" t="s">
        <v>372</v>
      </c>
      <c r="J3972" t="s">
        <v>373</v>
      </c>
      <c r="K3972" t="s">
        <v>36</v>
      </c>
      <c r="L3972" t="s">
        <v>70</v>
      </c>
      <c r="M3972" t="s">
        <v>38</v>
      </c>
      <c r="N3972" t="s">
        <v>56</v>
      </c>
      <c r="O3972" t="s">
        <v>81</v>
      </c>
      <c r="P3972" t="s">
        <v>138</v>
      </c>
      <c r="Q3972">
        <v>0</v>
      </c>
      <c r="R3972">
        <v>115</v>
      </c>
      <c r="S3972">
        <v>26</v>
      </c>
      <c r="T3972">
        <v>2</v>
      </c>
      <c r="U3972" t="b">
        <v>1</v>
      </c>
    </row>
    <row r="3973" spans="1:21" x14ac:dyDescent="0.25">
      <c r="A3973" t="s">
        <v>5412</v>
      </c>
      <c r="B3973" t="s">
        <v>5413</v>
      </c>
      <c r="C3973">
        <v>13</v>
      </c>
      <c r="D3973">
        <v>4</v>
      </c>
      <c r="E3973">
        <v>12</v>
      </c>
      <c r="F3973" s="1">
        <v>41012</v>
      </c>
      <c r="G3973" t="s">
        <v>657</v>
      </c>
      <c r="H3973" t="s">
        <v>61</v>
      </c>
      <c r="I3973" t="s">
        <v>687</v>
      </c>
      <c r="J3973" t="s">
        <v>5414</v>
      </c>
      <c r="K3973" t="s">
        <v>36</v>
      </c>
      <c r="L3973" t="s">
        <v>37</v>
      </c>
      <c r="M3973" t="s">
        <v>38</v>
      </c>
      <c r="N3973" t="s">
        <v>56</v>
      </c>
      <c r="O3973" t="s">
        <v>57</v>
      </c>
      <c r="P3973" t="s">
        <v>1354</v>
      </c>
      <c r="Q3973">
        <v>0</v>
      </c>
      <c r="R3973">
        <v>416</v>
      </c>
      <c r="S3973">
        <v>68</v>
      </c>
      <c r="T3973">
        <v>4</v>
      </c>
      <c r="U3973" t="b">
        <v>1</v>
      </c>
    </row>
    <row r="3974" spans="1:21" x14ac:dyDescent="0.25">
      <c r="A3974" t="s">
        <v>5415</v>
      </c>
      <c r="B3974" t="s">
        <v>5413</v>
      </c>
      <c r="C3974">
        <v>13</v>
      </c>
      <c r="D3974">
        <v>4</v>
      </c>
      <c r="E3974">
        <v>12</v>
      </c>
      <c r="F3974" s="1">
        <v>41012</v>
      </c>
      <c r="G3974" t="s">
        <v>5103</v>
      </c>
      <c r="H3974" t="s">
        <v>293</v>
      </c>
      <c r="I3974" t="s">
        <v>613</v>
      </c>
      <c r="J3974" t="s">
        <v>3515</v>
      </c>
      <c r="K3974" t="s">
        <v>36</v>
      </c>
      <c r="L3974" t="s">
        <v>37</v>
      </c>
      <c r="M3974" t="s">
        <v>27</v>
      </c>
      <c r="N3974" t="s">
        <v>56</v>
      </c>
      <c r="O3974" t="s">
        <v>104</v>
      </c>
      <c r="P3974" t="s">
        <v>3960</v>
      </c>
      <c r="Q3974">
        <v>1</v>
      </c>
      <c r="R3974">
        <v>264</v>
      </c>
      <c r="S3974">
        <v>-127</v>
      </c>
      <c r="T3974">
        <v>3</v>
      </c>
      <c r="U3974" t="b">
        <v>0</v>
      </c>
    </row>
    <row r="3975" spans="1:21" x14ac:dyDescent="0.25">
      <c r="A3975" t="s">
        <v>5416</v>
      </c>
      <c r="B3975" t="s">
        <v>5413</v>
      </c>
      <c r="C3975">
        <v>13</v>
      </c>
      <c r="D3975">
        <v>4</v>
      </c>
      <c r="E3975">
        <v>12</v>
      </c>
      <c r="F3975" s="1">
        <v>41012</v>
      </c>
      <c r="G3975" t="s">
        <v>617</v>
      </c>
      <c r="H3975" t="s">
        <v>61</v>
      </c>
      <c r="I3975" t="s">
        <v>62</v>
      </c>
      <c r="J3975" t="s">
        <v>63</v>
      </c>
      <c r="K3975" t="s">
        <v>36</v>
      </c>
      <c r="L3975" t="s">
        <v>37</v>
      </c>
      <c r="M3975" t="s">
        <v>27</v>
      </c>
      <c r="N3975" t="s">
        <v>71</v>
      </c>
      <c r="O3975" t="s">
        <v>74</v>
      </c>
      <c r="P3975" t="s">
        <v>1190</v>
      </c>
      <c r="Q3975">
        <v>0</v>
      </c>
      <c r="R3975">
        <v>1246</v>
      </c>
      <c r="S3975">
        <v>-125</v>
      </c>
      <c r="T3975">
        <v>3</v>
      </c>
      <c r="U3975" t="b">
        <v>0</v>
      </c>
    </row>
    <row r="3976" spans="1:21" x14ac:dyDescent="0.25">
      <c r="A3976" t="s">
        <v>5416</v>
      </c>
      <c r="B3976" t="s">
        <v>5413</v>
      </c>
      <c r="C3976">
        <v>13</v>
      </c>
      <c r="D3976">
        <v>4</v>
      </c>
      <c r="E3976">
        <v>12</v>
      </c>
      <c r="F3976" s="1">
        <v>41012</v>
      </c>
      <c r="G3976" t="s">
        <v>617</v>
      </c>
      <c r="H3976" t="s">
        <v>61</v>
      </c>
      <c r="I3976" t="s">
        <v>62</v>
      </c>
      <c r="J3976" t="s">
        <v>63</v>
      </c>
      <c r="K3976" t="s">
        <v>36</v>
      </c>
      <c r="L3976" t="s">
        <v>37</v>
      </c>
      <c r="M3976" t="s">
        <v>27</v>
      </c>
      <c r="N3976" t="s">
        <v>28</v>
      </c>
      <c r="O3976" t="s">
        <v>48</v>
      </c>
      <c r="P3976" t="s">
        <v>703</v>
      </c>
      <c r="Q3976">
        <v>0</v>
      </c>
      <c r="R3976">
        <v>83</v>
      </c>
      <c r="S3976">
        <v>12</v>
      </c>
      <c r="T3976">
        <v>3</v>
      </c>
      <c r="U3976" t="b">
        <v>1</v>
      </c>
    </row>
    <row r="3977" spans="1:21" x14ac:dyDescent="0.25">
      <c r="A3977" t="s">
        <v>5416</v>
      </c>
      <c r="B3977" t="s">
        <v>5413</v>
      </c>
      <c r="C3977">
        <v>13</v>
      </c>
      <c r="D3977">
        <v>4</v>
      </c>
      <c r="E3977">
        <v>12</v>
      </c>
      <c r="F3977" s="1">
        <v>41012</v>
      </c>
      <c r="G3977" t="s">
        <v>617</v>
      </c>
      <c r="H3977" t="s">
        <v>61</v>
      </c>
      <c r="I3977" t="s">
        <v>62</v>
      </c>
      <c r="J3977" t="s">
        <v>63</v>
      </c>
      <c r="K3977" t="s">
        <v>36</v>
      </c>
      <c r="L3977" t="s">
        <v>37</v>
      </c>
      <c r="M3977" t="s">
        <v>27</v>
      </c>
      <c r="N3977" t="s">
        <v>28</v>
      </c>
      <c r="O3977" t="s">
        <v>39</v>
      </c>
      <c r="P3977" t="s">
        <v>689</v>
      </c>
      <c r="Q3977">
        <v>0</v>
      </c>
      <c r="R3977">
        <v>209</v>
      </c>
      <c r="S3977">
        <v>84</v>
      </c>
      <c r="T3977">
        <v>7</v>
      </c>
      <c r="U3977" t="b">
        <v>0</v>
      </c>
    </row>
    <row r="3978" spans="1:21" x14ac:dyDescent="0.25">
      <c r="A3978" t="s">
        <v>5417</v>
      </c>
      <c r="B3978" t="s">
        <v>5418</v>
      </c>
      <c r="C3978">
        <v>13</v>
      </c>
      <c r="D3978">
        <v>4</v>
      </c>
      <c r="E3978">
        <v>13</v>
      </c>
      <c r="F3978" s="1">
        <v>41377</v>
      </c>
      <c r="G3978" t="s">
        <v>2261</v>
      </c>
      <c r="H3978" t="s">
        <v>61</v>
      </c>
      <c r="I3978" t="s">
        <v>326</v>
      </c>
      <c r="J3978" t="s">
        <v>4016</v>
      </c>
      <c r="K3978" t="s">
        <v>36</v>
      </c>
      <c r="L3978" t="s">
        <v>26</v>
      </c>
      <c r="M3978" t="s">
        <v>27</v>
      </c>
      <c r="N3978" t="s">
        <v>28</v>
      </c>
      <c r="O3978" t="s">
        <v>54</v>
      </c>
      <c r="P3978" t="s">
        <v>929</v>
      </c>
      <c r="Q3978">
        <v>0</v>
      </c>
      <c r="R3978">
        <v>336</v>
      </c>
      <c r="S3978">
        <v>112</v>
      </c>
      <c r="T3978">
        <v>6</v>
      </c>
      <c r="U3978" t="b">
        <v>1</v>
      </c>
    </row>
    <row r="3979" spans="1:21" x14ac:dyDescent="0.25">
      <c r="A3979" t="s">
        <v>5419</v>
      </c>
      <c r="B3979" t="s">
        <v>5420</v>
      </c>
      <c r="C3979">
        <v>13</v>
      </c>
      <c r="D3979">
        <v>4</v>
      </c>
      <c r="E3979">
        <v>14</v>
      </c>
      <c r="F3979" s="1">
        <v>41742</v>
      </c>
      <c r="G3979" t="s">
        <v>5030</v>
      </c>
      <c r="H3979" t="s">
        <v>61</v>
      </c>
      <c r="I3979" t="s">
        <v>722</v>
      </c>
      <c r="J3979" t="s">
        <v>1754</v>
      </c>
      <c r="K3979" t="s">
        <v>36</v>
      </c>
      <c r="L3979" t="s">
        <v>70</v>
      </c>
      <c r="M3979" t="s">
        <v>98</v>
      </c>
      <c r="N3979" t="s">
        <v>71</v>
      </c>
      <c r="O3979" t="s">
        <v>74</v>
      </c>
      <c r="P3979" t="s">
        <v>5421</v>
      </c>
      <c r="Q3979">
        <v>0</v>
      </c>
      <c r="R3979">
        <v>156</v>
      </c>
      <c r="S3979">
        <v>21</v>
      </c>
      <c r="T3979">
        <v>3</v>
      </c>
      <c r="U3979" t="b">
        <v>0</v>
      </c>
    </row>
    <row r="3980" spans="1:21" x14ac:dyDescent="0.25">
      <c r="A3980" t="s">
        <v>5419</v>
      </c>
      <c r="B3980" t="s">
        <v>5420</v>
      </c>
      <c r="C3980">
        <v>13</v>
      </c>
      <c r="D3980">
        <v>4</v>
      </c>
      <c r="E3980">
        <v>14</v>
      </c>
      <c r="F3980" s="1">
        <v>41742</v>
      </c>
      <c r="G3980" t="s">
        <v>5030</v>
      </c>
      <c r="H3980" t="s">
        <v>61</v>
      </c>
      <c r="I3980" t="s">
        <v>722</v>
      </c>
      <c r="J3980" t="s">
        <v>1754</v>
      </c>
      <c r="K3980" t="s">
        <v>36</v>
      </c>
      <c r="L3980" t="s">
        <v>70</v>
      </c>
      <c r="M3980" t="s">
        <v>98</v>
      </c>
      <c r="N3980" t="s">
        <v>28</v>
      </c>
      <c r="O3980" t="s">
        <v>54</v>
      </c>
      <c r="P3980" t="s">
        <v>751</v>
      </c>
      <c r="Q3980">
        <v>0</v>
      </c>
      <c r="R3980">
        <v>537</v>
      </c>
      <c r="S3980">
        <v>107</v>
      </c>
      <c r="T3980">
        <v>3</v>
      </c>
      <c r="U3980" t="b">
        <v>1</v>
      </c>
    </row>
    <row r="3981" spans="1:21" x14ac:dyDescent="0.25">
      <c r="A3981" t="s">
        <v>5422</v>
      </c>
      <c r="B3981" t="s">
        <v>5420</v>
      </c>
      <c r="C3981">
        <v>13</v>
      </c>
      <c r="D3981">
        <v>4</v>
      </c>
      <c r="E3981">
        <v>14</v>
      </c>
      <c r="F3981" s="1">
        <v>41742</v>
      </c>
      <c r="G3981" t="s">
        <v>4627</v>
      </c>
      <c r="H3981" t="s">
        <v>61</v>
      </c>
      <c r="I3981" t="s">
        <v>62</v>
      </c>
      <c r="J3981" t="s">
        <v>3421</v>
      </c>
      <c r="K3981" t="s">
        <v>36</v>
      </c>
      <c r="L3981" t="s">
        <v>37</v>
      </c>
      <c r="M3981" t="s">
        <v>27</v>
      </c>
      <c r="N3981" t="s">
        <v>28</v>
      </c>
      <c r="O3981" t="s">
        <v>29</v>
      </c>
      <c r="P3981" t="s">
        <v>833</v>
      </c>
      <c r="Q3981">
        <v>0</v>
      </c>
      <c r="R3981">
        <v>21</v>
      </c>
      <c r="S3981">
        <v>10</v>
      </c>
      <c r="T3981">
        <v>1</v>
      </c>
      <c r="U3981" t="b">
        <v>0</v>
      </c>
    </row>
    <row r="3982" spans="1:21" x14ac:dyDescent="0.25">
      <c r="A3982" t="s">
        <v>5423</v>
      </c>
      <c r="B3982" t="s">
        <v>5420</v>
      </c>
      <c r="C3982">
        <v>13</v>
      </c>
      <c r="D3982">
        <v>4</v>
      </c>
      <c r="E3982">
        <v>14</v>
      </c>
      <c r="F3982" s="1">
        <v>41742</v>
      </c>
      <c r="G3982" t="s">
        <v>546</v>
      </c>
      <c r="H3982" t="s">
        <v>61</v>
      </c>
      <c r="I3982" t="s">
        <v>115</v>
      </c>
      <c r="J3982" t="s">
        <v>4337</v>
      </c>
      <c r="K3982" t="s">
        <v>36</v>
      </c>
      <c r="L3982" t="s">
        <v>26</v>
      </c>
      <c r="M3982" t="s">
        <v>38</v>
      </c>
      <c r="N3982" t="s">
        <v>56</v>
      </c>
      <c r="O3982" t="s">
        <v>185</v>
      </c>
      <c r="P3982" t="s">
        <v>3136</v>
      </c>
      <c r="Q3982">
        <v>0</v>
      </c>
      <c r="R3982">
        <v>1076</v>
      </c>
      <c r="S3982">
        <v>-38</v>
      </c>
      <c r="T3982">
        <v>4</v>
      </c>
      <c r="U3982" t="b">
        <v>1</v>
      </c>
    </row>
    <row r="3983" spans="1:21" x14ac:dyDescent="0.25">
      <c r="A3983" t="s">
        <v>5424</v>
      </c>
      <c r="B3983" t="s">
        <v>5425</v>
      </c>
      <c r="C3983">
        <v>14</v>
      </c>
      <c r="D3983">
        <v>4</v>
      </c>
      <c r="E3983">
        <v>11</v>
      </c>
      <c r="F3983" s="1">
        <v>40647</v>
      </c>
      <c r="G3983" t="s">
        <v>3570</v>
      </c>
      <c r="H3983" t="s">
        <v>67</v>
      </c>
      <c r="I3983" t="s">
        <v>68</v>
      </c>
      <c r="J3983" t="s">
        <v>5426</v>
      </c>
      <c r="K3983" t="s">
        <v>25</v>
      </c>
      <c r="L3983" t="s">
        <v>37</v>
      </c>
      <c r="M3983" t="s">
        <v>38</v>
      </c>
      <c r="N3983" t="s">
        <v>28</v>
      </c>
      <c r="O3983" t="s">
        <v>48</v>
      </c>
      <c r="P3983" t="s">
        <v>1195</v>
      </c>
      <c r="Q3983">
        <v>0</v>
      </c>
      <c r="R3983">
        <v>169</v>
      </c>
      <c r="S3983">
        <v>32</v>
      </c>
      <c r="T3983">
        <v>7</v>
      </c>
      <c r="U3983" t="b">
        <v>0</v>
      </c>
    </row>
    <row r="3984" spans="1:21" x14ac:dyDescent="0.25">
      <c r="A3984" t="s">
        <v>5424</v>
      </c>
      <c r="B3984" t="s">
        <v>5425</v>
      </c>
      <c r="C3984">
        <v>14</v>
      </c>
      <c r="D3984">
        <v>4</v>
      </c>
      <c r="E3984">
        <v>11</v>
      </c>
      <c r="F3984" s="1">
        <v>40647</v>
      </c>
      <c r="G3984" t="s">
        <v>3570</v>
      </c>
      <c r="H3984" t="s">
        <v>67</v>
      </c>
      <c r="I3984" t="s">
        <v>68</v>
      </c>
      <c r="J3984" t="s">
        <v>5426</v>
      </c>
      <c r="K3984" t="s">
        <v>25</v>
      </c>
      <c r="L3984" t="s">
        <v>37</v>
      </c>
      <c r="M3984" t="s">
        <v>38</v>
      </c>
      <c r="N3984" t="s">
        <v>56</v>
      </c>
      <c r="O3984" t="s">
        <v>57</v>
      </c>
      <c r="P3984" t="s">
        <v>2996</v>
      </c>
      <c r="Q3984">
        <v>0</v>
      </c>
      <c r="R3984">
        <v>625</v>
      </c>
      <c r="S3984">
        <v>6</v>
      </c>
      <c r="T3984">
        <v>2</v>
      </c>
      <c r="U3984" t="b">
        <v>1</v>
      </c>
    </row>
    <row r="3985" spans="1:21" x14ac:dyDescent="0.25">
      <c r="A3985" t="s">
        <v>5427</v>
      </c>
      <c r="B3985" t="s">
        <v>5425</v>
      </c>
      <c r="C3985">
        <v>14</v>
      </c>
      <c r="D3985">
        <v>4</v>
      </c>
      <c r="E3985">
        <v>11</v>
      </c>
      <c r="F3985" s="1">
        <v>40647</v>
      </c>
      <c r="G3985" t="s">
        <v>1693</v>
      </c>
      <c r="H3985" t="s">
        <v>33</v>
      </c>
      <c r="I3985" t="s">
        <v>34</v>
      </c>
      <c r="J3985" t="s">
        <v>950</v>
      </c>
      <c r="K3985" t="s">
        <v>36</v>
      </c>
      <c r="L3985" t="s">
        <v>37</v>
      </c>
      <c r="M3985" t="s">
        <v>98</v>
      </c>
      <c r="N3985" t="s">
        <v>28</v>
      </c>
      <c r="O3985" t="s">
        <v>54</v>
      </c>
      <c r="P3985" t="s">
        <v>181</v>
      </c>
      <c r="Q3985">
        <v>0</v>
      </c>
      <c r="R3985">
        <v>576</v>
      </c>
      <c r="S3985">
        <v>51</v>
      </c>
      <c r="T3985">
        <v>5</v>
      </c>
      <c r="U3985" t="b">
        <v>0</v>
      </c>
    </row>
    <row r="3986" spans="1:21" x14ac:dyDescent="0.25">
      <c r="A3986" t="s">
        <v>5428</v>
      </c>
      <c r="B3986" t="s">
        <v>5429</v>
      </c>
      <c r="C3986">
        <v>14</v>
      </c>
      <c r="D3986">
        <v>4</v>
      </c>
      <c r="E3986">
        <v>12</v>
      </c>
      <c r="F3986" s="1">
        <v>41013</v>
      </c>
      <c r="G3986" t="s">
        <v>145</v>
      </c>
      <c r="H3986" t="s">
        <v>67</v>
      </c>
      <c r="I3986" t="s">
        <v>496</v>
      </c>
      <c r="J3986" t="s">
        <v>2074</v>
      </c>
      <c r="K3986" t="s">
        <v>25</v>
      </c>
      <c r="L3986" t="s">
        <v>37</v>
      </c>
      <c r="M3986" t="s">
        <v>38</v>
      </c>
      <c r="N3986" t="s">
        <v>28</v>
      </c>
      <c r="O3986" t="s">
        <v>54</v>
      </c>
      <c r="P3986" t="s">
        <v>1247</v>
      </c>
      <c r="Q3986">
        <v>0</v>
      </c>
      <c r="R3986">
        <v>1058</v>
      </c>
      <c r="S3986">
        <v>74</v>
      </c>
      <c r="T3986">
        <v>5</v>
      </c>
      <c r="U3986" t="b">
        <v>1</v>
      </c>
    </row>
    <row r="3987" spans="1:21" x14ac:dyDescent="0.25">
      <c r="A3987" t="s">
        <v>5430</v>
      </c>
      <c r="B3987" t="s">
        <v>5431</v>
      </c>
      <c r="C3987">
        <v>14</v>
      </c>
      <c r="D3987">
        <v>4</v>
      </c>
      <c r="E3987">
        <v>14</v>
      </c>
      <c r="F3987" s="1">
        <v>41743</v>
      </c>
      <c r="G3987" t="s">
        <v>1674</v>
      </c>
      <c r="H3987" t="s">
        <v>33</v>
      </c>
      <c r="I3987" t="s">
        <v>347</v>
      </c>
      <c r="J3987" t="s">
        <v>347</v>
      </c>
      <c r="K3987" t="s">
        <v>36</v>
      </c>
      <c r="L3987" t="s">
        <v>70</v>
      </c>
      <c r="M3987" t="s">
        <v>27</v>
      </c>
      <c r="N3987" t="s">
        <v>71</v>
      </c>
      <c r="O3987" t="s">
        <v>72</v>
      </c>
      <c r="P3987" t="s">
        <v>3084</v>
      </c>
      <c r="Q3987">
        <v>0</v>
      </c>
      <c r="R3987">
        <v>1579</v>
      </c>
      <c r="S3987">
        <v>614</v>
      </c>
      <c r="T3987">
        <v>4</v>
      </c>
      <c r="U3987" t="b">
        <v>0</v>
      </c>
    </row>
    <row r="3988" spans="1:21" x14ac:dyDescent="0.25">
      <c r="A3988" t="s">
        <v>5432</v>
      </c>
      <c r="B3988" t="s">
        <v>5431</v>
      </c>
      <c r="C3988">
        <v>14</v>
      </c>
      <c r="D3988">
        <v>4</v>
      </c>
      <c r="E3988">
        <v>14</v>
      </c>
      <c r="F3988" s="1">
        <v>41743</v>
      </c>
      <c r="G3988" t="s">
        <v>3120</v>
      </c>
      <c r="H3988" t="s">
        <v>44</v>
      </c>
      <c r="I3988" t="s">
        <v>849</v>
      </c>
      <c r="J3988" t="s">
        <v>2579</v>
      </c>
      <c r="K3988" t="s">
        <v>47</v>
      </c>
      <c r="L3988" t="s">
        <v>70</v>
      </c>
      <c r="M3988" t="s">
        <v>27</v>
      </c>
      <c r="N3988" t="s">
        <v>28</v>
      </c>
      <c r="O3988" t="s">
        <v>54</v>
      </c>
      <c r="P3988" t="s">
        <v>786</v>
      </c>
      <c r="Q3988">
        <v>0</v>
      </c>
      <c r="R3988">
        <v>160</v>
      </c>
      <c r="S3988">
        <v>-59</v>
      </c>
      <c r="T3988">
        <v>2</v>
      </c>
      <c r="U3988" t="b">
        <v>1</v>
      </c>
    </row>
    <row r="3989" spans="1:21" x14ac:dyDescent="0.25">
      <c r="A3989" t="s">
        <v>5433</v>
      </c>
      <c r="B3989" t="s">
        <v>5431</v>
      </c>
      <c r="C3989">
        <v>14</v>
      </c>
      <c r="D3989">
        <v>4</v>
      </c>
      <c r="E3989">
        <v>14</v>
      </c>
      <c r="F3989" s="1">
        <v>41743</v>
      </c>
      <c r="G3989" t="s">
        <v>4345</v>
      </c>
      <c r="H3989" t="s">
        <v>44</v>
      </c>
      <c r="I3989" t="s">
        <v>849</v>
      </c>
      <c r="J3989" t="s">
        <v>3772</v>
      </c>
      <c r="K3989" t="s">
        <v>47</v>
      </c>
      <c r="L3989" t="s">
        <v>70</v>
      </c>
      <c r="M3989" t="s">
        <v>98</v>
      </c>
      <c r="N3989" t="s">
        <v>56</v>
      </c>
      <c r="O3989" t="s">
        <v>81</v>
      </c>
      <c r="P3989" t="s">
        <v>2106</v>
      </c>
      <c r="Q3989">
        <v>0</v>
      </c>
      <c r="R3989">
        <v>59</v>
      </c>
      <c r="S3989">
        <v>6</v>
      </c>
      <c r="T3989">
        <v>1</v>
      </c>
      <c r="U3989" t="b">
        <v>1</v>
      </c>
    </row>
    <row r="3990" spans="1:21" x14ac:dyDescent="0.25">
      <c r="A3990" t="s">
        <v>5434</v>
      </c>
      <c r="B3990" t="s">
        <v>5431</v>
      </c>
      <c r="C3990">
        <v>14</v>
      </c>
      <c r="D3990">
        <v>4</v>
      </c>
      <c r="E3990">
        <v>14</v>
      </c>
      <c r="F3990" s="1">
        <v>41743</v>
      </c>
      <c r="G3990" t="s">
        <v>141</v>
      </c>
      <c r="H3990" t="s">
        <v>61</v>
      </c>
      <c r="I3990" t="s">
        <v>173</v>
      </c>
      <c r="J3990" t="s">
        <v>5381</v>
      </c>
      <c r="K3990" t="s">
        <v>36</v>
      </c>
      <c r="L3990" t="s">
        <v>37</v>
      </c>
      <c r="M3990" t="s">
        <v>27</v>
      </c>
      <c r="N3990" t="s">
        <v>28</v>
      </c>
      <c r="O3990" t="s">
        <v>29</v>
      </c>
      <c r="P3990" t="s">
        <v>670</v>
      </c>
      <c r="Q3990">
        <v>0</v>
      </c>
      <c r="R3990">
        <v>170</v>
      </c>
      <c r="S3990">
        <v>19</v>
      </c>
      <c r="T3990">
        <v>5</v>
      </c>
      <c r="U3990" t="b">
        <v>0</v>
      </c>
    </row>
    <row r="3991" spans="1:21" x14ac:dyDescent="0.25">
      <c r="A3991" t="s">
        <v>5435</v>
      </c>
      <c r="B3991" t="s">
        <v>5431</v>
      </c>
      <c r="C3991">
        <v>14</v>
      </c>
      <c r="D3991">
        <v>4</v>
      </c>
      <c r="E3991">
        <v>14</v>
      </c>
      <c r="F3991" s="1">
        <v>41743</v>
      </c>
      <c r="G3991" t="s">
        <v>2224</v>
      </c>
      <c r="H3991" t="s">
        <v>120</v>
      </c>
      <c r="I3991" t="s">
        <v>778</v>
      </c>
      <c r="J3991" t="s">
        <v>2326</v>
      </c>
      <c r="K3991" t="s">
        <v>47</v>
      </c>
      <c r="L3991" t="s">
        <v>70</v>
      </c>
      <c r="M3991" t="s">
        <v>38</v>
      </c>
      <c r="N3991" t="s">
        <v>28</v>
      </c>
      <c r="O3991" t="s">
        <v>111</v>
      </c>
      <c r="P3991" t="s">
        <v>978</v>
      </c>
      <c r="Q3991">
        <v>0</v>
      </c>
      <c r="R3991">
        <v>119</v>
      </c>
      <c r="S3991">
        <v>43</v>
      </c>
      <c r="T3991">
        <v>7</v>
      </c>
      <c r="U3991" t="b">
        <v>1</v>
      </c>
    </row>
    <row r="3992" spans="1:21" x14ac:dyDescent="0.25">
      <c r="A3992" t="s">
        <v>5435</v>
      </c>
      <c r="B3992" t="s">
        <v>5431</v>
      </c>
      <c r="C3992">
        <v>14</v>
      </c>
      <c r="D3992">
        <v>4</v>
      </c>
      <c r="E3992">
        <v>14</v>
      </c>
      <c r="F3992" s="1">
        <v>41743</v>
      </c>
      <c r="G3992" t="s">
        <v>2224</v>
      </c>
      <c r="H3992" t="s">
        <v>120</v>
      </c>
      <c r="I3992" t="s">
        <v>778</v>
      </c>
      <c r="J3992" t="s">
        <v>2326</v>
      </c>
      <c r="K3992" t="s">
        <v>47</v>
      </c>
      <c r="L3992" t="s">
        <v>70</v>
      </c>
      <c r="M3992" t="s">
        <v>38</v>
      </c>
      <c r="N3992" t="s">
        <v>28</v>
      </c>
      <c r="O3992" t="s">
        <v>29</v>
      </c>
      <c r="P3992" t="s">
        <v>30</v>
      </c>
      <c r="Q3992">
        <v>0</v>
      </c>
      <c r="R3992">
        <v>114</v>
      </c>
      <c r="S3992">
        <v>11</v>
      </c>
      <c r="T3992">
        <v>4</v>
      </c>
      <c r="U3992" t="b">
        <v>0</v>
      </c>
    </row>
    <row r="3993" spans="1:21" x14ac:dyDescent="0.25">
      <c r="A3993" t="s">
        <v>5435</v>
      </c>
      <c r="B3993" t="s">
        <v>5431</v>
      </c>
      <c r="C3993">
        <v>14</v>
      </c>
      <c r="D3993">
        <v>4</v>
      </c>
      <c r="E3993">
        <v>14</v>
      </c>
      <c r="F3993" s="1">
        <v>41743</v>
      </c>
      <c r="G3993" t="s">
        <v>2224</v>
      </c>
      <c r="H3993" t="s">
        <v>120</v>
      </c>
      <c r="I3993" t="s">
        <v>778</v>
      </c>
      <c r="J3993" t="s">
        <v>2326</v>
      </c>
      <c r="K3993" t="s">
        <v>47</v>
      </c>
      <c r="L3993" t="s">
        <v>70</v>
      </c>
      <c r="M3993" t="s">
        <v>38</v>
      </c>
      <c r="N3993" t="s">
        <v>28</v>
      </c>
      <c r="O3993" t="s">
        <v>54</v>
      </c>
      <c r="P3993" t="s">
        <v>774</v>
      </c>
      <c r="Q3993">
        <v>0</v>
      </c>
      <c r="R3993">
        <v>465</v>
      </c>
      <c r="S3993">
        <v>207</v>
      </c>
      <c r="T3993">
        <v>9</v>
      </c>
      <c r="U3993" t="b">
        <v>0</v>
      </c>
    </row>
    <row r="3994" spans="1:21" x14ac:dyDescent="0.25">
      <c r="A3994" t="s">
        <v>5436</v>
      </c>
      <c r="B3994" t="s">
        <v>5437</v>
      </c>
      <c r="C3994">
        <v>15</v>
      </c>
      <c r="D3994">
        <v>4</v>
      </c>
      <c r="E3994">
        <v>11</v>
      </c>
      <c r="F3994" s="1">
        <v>40648</v>
      </c>
      <c r="G3994" t="s">
        <v>1272</v>
      </c>
      <c r="H3994" t="s">
        <v>61</v>
      </c>
      <c r="I3994" t="s">
        <v>108</v>
      </c>
      <c r="J3994" t="s">
        <v>5438</v>
      </c>
      <c r="K3994" t="s">
        <v>36</v>
      </c>
      <c r="L3994" t="s">
        <v>70</v>
      </c>
      <c r="M3994" t="s">
        <v>27</v>
      </c>
      <c r="N3994" t="s">
        <v>28</v>
      </c>
      <c r="O3994" t="s">
        <v>48</v>
      </c>
      <c r="P3994" t="s">
        <v>3676</v>
      </c>
      <c r="Q3994">
        <v>0</v>
      </c>
      <c r="R3994">
        <v>36</v>
      </c>
      <c r="S3994">
        <v>12</v>
      </c>
      <c r="T3994">
        <v>2</v>
      </c>
      <c r="U3994" t="b">
        <v>0</v>
      </c>
    </row>
    <row r="3995" spans="1:21" x14ac:dyDescent="0.25">
      <c r="A3995" t="s">
        <v>5439</v>
      </c>
      <c r="B3995" t="s">
        <v>5440</v>
      </c>
      <c r="C3995">
        <v>15</v>
      </c>
      <c r="D3995">
        <v>4</v>
      </c>
      <c r="E3995">
        <v>13</v>
      </c>
      <c r="F3995" s="1">
        <v>41379</v>
      </c>
      <c r="G3995" t="s">
        <v>2547</v>
      </c>
      <c r="H3995" t="s">
        <v>61</v>
      </c>
      <c r="I3995" t="s">
        <v>450</v>
      </c>
      <c r="J3995" t="s">
        <v>1245</v>
      </c>
      <c r="K3995" t="s">
        <v>36</v>
      </c>
      <c r="L3995" t="s">
        <v>70</v>
      </c>
      <c r="M3995" t="s">
        <v>27</v>
      </c>
      <c r="N3995" t="s">
        <v>28</v>
      </c>
      <c r="O3995" t="s">
        <v>151</v>
      </c>
      <c r="P3995" t="s">
        <v>1093</v>
      </c>
      <c r="Q3995">
        <v>0</v>
      </c>
      <c r="R3995">
        <v>42</v>
      </c>
      <c r="S3995">
        <v>16</v>
      </c>
      <c r="T3995">
        <v>3</v>
      </c>
      <c r="U3995" t="b">
        <v>0</v>
      </c>
    </row>
    <row r="3996" spans="1:21" x14ac:dyDescent="0.25">
      <c r="A3996" t="s">
        <v>5441</v>
      </c>
      <c r="B3996" t="s">
        <v>5440</v>
      </c>
      <c r="C3996">
        <v>15</v>
      </c>
      <c r="D3996">
        <v>4</v>
      </c>
      <c r="E3996">
        <v>13</v>
      </c>
      <c r="F3996" s="1">
        <v>41379</v>
      </c>
      <c r="G3996" t="s">
        <v>319</v>
      </c>
      <c r="H3996" t="s">
        <v>67</v>
      </c>
      <c r="I3996" t="s">
        <v>496</v>
      </c>
      <c r="J3996" t="s">
        <v>2074</v>
      </c>
      <c r="K3996" t="s">
        <v>25</v>
      </c>
      <c r="L3996" t="s">
        <v>37</v>
      </c>
      <c r="M3996" t="s">
        <v>38</v>
      </c>
      <c r="N3996" t="s">
        <v>28</v>
      </c>
      <c r="O3996" t="s">
        <v>183</v>
      </c>
      <c r="P3996" t="s">
        <v>405</v>
      </c>
      <c r="Q3996">
        <v>0</v>
      </c>
      <c r="R3996">
        <v>351</v>
      </c>
      <c r="S3996">
        <v>130</v>
      </c>
      <c r="T3996">
        <v>8</v>
      </c>
      <c r="U3996" t="b">
        <v>1</v>
      </c>
    </row>
    <row r="3997" spans="1:21" x14ac:dyDescent="0.25">
      <c r="A3997" t="s">
        <v>5442</v>
      </c>
      <c r="B3997" t="s">
        <v>5440</v>
      </c>
      <c r="C3997">
        <v>15</v>
      </c>
      <c r="D3997">
        <v>4</v>
      </c>
      <c r="E3997">
        <v>13</v>
      </c>
      <c r="F3997" s="1">
        <v>41379</v>
      </c>
      <c r="G3997" t="s">
        <v>1480</v>
      </c>
      <c r="H3997" t="s">
        <v>61</v>
      </c>
      <c r="I3997" t="s">
        <v>308</v>
      </c>
      <c r="J3997" t="s">
        <v>675</v>
      </c>
      <c r="K3997" t="s">
        <v>36</v>
      </c>
      <c r="L3997" t="s">
        <v>70</v>
      </c>
      <c r="M3997" t="s">
        <v>38</v>
      </c>
      <c r="N3997" t="s">
        <v>28</v>
      </c>
      <c r="O3997" t="s">
        <v>39</v>
      </c>
      <c r="P3997" t="s">
        <v>864</v>
      </c>
      <c r="Q3997">
        <v>0</v>
      </c>
      <c r="R3997">
        <v>41</v>
      </c>
      <c r="S3997">
        <v>11</v>
      </c>
      <c r="T3997">
        <v>7</v>
      </c>
      <c r="U3997" t="b">
        <v>0</v>
      </c>
    </row>
    <row r="3998" spans="1:21" x14ac:dyDescent="0.25">
      <c r="A3998" t="s">
        <v>5442</v>
      </c>
      <c r="B3998" t="s">
        <v>5440</v>
      </c>
      <c r="C3998">
        <v>15</v>
      </c>
      <c r="D3998">
        <v>4</v>
      </c>
      <c r="E3998">
        <v>13</v>
      </c>
      <c r="F3998" s="1">
        <v>41379</v>
      </c>
      <c r="G3998" t="s">
        <v>1480</v>
      </c>
      <c r="H3998" t="s">
        <v>61</v>
      </c>
      <c r="I3998" t="s">
        <v>308</v>
      </c>
      <c r="J3998" t="s">
        <v>675</v>
      </c>
      <c r="K3998" t="s">
        <v>36</v>
      </c>
      <c r="L3998" t="s">
        <v>70</v>
      </c>
      <c r="M3998" t="s">
        <v>38</v>
      </c>
      <c r="N3998" t="s">
        <v>56</v>
      </c>
      <c r="O3998" t="s">
        <v>185</v>
      </c>
      <c r="P3998" t="s">
        <v>874</v>
      </c>
      <c r="Q3998">
        <v>0</v>
      </c>
      <c r="R3998">
        <v>286</v>
      </c>
      <c r="S3998">
        <v>64</v>
      </c>
      <c r="T3998">
        <v>2</v>
      </c>
      <c r="U3998" t="b">
        <v>0</v>
      </c>
    </row>
    <row r="3999" spans="1:21" x14ac:dyDescent="0.25">
      <c r="A3999" t="s">
        <v>5443</v>
      </c>
      <c r="B3999" t="s">
        <v>5440</v>
      </c>
      <c r="C3999">
        <v>15</v>
      </c>
      <c r="D3999">
        <v>4</v>
      </c>
      <c r="E3999">
        <v>13</v>
      </c>
      <c r="F3999" s="1">
        <v>41379</v>
      </c>
      <c r="G3999" t="s">
        <v>1899</v>
      </c>
      <c r="H3999" t="s">
        <v>293</v>
      </c>
      <c r="I3999" t="s">
        <v>4029</v>
      </c>
      <c r="J3999" t="s">
        <v>4030</v>
      </c>
      <c r="K3999" t="s">
        <v>36</v>
      </c>
      <c r="L3999" t="s">
        <v>26</v>
      </c>
      <c r="M3999" t="s">
        <v>38</v>
      </c>
      <c r="N3999" t="s">
        <v>56</v>
      </c>
      <c r="O3999" t="s">
        <v>81</v>
      </c>
      <c r="P3999" t="s">
        <v>2894</v>
      </c>
      <c r="Q3999">
        <v>1</v>
      </c>
      <c r="R3999">
        <v>139</v>
      </c>
      <c r="S3999">
        <v>-139</v>
      </c>
      <c r="T3999">
        <v>5</v>
      </c>
      <c r="U3999" t="b">
        <v>0</v>
      </c>
    </row>
    <row r="4000" spans="1:21" x14ac:dyDescent="0.25">
      <c r="A4000" t="s">
        <v>5444</v>
      </c>
      <c r="B4000" t="s">
        <v>5440</v>
      </c>
      <c r="C4000">
        <v>15</v>
      </c>
      <c r="D4000">
        <v>4</v>
      </c>
      <c r="E4000">
        <v>13</v>
      </c>
      <c r="F4000" s="1">
        <v>41379</v>
      </c>
      <c r="G4000" t="s">
        <v>1050</v>
      </c>
      <c r="H4000" t="s">
        <v>293</v>
      </c>
      <c r="I4000" t="s">
        <v>964</v>
      </c>
      <c r="J4000" t="s">
        <v>2262</v>
      </c>
      <c r="K4000" t="s">
        <v>36</v>
      </c>
      <c r="L4000" t="s">
        <v>70</v>
      </c>
      <c r="M4000" t="s">
        <v>27</v>
      </c>
      <c r="N4000" t="s">
        <v>71</v>
      </c>
      <c r="O4000" t="s">
        <v>665</v>
      </c>
      <c r="P4000" t="s">
        <v>3654</v>
      </c>
      <c r="Q4000">
        <v>1</v>
      </c>
      <c r="R4000">
        <v>516</v>
      </c>
      <c r="S4000">
        <v>-396</v>
      </c>
      <c r="T4000">
        <v>2</v>
      </c>
      <c r="U4000" t="b">
        <v>0</v>
      </c>
    </row>
    <row r="4001" spans="1:21" x14ac:dyDescent="0.25">
      <c r="A4001" t="s">
        <v>5445</v>
      </c>
      <c r="B4001" t="s">
        <v>5446</v>
      </c>
      <c r="C4001">
        <v>15</v>
      </c>
      <c r="D4001">
        <v>4</v>
      </c>
      <c r="E4001">
        <v>14</v>
      </c>
      <c r="F4001" s="1">
        <v>41744</v>
      </c>
      <c r="G4001" t="s">
        <v>2280</v>
      </c>
      <c r="H4001" t="s">
        <v>61</v>
      </c>
      <c r="I4001" t="s">
        <v>173</v>
      </c>
      <c r="J4001" t="s">
        <v>844</v>
      </c>
      <c r="K4001" t="s">
        <v>36</v>
      </c>
      <c r="L4001" t="s">
        <v>70</v>
      </c>
      <c r="M4001" t="s">
        <v>38</v>
      </c>
      <c r="N4001" t="s">
        <v>71</v>
      </c>
      <c r="O4001" t="s">
        <v>72</v>
      </c>
      <c r="P4001" t="s">
        <v>4066</v>
      </c>
      <c r="Q4001">
        <v>1</v>
      </c>
      <c r="R4001">
        <v>200</v>
      </c>
      <c r="S4001">
        <v>-60</v>
      </c>
      <c r="T4001">
        <v>4</v>
      </c>
      <c r="U4001" t="b">
        <v>0</v>
      </c>
    </row>
    <row r="4002" spans="1:21" x14ac:dyDescent="0.25">
      <c r="A4002" t="s">
        <v>5447</v>
      </c>
      <c r="B4002" t="s">
        <v>5446</v>
      </c>
      <c r="C4002">
        <v>15</v>
      </c>
      <c r="D4002">
        <v>4</v>
      </c>
      <c r="E4002">
        <v>14</v>
      </c>
      <c r="F4002" s="1">
        <v>41744</v>
      </c>
      <c r="G4002" t="s">
        <v>4138</v>
      </c>
      <c r="H4002" t="s">
        <v>44</v>
      </c>
      <c r="I4002" t="s">
        <v>460</v>
      </c>
      <c r="J4002" t="s">
        <v>1646</v>
      </c>
      <c r="K4002" t="s">
        <v>47</v>
      </c>
      <c r="L4002" t="s">
        <v>70</v>
      </c>
      <c r="M4002" t="s">
        <v>38</v>
      </c>
      <c r="N4002" t="s">
        <v>71</v>
      </c>
      <c r="O4002" t="s">
        <v>295</v>
      </c>
      <c r="P4002" t="s">
        <v>4824</v>
      </c>
      <c r="Q4002">
        <v>0</v>
      </c>
      <c r="R4002">
        <v>652</v>
      </c>
      <c r="S4002">
        <v>13</v>
      </c>
      <c r="T4002">
        <v>6</v>
      </c>
      <c r="U4002" t="b">
        <v>0</v>
      </c>
    </row>
    <row r="4003" spans="1:21" x14ac:dyDescent="0.25">
      <c r="A4003" t="s">
        <v>5447</v>
      </c>
      <c r="B4003" t="s">
        <v>5446</v>
      </c>
      <c r="C4003">
        <v>15</v>
      </c>
      <c r="D4003">
        <v>4</v>
      </c>
      <c r="E4003">
        <v>14</v>
      </c>
      <c r="F4003" s="1">
        <v>41744</v>
      </c>
      <c r="G4003" t="s">
        <v>4138</v>
      </c>
      <c r="H4003" t="s">
        <v>44</v>
      </c>
      <c r="I4003" t="s">
        <v>460</v>
      </c>
      <c r="J4003" t="s">
        <v>1646</v>
      </c>
      <c r="K4003" t="s">
        <v>47</v>
      </c>
      <c r="L4003" t="s">
        <v>70</v>
      </c>
      <c r="M4003" t="s">
        <v>38</v>
      </c>
      <c r="N4003" t="s">
        <v>71</v>
      </c>
      <c r="O4003" t="s">
        <v>295</v>
      </c>
      <c r="P4003" t="s">
        <v>5448</v>
      </c>
      <c r="Q4003">
        <v>0</v>
      </c>
      <c r="R4003">
        <v>114</v>
      </c>
      <c r="S4003">
        <v>41</v>
      </c>
      <c r="T4003">
        <v>6</v>
      </c>
      <c r="U4003" t="b">
        <v>0</v>
      </c>
    </row>
    <row r="4004" spans="1:21" x14ac:dyDescent="0.25">
      <c r="A4004" t="s">
        <v>5445</v>
      </c>
      <c r="B4004" t="s">
        <v>5446</v>
      </c>
      <c r="C4004">
        <v>15</v>
      </c>
      <c r="D4004">
        <v>4</v>
      </c>
      <c r="E4004">
        <v>14</v>
      </c>
      <c r="F4004" s="1">
        <v>41744</v>
      </c>
      <c r="G4004" t="s">
        <v>2280</v>
      </c>
      <c r="H4004" t="s">
        <v>61</v>
      </c>
      <c r="I4004" t="s">
        <v>173</v>
      </c>
      <c r="J4004" t="s">
        <v>844</v>
      </c>
      <c r="K4004" t="s">
        <v>36</v>
      </c>
      <c r="L4004" t="s">
        <v>70</v>
      </c>
      <c r="M4004" t="s">
        <v>38</v>
      </c>
      <c r="N4004" t="s">
        <v>28</v>
      </c>
      <c r="O4004" t="s">
        <v>48</v>
      </c>
      <c r="P4004" t="s">
        <v>3058</v>
      </c>
      <c r="Q4004">
        <v>1</v>
      </c>
      <c r="R4004">
        <v>44</v>
      </c>
      <c r="S4004">
        <v>-8</v>
      </c>
      <c r="T4004">
        <v>3</v>
      </c>
      <c r="U4004" t="b">
        <v>1</v>
      </c>
    </row>
    <row r="4005" spans="1:21" x14ac:dyDescent="0.25">
      <c r="A4005" t="s">
        <v>5445</v>
      </c>
      <c r="B4005" t="s">
        <v>5446</v>
      </c>
      <c r="C4005">
        <v>15</v>
      </c>
      <c r="D4005">
        <v>4</v>
      </c>
      <c r="E4005">
        <v>14</v>
      </c>
      <c r="F4005" s="1">
        <v>41744</v>
      </c>
      <c r="G4005" t="s">
        <v>2280</v>
      </c>
      <c r="H4005" t="s">
        <v>61</v>
      </c>
      <c r="I4005" t="s">
        <v>173</v>
      </c>
      <c r="J4005" t="s">
        <v>844</v>
      </c>
      <c r="K4005" t="s">
        <v>36</v>
      </c>
      <c r="L4005" t="s">
        <v>70</v>
      </c>
      <c r="M4005" t="s">
        <v>38</v>
      </c>
      <c r="N4005" t="s">
        <v>28</v>
      </c>
      <c r="O4005" t="s">
        <v>151</v>
      </c>
      <c r="P4005" t="s">
        <v>4134</v>
      </c>
      <c r="Q4005">
        <v>1</v>
      </c>
      <c r="R4005">
        <v>7</v>
      </c>
      <c r="S4005">
        <v>0</v>
      </c>
      <c r="T4005">
        <v>1</v>
      </c>
      <c r="U4005" t="b">
        <v>0</v>
      </c>
    </row>
    <row r="4006" spans="1:21" x14ac:dyDescent="0.25">
      <c r="A4006" t="s">
        <v>5445</v>
      </c>
      <c r="B4006" t="s">
        <v>5446</v>
      </c>
      <c r="C4006">
        <v>15</v>
      </c>
      <c r="D4006">
        <v>4</v>
      </c>
      <c r="E4006">
        <v>14</v>
      </c>
      <c r="F4006" s="1">
        <v>41744</v>
      </c>
      <c r="G4006" t="s">
        <v>2280</v>
      </c>
      <c r="H4006" t="s">
        <v>61</v>
      </c>
      <c r="I4006" t="s">
        <v>173</v>
      </c>
      <c r="J4006" t="s">
        <v>844</v>
      </c>
      <c r="K4006" t="s">
        <v>36</v>
      </c>
      <c r="L4006" t="s">
        <v>70</v>
      </c>
      <c r="M4006" t="s">
        <v>38</v>
      </c>
      <c r="N4006" t="s">
        <v>28</v>
      </c>
      <c r="O4006" t="s">
        <v>227</v>
      </c>
      <c r="P4006" t="s">
        <v>4784</v>
      </c>
      <c r="Q4006">
        <v>1</v>
      </c>
      <c r="R4006">
        <v>11</v>
      </c>
      <c r="S4006">
        <v>-4</v>
      </c>
      <c r="T4006">
        <v>2</v>
      </c>
      <c r="U4006" t="b">
        <v>1</v>
      </c>
    </row>
    <row r="4007" spans="1:21" x14ac:dyDescent="0.25">
      <c r="A4007" t="s">
        <v>5445</v>
      </c>
      <c r="B4007" t="s">
        <v>5446</v>
      </c>
      <c r="C4007">
        <v>15</v>
      </c>
      <c r="D4007">
        <v>4</v>
      </c>
      <c r="E4007">
        <v>14</v>
      </c>
      <c r="F4007" s="1">
        <v>41744</v>
      </c>
      <c r="G4007" t="s">
        <v>2280</v>
      </c>
      <c r="H4007" t="s">
        <v>61</v>
      </c>
      <c r="I4007" t="s">
        <v>173</v>
      </c>
      <c r="J4007" t="s">
        <v>844</v>
      </c>
      <c r="K4007" t="s">
        <v>36</v>
      </c>
      <c r="L4007" t="s">
        <v>70</v>
      </c>
      <c r="M4007" t="s">
        <v>38</v>
      </c>
      <c r="N4007" t="s">
        <v>28</v>
      </c>
      <c r="O4007" t="s">
        <v>29</v>
      </c>
      <c r="P4007" t="s">
        <v>2169</v>
      </c>
      <c r="Q4007">
        <v>1</v>
      </c>
      <c r="R4007">
        <v>16</v>
      </c>
      <c r="S4007">
        <v>-10</v>
      </c>
      <c r="T4007">
        <v>2</v>
      </c>
      <c r="U4007" t="b">
        <v>1</v>
      </c>
    </row>
    <row r="4008" spans="1:21" x14ac:dyDescent="0.25">
      <c r="A4008" t="s">
        <v>5447</v>
      </c>
      <c r="B4008" t="s">
        <v>5446</v>
      </c>
      <c r="C4008">
        <v>15</v>
      </c>
      <c r="D4008">
        <v>4</v>
      </c>
      <c r="E4008">
        <v>14</v>
      </c>
      <c r="F4008" s="1">
        <v>41744</v>
      </c>
      <c r="G4008" t="s">
        <v>4138</v>
      </c>
      <c r="H4008" t="s">
        <v>44</v>
      </c>
      <c r="I4008" t="s">
        <v>460</v>
      </c>
      <c r="J4008" t="s">
        <v>1646</v>
      </c>
      <c r="K4008" t="s">
        <v>47</v>
      </c>
      <c r="L4008" t="s">
        <v>70</v>
      </c>
      <c r="M4008" t="s">
        <v>38</v>
      </c>
      <c r="N4008" t="s">
        <v>28</v>
      </c>
      <c r="O4008" t="s">
        <v>29</v>
      </c>
      <c r="P4008" t="s">
        <v>236</v>
      </c>
      <c r="Q4008">
        <v>0</v>
      </c>
      <c r="R4008">
        <v>79</v>
      </c>
      <c r="S4008">
        <v>16</v>
      </c>
      <c r="T4008">
        <v>3</v>
      </c>
      <c r="U4008" t="b">
        <v>0</v>
      </c>
    </row>
    <row r="4009" spans="1:21" x14ac:dyDescent="0.25">
      <c r="A4009" t="s">
        <v>5447</v>
      </c>
      <c r="B4009" t="s">
        <v>5446</v>
      </c>
      <c r="C4009">
        <v>15</v>
      </c>
      <c r="D4009">
        <v>4</v>
      </c>
      <c r="E4009">
        <v>14</v>
      </c>
      <c r="F4009" s="1">
        <v>41744</v>
      </c>
      <c r="G4009" t="s">
        <v>4138</v>
      </c>
      <c r="H4009" t="s">
        <v>44</v>
      </c>
      <c r="I4009" t="s">
        <v>460</v>
      </c>
      <c r="J4009" t="s">
        <v>1646</v>
      </c>
      <c r="K4009" t="s">
        <v>47</v>
      </c>
      <c r="L4009" t="s">
        <v>70</v>
      </c>
      <c r="M4009" t="s">
        <v>38</v>
      </c>
      <c r="N4009" t="s">
        <v>28</v>
      </c>
      <c r="O4009" t="s">
        <v>54</v>
      </c>
      <c r="P4009" t="s">
        <v>3511</v>
      </c>
      <c r="Q4009">
        <v>0</v>
      </c>
      <c r="R4009">
        <v>498</v>
      </c>
      <c r="S4009">
        <v>-116</v>
      </c>
      <c r="T4009">
        <v>4</v>
      </c>
      <c r="U4009" t="b">
        <v>0</v>
      </c>
    </row>
    <row r="4010" spans="1:21" x14ac:dyDescent="0.25">
      <c r="A4010" t="s">
        <v>5449</v>
      </c>
      <c r="B4010" t="s">
        <v>5446</v>
      </c>
      <c r="C4010">
        <v>15</v>
      </c>
      <c r="D4010">
        <v>4</v>
      </c>
      <c r="E4010">
        <v>14</v>
      </c>
      <c r="F4010" s="1">
        <v>41744</v>
      </c>
      <c r="G4010" t="s">
        <v>576</v>
      </c>
      <c r="H4010" t="s">
        <v>67</v>
      </c>
      <c r="I4010" t="s">
        <v>496</v>
      </c>
      <c r="J4010" t="s">
        <v>5450</v>
      </c>
      <c r="K4010" t="s">
        <v>25</v>
      </c>
      <c r="L4010" t="s">
        <v>37</v>
      </c>
      <c r="M4010" t="s">
        <v>38</v>
      </c>
      <c r="N4010" t="s">
        <v>28</v>
      </c>
      <c r="O4010" t="s">
        <v>54</v>
      </c>
      <c r="P4010" t="s">
        <v>438</v>
      </c>
      <c r="Q4010">
        <v>0</v>
      </c>
      <c r="R4010">
        <v>484</v>
      </c>
      <c r="S4010">
        <v>58</v>
      </c>
      <c r="T4010">
        <v>9</v>
      </c>
      <c r="U4010" t="b">
        <v>1</v>
      </c>
    </row>
    <row r="4011" spans="1:21" x14ac:dyDescent="0.25">
      <c r="A4011" t="s">
        <v>5449</v>
      </c>
      <c r="B4011" t="s">
        <v>5446</v>
      </c>
      <c r="C4011">
        <v>15</v>
      </c>
      <c r="D4011">
        <v>4</v>
      </c>
      <c r="E4011">
        <v>14</v>
      </c>
      <c r="F4011" s="1">
        <v>41744</v>
      </c>
      <c r="G4011" t="s">
        <v>576</v>
      </c>
      <c r="H4011" t="s">
        <v>67</v>
      </c>
      <c r="I4011" t="s">
        <v>496</v>
      </c>
      <c r="J4011" t="s">
        <v>5450</v>
      </c>
      <c r="K4011" t="s">
        <v>25</v>
      </c>
      <c r="L4011" t="s">
        <v>37</v>
      </c>
      <c r="M4011" t="s">
        <v>38</v>
      </c>
      <c r="N4011" t="s">
        <v>56</v>
      </c>
      <c r="O4011" t="s">
        <v>81</v>
      </c>
      <c r="P4011" t="s">
        <v>5451</v>
      </c>
      <c r="Q4011">
        <v>0</v>
      </c>
      <c r="R4011">
        <v>598</v>
      </c>
      <c r="S4011">
        <v>101</v>
      </c>
      <c r="T4011">
        <v>7</v>
      </c>
      <c r="U4011" t="b">
        <v>1</v>
      </c>
    </row>
    <row r="4012" spans="1:21" x14ac:dyDescent="0.25">
      <c r="A4012" t="s">
        <v>5452</v>
      </c>
      <c r="B4012" t="s">
        <v>5453</v>
      </c>
      <c r="C4012">
        <v>16</v>
      </c>
      <c r="D4012">
        <v>4</v>
      </c>
      <c r="E4012">
        <v>11</v>
      </c>
      <c r="F4012" s="1">
        <v>40649</v>
      </c>
      <c r="G4012" t="s">
        <v>1827</v>
      </c>
      <c r="H4012" t="s">
        <v>293</v>
      </c>
      <c r="I4012" t="s">
        <v>1206</v>
      </c>
      <c r="J4012" t="s">
        <v>1207</v>
      </c>
      <c r="K4012" t="s">
        <v>36</v>
      </c>
      <c r="L4012" t="s">
        <v>70</v>
      </c>
      <c r="M4012" t="s">
        <v>38</v>
      </c>
      <c r="N4012" t="s">
        <v>28</v>
      </c>
      <c r="O4012" t="s">
        <v>29</v>
      </c>
      <c r="P4012" t="s">
        <v>5111</v>
      </c>
      <c r="Q4012">
        <v>1</v>
      </c>
      <c r="R4012">
        <v>17</v>
      </c>
      <c r="S4012">
        <v>-7</v>
      </c>
      <c r="T4012">
        <v>2</v>
      </c>
      <c r="U4012" t="b">
        <v>0</v>
      </c>
    </row>
    <row r="4013" spans="1:21" x14ac:dyDescent="0.25">
      <c r="A4013" t="s">
        <v>5454</v>
      </c>
      <c r="B4013" t="s">
        <v>5455</v>
      </c>
      <c r="C4013">
        <v>16</v>
      </c>
      <c r="D4013">
        <v>4</v>
      </c>
      <c r="E4013">
        <v>12</v>
      </c>
      <c r="F4013" s="1">
        <v>41015</v>
      </c>
      <c r="G4013" t="s">
        <v>4449</v>
      </c>
      <c r="H4013" t="s">
        <v>33</v>
      </c>
      <c r="I4013" t="s">
        <v>528</v>
      </c>
      <c r="J4013" t="s">
        <v>1219</v>
      </c>
      <c r="K4013" t="s">
        <v>36</v>
      </c>
      <c r="L4013" t="s">
        <v>37</v>
      </c>
      <c r="M4013" t="s">
        <v>38</v>
      </c>
      <c r="N4013" t="s">
        <v>28</v>
      </c>
      <c r="O4013" t="s">
        <v>48</v>
      </c>
      <c r="P4013" t="s">
        <v>1776</v>
      </c>
      <c r="Q4013">
        <v>0</v>
      </c>
      <c r="R4013">
        <v>253</v>
      </c>
      <c r="S4013">
        <v>73</v>
      </c>
      <c r="T4013">
        <v>5</v>
      </c>
      <c r="U4013" t="b">
        <v>1</v>
      </c>
    </row>
    <row r="4014" spans="1:21" x14ac:dyDescent="0.25">
      <c r="A4014" t="s">
        <v>5454</v>
      </c>
      <c r="B4014" t="s">
        <v>5455</v>
      </c>
      <c r="C4014">
        <v>16</v>
      </c>
      <c r="D4014">
        <v>4</v>
      </c>
      <c r="E4014">
        <v>12</v>
      </c>
      <c r="F4014" s="1">
        <v>41015</v>
      </c>
      <c r="G4014" t="s">
        <v>4449</v>
      </c>
      <c r="H4014" t="s">
        <v>33</v>
      </c>
      <c r="I4014" t="s">
        <v>528</v>
      </c>
      <c r="J4014" t="s">
        <v>1219</v>
      </c>
      <c r="K4014" t="s">
        <v>36</v>
      </c>
      <c r="L4014" t="s">
        <v>37</v>
      </c>
      <c r="M4014" t="s">
        <v>38</v>
      </c>
      <c r="N4014" t="s">
        <v>28</v>
      </c>
      <c r="O4014" t="s">
        <v>54</v>
      </c>
      <c r="P4014" t="s">
        <v>1247</v>
      </c>
      <c r="Q4014">
        <v>0</v>
      </c>
      <c r="R4014">
        <v>571</v>
      </c>
      <c r="S4014">
        <v>-19</v>
      </c>
      <c r="T4014">
        <v>3</v>
      </c>
      <c r="U4014" t="b">
        <v>0</v>
      </c>
    </row>
    <row r="4015" spans="1:21" x14ac:dyDescent="0.25">
      <c r="A4015" t="s">
        <v>5454</v>
      </c>
      <c r="B4015" t="s">
        <v>5455</v>
      </c>
      <c r="C4015">
        <v>16</v>
      </c>
      <c r="D4015">
        <v>4</v>
      </c>
      <c r="E4015">
        <v>12</v>
      </c>
      <c r="F4015" s="1">
        <v>41015</v>
      </c>
      <c r="G4015" t="s">
        <v>4449</v>
      </c>
      <c r="H4015" t="s">
        <v>33</v>
      </c>
      <c r="I4015" t="s">
        <v>528</v>
      </c>
      <c r="J4015" t="s">
        <v>1219</v>
      </c>
      <c r="K4015" t="s">
        <v>36</v>
      </c>
      <c r="L4015" t="s">
        <v>37</v>
      </c>
      <c r="M4015" t="s">
        <v>38</v>
      </c>
      <c r="N4015" t="s">
        <v>56</v>
      </c>
      <c r="O4015" t="s">
        <v>104</v>
      </c>
      <c r="P4015" t="s">
        <v>4505</v>
      </c>
      <c r="Q4015">
        <v>0</v>
      </c>
      <c r="R4015">
        <v>1913</v>
      </c>
      <c r="S4015">
        <v>536</v>
      </c>
      <c r="T4015">
        <v>3</v>
      </c>
      <c r="U4015" t="b">
        <v>1</v>
      </c>
    </row>
    <row r="4016" spans="1:21" x14ac:dyDescent="0.25">
      <c r="A4016" t="s">
        <v>5456</v>
      </c>
      <c r="B4016" t="s">
        <v>5455</v>
      </c>
      <c r="C4016">
        <v>16</v>
      </c>
      <c r="D4016">
        <v>4</v>
      </c>
      <c r="E4016">
        <v>12</v>
      </c>
      <c r="F4016" s="1">
        <v>41015</v>
      </c>
      <c r="G4016" t="s">
        <v>4677</v>
      </c>
      <c r="H4016" t="s">
        <v>33</v>
      </c>
      <c r="I4016" t="s">
        <v>167</v>
      </c>
      <c r="J4016" t="s">
        <v>469</v>
      </c>
      <c r="K4016" t="s">
        <v>36</v>
      </c>
      <c r="L4016" t="s">
        <v>37</v>
      </c>
      <c r="M4016" t="s">
        <v>38</v>
      </c>
      <c r="N4016" t="s">
        <v>71</v>
      </c>
      <c r="O4016" t="s">
        <v>74</v>
      </c>
      <c r="P4016" t="s">
        <v>290</v>
      </c>
      <c r="Q4016">
        <v>0</v>
      </c>
      <c r="R4016">
        <v>835</v>
      </c>
      <c r="S4016">
        <v>-28</v>
      </c>
      <c r="T4016">
        <v>2</v>
      </c>
      <c r="U4016" t="b">
        <v>0</v>
      </c>
    </row>
    <row r="4017" spans="1:21" x14ac:dyDescent="0.25">
      <c r="A4017" t="s">
        <v>5457</v>
      </c>
      <c r="B4017" t="s">
        <v>5455</v>
      </c>
      <c r="C4017">
        <v>16</v>
      </c>
      <c r="D4017">
        <v>4</v>
      </c>
      <c r="E4017">
        <v>12</v>
      </c>
      <c r="F4017" s="1">
        <v>41015</v>
      </c>
      <c r="G4017" t="s">
        <v>472</v>
      </c>
      <c r="H4017" t="s">
        <v>1976</v>
      </c>
      <c r="I4017" t="s">
        <v>1977</v>
      </c>
      <c r="J4017" t="s">
        <v>1978</v>
      </c>
      <c r="K4017" t="s">
        <v>25</v>
      </c>
      <c r="L4017" t="s">
        <v>37</v>
      </c>
      <c r="M4017" t="s">
        <v>38</v>
      </c>
      <c r="N4017" t="s">
        <v>28</v>
      </c>
      <c r="O4017" t="s">
        <v>54</v>
      </c>
      <c r="P4017" t="s">
        <v>1104</v>
      </c>
      <c r="Q4017">
        <v>1</v>
      </c>
      <c r="R4017">
        <v>610</v>
      </c>
      <c r="S4017">
        <v>-232</v>
      </c>
      <c r="T4017">
        <v>6</v>
      </c>
      <c r="U4017" t="b">
        <v>0</v>
      </c>
    </row>
    <row r="4018" spans="1:21" x14ac:dyDescent="0.25">
      <c r="A4018" t="s">
        <v>5457</v>
      </c>
      <c r="B4018" t="s">
        <v>5455</v>
      </c>
      <c r="C4018">
        <v>16</v>
      </c>
      <c r="D4018">
        <v>4</v>
      </c>
      <c r="E4018">
        <v>12</v>
      </c>
      <c r="F4018" s="1">
        <v>41015</v>
      </c>
      <c r="G4018" t="s">
        <v>472</v>
      </c>
      <c r="H4018" t="s">
        <v>1976</v>
      </c>
      <c r="I4018" t="s">
        <v>1977</v>
      </c>
      <c r="J4018" t="s">
        <v>1978</v>
      </c>
      <c r="K4018" t="s">
        <v>25</v>
      </c>
      <c r="L4018" t="s">
        <v>37</v>
      </c>
      <c r="M4018" t="s">
        <v>38</v>
      </c>
      <c r="N4018" t="s">
        <v>28</v>
      </c>
      <c r="O4018" t="s">
        <v>183</v>
      </c>
      <c r="P4018" t="s">
        <v>4947</v>
      </c>
      <c r="Q4018">
        <v>1</v>
      </c>
      <c r="R4018">
        <v>83</v>
      </c>
      <c r="S4018">
        <v>-55</v>
      </c>
      <c r="T4018">
        <v>6</v>
      </c>
      <c r="U4018" t="b">
        <v>0</v>
      </c>
    </row>
    <row r="4019" spans="1:21" x14ac:dyDescent="0.25">
      <c r="A4019" t="s">
        <v>5458</v>
      </c>
      <c r="B4019" t="s">
        <v>5459</v>
      </c>
      <c r="C4019">
        <v>16</v>
      </c>
      <c r="D4019">
        <v>4</v>
      </c>
      <c r="E4019">
        <v>13</v>
      </c>
      <c r="F4019" s="1">
        <v>41380</v>
      </c>
      <c r="G4019" t="s">
        <v>997</v>
      </c>
      <c r="H4019" t="s">
        <v>61</v>
      </c>
      <c r="I4019" t="s">
        <v>326</v>
      </c>
      <c r="J4019" t="s">
        <v>1109</v>
      </c>
      <c r="K4019" t="s">
        <v>36</v>
      </c>
      <c r="L4019" t="s">
        <v>70</v>
      </c>
      <c r="M4019" t="s">
        <v>38</v>
      </c>
      <c r="N4019" t="s">
        <v>71</v>
      </c>
      <c r="O4019" t="s">
        <v>295</v>
      </c>
      <c r="P4019" t="s">
        <v>4132</v>
      </c>
      <c r="Q4019">
        <v>0</v>
      </c>
      <c r="R4019">
        <v>126</v>
      </c>
      <c r="S4019">
        <v>6</v>
      </c>
      <c r="T4019">
        <v>5</v>
      </c>
      <c r="U4019" t="b">
        <v>0</v>
      </c>
    </row>
    <row r="4020" spans="1:21" x14ac:dyDescent="0.25">
      <c r="A4020" t="s">
        <v>5458</v>
      </c>
      <c r="B4020" t="s">
        <v>5459</v>
      </c>
      <c r="C4020">
        <v>16</v>
      </c>
      <c r="D4020">
        <v>4</v>
      </c>
      <c r="E4020">
        <v>13</v>
      </c>
      <c r="F4020" s="1">
        <v>41380</v>
      </c>
      <c r="G4020" t="s">
        <v>997</v>
      </c>
      <c r="H4020" t="s">
        <v>61</v>
      </c>
      <c r="I4020" t="s">
        <v>326</v>
      </c>
      <c r="J4020" t="s">
        <v>1109</v>
      </c>
      <c r="K4020" t="s">
        <v>36</v>
      </c>
      <c r="L4020" t="s">
        <v>70</v>
      </c>
      <c r="M4020" t="s">
        <v>38</v>
      </c>
      <c r="N4020" t="s">
        <v>28</v>
      </c>
      <c r="O4020" t="s">
        <v>48</v>
      </c>
      <c r="P4020" t="s">
        <v>3058</v>
      </c>
      <c r="Q4020">
        <v>0</v>
      </c>
      <c r="R4020">
        <v>145</v>
      </c>
      <c r="S4020">
        <v>59</v>
      </c>
      <c r="T4020">
        <v>5</v>
      </c>
      <c r="U4020" t="b">
        <v>0</v>
      </c>
    </row>
    <row r="4021" spans="1:21" x14ac:dyDescent="0.25">
      <c r="A4021" t="s">
        <v>5458</v>
      </c>
      <c r="B4021" t="s">
        <v>5459</v>
      </c>
      <c r="C4021">
        <v>16</v>
      </c>
      <c r="D4021">
        <v>4</v>
      </c>
      <c r="E4021">
        <v>13</v>
      </c>
      <c r="F4021" s="1">
        <v>41380</v>
      </c>
      <c r="G4021" t="s">
        <v>997</v>
      </c>
      <c r="H4021" t="s">
        <v>61</v>
      </c>
      <c r="I4021" t="s">
        <v>326</v>
      </c>
      <c r="J4021" t="s">
        <v>1109</v>
      </c>
      <c r="K4021" t="s">
        <v>36</v>
      </c>
      <c r="L4021" t="s">
        <v>70</v>
      </c>
      <c r="M4021" t="s">
        <v>38</v>
      </c>
      <c r="N4021" t="s">
        <v>28</v>
      </c>
      <c r="O4021" t="s">
        <v>227</v>
      </c>
      <c r="P4021" t="s">
        <v>1022</v>
      </c>
      <c r="Q4021">
        <v>0</v>
      </c>
      <c r="R4021">
        <v>28</v>
      </c>
      <c r="S4021">
        <v>13</v>
      </c>
      <c r="T4021">
        <v>3</v>
      </c>
      <c r="U4021" t="b">
        <v>1</v>
      </c>
    </row>
    <row r="4022" spans="1:21" x14ac:dyDescent="0.25">
      <c r="A4022" t="s">
        <v>5458</v>
      </c>
      <c r="B4022" t="s">
        <v>5459</v>
      </c>
      <c r="C4022">
        <v>16</v>
      </c>
      <c r="D4022">
        <v>4</v>
      </c>
      <c r="E4022">
        <v>13</v>
      </c>
      <c r="F4022" s="1">
        <v>41380</v>
      </c>
      <c r="G4022" t="s">
        <v>997</v>
      </c>
      <c r="H4022" t="s">
        <v>61</v>
      </c>
      <c r="I4022" t="s">
        <v>326</v>
      </c>
      <c r="J4022" t="s">
        <v>1109</v>
      </c>
      <c r="K4022" t="s">
        <v>36</v>
      </c>
      <c r="L4022" t="s">
        <v>70</v>
      </c>
      <c r="M4022" t="s">
        <v>38</v>
      </c>
      <c r="N4022" t="s">
        <v>28</v>
      </c>
      <c r="O4022" t="s">
        <v>54</v>
      </c>
      <c r="P4022" t="s">
        <v>424</v>
      </c>
      <c r="Q4022">
        <v>0</v>
      </c>
      <c r="R4022">
        <v>41</v>
      </c>
      <c r="S4022">
        <v>1</v>
      </c>
      <c r="T4022">
        <v>2</v>
      </c>
      <c r="U4022" t="b">
        <v>1</v>
      </c>
    </row>
    <row r="4023" spans="1:21" x14ac:dyDescent="0.25">
      <c r="A4023" t="s">
        <v>5458</v>
      </c>
      <c r="B4023" t="s">
        <v>5459</v>
      </c>
      <c r="C4023">
        <v>16</v>
      </c>
      <c r="D4023">
        <v>4</v>
      </c>
      <c r="E4023">
        <v>13</v>
      </c>
      <c r="F4023" s="1">
        <v>41380</v>
      </c>
      <c r="G4023" t="s">
        <v>997</v>
      </c>
      <c r="H4023" t="s">
        <v>61</v>
      </c>
      <c r="I4023" t="s">
        <v>326</v>
      </c>
      <c r="J4023" t="s">
        <v>1109</v>
      </c>
      <c r="K4023" t="s">
        <v>36</v>
      </c>
      <c r="L4023" t="s">
        <v>70</v>
      </c>
      <c r="M4023" t="s">
        <v>38</v>
      </c>
      <c r="N4023" t="s">
        <v>56</v>
      </c>
      <c r="O4023" t="s">
        <v>81</v>
      </c>
      <c r="P4023" t="s">
        <v>5460</v>
      </c>
      <c r="Q4023">
        <v>0</v>
      </c>
      <c r="R4023">
        <v>42</v>
      </c>
      <c r="S4023">
        <v>14</v>
      </c>
      <c r="T4023">
        <v>1</v>
      </c>
      <c r="U4023" t="b">
        <v>1</v>
      </c>
    </row>
    <row r="4024" spans="1:21" x14ac:dyDescent="0.25">
      <c r="A4024" t="s">
        <v>5461</v>
      </c>
      <c r="B4024" t="s">
        <v>5459</v>
      </c>
      <c r="C4024">
        <v>16</v>
      </c>
      <c r="D4024">
        <v>4</v>
      </c>
      <c r="E4024">
        <v>13</v>
      </c>
      <c r="F4024" s="1">
        <v>41380</v>
      </c>
      <c r="G4024" t="s">
        <v>2821</v>
      </c>
      <c r="H4024" t="s">
        <v>293</v>
      </c>
      <c r="I4024" t="s">
        <v>1276</v>
      </c>
      <c r="J4024" t="s">
        <v>3541</v>
      </c>
      <c r="K4024" t="s">
        <v>36</v>
      </c>
      <c r="L4024" t="s">
        <v>26</v>
      </c>
      <c r="M4024" t="s">
        <v>98</v>
      </c>
      <c r="N4024" t="s">
        <v>28</v>
      </c>
      <c r="O4024" t="s">
        <v>39</v>
      </c>
      <c r="P4024" t="s">
        <v>374</v>
      </c>
      <c r="Q4024">
        <v>1</v>
      </c>
      <c r="R4024">
        <v>9</v>
      </c>
      <c r="S4024">
        <v>-5</v>
      </c>
      <c r="T4024">
        <v>2</v>
      </c>
      <c r="U4024" t="b">
        <v>0</v>
      </c>
    </row>
    <row r="4025" spans="1:21" x14ac:dyDescent="0.25">
      <c r="A4025" t="s">
        <v>5461</v>
      </c>
      <c r="B4025" t="s">
        <v>5459</v>
      </c>
      <c r="C4025">
        <v>16</v>
      </c>
      <c r="D4025">
        <v>4</v>
      </c>
      <c r="E4025">
        <v>13</v>
      </c>
      <c r="F4025" s="1">
        <v>41380</v>
      </c>
      <c r="G4025" t="s">
        <v>2821</v>
      </c>
      <c r="H4025" t="s">
        <v>293</v>
      </c>
      <c r="I4025" t="s">
        <v>1276</v>
      </c>
      <c r="J4025" t="s">
        <v>3541</v>
      </c>
      <c r="K4025" t="s">
        <v>36</v>
      </c>
      <c r="L4025" t="s">
        <v>26</v>
      </c>
      <c r="M4025" t="s">
        <v>98</v>
      </c>
      <c r="N4025" t="s">
        <v>56</v>
      </c>
      <c r="O4025" t="s">
        <v>104</v>
      </c>
      <c r="P4025" t="s">
        <v>1962</v>
      </c>
      <c r="Q4025">
        <v>1</v>
      </c>
      <c r="R4025">
        <v>167</v>
      </c>
      <c r="S4025">
        <v>-73</v>
      </c>
      <c r="T4025">
        <v>2</v>
      </c>
      <c r="U4025" t="b">
        <v>1</v>
      </c>
    </row>
    <row r="4026" spans="1:21" x14ac:dyDescent="0.25">
      <c r="A4026" t="s">
        <v>5462</v>
      </c>
      <c r="B4026" t="s">
        <v>5459</v>
      </c>
      <c r="C4026">
        <v>16</v>
      </c>
      <c r="D4026">
        <v>4</v>
      </c>
      <c r="E4026">
        <v>13</v>
      </c>
      <c r="F4026" s="1">
        <v>41380</v>
      </c>
      <c r="G4026" t="s">
        <v>5463</v>
      </c>
      <c r="H4026" t="s">
        <v>1260</v>
      </c>
      <c r="I4026" t="s">
        <v>2139</v>
      </c>
      <c r="J4026" t="s">
        <v>2140</v>
      </c>
      <c r="K4026" t="s">
        <v>25</v>
      </c>
      <c r="L4026" t="s">
        <v>37</v>
      </c>
      <c r="M4026" t="s">
        <v>27</v>
      </c>
      <c r="N4026" t="s">
        <v>28</v>
      </c>
      <c r="O4026" t="s">
        <v>54</v>
      </c>
      <c r="P4026" t="s">
        <v>3076</v>
      </c>
      <c r="Q4026">
        <v>0</v>
      </c>
      <c r="R4026">
        <v>53</v>
      </c>
      <c r="S4026">
        <v>16</v>
      </c>
      <c r="T4026">
        <v>3</v>
      </c>
      <c r="U4026" t="b">
        <v>0</v>
      </c>
    </row>
    <row r="4027" spans="1:21" x14ac:dyDescent="0.25">
      <c r="A4027" t="s">
        <v>5462</v>
      </c>
      <c r="B4027" t="s">
        <v>5459</v>
      </c>
      <c r="C4027">
        <v>16</v>
      </c>
      <c r="D4027">
        <v>4</v>
      </c>
      <c r="E4027">
        <v>13</v>
      </c>
      <c r="F4027" s="1">
        <v>41380</v>
      </c>
      <c r="G4027" t="s">
        <v>5463</v>
      </c>
      <c r="H4027" t="s">
        <v>1260</v>
      </c>
      <c r="I4027" t="s">
        <v>2139</v>
      </c>
      <c r="J4027" t="s">
        <v>2140</v>
      </c>
      <c r="K4027" t="s">
        <v>25</v>
      </c>
      <c r="L4027" t="s">
        <v>37</v>
      </c>
      <c r="M4027" t="s">
        <v>27</v>
      </c>
      <c r="N4027" t="s">
        <v>56</v>
      </c>
      <c r="O4027" t="s">
        <v>104</v>
      </c>
      <c r="P4027" t="s">
        <v>4026</v>
      </c>
      <c r="Q4027">
        <v>0</v>
      </c>
      <c r="R4027">
        <v>910</v>
      </c>
      <c r="S4027">
        <v>200</v>
      </c>
      <c r="T4027">
        <v>5</v>
      </c>
      <c r="U4027" t="b">
        <v>1</v>
      </c>
    </row>
    <row r="4028" spans="1:21" x14ac:dyDescent="0.25">
      <c r="A4028" t="s">
        <v>5464</v>
      </c>
      <c r="B4028" t="s">
        <v>5465</v>
      </c>
      <c r="C4028">
        <v>16</v>
      </c>
      <c r="D4028">
        <v>4</v>
      </c>
      <c r="E4028">
        <v>14</v>
      </c>
      <c r="F4028" s="1">
        <v>41745</v>
      </c>
      <c r="G4028" t="s">
        <v>2921</v>
      </c>
      <c r="H4028" t="s">
        <v>67</v>
      </c>
      <c r="I4028" t="s">
        <v>68</v>
      </c>
      <c r="J4028" t="s">
        <v>710</v>
      </c>
      <c r="K4028" t="s">
        <v>25</v>
      </c>
      <c r="L4028" t="s">
        <v>70</v>
      </c>
      <c r="M4028" t="s">
        <v>268</v>
      </c>
      <c r="N4028" t="s">
        <v>71</v>
      </c>
      <c r="O4028" t="s">
        <v>72</v>
      </c>
      <c r="P4028" t="s">
        <v>619</v>
      </c>
      <c r="Q4028">
        <v>0</v>
      </c>
      <c r="R4028">
        <v>996</v>
      </c>
      <c r="S4028">
        <v>120</v>
      </c>
      <c r="T4028">
        <v>5</v>
      </c>
      <c r="U4028" t="b">
        <v>0</v>
      </c>
    </row>
    <row r="4029" spans="1:21" x14ac:dyDescent="0.25">
      <c r="A4029" t="s">
        <v>5464</v>
      </c>
      <c r="B4029" t="s">
        <v>5465</v>
      </c>
      <c r="C4029">
        <v>16</v>
      </c>
      <c r="D4029">
        <v>4</v>
      </c>
      <c r="E4029">
        <v>14</v>
      </c>
      <c r="F4029" s="1">
        <v>41745</v>
      </c>
      <c r="G4029" t="s">
        <v>2921</v>
      </c>
      <c r="H4029" t="s">
        <v>67</v>
      </c>
      <c r="I4029" t="s">
        <v>68</v>
      </c>
      <c r="J4029" t="s">
        <v>710</v>
      </c>
      <c r="K4029" t="s">
        <v>25</v>
      </c>
      <c r="L4029" t="s">
        <v>70</v>
      </c>
      <c r="M4029" t="s">
        <v>268</v>
      </c>
      <c r="N4029" t="s">
        <v>56</v>
      </c>
      <c r="O4029" t="s">
        <v>185</v>
      </c>
      <c r="P4029" t="s">
        <v>5466</v>
      </c>
      <c r="Q4029">
        <v>0</v>
      </c>
      <c r="R4029">
        <v>777</v>
      </c>
      <c r="S4029">
        <v>171</v>
      </c>
      <c r="T4029">
        <v>4</v>
      </c>
      <c r="U4029" t="b">
        <v>0</v>
      </c>
    </row>
    <row r="4030" spans="1:21" x14ac:dyDescent="0.25">
      <c r="A4030" t="s">
        <v>5467</v>
      </c>
      <c r="B4030" t="s">
        <v>5465</v>
      </c>
      <c r="C4030">
        <v>16</v>
      </c>
      <c r="D4030">
        <v>4</v>
      </c>
      <c r="E4030">
        <v>14</v>
      </c>
      <c r="F4030" s="1">
        <v>41745</v>
      </c>
      <c r="G4030" t="s">
        <v>567</v>
      </c>
      <c r="H4030" t="s">
        <v>33</v>
      </c>
      <c r="I4030" t="s">
        <v>1170</v>
      </c>
      <c r="J4030" t="s">
        <v>2646</v>
      </c>
      <c r="K4030" t="s">
        <v>36</v>
      </c>
      <c r="L4030" t="s">
        <v>37</v>
      </c>
      <c r="M4030" t="s">
        <v>38</v>
      </c>
      <c r="N4030" t="s">
        <v>28</v>
      </c>
      <c r="O4030" t="s">
        <v>183</v>
      </c>
      <c r="P4030" t="s">
        <v>2381</v>
      </c>
      <c r="Q4030">
        <v>0</v>
      </c>
      <c r="R4030">
        <v>107</v>
      </c>
      <c r="S4030">
        <v>37</v>
      </c>
      <c r="T4030">
        <v>3</v>
      </c>
      <c r="U4030" t="b">
        <v>1</v>
      </c>
    </row>
    <row r="4031" spans="1:21" x14ac:dyDescent="0.25">
      <c r="A4031" t="s">
        <v>5468</v>
      </c>
      <c r="B4031" t="s">
        <v>5465</v>
      </c>
      <c r="C4031">
        <v>16</v>
      </c>
      <c r="D4031">
        <v>4</v>
      </c>
      <c r="E4031">
        <v>14</v>
      </c>
      <c r="F4031" s="1">
        <v>41745</v>
      </c>
      <c r="G4031" t="s">
        <v>1863</v>
      </c>
      <c r="H4031" t="s">
        <v>67</v>
      </c>
      <c r="I4031" t="s">
        <v>68</v>
      </c>
      <c r="J4031" t="s">
        <v>3803</v>
      </c>
      <c r="K4031" t="s">
        <v>25</v>
      </c>
      <c r="L4031" t="s">
        <v>70</v>
      </c>
      <c r="M4031" t="s">
        <v>27</v>
      </c>
      <c r="N4031" t="s">
        <v>28</v>
      </c>
      <c r="O4031" t="s">
        <v>151</v>
      </c>
      <c r="P4031" t="s">
        <v>3917</v>
      </c>
      <c r="Q4031">
        <v>0</v>
      </c>
      <c r="R4031">
        <v>105</v>
      </c>
      <c r="S4031">
        <v>26</v>
      </c>
      <c r="T4031">
        <v>8</v>
      </c>
      <c r="U4031" t="b">
        <v>0</v>
      </c>
    </row>
    <row r="4032" spans="1:21" x14ac:dyDescent="0.25">
      <c r="A4032" t="s">
        <v>5469</v>
      </c>
      <c r="B4032" t="s">
        <v>5465</v>
      </c>
      <c r="C4032">
        <v>16</v>
      </c>
      <c r="D4032">
        <v>4</v>
      </c>
      <c r="E4032">
        <v>14</v>
      </c>
      <c r="F4032" s="1">
        <v>41745</v>
      </c>
      <c r="G4032" t="s">
        <v>1601</v>
      </c>
      <c r="H4032" t="s">
        <v>67</v>
      </c>
      <c r="I4032" t="s">
        <v>68</v>
      </c>
      <c r="J4032" t="s">
        <v>4465</v>
      </c>
      <c r="K4032" t="s">
        <v>25</v>
      </c>
      <c r="L4032" t="s">
        <v>26</v>
      </c>
      <c r="M4032" t="s">
        <v>38</v>
      </c>
      <c r="N4032" t="s">
        <v>56</v>
      </c>
      <c r="O4032" t="s">
        <v>57</v>
      </c>
      <c r="P4032" t="s">
        <v>1472</v>
      </c>
      <c r="Q4032">
        <v>0</v>
      </c>
      <c r="R4032">
        <v>302</v>
      </c>
      <c r="S4032">
        <v>9</v>
      </c>
      <c r="T4032">
        <v>1</v>
      </c>
      <c r="U4032" t="b">
        <v>1</v>
      </c>
    </row>
    <row r="4033" spans="1:21" x14ac:dyDescent="0.25">
      <c r="A4033" t="s">
        <v>5470</v>
      </c>
      <c r="B4033" t="s">
        <v>5471</v>
      </c>
      <c r="C4033">
        <v>17</v>
      </c>
      <c r="D4033">
        <v>4</v>
      </c>
      <c r="E4033">
        <v>12</v>
      </c>
      <c r="F4033" s="1">
        <v>41016</v>
      </c>
      <c r="G4033" t="s">
        <v>2566</v>
      </c>
      <c r="H4033" t="s">
        <v>33</v>
      </c>
      <c r="I4033" t="s">
        <v>347</v>
      </c>
      <c r="J4033" t="s">
        <v>347</v>
      </c>
      <c r="K4033" t="s">
        <v>36</v>
      </c>
      <c r="L4033" t="s">
        <v>37</v>
      </c>
      <c r="M4033" t="s">
        <v>38</v>
      </c>
      <c r="N4033" t="s">
        <v>28</v>
      </c>
      <c r="O4033" t="s">
        <v>39</v>
      </c>
      <c r="P4033" t="s">
        <v>343</v>
      </c>
      <c r="Q4033">
        <v>0</v>
      </c>
      <c r="R4033">
        <v>103</v>
      </c>
      <c r="S4033">
        <v>9</v>
      </c>
      <c r="T4033">
        <v>2</v>
      </c>
      <c r="U4033" t="b">
        <v>1</v>
      </c>
    </row>
    <row r="4034" spans="1:21" x14ac:dyDescent="0.25">
      <c r="A4034" t="s">
        <v>5472</v>
      </c>
      <c r="B4034" t="s">
        <v>5473</v>
      </c>
      <c r="C4034">
        <v>17</v>
      </c>
      <c r="D4034">
        <v>4</v>
      </c>
      <c r="E4034">
        <v>14</v>
      </c>
      <c r="F4034" s="1">
        <v>41746</v>
      </c>
      <c r="G4034" t="s">
        <v>2871</v>
      </c>
      <c r="H4034" t="s">
        <v>61</v>
      </c>
      <c r="I4034" t="s">
        <v>693</v>
      </c>
      <c r="J4034" t="s">
        <v>5474</v>
      </c>
      <c r="K4034" t="s">
        <v>36</v>
      </c>
      <c r="L4034" t="s">
        <v>26</v>
      </c>
      <c r="M4034" t="s">
        <v>27</v>
      </c>
      <c r="N4034" t="s">
        <v>56</v>
      </c>
      <c r="O4034" t="s">
        <v>81</v>
      </c>
      <c r="P4034" t="s">
        <v>2095</v>
      </c>
      <c r="Q4034">
        <v>0</v>
      </c>
      <c r="R4034">
        <v>211</v>
      </c>
      <c r="S4034">
        <v>19</v>
      </c>
      <c r="T4034">
        <v>3</v>
      </c>
      <c r="U4034" t="b">
        <v>1</v>
      </c>
    </row>
    <row r="4035" spans="1:21" x14ac:dyDescent="0.25">
      <c r="A4035" t="s">
        <v>5475</v>
      </c>
      <c r="B4035" t="s">
        <v>5473</v>
      </c>
      <c r="C4035">
        <v>17</v>
      </c>
      <c r="D4035">
        <v>4</v>
      </c>
      <c r="E4035">
        <v>14</v>
      </c>
      <c r="F4035" s="1">
        <v>41746</v>
      </c>
      <c r="G4035" t="s">
        <v>2224</v>
      </c>
      <c r="H4035" t="s">
        <v>215</v>
      </c>
      <c r="I4035" t="s">
        <v>2776</v>
      </c>
      <c r="J4035" t="s">
        <v>2776</v>
      </c>
      <c r="K4035" t="s">
        <v>36</v>
      </c>
      <c r="L4035" t="s">
        <v>70</v>
      </c>
      <c r="M4035" t="s">
        <v>38</v>
      </c>
      <c r="N4035" t="s">
        <v>71</v>
      </c>
      <c r="O4035" t="s">
        <v>72</v>
      </c>
      <c r="P4035" t="s">
        <v>955</v>
      </c>
      <c r="Q4035">
        <v>0</v>
      </c>
      <c r="R4035">
        <v>245</v>
      </c>
      <c r="S4035">
        <v>10</v>
      </c>
      <c r="T4035">
        <v>2</v>
      </c>
      <c r="U4035" t="b">
        <v>0</v>
      </c>
    </row>
    <row r="4036" spans="1:21" x14ac:dyDescent="0.25">
      <c r="A4036" t="s">
        <v>5476</v>
      </c>
      <c r="B4036" t="s">
        <v>5473</v>
      </c>
      <c r="C4036">
        <v>17</v>
      </c>
      <c r="D4036">
        <v>4</v>
      </c>
      <c r="E4036">
        <v>14</v>
      </c>
      <c r="F4036" s="1">
        <v>41746</v>
      </c>
      <c r="G4036" t="s">
        <v>132</v>
      </c>
      <c r="H4036" t="s">
        <v>120</v>
      </c>
      <c r="I4036" t="s">
        <v>121</v>
      </c>
      <c r="J4036" t="s">
        <v>122</v>
      </c>
      <c r="K4036" t="s">
        <v>47</v>
      </c>
      <c r="L4036" t="s">
        <v>70</v>
      </c>
      <c r="M4036" t="s">
        <v>38</v>
      </c>
      <c r="N4036" t="s">
        <v>71</v>
      </c>
      <c r="O4036" t="s">
        <v>72</v>
      </c>
      <c r="P4036" t="s">
        <v>2263</v>
      </c>
      <c r="Q4036">
        <v>0</v>
      </c>
      <c r="R4036">
        <v>362</v>
      </c>
      <c r="S4036">
        <v>127</v>
      </c>
      <c r="T4036">
        <v>1</v>
      </c>
      <c r="U4036" t="b">
        <v>1</v>
      </c>
    </row>
    <row r="4037" spans="1:21" x14ac:dyDescent="0.25">
      <c r="A4037" t="s">
        <v>5475</v>
      </c>
      <c r="B4037" t="s">
        <v>5473</v>
      </c>
      <c r="C4037">
        <v>17</v>
      </c>
      <c r="D4037">
        <v>4</v>
      </c>
      <c r="E4037">
        <v>14</v>
      </c>
      <c r="F4037" s="1">
        <v>41746</v>
      </c>
      <c r="G4037" t="s">
        <v>2224</v>
      </c>
      <c r="H4037" t="s">
        <v>215</v>
      </c>
      <c r="I4037" t="s">
        <v>2776</v>
      </c>
      <c r="J4037" t="s">
        <v>2776</v>
      </c>
      <c r="K4037" t="s">
        <v>36</v>
      </c>
      <c r="L4037" t="s">
        <v>70</v>
      </c>
      <c r="M4037" t="s">
        <v>38</v>
      </c>
      <c r="N4037" t="s">
        <v>28</v>
      </c>
      <c r="O4037" t="s">
        <v>54</v>
      </c>
      <c r="P4037" t="s">
        <v>1211</v>
      </c>
      <c r="Q4037">
        <v>0</v>
      </c>
      <c r="R4037">
        <v>60</v>
      </c>
      <c r="S4037">
        <v>3</v>
      </c>
      <c r="T4037">
        <v>3</v>
      </c>
      <c r="U4037" t="b">
        <v>1</v>
      </c>
    </row>
    <row r="4038" spans="1:21" x14ac:dyDescent="0.25">
      <c r="A4038" t="s">
        <v>5476</v>
      </c>
      <c r="B4038" t="s">
        <v>5473</v>
      </c>
      <c r="C4038">
        <v>17</v>
      </c>
      <c r="D4038">
        <v>4</v>
      </c>
      <c r="E4038">
        <v>14</v>
      </c>
      <c r="F4038" s="1">
        <v>41746</v>
      </c>
      <c r="G4038" t="s">
        <v>132</v>
      </c>
      <c r="H4038" t="s">
        <v>120</v>
      </c>
      <c r="I4038" t="s">
        <v>121</v>
      </c>
      <c r="J4038" t="s">
        <v>122</v>
      </c>
      <c r="K4038" t="s">
        <v>47</v>
      </c>
      <c r="L4038" t="s">
        <v>70</v>
      </c>
      <c r="M4038" t="s">
        <v>38</v>
      </c>
      <c r="N4038" t="s">
        <v>28</v>
      </c>
      <c r="O4038" t="s">
        <v>39</v>
      </c>
      <c r="P4038" t="s">
        <v>3341</v>
      </c>
      <c r="Q4038">
        <v>0</v>
      </c>
      <c r="R4038">
        <v>12</v>
      </c>
      <c r="S4038">
        <v>0</v>
      </c>
      <c r="T4038">
        <v>2</v>
      </c>
      <c r="U4038" t="b">
        <v>0</v>
      </c>
    </row>
    <row r="4039" spans="1:21" x14ac:dyDescent="0.25">
      <c r="A4039" t="s">
        <v>5476</v>
      </c>
      <c r="B4039" t="s">
        <v>5473</v>
      </c>
      <c r="C4039">
        <v>17</v>
      </c>
      <c r="D4039">
        <v>4</v>
      </c>
      <c r="E4039">
        <v>14</v>
      </c>
      <c r="F4039" s="1">
        <v>41746</v>
      </c>
      <c r="G4039" t="s">
        <v>132</v>
      </c>
      <c r="H4039" t="s">
        <v>120</v>
      </c>
      <c r="I4039" t="s">
        <v>121</v>
      </c>
      <c r="J4039" t="s">
        <v>122</v>
      </c>
      <c r="K4039" t="s">
        <v>47</v>
      </c>
      <c r="L4039" t="s">
        <v>70</v>
      </c>
      <c r="M4039" t="s">
        <v>38</v>
      </c>
      <c r="N4039" t="s">
        <v>28</v>
      </c>
      <c r="O4039" t="s">
        <v>54</v>
      </c>
      <c r="P4039" t="s">
        <v>1323</v>
      </c>
      <c r="Q4039">
        <v>0</v>
      </c>
      <c r="R4039">
        <v>353</v>
      </c>
      <c r="S4039">
        <v>90</v>
      </c>
      <c r="T4039">
        <v>8</v>
      </c>
      <c r="U4039" t="b">
        <v>1</v>
      </c>
    </row>
    <row r="4040" spans="1:21" x14ac:dyDescent="0.25">
      <c r="A4040" t="s">
        <v>5476</v>
      </c>
      <c r="B4040" t="s">
        <v>5473</v>
      </c>
      <c r="C4040">
        <v>17</v>
      </c>
      <c r="D4040">
        <v>4</v>
      </c>
      <c r="E4040">
        <v>14</v>
      </c>
      <c r="F4040" s="1">
        <v>41746</v>
      </c>
      <c r="G4040" t="s">
        <v>132</v>
      </c>
      <c r="H4040" t="s">
        <v>120</v>
      </c>
      <c r="I4040" t="s">
        <v>121</v>
      </c>
      <c r="J4040" t="s">
        <v>122</v>
      </c>
      <c r="K4040" t="s">
        <v>47</v>
      </c>
      <c r="L4040" t="s">
        <v>70</v>
      </c>
      <c r="M4040" t="s">
        <v>38</v>
      </c>
      <c r="N4040" t="s">
        <v>56</v>
      </c>
      <c r="O4040" t="s">
        <v>185</v>
      </c>
      <c r="P4040" t="s">
        <v>2487</v>
      </c>
      <c r="Q4040">
        <v>0</v>
      </c>
      <c r="R4040">
        <v>193</v>
      </c>
      <c r="S4040">
        <v>46</v>
      </c>
      <c r="T4040">
        <v>1</v>
      </c>
      <c r="U4040" t="b">
        <v>0</v>
      </c>
    </row>
    <row r="4041" spans="1:21" x14ac:dyDescent="0.25">
      <c r="A4041" t="s">
        <v>5476</v>
      </c>
      <c r="B4041" t="s">
        <v>5473</v>
      </c>
      <c r="C4041">
        <v>17</v>
      </c>
      <c r="D4041">
        <v>4</v>
      </c>
      <c r="E4041">
        <v>14</v>
      </c>
      <c r="F4041" s="1">
        <v>41746</v>
      </c>
      <c r="G4041" t="s">
        <v>132</v>
      </c>
      <c r="H4041" t="s">
        <v>120</v>
      </c>
      <c r="I4041" t="s">
        <v>121</v>
      </c>
      <c r="J4041" t="s">
        <v>122</v>
      </c>
      <c r="K4041" t="s">
        <v>47</v>
      </c>
      <c r="L4041" t="s">
        <v>70</v>
      </c>
      <c r="M4041" t="s">
        <v>38</v>
      </c>
      <c r="N4041" t="s">
        <v>56</v>
      </c>
      <c r="O4041" t="s">
        <v>57</v>
      </c>
      <c r="P4041" t="s">
        <v>5477</v>
      </c>
      <c r="Q4041">
        <v>0</v>
      </c>
      <c r="R4041">
        <v>233</v>
      </c>
      <c r="S4041">
        <v>-10</v>
      </c>
      <c r="T4041">
        <v>5</v>
      </c>
      <c r="U4041" t="b">
        <v>0</v>
      </c>
    </row>
    <row r="4042" spans="1:21" x14ac:dyDescent="0.25">
      <c r="A4042" t="s">
        <v>5476</v>
      </c>
      <c r="B4042" t="s">
        <v>5473</v>
      </c>
      <c r="C4042">
        <v>17</v>
      </c>
      <c r="D4042">
        <v>4</v>
      </c>
      <c r="E4042">
        <v>14</v>
      </c>
      <c r="F4042" s="1">
        <v>41746</v>
      </c>
      <c r="G4042" t="s">
        <v>132</v>
      </c>
      <c r="H4042" t="s">
        <v>120</v>
      </c>
      <c r="I4042" t="s">
        <v>121</v>
      </c>
      <c r="J4042" t="s">
        <v>122</v>
      </c>
      <c r="K4042" t="s">
        <v>47</v>
      </c>
      <c r="L4042" t="s">
        <v>70</v>
      </c>
      <c r="M4042" t="s">
        <v>38</v>
      </c>
      <c r="N4042" t="s">
        <v>56</v>
      </c>
      <c r="O4042" t="s">
        <v>57</v>
      </c>
      <c r="P4042" t="s">
        <v>263</v>
      </c>
      <c r="Q4042">
        <v>0</v>
      </c>
      <c r="R4042">
        <v>228</v>
      </c>
      <c r="S4042">
        <v>63</v>
      </c>
      <c r="T4042">
        <v>3</v>
      </c>
      <c r="U4042" t="b">
        <v>1</v>
      </c>
    </row>
    <row r="4043" spans="1:21" x14ac:dyDescent="0.25">
      <c r="A4043" t="s">
        <v>5476</v>
      </c>
      <c r="B4043" t="s">
        <v>5473</v>
      </c>
      <c r="C4043">
        <v>17</v>
      </c>
      <c r="D4043">
        <v>4</v>
      </c>
      <c r="E4043">
        <v>14</v>
      </c>
      <c r="F4043" s="1">
        <v>41746</v>
      </c>
      <c r="G4043" t="s">
        <v>132</v>
      </c>
      <c r="H4043" t="s">
        <v>120</v>
      </c>
      <c r="I4043" t="s">
        <v>121</v>
      </c>
      <c r="J4043" t="s">
        <v>122</v>
      </c>
      <c r="K4043" t="s">
        <v>47</v>
      </c>
      <c r="L4043" t="s">
        <v>70</v>
      </c>
      <c r="M4043" t="s">
        <v>38</v>
      </c>
      <c r="N4043" t="s">
        <v>56</v>
      </c>
      <c r="O4043" t="s">
        <v>104</v>
      </c>
      <c r="P4043" t="s">
        <v>541</v>
      </c>
      <c r="Q4043">
        <v>0</v>
      </c>
      <c r="R4043">
        <v>333</v>
      </c>
      <c r="S4043">
        <v>-15</v>
      </c>
      <c r="T4043">
        <v>3</v>
      </c>
      <c r="U4043" t="b">
        <v>1</v>
      </c>
    </row>
    <row r="4044" spans="1:21" x14ac:dyDescent="0.25">
      <c r="A4044" t="s">
        <v>5478</v>
      </c>
      <c r="B4044" t="s">
        <v>5473</v>
      </c>
      <c r="C4044">
        <v>17</v>
      </c>
      <c r="D4044">
        <v>4</v>
      </c>
      <c r="E4044">
        <v>14</v>
      </c>
      <c r="F4044" s="1">
        <v>41746</v>
      </c>
      <c r="G4044" t="s">
        <v>765</v>
      </c>
      <c r="H4044" t="s">
        <v>293</v>
      </c>
      <c r="I4044" t="s">
        <v>714</v>
      </c>
      <c r="J4044" t="s">
        <v>715</v>
      </c>
      <c r="K4044" t="s">
        <v>36</v>
      </c>
      <c r="L4044" t="s">
        <v>37</v>
      </c>
      <c r="M4044" t="s">
        <v>38</v>
      </c>
      <c r="N4044" t="s">
        <v>71</v>
      </c>
      <c r="O4044" t="s">
        <v>74</v>
      </c>
      <c r="P4044" t="s">
        <v>5479</v>
      </c>
      <c r="Q4044">
        <v>1</v>
      </c>
      <c r="R4044">
        <v>158</v>
      </c>
      <c r="S4044">
        <v>-63</v>
      </c>
      <c r="T4044">
        <v>4</v>
      </c>
      <c r="U4044" t="b">
        <v>1</v>
      </c>
    </row>
    <row r="4045" spans="1:21" x14ac:dyDescent="0.25">
      <c r="A4045" t="s">
        <v>5480</v>
      </c>
      <c r="B4045" t="s">
        <v>5473</v>
      </c>
      <c r="C4045">
        <v>17</v>
      </c>
      <c r="D4045">
        <v>4</v>
      </c>
      <c r="E4045">
        <v>14</v>
      </c>
      <c r="F4045" s="1">
        <v>41746</v>
      </c>
      <c r="G4045" t="s">
        <v>3663</v>
      </c>
      <c r="H4045" t="s">
        <v>23</v>
      </c>
      <c r="I4045" t="s">
        <v>24</v>
      </c>
      <c r="J4045" t="s">
        <v>24</v>
      </c>
      <c r="K4045" t="s">
        <v>25</v>
      </c>
      <c r="L4045" t="s">
        <v>70</v>
      </c>
      <c r="M4045" t="s">
        <v>38</v>
      </c>
      <c r="N4045" t="s">
        <v>71</v>
      </c>
      <c r="O4045" t="s">
        <v>295</v>
      </c>
      <c r="P4045" t="s">
        <v>3731</v>
      </c>
      <c r="Q4045">
        <v>1</v>
      </c>
      <c r="R4045">
        <v>76</v>
      </c>
      <c r="S4045">
        <v>-92</v>
      </c>
      <c r="T4045">
        <v>8</v>
      </c>
      <c r="U4045" t="b">
        <v>1</v>
      </c>
    </row>
    <row r="4046" spans="1:21" x14ac:dyDescent="0.25">
      <c r="A4046" t="s">
        <v>5478</v>
      </c>
      <c r="B4046" t="s">
        <v>5473</v>
      </c>
      <c r="C4046">
        <v>17</v>
      </c>
      <c r="D4046">
        <v>4</v>
      </c>
      <c r="E4046">
        <v>14</v>
      </c>
      <c r="F4046" s="1">
        <v>41746</v>
      </c>
      <c r="G4046" t="s">
        <v>765</v>
      </c>
      <c r="H4046" t="s">
        <v>293</v>
      </c>
      <c r="I4046" t="s">
        <v>714</v>
      </c>
      <c r="J4046" t="s">
        <v>715</v>
      </c>
      <c r="K4046" t="s">
        <v>36</v>
      </c>
      <c r="L4046" t="s">
        <v>37</v>
      </c>
      <c r="M4046" t="s">
        <v>38</v>
      </c>
      <c r="N4046" t="s">
        <v>28</v>
      </c>
      <c r="O4046" t="s">
        <v>39</v>
      </c>
      <c r="P4046" t="s">
        <v>1707</v>
      </c>
      <c r="Q4046">
        <v>1</v>
      </c>
      <c r="R4046">
        <v>11</v>
      </c>
      <c r="S4046">
        <v>-5</v>
      </c>
      <c r="T4046">
        <v>2</v>
      </c>
      <c r="U4046" t="b">
        <v>0</v>
      </c>
    </row>
    <row r="4047" spans="1:21" x14ac:dyDescent="0.25">
      <c r="A4047" t="s">
        <v>5480</v>
      </c>
      <c r="B4047" t="s">
        <v>5473</v>
      </c>
      <c r="C4047">
        <v>17</v>
      </c>
      <c r="D4047">
        <v>4</v>
      </c>
      <c r="E4047">
        <v>14</v>
      </c>
      <c r="F4047" s="1">
        <v>41746</v>
      </c>
      <c r="G4047" t="s">
        <v>3663</v>
      </c>
      <c r="H4047" t="s">
        <v>23</v>
      </c>
      <c r="I4047" t="s">
        <v>24</v>
      </c>
      <c r="J4047" t="s">
        <v>24</v>
      </c>
      <c r="K4047" t="s">
        <v>25</v>
      </c>
      <c r="L4047" t="s">
        <v>70</v>
      </c>
      <c r="M4047" t="s">
        <v>38</v>
      </c>
      <c r="N4047" t="s">
        <v>56</v>
      </c>
      <c r="O4047" t="s">
        <v>104</v>
      </c>
      <c r="P4047" t="s">
        <v>2352</v>
      </c>
      <c r="Q4047">
        <v>1</v>
      </c>
      <c r="R4047">
        <v>273</v>
      </c>
      <c r="S4047">
        <v>-87</v>
      </c>
      <c r="T4047">
        <v>4</v>
      </c>
      <c r="U4047" t="b">
        <v>1</v>
      </c>
    </row>
    <row r="4048" spans="1:21" x14ac:dyDescent="0.25">
      <c r="A4048" t="s">
        <v>5481</v>
      </c>
      <c r="B4048" t="s">
        <v>5482</v>
      </c>
      <c r="C4048">
        <v>18</v>
      </c>
      <c r="D4048">
        <v>4</v>
      </c>
      <c r="E4048">
        <v>11</v>
      </c>
      <c r="F4048" s="1">
        <v>40651</v>
      </c>
      <c r="G4048" t="s">
        <v>4515</v>
      </c>
      <c r="H4048" t="s">
        <v>44</v>
      </c>
      <c r="I4048" t="s">
        <v>738</v>
      </c>
      <c r="J4048" t="s">
        <v>1907</v>
      </c>
      <c r="K4048" t="s">
        <v>47</v>
      </c>
      <c r="L4048" t="s">
        <v>70</v>
      </c>
      <c r="M4048" t="s">
        <v>27</v>
      </c>
      <c r="N4048" t="s">
        <v>28</v>
      </c>
      <c r="O4048" t="s">
        <v>48</v>
      </c>
      <c r="P4048" t="s">
        <v>1669</v>
      </c>
      <c r="Q4048">
        <v>0</v>
      </c>
      <c r="R4048">
        <v>57</v>
      </c>
      <c r="S4048">
        <v>14</v>
      </c>
      <c r="T4048">
        <v>3</v>
      </c>
      <c r="U4048" t="b">
        <v>1</v>
      </c>
    </row>
    <row r="4049" spans="1:21" x14ac:dyDescent="0.25">
      <c r="A4049" t="s">
        <v>5481</v>
      </c>
      <c r="B4049" t="s">
        <v>5482</v>
      </c>
      <c r="C4049">
        <v>18</v>
      </c>
      <c r="D4049">
        <v>4</v>
      </c>
      <c r="E4049">
        <v>11</v>
      </c>
      <c r="F4049" s="1">
        <v>40651</v>
      </c>
      <c r="G4049" t="s">
        <v>4515</v>
      </c>
      <c r="H4049" t="s">
        <v>44</v>
      </c>
      <c r="I4049" t="s">
        <v>738</v>
      </c>
      <c r="J4049" t="s">
        <v>1907</v>
      </c>
      <c r="K4049" t="s">
        <v>47</v>
      </c>
      <c r="L4049" t="s">
        <v>70</v>
      </c>
      <c r="M4049" t="s">
        <v>27</v>
      </c>
      <c r="N4049" t="s">
        <v>28</v>
      </c>
      <c r="O4049" t="s">
        <v>39</v>
      </c>
      <c r="P4049" t="s">
        <v>1113</v>
      </c>
      <c r="Q4049">
        <v>0</v>
      </c>
      <c r="R4049">
        <v>24</v>
      </c>
      <c r="S4049">
        <v>1</v>
      </c>
      <c r="T4049">
        <v>2</v>
      </c>
      <c r="U4049" t="b">
        <v>0</v>
      </c>
    </row>
    <row r="4050" spans="1:21" x14ac:dyDescent="0.25">
      <c r="A4050" t="s">
        <v>5481</v>
      </c>
      <c r="B4050" t="s">
        <v>5482</v>
      </c>
      <c r="C4050">
        <v>18</v>
      </c>
      <c r="D4050">
        <v>4</v>
      </c>
      <c r="E4050">
        <v>11</v>
      </c>
      <c r="F4050" s="1">
        <v>40651</v>
      </c>
      <c r="G4050" t="s">
        <v>4515</v>
      </c>
      <c r="H4050" t="s">
        <v>44</v>
      </c>
      <c r="I4050" t="s">
        <v>738</v>
      </c>
      <c r="J4050" t="s">
        <v>1907</v>
      </c>
      <c r="K4050" t="s">
        <v>47</v>
      </c>
      <c r="L4050" t="s">
        <v>70</v>
      </c>
      <c r="M4050" t="s">
        <v>27</v>
      </c>
      <c r="N4050" t="s">
        <v>28</v>
      </c>
      <c r="O4050" t="s">
        <v>151</v>
      </c>
      <c r="P4050" t="s">
        <v>649</v>
      </c>
      <c r="Q4050">
        <v>0</v>
      </c>
      <c r="R4050">
        <v>39</v>
      </c>
      <c r="S4050">
        <v>18</v>
      </c>
      <c r="T4050">
        <v>2</v>
      </c>
      <c r="U4050" t="b">
        <v>1</v>
      </c>
    </row>
    <row r="4051" spans="1:21" x14ac:dyDescent="0.25">
      <c r="A4051" t="s">
        <v>5481</v>
      </c>
      <c r="B4051" t="s">
        <v>5482</v>
      </c>
      <c r="C4051">
        <v>18</v>
      </c>
      <c r="D4051">
        <v>4</v>
      </c>
      <c r="E4051">
        <v>11</v>
      </c>
      <c r="F4051" s="1">
        <v>40651</v>
      </c>
      <c r="G4051" t="s">
        <v>4515</v>
      </c>
      <c r="H4051" t="s">
        <v>44</v>
      </c>
      <c r="I4051" t="s">
        <v>738</v>
      </c>
      <c r="J4051" t="s">
        <v>1907</v>
      </c>
      <c r="K4051" t="s">
        <v>47</v>
      </c>
      <c r="L4051" t="s">
        <v>70</v>
      </c>
      <c r="M4051" t="s">
        <v>27</v>
      </c>
      <c r="N4051" t="s">
        <v>28</v>
      </c>
      <c r="O4051" t="s">
        <v>29</v>
      </c>
      <c r="P4051" t="s">
        <v>2634</v>
      </c>
      <c r="Q4051">
        <v>0</v>
      </c>
      <c r="R4051">
        <v>242</v>
      </c>
      <c r="S4051">
        <v>10</v>
      </c>
      <c r="T4051">
        <v>5</v>
      </c>
      <c r="U4051" t="b">
        <v>1</v>
      </c>
    </row>
    <row r="4052" spans="1:21" x14ac:dyDescent="0.25">
      <c r="A4052" t="s">
        <v>5481</v>
      </c>
      <c r="B4052" t="s">
        <v>5482</v>
      </c>
      <c r="C4052">
        <v>18</v>
      </c>
      <c r="D4052">
        <v>4</v>
      </c>
      <c r="E4052">
        <v>11</v>
      </c>
      <c r="F4052" s="1">
        <v>40651</v>
      </c>
      <c r="G4052" t="s">
        <v>4515</v>
      </c>
      <c r="H4052" t="s">
        <v>44</v>
      </c>
      <c r="I4052" t="s">
        <v>738</v>
      </c>
      <c r="J4052" t="s">
        <v>1907</v>
      </c>
      <c r="K4052" t="s">
        <v>47</v>
      </c>
      <c r="L4052" t="s">
        <v>70</v>
      </c>
      <c r="M4052" t="s">
        <v>27</v>
      </c>
      <c r="N4052" t="s">
        <v>28</v>
      </c>
      <c r="O4052" t="s">
        <v>54</v>
      </c>
      <c r="P4052" t="s">
        <v>2581</v>
      </c>
      <c r="Q4052">
        <v>0</v>
      </c>
      <c r="R4052">
        <v>475</v>
      </c>
      <c r="S4052">
        <v>-238</v>
      </c>
      <c r="T4052">
        <v>4</v>
      </c>
      <c r="U4052" t="b">
        <v>0</v>
      </c>
    </row>
    <row r="4053" spans="1:21" x14ac:dyDescent="0.25">
      <c r="A4053" t="s">
        <v>5481</v>
      </c>
      <c r="B4053" t="s">
        <v>5482</v>
      </c>
      <c r="C4053">
        <v>18</v>
      </c>
      <c r="D4053">
        <v>4</v>
      </c>
      <c r="E4053">
        <v>11</v>
      </c>
      <c r="F4053" s="1">
        <v>40651</v>
      </c>
      <c r="G4053" t="s">
        <v>4515</v>
      </c>
      <c r="H4053" t="s">
        <v>44</v>
      </c>
      <c r="I4053" t="s">
        <v>738</v>
      </c>
      <c r="J4053" t="s">
        <v>1907</v>
      </c>
      <c r="K4053" t="s">
        <v>47</v>
      </c>
      <c r="L4053" t="s">
        <v>70</v>
      </c>
      <c r="M4053" t="s">
        <v>27</v>
      </c>
      <c r="N4053" t="s">
        <v>28</v>
      </c>
      <c r="O4053" t="s">
        <v>54</v>
      </c>
      <c r="P4053" t="s">
        <v>2003</v>
      </c>
      <c r="Q4053">
        <v>0</v>
      </c>
      <c r="R4053">
        <v>58</v>
      </c>
      <c r="S4053">
        <v>-37</v>
      </c>
      <c r="T4053">
        <v>4</v>
      </c>
      <c r="U4053" t="b">
        <v>1</v>
      </c>
    </row>
    <row r="4054" spans="1:21" x14ac:dyDescent="0.25">
      <c r="A4054" t="s">
        <v>5481</v>
      </c>
      <c r="B4054" t="s">
        <v>5482</v>
      </c>
      <c r="C4054">
        <v>18</v>
      </c>
      <c r="D4054">
        <v>4</v>
      </c>
      <c r="E4054">
        <v>11</v>
      </c>
      <c r="F4054" s="1">
        <v>40651</v>
      </c>
      <c r="G4054" t="s">
        <v>4515</v>
      </c>
      <c r="H4054" t="s">
        <v>44</v>
      </c>
      <c r="I4054" t="s">
        <v>738</v>
      </c>
      <c r="J4054" t="s">
        <v>1907</v>
      </c>
      <c r="K4054" t="s">
        <v>47</v>
      </c>
      <c r="L4054" t="s">
        <v>70</v>
      </c>
      <c r="M4054" t="s">
        <v>27</v>
      </c>
      <c r="N4054" t="s">
        <v>56</v>
      </c>
      <c r="O4054" t="s">
        <v>81</v>
      </c>
      <c r="P4054" t="s">
        <v>2904</v>
      </c>
      <c r="Q4054">
        <v>0</v>
      </c>
      <c r="R4054">
        <v>312</v>
      </c>
      <c r="S4054">
        <v>12</v>
      </c>
      <c r="T4054">
        <v>12</v>
      </c>
      <c r="U4054" t="b">
        <v>0</v>
      </c>
    </row>
    <row r="4055" spans="1:21" x14ac:dyDescent="0.25">
      <c r="A4055" t="s">
        <v>5483</v>
      </c>
      <c r="B4055" t="s">
        <v>5482</v>
      </c>
      <c r="C4055">
        <v>18</v>
      </c>
      <c r="D4055">
        <v>4</v>
      </c>
      <c r="E4055">
        <v>11</v>
      </c>
      <c r="F4055" s="1">
        <v>40651</v>
      </c>
      <c r="G4055" t="s">
        <v>5484</v>
      </c>
      <c r="H4055" t="s">
        <v>33</v>
      </c>
      <c r="I4055" t="s">
        <v>347</v>
      </c>
      <c r="J4055" t="s">
        <v>347</v>
      </c>
      <c r="K4055" t="s">
        <v>36</v>
      </c>
      <c r="L4055" t="s">
        <v>70</v>
      </c>
      <c r="M4055" t="s">
        <v>38</v>
      </c>
      <c r="N4055" t="s">
        <v>28</v>
      </c>
      <c r="O4055" t="s">
        <v>39</v>
      </c>
      <c r="P4055" t="s">
        <v>3341</v>
      </c>
      <c r="Q4055">
        <v>0</v>
      </c>
      <c r="R4055">
        <v>31</v>
      </c>
      <c r="S4055">
        <v>1</v>
      </c>
      <c r="T4055">
        <v>5</v>
      </c>
      <c r="U4055" t="b">
        <v>1</v>
      </c>
    </row>
    <row r="4056" spans="1:21" x14ac:dyDescent="0.25">
      <c r="A4056" t="s">
        <v>5483</v>
      </c>
      <c r="B4056" t="s">
        <v>5482</v>
      </c>
      <c r="C4056">
        <v>18</v>
      </c>
      <c r="D4056">
        <v>4</v>
      </c>
      <c r="E4056">
        <v>11</v>
      </c>
      <c r="F4056" s="1">
        <v>40651</v>
      </c>
      <c r="G4056" t="s">
        <v>5484</v>
      </c>
      <c r="H4056" t="s">
        <v>33</v>
      </c>
      <c r="I4056" t="s">
        <v>347</v>
      </c>
      <c r="J4056" t="s">
        <v>347</v>
      </c>
      <c r="K4056" t="s">
        <v>36</v>
      </c>
      <c r="L4056" t="s">
        <v>70</v>
      </c>
      <c r="M4056" t="s">
        <v>38</v>
      </c>
      <c r="N4056" t="s">
        <v>28</v>
      </c>
      <c r="O4056" t="s">
        <v>227</v>
      </c>
      <c r="P4056" t="s">
        <v>498</v>
      </c>
      <c r="Q4056">
        <v>0</v>
      </c>
      <c r="R4056">
        <v>65</v>
      </c>
      <c r="S4056">
        <v>32</v>
      </c>
      <c r="T4056">
        <v>6</v>
      </c>
      <c r="U4056" t="b">
        <v>1</v>
      </c>
    </row>
    <row r="4057" spans="1:21" x14ac:dyDescent="0.25">
      <c r="A4057" t="s">
        <v>5483</v>
      </c>
      <c r="B4057" t="s">
        <v>5482</v>
      </c>
      <c r="C4057">
        <v>18</v>
      </c>
      <c r="D4057">
        <v>4</v>
      </c>
      <c r="E4057">
        <v>11</v>
      </c>
      <c r="F4057" s="1">
        <v>40651</v>
      </c>
      <c r="G4057" t="s">
        <v>5484</v>
      </c>
      <c r="H4057" t="s">
        <v>33</v>
      </c>
      <c r="I4057" t="s">
        <v>347</v>
      </c>
      <c r="J4057" t="s">
        <v>347</v>
      </c>
      <c r="K4057" t="s">
        <v>36</v>
      </c>
      <c r="L4057" t="s">
        <v>70</v>
      </c>
      <c r="M4057" t="s">
        <v>38</v>
      </c>
      <c r="N4057" t="s">
        <v>28</v>
      </c>
      <c r="O4057" t="s">
        <v>54</v>
      </c>
      <c r="P4057" t="s">
        <v>1498</v>
      </c>
      <c r="Q4057">
        <v>0</v>
      </c>
      <c r="R4057">
        <v>48</v>
      </c>
      <c r="S4057">
        <v>7</v>
      </c>
      <c r="T4057">
        <v>2</v>
      </c>
      <c r="U4057" t="b">
        <v>0</v>
      </c>
    </row>
    <row r="4058" spans="1:21" x14ac:dyDescent="0.25">
      <c r="A4058" t="s">
        <v>5483</v>
      </c>
      <c r="B4058" t="s">
        <v>5482</v>
      </c>
      <c r="C4058">
        <v>18</v>
      </c>
      <c r="D4058">
        <v>4</v>
      </c>
      <c r="E4058">
        <v>11</v>
      </c>
      <c r="F4058" s="1">
        <v>40651</v>
      </c>
      <c r="G4058" t="s">
        <v>5484</v>
      </c>
      <c r="H4058" t="s">
        <v>33</v>
      </c>
      <c r="I4058" t="s">
        <v>347</v>
      </c>
      <c r="J4058" t="s">
        <v>347</v>
      </c>
      <c r="K4058" t="s">
        <v>36</v>
      </c>
      <c r="L4058" t="s">
        <v>70</v>
      </c>
      <c r="M4058" t="s">
        <v>38</v>
      </c>
      <c r="N4058" t="s">
        <v>28</v>
      </c>
      <c r="O4058" t="s">
        <v>183</v>
      </c>
      <c r="P4058" t="s">
        <v>4338</v>
      </c>
      <c r="Q4058">
        <v>0</v>
      </c>
      <c r="R4058">
        <v>81</v>
      </c>
      <c r="S4058">
        <v>24</v>
      </c>
      <c r="T4058">
        <v>5</v>
      </c>
      <c r="U4058" t="b">
        <v>1</v>
      </c>
    </row>
    <row r="4059" spans="1:21" x14ac:dyDescent="0.25">
      <c r="A4059" t="s">
        <v>5485</v>
      </c>
      <c r="B4059" t="s">
        <v>5482</v>
      </c>
      <c r="C4059">
        <v>18</v>
      </c>
      <c r="D4059">
        <v>4</v>
      </c>
      <c r="E4059">
        <v>11</v>
      </c>
      <c r="F4059" s="1">
        <v>40651</v>
      </c>
      <c r="G4059" t="s">
        <v>737</v>
      </c>
      <c r="H4059" t="s">
        <v>61</v>
      </c>
      <c r="I4059" t="s">
        <v>108</v>
      </c>
      <c r="J4059" t="s">
        <v>5486</v>
      </c>
      <c r="K4059" t="s">
        <v>36</v>
      </c>
      <c r="L4059" t="s">
        <v>70</v>
      </c>
      <c r="M4059" t="s">
        <v>38</v>
      </c>
      <c r="N4059" t="s">
        <v>56</v>
      </c>
      <c r="O4059" t="s">
        <v>57</v>
      </c>
      <c r="P4059" t="s">
        <v>5031</v>
      </c>
      <c r="Q4059">
        <v>0</v>
      </c>
      <c r="R4059">
        <v>2017</v>
      </c>
      <c r="S4059">
        <v>0</v>
      </c>
      <c r="T4059">
        <v>9</v>
      </c>
      <c r="U4059" t="b">
        <v>1</v>
      </c>
    </row>
    <row r="4060" spans="1:21" x14ac:dyDescent="0.25">
      <c r="A4060" t="s">
        <v>5487</v>
      </c>
      <c r="B4060" t="s">
        <v>5488</v>
      </c>
      <c r="C4060">
        <v>18</v>
      </c>
      <c r="D4060">
        <v>4</v>
      </c>
      <c r="E4060">
        <v>13</v>
      </c>
      <c r="F4060" s="1">
        <v>41382</v>
      </c>
      <c r="G4060" t="s">
        <v>838</v>
      </c>
      <c r="H4060" t="s">
        <v>33</v>
      </c>
      <c r="I4060" t="s">
        <v>34</v>
      </c>
      <c r="J4060" t="s">
        <v>1134</v>
      </c>
      <c r="K4060" t="s">
        <v>36</v>
      </c>
      <c r="L4060" t="s">
        <v>37</v>
      </c>
      <c r="M4060" t="s">
        <v>38</v>
      </c>
      <c r="N4060" t="s">
        <v>28</v>
      </c>
      <c r="O4060" t="s">
        <v>183</v>
      </c>
      <c r="P4060" t="s">
        <v>2597</v>
      </c>
      <c r="Q4060">
        <v>0</v>
      </c>
      <c r="R4060">
        <v>84</v>
      </c>
      <c r="S4060">
        <v>34</v>
      </c>
      <c r="T4060">
        <v>3</v>
      </c>
      <c r="U4060" t="b">
        <v>0</v>
      </c>
    </row>
    <row r="4061" spans="1:21" x14ac:dyDescent="0.25">
      <c r="A4061" t="s">
        <v>5489</v>
      </c>
      <c r="B4061" t="s">
        <v>5490</v>
      </c>
      <c r="C4061">
        <v>18</v>
      </c>
      <c r="D4061">
        <v>4</v>
      </c>
      <c r="E4061">
        <v>14</v>
      </c>
      <c r="F4061" s="1">
        <v>41747</v>
      </c>
      <c r="G4061" t="s">
        <v>1982</v>
      </c>
      <c r="H4061" t="s">
        <v>61</v>
      </c>
      <c r="I4061" t="s">
        <v>108</v>
      </c>
      <c r="J4061" t="s">
        <v>2554</v>
      </c>
      <c r="K4061" t="s">
        <v>36</v>
      </c>
      <c r="L4061" t="s">
        <v>70</v>
      </c>
      <c r="M4061" t="s">
        <v>98</v>
      </c>
      <c r="N4061" t="s">
        <v>71</v>
      </c>
      <c r="O4061" t="s">
        <v>295</v>
      </c>
      <c r="P4061" t="s">
        <v>3731</v>
      </c>
      <c r="Q4061">
        <v>0</v>
      </c>
      <c r="R4061">
        <v>95</v>
      </c>
      <c r="S4061">
        <v>11</v>
      </c>
      <c r="T4061">
        <v>4</v>
      </c>
      <c r="U4061" t="b">
        <v>0</v>
      </c>
    </row>
    <row r="4062" spans="1:21" x14ac:dyDescent="0.25">
      <c r="A4062" t="s">
        <v>5489</v>
      </c>
      <c r="B4062" t="s">
        <v>5490</v>
      </c>
      <c r="C4062">
        <v>18</v>
      </c>
      <c r="D4062">
        <v>4</v>
      </c>
      <c r="E4062">
        <v>14</v>
      </c>
      <c r="F4062" s="1">
        <v>41747</v>
      </c>
      <c r="G4062" t="s">
        <v>1982</v>
      </c>
      <c r="H4062" t="s">
        <v>61</v>
      </c>
      <c r="I4062" t="s">
        <v>108</v>
      </c>
      <c r="J4062" t="s">
        <v>2554</v>
      </c>
      <c r="K4062" t="s">
        <v>36</v>
      </c>
      <c r="L4062" t="s">
        <v>70</v>
      </c>
      <c r="M4062" t="s">
        <v>98</v>
      </c>
      <c r="N4062" t="s">
        <v>28</v>
      </c>
      <c r="O4062" t="s">
        <v>54</v>
      </c>
      <c r="P4062" t="s">
        <v>2319</v>
      </c>
      <c r="Q4062">
        <v>0</v>
      </c>
      <c r="R4062">
        <v>128</v>
      </c>
      <c r="S4062">
        <v>4</v>
      </c>
      <c r="T4062">
        <v>3</v>
      </c>
      <c r="U4062" t="b">
        <v>0</v>
      </c>
    </row>
    <row r="4063" spans="1:21" x14ac:dyDescent="0.25">
      <c r="A4063" t="s">
        <v>5491</v>
      </c>
      <c r="B4063" t="s">
        <v>5492</v>
      </c>
      <c r="C4063">
        <v>19</v>
      </c>
      <c r="D4063">
        <v>4</v>
      </c>
      <c r="E4063">
        <v>11</v>
      </c>
      <c r="F4063" s="1">
        <v>40652</v>
      </c>
      <c r="G4063" t="s">
        <v>2417</v>
      </c>
      <c r="H4063" t="s">
        <v>61</v>
      </c>
      <c r="I4063" t="s">
        <v>115</v>
      </c>
      <c r="J4063" t="s">
        <v>5493</v>
      </c>
      <c r="K4063" t="s">
        <v>36</v>
      </c>
      <c r="L4063" t="s">
        <v>37</v>
      </c>
      <c r="M4063" t="s">
        <v>38</v>
      </c>
      <c r="N4063" t="s">
        <v>28</v>
      </c>
      <c r="O4063" t="s">
        <v>48</v>
      </c>
      <c r="P4063" t="s">
        <v>703</v>
      </c>
      <c r="Q4063">
        <v>0</v>
      </c>
      <c r="R4063">
        <v>83</v>
      </c>
      <c r="S4063">
        <v>12</v>
      </c>
      <c r="T4063">
        <v>3</v>
      </c>
      <c r="U4063" t="b">
        <v>1</v>
      </c>
    </row>
    <row r="4064" spans="1:21" x14ac:dyDescent="0.25">
      <c r="A4064" t="s">
        <v>5494</v>
      </c>
      <c r="B4064" t="s">
        <v>5492</v>
      </c>
      <c r="C4064">
        <v>19</v>
      </c>
      <c r="D4064">
        <v>4</v>
      </c>
      <c r="E4064">
        <v>11</v>
      </c>
      <c r="F4064" s="1">
        <v>40652</v>
      </c>
      <c r="G4064" t="s">
        <v>1500</v>
      </c>
      <c r="H4064" t="s">
        <v>61</v>
      </c>
      <c r="I4064" t="s">
        <v>308</v>
      </c>
      <c r="J4064" t="s">
        <v>403</v>
      </c>
      <c r="K4064" t="s">
        <v>36</v>
      </c>
      <c r="L4064" t="s">
        <v>37</v>
      </c>
      <c r="M4064" t="s">
        <v>27</v>
      </c>
      <c r="N4064" t="s">
        <v>28</v>
      </c>
      <c r="O4064" t="s">
        <v>39</v>
      </c>
      <c r="P4064" t="s">
        <v>756</v>
      </c>
      <c r="Q4064">
        <v>0</v>
      </c>
      <c r="R4064">
        <v>13</v>
      </c>
      <c r="S4064">
        <v>2</v>
      </c>
      <c r="T4064">
        <v>1</v>
      </c>
      <c r="U4064" t="b">
        <v>1</v>
      </c>
    </row>
    <row r="4065" spans="1:21" x14ac:dyDescent="0.25">
      <c r="A4065" t="s">
        <v>5495</v>
      </c>
      <c r="B4065" t="s">
        <v>5496</v>
      </c>
      <c r="C4065">
        <v>19</v>
      </c>
      <c r="D4065">
        <v>4</v>
      </c>
      <c r="E4065">
        <v>12</v>
      </c>
      <c r="F4065" s="1">
        <v>41018</v>
      </c>
      <c r="G4065" t="s">
        <v>643</v>
      </c>
      <c r="H4065" t="s">
        <v>44</v>
      </c>
      <c r="I4065" t="s">
        <v>738</v>
      </c>
      <c r="J4065" t="s">
        <v>739</v>
      </c>
      <c r="K4065" t="s">
        <v>47</v>
      </c>
      <c r="L4065" t="s">
        <v>37</v>
      </c>
      <c r="M4065" t="s">
        <v>27</v>
      </c>
      <c r="N4065" t="s">
        <v>28</v>
      </c>
      <c r="O4065" t="s">
        <v>48</v>
      </c>
      <c r="P4065" t="s">
        <v>3694</v>
      </c>
      <c r="Q4065">
        <v>0</v>
      </c>
      <c r="R4065">
        <v>124</v>
      </c>
      <c r="S4065">
        <v>40</v>
      </c>
      <c r="T4065">
        <v>5</v>
      </c>
      <c r="U4065" t="b">
        <v>1</v>
      </c>
    </row>
    <row r="4066" spans="1:21" x14ac:dyDescent="0.25">
      <c r="A4066" t="s">
        <v>5497</v>
      </c>
      <c r="B4066" t="s">
        <v>5496</v>
      </c>
      <c r="C4066">
        <v>19</v>
      </c>
      <c r="D4066">
        <v>4</v>
      </c>
      <c r="E4066">
        <v>12</v>
      </c>
      <c r="F4066" s="1">
        <v>41018</v>
      </c>
      <c r="G4066" t="s">
        <v>361</v>
      </c>
      <c r="H4066" t="s">
        <v>215</v>
      </c>
      <c r="I4066" t="s">
        <v>216</v>
      </c>
      <c r="J4066" t="s">
        <v>3045</v>
      </c>
      <c r="K4066" t="s">
        <v>36</v>
      </c>
      <c r="L4066" t="s">
        <v>37</v>
      </c>
      <c r="M4066" t="s">
        <v>27</v>
      </c>
      <c r="N4066" t="s">
        <v>28</v>
      </c>
      <c r="O4066" t="s">
        <v>183</v>
      </c>
      <c r="P4066" t="s">
        <v>1121</v>
      </c>
      <c r="Q4066">
        <v>0</v>
      </c>
      <c r="R4066">
        <v>308</v>
      </c>
      <c r="S4066">
        <v>68</v>
      </c>
      <c r="T4066">
        <v>7</v>
      </c>
      <c r="U4066" t="b">
        <v>1</v>
      </c>
    </row>
    <row r="4067" spans="1:21" x14ac:dyDescent="0.25">
      <c r="A4067" t="s">
        <v>5498</v>
      </c>
      <c r="B4067" t="s">
        <v>5499</v>
      </c>
      <c r="C4067">
        <v>19</v>
      </c>
      <c r="D4067">
        <v>4</v>
      </c>
      <c r="E4067">
        <v>13</v>
      </c>
      <c r="F4067" s="1">
        <v>41383</v>
      </c>
      <c r="G4067" t="s">
        <v>114</v>
      </c>
      <c r="H4067" t="s">
        <v>33</v>
      </c>
      <c r="I4067" t="s">
        <v>34</v>
      </c>
      <c r="J4067" t="s">
        <v>2650</v>
      </c>
      <c r="K4067" t="s">
        <v>36</v>
      </c>
      <c r="L4067" t="s">
        <v>70</v>
      </c>
      <c r="M4067" t="s">
        <v>98</v>
      </c>
      <c r="N4067" t="s">
        <v>28</v>
      </c>
      <c r="O4067" t="s">
        <v>39</v>
      </c>
      <c r="P4067" t="s">
        <v>413</v>
      </c>
      <c r="Q4067">
        <v>0</v>
      </c>
      <c r="R4067">
        <v>40</v>
      </c>
      <c r="S4067">
        <v>1</v>
      </c>
      <c r="T4067">
        <v>3</v>
      </c>
      <c r="U4067" t="b">
        <v>0</v>
      </c>
    </row>
    <row r="4068" spans="1:21" x14ac:dyDescent="0.25">
      <c r="A4068" t="s">
        <v>5500</v>
      </c>
      <c r="B4068" t="s">
        <v>5501</v>
      </c>
      <c r="C4068">
        <v>19</v>
      </c>
      <c r="D4068">
        <v>4</v>
      </c>
      <c r="E4068">
        <v>14</v>
      </c>
      <c r="F4068" s="1">
        <v>41748</v>
      </c>
      <c r="G4068" t="s">
        <v>5502</v>
      </c>
      <c r="H4068" t="s">
        <v>61</v>
      </c>
      <c r="I4068" t="s">
        <v>722</v>
      </c>
      <c r="J4068" t="s">
        <v>5503</v>
      </c>
      <c r="K4068" t="s">
        <v>36</v>
      </c>
      <c r="L4068" t="s">
        <v>37</v>
      </c>
      <c r="M4068" t="s">
        <v>268</v>
      </c>
      <c r="N4068" t="s">
        <v>28</v>
      </c>
      <c r="O4068" t="s">
        <v>151</v>
      </c>
      <c r="P4068" t="s">
        <v>5504</v>
      </c>
      <c r="Q4068">
        <v>0</v>
      </c>
      <c r="R4068">
        <v>117</v>
      </c>
      <c r="S4068">
        <v>57</v>
      </c>
      <c r="T4068">
        <v>7</v>
      </c>
      <c r="U4068" t="b">
        <v>1</v>
      </c>
    </row>
    <row r="4069" spans="1:21" x14ac:dyDescent="0.25">
      <c r="A4069" t="s">
        <v>5505</v>
      </c>
      <c r="B4069" t="s">
        <v>5501</v>
      </c>
      <c r="C4069">
        <v>19</v>
      </c>
      <c r="D4069">
        <v>4</v>
      </c>
      <c r="E4069">
        <v>14</v>
      </c>
      <c r="F4069" s="1">
        <v>41748</v>
      </c>
      <c r="G4069" t="s">
        <v>1791</v>
      </c>
      <c r="H4069" t="s">
        <v>320</v>
      </c>
      <c r="I4069" t="s">
        <v>321</v>
      </c>
      <c r="J4069" t="s">
        <v>321</v>
      </c>
      <c r="K4069" t="s">
        <v>36</v>
      </c>
      <c r="L4069" t="s">
        <v>37</v>
      </c>
      <c r="M4069" t="s">
        <v>98</v>
      </c>
      <c r="N4069" t="s">
        <v>71</v>
      </c>
      <c r="O4069" t="s">
        <v>74</v>
      </c>
      <c r="P4069" t="s">
        <v>1409</v>
      </c>
      <c r="Q4069">
        <v>0</v>
      </c>
      <c r="R4069">
        <v>316</v>
      </c>
      <c r="S4069">
        <v>104</v>
      </c>
      <c r="T4069">
        <v>7</v>
      </c>
      <c r="U4069" t="b">
        <v>1</v>
      </c>
    </row>
    <row r="4070" spans="1:21" x14ac:dyDescent="0.25">
      <c r="A4070" t="s">
        <v>5506</v>
      </c>
      <c r="B4070" t="s">
        <v>5501</v>
      </c>
      <c r="C4070">
        <v>19</v>
      </c>
      <c r="D4070">
        <v>4</v>
      </c>
      <c r="E4070">
        <v>14</v>
      </c>
      <c r="F4070" s="1">
        <v>41748</v>
      </c>
      <c r="G4070" t="s">
        <v>2404</v>
      </c>
      <c r="H4070" t="s">
        <v>23</v>
      </c>
      <c r="I4070" t="s">
        <v>1506</v>
      </c>
      <c r="J4070" t="s">
        <v>5507</v>
      </c>
      <c r="K4070" t="s">
        <v>25</v>
      </c>
      <c r="L4070" t="s">
        <v>70</v>
      </c>
      <c r="M4070" t="s">
        <v>98</v>
      </c>
      <c r="N4070" t="s">
        <v>71</v>
      </c>
      <c r="O4070" t="s">
        <v>72</v>
      </c>
      <c r="P4070" t="s">
        <v>1728</v>
      </c>
      <c r="Q4070">
        <v>1</v>
      </c>
      <c r="R4070">
        <v>171</v>
      </c>
      <c r="S4070">
        <v>-140</v>
      </c>
      <c r="T4070">
        <v>2</v>
      </c>
      <c r="U4070" t="b">
        <v>0</v>
      </c>
    </row>
    <row r="4071" spans="1:21" x14ac:dyDescent="0.25">
      <c r="A4071" t="s">
        <v>5505</v>
      </c>
      <c r="B4071" t="s">
        <v>5501</v>
      </c>
      <c r="C4071">
        <v>19</v>
      </c>
      <c r="D4071">
        <v>4</v>
      </c>
      <c r="E4071">
        <v>14</v>
      </c>
      <c r="F4071" s="1">
        <v>41748</v>
      </c>
      <c r="G4071" t="s">
        <v>1791</v>
      </c>
      <c r="H4071" t="s">
        <v>320</v>
      </c>
      <c r="I4071" t="s">
        <v>321</v>
      </c>
      <c r="J4071" t="s">
        <v>321</v>
      </c>
      <c r="K4071" t="s">
        <v>36</v>
      </c>
      <c r="L4071" t="s">
        <v>37</v>
      </c>
      <c r="M4071" t="s">
        <v>98</v>
      </c>
      <c r="N4071" t="s">
        <v>28</v>
      </c>
      <c r="O4071" t="s">
        <v>183</v>
      </c>
      <c r="P4071" t="s">
        <v>243</v>
      </c>
      <c r="Q4071">
        <v>0</v>
      </c>
      <c r="R4071">
        <v>113</v>
      </c>
      <c r="S4071">
        <v>54</v>
      </c>
      <c r="T4071">
        <v>3</v>
      </c>
      <c r="U4071" t="b">
        <v>0</v>
      </c>
    </row>
    <row r="4072" spans="1:21" x14ac:dyDescent="0.25">
      <c r="A4072" t="s">
        <v>5506</v>
      </c>
      <c r="B4072" t="s">
        <v>5501</v>
      </c>
      <c r="C4072">
        <v>19</v>
      </c>
      <c r="D4072">
        <v>4</v>
      </c>
      <c r="E4072">
        <v>14</v>
      </c>
      <c r="F4072" s="1">
        <v>41748</v>
      </c>
      <c r="G4072" t="s">
        <v>2404</v>
      </c>
      <c r="H4072" t="s">
        <v>23</v>
      </c>
      <c r="I4072" t="s">
        <v>1506</v>
      </c>
      <c r="J4072" t="s">
        <v>5507</v>
      </c>
      <c r="K4072" t="s">
        <v>25</v>
      </c>
      <c r="L4072" t="s">
        <v>70</v>
      </c>
      <c r="M4072" t="s">
        <v>98</v>
      </c>
      <c r="N4072" t="s">
        <v>28</v>
      </c>
      <c r="O4072" t="s">
        <v>151</v>
      </c>
      <c r="P4072" t="s">
        <v>2158</v>
      </c>
      <c r="Q4072">
        <v>1</v>
      </c>
      <c r="R4072">
        <v>34</v>
      </c>
      <c r="S4072">
        <v>-12</v>
      </c>
      <c r="T4072">
        <v>5</v>
      </c>
      <c r="U4072" t="b">
        <v>1</v>
      </c>
    </row>
    <row r="4073" spans="1:21" x14ac:dyDescent="0.25">
      <c r="A4073" t="s">
        <v>5505</v>
      </c>
      <c r="B4073" t="s">
        <v>5501</v>
      </c>
      <c r="C4073">
        <v>19</v>
      </c>
      <c r="D4073">
        <v>4</v>
      </c>
      <c r="E4073">
        <v>14</v>
      </c>
      <c r="F4073" s="1">
        <v>41748</v>
      </c>
      <c r="G4073" t="s">
        <v>1791</v>
      </c>
      <c r="H4073" t="s">
        <v>320</v>
      </c>
      <c r="I4073" t="s">
        <v>321</v>
      </c>
      <c r="J4073" t="s">
        <v>321</v>
      </c>
      <c r="K4073" t="s">
        <v>36</v>
      </c>
      <c r="L4073" t="s">
        <v>37</v>
      </c>
      <c r="M4073" t="s">
        <v>98</v>
      </c>
      <c r="N4073" t="s">
        <v>56</v>
      </c>
      <c r="O4073" t="s">
        <v>81</v>
      </c>
      <c r="P4073" t="s">
        <v>2178</v>
      </c>
      <c r="Q4073">
        <v>0</v>
      </c>
      <c r="R4073">
        <v>82</v>
      </c>
      <c r="S4073">
        <v>7</v>
      </c>
      <c r="T4073">
        <v>1</v>
      </c>
      <c r="U4073" t="b">
        <v>1</v>
      </c>
    </row>
    <row r="4074" spans="1:21" x14ac:dyDescent="0.25">
      <c r="A4074" t="s">
        <v>5508</v>
      </c>
      <c r="B4074" t="s">
        <v>5501</v>
      </c>
      <c r="C4074">
        <v>19</v>
      </c>
      <c r="D4074">
        <v>4</v>
      </c>
      <c r="E4074">
        <v>14</v>
      </c>
      <c r="F4074" s="1">
        <v>41748</v>
      </c>
      <c r="G4074" t="s">
        <v>1341</v>
      </c>
      <c r="H4074" t="s">
        <v>33</v>
      </c>
      <c r="I4074" t="s">
        <v>347</v>
      </c>
      <c r="J4074" t="s">
        <v>347</v>
      </c>
      <c r="K4074" t="s">
        <v>36</v>
      </c>
      <c r="L4074" t="s">
        <v>37</v>
      </c>
      <c r="M4074" t="s">
        <v>38</v>
      </c>
      <c r="N4074" t="s">
        <v>71</v>
      </c>
      <c r="O4074" t="s">
        <v>74</v>
      </c>
      <c r="P4074" t="s">
        <v>3201</v>
      </c>
      <c r="Q4074">
        <v>0</v>
      </c>
      <c r="R4074">
        <v>269</v>
      </c>
      <c r="S4074">
        <v>33</v>
      </c>
      <c r="T4074">
        <v>5</v>
      </c>
      <c r="U4074" t="b">
        <v>0</v>
      </c>
    </row>
    <row r="4075" spans="1:21" x14ac:dyDescent="0.25">
      <c r="A4075" t="s">
        <v>5508</v>
      </c>
      <c r="B4075" t="s">
        <v>5501</v>
      </c>
      <c r="C4075">
        <v>19</v>
      </c>
      <c r="D4075">
        <v>4</v>
      </c>
      <c r="E4075">
        <v>14</v>
      </c>
      <c r="F4075" s="1">
        <v>41748</v>
      </c>
      <c r="G4075" t="s">
        <v>1341</v>
      </c>
      <c r="H4075" t="s">
        <v>33</v>
      </c>
      <c r="I4075" t="s">
        <v>347</v>
      </c>
      <c r="J4075" t="s">
        <v>347</v>
      </c>
      <c r="K4075" t="s">
        <v>36</v>
      </c>
      <c r="L4075" t="s">
        <v>37</v>
      </c>
      <c r="M4075" t="s">
        <v>38</v>
      </c>
      <c r="N4075" t="s">
        <v>28</v>
      </c>
      <c r="O4075" t="s">
        <v>227</v>
      </c>
      <c r="P4075" t="s">
        <v>1617</v>
      </c>
      <c r="Q4075">
        <v>0</v>
      </c>
      <c r="R4075">
        <v>24</v>
      </c>
      <c r="S4075">
        <v>8</v>
      </c>
      <c r="T4075">
        <v>2</v>
      </c>
      <c r="U4075" t="b">
        <v>0</v>
      </c>
    </row>
    <row r="4076" spans="1:21" x14ac:dyDescent="0.25">
      <c r="A4076" t="s">
        <v>5509</v>
      </c>
      <c r="B4076" t="s">
        <v>5501</v>
      </c>
      <c r="C4076">
        <v>19</v>
      </c>
      <c r="D4076">
        <v>4</v>
      </c>
      <c r="E4076">
        <v>14</v>
      </c>
      <c r="F4076" s="1">
        <v>41748</v>
      </c>
      <c r="G4076" t="s">
        <v>2591</v>
      </c>
      <c r="H4076" t="s">
        <v>61</v>
      </c>
      <c r="I4076" t="s">
        <v>173</v>
      </c>
      <c r="J4076" t="s">
        <v>5510</v>
      </c>
      <c r="K4076" t="s">
        <v>36</v>
      </c>
      <c r="L4076" t="s">
        <v>26</v>
      </c>
      <c r="M4076" t="s">
        <v>38</v>
      </c>
      <c r="N4076" t="s">
        <v>28</v>
      </c>
      <c r="O4076" t="s">
        <v>39</v>
      </c>
      <c r="P4076" t="s">
        <v>1572</v>
      </c>
      <c r="Q4076">
        <v>0</v>
      </c>
      <c r="R4076">
        <v>30</v>
      </c>
      <c r="S4076">
        <v>4</v>
      </c>
      <c r="T4076">
        <v>2</v>
      </c>
      <c r="U4076" t="b">
        <v>1</v>
      </c>
    </row>
    <row r="4077" spans="1:21" x14ac:dyDescent="0.25">
      <c r="A4077" t="s">
        <v>5511</v>
      </c>
      <c r="B4077" t="s">
        <v>5512</v>
      </c>
      <c r="C4077">
        <v>20</v>
      </c>
      <c r="D4077">
        <v>4</v>
      </c>
      <c r="E4077">
        <v>11</v>
      </c>
      <c r="F4077" s="1">
        <v>40653</v>
      </c>
      <c r="G4077" t="s">
        <v>1528</v>
      </c>
      <c r="H4077" t="s">
        <v>33</v>
      </c>
      <c r="I4077" t="s">
        <v>1284</v>
      </c>
      <c r="J4077" t="s">
        <v>5513</v>
      </c>
      <c r="K4077" t="s">
        <v>36</v>
      </c>
      <c r="L4077" t="s">
        <v>37</v>
      </c>
      <c r="M4077" t="s">
        <v>38</v>
      </c>
      <c r="N4077" t="s">
        <v>28</v>
      </c>
      <c r="O4077" t="s">
        <v>54</v>
      </c>
      <c r="P4077" t="s">
        <v>786</v>
      </c>
      <c r="Q4077">
        <v>0</v>
      </c>
      <c r="R4077">
        <v>360</v>
      </c>
      <c r="S4077">
        <v>32</v>
      </c>
      <c r="T4077">
        <v>3</v>
      </c>
      <c r="U4077" t="b">
        <v>1</v>
      </c>
    </row>
    <row r="4078" spans="1:21" x14ac:dyDescent="0.25">
      <c r="A4078" t="s">
        <v>5514</v>
      </c>
      <c r="B4078" t="s">
        <v>5512</v>
      </c>
      <c r="C4078">
        <v>20</v>
      </c>
      <c r="D4078">
        <v>4</v>
      </c>
      <c r="E4078">
        <v>11</v>
      </c>
      <c r="F4078" s="1">
        <v>40653</v>
      </c>
      <c r="G4078" t="s">
        <v>415</v>
      </c>
      <c r="H4078" t="s">
        <v>67</v>
      </c>
      <c r="I4078" t="s">
        <v>68</v>
      </c>
      <c r="J4078" t="s">
        <v>4718</v>
      </c>
      <c r="K4078" t="s">
        <v>25</v>
      </c>
      <c r="L4078" t="s">
        <v>37</v>
      </c>
      <c r="M4078" t="s">
        <v>38</v>
      </c>
      <c r="N4078" t="s">
        <v>28</v>
      </c>
      <c r="O4078" t="s">
        <v>48</v>
      </c>
      <c r="P4078" t="s">
        <v>1014</v>
      </c>
      <c r="Q4078">
        <v>0</v>
      </c>
      <c r="R4078">
        <v>66</v>
      </c>
      <c r="S4078">
        <v>12</v>
      </c>
      <c r="T4078">
        <v>3</v>
      </c>
      <c r="U4078" t="b">
        <v>0</v>
      </c>
    </row>
    <row r="4079" spans="1:21" x14ac:dyDescent="0.25">
      <c r="A4079" t="s">
        <v>5514</v>
      </c>
      <c r="B4079" t="s">
        <v>5512</v>
      </c>
      <c r="C4079">
        <v>20</v>
      </c>
      <c r="D4079">
        <v>4</v>
      </c>
      <c r="E4079">
        <v>11</v>
      </c>
      <c r="F4079" s="1">
        <v>40653</v>
      </c>
      <c r="G4079" t="s">
        <v>415</v>
      </c>
      <c r="H4079" t="s">
        <v>67</v>
      </c>
      <c r="I4079" t="s">
        <v>68</v>
      </c>
      <c r="J4079" t="s">
        <v>4718</v>
      </c>
      <c r="K4079" t="s">
        <v>25</v>
      </c>
      <c r="L4079" t="s">
        <v>37</v>
      </c>
      <c r="M4079" t="s">
        <v>38</v>
      </c>
      <c r="N4079" t="s">
        <v>28</v>
      </c>
      <c r="O4079" t="s">
        <v>227</v>
      </c>
      <c r="P4079" t="s">
        <v>4474</v>
      </c>
      <c r="Q4079">
        <v>0</v>
      </c>
      <c r="R4079">
        <v>26</v>
      </c>
      <c r="S4079">
        <v>12</v>
      </c>
      <c r="T4079">
        <v>3</v>
      </c>
      <c r="U4079" t="b">
        <v>1</v>
      </c>
    </row>
    <row r="4080" spans="1:21" x14ac:dyDescent="0.25">
      <c r="A4080" t="s">
        <v>5514</v>
      </c>
      <c r="B4080" t="s">
        <v>5512</v>
      </c>
      <c r="C4080">
        <v>20</v>
      </c>
      <c r="D4080">
        <v>4</v>
      </c>
      <c r="E4080">
        <v>11</v>
      </c>
      <c r="F4080" s="1">
        <v>40653</v>
      </c>
      <c r="G4080" t="s">
        <v>415</v>
      </c>
      <c r="H4080" t="s">
        <v>67</v>
      </c>
      <c r="I4080" t="s">
        <v>68</v>
      </c>
      <c r="J4080" t="s">
        <v>4718</v>
      </c>
      <c r="K4080" t="s">
        <v>25</v>
      </c>
      <c r="L4080" t="s">
        <v>37</v>
      </c>
      <c r="M4080" t="s">
        <v>38</v>
      </c>
      <c r="N4080" t="s">
        <v>28</v>
      </c>
      <c r="O4080" t="s">
        <v>29</v>
      </c>
      <c r="P4080" t="s">
        <v>5515</v>
      </c>
      <c r="Q4080">
        <v>0</v>
      </c>
      <c r="R4080">
        <v>186</v>
      </c>
      <c r="S4080">
        <v>89</v>
      </c>
      <c r="T4080">
        <v>4</v>
      </c>
      <c r="U4080" t="b">
        <v>1</v>
      </c>
    </row>
    <row r="4081" spans="1:21" x14ac:dyDescent="0.25">
      <c r="A4081" t="s">
        <v>5514</v>
      </c>
      <c r="B4081" t="s">
        <v>5512</v>
      </c>
      <c r="C4081">
        <v>20</v>
      </c>
      <c r="D4081">
        <v>4</v>
      </c>
      <c r="E4081">
        <v>11</v>
      </c>
      <c r="F4081" s="1">
        <v>40653</v>
      </c>
      <c r="G4081" t="s">
        <v>415</v>
      </c>
      <c r="H4081" t="s">
        <v>67</v>
      </c>
      <c r="I4081" t="s">
        <v>68</v>
      </c>
      <c r="J4081" t="s">
        <v>4718</v>
      </c>
      <c r="K4081" t="s">
        <v>25</v>
      </c>
      <c r="L4081" t="s">
        <v>37</v>
      </c>
      <c r="M4081" t="s">
        <v>38</v>
      </c>
      <c r="N4081" t="s">
        <v>56</v>
      </c>
      <c r="O4081" t="s">
        <v>104</v>
      </c>
      <c r="P4081" t="s">
        <v>5516</v>
      </c>
      <c r="Q4081">
        <v>0</v>
      </c>
      <c r="R4081">
        <v>693</v>
      </c>
      <c r="S4081">
        <v>229</v>
      </c>
      <c r="T4081">
        <v>5</v>
      </c>
      <c r="U4081" t="b">
        <v>1</v>
      </c>
    </row>
    <row r="4082" spans="1:21" x14ac:dyDescent="0.25">
      <c r="A4082" t="s">
        <v>5517</v>
      </c>
      <c r="B4082" t="s">
        <v>5512</v>
      </c>
      <c r="C4082">
        <v>20</v>
      </c>
      <c r="D4082">
        <v>4</v>
      </c>
      <c r="E4082">
        <v>11</v>
      </c>
      <c r="F4082" s="1">
        <v>40653</v>
      </c>
      <c r="G4082" t="s">
        <v>338</v>
      </c>
      <c r="H4082" t="s">
        <v>126</v>
      </c>
      <c r="I4082" t="s">
        <v>304</v>
      </c>
      <c r="J4082" t="s">
        <v>304</v>
      </c>
      <c r="K4082" t="s">
        <v>25</v>
      </c>
      <c r="L4082" t="s">
        <v>37</v>
      </c>
      <c r="M4082" t="s">
        <v>38</v>
      </c>
      <c r="N4082" t="s">
        <v>56</v>
      </c>
      <c r="O4082" t="s">
        <v>104</v>
      </c>
      <c r="P4082" t="s">
        <v>1412</v>
      </c>
      <c r="Q4082">
        <v>1</v>
      </c>
      <c r="R4082">
        <v>238</v>
      </c>
      <c r="S4082">
        <v>0</v>
      </c>
      <c r="T4082">
        <v>7</v>
      </c>
      <c r="U4082" t="b">
        <v>0</v>
      </c>
    </row>
    <row r="4083" spans="1:21" x14ac:dyDescent="0.25">
      <c r="A4083" t="s">
        <v>5518</v>
      </c>
      <c r="B4083" t="s">
        <v>5519</v>
      </c>
      <c r="C4083">
        <v>20</v>
      </c>
      <c r="D4083">
        <v>4</v>
      </c>
      <c r="E4083">
        <v>12</v>
      </c>
      <c r="F4083" s="1">
        <v>41019</v>
      </c>
      <c r="G4083" t="s">
        <v>1315</v>
      </c>
      <c r="H4083" t="s">
        <v>120</v>
      </c>
      <c r="I4083" t="s">
        <v>901</v>
      </c>
      <c r="J4083" t="s">
        <v>902</v>
      </c>
      <c r="K4083" t="s">
        <v>47</v>
      </c>
      <c r="L4083" t="s">
        <v>70</v>
      </c>
      <c r="M4083" t="s">
        <v>38</v>
      </c>
      <c r="N4083" t="s">
        <v>56</v>
      </c>
      <c r="O4083" t="s">
        <v>185</v>
      </c>
      <c r="P4083" t="s">
        <v>4147</v>
      </c>
      <c r="Q4083">
        <v>0</v>
      </c>
      <c r="R4083">
        <v>377</v>
      </c>
      <c r="S4083">
        <v>83</v>
      </c>
      <c r="T4083">
        <v>3</v>
      </c>
      <c r="U4083" t="b">
        <v>0</v>
      </c>
    </row>
    <row r="4084" spans="1:21" x14ac:dyDescent="0.25">
      <c r="A4084" t="s">
        <v>5520</v>
      </c>
      <c r="B4084" t="s">
        <v>5519</v>
      </c>
      <c r="C4084">
        <v>20</v>
      </c>
      <c r="D4084">
        <v>4</v>
      </c>
      <c r="E4084">
        <v>12</v>
      </c>
      <c r="F4084" s="1">
        <v>41019</v>
      </c>
      <c r="G4084" t="s">
        <v>3298</v>
      </c>
      <c r="H4084" t="s">
        <v>120</v>
      </c>
      <c r="I4084" t="s">
        <v>121</v>
      </c>
      <c r="J4084" t="s">
        <v>122</v>
      </c>
      <c r="K4084" t="s">
        <v>47</v>
      </c>
      <c r="L4084" t="s">
        <v>70</v>
      </c>
      <c r="M4084" t="s">
        <v>98</v>
      </c>
      <c r="N4084" t="s">
        <v>71</v>
      </c>
      <c r="O4084" t="s">
        <v>72</v>
      </c>
      <c r="P4084" t="s">
        <v>5521</v>
      </c>
      <c r="Q4084">
        <v>0</v>
      </c>
      <c r="R4084">
        <v>1087</v>
      </c>
      <c r="S4084">
        <v>120</v>
      </c>
      <c r="T4084">
        <v>3</v>
      </c>
      <c r="U4084" t="b">
        <v>0</v>
      </c>
    </row>
    <row r="4085" spans="1:21" x14ac:dyDescent="0.25">
      <c r="A4085" t="s">
        <v>5522</v>
      </c>
      <c r="B4085" t="s">
        <v>5519</v>
      </c>
      <c r="C4085">
        <v>20</v>
      </c>
      <c r="D4085">
        <v>4</v>
      </c>
      <c r="E4085">
        <v>12</v>
      </c>
      <c r="F4085" s="1">
        <v>41019</v>
      </c>
      <c r="G4085" t="s">
        <v>2363</v>
      </c>
      <c r="H4085" t="s">
        <v>44</v>
      </c>
      <c r="I4085" t="s">
        <v>434</v>
      </c>
      <c r="J4085" t="s">
        <v>2088</v>
      </c>
      <c r="K4085" t="s">
        <v>47</v>
      </c>
      <c r="L4085" t="s">
        <v>70</v>
      </c>
      <c r="M4085" t="s">
        <v>27</v>
      </c>
      <c r="N4085" t="s">
        <v>28</v>
      </c>
      <c r="O4085" t="s">
        <v>183</v>
      </c>
      <c r="P4085" t="s">
        <v>2545</v>
      </c>
      <c r="Q4085">
        <v>0</v>
      </c>
      <c r="R4085">
        <v>63</v>
      </c>
      <c r="S4085">
        <v>14</v>
      </c>
      <c r="T4085">
        <v>2</v>
      </c>
      <c r="U4085" t="b">
        <v>0</v>
      </c>
    </row>
    <row r="4086" spans="1:21" x14ac:dyDescent="0.25">
      <c r="A4086" t="s">
        <v>5523</v>
      </c>
      <c r="B4086" t="s">
        <v>5524</v>
      </c>
      <c r="C4086">
        <v>20</v>
      </c>
      <c r="D4086">
        <v>4</v>
      </c>
      <c r="E4086">
        <v>13</v>
      </c>
      <c r="F4086" s="1">
        <v>41384</v>
      </c>
      <c r="G4086" t="s">
        <v>1308</v>
      </c>
      <c r="H4086" t="s">
        <v>61</v>
      </c>
      <c r="I4086" t="s">
        <v>173</v>
      </c>
      <c r="J4086" t="s">
        <v>5525</v>
      </c>
      <c r="K4086" t="s">
        <v>36</v>
      </c>
      <c r="L4086" t="s">
        <v>26</v>
      </c>
      <c r="M4086" t="s">
        <v>268</v>
      </c>
      <c r="N4086" t="s">
        <v>71</v>
      </c>
      <c r="O4086" t="s">
        <v>74</v>
      </c>
      <c r="P4086" t="s">
        <v>1900</v>
      </c>
      <c r="Q4086">
        <v>0</v>
      </c>
      <c r="R4086">
        <v>130</v>
      </c>
      <c r="S4086">
        <v>16</v>
      </c>
      <c r="T4086">
        <v>2</v>
      </c>
      <c r="U4086" t="b">
        <v>1</v>
      </c>
    </row>
    <row r="4087" spans="1:21" x14ac:dyDescent="0.25">
      <c r="A4087" t="s">
        <v>5523</v>
      </c>
      <c r="B4087" t="s">
        <v>5524</v>
      </c>
      <c r="C4087">
        <v>20</v>
      </c>
      <c r="D4087">
        <v>4</v>
      </c>
      <c r="E4087">
        <v>13</v>
      </c>
      <c r="F4087" s="1">
        <v>41384</v>
      </c>
      <c r="G4087" t="s">
        <v>1308</v>
      </c>
      <c r="H4087" t="s">
        <v>61</v>
      </c>
      <c r="I4087" t="s">
        <v>173</v>
      </c>
      <c r="J4087" t="s">
        <v>5525</v>
      </c>
      <c r="K4087" t="s">
        <v>36</v>
      </c>
      <c r="L4087" t="s">
        <v>26</v>
      </c>
      <c r="M4087" t="s">
        <v>268</v>
      </c>
      <c r="N4087" t="s">
        <v>28</v>
      </c>
      <c r="O4087" t="s">
        <v>29</v>
      </c>
      <c r="P4087" t="s">
        <v>3614</v>
      </c>
      <c r="Q4087">
        <v>0</v>
      </c>
      <c r="R4087">
        <v>141</v>
      </c>
      <c r="S4087">
        <v>28</v>
      </c>
      <c r="T4087">
        <v>8</v>
      </c>
      <c r="U4087" t="b">
        <v>0</v>
      </c>
    </row>
    <row r="4088" spans="1:21" x14ac:dyDescent="0.25">
      <c r="A4088" t="s">
        <v>5523</v>
      </c>
      <c r="B4088" t="s">
        <v>5524</v>
      </c>
      <c r="C4088">
        <v>20</v>
      </c>
      <c r="D4088">
        <v>4</v>
      </c>
      <c r="E4088">
        <v>13</v>
      </c>
      <c r="F4088" s="1">
        <v>41384</v>
      </c>
      <c r="G4088" t="s">
        <v>1308</v>
      </c>
      <c r="H4088" t="s">
        <v>61</v>
      </c>
      <c r="I4088" t="s">
        <v>173</v>
      </c>
      <c r="J4088" t="s">
        <v>5525</v>
      </c>
      <c r="K4088" t="s">
        <v>36</v>
      </c>
      <c r="L4088" t="s">
        <v>26</v>
      </c>
      <c r="M4088" t="s">
        <v>268</v>
      </c>
      <c r="N4088" t="s">
        <v>28</v>
      </c>
      <c r="O4088" t="s">
        <v>54</v>
      </c>
      <c r="P4088" t="s">
        <v>1053</v>
      </c>
      <c r="Q4088">
        <v>0</v>
      </c>
      <c r="R4088">
        <v>46</v>
      </c>
      <c r="S4088">
        <v>4</v>
      </c>
      <c r="T4088">
        <v>3</v>
      </c>
      <c r="U4088" t="b">
        <v>1</v>
      </c>
    </row>
    <row r="4089" spans="1:21" x14ac:dyDescent="0.25">
      <c r="A4089" t="s">
        <v>5523</v>
      </c>
      <c r="B4089" t="s">
        <v>5524</v>
      </c>
      <c r="C4089">
        <v>20</v>
      </c>
      <c r="D4089">
        <v>4</v>
      </c>
      <c r="E4089">
        <v>13</v>
      </c>
      <c r="F4089" s="1">
        <v>41384</v>
      </c>
      <c r="G4089" t="s">
        <v>1308</v>
      </c>
      <c r="H4089" t="s">
        <v>61</v>
      </c>
      <c r="I4089" t="s">
        <v>173</v>
      </c>
      <c r="J4089" t="s">
        <v>5525</v>
      </c>
      <c r="K4089" t="s">
        <v>36</v>
      </c>
      <c r="L4089" t="s">
        <v>26</v>
      </c>
      <c r="M4089" t="s">
        <v>268</v>
      </c>
      <c r="N4089" t="s">
        <v>28</v>
      </c>
      <c r="O4089" t="s">
        <v>54</v>
      </c>
      <c r="P4089" t="s">
        <v>205</v>
      </c>
      <c r="Q4089">
        <v>0</v>
      </c>
      <c r="R4089">
        <v>372</v>
      </c>
      <c r="S4089">
        <v>144</v>
      </c>
      <c r="T4089">
        <v>2</v>
      </c>
      <c r="U4089" t="b">
        <v>1</v>
      </c>
    </row>
    <row r="4090" spans="1:21" x14ac:dyDescent="0.25">
      <c r="A4090" t="s">
        <v>5523</v>
      </c>
      <c r="B4090" t="s">
        <v>5524</v>
      </c>
      <c r="C4090">
        <v>20</v>
      </c>
      <c r="D4090">
        <v>4</v>
      </c>
      <c r="E4090">
        <v>13</v>
      </c>
      <c r="F4090" s="1">
        <v>41384</v>
      </c>
      <c r="G4090" t="s">
        <v>1308</v>
      </c>
      <c r="H4090" t="s">
        <v>61</v>
      </c>
      <c r="I4090" t="s">
        <v>173</v>
      </c>
      <c r="J4090" t="s">
        <v>5525</v>
      </c>
      <c r="K4090" t="s">
        <v>36</v>
      </c>
      <c r="L4090" t="s">
        <v>26</v>
      </c>
      <c r="M4090" t="s">
        <v>268</v>
      </c>
      <c r="N4090" t="s">
        <v>56</v>
      </c>
      <c r="O4090" t="s">
        <v>57</v>
      </c>
      <c r="P4090" t="s">
        <v>3866</v>
      </c>
      <c r="Q4090">
        <v>0</v>
      </c>
      <c r="R4090">
        <v>510</v>
      </c>
      <c r="S4090">
        <v>-24</v>
      </c>
      <c r="T4090">
        <v>2</v>
      </c>
      <c r="U4090" t="b">
        <v>1</v>
      </c>
    </row>
    <row r="4091" spans="1:21" x14ac:dyDescent="0.25">
      <c r="A4091" t="s">
        <v>5526</v>
      </c>
      <c r="B4091" t="s">
        <v>5524</v>
      </c>
      <c r="C4091">
        <v>20</v>
      </c>
      <c r="D4091">
        <v>4</v>
      </c>
      <c r="E4091">
        <v>13</v>
      </c>
      <c r="F4091" s="1">
        <v>41384</v>
      </c>
      <c r="G4091" t="s">
        <v>546</v>
      </c>
      <c r="H4091" t="s">
        <v>67</v>
      </c>
      <c r="I4091" t="s">
        <v>496</v>
      </c>
      <c r="J4091" t="s">
        <v>4631</v>
      </c>
      <c r="K4091" t="s">
        <v>25</v>
      </c>
      <c r="L4091" t="s">
        <v>26</v>
      </c>
      <c r="M4091" t="s">
        <v>38</v>
      </c>
      <c r="N4091" t="s">
        <v>28</v>
      </c>
      <c r="O4091" t="s">
        <v>48</v>
      </c>
      <c r="P4091" t="s">
        <v>601</v>
      </c>
      <c r="Q4091">
        <v>0</v>
      </c>
      <c r="R4091">
        <v>54</v>
      </c>
      <c r="S4091">
        <v>4</v>
      </c>
      <c r="T4091">
        <v>3</v>
      </c>
      <c r="U4091" t="b">
        <v>1</v>
      </c>
    </row>
    <row r="4092" spans="1:21" x14ac:dyDescent="0.25">
      <c r="A4092" t="s">
        <v>5527</v>
      </c>
      <c r="B4092" t="s">
        <v>5528</v>
      </c>
      <c r="C4092">
        <v>20</v>
      </c>
      <c r="D4092">
        <v>4</v>
      </c>
      <c r="E4092">
        <v>14</v>
      </c>
      <c r="F4092" s="1">
        <v>41749</v>
      </c>
      <c r="G4092" t="s">
        <v>1272</v>
      </c>
      <c r="H4092" t="s">
        <v>61</v>
      </c>
      <c r="I4092" t="s">
        <v>308</v>
      </c>
      <c r="J4092" t="s">
        <v>5529</v>
      </c>
      <c r="K4092" t="s">
        <v>36</v>
      </c>
      <c r="L4092" t="s">
        <v>70</v>
      </c>
      <c r="M4092" t="s">
        <v>38</v>
      </c>
      <c r="N4092" t="s">
        <v>56</v>
      </c>
      <c r="O4092" t="s">
        <v>81</v>
      </c>
      <c r="P4092" t="s">
        <v>2976</v>
      </c>
      <c r="Q4092">
        <v>0</v>
      </c>
      <c r="R4092">
        <v>115</v>
      </c>
      <c r="S4092">
        <v>25</v>
      </c>
      <c r="T4092">
        <v>1</v>
      </c>
      <c r="U4092" t="b">
        <v>0</v>
      </c>
    </row>
    <row r="4093" spans="1:21" x14ac:dyDescent="0.25">
      <c r="A4093" t="s">
        <v>5527</v>
      </c>
      <c r="B4093" t="s">
        <v>5528</v>
      </c>
      <c r="C4093">
        <v>20</v>
      </c>
      <c r="D4093">
        <v>4</v>
      </c>
      <c r="E4093">
        <v>14</v>
      </c>
      <c r="F4093" s="1">
        <v>41749</v>
      </c>
      <c r="G4093" t="s">
        <v>1272</v>
      </c>
      <c r="H4093" t="s">
        <v>61</v>
      </c>
      <c r="I4093" t="s">
        <v>308</v>
      </c>
      <c r="J4093" t="s">
        <v>5529</v>
      </c>
      <c r="K4093" t="s">
        <v>36</v>
      </c>
      <c r="L4093" t="s">
        <v>70</v>
      </c>
      <c r="M4093" t="s">
        <v>38</v>
      </c>
      <c r="N4093" t="s">
        <v>56</v>
      </c>
      <c r="O4093" t="s">
        <v>185</v>
      </c>
      <c r="P4093" t="s">
        <v>1002</v>
      </c>
      <c r="Q4093">
        <v>0</v>
      </c>
      <c r="R4093">
        <v>668</v>
      </c>
      <c r="S4093">
        <v>-31</v>
      </c>
      <c r="T4093">
        <v>3</v>
      </c>
      <c r="U4093" t="b">
        <v>1</v>
      </c>
    </row>
    <row r="4094" spans="1:21" x14ac:dyDescent="0.25">
      <c r="A4094" t="s">
        <v>5530</v>
      </c>
      <c r="B4094" t="s">
        <v>5531</v>
      </c>
      <c r="C4094">
        <v>21</v>
      </c>
      <c r="D4094">
        <v>4</v>
      </c>
      <c r="E4094">
        <v>11</v>
      </c>
      <c r="F4094" s="1">
        <v>40654</v>
      </c>
      <c r="G4094" t="s">
        <v>5103</v>
      </c>
      <c r="H4094" t="s">
        <v>120</v>
      </c>
      <c r="I4094" t="s">
        <v>209</v>
      </c>
      <c r="J4094" t="s">
        <v>2307</v>
      </c>
      <c r="K4094" t="s">
        <v>47</v>
      </c>
      <c r="L4094" t="s">
        <v>37</v>
      </c>
      <c r="M4094" t="s">
        <v>38</v>
      </c>
      <c r="N4094" t="s">
        <v>28</v>
      </c>
      <c r="O4094" t="s">
        <v>39</v>
      </c>
      <c r="P4094" t="s">
        <v>4248</v>
      </c>
      <c r="Q4094">
        <v>0</v>
      </c>
      <c r="R4094">
        <v>39</v>
      </c>
      <c r="S4094">
        <v>10</v>
      </c>
      <c r="T4094">
        <v>6</v>
      </c>
      <c r="U4094" t="b">
        <v>1</v>
      </c>
    </row>
    <row r="4095" spans="1:21" x14ac:dyDescent="0.25">
      <c r="A4095" t="s">
        <v>5530</v>
      </c>
      <c r="B4095" t="s">
        <v>5531</v>
      </c>
      <c r="C4095">
        <v>21</v>
      </c>
      <c r="D4095">
        <v>4</v>
      </c>
      <c r="E4095">
        <v>11</v>
      </c>
      <c r="F4095" s="1">
        <v>40654</v>
      </c>
      <c r="G4095" t="s">
        <v>5103</v>
      </c>
      <c r="H4095" t="s">
        <v>120</v>
      </c>
      <c r="I4095" t="s">
        <v>209</v>
      </c>
      <c r="J4095" t="s">
        <v>2307</v>
      </c>
      <c r="K4095" t="s">
        <v>47</v>
      </c>
      <c r="L4095" t="s">
        <v>37</v>
      </c>
      <c r="M4095" t="s">
        <v>38</v>
      </c>
      <c r="N4095" t="s">
        <v>56</v>
      </c>
      <c r="O4095" t="s">
        <v>104</v>
      </c>
      <c r="P4095" t="s">
        <v>2367</v>
      </c>
      <c r="Q4095">
        <v>0</v>
      </c>
      <c r="R4095">
        <v>444</v>
      </c>
      <c r="S4095">
        <v>89</v>
      </c>
      <c r="T4095">
        <v>4</v>
      </c>
      <c r="U4095" t="b">
        <v>0</v>
      </c>
    </row>
    <row r="4096" spans="1:21" x14ac:dyDescent="0.25">
      <c r="A4096" t="s">
        <v>5532</v>
      </c>
      <c r="B4096" t="s">
        <v>5533</v>
      </c>
      <c r="C4096">
        <v>21</v>
      </c>
      <c r="D4096">
        <v>4</v>
      </c>
      <c r="E4096">
        <v>14</v>
      </c>
      <c r="F4096" s="1">
        <v>41750</v>
      </c>
      <c r="G4096" t="s">
        <v>2452</v>
      </c>
      <c r="H4096" t="s">
        <v>67</v>
      </c>
      <c r="I4096" t="s">
        <v>68</v>
      </c>
      <c r="J4096" t="s">
        <v>255</v>
      </c>
      <c r="K4096" t="s">
        <v>25</v>
      </c>
      <c r="L4096" t="s">
        <v>37</v>
      </c>
      <c r="M4096" t="s">
        <v>27</v>
      </c>
      <c r="N4096" t="s">
        <v>71</v>
      </c>
      <c r="O4096" t="s">
        <v>72</v>
      </c>
      <c r="P4096" t="s">
        <v>5534</v>
      </c>
      <c r="Q4096">
        <v>0</v>
      </c>
      <c r="R4096">
        <v>1117</v>
      </c>
      <c r="S4096">
        <v>447</v>
      </c>
      <c r="T4096">
        <v>10</v>
      </c>
      <c r="U4096" t="b">
        <v>1</v>
      </c>
    </row>
    <row r="4097" spans="1:21" x14ac:dyDescent="0.25">
      <c r="A4097" t="s">
        <v>5532</v>
      </c>
      <c r="B4097" t="s">
        <v>5533</v>
      </c>
      <c r="C4097">
        <v>21</v>
      </c>
      <c r="D4097">
        <v>4</v>
      </c>
      <c r="E4097">
        <v>14</v>
      </c>
      <c r="F4097" s="1">
        <v>41750</v>
      </c>
      <c r="G4097" t="s">
        <v>2452</v>
      </c>
      <c r="H4097" t="s">
        <v>67</v>
      </c>
      <c r="I4097" t="s">
        <v>68</v>
      </c>
      <c r="J4097" t="s">
        <v>255</v>
      </c>
      <c r="K4097" t="s">
        <v>25</v>
      </c>
      <c r="L4097" t="s">
        <v>37</v>
      </c>
      <c r="M4097" t="s">
        <v>27</v>
      </c>
      <c r="N4097" t="s">
        <v>71</v>
      </c>
      <c r="O4097" t="s">
        <v>295</v>
      </c>
      <c r="P4097" t="s">
        <v>3057</v>
      </c>
      <c r="Q4097">
        <v>0</v>
      </c>
      <c r="R4097">
        <v>29</v>
      </c>
      <c r="S4097">
        <v>0</v>
      </c>
      <c r="T4097">
        <v>3</v>
      </c>
      <c r="U4097" t="b">
        <v>0</v>
      </c>
    </row>
    <row r="4098" spans="1:21" x14ac:dyDescent="0.25">
      <c r="A4098" t="s">
        <v>5532</v>
      </c>
      <c r="B4098" t="s">
        <v>5533</v>
      </c>
      <c r="C4098">
        <v>21</v>
      </c>
      <c r="D4098">
        <v>4</v>
      </c>
      <c r="E4098">
        <v>14</v>
      </c>
      <c r="F4098" s="1">
        <v>41750</v>
      </c>
      <c r="G4098" t="s">
        <v>2452</v>
      </c>
      <c r="H4098" t="s">
        <v>67</v>
      </c>
      <c r="I4098" t="s">
        <v>68</v>
      </c>
      <c r="J4098" t="s">
        <v>255</v>
      </c>
      <c r="K4098" t="s">
        <v>25</v>
      </c>
      <c r="L4098" t="s">
        <v>37</v>
      </c>
      <c r="M4098" t="s">
        <v>27</v>
      </c>
      <c r="N4098" t="s">
        <v>28</v>
      </c>
      <c r="O4098" t="s">
        <v>48</v>
      </c>
      <c r="P4098" t="s">
        <v>2239</v>
      </c>
      <c r="Q4098">
        <v>0</v>
      </c>
      <c r="R4098">
        <v>66</v>
      </c>
      <c r="S4098">
        <v>22</v>
      </c>
      <c r="T4098">
        <v>3</v>
      </c>
      <c r="U4098" t="b">
        <v>0</v>
      </c>
    </row>
    <row r="4099" spans="1:21" x14ac:dyDescent="0.25">
      <c r="A4099" t="s">
        <v>5535</v>
      </c>
      <c r="B4099" t="s">
        <v>5533</v>
      </c>
      <c r="C4099">
        <v>21</v>
      </c>
      <c r="D4099">
        <v>4</v>
      </c>
      <c r="E4099">
        <v>14</v>
      </c>
      <c r="F4099" s="1">
        <v>41750</v>
      </c>
      <c r="G4099" t="s">
        <v>848</v>
      </c>
      <c r="H4099" t="s">
        <v>33</v>
      </c>
      <c r="I4099" t="s">
        <v>34</v>
      </c>
      <c r="J4099" t="s">
        <v>2033</v>
      </c>
      <c r="K4099" t="s">
        <v>36</v>
      </c>
      <c r="L4099" t="s">
        <v>37</v>
      </c>
      <c r="M4099" t="s">
        <v>98</v>
      </c>
      <c r="N4099" t="s">
        <v>28</v>
      </c>
      <c r="O4099" t="s">
        <v>48</v>
      </c>
      <c r="P4099" t="s">
        <v>2190</v>
      </c>
      <c r="Q4099">
        <v>0</v>
      </c>
      <c r="R4099">
        <v>127</v>
      </c>
      <c r="S4099">
        <v>42</v>
      </c>
      <c r="T4099">
        <v>5</v>
      </c>
      <c r="U4099" t="b">
        <v>0</v>
      </c>
    </row>
    <row r="4100" spans="1:21" x14ac:dyDescent="0.25">
      <c r="A4100" t="s">
        <v>5536</v>
      </c>
      <c r="B4100" t="s">
        <v>5533</v>
      </c>
      <c r="C4100">
        <v>21</v>
      </c>
      <c r="D4100">
        <v>4</v>
      </c>
      <c r="E4100">
        <v>14</v>
      </c>
      <c r="F4100" s="1">
        <v>41750</v>
      </c>
      <c r="G4100" t="s">
        <v>2061</v>
      </c>
      <c r="H4100" t="s">
        <v>61</v>
      </c>
      <c r="I4100" t="s">
        <v>108</v>
      </c>
      <c r="J4100" t="s">
        <v>5537</v>
      </c>
      <c r="K4100" t="s">
        <v>36</v>
      </c>
      <c r="L4100" t="s">
        <v>37</v>
      </c>
      <c r="M4100" t="s">
        <v>98</v>
      </c>
      <c r="N4100" t="s">
        <v>56</v>
      </c>
      <c r="O4100" t="s">
        <v>185</v>
      </c>
      <c r="P4100" t="s">
        <v>4889</v>
      </c>
      <c r="Q4100">
        <v>0</v>
      </c>
      <c r="R4100">
        <v>203</v>
      </c>
      <c r="S4100">
        <v>84</v>
      </c>
      <c r="T4100">
        <v>2</v>
      </c>
      <c r="U4100" t="b">
        <v>0</v>
      </c>
    </row>
    <row r="4101" spans="1:21" x14ac:dyDescent="0.25">
      <c r="A4101" t="s">
        <v>5538</v>
      </c>
      <c r="B4101" t="s">
        <v>5533</v>
      </c>
      <c r="C4101">
        <v>21</v>
      </c>
      <c r="D4101">
        <v>4</v>
      </c>
      <c r="E4101">
        <v>14</v>
      </c>
      <c r="F4101" s="1">
        <v>41750</v>
      </c>
      <c r="G4101" t="s">
        <v>2477</v>
      </c>
      <c r="H4101" t="s">
        <v>33</v>
      </c>
      <c r="I4101" t="s">
        <v>313</v>
      </c>
      <c r="J4101" t="s">
        <v>5539</v>
      </c>
      <c r="K4101" t="s">
        <v>36</v>
      </c>
      <c r="L4101" t="s">
        <v>37</v>
      </c>
      <c r="M4101" t="s">
        <v>38</v>
      </c>
      <c r="N4101" t="s">
        <v>28</v>
      </c>
      <c r="O4101" t="s">
        <v>90</v>
      </c>
      <c r="P4101" t="s">
        <v>1110</v>
      </c>
      <c r="Q4101">
        <v>0</v>
      </c>
      <c r="R4101">
        <v>559</v>
      </c>
      <c r="S4101">
        <v>-19</v>
      </c>
      <c r="T4101">
        <v>2</v>
      </c>
      <c r="U4101" t="b">
        <v>0</v>
      </c>
    </row>
    <row r="4102" spans="1:21" x14ac:dyDescent="0.25">
      <c r="A4102" t="s">
        <v>5538</v>
      </c>
      <c r="B4102" t="s">
        <v>5533</v>
      </c>
      <c r="C4102">
        <v>21</v>
      </c>
      <c r="D4102">
        <v>4</v>
      </c>
      <c r="E4102">
        <v>14</v>
      </c>
      <c r="F4102" s="1">
        <v>41750</v>
      </c>
      <c r="G4102" t="s">
        <v>2477</v>
      </c>
      <c r="H4102" t="s">
        <v>33</v>
      </c>
      <c r="I4102" t="s">
        <v>313</v>
      </c>
      <c r="J4102" t="s">
        <v>5539</v>
      </c>
      <c r="K4102" t="s">
        <v>36</v>
      </c>
      <c r="L4102" t="s">
        <v>37</v>
      </c>
      <c r="M4102" t="s">
        <v>38</v>
      </c>
      <c r="N4102" t="s">
        <v>28</v>
      </c>
      <c r="O4102" t="s">
        <v>54</v>
      </c>
      <c r="P4102" t="s">
        <v>540</v>
      </c>
      <c r="Q4102">
        <v>0</v>
      </c>
      <c r="R4102">
        <v>148</v>
      </c>
      <c r="S4102">
        <v>0</v>
      </c>
      <c r="T4102">
        <v>3</v>
      </c>
      <c r="U4102" t="b">
        <v>1</v>
      </c>
    </row>
    <row r="4103" spans="1:21" x14ac:dyDescent="0.25">
      <c r="A4103" t="s">
        <v>5538</v>
      </c>
      <c r="B4103" t="s">
        <v>5533</v>
      </c>
      <c r="C4103">
        <v>21</v>
      </c>
      <c r="D4103">
        <v>4</v>
      </c>
      <c r="E4103">
        <v>14</v>
      </c>
      <c r="F4103" s="1">
        <v>41750</v>
      </c>
      <c r="G4103" t="s">
        <v>2477</v>
      </c>
      <c r="H4103" t="s">
        <v>33</v>
      </c>
      <c r="I4103" t="s">
        <v>313</v>
      </c>
      <c r="J4103" t="s">
        <v>5539</v>
      </c>
      <c r="K4103" t="s">
        <v>36</v>
      </c>
      <c r="L4103" t="s">
        <v>37</v>
      </c>
      <c r="M4103" t="s">
        <v>38</v>
      </c>
      <c r="N4103" t="s">
        <v>56</v>
      </c>
      <c r="O4103" t="s">
        <v>81</v>
      </c>
      <c r="P4103" t="s">
        <v>4319</v>
      </c>
      <c r="Q4103">
        <v>0</v>
      </c>
      <c r="R4103">
        <v>976</v>
      </c>
      <c r="S4103">
        <v>293</v>
      </c>
      <c r="T4103">
        <v>4</v>
      </c>
      <c r="U4103" t="b">
        <v>1</v>
      </c>
    </row>
    <row r="4104" spans="1:21" x14ac:dyDescent="0.25">
      <c r="A4104" t="s">
        <v>5540</v>
      </c>
      <c r="B4104" t="s">
        <v>5533</v>
      </c>
      <c r="C4104">
        <v>21</v>
      </c>
      <c r="D4104">
        <v>4</v>
      </c>
      <c r="E4104">
        <v>14</v>
      </c>
      <c r="F4104" s="1">
        <v>41750</v>
      </c>
      <c r="G4104" t="s">
        <v>472</v>
      </c>
      <c r="H4104" t="s">
        <v>120</v>
      </c>
      <c r="I4104" t="s">
        <v>1746</v>
      </c>
      <c r="J4104" t="s">
        <v>1747</v>
      </c>
      <c r="K4104" t="s">
        <v>47</v>
      </c>
      <c r="L4104" t="s">
        <v>37</v>
      </c>
      <c r="M4104" t="s">
        <v>38</v>
      </c>
      <c r="N4104" t="s">
        <v>56</v>
      </c>
      <c r="O4104" t="s">
        <v>57</v>
      </c>
      <c r="P4104" t="s">
        <v>5541</v>
      </c>
      <c r="Q4104">
        <v>0</v>
      </c>
      <c r="R4104">
        <v>144</v>
      </c>
      <c r="S4104">
        <v>-7</v>
      </c>
      <c r="T4104">
        <v>4</v>
      </c>
      <c r="U4104" t="b">
        <v>1</v>
      </c>
    </row>
    <row r="4105" spans="1:21" x14ac:dyDescent="0.25">
      <c r="A4105" t="s">
        <v>5542</v>
      </c>
      <c r="B4105" t="s">
        <v>5543</v>
      </c>
      <c r="C4105">
        <v>22</v>
      </c>
      <c r="D4105">
        <v>4</v>
      </c>
      <c r="E4105">
        <v>11</v>
      </c>
      <c r="F4105" s="1">
        <v>40655</v>
      </c>
      <c r="G4105" t="s">
        <v>2735</v>
      </c>
      <c r="H4105" t="s">
        <v>61</v>
      </c>
      <c r="I4105" t="s">
        <v>108</v>
      </c>
      <c r="J4105" t="s">
        <v>5544</v>
      </c>
      <c r="K4105" t="s">
        <v>36</v>
      </c>
      <c r="L4105" t="s">
        <v>70</v>
      </c>
      <c r="M4105" t="s">
        <v>38</v>
      </c>
      <c r="N4105" t="s">
        <v>28</v>
      </c>
      <c r="O4105" t="s">
        <v>227</v>
      </c>
      <c r="P4105" t="s">
        <v>1138</v>
      </c>
      <c r="Q4105">
        <v>0</v>
      </c>
      <c r="R4105">
        <v>18</v>
      </c>
      <c r="S4105">
        <v>3</v>
      </c>
      <c r="T4105">
        <v>2</v>
      </c>
      <c r="U4105" t="b">
        <v>0</v>
      </c>
    </row>
    <row r="4106" spans="1:21" x14ac:dyDescent="0.25">
      <c r="A4106" t="s">
        <v>5542</v>
      </c>
      <c r="B4106" t="s">
        <v>5543</v>
      </c>
      <c r="C4106">
        <v>22</v>
      </c>
      <c r="D4106">
        <v>4</v>
      </c>
      <c r="E4106">
        <v>11</v>
      </c>
      <c r="F4106" s="1">
        <v>40655</v>
      </c>
      <c r="G4106" t="s">
        <v>2735</v>
      </c>
      <c r="H4106" t="s">
        <v>61</v>
      </c>
      <c r="I4106" t="s">
        <v>108</v>
      </c>
      <c r="J4106" t="s">
        <v>5544</v>
      </c>
      <c r="K4106" t="s">
        <v>36</v>
      </c>
      <c r="L4106" t="s">
        <v>70</v>
      </c>
      <c r="M4106" t="s">
        <v>38</v>
      </c>
      <c r="N4106" t="s">
        <v>56</v>
      </c>
      <c r="O4106" t="s">
        <v>104</v>
      </c>
      <c r="P4106" t="s">
        <v>1478</v>
      </c>
      <c r="Q4106">
        <v>0</v>
      </c>
      <c r="R4106">
        <v>645</v>
      </c>
      <c r="S4106">
        <v>76</v>
      </c>
      <c r="T4106">
        <v>5</v>
      </c>
      <c r="U4106" t="b">
        <v>1</v>
      </c>
    </row>
    <row r="4107" spans="1:21" x14ac:dyDescent="0.25">
      <c r="A4107" t="s">
        <v>5545</v>
      </c>
      <c r="B4107" t="s">
        <v>5546</v>
      </c>
      <c r="C4107">
        <v>22</v>
      </c>
      <c r="D4107">
        <v>4</v>
      </c>
      <c r="E4107">
        <v>12</v>
      </c>
      <c r="F4107" s="1">
        <v>41021</v>
      </c>
      <c r="G4107" t="s">
        <v>3033</v>
      </c>
      <c r="H4107" t="s">
        <v>33</v>
      </c>
      <c r="I4107" t="s">
        <v>80</v>
      </c>
      <c r="J4107" t="s">
        <v>80</v>
      </c>
      <c r="K4107" t="s">
        <v>36</v>
      </c>
      <c r="L4107" t="s">
        <v>70</v>
      </c>
      <c r="M4107" t="s">
        <v>38</v>
      </c>
      <c r="N4107" t="s">
        <v>28</v>
      </c>
      <c r="O4107" t="s">
        <v>90</v>
      </c>
      <c r="P4107" t="s">
        <v>1406</v>
      </c>
      <c r="Q4107">
        <v>0</v>
      </c>
      <c r="R4107">
        <v>100</v>
      </c>
      <c r="S4107">
        <v>25</v>
      </c>
      <c r="T4107">
        <v>2</v>
      </c>
      <c r="U4107" t="b">
        <v>0</v>
      </c>
    </row>
    <row r="4108" spans="1:21" x14ac:dyDescent="0.25">
      <c r="A4108" t="s">
        <v>5545</v>
      </c>
      <c r="B4108" t="s">
        <v>5546</v>
      </c>
      <c r="C4108">
        <v>22</v>
      </c>
      <c r="D4108">
        <v>4</v>
      </c>
      <c r="E4108">
        <v>12</v>
      </c>
      <c r="F4108" s="1">
        <v>41021</v>
      </c>
      <c r="G4108" t="s">
        <v>3033</v>
      </c>
      <c r="H4108" t="s">
        <v>33</v>
      </c>
      <c r="I4108" t="s">
        <v>80</v>
      </c>
      <c r="J4108" t="s">
        <v>80</v>
      </c>
      <c r="K4108" t="s">
        <v>36</v>
      </c>
      <c r="L4108" t="s">
        <v>70</v>
      </c>
      <c r="M4108" t="s">
        <v>38</v>
      </c>
      <c r="N4108" t="s">
        <v>28</v>
      </c>
      <c r="O4108" t="s">
        <v>48</v>
      </c>
      <c r="P4108" t="s">
        <v>662</v>
      </c>
      <c r="Q4108">
        <v>0</v>
      </c>
      <c r="R4108">
        <v>241</v>
      </c>
      <c r="S4108">
        <v>40</v>
      </c>
      <c r="T4108">
        <v>5</v>
      </c>
      <c r="U4108" t="b">
        <v>1</v>
      </c>
    </row>
    <row r="4109" spans="1:21" x14ac:dyDescent="0.25">
      <c r="A4109" t="s">
        <v>5545</v>
      </c>
      <c r="B4109" t="s">
        <v>5546</v>
      </c>
      <c r="C4109">
        <v>22</v>
      </c>
      <c r="D4109">
        <v>4</v>
      </c>
      <c r="E4109">
        <v>12</v>
      </c>
      <c r="F4109" s="1">
        <v>41021</v>
      </c>
      <c r="G4109" t="s">
        <v>3033</v>
      </c>
      <c r="H4109" t="s">
        <v>33</v>
      </c>
      <c r="I4109" t="s">
        <v>80</v>
      </c>
      <c r="J4109" t="s">
        <v>80</v>
      </c>
      <c r="K4109" t="s">
        <v>36</v>
      </c>
      <c r="L4109" t="s">
        <v>70</v>
      </c>
      <c r="M4109" t="s">
        <v>38</v>
      </c>
      <c r="N4109" t="s">
        <v>28</v>
      </c>
      <c r="O4109" t="s">
        <v>48</v>
      </c>
      <c r="P4109" t="s">
        <v>1228</v>
      </c>
      <c r="Q4109">
        <v>0</v>
      </c>
      <c r="R4109">
        <v>101</v>
      </c>
      <c r="S4109">
        <v>-7</v>
      </c>
      <c r="T4109">
        <v>7</v>
      </c>
      <c r="U4109" t="b">
        <v>1</v>
      </c>
    </row>
    <row r="4110" spans="1:21" x14ac:dyDescent="0.25">
      <c r="A4110" t="s">
        <v>5545</v>
      </c>
      <c r="B4110" t="s">
        <v>5546</v>
      </c>
      <c r="C4110">
        <v>22</v>
      </c>
      <c r="D4110">
        <v>4</v>
      </c>
      <c r="E4110">
        <v>12</v>
      </c>
      <c r="F4110" s="1">
        <v>41021</v>
      </c>
      <c r="G4110" t="s">
        <v>3033</v>
      </c>
      <c r="H4110" t="s">
        <v>33</v>
      </c>
      <c r="I4110" t="s">
        <v>80</v>
      </c>
      <c r="J4110" t="s">
        <v>80</v>
      </c>
      <c r="K4110" t="s">
        <v>36</v>
      </c>
      <c r="L4110" t="s">
        <v>70</v>
      </c>
      <c r="M4110" t="s">
        <v>38</v>
      </c>
      <c r="N4110" t="s">
        <v>56</v>
      </c>
      <c r="O4110" t="s">
        <v>185</v>
      </c>
      <c r="P4110" t="s">
        <v>1368</v>
      </c>
      <c r="Q4110">
        <v>0</v>
      </c>
      <c r="R4110">
        <v>4748</v>
      </c>
      <c r="S4110">
        <v>844</v>
      </c>
      <c r="T4110">
        <v>14</v>
      </c>
      <c r="U4110" t="b">
        <v>0</v>
      </c>
    </row>
    <row r="4111" spans="1:21" x14ac:dyDescent="0.25">
      <c r="A4111" t="s">
        <v>5547</v>
      </c>
      <c r="B4111" t="s">
        <v>5546</v>
      </c>
      <c r="C4111">
        <v>22</v>
      </c>
      <c r="D4111">
        <v>4</v>
      </c>
      <c r="E4111">
        <v>12</v>
      </c>
      <c r="F4111" s="1">
        <v>41021</v>
      </c>
      <c r="G4111" t="s">
        <v>3321</v>
      </c>
      <c r="H4111" t="s">
        <v>67</v>
      </c>
      <c r="I4111" t="s">
        <v>68</v>
      </c>
      <c r="J4111" t="s">
        <v>1089</v>
      </c>
      <c r="K4111" t="s">
        <v>25</v>
      </c>
      <c r="L4111" t="s">
        <v>37</v>
      </c>
      <c r="M4111" t="s">
        <v>38</v>
      </c>
      <c r="N4111" t="s">
        <v>28</v>
      </c>
      <c r="O4111" t="s">
        <v>39</v>
      </c>
      <c r="P4111" t="s">
        <v>2288</v>
      </c>
      <c r="Q4111">
        <v>1</v>
      </c>
      <c r="R4111">
        <v>29</v>
      </c>
      <c r="S4111">
        <v>-27</v>
      </c>
      <c r="T4111">
        <v>4</v>
      </c>
      <c r="U4111" t="b">
        <v>1</v>
      </c>
    </row>
    <row r="4112" spans="1:21" x14ac:dyDescent="0.25">
      <c r="A4112" t="s">
        <v>5547</v>
      </c>
      <c r="B4112" t="s">
        <v>5546</v>
      </c>
      <c r="C4112">
        <v>22</v>
      </c>
      <c r="D4112">
        <v>4</v>
      </c>
      <c r="E4112">
        <v>12</v>
      </c>
      <c r="F4112" s="1">
        <v>41021</v>
      </c>
      <c r="G4112" t="s">
        <v>3321</v>
      </c>
      <c r="H4112" t="s">
        <v>67</v>
      </c>
      <c r="I4112" t="s">
        <v>68</v>
      </c>
      <c r="J4112" t="s">
        <v>1089</v>
      </c>
      <c r="K4112" t="s">
        <v>25</v>
      </c>
      <c r="L4112" t="s">
        <v>37</v>
      </c>
      <c r="M4112" t="s">
        <v>38</v>
      </c>
      <c r="N4112" t="s">
        <v>28</v>
      </c>
      <c r="O4112" t="s">
        <v>111</v>
      </c>
      <c r="P4112" t="s">
        <v>5548</v>
      </c>
      <c r="Q4112">
        <v>1</v>
      </c>
      <c r="R4112">
        <v>205</v>
      </c>
      <c r="S4112">
        <v>-90</v>
      </c>
      <c r="T4112">
        <v>8</v>
      </c>
      <c r="U4112" t="b">
        <v>1</v>
      </c>
    </row>
    <row r="4113" spans="1:21" x14ac:dyDescent="0.25">
      <c r="A4113" t="s">
        <v>5549</v>
      </c>
      <c r="B4113" t="s">
        <v>5550</v>
      </c>
      <c r="C4113">
        <v>22</v>
      </c>
      <c r="D4113">
        <v>4</v>
      </c>
      <c r="E4113">
        <v>13</v>
      </c>
      <c r="F4113" s="1">
        <v>41386</v>
      </c>
      <c r="G4113" t="s">
        <v>4093</v>
      </c>
      <c r="H4113" t="s">
        <v>61</v>
      </c>
      <c r="I4113" t="s">
        <v>108</v>
      </c>
      <c r="J4113" t="s">
        <v>5551</v>
      </c>
      <c r="K4113" t="s">
        <v>36</v>
      </c>
      <c r="L4113" t="s">
        <v>37</v>
      </c>
      <c r="M4113" t="s">
        <v>38</v>
      </c>
      <c r="N4113" t="s">
        <v>71</v>
      </c>
      <c r="O4113" t="s">
        <v>72</v>
      </c>
      <c r="P4113" t="s">
        <v>5552</v>
      </c>
      <c r="Q4113">
        <v>0</v>
      </c>
      <c r="R4113">
        <v>547</v>
      </c>
      <c r="S4113">
        <v>207</v>
      </c>
      <c r="T4113">
        <v>4</v>
      </c>
      <c r="U4113" t="b">
        <v>1</v>
      </c>
    </row>
    <row r="4114" spans="1:21" x14ac:dyDescent="0.25">
      <c r="A4114" t="s">
        <v>5553</v>
      </c>
      <c r="B4114" t="s">
        <v>5554</v>
      </c>
      <c r="C4114">
        <v>23</v>
      </c>
      <c r="D4114">
        <v>4</v>
      </c>
      <c r="E4114">
        <v>12</v>
      </c>
      <c r="F4114" s="1">
        <v>41022</v>
      </c>
      <c r="G4114" t="s">
        <v>2386</v>
      </c>
      <c r="H4114" t="s">
        <v>67</v>
      </c>
      <c r="I4114" t="s">
        <v>68</v>
      </c>
      <c r="J4114" t="s">
        <v>255</v>
      </c>
      <c r="K4114" t="s">
        <v>25</v>
      </c>
      <c r="L4114" t="s">
        <v>37</v>
      </c>
      <c r="M4114" t="s">
        <v>38</v>
      </c>
      <c r="N4114" t="s">
        <v>28</v>
      </c>
      <c r="O4114" t="s">
        <v>39</v>
      </c>
      <c r="P4114" t="s">
        <v>5555</v>
      </c>
      <c r="Q4114">
        <v>0</v>
      </c>
      <c r="R4114">
        <v>21</v>
      </c>
      <c r="S4114">
        <v>7</v>
      </c>
      <c r="T4114">
        <v>3</v>
      </c>
      <c r="U4114" t="b">
        <v>0</v>
      </c>
    </row>
    <row r="4115" spans="1:21" x14ac:dyDescent="0.25">
      <c r="A4115" t="s">
        <v>5556</v>
      </c>
      <c r="B4115" t="s">
        <v>5554</v>
      </c>
      <c r="C4115">
        <v>23</v>
      </c>
      <c r="D4115">
        <v>4</v>
      </c>
      <c r="E4115">
        <v>12</v>
      </c>
      <c r="F4115" s="1">
        <v>41022</v>
      </c>
      <c r="G4115" t="s">
        <v>2503</v>
      </c>
      <c r="H4115" t="s">
        <v>61</v>
      </c>
      <c r="I4115" t="s">
        <v>450</v>
      </c>
      <c r="J4115" t="s">
        <v>3334</v>
      </c>
      <c r="K4115" t="s">
        <v>36</v>
      </c>
      <c r="L4115" t="s">
        <v>70</v>
      </c>
      <c r="M4115" t="s">
        <v>38</v>
      </c>
      <c r="N4115" t="s">
        <v>28</v>
      </c>
      <c r="O4115" t="s">
        <v>111</v>
      </c>
      <c r="P4115" t="s">
        <v>2658</v>
      </c>
      <c r="Q4115">
        <v>0</v>
      </c>
      <c r="R4115">
        <v>333</v>
      </c>
      <c r="S4115">
        <v>76</v>
      </c>
      <c r="T4115">
        <v>9</v>
      </c>
      <c r="U4115" t="b">
        <v>0</v>
      </c>
    </row>
    <row r="4116" spans="1:21" x14ac:dyDescent="0.25">
      <c r="A4116" t="s">
        <v>5556</v>
      </c>
      <c r="B4116" t="s">
        <v>5554</v>
      </c>
      <c r="C4116">
        <v>23</v>
      </c>
      <c r="D4116">
        <v>4</v>
      </c>
      <c r="E4116">
        <v>12</v>
      </c>
      <c r="F4116" s="1">
        <v>41022</v>
      </c>
      <c r="G4116" t="s">
        <v>2503</v>
      </c>
      <c r="H4116" t="s">
        <v>61</v>
      </c>
      <c r="I4116" t="s">
        <v>450</v>
      </c>
      <c r="J4116" t="s">
        <v>3334</v>
      </c>
      <c r="K4116" t="s">
        <v>36</v>
      </c>
      <c r="L4116" t="s">
        <v>70</v>
      </c>
      <c r="M4116" t="s">
        <v>38</v>
      </c>
      <c r="N4116" t="s">
        <v>28</v>
      </c>
      <c r="O4116" t="s">
        <v>54</v>
      </c>
      <c r="P4116" t="s">
        <v>1498</v>
      </c>
      <c r="Q4116">
        <v>0</v>
      </c>
      <c r="R4116">
        <v>73</v>
      </c>
      <c r="S4116">
        <v>10</v>
      </c>
      <c r="T4116">
        <v>3</v>
      </c>
      <c r="U4116" t="b">
        <v>1</v>
      </c>
    </row>
    <row r="4117" spans="1:21" x14ac:dyDescent="0.25">
      <c r="A4117" t="s">
        <v>5557</v>
      </c>
      <c r="B4117" t="s">
        <v>5554</v>
      </c>
      <c r="C4117">
        <v>23</v>
      </c>
      <c r="D4117">
        <v>4</v>
      </c>
      <c r="E4117">
        <v>12</v>
      </c>
      <c r="F4117" s="1">
        <v>41022</v>
      </c>
      <c r="G4117" t="s">
        <v>1818</v>
      </c>
      <c r="H4117" t="s">
        <v>320</v>
      </c>
      <c r="I4117" t="s">
        <v>321</v>
      </c>
      <c r="J4117" t="s">
        <v>321</v>
      </c>
      <c r="K4117" t="s">
        <v>36</v>
      </c>
      <c r="L4117" t="s">
        <v>70</v>
      </c>
      <c r="M4117" t="s">
        <v>38</v>
      </c>
      <c r="N4117" t="s">
        <v>56</v>
      </c>
      <c r="O4117" t="s">
        <v>81</v>
      </c>
      <c r="P4117" t="s">
        <v>717</v>
      </c>
      <c r="Q4117">
        <v>0</v>
      </c>
      <c r="R4117">
        <v>415</v>
      </c>
      <c r="S4117">
        <v>66</v>
      </c>
      <c r="T4117">
        <v>5</v>
      </c>
      <c r="U4117" t="b">
        <v>1</v>
      </c>
    </row>
    <row r="4118" spans="1:21" x14ac:dyDescent="0.25">
      <c r="A4118" t="s">
        <v>5558</v>
      </c>
      <c r="B4118" t="s">
        <v>5559</v>
      </c>
      <c r="C4118">
        <v>23</v>
      </c>
      <c r="D4118">
        <v>4</v>
      </c>
      <c r="E4118">
        <v>13</v>
      </c>
      <c r="F4118" s="1">
        <v>41387</v>
      </c>
      <c r="G4118" t="s">
        <v>2422</v>
      </c>
      <c r="H4118" t="s">
        <v>293</v>
      </c>
      <c r="I4118" t="s">
        <v>613</v>
      </c>
      <c r="J4118" t="s">
        <v>2039</v>
      </c>
      <c r="K4118" t="s">
        <v>36</v>
      </c>
      <c r="L4118" t="s">
        <v>70</v>
      </c>
      <c r="M4118" t="s">
        <v>38</v>
      </c>
      <c r="N4118" t="s">
        <v>28</v>
      </c>
      <c r="O4118" t="s">
        <v>54</v>
      </c>
      <c r="P4118" t="s">
        <v>2312</v>
      </c>
      <c r="Q4118">
        <v>1</v>
      </c>
      <c r="R4118">
        <v>191</v>
      </c>
      <c r="S4118">
        <v>-187</v>
      </c>
      <c r="T4118">
        <v>3</v>
      </c>
      <c r="U4118" t="b">
        <v>1</v>
      </c>
    </row>
    <row r="4119" spans="1:21" x14ac:dyDescent="0.25">
      <c r="A4119" t="s">
        <v>5558</v>
      </c>
      <c r="B4119" t="s">
        <v>5559</v>
      </c>
      <c r="C4119">
        <v>23</v>
      </c>
      <c r="D4119">
        <v>4</v>
      </c>
      <c r="E4119">
        <v>13</v>
      </c>
      <c r="F4119" s="1">
        <v>41387</v>
      </c>
      <c r="G4119" t="s">
        <v>2422</v>
      </c>
      <c r="H4119" t="s">
        <v>293</v>
      </c>
      <c r="I4119" t="s">
        <v>613</v>
      </c>
      <c r="J4119" t="s">
        <v>2039</v>
      </c>
      <c r="K4119" t="s">
        <v>36</v>
      </c>
      <c r="L4119" t="s">
        <v>70</v>
      </c>
      <c r="M4119" t="s">
        <v>38</v>
      </c>
      <c r="N4119" t="s">
        <v>56</v>
      </c>
      <c r="O4119" t="s">
        <v>104</v>
      </c>
      <c r="P4119" t="s">
        <v>1478</v>
      </c>
      <c r="Q4119">
        <v>1</v>
      </c>
      <c r="R4119">
        <v>228</v>
      </c>
      <c r="S4119">
        <v>-114</v>
      </c>
      <c r="T4119">
        <v>3</v>
      </c>
      <c r="U4119" t="b">
        <v>0</v>
      </c>
    </row>
    <row r="4120" spans="1:21" x14ac:dyDescent="0.25">
      <c r="A4120" t="s">
        <v>5560</v>
      </c>
      <c r="B4120" t="s">
        <v>5561</v>
      </c>
      <c r="C4120">
        <v>23</v>
      </c>
      <c r="D4120">
        <v>4</v>
      </c>
      <c r="E4120">
        <v>14</v>
      </c>
      <c r="F4120" s="1">
        <v>41752</v>
      </c>
      <c r="G4120" t="s">
        <v>495</v>
      </c>
      <c r="H4120" t="s">
        <v>44</v>
      </c>
      <c r="I4120" t="s">
        <v>460</v>
      </c>
      <c r="J4120" t="s">
        <v>5562</v>
      </c>
      <c r="K4120" t="s">
        <v>47</v>
      </c>
      <c r="L4120" t="s">
        <v>37</v>
      </c>
      <c r="M4120" t="s">
        <v>38</v>
      </c>
      <c r="N4120" t="s">
        <v>28</v>
      </c>
      <c r="O4120" t="s">
        <v>227</v>
      </c>
      <c r="P4120" t="s">
        <v>498</v>
      </c>
      <c r="Q4120">
        <v>0</v>
      </c>
      <c r="R4120">
        <v>22</v>
      </c>
      <c r="S4120">
        <v>11</v>
      </c>
      <c r="T4120">
        <v>2</v>
      </c>
      <c r="U4120" t="b">
        <v>1</v>
      </c>
    </row>
    <row r="4121" spans="1:21" x14ac:dyDescent="0.25">
      <c r="A4121" t="s">
        <v>5560</v>
      </c>
      <c r="B4121" t="s">
        <v>5561</v>
      </c>
      <c r="C4121">
        <v>23</v>
      </c>
      <c r="D4121">
        <v>4</v>
      </c>
      <c r="E4121">
        <v>14</v>
      </c>
      <c r="F4121" s="1">
        <v>41752</v>
      </c>
      <c r="G4121" t="s">
        <v>495</v>
      </c>
      <c r="H4121" t="s">
        <v>44</v>
      </c>
      <c r="I4121" t="s">
        <v>460</v>
      </c>
      <c r="J4121" t="s">
        <v>5562</v>
      </c>
      <c r="K4121" t="s">
        <v>47</v>
      </c>
      <c r="L4121" t="s">
        <v>37</v>
      </c>
      <c r="M4121" t="s">
        <v>38</v>
      </c>
      <c r="N4121" t="s">
        <v>56</v>
      </c>
      <c r="O4121" t="s">
        <v>185</v>
      </c>
      <c r="P4121" t="s">
        <v>2019</v>
      </c>
      <c r="Q4121">
        <v>0</v>
      </c>
      <c r="R4121">
        <v>1543</v>
      </c>
      <c r="S4121">
        <v>370</v>
      </c>
      <c r="T4121">
        <v>8</v>
      </c>
      <c r="U4121" t="b">
        <v>0</v>
      </c>
    </row>
    <row r="4122" spans="1:21" x14ac:dyDescent="0.25">
      <c r="A4122" t="s">
        <v>5563</v>
      </c>
      <c r="B4122" t="s">
        <v>5564</v>
      </c>
      <c r="C4122">
        <v>24</v>
      </c>
      <c r="D4122">
        <v>4</v>
      </c>
      <c r="E4122">
        <v>12</v>
      </c>
      <c r="F4122" s="1">
        <v>41023</v>
      </c>
      <c r="G4122" t="s">
        <v>5406</v>
      </c>
      <c r="H4122" t="s">
        <v>67</v>
      </c>
      <c r="I4122" t="s">
        <v>68</v>
      </c>
      <c r="J4122" t="s">
        <v>1089</v>
      </c>
      <c r="K4122" t="s">
        <v>25</v>
      </c>
      <c r="L4122" t="s">
        <v>70</v>
      </c>
      <c r="M4122" t="s">
        <v>38</v>
      </c>
      <c r="N4122" t="s">
        <v>28</v>
      </c>
      <c r="O4122" t="s">
        <v>48</v>
      </c>
      <c r="P4122" t="s">
        <v>2317</v>
      </c>
      <c r="Q4122">
        <v>1</v>
      </c>
      <c r="R4122">
        <v>129</v>
      </c>
      <c r="S4122">
        <v>-122</v>
      </c>
      <c r="T4122">
        <v>5</v>
      </c>
      <c r="U4122" t="b">
        <v>0</v>
      </c>
    </row>
    <row r="4123" spans="1:21" x14ac:dyDescent="0.25">
      <c r="A4123" t="s">
        <v>5563</v>
      </c>
      <c r="B4123" t="s">
        <v>5564</v>
      </c>
      <c r="C4123">
        <v>24</v>
      </c>
      <c r="D4123">
        <v>4</v>
      </c>
      <c r="E4123">
        <v>12</v>
      </c>
      <c r="F4123" s="1">
        <v>41023</v>
      </c>
      <c r="G4123" t="s">
        <v>5406</v>
      </c>
      <c r="H4123" t="s">
        <v>67</v>
      </c>
      <c r="I4123" t="s">
        <v>68</v>
      </c>
      <c r="J4123" t="s">
        <v>1089</v>
      </c>
      <c r="K4123" t="s">
        <v>25</v>
      </c>
      <c r="L4123" t="s">
        <v>70</v>
      </c>
      <c r="M4123" t="s">
        <v>38</v>
      </c>
      <c r="N4123" t="s">
        <v>28</v>
      </c>
      <c r="O4123" t="s">
        <v>39</v>
      </c>
      <c r="P4123" t="s">
        <v>1655</v>
      </c>
      <c r="Q4123">
        <v>1</v>
      </c>
      <c r="R4123">
        <v>15</v>
      </c>
      <c r="S4123">
        <v>-2</v>
      </c>
      <c r="T4123">
        <v>2</v>
      </c>
      <c r="U4123" t="b">
        <v>1</v>
      </c>
    </row>
    <row r="4124" spans="1:21" x14ac:dyDescent="0.25">
      <c r="A4124" t="s">
        <v>5563</v>
      </c>
      <c r="B4124" t="s">
        <v>5564</v>
      </c>
      <c r="C4124">
        <v>24</v>
      </c>
      <c r="D4124">
        <v>4</v>
      </c>
      <c r="E4124">
        <v>12</v>
      </c>
      <c r="F4124" s="1">
        <v>41023</v>
      </c>
      <c r="G4124" t="s">
        <v>5406</v>
      </c>
      <c r="H4124" t="s">
        <v>67</v>
      </c>
      <c r="I4124" t="s">
        <v>68</v>
      </c>
      <c r="J4124" t="s">
        <v>1089</v>
      </c>
      <c r="K4124" t="s">
        <v>25</v>
      </c>
      <c r="L4124" t="s">
        <v>70</v>
      </c>
      <c r="M4124" t="s">
        <v>38</v>
      </c>
      <c r="N4124" t="s">
        <v>28</v>
      </c>
      <c r="O4124" t="s">
        <v>39</v>
      </c>
      <c r="P4124" t="s">
        <v>3443</v>
      </c>
      <c r="Q4124">
        <v>1</v>
      </c>
      <c r="R4124">
        <v>15</v>
      </c>
      <c r="S4124">
        <v>-4</v>
      </c>
      <c r="T4124">
        <v>1</v>
      </c>
      <c r="U4124" t="b">
        <v>1</v>
      </c>
    </row>
    <row r="4125" spans="1:21" x14ac:dyDescent="0.25">
      <c r="A4125" t="s">
        <v>5563</v>
      </c>
      <c r="B4125" t="s">
        <v>5564</v>
      </c>
      <c r="C4125">
        <v>24</v>
      </c>
      <c r="D4125">
        <v>4</v>
      </c>
      <c r="E4125">
        <v>12</v>
      </c>
      <c r="F4125" s="1">
        <v>41023</v>
      </c>
      <c r="G4125" t="s">
        <v>5406</v>
      </c>
      <c r="H4125" t="s">
        <v>67</v>
      </c>
      <c r="I4125" t="s">
        <v>68</v>
      </c>
      <c r="J4125" t="s">
        <v>1089</v>
      </c>
      <c r="K4125" t="s">
        <v>25</v>
      </c>
      <c r="L4125" t="s">
        <v>70</v>
      </c>
      <c r="M4125" t="s">
        <v>38</v>
      </c>
      <c r="N4125" t="s">
        <v>28</v>
      </c>
      <c r="O4125" t="s">
        <v>151</v>
      </c>
      <c r="P4125" t="s">
        <v>5357</v>
      </c>
      <c r="Q4125">
        <v>1</v>
      </c>
      <c r="R4125">
        <v>28</v>
      </c>
      <c r="S4125">
        <v>-25</v>
      </c>
      <c r="T4125">
        <v>4</v>
      </c>
      <c r="U4125" t="b">
        <v>1</v>
      </c>
    </row>
    <row r="4126" spans="1:21" x14ac:dyDescent="0.25">
      <c r="A4126" t="s">
        <v>5565</v>
      </c>
      <c r="B4126" t="s">
        <v>5564</v>
      </c>
      <c r="C4126">
        <v>24</v>
      </c>
      <c r="D4126">
        <v>4</v>
      </c>
      <c r="E4126">
        <v>12</v>
      </c>
      <c r="F4126" s="1">
        <v>41023</v>
      </c>
      <c r="G4126" t="s">
        <v>3249</v>
      </c>
      <c r="H4126" t="s">
        <v>1260</v>
      </c>
      <c r="I4126" t="s">
        <v>5566</v>
      </c>
      <c r="J4126" t="s">
        <v>5567</v>
      </c>
      <c r="K4126" t="s">
        <v>25</v>
      </c>
      <c r="L4126" t="s">
        <v>37</v>
      </c>
      <c r="M4126" t="s">
        <v>38</v>
      </c>
      <c r="N4126" t="s">
        <v>28</v>
      </c>
      <c r="O4126" t="s">
        <v>151</v>
      </c>
      <c r="P4126" t="s">
        <v>2970</v>
      </c>
      <c r="Q4126">
        <v>0</v>
      </c>
      <c r="R4126">
        <v>60</v>
      </c>
      <c r="S4126">
        <v>1</v>
      </c>
      <c r="T4126">
        <v>5</v>
      </c>
      <c r="U4126" t="b">
        <v>0</v>
      </c>
    </row>
    <row r="4127" spans="1:21" x14ac:dyDescent="0.25">
      <c r="A4127" t="s">
        <v>5568</v>
      </c>
      <c r="B4127" t="s">
        <v>5564</v>
      </c>
      <c r="C4127">
        <v>24</v>
      </c>
      <c r="D4127">
        <v>4</v>
      </c>
      <c r="E4127">
        <v>12</v>
      </c>
      <c r="F4127" s="1">
        <v>41023</v>
      </c>
      <c r="G4127" t="s">
        <v>5313</v>
      </c>
      <c r="H4127" t="s">
        <v>33</v>
      </c>
      <c r="I4127" t="s">
        <v>234</v>
      </c>
      <c r="J4127" t="s">
        <v>354</v>
      </c>
      <c r="K4127" t="s">
        <v>36</v>
      </c>
      <c r="L4127" t="s">
        <v>37</v>
      </c>
      <c r="M4127" t="s">
        <v>38</v>
      </c>
      <c r="N4127" t="s">
        <v>28</v>
      </c>
      <c r="O4127" t="s">
        <v>39</v>
      </c>
      <c r="P4127" t="s">
        <v>864</v>
      </c>
      <c r="Q4127">
        <v>0</v>
      </c>
      <c r="R4127">
        <v>51</v>
      </c>
      <c r="S4127">
        <v>2</v>
      </c>
      <c r="T4127">
        <v>8</v>
      </c>
      <c r="U4127" t="b">
        <v>0</v>
      </c>
    </row>
    <row r="4128" spans="1:21" x14ac:dyDescent="0.25">
      <c r="A4128" t="s">
        <v>5569</v>
      </c>
      <c r="B4128" t="s">
        <v>5570</v>
      </c>
      <c r="C4128">
        <v>24</v>
      </c>
      <c r="D4128">
        <v>4</v>
      </c>
      <c r="E4128">
        <v>13</v>
      </c>
      <c r="F4128" s="1">
        <v>41388</v>
      </c>
      <c r="G4128" t="s">
        <v>2513</v>
      </c>
      <c r="H4128" t="s">
        <v>1260</v>
      </c>
      <c r="I4128" t="s">
        <v>1261</v>
      </c>
      <c r="J4128" t="s">
        <v>1262</v>
      </c>
      <c r="K4128" t="s">
        <v>25</v>
      </c>
      <c r="L4128" t="s">
        <v>37</v>
      </c>
      <c r="M4128" t="s">
        <v>38</v>
      </c>
      <c r="N4128" t="s">
        <v>28</v>
      </c>
      <c r="O4128" t="s">
        <v>48</v>
      </c>
      <c r="P4128" t="s">
        <v>2811</v>
      </c>
      <c r="Q4128">
        <v>0</v>
      </c>
      <c r="R4128">
        <v>38</v>
      </c>
      <c r="S4128">
        <v>14</v>
      </c>
      <c r="T4128">
        <v>2</v>
      </c>
      <c r="U4128" t="b">
        <v>0</v>
      </c>
    </row>
    <row r="4129" spans="1:21" x14ac:dyDescent="0.25">
      <c r="A4129" t="s">
        <v>5571</v>
      </c>
      <c r="B4129" t="s">
        <v>5572</v>
      </c>
      <c r="C4129">
        <v>24</v>
      </c>
      <c r="D4129">
        <v>4</v>
      </c>
      <c r="E4129">
        <v>14</v>
      </c>
      <c r="F4129" s="1">
        <v>41753</v>
      </c>
      <c r="G4129" t="s">
        <v>2309</v>
      </c>
      <c r="H4129" t="s">
        <v>33</v>
      </c>
      <c r="I4129" t="s">
        <v>266</v>
      </c>
      <c r="J4129" t="s">
        <v>5573</v>
      </c>
      <c r="K4129" t="s">
        <v>36</v>
      </c>
      <c r="L4129" t="s">
        <v>37</v>
      </c>
      <c r="M4129" t="s">
        <v>27</v>
      </c>
      <c r="N4129" t="s">
        <v>28</v>
      </c>
      <c r="O4129" t="s">
        <v>54</v>
      </c>
      <c r="P4129" t="s">
        <v>1513</v>
      </c>
      <c r="Q4129">
        <v>0</v>
      </c>
      <c r="R4129">
        <v>374</v>
      </c>
      <c r="S4129">
        <v>141</v>
      </c>
      <c r="T4129">
        <v>2</v>
      </c>
      <c r="U4129" t="b">
        <v>0</v>
      </c>
    </row>
    <row r="4130" spans="1:21" x14ac:dyDescent="0.25">
      <c r="A4130" t="s">
        <v>5571</v>
      </c>
      <c r="B4130" t="s">
        <v>5572</v>
      </c>
      <c r="C4130">
        <v>24</v>
      </c>
      <c r="D4130">
        <v>4</v>
      </c>
      <c r="E4130">
        <v>14</v>
      </c>
      <c r="F4130" s="1">
        <v>41753</v>
      </c>
      <c r="G4130" t="s">
        <v>2309</v>
      </c>
      <c r="H4130" t="s">
        <v>33</v>
      </c>
      <c r="I4130" t="s">
        <v>266</v>
      </c>
      <c r="J4130" t="s">
        <v>5573</v>
      </c>
      <c r="K4130" t="s">
        <v>36</v>
      </c>
      <c r="L4130" t="s">
        <v>37</v>
      </c>
      <c r="M4130" t="s">
        <v>27</v>
      </c>
      <c r="N4130" t="s">
        <v>56</v>
      </c>
      <c r="O4130" t="s">
        <v>81</v>
      </c>
      <c r="P4130" t="s">
        <v>3111</v>
      </c>
      <c r="Q4130">
        <v>0</v>
      </c>
      <c r="R4130">
        <v>2305</v>
      </c>
      <c r="S4130">
        <v>922</v>
      </c>
      <c r="T4130">
        <v>9</v>
      </c>
      <c r="U4130" t="b">
        <v>1</v>
      </c>
    </row>
    <row r="4131" spans="1:21" x14ac:dyDescent="0.25">
      <c r="A4131" t="s">
        <v>5574</v>
      </c>
      <c r="B4131" t="s">
        <v>5572</v>
      </c>
      <c r="C4131">
        <v>24</v>
      </c>
      <c r="D4131">
        <v>4</v>
      </c>
      <c r="E4131">
        <v>14</v>
      </c>
      <c r="F4131" s="1">
        <v>41753</v>
      </c>
      <c r="G4131" t="s">
        <v>1315</v>
      </c>
      <c r="H4131" t="s">
        <v>33</v>
      </c>
      <c r="I4131" t="s">
        <v>313</v>
      </c>
      <c r="J4131" t="s">
        <v>793</v>
      </c>
      <c r="K4131" t="s">
        <v>36</v>
      </c>
      <c r="L4131" t="s">
        <v>70</v>
      </c>
      <c r="M4131" t="s">
        <v>38</v>
      </c>
      <c r="N4131" t="s">
        <v>28</v>
      </c>
      <c r="O4131" t="s">
        <v>227</v>
      </c>
      <c r="P4131" t="s">
        <v>4036</v>
      </c>
      <c r="Q4131">
        <v>0</v>
      </c>
      <c r="R4131">
        <v>29</v>
      </c>
      <c r="S4131">
        <v>1</v>
      </c>
      <c r="T4131">
        <v>3</v>
      </c>
      <c r="U4131" t="b">
        <v>1</v>
      </c>
    </row>
    <row r="4132" spans="1:21" x14ac:dyDescent="0.25">
      <c r="A4132" t="s">
        <v>5574</v>
      </c>
      <c r="B4132" t="s">
        <v>5572</v>
      </c>
      <c r="C4132">
        <v>24</v>
      </c>
      <c r="D4132">
        <v>4</v>
      </c>
      <c r="E4132">
        <v>14</v>
      </c>
      <c r="F4132" s="1">
        <v>41753</v>
      </c>
      <c r="G4132" t="s">
        <v>1315</v>
      </c>
      <c r="H4132" t="s">
        <v>33</v>
      </c>
      <c r="I4132" t="s">
        <v>313</v>
      </c>
      <c r="J4132" t="s">
        <v>793</v>
      </c>
      <c r="K4132" t="s">
        <v>36</v>
      </c>
      <c r="L4132" t="s">
        <v>70</v>
      </c>
      <c r="M4132" t="s">
        <v>38</v>
      </c>
      <c r="N4132" t="s">
        <v>28</v>
      </c>
      <c r="O4132" t="s">
        <v>54</v>
      </c>
      <c r="P4132" t="s">
        <v>181</v>
      </c>
      <c r="Q4132">
        <v>0</v>
      </c>
      <c r="R4132">
        <v>230</v>
      </c>
      <c r="S4132">
        <v>20</v>
      </c>
      <c r="T4132">
        <v>2</v>
      </c>
      <c r="U4132" t="b">
        <v>0</v>
      </c>
    </row>
    <row r="4133" spans="1:21" x14ac:dyDescent="0.25">
      <c r="A4133" t="s">
        <v>5575</v>
      </c>
      <c r="B4133" t="s">
        <v>5572</v>
      </c>
      <c r="C4133">
        <v>24</v>
      </c>
      <c r="D4133">
        <v>4</v>
      </c>
      <c r="E4133">
        <v>14</v>
      </c>
      <c r="F4133" s="1">
        <v>41753</v>
      </c>
      <c r="G4133" t="s">
        <v>777</v>
      </c>
      <c r="H4133" t="s">
        <v>44</v>
      </c>
      <c r="I4133" t="s">
        <v>85</v>
      </c>
      <c r="J4133" t="s">
        <v>86</v>
      </c>
      <c r="K4133" t="s">
        <v>47</v>
      </c>
      <c r="L4133" t="s">
        <v>37</v>
      </c>
      <c r="M4133" t="s">
        <v>38</v>
      </c>
      <c r="N4133" t="s">
        <v>28</v>
      </c>
      <c r="O4133" t="s">
        <v>48</v>
      </c>
      <c r="P4133" t="s">
        <v>64</v>
      </c>
      <c r="Q4133">
        <v>0</v>
      </c>
      <c r="R4133">
        <v>53</v>
      </c>
      <c r="S4133">
        <v>15</v>
      </c>
      <c r="T4133">
        <v>2</v>
      </c>
      <c r="U4133" t="b">
        <v>0</v>
      </c>
    </row>
    <row r="4134" spans="1:21" x14ac:dyDescent="0.25">
      <c r="A4134" t="s">
        <v>5576</v>
      </c>
      <c r="B4134" t="s">
        <v>5577</v>
      </c>
      <c r="C4134">
        <v>25</v>
      </c>
      <c r="D4134">
        <v>4</v>
      </c>
      <c r="E4134">
        <v>11</v>
      </c>
      <c r="F4134" s="1">
        <v>40658</v>
      </c>
      <c r="G4134" t="s">
        <v>2721</v>
      </c>
      <c r="H4134" t="s">
        <v>293</v>
      </c>
      <c r="I4134" t="s">
        <v>613</v>
      </c>
      <c r="J4134" t="s">
        <v>1867</v>
      </c>
      <c r="K4134" t="s">
        <v>36</v>
      </c>
      <c r="L4134" t="s">
        <v>37</v>
      </c>
      <c r="M4134" t="s">
        <v>38</v>
      </c>
      <c r="N4134" t="s">
        <v>28</v>
      </c>
      <c r="O4134" t="s">
        <v>48</v>
      </c>
      <c r="P4134" t="s">
        <v>49</v>
      </c>
      <c r="Q4134">
        <v>1</v>
      </c>
      <c r="R4134">
        <v>39</v>
      </c>
      <c r="S4134">
        <v>-19</v>
      </c>
      <c r="T4134">
        <v>3</v>
      </c>
      <c r="U4134" t="b">
        <v>0</v>
      </c>
    </row>
    <row r="4135" spans="1:21" x14ac:dyDescent="0.25">
      <c r="A4135" t="s">
        <v>5578</v>
      </c>
      <c r="B4135" t="s">
        <v>5579</v>
      </c>
      <c r="C4135">
        <v>25</v>
      </c>
      <c r="D4135">
        <v>4</v>
      </c>
      <c r="E4135">
        <v>12</v>
      </c>
      <c r="F4135" s="1">
        <v>41024</v>
      </c>
      <c r="G4135" t="s">
        <v>2593</v>
      </c>
      <c r="H4135" t="s">
        <v>23</v>
      </c>
      <c r="I4135" t="s">
        <v>24</v>
      </c>
      <c r="J4135" t="s">
        <v>1273</v>
      </c>
      <c r="K4135" t="s">
        <v>25</v>
      </c>
      <c r="L4135" t="s">
        <v>70</v>
      </c>
      <c r="M4135" t="s">
        <v>27</v>
      </c>
      <c r="N4135" t="s">
        <v>28</v>
      </c>
      <c r="O4135" t="s">
        <v>54</v>
      </c>
      <c r="P4135" t="s">
        <v>929</v>
      </c>
      <c r="Q4135">
        <v>1</v>
      </c>
      <c r="R4135">
        <v>155</v>
      </c>
      <c r="S4135">
        <v>-31</v>
      </c>
      <c r="T4135">
        <v>5</v>
      </c>
      <c r="U4135" t="b">
        <v>1</v>
      </c>
    </row>
    <row r="4136" spans="1:21" x14ac:dyDescent="0.25">
      <c r="A4136" t="s">
        <v>5580</v>
      </c>
      <c r="B4136" t="s">
        <v>5581</v>
      </c>
      <c r="C4136">
        <v>25</v>
      </c>
      <c r="D4136">
        <v>4</v>
      </c>
      <c r="E4136">
        <v>13</v>
      </c>
      <c r="F4136" s="1">
        <v>41389</v>
      </c>
      <c r="G4136" t="s">
        <v>3847</v>
      </c>
      <c r="H4136" t="s">
        <v>44</v>
      </c>
      <c r="I4136" t="s">
        <v>85</v>
      </c>
      <c r="J4136" t="s">
        <v>86</v>
      </c>
      <c r="K4136" t="s">
        <v>47</v>
      </c>
      <c r="L4136" t="s">
        <v>70</v>
      </c>
      <c r="M4136" t="s">
        <v>38</v>
      </c>
      <c r="N4136" t="s">
        <v>28</v>
      </c>
      <c r="O4136" t="s">
        <v>48</v>
      </c>
      <c r="P4136" t="s">
        <v>2878</v>
      </c>
      <c r="Q4136">
        <v>0</v>
      </c>
      <c r="R4136">
        <v>100</v>
      </c>
      <c r="S4136">
        <v>0</v>
      </c>
      <c r="T4136">
        <v>2</v>
      </c>
      <c r="U4136" t="b">
        <v>0</v>
      </c>
    </row>
    <row r="4137" spans="1:21" x14ac:dyDescent="0.25">
      <c r="A4137" t="s">
        <v>5580</v>
      </c>
      <c r="B4137" t="s">
        <v>5581</v>
      </c>
      <c r="C4137">
        <v>25</v>
      </c>
      <c r="D4137">
        <v>4</v>
      </c>
      <c r="E4137">
        <v>13</v>
      </c>
      <c r="F4137" s="1">
        <v>41389</v>
      </c>
      <c r="G4137" t="s">
        <v>3847</v>
      </c>
      <c r="H4137" t="s">
        <v>44</v>
      </c>
      <c r="I4137" t="s">
        <v>85</v>
      </c>
      <c r="J4137" t="s">
        <v>86</v>
      </c>
      <c r="K4137" t="s">
        <v>47</v>
      </c>
      <c r="L4137" t="s">
        <v>70</v>
      </c>
      <c r="M4137" t="s">
        <v>38</v>
      </c>
      <c r="N4137" t="s">
        <v>28</v>
      </c>
      <c r="O4137" t="s">
        <v>29</v>
      </c>
      <c r="P4137" t="s">
        <v>30</v>
      </c>
      <c r="Q4137">
        <v>0</v>
      </c>
      <c r="R4137">
        <v>143</v>
      </c>
      <c r="S4137">
        <v>14</v>
      </c>
      <c r="T4137">
        <v>5</v>
      </c>
      <c r="U4137" t="b">
        <v>1</v>
      </c>
    </row>
    <row r="4138" spans="1:21" x14ac:dyDescent="0.25">
      <c r="A4138" t="s">
        <v>5582</v>
      </c>
      <c r="B4138" t="s">
        <v>5581</v>
      </c>
      <c r="C4138">
        <v>25</v>
      </c>
      <c r="D4138">
        <v>4</v>
      </c>
      <c r="E4138">
        <v>13</v>
      </c>
      <c r="F4138" s="1">
        <v>41389</v>
      </c>
      <c r="G4138" t="s">
        <v>1218</v>
      </c>
      <c r="H4138" t="s">
        <v>33</v>
      </c>
      <c r="I4138" t="s">
        <v>80</v>
      </c>
      <c r="J4138" t="s">
        <v>80</v>
      </c>
      <c r="K4138" t="s">
        <v>36</v>
      </c>
      <c r="L4138" t="s">
        <v>70</v>
      </c>
      <c r="M4138" t="s">
        <v>27</v>
      </c>
      <c r="N4138" t="s">
        <v>28</v>
      </c>
      <c r="O4138" t="s">
        <v>54</v>
      </c>
      <c r="P4138" t="s">
        <v>1908</v>
      </c>
      <c r="Q4138">
        <v>0</v>
      </c>
      <c r="R4138">
        <v>130</v>
      </c>
      <c r="S4138">
        <v>2</v>
      </c>
      <c r="T4138">
        <v>3</v>
      </c>
      <c r="U4138" t="b">
        <v>1</v>
      </c>
    </row>
    <row r="4139" spans="1:21" x14ac:dyDescent="0.25">
      <c r="A4139" t="s">
        <v>5583</v>
      </c>
      <c r="B4139" t="s">
        <v>5581</v>
      </c>
      <c r="C4139">
        <v>25</v>
      </c>
      <c r="D4139">
        <v>4</v>
      </c>
      <c r="E4139">
        <v>13</v>
      </c>
      <c r="F4139" s="1">
        <v>41389</v>
      </c>
      <c r="G4139" t="s">
        <v>1772</v>
      </c>
      <c r="H4139" t="s">
        <v>61</v>
      </c>
      <c r="I4139" t="s">
        <v>108</v>
      </c>
      <c r="J4139" t="s">
        <v>5584</v>
      </c>
      <c r="K4139" t="s">
        <v>36</v>
      </c>
      <c r="L4139" t="s">
        <v>37</v>
      </c>
      <c r="M4139" t="s">
        <v>27</v>
      </c>
      <c r="N4139" t="s">
        <v>28</v>
      </c>
      <c r="O4139" t="s">
        <v>54</v>
      </c>
      <c r="P4139" t="s">
        <v>1545</v>
      </c>
      <c r="Q4139">
        <v>0</v>
      </c>
      <c r="R4139">
        <v>1327</v>
      </c>
      <c r="S4139">
        <v>221</v>
      </c>
      <c r="T4139">
        <v>7</v>
      </c>
      <c r="U4139" t="b">
        <v>1</v>
      </c>
    </row>
    <row r="4140" spans="1:21" x14ac:dyDescent="0.25">
      <c r="A4140" t="s">
        <v>5583</v>
      </c>
      <c r="B4140" t="s">
        <v>5581</v>
      </c>
      <c r="C4140">
        <v>25</v>
      </c>
      <c r="D4140">
        <v>4</v>
      </c>
      <c r="E4140">
        <v>13</v>
      </c>
      <c r="F4140" s="1">
        <v>41389</v>
      </c>
      <c r="G4140" t="s">
        <v>1772</v>
      </c>
      <c r="H4140" t="s">
        <v>61</v>
      </c>
      <c r="I4140" t="s">
        <v>108</v>
      </c>
      <c r="J4140" t="s">
        <v>5584</v>
      </c>
      <c r="K4140" t="s">
        <v>36</v>
      </c>
      <c r="L4140" t="s">
        <v>37</v>
      </c>
      <c r="M4140" t="s">
        <v>27</v>
      </c>
      <c r="N4140" t="s">
        <v>56</v>
      </c>
      <c r="O4140" t="s">
        <v>57</v>
      </c>
      <c r="P4140" t="s">
        <v>1575</v>
      </c>
      <c r="Q4140">
        <v>0</v>
      </c>
      <c r="R4140">
        <v>796</v>
      </c>
      <c r="S4140">
        <v>47</v>
      </c>
      <c r="T4140">
        <v>3</v>
      </c>
      <c r="U4140" t="b">
        <v>1</v>
      </c>
    </row>
    <row r="4141" spans="1:21" x14ac:dyDescent="0.25">
      <c r="A4141" t="s">
        <v>5585</v>
      </c>
      <c r="B4141" t="s">
        <v>5586</v>
      </c>
      <c r="C4141">
        <v>25</v>
      </c>
      <c r="D4141">
        <v>4</v>
      </c>
      <c r="E4141">
        <v>14</v>
      </c>
      <c r="F4141" s="1">
        <v>41754</v>
      </c>
      <c r="G4141" t="s">
        <v>1644</v>
      </c>
      <c r="H4141" t="s">
        <v>61</v>
      </c>
      <c r="I4141" t="s">
        <v>173</v>
      </c>
      <c r="J4141" t="s">
        <v>844</v>
      </c>
      <c r="K4141" t="s">
        <v>36</v>
      </c>
      <c r="L4141" t="s">
        <v>70</v>
      </c>
      <c r="M4141" t="s">
        <v>98</v>
      </c>
      <c r="N4141" t="s">
        <v>28</v>
      </c>
      <c r="O4141" t="s">
        <v>54</v>
      </c>
      <c r="P4141" t="s">
        <v>3202</v>
      </c>
      <c r="Q4141">
        <v>1</v>
      </c>
      <c r="R4141">
        <v>37</v>
      </c>
      <c r="S4141">
        <v>-53</v>
      </c>
      <c r="T4141">
        <v>3</v>
      </c>
      <c r="U4141" t="b">
        <v>0</v>
      </c>
    </row>
    <row r="4142" spans="1:21" x14ac:dyDescent="0.25">
      <c r="A4142" t="s">
        <v>5587</v>
      </c>
      <c r="B4142" t="s">
        <v>5586</v>
      </c>
      <c r="C4142">
        <v>25</v>
      </c>
      <c r="D4142">
        <v>4</v>
      </c>
      <c r="E4142">
        <v>14</v>
      </c>
      <c r="F4142" s="1">
        <v>41754</v>
      </c>
      <c r="G4142" t="s">
        <v>2400</v>
      </c>
      <c r="H4142" t="s">
        <v>61</v>
      </c>
      <c r="I4142" t="s">
        <v>108</v>
      </c>
      <c r="J4142" t="s">
        <v>5588</v>
      </c>
      <c r="K4142" t="s">
        <v>36</v>
      </c>
      <c r="L4142" t="s">
        <v>37</v>
      </c>
      <c r="M4142" t="s">
        <v>27</v>
      </c>
      <c r="N4142" t="s">
        <v>28</v>
      </c>
      <c r="O4142" t="s">
        <v>29</v>
      </c>
      <c r="P4142" t="s">
        <v>1681</v>
      </c>
      <c r="Q4142">
        <v>0</v>
      </c>
      <c r="R4142">
        <v>63</v>
      </c>
      <c r="S4142">
        <v>1</v>
      </c>
      <c r="T4142">
        <v>4</v>
      </c>
      <c r="U4142" t="b">
        <v>1</v>
      </c>
    </row>
    <row r="4143" spans="1:21" x14ac:dyDescent="0.25">
      <c r="A4143" t="s">
        <v>5589</v>
      </c>
      <c r="B4143" t="s">
        <v>5586</v>
      </c>
      <c r="C4143">
        <v>25</v>
      </c>
      <c r="D4143">
        <v>4</v>
      </c>
      <c r="E4143">
        <v>14</v>
      </c>
      <c r="F4143" s="1">
        <v>41754</v>
      </c>
      <c r="G4143" t="s">
        <v>2390</v>
      </c>
      <c r="H4143" t="s">
        <v>120</v>
      </c>
      <c r="I4143" t="s">
        <v>241</v>
      </c>
      <c r="J4143" t="s">
        <v>1851</v>
      </c>
      <c r="K4143" t="s">
        <v>47</v>
      </c>
      <c r="L4143" t="s">
        <v>37</v>
      </c>
      <c r="M4143" t="s">
        <v>98</v>
      </c>
      <c r="N4143" t="s">
        <v>28</v>
      </c>
      <c r="O4143" t="s">
        <v>183</v>
      </c>
      <c r="P4143" t="s">
        <v>3528</v>
      </c>
      <c r="Q4143">
        <v>0</v>
      </c>
      <c r="R4143">
        <v>130</v>
      </c>
      <c r="S4143">
        <v>61</v>
      </c>
      <c r="T4143">
        <v>3</v>
      </c>
      <c r="U4143" t="b">
        <v>1</v>
      </c>
    </row>
    <row r="4144" spans="1:21" x14ac:dyDescent="0.25">
      <c r="A4144" t="s">
        <v>5590</v>
      </c>
      <c r="B4144" t="s">
        <v>5586</v>
      </c>
      <c r="C4144">
        <v>25</v>
      </c>
      <c r="D4144">
        <v>4</v>
      </c>
      <c r="E4144">
        <v>14</v>
      </c>
      <c r="F4144" s="1">
        <v>41754</v>
      </c>
      <c r="G4144" t="s">
        <v>759</v>
      </c>
      <c r="H4144" t="s">
        <v>126</v>
      </c>
      <c r="I4144" t="s">
        <v>304</v>
      </c>
      <c r="J4144" t="s">
        <v>304</v>
      </c>
      <c r="K4144" t="s">
        <v>25</v>
      </c>
      <c r="L4144" t="s">
        <v>70</v>
      </c>
      <c r="M4144" t="s">
        <v>38</v>
      </c>
      <c r="N4144" t="s">
        <v>28</v>
      </c>
      <c r="O4144" t="s">
        <v>48</v>
      </c>
      <c r="P4144" t="s">
        <v>2305</v>
      </c>
      <c r="Q4144">
        <v>1</v>
      </c>
      <c r="R4144">
        <v>78</v>
      </c>
      <c r="S4144">
        <v>-64</v>
      </c>
      <c r="T4144">
        <v>7</v>
      </c>
      <c r="U4144" t="b">
        <v>0</v>
      </c>
    </row>
    <row r="4145" spans="1:21" x14ac:dyDescent="0.25">
      <c r="A4145" t="s">
        <v>5590</v>
      </c>
      <c r="B4145" t="s">
        <v>5586</v>
      </c>
      <c r="C4145">
        <v>25</v>
      </c>
      <c r="D4145">
        <v>4</v>
      </c>
      <c r="E4145">
        <v>14</v>
      </c>
      <c r="F4145" s="1">
        <v>41754</v>
      </c>
      <c r="G4145" t="s">
        <v>759</v>
      </c>
      <c r="H4145" t="s">
        <v>126</v>
      </c>
      <c r="I4145" t="s">
        <v>304</v>
      </c>
      <c r="J4145" t="s">
        <v>304</v>
      </c>
      <c r="K4145" t="s">
        <v>25</v>
      </c>
      <c r="L4145" t="s">
        <v>70</v>
      </c>
      <c r="M4145" t="s">
        <v>38</v>
      </c>
      <c r="N4145" t="s">
        <v>28</v>
      </c>
      <c r="O4145" t="s">
        <v>54</v>
      </c>
      <c r="P4145" t="s">
        <v>1545</v>
      </c>
      <c r="Q4145">
        <v>1</v>
      </c>
      <c r="R4145">
        <v>632</v>
      </c>
      <c r="S4145">
        <v>-316</v>
      </c>
      <c r="T4145">
        <v>6</v>
      </c>
      <c r="U4145" t="b">
        <v>0</v>
      </c>
    </row>
    <row r="4146" spans="1:21" x14ac:dyDescent="0.25">
      <c r="A4146" t="s">
        <v>5591</v>
      </c>
      <c r="B4146" t="s">
        <v>5592</v>
      </c>
      <c r="C4146">
        <v>26</v>
      </c>
      <c r="D4146">
        <v>4</v>
      </c>
      <c r="E4146">
        <v>11</v>
      </c>
      <c r="F4146" s="1">
        <v>40659</v>
      </c>
      <c r="G4146" t="s">
        <v>3184</v>
      </c>
      <c r="H4146" t="s">
        <v>67</v>
      </c>
      <c r="I4146" t="s">
        <v>68</v>
      </c>
      <c r="J4146" t="s">
        <v>3410</v>
      </c>
      <c r="K4146" t="s">
        <v>25</v>
      </c>
      <c r="L4146" t="s">
        <v>37</v>
      </c>
      <c r="M4146" t="s">
        <v>38</v>
      </c>
      <c r="N4146" t="s">
        <v>28</v>
      </c>
      <c r="O4146" t="s">
        <v>54</v>
      </c>
      <c r="P4146" t="s">
        <v>1846</v>
      </c>
      <c r="Q4146">
        <v>0</v>
      </c>
      <c r="R4146">
        <v>159</v>
      </c>
      <c r="S4146">
        <v>65</v>
      </c>
      <c r="T4146">
        <v>6</v>
      </c>
      <c r="U4146" t="b">
        <v>1</v>
      </c>
    </row>
    <row r="4147" spans="1:21" x14ac:dyDescent="0.25">
      <c r="A4147" t="s">
        <v>5593</v>
      </c>
      <c r="B4147" t="s">
        <v>5592</v>
      </c>
      <c r="C4147">
        <v>26</v>
      </c>
      <c r="D4147">
        <v>4</v>
      </c>
      <c r="E4147">
        <v>11</v>
      </c>
      <c r="F4147" s="1">
        <v>40659</v>
      </c>
      <c r="G4147" t="s">
        <v>3663</v>
      </c>
      <c r="H4147" t="s">
        <v>33</v>
      </c>
      <c r="I4147" t="s">
        <v>34</v>
      </c>
      <c r="J4147" t="s">
        <v>950</v>
      </c>
      <c r="K4147" t="s">
        <v>36</v>
      </c>
      <c r="L4147" t="s">
        <v>70</v>
      </c>
      <c r="M4147" t="s">
        <v>38</v>
      </c>
      <c r="N4147" t="s">
        <v>28</v>
      </c>
      <c r="O4147" t="s">
        <v>183</v>
      </c>
      <c r="P4147" t="s">
        <v>405</v>
      </c>
      <c r="Q4147">
        <v>0</v>
      </c>
      <c r="R4147">
        <v>176</v>
      </c>
      <c r="S4147">
        <v>65</v>
      </c>
      <c r="T4147">
        <v>4</v>
      </c>
      <c r="U4147" t="b">
        <v>1</v>
      </c>
    </row>
    <row r="4148" spans="1:21" x14ac:dyDescent="0.25">
      <c r="A4148" t="s">
        <v>5594</v>
      </c>
      <c r="B4148" t="s">
        <v>5592</v>
      </c>
      <c r="C4148">
        <v>26</v>
      </c>
      <c r="D4148">
        <v>4</v>
      </c>
      <c r="E4148">
        <v>11</v>
      </c>
      <c r="F4148" s="1">
        <v>40659</v>
      </c>
      <c r="G4148" t="s">
        <v>1188</v>
      </c>
      <c r="H4148" t="s">
        <v>61</v>
      </c>
      <c r="I4148" t="s">
        <v>108</v>
      </c>
      <c r="J4148" t="s">
        <v>226</v>
      </c>
      <c r="K4148" t="s">
        <v>36</v>
      </c>
      <c r="L4148" t="s">
        <v>37</v>
      </c>
      <c r="M4148" t="s">
        <v>268</v>
      </c>
      <c r="N4148" t="s">
        <v>56</v>
      </c>
      <c r="O4148" t="s">
        <v>104</v>
      </c>
      <c r="P4148" t="s">
        <v>5595</v>
      </c>
      <c r="Q4148">
        <v>0</v>
      </c>
      <c r="R4148">
        <v>684</v>
      </c>
      <c r="S4148">
        <v>-24</v>
      </c>
      <c r="T4148">
        <v>11</v>
      </c>
      <c r="U4148" t="b">
        <v>1</v>
      </c>
    </row>
    <row r="4149" spans="1:21" x14ac:dyDescent="0.25">
      <c r="A4149" t="s">
        <v>5596</v>
      </c>
      <c r="B4149" t="s">
        <v>5592</v>
      </c>
      <c r="C4149">
        <v>26</v>
      </c>
      <c r="D4149">
        <v>4</v>
      </c>
      <c r="E4149">
        <v>11</v>
      </c>
      <c r="F4149" s="1">
        <v>40659</v>
      </c>
      <c r="G4149" t="s">
        <v>2903</v>
      </c>
      <c r="H4149" t="s">
        <v>44</v>
      </c>
      <c r="I4149" t="s">
        <v>280</v>
      </c>
      <c r="J4149" t="s">
        <v>281</v>
      </c>
      <c r="K4149" t="s">
        <v>47</v>
      </c>
      <c r="L4149" t="s">
        <v>70</v>
      </c>
      <c r="M4149" t="s">
        <v>38</v>
      </c>
      <c r="N4149" t="s">
        <v>71</v>
      </c>
      <c r="O4149" t="s">
        <v>74</v>
      </c>
      <c r="P4149" t="s">
        <v>3247</v>
      </c>
      <c r="Q4149">
        <v>1</v>
      </c>
      <c r="R4149">
        <v>45</v>
      </c>
      <c r="S4149">
        <v>-34</v>
      </c>
      <c r="T4149">
        <v>2</v>
      </c>
      <c r="U4149" t="b">
        <v>0</v>
      </c>
    </row>
    <row r="4150" spans="1:21" x14ac:dyDescent="0.25">
      <c r="A4150" t="s">
        <v>5597</v>
      </c>
      <c r="B4150" t="s">
        <v>5598</v>
      </c>
      <c r="C4150">
        <v>26</v>
      </c>
      <c r="D4150">
        <v>4</v>
      </c>
      <c r="E4150">
        <v>12</v>
      </c>
      <c r="F4150" s="1">
        <v>41025</v>
      </c>
      <c r="G4150" t="s">
        <v>1202</v>
      </c>
      <c r="H4150" t="s">
        <v>33</v>
      </c>
      <c r="I4150" t="s">
        <v>34</v>
      </c>
      <c r="J4150" t="s">
        <v>515</v>
      </c>
      <c r="K4150" t="s">
        <v>36</v>
      </c>
      <c r="L4150" t="s">
        <v>37</v>
      </c>
      <c r="M4150" t="s">
        <v>38</v>
      </c>
      <c r="N4150" t="s">
        <v>28</v>
      </c>
      <c r="O4150" t="s">
        <v>54</v>
      </c>
      <c r="P4150" t="s">
        <v>2004</v>
      </c>
      <c r="Q4150">
        <v>0</v>
      </c>
      <c r="R4150">
        <v>1145</v>
      </c>
      <c r="S4150">
        <v>356</v>
      </c>
      <c r="T4150">
        <v>6</v>
      </c>
      <c r="U4150" t="b">
        <v>1</v>
      </c>
    </row>
    <row r="4151" spans="1:21" x14ac:dyDescent="0.25">
      <c r="A4151" t="s">
        <v>5597</v>
      </c>
      <c r="B4151" t="s">
        <v>5598</v>
      </c>
      <c r="C4151">
        <v>26</v>
      </c>
      <c r="D4151">
        <v>4</v>
      </c>
      <c r="E4151">
        <v>12</v>
      </c>
      <c r="F4151" s="1">
        <v>41025</v>
      </c>
      <c r="G4151" t="s">
        <v>1202</v>
      </c>
      <c r="H4151" t="s">
        <v>33</v>
      </c>
      <c r="I4151" t="s">
        <v>34</v>
      </c>
      <c r="J4151" t="s">
        <v>515</v>
      </c>
      <c r="K4151" t="s">
        <v>36</v>
      </c>
      <c r="L4151" t="s">
        <v>37</v>
      </c>
      <c r="M4151" t="s">
        <v>38</v>
      </c>
      <c r="N4151" t="s">
        <v>56</v>
      </c>
      <c r="O4151" t="s">
        <v>57</v>
      </c>
      <c r="P4151" t="s">
        <v>3204</v>
      </c>
      <c r="Q4151">
        <v>0</v>
      </c>
      <c r="R4151">
        <v>523</v>
      </c>
      <c r="S4151">
        <v>178</v>
      </c>
      <c r="T4151">
        <v>3</v>
      </c>
      <c r="U4151" t="b">
        <v>0</v>
      </c>
    </row>
    <row r="4152" spans="1:21" x14ac:dyDescent="0.25">
      <c r="A4152" t="s">
        <v>5599</v>
      </c>
      <c r="B4152" t="s">
        <v>5598</v>
      </c>
      <c r="C4152">
        <v>26</v>
      </c>
      <c r="D4152">
        <v>4</v>
      </c>
      <c r="E4152">
        <v>12</v>
      </c>
      <c r="F4152" s="1">
        <v>41025</v>
      </c>
      <c r="G4152" t="s">
        <v>2561</v>
      </c>
      <c r="H4152" t="s">
        <v>320</v>
      </c>
      <c r="I4152" t="s">
        <v>321</v>
      </c>
      <c r="J4152" t="s">
        <v>321</v>
      </c>
      <c r="K4152" t="s">
        <v>36</v>
      </c>
      <c r="L4152" t="s">
        <v>26</v>
      </c>
      <c r="M4152" t="s">
        <v>98</v>
      </c>
      <c r="N4152" t="s">
        <v>28</v>
      </c>
      <c r="O4152" t="s">
        <v>151</v>
      </c>
      <c r="P4152" t="s">
        <v>1543</v>
      </c>
      <c r="Q4152">
        <v>0</v>
      </c>
      <c r="R4152">
        <v>11</v>
      </c>
      <c r="S4152">
        <v>2</v>
      </c>
      <c r="T4152">
        <v>1</v>
      </c>
      <c r="U4152" t="b">
        <v>1</v>
      </c>
    </row>
    <row r="4153" spans="1:21" x14ac:dyDescent="0.25">
      <c r="A4153" t="s">
        <v>5600</v>
      </c>
      <c r="B4153" t="s">
        <v>5598</v>
      </c>
      <c r="C4153">
        <v>26</v>
      </c>
      <c r="D4153">
        <v>4</v>
      </c>
      <c r="E4153">
        <v>12</v>
      </c>
      <c r="F4153" s="1">
        <v>41025</v>
      </c>
      <c r="G4153" t="s">
        <v>1502</v>
      </c>
      <c r="H4153" t="s">
        <v>293</v>
      </c>
      <c r="I4153" t="s">
        <v>4029</v>
      </c>
      <c r="J4153" t="s">
        <v>4030</v>
      </c>
      <c r="K4153" t="s">
        <v>36</v>
      </c>
      <c r="L4153" t="s">
        <v>37</v>
      </c>
      <c r="M4153" t="s">
        <v>27</v>
      </c>
      <c r="N4153" t="s">
        <v>71</v>
      </c>
      <c r="O4153" t="s">
        <v>295</v>
      </c>
      <c r="P4153" t="s">
        <v>5399</v>
      </c>
      <c r="Q4153">
        <v>0</v>
      </c>
      <c r="R4153">
        <v>88</v>
      </c>
      <c r="S4153">
        <v>15</v>
      </c>
      <c r="T4153">
        <v>2</v>
      </c>
      <c r="U4153" t="b">
        <v>1</v>
      </c>
    </row>
    <row r="4154" spans="1:21" x14ac:dyDescent="0.25">
      <c r="A4154" t="s">
        <v>5600</v>
      </c>
      <c r="B4154" t="s">
        <v>5598</v>
      </c>
      <c r="C4154">
        <v>26</v>
      </c>
      <c r="D4154">
        <v>4</v>
      </c>
      <c r="E4154">
        <v>12</v>
      </c>
      <c r="F4154" s="1">
        <v>41025</v>
      </c>
      <c r="G4154" t="s">
        <v>1502</v>
      </c>
      <c r="H4154" t="s">
        <v>293</v>
      </c>
      <c r="I4154" t="s">
        <v>4029</v>
      </c>
      <c r="J4154" t="s">
        <v>4030</v>
      </c>
      <c r="K4154" t="s">
        <v>36</v>
      </c>
      <c r="L4154" t="s">
        <v>37</v>
      </c>
      <c r="M4154" t="s">
        <v>27</v>
      </c>
      <c r="N4154" t="s">
        <v>56</v>
      </c>
      <c r="O4154" t="s">
        <v>57</v>
      </c>
      <c r="P4154" t="s">
        <v>5601</v>
      </c>
      <c r="Q4154">
        <v>1</v>
      </c>
      <c r="R4154">
        <v>174</v>
      </c>
      <c r="S4154">
        <v>-104</v>
      </c>
      <c r="T4154">
        <v>2</v>
      </c>
      <c r="U4154" t="b">
        <v>1</v>
      </c>
    </row>
    <row r="4155" spans="1:21" x14ac:dyDescent="0.25">
      <c r="A4155" t="s">
        <v>5602</v>
      </c>
      <c r="B4155" t="s">
        <v>5603</v>
      </c>
      <c r="C4155">
        <v>26</v>
      </c>
      <c r="D4155">
        <v>4</v>
      </c>
      <c r="E4155">
        <v>13</v>
      </c>
      <c r="F4155" s="1">
        <v>41390</v>
      </c>
      <c r="G4155" t="s">
        <v>3174</v>
      </c>
      <c r="H4155" t="s">
        <v>61</v>
      </c>
      <c r="I4155" t="s">
        <v>450</v>
      </c>
      <c r="J4155" t="s">
        <v>3631</v>
      </c>
      <c r="K4155" t="s">
        <v>36</v>
      </c>
      <c r="L4155" t="s">
        <v>37</v>
      </c>
      <c r="M4155" t="s">
        <v>38</v>
      </c>
      <c r="N4155" t="s">
        <v>28</v>
      </c>
      <c r="O4155" t="s">
        <v>48</v>
      </c>
      <c r="P4155" t="s">
        <v>2190</v>
      </c>
      <c r="Q4155">
        <v>0</v>
      </c>
      <c r="R4155">
        <v>76</v>
      </c>
      <c r="S4155">
        <v>25</v>
      </c>
      <c r="T4155">
        <v>3</v>
      </c>
      <c r="U4155" t="b">
        <v>0</v>
      </c>
    </row>
    <row r="4156" spans="1:21" x14ac:dyDescent="0.25">
      <c r="A4156" t="s">
        <v>5604</v>
      </c>
      <c r="B4156" t="s">
        <v>5605</v>
      </c>
      <c r="C4156">
        <v>26</v>
      </c>
      <c r="D4156">
        <v>4</v>
      </c>
      <c r="E4156">
        <v>14</v>
      </c>
      <c r="F4156" s="1">
        <v>41755</v>
      </c>
      <c r="G4156" t="s">
        <v>2566</v>
      </c>
      <c r="H4156" t="s">
        <v>61</v>
      </c>
      <c r="I4156" t="s">
        <v>450</v>
      </c>
      <c r="J4156" t="s">
        <v>661</v>
      </c>
      <c r="K4156" t="s">
        <v>36</v>
      </c>
      <c r="L4156" t="s">
        <v>37</v>
      </c>
      <c r="M4156" t="s">
        <v>38</v>
      </c>
      <c r="N4156" t="s">
        <v>71</v>
      </c>
      <c r="O4156" t="s">
        <v>72</v>
      </c>
      <c r="P4156" t="s">
        <v>4066</v>
      </c>
      <c r="Q4156">
        <v>0</v>
      </c>
      <c r="R4156">
        <v>450</v>
      </c>
      <c r="S4156">
        <v>190</v>
      </c>
      <c r="T4156">
        <v>4</v>
      </c>
      <c r="U4156" t="b">
        <v>0</v>
      </c>
    </row>
    <row r="4157" spans="1:21" x14ac:dyDescent="0.25">
      <c r="A4157" t="s">
        <v>5604</v>
      </c>
      <c r="B4157" t="s">
        <v>5605</v>
      </c>
      <c r="C4157">
        <v>26</v>
      </c>
      <c r="D4157">
        <v>4</v>
      </c>
      <c r="E4157">
        <v>14</v>
      </c>
      <c r="F4157" s="1">
        <v>41755</v>
      </c>
      <c r="G4157" t="s">
        <v>2566</v>
      </c>
      <c r="H4157" t="s">
        <v>61</v>
      </c>
      <c r="I4157" t="s">
        <v>450</v>
      </c>
      <c r="J4157" t="s">
        <v>661</v>
      </c>
      <c r="K4157" t="s">
        <v>36</v>
      </c>
      <c r="L4157" t="s">
        <v>37</v>
      </c>
      <c r="M4157" t="s">
        <v>38</v>
      </c>
      <c r="N4157" t="s">
        <v>28</v>
      </c>
      <c r="O4157" t="s">
        <v>39</v>
      </c>
      <c r="P4157" t="s">
        <v>87</v>
      </c>
      <c r="Q4157">
        <v>0</v>
      </c>
      <c r="R4157">
        <v>62</v>
      </c>
      <c r="S4157">
        <v>11</v>
      </c>
      <c r="T4157">
        <v>7</v>
      </c>
      <c r="U4157" t="b">
        <v>1</v>
      </c>
    </row>
    <row r="4158" spans="1:21" x14ac:dyDescent="0.25">
      <c r="A4158" t="s">
        <v>5604</v>
      </c>
      <c r="B4158" t="s">
        <v>5605</v>
      </c>
      <c r="C4158">
        <v>26</v>
      </c>
      <c r="D4158">
        <v>4</v>
      </c>
      <c r="E4158">
        <v>14</v>
      </c>
      <c r="F4158" s="1">
        <v>41755</v>
      </c>
      <c r="G4158" t="s">
        <v>2566</v>
      </c>
      <c r="H4158" t="s">
        <v>61</v>
      </c>
      <c r="I4158" t="s">
        <v>450</v>
      </c>
      <c r="J4158" t="s">
        <v>661</v>
      </c>
      <c r="K4158" t="s">
        <v>36</v>
      </c>
      <c r="L4158" t="s">
        <v>37</v>
      </c>
      <c r="M4158" t="s">
        <v>38</v>
      </c>
      <c r="N4158" t="s">
        <v>28</v>
      </c>
      <c r="O4158" t="s">
        <v>227</v>
      </c>
      <c r="P4158" t="s">
        <v>2647</v>
      </c>
      <c r="Q4158">
        <v>0</v>
      </c>
      <c r="R4158">
        <v>17</v>
      </c>
      <c r="S4158">
        <v>8</v>
      </c>
      <c r="T4158">
        <v>2</v>
      </c>
      <c r="U4158" t="b">
        <v>0</v>
      </c>
    </row>
    <row r="4159" spans="1:21" x14ac:dyDescent="0.25">
      <c r="A4159" t="s">
        <v>5606</v>
      </c>
      <c r="B4159" t="s">
        <v>5605</v>
      </c>
      <c r="C4159">
        <v>26</v>
      </c>
      <c r="D4159">
        <v>4</v>
      </c>
      <c r="E4159">
        <v>14</v>
      </c>
      <c r="F4159" s="1">
        <v>41755</v>
      </c>
      <c r="G4159" t="s">
        <v>983</v>
      </c>
      <c r="H4159" t="s">
        <v>215</v>
      </c>
      <c r="I4159" t="s">
        <v>2776</v>
      </c>
      <c r="J4159" t="s">
        <v>2776</v>
      </c>
      <c r="K4159" t="s">
        <v>36</v>
      </c>
      <c r="L4159" t="s">
        <v>70</v>
      </c>
      <c r="M4159" t="s">
        <v>38</v>
      </c>
      <c r="N4159" t="s">
        <v>71</v>
      </c>
      <c r="O4159" t="s">
        <v>295</v>
      </c>
      <c r="P4159" t="s">
        <v>339</v>
      </c>
      <c r="Q4159">
        <v>0</v>
      </c>
      <c r="R4159">
        <v>25</v>
      </c>
      <c r="S4159">
        <v>10</v>
      </c>
      <c r="T4159">
        <v>1</v>
      </c>
      <c r="U4159" t="b">
        <v>1</v>
      </c>
    </row>
    <row r="4160" spans="1:21" x14ac:dyDescent="0.25">
      <c r="A4160" t="s">
        <v>5607</v>
      </c>
      <c r="B4160" t="s">
        <v>5605</v>
      </c>
      <c r="C4160">
        <v>26</v>
      </c>
      <c r="D4160">
        <v>4</v>
      </c>
      <c r="E4160">
        <v>14</v>
      </c>
      <c r="F4160" s="1">
        <v>41755</v>
      </c>
      <c r="G4160" t="s">
        <v>4345</v>
      </c>
      <c r="H4160" t="s">
        <v>67</v>
      </c>
      <c r="I4160" t="s">
        <v>68</v>
      </c>
      <c r="J4160" t="s">
        <v>3410</v>
      </c>
      <c r="K4160" t="s">
        <v>25</v>
      </c>
      <c r="L4160" t="s">
        <v>70</v>
      </c>
      <c r="M4160" t="s">
        <v>38</v>
      </c>
      <c r="N4160" t="s">
        <v>28</v>
      </c>
      <c r="O4160" t="s">
        <v>151</v>
      </c>
      <c r="P4160" t="s">
        <v>5608</v>
      </c>
      <c r="Q4160">
        <v>0</v>
      </c>
      <c r="R4160">
        <v>78</v>
      </c>
      <c r="S4160">
        <v>3</v>
      </c>
      <c r="T4160">
        <v>6</v>
      </c>
      <c r="U4160" t="b">
        <v>0</v>
      </c>
    </row>
    <row r="4161" spans="1:21" x14ac:dyDescent="0.25">
      <c r="A4161" t="s">
        <v>5607</v>
      </c>
      <c r="B4161" t="s">
        <v>5605</v>
      </c>
      <c r="C4161">
        <v>26</v>
      </c>
      <c r="D4161">
        <v>4</v>
      </c>
      <c r="E4161">
        <v>14</v>
      </c>
      <c r="F4161" s="1">
        <v>41755</v>
      </c>
      <c r="G4161" t="s">
        <v>4345</v>
      </c>
      <c r="H4161" t="s">
        <v>67</v>
      </c>
      <c r="I4161" t="s">
        <v>68</v>
      </c>
      <c r="J4161" t="s">
        <v>3410</v>
      </c>
      <c r="K4161" t="s">
        <v>25</v>
      </c>
      <c r="L4161" t="s">
        <v>70</v>
      </c>
      <c r="M4161" t="s">
        <v>38</v>
      </c>
      <c r="N4161" t="s">
        <v>28</v>
      </c>
      <c r="O4161" t="s">
        <v>29</v>
      </c>
      <c r="P4161" t="s">
        <v>3670</v>
      </c>
      <c r="Q4161">
        <v>0</v>
      </c>
      <c r="R4161">
        <v>47</v>
      </c>
      <c r="S4161">
        <v>21</v>
      </c>
      <c r="T4161">
        <v>2</v>
      </c>
      <c r="U4161" t="b">
        <v>1</v>
      </c>
    </row>
    <row r="4162" spans="1:21" x14ac:dyDescent="0.25">
      <c r="A4162" t="s">
        <v>5606</v>
      </c>
      <c r="B4162" t="s">
        <v>5605</v>
      </c>
      <c r="C4162">
        <v>26</v>
      </c>
      <c r="D4162">
        <v>4</v>
      </c>
      <c r="E4162">
        <v>14</v>
      </c>
      <c r="F4162" s="1">
        <v>41755</v>
      </c>
      <c r="G4162" t="s">
        <v>983</v>
      </c>
      <c r="H4162" t="s">
        <v>215</v>
      </c>
      <c r="I4162" t="s">
        <v>2776</v>
      </c>
      <c r="J4162" t="s">
        <v>2776</v>
      </c>
      <c r="K4162" t="s">
        <v>36</v>
      </c>
      <c r="L4162" t="s">
        <v>70</v>
      </c>
      <c r="M4162" t="s">
        <v>38</v>
      </c>
      <c r="N4162" t="s">
        <v>56</v>
      </c>
      <c r="O4162" t="s">
        <v>81</v>
      </c>
      <c r="P4162" t="s">
        <v>1290</v>
      </c>
      <c r="Q4162">
        <v>0</v>
      </c>
      <c r="R4162">
        <v>122</v>
      </c>
      <c r="S4162">
        <v>15</v>
      </c>
      <c r="T4162">
        <v>3</v>
      </c>
      <c r="U4162" t="b">
        <v>0</v>
      </c>
    </row>
    <row r="4163" spans="1:21" x14ac:dyDescent="0.25">
      <c r="A4163" t="s">
        <v>5607</v>
      </c>
      <c r="B4163" t="s">
        <v>5605</v>
      </c>
      <c r="C4163">
        <v>26</v>
      </c>
      <c r="D4163">
        <v>4</v>
      </c>
      <c r="E4163">
        <v>14</v>
      </c>
      <c r="F4163" s="1">
        <v>41755</v>
      </c>
      <c r="G4163" t="s">
        <v>4345</v>
      </c>
      <c r="H4163" t="s">
        <v>67</v>
      </c>
      <c r="I4163" t="s">
        <v>68</v>
      </c>
      <c r="J4163" t="s">
        <v>3410</v>
      </c>
      <c r="K4163" t="s">
        <v>25</v>
      </c>
      <c r="L4163" t="s">
        <v>70</v>
      </c>
      <c r="M4163" t="s">
        <v>38</v>
      </c>
      <c r="N4163" t="s">
        <v>56</v>
      </c>
      <c r="O4163" t="s">
        <v>185</v>
      </c>
      <c r="P4163" t="s">
        <v>5609</v>
      </c>
      <c r="Q4163">
        <v>0</v>
      </c>
      <c r="R4163">
        <v>473</v>
      </c>
      <c r="S4163">
        <v>194</v>
      </c>
      <c r="T4163">
        <v>4</v>
      </c>
      <c r="U4163" t="b">
        <v>1</v>
      </c>
    </row>
    <row r="4164" spans="1:21" x14ac:dyDescent="0.25">
      <c r="A4164" t="s">
        <v>5610</v>
      </c>
      <c r="B4164" t="s">
        <v>5605</v>
      </c>
      <c r="C4164">
        <v>26</v>
      </c>
      <c r="D4164">
        <v>4</v>
      </c>
      <c r="E4164">
        <v>14</v>
      </c>
      <c r="F4164" s="1">
        <v>41755</v>
      </c>
      <c r="G4164" t="s">
        <v>4144</v>
      </c>
      <c r="H4164" t="s">
        <v>61</v>
      </c>
      <c r="I4164" t="s">
        <v>308</v>
      </c>
      <c r="J4164" t="s">
        <v>2780</v>
      </c>
      <c r="K4164" t="s">
        <v>36</v>
      </c>
      <c r="L4164" t="s">
        <v>37</v>
      </c>
      <c r="M4164" t="s">
        <v>38</v>
      </c>
      <c r="N4164" t="s">
        <v>71</v>
      </c>
      <c r="O4164" t="s">
        <v>74</v>
      </c>
      <c r="P4164" t="s">
        <v>5611</v>
      </c>
      <c r="Q4164">
        <v>0</v>
      </c>
      <c r="R4164">
        <v>476</v>
      </c>
      <c r="S4164">
        <v>0</v>
      </c>
      <c r="T4164">
        <v>3</v>
      </c>
      <c r="U4164" t="b">
        <v>1</v>
      </c>
    </row>
    <row r="4165" spans="1:21" x14ac:dyDescent="0.25">
      <c r="A4165" t="s">
        <v>5610</v>
      </c>
      <c r="B4165" t="s">
        <v>5605</v>
      </c>
      <c r="C4165">
        <v>26</v>
      </c>
      <c r="D4165">
        <v>4</v>
      </c>
      <c r="E4165">
        <v>14</v>
      </c>
      <c r="F4165" s="1">
        <v>41755</v>
      </c>
      <c r="G4165" t="s">
        <v>4144</v>
      </c>
      <c r="H4165" t="s">
        <v>61</v>
      </c>
      <c r="I4165" t="s">
        <v>308</v>
      </c>
      <c r="J4165" t="s">
        <v>2780</v>
      </c>
      <c r="K4165" t="s">
        <v>36</v>
      </c>
      <c r="L4165" t="s">
        <v>37</v>
      </c>
      <c r="M4165" t="s">
        <v>38</v>
      </c>
      <c r="N4165" t="s">
        <v>28</v>
      </c>
      <c r="O4165" t="s">
        <v>39</v>
      </c>
      <c r="P4165" t="s">
        <v>343</v>
      </c>
      <c r="Q4165">
        <v>0</v>
      </c>
      <c r="R4165">
        <v>257</v>
      </c>
      <c r="S4165">
        <v>23</v>
      </c>
      <c r="T4165">
        <v>5</v>
      </c>
      <c r="U4165" t="b">
        <v>1</v>
      </c>
    </row>
    <row r="4166" spans="1:21" x14ac:dyDescent="0.25">
      <c r="A4166" t="s">
        <v>5612</v>
      </c>
      <c r="B4166" t="s">
        <v>5605</v>
      </c>
      <c r="C4166">
        <v>26</v>
      </c>
      <c r="D4166">
        <v>4</v>
      </c>
      <c r="E4166">
        <v>14</v>
      </c>
      <c r="F4166" s="1">
        <v>41755</v>
      </c>
      <c r="G4166" t="s">
        <v>1345</v>
      </c>
      <c r="H4166" t="s">
        <v>320</v>
      </c>
      <c r="I4166" t="s">
        <v>321</v>
      </c>
      <c r="J4166" t="s">
        <v>321</v>
      </c>
      <c r="K4166" t="s">
        <v>36</v>
      </c>
      <c r="L4166" t="s">
        <v>26</v>
      </c>
      <c r="M4166" t="s">
        <v>38</v>
      </c>
      <c r="N4166" t="s">
        <v>28</v>
      </c>
      <c r="O4166" t="s">
        <v>48</v>
      </c>
      <c r="P4166" t="s">
        <v>1014</v>
      </c>
      <c r="Q4166">
        <v>0</v>
      </c>
      <c r="R4166">
        <v>44</v>
      </c>
      <c r="S4166">
        <v>8</v>
      </c>
      <c r="T4166">
        <v>2</v>
      </c>
      <c r="U4166" t="b">
        <v>1</v>
      </c>
    </row>
    <row r="4167" spans="1:21" x14ac:dyDescent="0.25">
      <c r="A4167" t="s">
        <v>5613</v>
      </c>
      <c r="B4167" t="s">
        <v>5614</v>
      </c>
      <c r="C4167">
        <v>27</v>
      </c>
      <c r="D4167">
        <v>4</v>
      </c>
      <c r="E4167">
        <v>11</v>
      </c>
      <c r="F4167" s="1">
        <v>40660</v>
      </c>
      <c r="G4167" t="s">
        <v>3349</v>
      </c>
      <c r="H4167" t="s">
        <v>120</v>
      </c>
      <c r="I4167" t="s">
        <v>121</v>
      </c>
      <c r="J4167" t="s">
        <v>5615</v>
      </c>
      <c r="K4167" t="s">
        <v>47</v>
      </c>
      <c r="L4167" t="s">
        <v>70</v>
      </c>
      <c r="M4167" t="s">
        <v>38</v>
      </c>
      <c r="N4167" t="s">
        <v>71</v>
      </c>
      <c r="O4167" t="s">
        <v>72</v>
      </c>
      <c r="P4167" t="s">
        <v>2696</v>
      </c>
      <c r="Q4167">
        <v>0</v>
      </c>
      <c r="R4167">
        <v>719</v>
      </c>
      <c r="S4167">
        <v>21</v>
      </c>
      <c r="T4167">
        <v>5</v>
      </c>
      <c r="U4167" t="b">
        <v>1</v>
      </c>
    </row>
    <row r="4168" spans="1:21" x14ac:dyDescent="0.25">
      <c r="A4168" t="s">
        <v>5613</v>
      </c>
      <c r="B4168" t="s">
        <v>5614</v>
      </c>
      <c r="C4168">
        <v>27</v>
      </c>
      <c r="D4168">
        <v>4</v>
      </c>
      <c r="E4168">
        <v>11</v>
      </c>
      <c r="F4168" s="1">
        <v>40660</v>
      </c>
      <c r="G4168" t="s">
        <v>3349</v>
      </c>
      <c r="H4168" t="s">
        <v>120</v>
      </c>
      <c r="I4168" t="s">
        <v>121</v>
      </c>
      <c r="J4168" t="s">
        <v>5615</v>
      </c>
      <c r="K4168" t="s">
        <v>47</v>
      </c>
      <c r="L4168" t="s">
        <v>70</v>
      </c>
      <c r="M4168" t="s">
        <v>38</v>
      </c>
      <c r="N4168" t="s">
        <v>28</v>
      </c>
      <c r="O4168" t="s">
        <v>90</v>
      </c>
      <c r="P4168" t="s">
        <v>641</v>
      </c>
      <c r="Q4168">
        <v>0</v>
      </c>
      <c r="R4168">
        <v>334</v>
      </c>
      <c r="S4168">
        <v>133</v>
      </c>
      <c r="T4168">
        <v>4</v>
      </c>
      <c r="U4168" t="b">
        <v>1</v>
      </c>
    </row>
    <row r="4169" spans="1:21" x14ac:dyDescent="0.25">
      <c r="A4169" t="s">
        <v>5616</v>
      </c>
      <c r="B4169" t="s">
        <v>5614</v>
      </c>
      <c r="C4169">
        <v>27</v>
      </c>
      <c r="D4169">
        <v>4</v>
      </c>
      <c r="E4169">
        <v>11</v>
      </c>
      <c r="F4169" s="1">
        <v>40660</v>
      </c>
      <c r="G4169" t="s">
        <v>2284</v>
      </c>
      <c r="H4169" t="s">
        <v>61</v>
      </c>
      <c r="I4169" t="s">
        <v>491</v>
      </c>
      <c r="J4169" t="s">
        <v>3627</v>
      </c>
      <c r="K4169" t="s">
        <v>36</v>
      </c>
      <c r="L4169" t="s">
        <v>37</v>
      </c>
      <c r="M4169" t="s">
        <v>38</v>
      </c>
      <c r="N4169" t="s">
        <v>71</v>
      </c>
      <c r="O4169" t="s">
        <v>74</v>
      </c>
      <c r="P4169" t="s">
        <v>1067</v>
      </c>
      <c r="Q4169">
        <v>0</v>
      </c>
      <c r="R4169">
        <v>1713</v>
      </c>
      <c r="S4169">
        <v>552</v>
      </c>
      <c r="T4169">
        <v>4</v>
      </c>
      <c r="U4169" t="b">
        <v>0</v>
      </c>
    </row>
    <row r="4170" spans="1:21" x14ac:dyDescent="0.25">
      <c r="A4170" t="s">
        <v>5616</v>
      </c>
      <c r="B4170" t="s">
        <v>5614</v>
      </c>
      <c r="C4170">
        <v>27</v>
      </c>
      <c r="D4170">
        <v>4</v>
      </c>
      <c r="E4170">
        <v>11</v>
      </c>
      <c r="F4170" s="1">
        <v>40660</v>
      </c>
      <c r="G4170" t="s">
        <v>2284</v>
      </c>
      <c r="H4170" t="s">
        <v>61</v>
      </c>
      <c r="I4170" t="s">
        <v>491</v>
      </c>
      <c r="J4170" t="s">
        <v>3627</v>
      </c>
      <c r="K4170" t="s">
        <v>36</v>
      </c>
      <c r="L4170" t="s">
        <v>37</v>
      </c>
      <c r="M4170" t="s">
        <v>38</v>
      </c>
      <c r="N4170" t="s">
        <v>71</v>
      </c>
      <c r="O4170" t="s">
        <v>74</v>
      </c>
      <c r="P4170" t="s">
        <v>2718</v>
      </c>
      <c r="Q4170">
        <v>0</v>
      </c>
      <c r="R4170">
        <v>808</v>
      </c>
      <c r="S4170">
        <v>251</v>
      </c>
      <c r="T4170">
        <v>7</v>
      </c>
      <c r="U4170" t="b">
        <v>0</v>
      </c>
    </row>
    <row r="4171" spans="1:21" x14ac:dyDescent="0.25">
      <c r="A4171" t="s">
        <v>5616</v>
      </c>
      <c r="B4171" t="s">
        <v>5614</v>
      </c>
      <c r="C4171">
        <v>27</v>
      </c>
      <c r="D4171">
        <v>4</v>
      </c>
      <c r="E4171">
        <v>11</v>
      </c>
      <c r="F4171" s="1">
        <v>40660</v>
      </c>
      <c r="G4171" t="s">
        <v>2284</v>
      </c>
      <c r="H4171" t="s">
        <v>61</v>
      </c>
      <c r="I4171" t="s">
        <v>491</v>
      </c>
      <c r="J4171" t="s">
        <v>3627</v>
      </c>
      <c r="K4171" t="s">
        <v>36</v>
      </c>
      <c r="L4171" t="s">
        <v>37</v>
      </c>
      <c r="M4171" t="s">
        <v>38</v>
      </c>
      <c r="N4171" t="s">
        <v>28</v>
      </c>
      <c r="O4171" t="s">
        <v>39</v>
      </c>
      <c r="P4171" t="s">
        <v>913</v>
      </c>
      <c r="Q4171">
        <v>0</v>
      </c>
      <c r="R4171">
        <v>5</v>
      </c>
      <c r="S4171">
        <v>2</v>
      </c>
      <c r="T4171">
        <v>1</v>
      </c>
      <c r="U4171" t="b">
        <v>1</v>
      </c>
    </row>
    <row r="4172" spans="1:21" x14ac:dyDescent="0.25">
      <c r="A4172" t="s">
        <v>5616</v>
      </c>
      <c r="B4172" t="s">
        <v>5614</v>
      </c>
      <c r="C4172">
        <v>27</v>
      </c>
      <c r="D4172">
        <v>4</v>
      </c>
      <c r="E4172">
        <v>11</v>
      </c>
      <c r="F4172" s="1">
        <v>40660</v>
      </c>
      <c r="G4172" t="s">
        <v>2284</v>
      </c>
      <c r="H4172" t="s">
        <v>61</v>
      </c>
      <c r="I4172" t="s">
        <v>491</v>
      </c>
      <c r="J4172" t="s">
        <v>3627</v>
      </c>
      <c r="K4172" t="s">
        <v>36</v>
      </c>
      <c r="L4172" t="s">
        <v>37</v>
      </c>
      <c r="M4172" t="s">
        <v>38</v>
      </c>
      <c r="N4172" t="s">
        <v>28</v>
      </c>
      <c r="O4172" t="s">
        <v>227</v>
      </c>
      <c r="P4172" t="s">
        <v>5617</v>
      </c>
      <c r="Q4172">
        <v>0</v>
      </c>
      <c r="R4172">
        <v>31</v>
      </c>
      <c r="S4172">
        <v>6</v>
      </c>
      <c r="T4172">
        <v>3</v>
      </c>
      <c r="U4172" t="b">
        <v>0</v>
      </c>
    </row>
    <row r="4173" spans="1:21" x14ac:dyDescent="0.25">
      <c r="A4173" t="s">
        <v>5616</v>
      </c>
      <c r="B4173" t="s">
        <v>5614</v>
      </c>
      <c r="C4173">
        <v>27</v>
      </c>
      <c r="D4173">
        <v>4</v>
      </c>
      <c r="E4173">
        <v>11</v>
      </c>
      <c r="F4173" s="1">
        <v>40660</v>
      </c>
      <c r="G4173" t="s">
        <v>2284</v>
      </c>
      <c r="H4173" t="s">
        <v>61</v>
      </c>
      <c r="I4173" t="s">
        <v>491</v>
      </c>
      <c r="J4173" t="s">
        <v>3627</v>
      </c>
      <c r="K4173" t="s">
        <v>36</v>
      </c>
      <c r="L4173" t="s">
        <v>37</v>
      </c>
      <c r="M4173" t="s">
        <v>38</v>
      </c>
      <c r="N4173" t="s">
        <v>28</v>
      </c>
      <c r="O4173" t="s">
        <v>54</v>
      </c>
      <c r="P4173" t="s">
        <v>206</v>
      </c>
      <c r="Q4173">
        <v>0</v>
      </c>
      <c r="R4173">
        <v>218</v>
      </c>
      <c r="S4173">
        <v>7</v>
      </c>
      <c r="T4173">
        <v>5</v>
      </c>
      <c r="U4173" t="b">
        <v>1</v>
      </c>
    </row>
    <row r="4174" spans="1:21" x14ac:dyDescent="0.25">
      <c r="A4174" t="s">
        <v>5618</v>
      </c>
      <c r="B4174" t="s">
        <v>5614</v>
      </c>
      <c r="C4174">
        <v>27</v>
      </c>
      <c r="D4174">
        <v>4</v>
      </c>
      <c r="E4174">
        <v>11</v>
      </c>
      <c r="F4174" s="1">
        <v>40660</v>
      </c>
      <c r="G4174" t="s">
        <v>1486</v>
      </c>
      <c r="H4174" t="s">
        <v>293</v>
      </c>
      <c r="I4174" t="s">
        <v>1206</v>
      </c>
      <c r="J4174" t="s">
        <v>5619</v>
      </c>
      <c r="K4174" t="s">
        <v>36</v>
      </c>
      <c r="L4174" t="s">
        <v>70</v>
      </c>
      <c r="M4174" t="s">
        <v>38</v>
      </c>
      <c r="N4174" t="s">
        <v>28</v>
      </c>
      <c r="O4174" t="s">
        <v>111</v>
      </c>
      <c r="P4174" t="s">
        <v>5620</v>
      </c>
      <c r="Q4174">
        <v>1</v>
      </c>
      <c r="R4174">
        <v>53</v>
      </c>
      <c r="S4174">
        <v>-36</v>
      </c>
      <c r="T4174">
        <v>5</v>
      </c>
      <c r="U4174" t="b">
        <v>1</v>
      </c>
    </row>
    <row r="4175" spans="1:21" x14ac:dyDescent="0.25">
      <c r="A4175" t="s">
        <v>5621</v>
      </c>
      <c r="B4175" t="s">
        <v>5614</v>
      </c>
      <c r="C4175">
        <v>27</v>
      </c>
      <c r="D4175">
        <v>4</v>
      </c>
      <c r="E4175">
        <v>11</v>
      </c>
      <c r="F4175" s="1">
        <v>40660</v>
      </c>
      <c r="G4175" t="s">
        <v>4893</v>
      </c>
      <c r="H4175" t="s">
        <v>61</v>
      </c>
      <c r="I4175" t="s">
        <v>62</v>
      </c>
      <c r="J4175" t="s">
        <v>4647</v>
      </c>
      <c r="K4175" t="s">
        <v>36</v>
      </c>
      <c r="L4175" t="s">
        <v>37</v>
      </c>
      <c r="M4175" t="s">
        <v>38</v>
      </c>
      <c r="N4175" t="s">
        <v>28</v>
      </c>
      <c r="O4175" t="s">
        <v>48</v>
      </c>
      <c r="P4175" t="s">
        <v>3694</v>
      </c>
      <c r="Q4175">
        <v>0</v>
      </c>
      <c r="R4175">
        <v>124</v>
      </c>
      <c r="S4175">
        <v>40</v>
      </c>
      <c r="T4175">
        <v>5</v>
      </c>
      <c r="U4175" t="b">
        <v>1</v>
      </c>
    </row>
    <row r="4176" spans="1:21" x14ac:dyDescent="0.25">
      <c r="A4176" t="s">
        <v>5621</v>
      </c>
      <c r="B4176" t="s">
        <v>5614</v>
      </c>
      <c r="C4176">
        <v>27</v>
      </c>
      <c r="D4176">
        <v>4</v>
      </c>
      <c r="E4176">
        <v>11</v>
      </c>
      <c r="F4176" s="1">
        <v>40660</v>
      </c>
      <c r="G4176" t="s">
        <v>4893</v>
      </c>
      <c r="H4176" t="s">
        <v>61</v>
      </c>
      <c r="I4176" t="s">
        <v>62</v>
      </c>
      <c r="J4176" t="s">
        <v>4647</v>
      </c>
      <c r="K4176" t="s">
        <v>36</v>
      </c>
      <c r="L4176" t="s">
        <v>37</v>
      </c>
      <c r="M4176" t="s">
        <v>38</v>
      </c>
      <c r="N4176" t="s">
        <v>28</v>
      </c>
      <c r="O4176" t="s">
        <v>39</v>
      </c>
      <c r="P4176" t="s">
        <v>413</v>
      </c>
      <c r="Q4176">
        <v>0</v>
      </c>
      <c r="R4176">
        <v>120</v>
      </c>
      <c r="S4176">
        <v>4</v>
      </c>
      <c r="T4176">
        <v>9</v>
      </c>
      <c r="U4176" t="b">
        <v>1</v>
      </c>
    </row>
    <row r="4177" spans="1:21" x14ac:dyDescent="0.25">
      <c r="A4177" t="s">
        <v>5621</v>
      </c>
      <c r="B4177" t="s">
        <v>5614</v>
      </c>
      <c r="C4177">
        <v>27</v>
      </c>
      <c r="D4177">
        <v>4</v>
      </c>
      <c r="E4177">
        <v>11</v>
      </c>
      <c r="F4177" s="1">
        <v>40660</v>
      </c>
      <c r="G4177" t="s">
        <v>4893</v>
      </c>
      <c r="H4177" t="s">
        <v>61</v>
      </c>
      <c r="I4177" t="s">
        <v>62</v>
      </c>
      <c r="J4177" t="s">
        <v>4647</v>
      </c>
      <c r="K4177" t="s">
        <v>36</v>
      </c>
      <c r="L4177" t="s">
        <v>37</v>
      </c>
      <c r="M4177" t="s">
        <v>38</v>
      </c>
      <c r="N4177" t="s">
        <v>28</v>
      </c>
      <c r="O4177" t="s">
        <v>151</v>
      </c>
      <c r="P4177" t="s">
        <v>1954</v>
      </c>
      <c r="Q4177">
        <v>0</v>
      </c>
      <c r="R4177">
        <v>25</v>
      </c>
      <c r="S4177">
        <v>5</v>
      </c>
      <c r="T4177">
        <v>2</v>
      </c>
      <c r="U4177" t="b">
        <v>1</v>
      </c>
    </row>
    <row r="4178" spans="1:21" x14ac:dyDescent="0.25">
      <c r="A4178" t="s">
        <v>5622</v>
      </c>
      <c r="B4178" t="s">
        <v>5623</v>
      </c>
      <c r="C4178">
        <v>27</v>
      </c>
      <c r="D4178">
        <v>4</v>
      </c>
      <c r="E4178">
        <v>12</v>
      </c>
      <c r="F4178" s="1">
        <v>41026</v>
      </c>
      <c r="G4178" t="s">
        <v>2906</v>
      </c>
      <c r="H4178" t="s">
        <v>61</v>
      </c>
      <c r="I4178" t="s">
        <v>108</v>
      </c>
      <c r="J4178" t="s">
        <v>5210</v>
      </c>
      <c r="K4178" t="s">
        <v>36</v>
      </c>
      <c r="L4178" t="s">
        <v>37</v>
      </c>
      <c r="M4178" t="s">
        <v>38</v>
      </c>
      <c r="N4178" t="s">
        <v>28</v>
      </c>
      <c r="O4178" t="s">
        <v>48</v>
      </c>
      <c r="P4178" t="s">
        <v>533</v>
      </c>
      <c r="Q4178">
        <v>0</v>
      </c>
      <c r="R4178">
        <v>110</v>
      </c>
      <c r="S4178">
        <v>20</v>
      </c>
      <c r="T4178">
        <v>2</v>
      </c>
      <c r="U4178" t="b">
        <v>0</v>
      </c>
    </row>
    <row r="4179" spans="1:21" x14ac:dyDescent="0.25">
      <c r="A4179" t="s">
        <v>5622</v>
      </c>
      <c r="B4179" t="s">
        <v>5623</v>
      </c>
      <c r="C4179">
        <v>27</v>
      </c>
      <c r="D4179">
        <v>4</v>
      </c>
      <c r="E4179">
        <v>12</v>
      </c>
      <c r="F4179" s="1">
        <v>41026</v>
      </c>
      <c r="G4179" t="s">
        <v>2906</v>
      </c>
      <c r="H4179" t="s">
        <v>61</v>
      </c>
      <c r="I4179" t="s">
        <v>108</v>
      </c>
      <c r="J4179" t="s">
        <v>5210</v>
      </c>
      <c r="K4179" t="s">
        <v>36</v>
      </c>
      <c r="L4179" t="s">
        <v>37</v>
      </c>
      <c r="M4179" t="s">
        <v>38</v>
      </c>
      <c r="N4179" t="s">
        <v>56</v>
      </c>
      <c r="O4179" t="s">
        <v>81</v>
      </c>
      <c r="P4179" t="s">
        <v>5624</v>
      </c>
      <c r="Q4179">
        <v>0</v>
      </c>
      <c r="R4179">
        <v>93</v>
      </c>
      <c r="S4179">
        <v>15</v>
      </c>
      <c r="T4179">
        <v>2</v>
      </c>
      <c r="U4179" t="b">
        <v>0</v>
      </c>
    </row>
    <row r="4180" spans="1:21" x14ac:dyDescent="0.25">
      <c r="A4180" t="s">
        <v>5625</v>
      </c>
      <c r="B4180" t="s">
        <v>5623</v>
      </c>
      <c r="C4180">
        <v>27</v>
      </c>
      <c r="D4180">
        <v>4</v>
      </c>
      <c r="E4180">
        <v>12</v>
      </c>
      <c r="F4180" s="1">
        <v>41026</v>
      </c>
      <c r="G4180" t="s">
        <v>22</v>
      </c>
      <c r="H4180" t="s">
        <v>33</v>
      </c>
      <c r="I4180" t="s">
        <v>528</v>
      </c>
      <c r="J4180" t="s">
        <v>529</v>
      </c>
      <c r="K4180" t="s">
        <v>36</v>
      </c>
      <c r="L4180" t="s">
        <v>26</v>
      </c>
      <c r="M4180" t="s">
        <v>98</v>
      </c>
      <c r="N4180" t="s">
        <v>28</v>
      </c>
      <c r="O4180" t="s">
        <v>54</v>
      </c>
      <c r="P4180" t="s">
        <v>2880</v>
      </c>
      <c r="Q4180">
        <v>1</v>
      </c>
      <c r="R4180">
        <v>39</v>
      </c>
      <c r="S4180">
        <v>-13</v>
      </c>
      <c r="T4180">
        <v>2</v>
      </c>
      <c r="U4180" t="b">
        <v>1</v>
      </c>
    </row>
    <row r="4181" spans="1:21" x14ac:dyDescent="0.25">
      <c r="A4181" t="s">
        <v>5625</v>
      </c>
      <c r="B4181" t="s">
        <v>5623</v>
      </c>
      <c r="C4181">
        <v>27</v>
      </c>
      <c r="D4181">
        <v>4</v>
      </c>
      <c r="E4181">
        <v>12</v>
      </c>
      <c r="F4181" s="1">
        <v>41026</v>
      </c>
      <c r="G4181" t="s">
        <v>22</v>
      </c>
      <c r="H4181" t="s">
        <v>33</v>
      </c>
      <c r="I4181" t="s">
        <v>528</v>
      </c>
      <c r="J4181" t="s">
        <v>529</v>
      </c>
      <c r="K4181" t="s">
        <v>36</v>
      </c>
      <c r="L4181" t="s">
        <v>26</v>
      </c>
      <c r="M4181" t="s">
        <v>98</v>
      </c>
      <c r="N4181" t="s">
        <v>28</v>
      </c>
      <c r="O4181" t="s">
        <v>183</v>
      </c>
      <c r="P4181" t="s">
        <v>5626</v>
      </c>
      <c r="Q4181">
        <v>1</v>
      </c>
      <c r="R4181">
        <v>34</v>
      </c>
      <c r="S4181">
        <v>-1</v>
      </c>
      <c r="T4181">
        <v>3</v>
      </c>
      <c r="U4181" t="b">
        <v>0</v>
      </c>
    </row>
    <row r="4182" spans="1:21" x14ac:dyDescent="0.25">
      <c r="A4182" t="s">
        <v>5627</v>
      </c>
      <c r="B4182" t="s">
        <v>5623</v>
      </c>
      <c r="C4182">
        <v>27</v>
      </c>
      <c r="D4182">
        <v>4</v>
      </c>
      <c r="E4182">
        <v>12</v>
      </c>
      <c r="F4182" s="1">
        <v>41026</v>
      </c>
      <c r="G4182" t="s">
        <v>2234</v>
      </c>
      <c r="H4182" t="s">
        <v>67</v>
      </c>
      <c r="I4182" t="s">
        <v>68</v>
      </c>
      <c r="J4182" t="s">
        <v>369</v>
      </c>
      <c r="K4182" t="s">
        <v>25</v>
      </c>
      <c r="L4182" t="s">
        <v>70</v>
      </c>
      <c r="M4182" t="s">
        <v>38</v>
      </c>
      <c r="N4182" t="s">
        <v>28</v>
      </c>
      <c r="O4182" t="s">
        <v>48</v>
      </c>
      <c r="P4182" t="s">
        <v>441</v>
      </c>
      <c r="Q4182">
        <v>0</v>
      </c>
      <c r="R4182">
        <v>44</v>
      </c>
      <c r="S4182">
        <v>10</v>
      </c>
      <c r="T4182">
        <v>3</v>
      </c>
      <c r="U4182" t="b">
        <v>1</v>
      </c>
    </row>
    <row r="4183" spans="1:21" x14ac:dyDescent="0.25">
      <c r="A4183" t="s">
        <v>5627</v>
      </c>
      <c r="B4183" t="s">
        <v>5623</v>
      </c>
      <c r="C4183">
        <v>27</v>
      </c>
      <c r="D4183">
        <v>4</v>
      </c>
      <c r="E4183">
        <v>12</v>
      </c>
      <c r="F4183" s="1">
        <v>41026</v>
      </c>
      <c r="G4183" t="s">
        <v>2234</v>
      </c>
      <c r="H4183" t="s">
        <v>67</v>
      </c>
      <c r="I4183" t="s">
        <v>68</v>
      </c>
      <c r="J4183" t="s">
        <v>369</v>
      </c>
      <c r="K4183" t="s">
        <v>25</v>
      </c>
      <c r="L4183" t="s">
        <v>70</v>
      </c>
      <c r="M4183" t="s">
        <v>38</v>
      </c>
      <c r="N4183" t="s">
        <v>28</v>
      </c>
      <c r="O4183" t="s">
        <v>29</v>
      </c>
      <c r="P4183" t="s">
        <v>5377</v>
      </c>
      <c r="Q4183">
        <v>0</v>
      </c>
      <c r="R4183">
        <v>31</v>
      </c>
      <c r="S4183">
        <v>4</v>
      </c>
      <c r="T4183">
        <v>1</v>
      </c>
      <c r="U4183" t="b">
        <v>0</v>
      </c>
    </row>
    <row r="4184" spans="1:21" x14ac:dyDescent="0.25">
      <c r="A4184" t="s">
        <v>5628</v>
      </c>
      <c r="B4184" t="s">
        <v>5623</v>
      </c>
      <c r="C4184">
        <v>27</v>
      </c>
      <c r="D4184">
        <v>4</v>
      </c>
      <c r="E4184">
        <v>12</v>
      </c>
      <c r="F4184" s="1">
        <v>41026</v>
      </c>
      <c r="G4184" t="s">
        <v>657</v>
      </c>
      <c r="H4184" t="s">
        <v>120</v>
      </c>
      <c r="I4184" t="s">
        <v>121</v>
      </c>
      <c r="J4184" t="s">
        <v>122</v>
      </c>
      <c r="K4184" t="s">
        <v>47</v>
      </c>
      <c r="L4184" t="s">
        <v>37</v>
      </c>
      <c r="M4184" t="s">
        <v>38</v>
      </c>
      <c r="N4184" t="s">
        <v>28</v>
      </c>
      <c r="O4184" t="s">
        <v>54</v>
      </c>
      <c r="P4184" t="s">
        <v>2577</v>
      </c>
      <c r="Q4184">
        <v>0</v>
      </c>
      <c r="R4184">
        <v>173</v>
      </c>
      <c r="S4184">
        <v>44</v>
      </c>
      <c r="T4184">
        <v>4</v>
      </c>
      <c r="U4184" t="b">
        <v>1</v>
      </c>
    </row>
    <row r="4185" spans="1:21" x14ac:dyDescent="0.25">
      <c r="A4185" t="s">
        <v>5629</v>
      </c>
      <c r="B4185" t="s">
        <v>5623</v>
      </c>
      <c r="C4185">
        <v>27</v>
      </c>
      <c r="D4185">
        <v>4</v>
      </c>
      <c r="E4185">
        <v>12</v>
      </c>
      <c r="F4185" s="1">
        <v>41026</v>
      </c>
      <c r="G4185" t="s">
        <v>357</v>
      </c>
      <c r="H4185" t="s">
        <v>320</v>
      </c>
      <c r="I4185" t="s">
        <v>321</v>
      </c>
      <c r="J4185" t="s">
        <v>321</v>
      </c>
      <c r="K4185" t="s">
        <v>36</v>
      </c>
      <c r="L4185" t="s">
        <v>26</v>
      </c>
      <c r="M4185" t="s">
        <v>38</v>
      </c>
      <c r="N4185" t="s">
        <v>28</v>
      </c>
      <c r="O4185" t="s">
        <v>39</v>
      </c>
      <c r="P4185" t="s">
        <v>615</v>
      </c>
      <c r="Q4185">
        <v>0</v>
      </c>
      <c r="R4185">
        <v>50</v>
      </c>
      <c r="S4185">
        <v>14</v>
      </c>
      <c r="T4185">
        <v>3</v>
      </c>
      <c r="U4185" t="b">
        <v>1</v>
      </c>
    </row>
    <row r="4186" spans="1:21" x14ac:dyDescent="0.25">
      <c r="A4186" t="s">
        <v>5629</v>
      </c>
      <c r="B4186" t="s">
        <v>5623</v>
      </c>
      <c r="C4186">
        <v>27</v>
      </c>
      <c r="D4186">
        <v>4</v>
      </c>
      <c r="E4186">
        <v>12</v>
      </c>
      <c r="F4186" s="1">
        <v>41026</v>
      </c>
      <c r="G4186" t="s">
        <v>357</v>
      </c>
      <c r="H4186" t="s">
        <v>320</v>
      </c>
      <c r="I4186" t="s">
        <v>321</v>
      </c>
      <c r="J4186" t="s">
        <v>321</v>
      </c>
      <c r="K4186" t="s">
        <v>36</v>
      </c>
      <c r="L4186" t="s">
        <v>26</v>
      </c>
      <c r="M4186" t="s">
        <v>38</v>
      </c>
      <c r="N4186" t="s">
        <v>28</v>
      </c>
      <c r="O4186" t="s">
        <v>151</v>
      </c>
      <c r="P4186" t="s">
        <v>2158</v>
      </c>
      <c r="Q4186">
        <v>0</v>
      </c>
      <c r="R4186">
        <v>27</v>
      </c>
      <c r="S4186">
        <v>9</v>
      </c>
      <c r="T4186">
        <v>2</v>
      </c>
      <c r="U4186" t="b">
        <v>0</v>
      </c>
    </row>
    <row r="4187" spans="1:21" x14ac:dyDescent="0.25">
      <c r="A4187" t="s">
        <v>5629</v>
      </c>
      <c r="B4187" t="s">
        <v>5623</v>
      </c>
      <c r="C4187">
        <v>27</v>
      </c>
      <c r="D4187">
        <v>4</v>
      </c>
      <c r="E4187">
        <v>12</v>
      </c>
      <c r="F4187" s="1">
        <v>41026</v>
      </c>
      <c r="G4187" t="s">
        <v>357</v>
      </c>
      <c r="H4187" t="s">
        <v>320</v>
      </c>
      <c r="I4187" t="s">
        <v>321</v>
      </c>
      <c r="J4187" t="s">
        <v>321</v>
      </c>
      <c r="K4187" t="s">
        <v>36</v>
      </c>
      <c r="L4187" t="s">
        <v>26</v>
      </c>
      <c r="M4187" t="s">
        <v>38</v>
      </c>
      <c r="N4187" t="s">
        <v>28</v>
      </c>
      <c r="O4187" t="s">
        <v>227</v>
      </c>
      <c r="P4187" t="s">
        <v>5252</v>
      </c>
      <c r="Q4187">
        <v>0</v>
      </c>
      <c r="R4187">
        <v>27</v>
      </c>
      <c r="S4187">
        <v>4</v>
      </c>
      <c r="T4187">
        <v>4</v>
      </c>
      <c r="U4187" t="b">
        <v>0</v>
      </c>
    </row>
    <row r="4188" spans="1:21" x14ac:dyDescent="0.25">
      <c r="A4188" t="s">
        <v>5629</v>
      </c>
      <c r="B4188" t="s">
        <v>5623</v>
      </c>
      <c r="C4188">
        <v>27</v>
      </c>
      <c r="D4188">
        <v>4</v>
      </c>
      <c r="E4188">
        <v>12</v>
      </c>
      <c r="F4188" s="1">
        <v>41026</v>
      </c>
      <c r="G4188" t="s">
        <v>357</v>
      </c>
      <c r="H4188" t="s">
        <v>320</v>
      </c>
      <c r="I4188" t="s">
        <v>321</v>
      </c>
      <c r="J4188" t="s">
        <v>321</v>
      </c>
      <c r="K4188" t="s">
        <v>36</v>
      </c>
      <c r="L4188" t="s">
        <v>26</v>
      </c>
      <c r="M4188" t="s">
        <v>38</v>
      </c>
      <c r="N4188" t="s">
        <v>28</v>
      </c>
      <c r="O4188" t="s">
        <v>54</v>
      </c>
      <c r="P4188" t="s">
        <v>3925</v>
      </c>
      <c r="Q4188">
        <v>0</v>
      </c>
      <c r="R4188">
        <v>43</v>
      </c>
      <c r="S4188">
        <v>0</v>
      </c>
      <c r="T4188">
        <v>4</v>
      </c>
      <c r="U4188" t="b">
        <v>1</v>
      </c>
    </row>
    <row r="4189" spans="1:21" x14ac:dyDescent="0.25">
      <c r="A4189" t="s">
        <v>5629</v>
      </c>
      <c r="B4189" t="s">
        <v>5623</v>
      </c>
      <c r="C4189">
        <v>27</v>
      </c>
      <c r="D4189">
        <v>4</v>
      </c>
      <c r="E4189">
        <v>12</v>
      </c>
      <c r="F4189" s="1">
        <v>41026</v>
      </c>
      <c r="G4189" t="s">
        <v>357</v>
      </c>
      <c r="H4189" t="s">
        <v>320</v>
      </c>
      <c r="I4189" t="s">
        <v>321</v>
      </c>
      <c r="J4189" t="s">
        <v>321</v>
      </c>
      <c r="K4189" t="s">
        <v>36</v>
      </c>
      <c r="L4189" t="s">
        <v>26</v>
      </c>
      <c r="M4189" t="s">
        <v>38</v>
      </c>
      <c r="N4189" t="s">
        <v>56</v>
      </c>
      <c r="O4189" t="s">
        <v>57</v>
      </c>
      <c r="P4189" t="s">
        <v>5630</v>
      </c>
      <c r="Q4189">
        <v>0</v>
      </c>
      <c r="R4189">
        <v>254</v>
      </c>
      <c r="S4189">
        <v>5</v>
      </c>
      <c r="T4189">
        <v>5</v>
      </c>
      <c r="U4189" t="b">
        <v>1</v>
      </c>
    </row>
    <row r="4190" spans="1:21" x14ac:dyDescent="0.25">
      <c r="A4190" t="s">
        <v>5631</v>
      </c>
      <c r="B4190" t="s">
        <v>5623</v>
      </c>
      <c r="C4190">
        <v>27</v>
      </c>
      <c r="D4190">
        <v>4</v>
      </c>
      <c r="E4190">
        <v>12</v>
      </c>
      <c r="F4190" s="1">
        <v>41026</v>
      </c>
      <c r="G4190" t="s">
        <v>2118</v>
      </c>
      <c r="H4190" t="s">
        <v>33</v>
      </c>
      <c r="I4190" t="s">
        <v>234</v>
      </c>
      <c r="J4190" t="s">
        <v>5632</v>
      </c>
      <c r="K4190" t="s">
        <v>36</v>
      </c>
      <c r="L4190" t="s">
        <v>37</v>
      </c>
      <c r="M4190" t="s">
        <v>38</v>
      </c>
      <c r="N4190" t="s">
        <v>28</v>
      </c>
      <c r="O4190" t="s">
        <v>39</v>
      </c>
      <c r="P4190" t="s">
        <v>4248</v>
      </c>
      <c r="Q4190">
        <v>0</v>
      </c>
      <c r="R4190">
        <v>13</v>
      </c>
      <c r="S4190">
        <v>3</v>
      </c>
      <c r="T4190">
        <v>2</v>
      </c>
      <c r="U4190" t="b">
        <v>0</v>
      </c>
    </row>
    <row r="4191" spans="1:21" x14ac:dyDescent="0.25">
      <c r="A4191" t="s">
        <v>5631</v>
      </c>
      <c r="B4191" t="s">
        <v>5623</v>
      </c>
      <c r="C4191">
        <v>27</v>
      </c>
      <c r="D4191">
        <v>4</v>
      </c>
      <c r="E4191">
        <v>12</v>
      </c>
      <c r="F4191" s="1">
        <v>41026</v>
      </c>
      <c r="G4191" t="s">
        <v>2118</v>
      </c>
      <c r="H4191" t="s">
        <v>33</v>
      </c>
      <c r="I4191" t="s">
        <v>234</v>
      </c>
      <c r="J4191" t="s">
        <v>5632</v>
      </c>
      <c r="K4191" t="s">
        <v>36</v>
      </c>
      <c r="L4191" t="s">
        <v>37</v>
      </c>
      <c r="M4191" t="s">
        <v>38</v>
      </c>
      <c r="N4191" t="s">
        <v>28</v>
      </c>
      <c r="O4191" t="s">
        <v>183</v>
      </c>
      <c r="P4191" t="s">
        <v>3668</v>
      </c>
      <c r="Q4191">
        <v>0</v>
      </c>
      <c r="R4191">
        <v>83</v>
      </c>
      <c r="S4191">
        <v>34</v>
      </c>
      <c r="T4191">
        <v>5</v>
      </c>
      <c r="U4191" t="b">
        <v>0</v>
      </c>
    </row>
    <row r="4192" spans="1:21" x14ac:dyDescent="0.25">
      <c r="A4192" t="s">
        <v>5633</v>
      </c>
      <c r="B4192" t="s">
        <v>5634</v>
      </c>
      <c r="C4192">
        <v>27</v>
      </c>
      <c r="D4192">
        <v>4</v>
      </c>
      <c r="E4192">
        <v>13</v>
      </c>
      <c r="F4192" s="1">
        <v>41391</v>
      </c>
      <c r="G4192" t="s">
        <v>3537</v>
      </c>
      <c r="H4192" t="s">
        <v>44</v>
      </c>
      <c r="I4192" t="s">
        <v>85</v>
      </c>
      <c r="J4192" t="s">
        <v>5635</v>
      </c>
      <c r="K4192" t="s">
        <v>47</v>
      </c>
      <c r="L4192" t="s">
        <v>37</v>
      </c>
      <c r="M4192" t="s">
        <v>38</v>
      </c>
      <c r="N4192" t="s">
        <v>71</v>
      </c>
      <c r="O4192" t="s">
        <v>72</v>
      </c>
      <c r="P4192" t="s">
        <v>470</v>
      </c>
      <c r="Q4192">
        <v>0</v>
      </c>
      <c r="R4192">
        <v>1243</v>
      </c>
      <c r="S4192">
        <v>398</v>
      </c>
      <c r="T4192">
        <v>3</v>
      </c>
      <c r="U4192" t="b">
        <v>1</v>
      </c>
    </row>
    <row r="4193" spans="1:21" x14ac:dyDescent="0.25">
      <c r="A4193" t="s">
        <v>5636</v>
      </c>
      <c r="B4193" t="s">
        <v>5637</v>
      </c>
      <c r="C4193">
        <v>28</v>
      </c>
      <c r="D4193">
        <v>4</v>
      </c>
      <c r="E4193">
        <v>11</v>
      </c>
      <c r="F4193" s="1">
        <v>40661</v>
      </c>
      <c r="G4193" t="s">
        <v>5638</v>
      </c>
      <c r="H4193" t="s">
        <v>61</v>
      </c>
      <c r="I4193" t="s">
        <v>491</v>
      </c>
      <c r="J4193" t="s">
        <v>5639</v>
      </c>
      <c r="K4193" t="s">
        <v>36</v>
      </c>
      <c r="L4193" t="s">
        <v>37</v>
      </c>
      <c r="M4193" t="s">
        <v>38</v>
      </c>
      <c r="N4193" t="s">
        <v>28</v>
      </c>
      <c r="O4193" t="s">
        <v>39</v>
      </c>
      <c r="P4193" t="s">
        <v>3986</v>
      </c>
      <c r="Q4193">
        <v>0</v>
      </c>
      <c r="R4193">
        <v>16</v>
      </c>
      <c r="S4193">
        <v>0</v>
      </c>
      <c r="T4193">
        <v>1</v>
      </c>
      <c r="U4193" t="b">
        <v>0</v>
      </c>
    </row>
    <row r="4194" spans="1:21" x14ac:dyDescent="0.25">
      <c r="A4194" t="s">
        <v>5640</v>
      </c>
      <c r="B4194" t="s">
        <v>5641</v>
      </c>
      <c r="C4194">
        <v>28</v>
      </c>
      <c r="D4194">
        <v>4</v>
      </c>
      <c r="E4194">
        <v>12</v>
      </c>
      <c r="F4194" s="1">
        <v>41027</v>
      </c>
      <c r="G4194" t="s">
        <v>4211</v>
      </c>
      <c r="H4194" t="s">
        <v>320</v>
      </c>
      <c r="I4194" t="s">
        <v>321</v>
      </c>
      <c r="J4194" t="s">
        <v>321</v>
      </c>
      <c r="K4194" t="s">
        <v>36</v>
      </c>
      <c r="L4194" t="s">
        <v>37</v>
      </c>
      <c r="M4194" t="s">
        <v>38</v>
      </c>
      <c r="N4194" t="s">
        <v>28</v>
      </c>
      <c r="O4194" t="s">
        <v>48</v>
      </c>
      <c r="P4194" t="s">
        <v>1669</v>
      </c>
      <c r="Q4194">
        <v>0</v>
      </c>
      <c r="R4194">
        <v>19</v>
      </c>
      <c r="S4194">
        <v>5</v>
      </c>
      <c r="T4194">
        <v>1</v>
      </c>
      <c r="U4194" t="b">
        <v>1</v>
      </c>
    </row>
    <row r="4195" spans="1:21" x14ac:dyDescent="0.25">
      <c r="A4195" t="s">
        <v>5640</v>
      </c>
      <c r="B4195" t="s">
        <v>5641</v>
      </c>
      <c r="C4195">
        <v>28</v>
      </c>
      <c r="D4195">
        <v>4</v>
      </c>
      <c r="E4195">
        <v>12</v>
      </c>
      <c r="F4195" s="1">
        <v>41027</v>
      </c>
      <c r="G4195" t="s">
        <v>4211</v>
      </c>
      <c r="H4195" t="s">
        <v>320</v>
      </c>
      <c r="I4195" t="s">
        <v>321</v>
      </c>
      <c r="J4195" t="s">
        <v>321</v>
      </c>
      <c r="K4195" t="s">
        <v>36</v>
      </c>
      <c r="L4195" t="s">
        <v>37</v>
      </c>
      <c r="M4195" t="s">
        <v>38</v>
      </c>
      <c r="N4195" t="s">
        <v>28</v>
      </c>
      <c r="O4195" t="s">
        <v>48</v>
      </c>
      <c r="P4195" t="s">
        <v>3600</v>
      </c>
      <c r="Q4195">
        <v>0</v>
      </c>
      <c r="R4195">
        <v>40</v>
      </c>
      <c r="S4195">
        <v>10</v>
      </c>
      <c r="T4195">
        <v>2</v>
      </c>
      <c r="U4195" t="b">
        <v>1</v>
      </c>
    </row>
    <row r="4196" spans="1:21" x14ac:dyDescent="0.25">
      <c r="A4196" t="s">
        <v>5640</v>
      </c>
      <c r="B4196" t="s">
        <v>5641</v>
      </c>
      <c r="C4196">
        <v>28</v>
      </c>
      <c r="D4196">
        <v>4</v>
      </c>
      <c r="E4196">
        <v>12</v>
      </c>
      <c r="F4196" s="1">
        <v>41027</v>
      </c>
      <c r="G4196" t="s">
        <v>4211</v>
      </c>
      <c r="H4196" t="s">
        <v>320</v>
      </c>
      <c r="I4196" t="s">
        <v>321</v>
      </c>
      <c r="J4196" t="s">
        <v>321</v>
      </c>
      <c r="K4196" t="s">
        <v>36</v>
      </c>
      <c r="L4196" t="s">
        <v>37</v>
      </c>
      <c r="M4196" t="s">
        <v>38</v>
      </c>
      <c r="N4196" t="s">
        <v>28</v>
      </c>
      <c r="O4196" t="s">
        <v>227</v>
      </c>
      <c r="P4196" t="s">
        <v>5642</v>
      </c>
      <c r="Q4196">
        <v>0</v>
      </c>
      <c r="R4196">
        <v>21</v>
      </c>
      <c r="S4196">
        <v>3</v>
      </c>
      <c r="T4196">
        <v>2</v>
      </c>
      <c r="U4196" t="b">
        <v>1</v>
      </c>
    </row>
    <row r="4197" spans="1:21" x14ac:dyDescent="0.25">
      <c r="A4197" t="s">
        <v>5640</v>
      </c>
      <c r="B4197" t="s">
        <v>5641</v>
      </c>
      <c r="C4197">
        <v>28</v>
      </c>
      <c r="D4197">
        <v>4</v>
      </c>
      <c r="E4197">
        <v>12</v>
      </c>
      <c r="F4197" s="1">
        <v>41027</v>
      </c>
      <c r="G4197" t="s">
        <v>4211</v>
      </c>
      <c r="H4197" t="s">
        <v>320</v>
      </c>
      <c r="I4197" t="s">
        <v>321</v>
      </c>
      <c r="J4197" t="s">
        <v>321</v>
      </c>
      <c r="K4197" t="s">
        <v>36</v>
      </c>
      <c r="L4197" t="s">
        <v>37</v>
      </c>
      <c r="M4197" t="s">
        <v>38</v>
      </c>
      <c r="N4197" t="s">
        <v>28</v>
      </c>
      <c r="O4197" t="s">
        <v>29</v>
      </c>
      <c r="P4197" t="s">
        <v>453</v>
      </c>
      <c r="Q4197">
        <v>0</v>
      </c>
      <c r="R4197">
        <v>83</v>
      </c>
      <c r="S4197">
        <v>18</v>
      </c>
      <c r="T4197">
        <v>3</v>
      </c>
      <c r="U4197" t="b">
        <v>0</v>
      </c>
    </row>
    <row r="4198" spans="1:21" x14ac:dyDescent="0.25">
      <c r="A4198" t="s">
        <v>5640</v>
      </c>
      <c r="B4198" t="s">
        <v>5641</v>
      </c>
      <c r="C4198">
        <v>28</v>
      </c>
      <c r="D4198">
        <v>4</v>
      </c>
      <c r="E4198">
        <v>12</v>
      </c>
      <c r="F4198" s="1">
        <v>41027</v>
      </c>
      <c r="G4198" t="s">
        <v>4211</v>
      </c>
      <c r="H4198" t="s">
        <v>320</v>
      </c>
      <c r="I4198" t="s">
        <v>321</v>
      </c>
      <c r="J4198" t="s">
        <v>321</v>
      </c>
      <c r="K4198" t="s">
        <v>36</v>
      </c>
      <c r="L4198" t="s">
        <v>37</v>
      </c>
      <c r="M4198" t="s">
        <v>38</v>
      </c>
      <c r="N4198" t="s">
        <v>56</v>
      </c>
      <c r="O4198" t="s">
        <v>57</v>
      </c>
      <c r="P4198" t="s">
        <v>1343</v>
      </c>
      <c r="Q4198">
        <v>0</v>
      </c>
      <c r="R4198">
        <v>426</v>
      </c>
      <c r="S4198">
        <v>4</v>
      </c>
      <c r="T4198">
        <v>5</v>
      </c>
      <c r="U4198" t="b">
        <v>0</v>
      </c>
    </row>
    <row r="4199" spans="1:21" x14ac:dyDescent="0.25">
      <c r="A4199" t="s">
        <v>5643</v>
      </c>
      <c r="B4199" t="s">
        <v>5641</v>
      </c>
      <c r="C4199">
        <v>28</v>
      </c>
      <c r="D4199">
        <v>4</v>
      </c>
      <c r="E4199">
        <v>12</v>
      </c>
      <c r="F4199" s="1">
        <v>41027</v>
      </c>
      <c r="G4199" t="s">
        <v>1972</v>
      </c>
      <c r="H4199" t="s">
        <v>598</v>
      </c>
      <c r="I4199" t="s">
        <v>1658</v>
      </c>
      <c r="J4199" t="s">
        <v>5644</v>
      </c>
      <c r="K4199" t="s">
        <v>36</v>
      </c>
      <c r="L4199" t="s">
        <v>37</v>
      </c>
      <c r="M4199" t="s">
        <v>38</v>
      </c>
      <c r="N4199" t="s">
        <v>28</v>
      </c>
      <c r="O4199" t="s">
        <v>111</v>
      </c>
      <c r="P4199" t="s">
        <v>4812</v>
      </c>
      <c r="Q4199">
        <v>0</v>
      </c>
      <c r="R4199">
        <v>174</v>
      </c>
      <c r="S4199">
        <v>10</v>
      </c>
      <c r="T4199">
        <v>9</v>
      </c>
      <c r="U4199" t="b">
        <v>0</v>
      </c>
    </row>
    <row r="4200" spans="1:21" x14ac:dyDescent="0.25">
      <c r="A4200" t="s">
        <v>5645</v>
      </c>
      <c r="B4200" t="s">
        <v>5646</v>
      </c>
      <c r="C4200">
        <v>28</v>
      </c>
      <c r="D4200">
        <v>4</v>
      </c>
      <c r="E4200">
        <v>14</v>
      </c>
      <c r="F4200" s="1">
        <v>41757</v>
      </c>
      <c r="G4200" t="s">
        <v>4093</v>
      </c>
      <c r="H4200" t="s">
        <v>44</v>
      </c>
      <c r="I4200" t="s">
        <v>280</v>
      </c>
      <c r="J4200" t="s">
        <v>1517</v>
      </c>
      <c r="K4200" t="s">
        <v>47</v>
      </c>
      <c r="L4200" t="s">
        <v>37</v>
      </c>
      <c r="M4200" t="s">
        <v>38</v>
      </c>
      <c r="N4200" t="s">
        <v>71</v>
      </c>
      <c r="O4200" t="s">
        <v>72</v>
      </c>
      <c r="P4200" t="s">
        <v>1079</v>
      </c>
      <c r="Q4200">
        <v>0</v>
      </c>
      <c r="R4200">
        <v>1232</v>
      </c>
      <c r="S4200">
        <v>530</v>
      </c>
      <c r="T4200">
        <v>3</v>
      </c>
      <c r="U4200" t="b">
        <v>0</v>
      </c>
    </row>
    <row r="4201" spans="1:21" x14ac:dyDescent="0.25">
      <c r="A4201" t="s">
        <v>5645</v>
      </c>
      <c r="B4201" t="s">
        <v>5646</v>
      </c>
      <c r="C4201">
        <v>28</v>
      </c>
      <c r="D4201">
        <v>4</v>
      </c>
      <c r="E4201">
        <v>14</v>
      </c>
      <c r="F4201" s="1">
        <v>41757</v>
      </c>
      <c r="G4201" t="s">
        <v>4093</v>
      </c>
      <c r="H4201" t="s">
        <v>44</v>
      </c>
      <c r="I4201" t="s">
        <v>280</v>
      </c>
      <c r="J4201" t="s">
        <v>1517</v>
      </c>
      <c r="K4201" t="s">
        <v>47</v>
      </c>
      <c r="L4201" t="s">
        <v>37</v>
      </c>
      <c r="M4201" t="s">
        <v>38</v>
      </c>
      <c r="N4201" t="s">
        <v>71</v>
      </c>
      <c r="O4201" t="s">
        <v>295</v>
      </c>
      <c r="P4201" t="s">
        <v>3340</v>
      </c>
      <c r="Q4201">
        <v>0</v>
      </c>
      <c r="R4201">
        <v>990</v>
      </c>
      <c r="S4201">
        <v>436</v>
      </c>
      <c r="T4201">
        <v>9</v>
      </c>
      <c r="U4201" t="b">
        <v>0</v>
      </c>
    </row>
    <row r="4202" spans="1:21" x14ac:dyDescent="0.25">
      <c r="A4202" t="s">
        <v>5647</v>
      </c>
      <c r="B4202" t="s">
        <v>5646</v>
      </c>
      <c r="C4202">
        <v>28</v>
      </c>
      <c r="D4202">
        <v>4</v>
      </c>
      <c r="E4202">
        <v>14</v>
      </c>
      <c r="F4202" s="1">
        <v>41757</v>
      </c>
      <c r="G4202" t="s">
        <v>5081</v>
      </c>
      <c r="H4202" t="s">
        <v>293</v>
      </c>
      <c r="I4202" t="s">
        <v>216</v>
      </c>
      <c r="J4202" t="s">
        <v>5648</v>
      </c>
      <c r="K4202" t="s">
        <v>36</v>
      </c>
      <c r="L4202" t="s">
        <v>37</v>
      </c>
      <c r="M4202" t="s">
        <v>38</v>
      </c>
      <c r="N4202" t="s">
        <v>56</v>
      </c>
      <c r="O4202" t="s">
        <v>57</v>
      </c>
      <c r="P4202" t="s">
        <v>5649</v>
      </c>
      <c r="Q4202">
        <v>1</v>
      </c>
      <c r="R4202">
        <v>46</v>
      </c>
      <c r="S4202">
        <v>0</v>
      </c>
      <c r="T4202">
        <v>2</v>
      </c>
      <c r="U4202" t="b">
        <v>1</v>
      </c>
    </row>
    <row r="4203" spans="1:21" x14ac:dyDescent="0.25">
      <c r="A4203" t="s">
        <v>5650</v>
      </c>
      <c r="B4203" t="s">
        <v>5651</v>
      </c>
      <c r="C4203">
        <v>29</v>
      </c>
      <c r="D4203">
        <v>4</v>
      </c>
      <c r="E4203">
        <v>11</v>
      </c>
      <c r="F4203" s="1">
        <v>40662</v>
      </c>
      <c r="G4203" t="s">
        <v>1153</v>
      </c>
      <c r="H4203" t="s">
        <v>598</v>
      </c>
      <c r="I4203" t="s">
        <v>640</v>
      </c>
      <c r="J4203" t="s">
        <v>640</v>
      </c>
      <c r="K4203" t="s">
        <v>36</v>
      </c>
      <c r="L4203" t="s">
        <v>37</v>
      </c>
      <c r="M4203" t="s">
        <v>38</v>
      </c>
      <c r="N4203" t="s">
        <v>28</v>
      </c>
      <c r="O4203" t="s">
        <v>227</v>
      </c>
      <c r="P4203" t="s">
        <v>636</v>
      </c>
      <c r="Q4203">
        <v>0</v>
      </c>
      <c r="R4203">
        <v>15</v>
      </c>
      <c r="S4203">
        <v>1</v>
      </c>
      <c r="T4203">
        <v>2</v>
      </c>
      <c r="U4203" t="b">
        <v>1</v>
      </c>
    </row>
    <row r="4204" spans="1:21" x14ac:dyDescent="0.25">
      <c r="A4204" t="s">
        <v>5652</v>
      </c>
      <c r="B4204" t="s">
        <v>5651</v>
      </c>
      <c r="C4204">
        <v>29</v>
      </c>
      <c r="D4204">
        <v>4</v>
      </c>
      <c r="E4204">
        <v>11</v>
      </c>
      <c r="F4204" s="1">
        <v>40662</v>
      </c>
      <c r="G4204" t="s">
        <v>3167</v>
      </c>
      <c r="H4204" t="s">
        <v>61</v>
      </c>
      <c r="I4204" t="s">
        <v>722</v>
      </c>
      <c r="J4204" t="s">
        <v>2508</v>
      </c>
      <c r="K4204" t="s">
        <v>36</v>
      </c>
      <c r="L4204" t="s">
        <v>37</v>
      </c>
      <c r="M4204" t="s">
        <v>38</v>
      </c>
      <c r="N4204" t="s">
        <v>28</v>
      </c>
      <c r="O4204" t="s">
        <v>54</v>
      </c>
      <c r="P4204" t="s">
        <v>2345</v>
      </c>
      <c r="Q4204">
        <v>0</v>
      </c>
      <c r="R4204">
        <v>37</v>
      </c>
      <c r="S4204">
        <v>8</v>
      </c>
      <c r="T4204">
        <v>4</v>
      </c>
      <c r="U4204" t="b">
        <v>0</v>
      </c>
    </row>
    <row r="4205" spans="1:21" x14ac:dyDescent="0.25">
      <c r="A4205" t="s">
        <v>5653</v>
      </c>
      <c r="B4205" t="s">
        <v>5651</v>
      </c>
      <c r="C4205">
        <v>29</v>
      </c>
      <c r="D4205">
        <v>4</v>
      </c>
      <c r="E4205">
        <v>11</v>
      </c>
      <c r="F4205" s="1">
        <v>40662</v>
      </c>
      <c r="G4205" t="s">
        <v>1081</v>
      </c>
      <c r="H4205" t="s">
        <v>44</v>
      </c>
      <c r="I4205" t="s">
        <v>849</v>
      </c>
      <c r="J4205" t="s">
        <v>850</v>
      </c>
      <c r="K4205" t="s">
        <v>47</v>
      </c>
      <c r="L4205" t="s">
        <v>37</v>
      </c>
      <c r="M4205" t="s">
        <v>38</v>
      </c>
      <c r="N4205" t="s">
        <v>28</v>
      </c>
      <c r="O4205" t="s">
        <v>39</v>
      </c>
      <c r="P4205" t="s">
        <v>362</v>
      </c>
      <c r="Q4205">
        <v>0</v>
      </c>
      <c r="R4205">
        <v>145</v>
      </c>
      <c r="S4205">
        <v>17</v>
      </c>
      <c r="T4205">
        <v>3</v>
      </c>
      <c r="U4205" t="b">
        <v>1</v>
      </c>
    </row>
    <row r="4206" spans="1:21" x14ac:dyDescent="0.25">
      <c r="A4206" t="s">
        <v>5654</v>
      </c>
      <c r="B4206" t="s">
        <v>5651</v>
      </c>
      <c r="C4206">
        <v>29</v>
      </c>
      <c r="D4206">
        <v>4</v>
      </c>
      <c r="E4206">
        <v>11</v>
      </c>
      <c r="F4206" s="1">
        <v>40662</v>
      </c>
      <c r="G4206" t="s">
        <v>1653</v>
      </c>
      <c r="H4206" t="s">
        <v>44</v>
      </c>
      <c r="I4206" t="s">
        <v>45</v>
      </c>
      <c r="J4206" t="s">
        <v>1563</v>
      </c>
      <c r="K4206" t="s">
        <v>47</v>
      </c>
      <c r="L4206" t="s">
        <v>70</v>
      </c>
      <c r="M4206" t="s">
        <v>38</v>
      </c>
      <c r="N4206" t="s">
        <v>28</v>
      </c>
      <c r="O4206" t="s">
        <v>48</v>
      </c>
      <c r="P4206" t="s">
        <v>1785</v>
      </c>
      <c r="Q4206">
        <v>0</v>
      </c>
      <c r="R4206">
        <v>93</v>
      </c>
      <c r="S4206">
        <v>44</v>
      </c>
      <c r="T4206">
        <v>2</v>
      </c>
      <c r="U4206" t="b">
        <v>0</v>
      </c>
    </row>
    <row r="4207" spans="1:21" x14ac:dyDescent="0.25">
      <c r="A4207" t="s">
        <v>5655</v>
      </c>
      <c r="B4207" t="s">
        <v>5651</v>
      </c>
      <c r="C4207">
        <v>29</v>
      </c>
      <c r="D4207">
        <v>4</v>
      </c>
      <c r="E4207">
        <v>11</v>
      </c>
      <c r="F4207" s="1">
        <v>40662</v>
      </c>
      <c r="G4207" t="s">
        <v>2900</v>
      </c>
      <c r="H4207" t="s">
        <v>61</v>
      </c>
      <c r="I4207" t="s">
        <v>326</v>
      </c>
      <c r="J4207" t="s">
        <v>5656</v>
      </c>
      <c r="K4207" t="s">
        <v>36</v>
      </c>
      <c r="L4207" t="s">
        <v>70</v>
      </c>
      <c r="M4207" t="s">
        <v>38</v>
      </c>
      <c r="N4207" t="s">
        <v>28</v>
      </c>
      <c r="O4207" t="s">
        <v>183</v>
      </c>
      <c r="P4207" t="s">
        <v>5657</v>
      </c>
      <c r="Q4207">
        <v>0</v>
      </c>
      <c r="R4207">
        <v>66</v>
      </c>
      <c r="S4207">
        <v>14</v>
      </c>
      <c r="T4207">
        <v>3</v>
      </c>
      <c r="U4207" t="b">
        <v>0</v>
      </c>
    </row>
    <row r="4208" spans="1:21" x14ac:dyDescent="0.25">
      <c r="A4208" t="s">
        <v>5658</v>
      </c>
      <c r="B4208" t="s">
        <v>5651</v>
      </c>
      <c r="C4208">
        <v>29</v>
      </c>
      <c r="D4208">
        <v>4</v>
      </c>
      <c r="E4208">
        <v>11</v>
      </c>
      <c r="F4208" s="1">
        <v>40662</v>
      </c>
      <c r="G4208" t="s">
        <v>145</v>
      </c>
      <c r="H4208" t="s">
        <v>215</v>
      </c>
      <c r="I4208" t="s">
        <v>2776</v>
      </c>
      <c r="J4208" t="s">
        <v>2776</v>
      </c>
      <c r="K4208" t="s">
        <v>36</v>
      </c>
      <c r="L4208" t="s">
        <v>37</v>
      </c>
      <c r="M4208" t="s">
        <v>98</v>
      </c>
      <c r="N4208" t="s">
        <v>28</v>
      </c>
      <c r="O4208" t="s">
        <v>48</v>
      </c>
      <c r="P4208" t="s">
        <v>3058</v>
      </c>
      <c r="Q4208">
        <v>0</v>
      </c>
      <c r="R4208">
        <v>29</v>
      </c>
      <c r="S4208">
        <v>12</v>
      </c>
      <c r="T4208">
        <v>1</v>
      </c>
      <c r="U4208" t="b">
        <v>0</v>
      </c>
    </row>
    <row r="4209" spans="1:21" x14ac:dyDescent="0.25">
      <c r="A4209" t="s">
        <v>5658</v>
      </c>
      <c r="B4209" t="s">
        <v>5651</v>
      </c>
      <c r="C4209">
        <v>29</v>
      </c>
      <c r="D4209">
        <v>4</v>
      </c>
      <c r="E4209">
        <v>11</v>
      </c>
      <c r="F4209" s="1">
        <v>40662</v>
      </c>
      <c r="G4209" t="s">
        <v>145</v>
      </c>
      <c r="H4209" t="s">
        <v>215</v>
      </c>
      <c r="I4209" t="s">
        <v>2776</v>
      </c>
      <c r="J4209" t="s">
        <v>2776</v>
      </c>
      <c r="K4209" t="s">
        <v>36</v>
      </c>
      <c r="L4209" t="s">
        <v>37</v>
      </c>
      <c r="M4209" t="s">
        <v>98</v>
      </c>
      <c r="N4209" t="s">
        <v>28</v>
      </c>
      <c r="O4209" t="s">
        <v>48</v>
      </c>
      <c r="P4209" t="s">
        <v>662</v>
      </c>
      <c r="Q4209">
        <v>0</v>
      </c>
      <c r="R4209">
        <v>161</v>
      </c>
      <c r="S4209">
        <v>40</v>
      </c>
      <c r="T4209">
        <v>3</v>
      </c>
      <c r="U4209" t="b">
        <v>0</v>
      </c>
    </row>
    <row r="4210" spans="1:21" x14ac:dyDescent="0.25">
      <c r="A4210" t="s">
        <v>5659</v>
      </c>
      <c r="B4210" t="s">
        <v>5660</v>
      </c>
      <c r="C4210">
        <v>29</v>
      </c>
      <c r="D4210">
        <v>4</v>
      </c>
      <c r="E4210">
        <v>13</v>
      </c>
      <c r="F4210" s="1">
        <v>41393</v>
      </c>
      <c r="G4210" t="s">
        <v>2809</v>
      </c>
      <c r="H4210" t="s">
        <v>44</v>
      </c>
      <c r="I4210" t="s">
        <v>460</v>
      </c>
      <c r="J4210" t="s">
        <v>5661</v>
      </c>
      <c r="K4210" t="s">
        <v>47</v>
      </c>
      <c r="L4210" t="s">
        <v>37</v>
      </c>
      <c r="M4210" t="s">
        <v>98</v>
      </c>
      <c r="N4210" t="s">
        <v>56</v>
      </c>
      <c r="O4210" t="s">
        <v>81</v>
      </c>
      <c r="P4210" t="s">
        <v>3095</v>
      </c>
      <c r="Q4210">
        <v>0</v>
      </c>
      <c r="R4210">
        <v>233</v>
      </c>
      <c r="S4210">
        <v>70</v>
      </c>
      <c r="T4210">
        <v>2</v>
      </c>
      <c r="U4210" t="b">
        <v>0</v>
      </c>
    </row>
    <row r="4211" spans="1:21" x14ac:dyDescent="0.25">
      <c r="A4211" t="s">
        <v>5659</v>
      </c>
      <c r="B4211" t="s">
        <v>5660</v>
      </c>
      <c r="C4211">
        <v>29</v>
      </c>
      <c r="D4211">
        <v>4</v>
      </c>
      <c r="E4211">
        <v>13</v>
      </c>
      <c r="F4211" s="1">
        <v>41393</v>
      </c>
      <c r="G4211" t="s">
        <v>2809</v>
      </c>
      <c r="H4211" t="s">
        <v>44</v>
      </c>
      <c r="I4211" t="s">
        <v>460</v>
      </c>
      <c r="J4211" t="s">
        <v>5661</v>
      </c>
      <c r="K4211" t="s">
        <v>47</v>
      </c>
      <c r="L4211" t="s">
        <v>37</v>
      </c>
      <c r="M4211" t="s">
        <v>98</v>
      </c>
      <c r="N4211" t="s">
        <v>56</v>
      </c>
      <c r="O4211" t="s">
        <v>185</v>
      </c>
      <c r="P4211" t="s">
        <v>5662</v>
      </c>
      <c r="Q4211">
        <v>0</v>
      </c>
      <c r="R4211">
        <v>174</v>
      </c>
      <c r="S4211">
        <v>71</v>
      </c>
      <c r="T4211">
        <v>1</v>
      </c>
      <c r="U4211" t="b">
        <v>0</v>
      </c>
    </row>
    <row r="4212" spans="1:21" x14ac:dyDescent="0.25">
      <c r="A4212" t="s">
        <v>5663</v>
      </c>
      <c r="B4212" t="s">
        <v>5660</v>
      </c>
      <c r="C4212">
        <v>29</v>
      </c>
      <c r="D4212">
        <v>4</v>
      </c>
      <c r="E4212">
        <v>13</v>
      </c>
      <c r="F4212" s="1">
        <v>41393</v>
      </c>
      <c r="G4212" t="s">
        <v>2625</v>
      </c>
      <c r="H4212" t="s">
        <v>44</v>
      </c>
      <c r="I4212" t="s">
        <v>280</v>
      </c>
      <c r="J4212" t="s">
        <v>2492</v>
      </c>
      <c r="K4212" t="s">
        <v>47</v>
      </c>
      <c r="L4212" t="s">
        <v>70</v>
      </c>
      <c r="M4212" t="s">
        <v>268</v>
      </c>
      <c r="N4212" t="s">
        <v>28</v>
      </c>
      <c r="O4212" t="s">
        <v>48</v>
      </c>
      <c r="P4212" t="s">
        <v>99</v>
      </c>
      <c r="Q4212">
        <v>0</v>
      </c>
      <c r="R4212">
        <v>158</v>
      </c>
      <c r="S4212">
        <v>69</v>
      </c>
      <c r="T4212">
        <v>3</v>
      </c>
      <c r="U4212" t="b">
        <v>1</v>
      </c>
    </row>
    <row r="4213" spans="1:21" x14ac:dyDescent="0.25">
      <c r="A4213" t="s">
        <v>5664</v>
      </c>
      <c r="B4213" t="s">
        <v>5660</v>
      </c>
      <c r="C4213">
        <v>29</v>
      </c>
      <c r="D4213">
        <v>4</v>
      </c>
      <c r="E4213">
        <v>13</v>
      </c>
      <c r="F4213" s="1">
        <v>41393</v>
      </c>
      <c r="G4213" t="s">
        <v>5217</v>
      </c>
      <c r="H4213" t="s">
        <v>33</v>
      </c>
      <c r="I4213" t="s">
        <v>80</v>
      </c>
      <c r="J4213" t="s">
        <v>80</v>
      </c>
      <c r="K4213" t="s">
        <v>36</v>
      </c>
      <c r="L4213" t="s">
        <v>37</v>
      </c>
      <c r="M4213" t="s">
        <v>98</v>
      </c>
      <c r="N4213" t="s">
        <v>28</v>
      </c>
      <c r="O4213" t="s">
        <v>39</v>
      </c>
      <c r="P4213" t="s">
        <v>3318</v>
      </c>
      <c r="Q4213">
        <v>0</v>
      </c>
      <c r="R4213">
        <v>30</v>
      </c>
      <c r="S4213">
        <v>5</v>
      </c>
      <c r="T4213">
        <v>5</v>
      </c>
      <c r="U4213" t="b">
        <v>0</v>
      </c>
    </row>
    <row r="4214" spans="1:21" x14ac:dyDescent="0.25">
      <c r="A4214" t="s">
        <v>5665</v>
      </c>
      <c r="B4214" t="s">
        <v>5666</v>
      </c>
      <c r="C4214">
        <v>29</v>
      </c>
      <c r="D4214">
        <v>4</v>
      </c>
      <c r="E4214">
        <v>14</v>
      </c>
      <c r="F4214" s="1">
        <v>41758</v>
      </c>
      <c r="G4214" t="s">
        <v>1863</v>
      </c>
      <c r="H4214" t="s">
        <v>120</v>
      </c>
      <c r="I4214" t="s">
        <v>209</v>
      </c>
      <c r="J4214" t="s">
        <v>2307</v>
      </c>
      <c r="K4214" t="s">
        <v>47</v>
      </c>
      <c r="L4214" t="s">
        <v>70</v>
      </c>
      <c r="M4214" t="s">
        <v>268</v>
      </c>
      <c r="N4214" t="s">
        <v>71</v>
      </c>
      <c r="O4214" t="s">
        <v>295</v>
      </c>
      <c r="P4214" t="s">
        <v>2379</v>
      </c>
      <c r="Q4214">
        <v>0</v>
      </c>
      <c r="R4214">
        <v>94</v>
      </c>
      <c r="S4214">
        <v>34</v>
      </c>
      <c r="T4214">
        <v>2</v>
      </c>
      <c r="U4214" t="b">
        <v>1</v>
      </c>
    </row>
    <row r="4215" spans="1:21" x14ac:dyDescent="0.25">
      <c r="A4215" t="s">
        <v>5667</v>
      </c>
      <c r="B4215" t="s">
        <v>5668</v>
      </c>
      <c r="C4215">
        <v>30</v>
      </c>
      <c r="D4215">
        <v>4</v>
      </c>
      <c r="E4215">
        <v>12</v>
      </c>
      <c r="F4215" s="1">
        <v>41029</v>
      </c>
      <c r="G4215" t="s">
        <v>906</v>
      </c>
      <c r="H4215" t="s">
        <v>33</v>
      </c>
      <c r="I4215" t="s">
        <v>34</v>
      </c>
      <c r="J4215" t="s">
        <v>896</v>
      </c>
      <c r="K4215" t="s">
        <v>36</v>
      </c>
      <c r="L4215" t="s">
        <v>37</v>
      </c>
      <c r="M4215" t="s">
        <v>38</v>
      </c>
      <c r="N4215" t="s">
        <v>71</v>
      </c>
      <c r="O4215" t="s">
        <v>74</v>
      </c>
      <c r="P4215" t="s">
        <v>1542</v>
      </c>
      <c r="Q4215">
        <v>0</v>
      </c>
      <c r="R4215">
        <v>1243</v>
      </c>
      <c r="S4215">
        <v>345</v>
      </c>
      <c r="T4215">
        <v>3</v>
      </c>
      <c r="U4215" t="b">
        <v>1</v>
      </c>
    </row>
    <row r="4216" spans="1:21" x14ac:dyDescent="0.25">
      <c r="A4216" t="s">
        <v>5667</v>
      </c>
      <c r="B4216" t="s">
        <v>5668</v>
      </c>
      <c r="C4216">
        <v>30</v>
      </c>
      <c r="D4216">
        <v>4</v>
      </c>
      <c r="E4216">
        <v>12</v>
      </c>
      <c r="F4216" s="1">
        <v>41029</v>
      </c>
      <c r="G4216" t="s">
        <v>906</v>
      </c>
      <c r="H4216" t="s">
        <v>33</v>
      </c>
      <c r="I4216" t="s">
        <v>34</v>
      </c>
      <c r="J4216" t="s">
        <v>896</v>
      </c>
      <c r="K4216" t="s">
        <v>36</v>
      </c>
      <c r="L4216" t="s">
        <v>37</v>
      </c>
      <c r="M4216" t="s">
        <v>38</v>
      </c>
      <c r="N4216" t="s">
        <v>28</v>
      </c>
      <c r="O4216" t="s">
        <v>48</v>
      </c>
      <c r="P4216" t="s">
        <v>382</v>
      </c>
      <c r="Q4216">
        <v>0</v>
      </c>
      <c r="R4216">
        <v>60</v>
      </c>
      <c r="S4216">
        <v>10</v>
      </c>
      <c r="T4216">
        <v>2</v>
      </c>
      <c r="U4216" t="b">
        <v>0</v>
      </c>
    </row>
    <row r="4217" spans="1:21" x14ac:dyDescent="0.25">
      <c r="A4217" t="s">
        <v>5667</v>
      </c>
      <c r="B4217" t="s">
        <v>5668</v>
      </c>
      <c r="C4217">
        <v>30</v>
      </c>
      <c r="D4217">
        <v>4</v>
      </c>
      <c r="E4217">
        <v>12</v>
      </c>
      <c r="F4217" s="1">
        <v>41029</v>
      </c>
      <c r="G4217" t="s">
        <v>906</v>
      </c>
      <c r="H4217" t="s">
        <v>33</v>
      </c>
      <c r="I4217" t="s">
        <v>34</v>
      </c>
      <c r="J4217" t="s">
        <v>896</v>
      </c>
      <c r="K4217" t="s">
        <v>36</v>
      </c>
      <c r="L4217" t="s">
        <v>37</v>
      </c>
      <c r="M4217" t="s">
        <v>38</v>
      </c>
      <c r="N4217" t="s">
        <v>28</v>
      </c>
      <c r="O4217" t="s">
        <v>151</v>
      </c>
      <c r="P4217" t="s">
        <v>4134</v>
      </c>
      <c r="Q4217">
        <v>0</v>
      </c>
      <c r="R4217">
        <v>72</v>
      </c>
      <c r="S4217">
        <v>35</v>
      </c>
      <c r="T4217">
        <v>5</v>
      </c>
      <c r="U4217" t="b">
        <v>0</v>
      </c>
    </row>
    <row r="4218" spans="1:21" x14ac:dyDescent="0.25">
      <c r="A4218" t="s">
        <v>5669</v>
      </c>
      <c r="B4218" t="s">
        <v>5670</v>
      </c>
      <c r="C4218">
        <v>30</v>
      </c>
      <c r="D4218">
        <v>4</v>
      </c>
      <c r="E4218">
        <v>13</v>
      </c>
      <c r="F4218" s="1">
        <v>41394</v>
      </c>
      <c r="G4218" t="s">
        <v>2537</v>
      </c>
      <c r="H4218" t="s">
        <v>61</v>
      </c>
      <c r="I4218" t="s">
        <v>450</v>
      </c>
      <c r="J4218" t="s">
        <v>661</v>
      </c>
      <c r="K4218" t="s">
        <v>36</v>
      </c>
      <c r="L4218" t="s">
        <v>37</v>
      </c>
      <c r="M4218" t="s">
        <v>38</v>
      </c>
      <c r="N4218" t="s">
        <v>56</v>
      </c>
      <c r="O4218" t="s">
        <v>104</v>
      </c>
      <c r="P4218" t="s">
        <v>244</v>
      </c>
      <c r="Q4218">
        <v>0</v>
      </c>
      <c r="R4218">
        <v>1110</v>
      </c>
      <c r="S4218">
        <v>144</v>
      </c>
      <c r="T4218">
        <v>2</v>
      </c>
      <c r="U4218" t="b">
        <v>0</v>
      </c>
    </row>
    <row r="4219" spans="1:21" x14ac:dyDescent="0.25">
      <c r="A4219" t="s">
        <v>5671</v>
      </c>
      <c r="B4219" t="s">
        <v>5670</v>
      </c>
      <c r="C4219">
        <v>30</v>
      </c>
      <c r="D4219">
        <v>4</v>
      </c>
      <c r="E4219">
        <v>13</v>
      </c>
      <c r="F4219" s="1">
        <v>41394</v>
      </c>
      <c r="G4219" t="s">
        <v>2309</v>
      </c>
      <c r="H4219" t="s">
        <v>67</v>
      </c>
      <c r="I4219" t="s">
        <v>2143</v>
      </c>
      <c r="J4219" t="s">
        <v>5672</v>
      </c>
      <c r="K4219" t="s">
        <v>25</v>
      </c>
      <c r="L4219" t="s">
        <v>37</v>
      </c>
      <c r="M4219" t="s">
        <v>38</v>
      </c>
      <c r="N4219" t="s">
        <v>28</v>
      </c>
      <c r="O4219" t="s">
        <v>151</v>
      </c>
      <c r="P4219" t="s">
        <v>2580</v>
      </c>
      <c r="Q4219">
        <v>0</v>
      </c>
      <c r="R4219">
        <v>22</v>
      </c>
      <c r="S4219">
        <v>9</v>
      </c>
      <c r="T4219">
        <v>2</v>
      </c>
      <c r="U4219" t="b">
        <v>0</v>
      </c>
    </row>
    <row r="4220" spans="1:21" x14ac:dyDescent="0.25">
      <c r="A4220" t="s">
        <v>5673</v>
      </c>
      <c r="B4220" t="s">
        <v>5670</v>
      </c>
      <c r="C4220">
        <v>30</v>
      </c>
      <c r="D4220">
        <v>4</v>
      </c>
      <c r="E4220">
        <v>13</v>
      </c>
      <c r="F4220" s="1">
        <v>41394</v>
      </c>
      <c r="G4220" t="s">
        <v>1791</v>
      </c>
      <c r="H4220" t="s">
        <v>61</v>
      </c>
      <c r="I4220" t="s">
        <v>450</v>
      </c>
      <c r="J4220" t="s">
        <v>5674</v>
      </c>
      <c r="K4220" t="s">
        <v>36</v>
      </c>
      <c r="L4220" t="s">
        <v>37</v>
      </c>
      <c r="M4220" t="s">
        <v>27</v>
      </c>
      <c r="N4220" t="s">
        <v>71</v>
      </c>
      <c r="O4220" t="s">
        <v>72</v>
      </c>
      <c r="P4220" t="s">
        <v>3830</v>
      </c>
      <c r="Q4220">
        <v>0</v>
      </c>
      <c r="R4220">
        <v>1069</v>
      </c>
      <c r="S4220">
        <v>71</v>
      </c>
      <c r="T4220">
        <v>8</v>
      </c>
      <c r="U4220" t="b">
        <v>1</v>
      </c>
    </row>
    <row r="4221" spans="1:21" x14ac:dyDescent="0.25">
      <c r="A4221" t="s">
        <v>5673</v>
      </c>
      <c r="B4221" t="s">
        <v>5670</v>
      </c>
      <c r="C4221">
        <v>30</v>
      </c>
      <c r="D4221">
        <v>4</v>
      </c>
      <c r="E4221">
        <v>13</v>
      </c>
      <c r="F4221" s="1">
        <v>41394</v>
      </c>
      <c r="G4221" t="s">
        <v>1791</v>
      </c>
      <c r="H4221" t="s">
        <v>61</v>
      </c>
      <c r="I4221" t="s">
        <v>450</v>
      </c>
      <c r="J4221" t="s">
        <v>5674</v>
      </c>
      <c r="K4221" t="s">
        <v>36</v>
      </c>
      <c r="L4221" t="s">
        <v>37</v>
      </c>
      <c r="M4221" t="s">
        <v>27</v>
      </c>
      <c r="N4221" t="s">
        <v>28</v>
      </c>
      <c r="O4221" t="s">
        <v>183</v>
      </c>
      <c r="P4221" t="s">
        <v>4499</v>
      </c>
      <c r="Q4221">
        <v>0</v>
      </c>
      <c r="R4221">
        <v>27</v>
      </c>
      <c r="S4221">
        <v>8</v>
      </c>
      <c r="T4221">
        <v>2</v>
      </c>
      <c r="U4221" t="b">
        <v>0</v>
      </c>
    </row>
    <row r="4222" spans="1:21" x14ac:dyDescent="0.25">
      <c r="A4222" t="s">
        <v>5673</v>
      </c>
      <c r="B4222" t="s">
        <v>5670</v>
      </c>
      <c r="C4222">
        <v>30</v>
      </c>
      <c r="D4222">
        <v>4</v>
      </c>
      <c r="E4222">
        <v>13</v>
      </c>
      <c r="F4222" s="1">
        <v>41394</v>
      </c>
      <c r="G4222" t="s">
        <v>1791</v>
      </c>
      <c r="H4222" t="s">
        <v>61</v>
      </c>
      <c r="I4222" t="s">
        <v>450</v>
      </c>
      <c r="J4222" t="s">
        <v>5674</v>
      </c>
      <c r="K4222" t="s">
        <v>36</v>
      </c>
      <c r="L4222" t="s">
        <v>37</v>
      </c>
      <c r="M4222" t="s">
        <v>27</v>
      </c>
      <c r="N4222" t="s">
        <v>28</v>
      </c>
      <c r="O4222" t="s">
        <v>183</v>
      </c>
      <c r="P4222" t="s">
        <v>3207</v>
      </c>
      <c r="Q4222">
        <v>0</v>
      </c>
      <c r="R4222">
        <v>32</v>
      </c>
      <c r="S4222">
        <v>11</v>
      </c>
      <c r="T4222">
        <v>2</v>
      </c>
      <c r="U4222" t="b">
        <v>0</v>
      </c>
    </row>
    <row r="4223" spans="1:21" x14ac:dyDescent="0.25">
      <c r="A4223" t="s">
        <v>5675</v>
      </c>
      <c r="B4223" t="s">
        <v>5670</v>
      </c>
      <c r="C4223">
        <v>30</v>
      </c>
      <c r="D4223">
        <v>4</v>
      </c>
      <c r="E4223">
        <v>13</v>
      </c>
      <c r="F4223" s="1">
        <v>41394</v>
      </c>
      <c r="G4223" t="s">
        <v>2750</v>
      </c>
      <c r="H4223" t="s">
        <v>61</v>
      </c>
      <c r="I4223" t="s">
        <v>108</v>
      </c>
      <c r="J4223" t="s">
        <v>1587</v>
      </c>
      <c r="K4223" t="s">
        <v>36</v>
      </c>
      <c r="L4223" t="s">
        <v>70</v>
      </c>
      <c r="M4223" t="s">
        <v>98</v>
      </c>
      <c r="N4223" t="s">
        <v>56</v>
      </c>
      <c r="O4223" t="s">
        <v>57</v>
      </c>
      <c r="P4223" t="s">
        <v>4008</v>
      </c>
      <c r="Q4223">
        <v>0</v>
      </c>
      <c r="R4223">
        <v>2037</v>
      </c>
      <c r="S4223">
        <v>359</v>
      </c>
      <c r="T4223">
        <v>9</v>
      </c>
      <c r="U4223" t="b">
        <v>1</v>
      </c>
    </row>
    <row r="4224" spans="1:21" x14ac:dyDescent="0.25">
      <c r="A4224" t="s">
        <v>5676</v>
      </c>
      <c r="B4224" t="s">
        <v>5677</v>
      </c>
      <c r="C4224">
        <v>30</v>
      </c>
      <c r="D4224">
        <v>4</v>
      </c>
      <c r="E4224">
        <v>14</v>
      </c>
      <c r="F4224" s="1">
        <v>41759</v>
      </c>
      <c r="G4224" t="s">
        <v>5678</v>
      </c>
      <c r="H4224" t="s">
        <v>120</v>
      </c>
      <c r="I4224" t="s">
        <v>121</v>
      </c>
      <c r="J4224" t="s">
        <v>122</v>
      </c>
      <c r="K4224" t="s">
        <v>47</v>
      </c>
      <c r="L4224" t="s">
        <v>70</v>
      </c>
      <c r="M4224" t="s">
        <v>27</v>
      </c>
      <c r="N4224" t="s">
        <v>28</v>
      </c>
      <c r="O4224" t="s">
        <v>29</v>
      </c>
      <c r="P4224" t="s">
        <v>4775</v>
      </c>
      <c r="Q4224">
        <v>0</v>
      </c>
      <c r="R4224">
        <v>120</v>
      </c>
      <c r="S4224">
        <v>6</v>
      </c>
      <c r="T4224">
        <v>5</v>
      </c>
      <c r="U4224" t="b">
        <v>1</v>
      </c>
    </row>
    <row r="4225" spans="1:21" x14ac:dyDescent="0.25">
      <c r="A4225" t="s">
        <v>5679</v>
      </c>
      <c r="B4225" t="s">
        <v>5677</v>
      </c>
      <c r="C4225">
        <v>30</v>
      </c>
      <c r="D4225">
        <v>4</v>
      </c>
      <c r="E4225">
        <v>14</v>
      </c>
      <c r="F4225" s="1">
        <v>41759</v>
      </c>
      <c r="G4225" t="s">
        <v>2059</v>
      </c>
      <c r="H4225" t="s">
        <v>976</v>
      </c>
      <c r="I4225" t="s">
        <v>1840</v>
      </c>
      <c r="J4225" t="s">
        <v>1841</v>
      </c>
      <c r="K4225" t="s">
        <v>47</v>
      </c>
      <c r="L4225" t="s">
        <v>70</v>
      </c>
      <c r="M4225" t="s">
        <v>38</v>
      </c>
      <c r="N4225" t="s">
        <v>28</v>
      </c>
      <c r="O4225" t="s">
        <v>39</v>
      </c>
      <c r="P4225" t="s">
        <v>1711</v>
      </c>
      <c r="Q4225">
        <v>1</v>
      </c>
      <c r="R4225">
        <v>40</v>
      </c>
      <c r="S4225">
        <v>-33</v>
      </c>
      <c r="T4225">
        <v>5</v>
      </c>
      <c r="U4225" t="b">
        <v>0</v>
      </c>
    </row>
    <row r="4226" spans="1:21" x14ac:dyDescent="0.25">
      <c r="A4226" t="s">
        <v>5680</v>
      </c>
      <c r="B4226" t="s">
        <v>5677</v>
      </c>
      <c r="C4226">
        <v>30</v>
      </c>
      <c r="D4226">
        <v>4</v>
      </c>
      <c r="E4226">
        <v>14</v>
      </c>
      <c r="F4226" s="1">
        <v>41759</v>
      </c>
      <c r="G4226" t="s">
        <v>2210</v>
      </c>
      <c r="H4226" t="s">
        <v>61</v>
      </c>
      <c r="I4226" t="s">
        <v>108</v>
      </c>
      <c r="J4226" t="s">
        <v>5681</v>
      </c>
      <c r="K4226" t="s">
        <v>36</v>
      </c>
      <c r="L4226" t="s">
        <v>37</v>
      </c>
      <c r="M4226" t="s">
        <v>38</v>
      </c>
      <c r="N4226" t="s">
        <v>71</v>
      </c>
      <c r="O4226" t="s">
        <v>74</v>
      </c>
      <c r="P4226" t="s">
        <v>724</v>
      </c>
      <c r="Q4226">
        <v>0</v>
      </c>
      <c r="R4226">
        <v>148</v>
      </c>
      <c r="S4226">
        <v>54</v>
      </c>
      <c r="T4226">
        <v>2</v>
      </c>
      <c r="U4226" t="b">
        <v>1</v>
      </c>
    </row>
    <row r="4227" spans="1:21" x14ac:dyDescent="0.25">
      <c r="A4227" t="s">
        <v>5682</v>
      </c>
      <c r="B4227" t="s">
        <v>5677</v>
      </c>
      <c r="C4227">
        <v>30</v>
      </c>
      <c r="D4227">
        <v>4</v>
      </c>
      <c r="E4227">
        <v>14</v>
      </c>
      <c r="F4227" s="1">
        <v>41759</v>
      </c>
      <c r="G4227" t="s">
        <v>1495</v>
      </c>
      <c r="H4227" t="s">
        <v>33</v>
      </c>
      <c r="I4227" t="s">
        <v>266</v>
      </c>
      <c r="J4227" t="s">
        <v>331</v>
      </c>
      <c r="K4227" t="s">
        <v>36</v>
      </c>
      <c r="L4227" t="s">
        <v>70</v>
      </c>
      <c r="M4227" t="s">
        <v>38</v>
      </c>
      <c r="N4227" t="s">
        <v>28</v>
      </c>
      <c r="O4227" t="s">
        <v>48</v>
      </c>
      <c r="P4227" t="s">
        <v>1868</v>
      </c>
      <c r="Q4227">
        <v>0</v>
      </c>
      <c r="R4227">
        <v>571</v>
      </c>
      <c r="S4227">
        <v>108</v>
      </c>
      <c r="T4227">
        <v>12</v>
      </c>
      <c r="U4227" t="b">
        <v>1</v>
      </c>
    </row>
    <row r="4228" spans="1:21" x14ac:dyDescent="0.25">
      <c r="A4228" t="s">
        <v>5682</v>
      </c>
      <c r="B4228" t="s">
        <v>5677</v>
      </c>
      <c r="C4228">
        <v>30</v>
      </c>
      <c r="D4228">
        <v>4</v>
      </c>
      <c r="E4228">
        <v>14</v>
      </c>
      <c r="F4228" s="1">
        <v>41759</v>
      </c>
      <c r="G4228" t="s">
        <v>1495</v>
      </c>
      <c r="H4228" t="s">
        <v>33</v>
      </c>
      <c r="I4228" t="s">
        <v>266</v>
      </c>
      <c r="J4228" t="s">
        <v>331</v>
      </c>
      <c r="K4228" t="s">
        <v>36</v>
      </c>
      <c r="L4228" t="s">
        <v>70</v>
      </c>
      <c r="M4228" t="s">
        <v>38</v>
      </c>
      <c r="N4228" t="s">
        <v>28</v>
      </c>
      <c r="O4228" t="s">
        <v>39</v>
      </c>
      <c r="P4228" t="s">
        <v>298</v>
      </c>
      <c r="Q4228">
        <v>0</v>
      </c>
      <c r="R4228">
        <v>398</v>
      </c>
      <c r="S4228">
        <v>111</v>
      </c>
      <c r="T4228">
        <v>8</v>
      </c>
      <c r="U4228" t="b">
        <v>0</v>
      </c>
    </row>
    <row r="4229" spans="1:21" x14ac:dyDescent="0.25">
      <c r="A4229" t="s">
        <v>5682</v>
      </c>
      <c r="B4229" t="s">
        <v>5677</v>
      </c>
      <c r="C4229">
        <v>30</v>
      </c>
      <c r="D4229">
        <v>4</v>
      </c>
      <c r="E4229">
        <v>14</v>
      </c>
      <c r="F4229" s="1">
        <v>41759</v>
      </c>
      <c r="G4229" t="s">
        <v>1495</v>
      </c>
      <c r="H4229" t="s">
        <v>33</v>
      </c>
      <c r="I4229" t="s">
        <v>266</v>
      </c>
      <c r="J4229" t="s">
        <v>331</v>
      </c>
      <c r="K4229" t="s">
        <v>36</v>
      </c>
      <c r="L4229" t="s">
        <v>70</v>
      </c>
      <c r="M4229" t="s">
        <v>38</v>
      </c>
      <c r="N4229" t="s">
        <v>28</v>
      </c>
      <c r="O4229" t="s">
        <v>183</v>
      </c>
      <c r="P4229" t="s">
        <v>1636</v>
      </c>
      <c r="Q4229">
        <v>0</v>
      </c>
      <c r="R4229">
        <v>79</v>
      </c>
      <c r="S4229">
        <v>39</v>
      </c>
      <c r="T4229">
        <v>2</v>
      </c>
      <c r="U4229" t="b">
        <v>0</v>
      </c>
    </row>
    <row r="4230" spans="1:21" x14ac:dyDescent="0.25">
      <c r="A4230" t="s">
        <v>5683</v>
      </c>
      <c r="B4230" t="s">
        <v>5677</v>
      </c>
      <c r="C4230">
        <v>30</v>
      </c>
      <c r="D4230">
        <v>4</v>
      </c>
      <c r="E4230">
        <v>14</v>
      </c>
      <c r="F4230" s="1">
        <v>41759</v>
      </c>
      <c r="G4230" t="s">
        <v>2284</v>
      </c>
      <c r="H4230" t="s">
        <v>23</v>
      </c>
      <c r="I4230" t="s">
        <v>24</v>
      </c>
      <c r="J4230" t="s">
        <v>24</v>
      </c>
      <c r="K4230" t="s">
        <v>25</v>
      </c>
      <c r="L4230" t="s">
        <v>37</v>
      </c>
      <c r="M4230" t="s">
        <v>38</v>
      </c>
      <c r="N4230" t="s">
        <v>28</v>
      </c>
      <c r="O4230" t="s">
        <v>48</v>
      </c>
      <c r="P4230" t="s">
        <v>3644</v>
      </c>
      <c r="Q4230">
        <v>1</v>
      </c>
      <c r="R4230">
        <v>27</v>
      </c>
      <c r="S4230">
        <v>-15</v>
      </c>
      <c r="T4230">
        <v>1</v>
      </c>
      <c r="U4230" t="b">
        <v>1</v>
      </c>
    </row>
    <row r="4231" spans="1:21" x14ac:dyDescent="0.25">
      <c r="A4231" t="s">
        <v>5683</v>
      </c>
      <c r="B4231" t="s">
        <v>5677</v>
      </c>
      <c r="C4231">
        <v>30</v>
      </c>
      <c r="D4231">
        <v>4</v>
      </c>
      <c r="E4231">
        <v>14</v>
      </c>
      <c r="F4231" s="1">
        <v>41759</v>
      </c>
      <c r="G4231" t="s">
        <v>2284</v>
      </c>
      <c r="H4231" t="s">
        <v>23</v>
      </c>
      <c r="I4231" t="s">
        <v>24</v>
      </c>
      <c r="J4231" t="s">
        <v>24</v>
      </c>
      <c r="K4231" t="s">
        <v>25</v>
      </c>
      <c r="L4231" t="s">
        <v>37</v>
      </c>
      <c r="M4231" t="s">
        <v>38</v>
      </c>
      <c r="N4231" t="s">
        <v>28</v>
      </c>
      <c r="O4231" t="s">
        <v>54</v>
      </c>
      <c r="P4231" t="s">
        <v>2177</v>
      </c>
      <c r="Q4231">
        <v>1</v>
      </c>
      <c r="R4231">
        <v>143</v>
      </c>
      <c r="S4231">
        <v>-124</v>
      </c>
      <c r="T4231">
        <v>5</v>
      </c>
      <c r="U4231" t="b">
        <v>0</v>
      </c>
    </row>
    <row r="4232" spans="1:21" x14ac:dyDescent="0.25">
      <c r="A4232" t="s">
        <v>5683</v>
      </c>
      <c r="B4232" t="s">
        <v>5677</v>
      </c>
      <c r="C4232">
        <v>30</v>
      </c>
      <c r="D4232">
        <v>4</v>
      </c>
      <c r="E4232">
        <v>14</v>
      </c>
      <c r="F4232" s="1">
        <v>41759</v>
      </c>
      <c r="G4232" t="s">
        <v>2284</v>
      </c>
      <c r="H4232" t="s">
        <v>23</v>
      </c>
      <c r="I4232" t="s">
        <v>24</v>
      </c>
      <c r="J4232" t="s">
        <v>24</v>
      </c>
      <c r="K4232" t="s">
        <v>25</v>
      </c>
      <c r="L4232" t="s">
        <v>37</v>
      </c>
      <c r="M4232" t="s">
        <v>38</v>
      </c>
      <c r="N4232" t="s">
        <v>28</v>
      </c>
      <c r="O4232" t="s">
        <v>54</v>
      </c>
      <c r="P4232" t="s">
        <v>3076</v>
      </c>
      <c r="Q4232">
        <v>1</v>
      </c>
      <c r="R4232">
        <v>44</v>
      </c>
      <c r="S4232">
        <v>-17</v>
      </c>
      <c r="T4232">
        <v>5</v>
      </c>
      <c r="U4232" t="b">
        <v>0</v>
      </c>
    </row>
    <row r="4233" spans="1:21" x14ac:dyDescent="0.25">
      <c r="A4233" t="s">
        <v>5683</v>
      </c>
      <c r="B4233" t="s">
        <v>5677</v>
      </c>
      <c r="C4233">
        <v>30</v>
      </c>
      <c r="D4233">
        <v>4</v>
      </c>
      <c r="E4233">
        <v>14</v>
      </c>
      <c r="F4233" s="1">
        <v>41759</v>
      </c>
      <c r="G4233" t="s">
        <v>2284</v>
      </c>
      <c r="H4233" t="s">
        <v>23</v>
      </c>
      <c r="I4233" t="s">
        <v>24</v>
      </c>
      <c r="J4233" t="s">
        <v>24</v>
      </c>
      <c r="K4233" t="s">
        <v>25</v>
      </c>
      <c r="L4233" t="s">
        <v>37</v>
      </c>
      <c r="M4233" t="s">
        <v>38</v>
      </c>
      <c r="N4233" t="s">
        <v>28</v>
      </c>
      <c r="O4233" t="s">
        <v>183</v>
      </c>
      <c r="P4233" t="s">
        <v>5626</v>
      </c>
      <c r="Q4233">
        <v>1</v>
      </c>
      <c r="R4233">
        <v>45</v>
      </c>
      <c r="S4233">
        <v>-2</v>
      </c>
      <c r="T4233">
        <v>4</v>
      </c>
      <c r="U4233" t="b">
        <v>0</v>
      </c>
    </row>
    <row r="4234" spans="1:21" x14ac:dyDescent="0.25">
      <c r="A4234" t="s">
        <v>5684</v>
      </c>
      <c r="B4234" t="s">
        <v>5685</v>
      </c>
      <c r="C4234">
        <v>13</v>
      </c>
      <c r="D4234">
        <v>5</v>
      </c>
      <c r="E4234">
        <v>11</v>
      </c>
      <c r="F4234" s="1">
        <v>40676</v>
      </c>
      <c r="G4234" t="s">
        <v>1674</v>
      </c>
      <c r="H4234" t="s">
        <v>44</v>
      </c>
      <c r="I4234" t="s">
        <v>178</v>
      </c>
      <c r="J4234" t="s">
        <v>179</v>
      </c>
      <c r="K4234" t="s">
        <v>47</v>
      </c>
      <c r="L4234" t="s">
        <v>70</v>
      </c>
      <c r="M4234" t="s">
        <v>27</v>
      </c>
      <c r="N4234" t="s">
        <v>28</v>
      </c>
      <c r="O4234" t="s">
        <v>48</v>
      </c>
      <c r="P4234" t="s">
        <v>1437</v>
      </c>
      <c r="Q4234">
        <v>0</v>
      </c>
      <c r="R4234">
        <v>109</v>
      </c>
      <c r="S4234">
        <v>52</v>
      </c>
      <c r="T4234">
        <v>2</v>
      </c>
      <c r="U4234" t="b">
        <v>0</v>
      </c>
    </row>
    <row r="4235" spans="1:21" x14ac:dyDescent="0.25">
      <c r="A4235" t="s">
        <v>5684</v>
      </c>
      <c r="B4235" t="s">
        <v>5685</v>
      </c>
      <c r="C4235">
        <v>13</v>
      </c>
      <c r="D4235">
        <v>5</v>
      </c>
      <c r="E4235">
        <v>11</v>
      </c>
      <c r="F4235" s="1">
        <v>40676</v>
      </c>
      <c r="G4235" t="s">
        <v>1674</v>
      </c>
      <c r="H4235" t="s">
        <v>44</v>
      </c>
      <c r="I4235" t="s">
        <v>178</v>
      </c>
      <c r="J4235" t="s">
        <v>179</v>
      </c>
      <c r="K4235" t="s">
        <v>47</v>
      </c>
      <c r="L4235" t="s">
        <v>70</v>
      </c>
      <c r="M4235" t="s">
        <v>27</v>
      </c>
      <c r="N4235" t="s">
        <v>56</v>
      </c>
      <c r="O4235" t="s">
        <v>81</v>
      </c>
      <c r="P4235" t="s">
        <v>2242</v>
      </c>
      <c r="Q4235">
        <v>0</v>
      </c>
      <c r="R4235">
        <v>1025</v>
      </c>
      <c r="S4235">
        <v>400</v>
      </c>
      <c r="T4235">
        <v>4</v>
      </c>
      <c r="U4235" t="b">
        <v>1</v>
      </c>
    </row>
    <row r="4236" spans="1:21" x14ac:dyDescent="0.25">
      <c r="A4236" t="s">
        <v>5686</v>
      </c>
      <c r="B4236" t="s">
        <v>5685</v>
      </c>
      <c r="C4236">
        <v>13</v>
      </c>
      <c r="D4236">
        <v>5</v>
      </c>
      <c r="E4236">
        <v>11</v>
      </c>
      <c r="F4236" s="1">
        <v>40676</v>
      </c>
      <c r="G4236" t="s">
        <v>2056</v>
      </c>
      <c r="H4236" t="s">
        <v>61</v>
      </c>
      <c r="I4236" t="s">
        <v>108</v>
      </c>
      <c r="J4236" t="s">
        <v>1004</v>
      </c>
      <c r="K4236" t="s">
        <v>36</v>
      </c>
      <c r="L4236" t="s">
        <v>26</v>
      </c>
      <c r="M4236" t="s">
        <v>38</v>
      </c>
      <c r="N4236" t="s">
        <v>28</v>
      </c>
      <c r="O4236" t="s">
        <v>48</v>
      </c>
      <c r="P4236" t="s">
        <v>846</v>
      </c>
      <c r="Q4236">
        <v>0</v>
      </c>
      <c r="R4236">
        <v>139</v>
      </c>
      <c r="S4236">
        <v>36</v>
      </c>
      <c r="T4236">
        <v>3</v>
      </c>
      <c r="U4236" t="b">
        <v>0</v>
      </c>
    </row>
    <row r="4237" spans="1:21" x14ac:dyDescent="0.25">
      <c r="A4237" t="s">
        <v>5687</v>
      </c>
      <c r="B4237" t="s">
        <v>5688</v>
      </c>
      <c r="C4237">
        <v>13</v>
      </c>
      <c r="D4237">
        <v>5</v>
      </c>
      <c r="E4237">
        <v>12</v>
      </c>
      <c r="F4237" s="1">
        <v>41042</v>
      </c>
      <c r="G4237" t="s">
        <v>2284</v>
      </c>
      <c r="H4237" t="s">
        <v>67</v>
      </c>
      <c r="I4237" t="s">
        <v>68</v>
      </c>
      <c r="J4237" t="s">
        <v>1970</v>
      </c>
      <c r="K4237" t="s">
        <v>25</v>
      </c>
      <c r="L4237" t="s">
        <v>37</v>
      </c>
      <c r="M4237" t="s">
        <v>38</v>
      </c>
      <c r="N4237" t="s">
        <v>28</v>
      </c>
      <c r="O4237" t="s">
        <v>111</v>
      </c>
      <c r="P4237" t="s">
        <v>2151</v>
      </c>
      <c r="Q4237">
        <v>0</v>
      </c>
      <c r="R4237">
        <v>74</v>
      </c>
      <c r="S4237">
        <v>6</v>
      </c>
      <c r="T4237">
        <v>3</v>
      </c>
      <c r="U4237" t="b">
        <v>1</v>
      </c>
    </row>
    <row r="4238" spans="1:21" x14ac:dyDescent="0.25">
      <c r="A4238" t="s">
        <v>5689</v>
      </c>
      <c r="B4238" t="s">
        <v>5690</v>
      </c>
      <c r="C4238">
        <v>13</v>
      </c>
      <c r="D4238">
        <v>5</v>
      </c>
      <c r="E4238">
        <v>13</v>
      </c>
      <c r="F4238" s="1">
        <v>41407</v>
      </c>
      <c r="G4238" t="s">
        <v>2450</v>
      </c>
      <c r="H4238" t="s">
        <v>67</v>
      </c>
      <c r="I4238" t="s">
        <v>68</v>
      </c>
      <c r="J4238" t="s">
        <v>4101</v>
      </c>
      <c r="K4238" t="s">
        <v>25</v>
      </c>
      <c r="L4238" t="s">
        <v>37</v>
      </c>
      <c r="M4238" t="s">
        <v>38</v>
      </c>
      <c r="N4238" t="s">
        <v>28</v>
      </c>
      <c r="O4238" t="s">
        <v>90</v>
      </c>
      <c r="P4238" t="s">
        <v>3259</v>
      </c>
      <c r="Q4238">
        <v>0</v>
      </c>
      <c r="R4238">
        <v>567</v>
      </c>
      <c r="S4238">
        <v>28</v>
      </c>
      <c r="T4238">
        <v>1</v>
      </c>
      <c r="U4238" t="b">
        <v>1</v>
      </c>
    </row>
    <row r="4239" spans="1:21" x14ac:dyDescent="0.25">
      <c r="A4239" t="s">
        <v>5689</v>
      </c>
      <c r="B4239" t="s">
        <v>5690</v>
      </c>
      <c r="C4239">
        <v>13</v>
      </c>
      <c r="D4239">
        <v>5</v>
      </c>
      <c r="E4239">
        <v>13</v>
      </c>
      <c r="F4239" s="1">
        <v>41407</v>
      </c>
      <c r="G4239" t="s">
        <v>2450</v>
      </c>
      <c r="H4239" t="s">
        <v>67</v>
      </c>
      <c r="I4239" t="s">
        <v>68</v>
      </c>
      <c r="J4239" t="s">
        <v>4101</v>
      </c>
      <c r="K4239" t="s">
        <v>25</v>
      </c>
      <c r="L4239" t="s">
        <v>37</v>
      </c>
      <c r="M4239" t="s">
        <v>38</v>
      </c>
      <c r="N4239" t="s">
        <v>28</v>
      </c>
      <c r="O4239" t="s">
        <v>48</v>
      </c>
      <c r="P4239" t="s">
        <v>755</v>
      </c>
      <c r="Q4239">
        <v>0</v>
      </c>
      <c r="R4239">
        <v>140</v>
      </c>
      <c r="S4239">
        <v>6</v>
      </c>
      <c r="T4239">
        <v>5</v>
      </c>
      <c r="U4239" t="b">
        <v>0</v>
      </c>
    </row>
    <row r="4240" spans="1:21" x14ac:dyDescent="0.25">
      <c r="A4240" t="s">
        <v>5689</v>
      </c>
      <c r="B4240" t="s">
        <v>5690</v>
      </c>
      <c r="C4240">
        <v>13</v>
      </c>
      <c r="D4240">
        <v>5</v>
      </c>
      <c r="E4240">
        <v>13</v>
      </c>
      <c r="F4240" s="1">
        <v>41407</v>
      </c>
      <c r="G4240" t="s">
        <v>2450</v>
      </c>
      <c r="H4240" t="s">
        <v>67</v>
      </c>
      <c r="I4240" t="s">
        <v>68</v>
      </c>
      <c r="J4240" t="s">
        <v>4101</v>
      </c>
      <c r="K4240" t="s">
        <v>25</v>
      </c>
      <c r="L4240" t="s">
        <v>37</v>
      </c>
      <c r="M4240" t="s">
        <v>38</v>
      </c>
      <c r="N4240" t="s">
        <v>28</v>
      </c>
      <c r="O4240" t="s">
        <v>151</v>
      </c>
      <c r="P4240" t="s">
        <v>4991</v>
      </c>
      <c r="Q4240">
        <v>0</v>
      </c>
      <c r="R4240">
        <v>44</v>
      </c>
      <c r="S4240">
        <v>15</v>
      </c>
      <c r="T4240">
        <v>4</v>
      </c>
      <c r="U4240" t="b">
        <v>1</v>
      </c>
    </row>
    <row r="4241" spans="1:21" x14ac:dyDescent="0.25">
      <c r="A4241" t="s">
        <v>5691</v>
      </c>
      <c r="B4241" t="s">
        <v>5690</v>
      </c>
      <c r="C4241">
        <v>13</v>
      </c>
      <c r="D4241">
        <v>5</v>
      </c>
      <c r="E4241">
        <v>13</v>
      </c>
      <c r="F4241" s="1">
        <v>41407</v>
      </c>
      <c r="G4241" t="s">
        <v>5692</v>
      </c>
      <c r="H4241" t="s">
        <v>67</v>
      </c>
      <c r="I4241" t="s">
        <v>68</v>
      </c>
      <c r="J4241" t="s">
        <v>4004</v>
      </c>
      <c r="K4241" t="s">
        <v>25</v>
      </c>
      <c r="L4241" t="s">
        <v>70</v>
      </c>
      <c r="M4241" t="s">
        <v>98</v>
      </c>
      <c r="N4241" t="s">
        <v>28</v>
      </c>
      <c r="O4241" t="s">
        <v>29</v>
      </c>
      <c r="P4241" t="s">
        <v>878</v>
      </c>
      <c r="Q4241">
        <v>0</v>
      </c>
      <c r="R4241">
        <v>249</v>
      </c>
      <c r="S4241">
        <v>30</v>
      </c>
      <c r="T4241">
        <v>5</v>
      </c>
      <c r="U4241" t="b">
        <v>0</v>
      </c>
    </row>
    <row r="4242" spans="1:21" x14ac:dyDescent="0.25">
      <c r="A4242" t="s">
        <v>5693</v>
      </c>
      <c r="B4242" t="s">
        <v>5694</v>
      </c>
      <c r="C4242">
        <v>13</v>
      </c>
      <c r="D4242">
        <v>5</v>
      </c>
      <c r="E4242">
        <v>14</v>
      </c>
      <c r="F4242" s="1">
        <v>41772</v>
      </c>
      <c r="G4242" t="s">
        <v>1784</v>
      </c>
      <c r="H4242" t="s">
        <v>126</v>
      </c>
      <c r="I4242" t="s">
        <v>304</v>
      </c>
      <c r="J4242" t="s">
        <v>2222</v>
      </c>
      <c r="K4242" t="s">
        <v>25</v>
      </c>
      <c r="L4242" t="s">
        <v>70</v>
      </c>
      <c r="M4242" t="s">
        <v>98</v>
      </c>
      <c r="N4242" t="s">
        <v>28</v>
      </c>
      <c r="O4242" t="s">
        <v>48</v>
      </c>
      <c r="P4242" t="s">
        <v>1702</v>
      </c>
      <c r="Q4242">
        <v>1</v>
      </c>
      <c r="R4242">
        <v>40</v>
      </c>
      <c r="S4242">
        <v>-7</v>
      </c>
      <c r="T4242">
        <v>3</v>
      </c>
      <c r="U4242" t="b">
        <v>1</v>
      </c>
    </row>
    <row r="4243" spans="1:21" x14ac:dyDescent="0.25">
      <c r="A4243" t="s">
        <v>5693</v>
      </c>
      <c r="B4243" t="s">
        <v>5694</v>
      </c>
      <c r="C4243">
        <v>13</v>
      </c>
      <c r="D4243">
        <v>5</v>
      </c>
      <c r="E4243">
        <v>14</v>
      </c>
      <c r="F4243" s="1">
        <v>41772</v>
      </c>
      <c r="G4243" t="s">
        <v>1784</v>
      </c>
      <c r="H4243" t="s">
        <v>126</v>
      </c>
      <c r="I4243" t="s">
        <v>304</v>
      </c>
      <c r="J4243" t="s">
        <v>2222</v>
      </c>
      <c r="K4243" t="s">
        <v>25</v>
      </c>
      <c r="L4243" t="s">
        <v>70</v>
      </c>
      <c r="M4243" t="s">
        <v>98</v>
      </c>
      <c r="N4243" t="s">
        <v>28</v>
      </c>
      <c r="O4243" t="s">
        <v>29</v>
      </c>
      <c r="P4243" t="s">
        <v>5695</v>
      </c>
      <c r="Q4243">
        <v>1</v>
      </c>
      <c r="R4243">
        <v>34</v>
      </c>
      <c r="S4243">
        <v>-22</v>
      </c>
      <c r="T4243">
        <v>4</v>
      </c>
      <c r="U4243" t="b">
        <v>1</v>
      </c>
    </row>
    <row r="4244" spans="1:21" x14ac:dyDescent="0.25">
      <c r="A4244" t="s">
        <v>5696</v>
      </c>
      <c r="B4244" t="s">
        <v>5697</v>
      </c>
      <c r="C4244">
        <v>14</v>
      </c>
      <c r="D4244">
        <v>5</v>
      </c>
      <c r="E4244">
        <v>12</v>
      </c>
      <c r="F4244" s="1">
        <v>41043</v>
      </c>
      <c r="G4244" t="s">
        <v>1073</v>
      </c>
      <c r="H4244" t="s">
        <v>33</v>
      </c>
      <c r="I4244" t="s">
        <v>372</v>
      </c>
      <c r="J4244" t="s">
        <v>4565</v>
      </c>
      <c r="K4244" t="s">
        <v>36</v>
      </c>
      <c r="L4244" t="s">
        <v>70</v>
      </c>
      <c r="M4244" t="s">
        <v>38</v>
      </c>
      <c r="N4244" t="s">
        <v>28</v>
      </c>
      <c r="O4244" t="s">
        <v>48</v>
      </c>
      <c r="P4244" t="s">
        <v>511</v>
      </c>
      <c r="Q4244">
        <v>0</v>
      </c>
      <c r="R4244">
        <v>396</v>
      </c>
      <c r="S4244">
        <v>131</v>
      </c>
      <c r="T4244">
        <v>8</v>
      </c>
      <c r="U4244" t="b">
        <v>0</v>
      </c>
    </row>
    <row r="4245" spans="1:21" x14ac:dyDescent="0.25">
      <c r="A4245" t="s">
        <v>5696</v>
      </c>
      <c r="B4245" t="s">
        <v>5697</v>
      </c>
      <c r="C4245">
        <v>14</v>
      </c>
      <c r="D4245">
        <v>5</v>
      </c>
      <c r="E4245">
        <v>12</v>
      </c>
      <c r="F4245" s="1">
        <v>41043</v>
      </c>
      <c r="G4245" t="s">
        <v>1073</v>
      </c>
      <c r="H4245" t="s">
        <v>33</v>
      </c>
      <c r="I4245" t="s">
        <v>372</v>
      </c>
      <c r="J4245" t="s">
        <v>4565</v>
      </c>
      <c r="K4245" t="s">
        <v>36</v>
      </c>
      <c r="L4245" t="s">
        <v>70</v>
      </c>
      <c r="M4245" t="s">
        <v>38</v>
      </c>
      <c r="N4245" t="s">
        <v>28</v>
      </c>
      <c r="O4245" t="s">
        <v>54</v>
      </c>
      <c r="P4245" t="s">
        <v>1612</v>
      </c>
      <c r="Q4245">
        <v>0</v>
      </c>
      <c r="R4245">
        <v>70</v>
      </c>
      <c r="S4245">
        <v>28</v>
      </c>
      <c r="T4245">
        <v>5</v>
      </c>
      <c r="U4245" t="b">
        <v>0</v>
      </c>
    </row>
    <row r="4246" spans="1:21" x14ac:dyDescent="0.25">
      <c r="A4246" t="s">
        <v>5698</v>
      </c>
      <c r="B4246" t="s">
        <v>5697</v>
      </c>
      <c r="C4246">
        <v>14</v>
      </c>
      <c r="D4246">
        <v>5</v>
      </c>
      <c r="E4246">
        <v>12</v>
      </c>
      <c r="F4246" s="1">
        <v>41043</v>
      </c>
      <c r="G4246" t="s">
        <v>2284</v>
      </c>
      <c r="H4246" t="s">
        <v>44</v>
      </c>
      <c r="I4246" t="s">
        <v>280</v>
      </c>
      <c r="J4246" t="s">
        <v>5699</v>
      </c>
      <c r="K4246" t="s">
        <v>47</v>
      </c>
      <c r="L4246" t="s">
        <v>37</v>
      </c>
      <c r="M4246" t="s">
        <v>98</v>
      </c>
      <c r="N4246" t="s">
        <v>28</v>
      </c>
      <c r="O4246" t="s">
        <v>48</v>
      </c>
      <c r="P4246" t="s">
        <v>2841</v>
      </c>
      <c r="Q4246">
        <v>0</v>
      </c>
      <c r="R4246">
        <v>99</v>
      </c>
      <c r="S4246">
        <v>41</v>
      </c>
      <c r="T4246">
        <v>5</v>
      </c>
      <c r="U4246" t="b">
        <v>0</v>
      </c>
    </row>
    <row r="4247" spans="1:21" x14ac:dyDescent="0.25">
      <c r="A4247" t="s">
        <v>5698</v>
      </c>
      <c r="B4247" t="s">
        <v>5697</v>
      </c>
      <c r="C4247">
        <v>14</v>
      </c>
      <c r="D4247">
        <v>5</v>
      </c>
      <c r="E4247">
        <v>12</v>
      </c>
      <c r="F4247" s="1">
        <v>41043</v>
      </c>
      <c r="G4247" t="s">
        <v>2284</v>
      </c>
      <c r="H4247" t="s">
        <v>44</v>
      </c>
      <c r="I4247" t="s">
        <v>280</v>
      </c>
      <c r="J4247" t="s">
        <v>5699</v>
      </c>
      <c r="K4247" t="s">
        <v>47</v>
      </c>
      <c r="L4247" t="s">
        <v>37</v>
      </c>
      <c r="M4247" t="s">
        <v>98</v>
      </c>
      <c r="N4247" t="s">
        <v>28</v>
      </c>
      <c r="O4247" t="s">
        <v>39</v>
      </c>
      <c r="P4247" t="s">
        <v>3645</v>
      </c>
      <c r="Q4247">
        <v>0</v>
      </c>
      <c r="R4247">
        <v>42</v>
      </c>
      <c r="S4247">
        <v>12</v>
      </c>
      <c r="T4247">
        <v>5</v>
      </c>
      <c r="U4247" t="b">
        <v>0</v>
      </c>
    </row>
    <row r="4248" spans="1:21" x14ac:dyDescent="0.25">
      <c r="A4248" t="s">
        <v>5698</v>
      </c>
      <c r="B4248" t="s">
        <v>5697</v>
      </c>
      <c r="C4248">
        <v>14</v>
      </c>
      <c r="D4248">
        <v>5</v>
      </c>
      <c r="E4248">
        <v>12</v>
      </c>
      <c r="F4248" s="1">
        <v>41043</v>
      </c>
      <c r="G4248" t="s">
        <v>2284</v>
      </c>
      <c r="H4248" t="s">
        <v>44</v>
      </c>
      <c r="I4248" t="s">
        <v>280</v>
      </c>
      <c r="J4248" t="s">
        <v>5699</v>
      </c>
      <c r="K4248" t="s">
        <v>47</v>
      </c>
      <c r="L4248" t="s">
        <v>37</v>
      </c>
      <c r="M4248" t="s">
        <v>98</v>
      </c>
      <c r="N4248" t="s">
        <v>56</v>
      </c>
      <c r="O4248" t="s">
        <v>81</v>
      </c>
      <c r="P4248" t="s">
        <v>5700</v>
      </c>
      <c r="Q4248">
        <v>0</v>
      </c>
      <c r="R4248">
        <v>170</v>
      </c>
      <c r="S4248">
        <v>73</v>
      </c>
      <c r="T4248">
        <v>2</v>
      </c>
      <c r="U4248" t="b">
        <v>0</v>
      </c>
    </row>
    <row r="4249" spans="1:21" x14ac:dyDescent="0.25">
      <c r="A4249" t="s">
        <v>5701</v>
      </c>
      <c r="B4249" t="s">
        <v>5697</v>
      </c>
      <c r="C4249">
        <v>14</v>
      </c>
      <c r="D4249">
        <v>5</v>
      </c>
      <c r="E4249">
        <v>12</v>
      </c>
      <c r="F4249" s="1">
        <v>41043</v>
      </c>
      <c r="G4249" t="s">
        <v>5197</v>
      </c>
      <c r="H4249" t="s">
        <v>67</v>
      </c>
      <c r="I4249" t="s">
        <v>68</v>
      </c>
      <c r="J4249" t="s">
        <v>5702</v>
      </c>
      <c r="K4249" t="s">
        <v>25</v>
      </c>
      <c r="L4249" t="s">
        <v>70</v>
      </c>
      <c r="M4249" t="s">
        <v>38</v>
      </c>
      <c r="N4249" t="s">
        <v>28</v>
      </c>
      <c r="O4249" t="s">
        <v>54</v>
      </c>
      <c r="P4249" t="s">
        <v>1293</v>
      </c>
      <c r="Q4249">
        <v>0</v>
      </c>
      <c r="R4249">
        <v>52</v>
      </c>
      <c r="S4249">
        <v>6</v>
      </c>
      <c r="T4249">
        <v>3</v>
      </c>
      <c r="U4249" t="b">
        <v>0</v>
      </c>
    </row>
    <row r="4250" spans="1:21" x14ac:dyDescent="0.25">
      <c r="A4250" t="s">
        <v>5701</v>
      </c>
      <c r="B4250" t="s">
        <v>5697</v>
      </c>
      <c r="C4250">
        <v>14</v>
      </c>
      <c r="D4250">
        <v>5</v>
      </c>
      <c r="E4250">
        <v>12</v>
      </c>
      <c r="F4250" s="1">
        <v>41043</v>
      </c>
      <c r="G4250" t="s">
        <v>5197</v>
      </c>
      <c r="H4250" t="s">
        <v>67</v>
      </c>
      <c r="I4250" t="s">
        <v>68</v>
      </c>
      <c r="J4250" t="s">
        <v>5702</v>
      </c>
      <c r="K4250" t="s">
        <v>25</v>
      </c>
      <c r="L4250" t="s">
        <v>70</v>
      </c>
      <c r="M4250" t="s">
        <v>38</v>
      </c>
      <c r="N4250" t="s">
        <v>28</v>
      </c>
      <c r="O4250" t="s">
        <v>54</v>
      </c>
      <c r="P4250" t="s">
        <v>3006</v>
      </c>
      <c r="Q4250">
        <v>0</v>
      </c>
      <c r="R4250">
        <v>794</v>
      </c>
      <c r="S4250">
        <v>135</v>
      </c>
      <c r="T4250">
        <v>4</v>
      </c>
      <c r="U4250" t="b">
        <v>1</v>
      </c>
    </row>
    <row r="4251" spans="1:21" x14ac:dyDescent="0.25">
      <c r="A4251" t="s">
        <v>5701</v>
      </c>
      <c r="B4251" t="s">
        <v>5697</v>
      </c>
      <c r="C4251">
        <v>14</v>
      </c>
      <c r="D4251">
        <v>5</v>
      </c>
      <c r="E4251">
        <v>12</v>
      </c>
      <c r="F4251" s="1">
        <v>41043</v>
      </c>
      <c r="G4251" t="s">
        <v>5197</v>
      </c>
      <c r="H4251" t="s">
        <v>67</v>
      </c>
      <c r="I4251" t="s">
        <v>68</v>
      </c>
      <c r="J4251" t="s">
        <v>5702</v>
      </c>
      <c r="K4251" t="s">
        <v>25</v>
      </c>
      <c r="L4251" t="s">
        <v>70</v>
      </c>
      <c r="M4251" t="s">
        <v>38</v>
      </c>
      <c r="N4251" t="s">
        <v>56</v>
      </c>
      <c r="O4251" t="s">
        <v>185</v>
      </c>
      <c r="P4251" t="s">
        <v>4007</v>
      </c>
      <c r="Q4251">
        <v>0</v>
      </c>
      <c r="R4251">
        <v>487</v>
      </c>
      <c r="S4251">
        <v>243</v>
      </c>
      <c r="T4251">
        <v>2</v>
      </c>
      <c r="U4251" t="b">
        <v>1</v>
      </c>
    </row>
    <row r="4252" spans="1:21" x14ac:dyDescent="0.25">
      <c r="A4252" t="s">
        <v>5703</v>
      </c>
      <c r="B4252" t="s">
        <v>5704</v>
      </c>
      <c r="C4252">
        <v>14</v>
      </c>
      <c r="D4252">
        <v>5</v>
      </c>
      <c r="E4252">
        <v>13</v>
      </c>
      <c r="F4252" s="1">
        <v>41408</v>
      </c>
      <c r="G4252" t="s">
        <v>1144</v>
      </c>
      <c r="H4252" t="s">
        <v>67</v>
      </c>
      <c r="I4252" t="s">
        <v>496</v>
      </c>
      <c r="J4252" t="s">
        <v>2074</v>
      </c>
      <c r="K4252" t="s">
        <v>25</v>
      </c>
      <c r="L4252" t="s">
        <v>37</v>
      </c>
      <c r="M4252" t="s">
        <v>38</v>
      </c>
      <c r="N4252" t="s">
        <v>28</v>
      </c>
      <c r="O4252" t="s">
        <v>54</v>
      </c>
      <c r="P4252" t="s">
        <v>2331</v>
      </c>
      <c r="Q4252">
        <v>0</v>
      </c>
      <c r="R4252">
        <v>194</v>
      </c>
      <c r="S4252">
        <v>52</v>
      </c>
      <c r="T4252">
        <v>4</v>
      </c>
      <c r="U4252" t="b">
        <v>0</v>
      </c>
    </row>
    <row r="4253" spans="1:21" x14ac:dyDescent="0.25">
      <c r="A4253" t="s">
        <v>5705</v>
      </c>
      <c r="B4253" t="s">
        <v>5704</v>
      </c>
      <c r="C4253">
        <v>14</v>
      </c>
      <c r="D4253">
        <v>5</v>
      </c>
      <c r="E4253">
        <v>13</v>
      </c>
      <c r="F4253" s="1">
        <v>41408</v>
      </c>
      <c r="G4253" t="s">
        <v>312</v>
      </c>
      <c r="H4253" t="s">
        <v>61</v>
      </c>
      <c r="I4253" t="s">
        <v>491</v>
      </c>
      <c r="J4253" t="s">
        <v>5639</v>
      </c>
      <c r="K4253" t="s">
        <v>36</v>
      </c>
      <c r="L4253" t="s">
        <v>70</v>
      </c>
      <c r="M4253" t="s">
        <v>27</v>
      </c>
      <c r="N4253" t="s">
        <v>71</v>
      </c>
      <c r="O4253" t="s">
        <v>74</v>
      </c>
      <c r="P4253" t="s">
        <v>332</v>
      </c>
      <c r="Q4253">
        <v>0</v>
      </c>
      <c r="R4253">
        <v>509</v>
      </c>
      <c r="S4253">
        <v>215</v>
      </c>
      <c r="T4253">
        <v>6</v>
      </c>
      <c r="U4253" t="b">
        <v>1</v>
      </c>
    </row>
    <row r="4254" spans="1:21" x14ac:dyDescent="0.25">
      <c r="A4254" t="s">
        <v>5705</v>
      </c>
      <c r="B4254" t="s">
        <v>5704</v>
      </c>
      <c r="C4254">
        <v>14</v>
      </c>
      <c r="D4254">
        <v>5</v>
      </c>
      <c r="E4254">
        <v>13</v>
      </c>
      <c r="F4254" s="1">
        <v>41408</v>
      </c>
      <c r="G4254" t="s">
        <v>312</v>
      </c>
      <c r="H4254" t="s">
        <v>61</v>
      </c>
      <c r="I4254" t="s">
        <v>491</v>
      </c>
      <c r="J4254" t="s">
        <v>5639</v>
      </c>
      <c r="K4254" t="s">
        <v>36</v>
      </c>
      <c r="L4254" t="s">
        <v>70</v>
      </c>
      <c r="M4254" t="s">
        <v>27</v>
      </c>
      <c r="N4254" t="s">
        <v>71</v>
      </c>
      <c r="O4254" t="s">
        <v>295</v>
      </c>
      <c r="P4254" t="s">
        <v>5706</v>
      </c>
      <c r="Q4254">
        <v>0</v>
      </c>
      <c r="R4254">
        <v>330</v>
      </c>
      <c r="S4254">
        <v>125</v>
      </c>
      <c r="T4254">
        <v>3</v>
      </c>
      <c r="U4254" t="b">
        <v>1</v>
      </c>
    </row>
    <row r="4255" spans="1:21" x14ac:dyDescent="0.25">
      <c r="A4255" t="s">
        <v>5705</v>
      </c>
      <c r="B4255" t="s">
        <v>5704</v>
      </c>
      <c r="C4255">
        <v>14</v>
      </c>
      <c r="D4255">
        <v>5</v>
      </c>
      <c r="E4255">
        <v>13</v>
      </c>
      <c r="F4255" s="1">
        <v>41408</v>
      </c>
      <c r="G4255" t="s">
        <v>312</v>
      </c>
      <c r="H4255" t="s">
        <v>61</v>
      </c>
      <c r="I4255" t="s">
        <v>491</v>
      </c>
      <c r="J4255" t="s">
        <v>5639</v>
      </c>
      <c r="K4255" t="s">
        <v>36</v>
      </c>
      <c r="L4255" t="s">
        <v>70</v>
      </c>
      <c r="M4255" t="s">
        <v>27</v>
      </c>
      <c r="N4255" t="s">
        <v>56</v>
      </c>
      <c r="O4255" t="s">
        <v>57</v>
      </c>
      <c r="P4255" t="s">
        <v>5707</v>
      </c>
      <c r="Q4255">
        <v>0</v>
      </c>
      <c r="R4255">
        <v>2910</v>
      </c>
      <c r="S4255">
        <v>-69</v>
      </c>
      <c r="T4255">
        <v>11</v>
      </c>
      <c r="U4255" t="b">
        <v>1</v>
      </c>
    </row>
    <row r="4256" spans="1:21" x14ac:dyDescent="0.25">
      <c r="A4256" t="s">
        <v>5708</v>
      </c>
      <c r="B4256" t="s">
        <v>5704</v>
      </c>
      <c r="C4256">
        <v>14</v>
      </c>
      <c r="D4256">
        <v>5</v>
      </c>
      <c r="E4256">
        <v>13</v>
      </c>
      <c r="F4256" s="1">
        <v>41408</v>
      </c>
      <c r="G4256" t="s">
        <v>5709</v>
      </c>
      <c r="H4256" t="s">
        <v>44</v>
      </c>
      <c r="I4256" t="s">
        <v>45</v>
      </c>
      <c r="J4256" t="s">
        <v>1232</v>
      </c>
      <c r="K4256" t="s">
        <v>47</v>
      </c>
      <c r="L4256" t="s">
        <v>26</v>
      </c>
      <c r="M4256" t="s">
        <v>38</v>
      </c>
      <c r="N4256" t="s">
        <v>28</v>
      </c>
      <c r="O4256" t="s">
        <v>54</v>
      </c>
      <c r="P4256" t="s">
        <v>2481</v>
      </c>
      <c r="Q4256">
        <v>0</v>
      </c>
      <c r="R4256">
        <v>21</v>
      </c>
      <c r="S4256">
        <v>-13</v>
      </c>
      <c r="T4256">
        <v>2</v>
      </c>
      <c r="U4256" t="b">
        <v>1</v>
      </c>
    </row>
    <row r="4257" spans="1:21" x14ac:dyDescent="0.25">
      <c r="A4257" t="s">
        <v>5710</v>
      </c>
      <c r="B4257" t="s">
        <v>5711</v>
      </c>
      <c r="C4257">
        <v>14</v>
      </c>
      <c r="D4257">
        <v>5</v>
      </c>
      <c r="E4257">
        <v>14</v>
      </c>
      <c r="F4257" s="1">
        <v>41773</v>
      </c>
      <c r="G4257" t="s">
        <v>923</v>
      </c>
      <c r="H4257" t="s">
        <v>67</v>
      </c>
      <c r="I4257" t="s">
        <v>68</v>
      </c>
      <c r="J4257" t="s">
        <v>255</v>
      </c>
      <c r="K4257" t="s">
        <v>25</v>
      </c>
      <c r="L4257" t="s">
        <v>37</v>
      </c>
      <c r="M4257" t="s">
        <v>27</v>
      </c>
      <c r="N4257" t="s">
        <v>28</v>
      </c>
      <c r="O4257" t="s">
        <v>48</v>
      </c>
      <c r="P4257" t="s">
        <v>934</v>
      </c>
      <c r="Q4257">
        <v>0</v>
      </c>
      <c r="R4257">
        <v>142</v>
      </c>
      <c r="S4257">
        <v>14</v>
      </c>
      <c r="T4257">
        <v>3</v>
      </c>
      <c r="U4257" t="b">
        <v>0</v>
      </c>
    </row>
    <row r="4258" spans="1:21" x14ac:dyDescent="0.25">
      <c r="A4258" t="s">
        <v>5710</v>
      </c>
      <c r="B4258" t="s">
        <v>5711</v>
      </c>
      <c r="C4258">
        <v>14</v>
      </c>
      <c r="D4258">
        <v>5</v>
      </c>
      <c r="E4258">
        <v>14</v>
      </c>
      <c r="F4258" s="1">
        <v>41773</v>
      </c>
      <c r="G4258" t="s">
        <v>923</v>
      </c>
      <c r="H4258" t="s">
        <v>67</v>
      </c>
      <c r="I4258" t="s">
        <v>68</v>
      </c>
      <c r="J4258" t="s">
        <v>255</v>
      </c>
      <c r="K4258" t="s">
        <v>25</v>
      </c>
      <c r="L4258" t="s">
        <v>37</v>
      </c>
      <c r="M4258" t="s">
        <v>27</v>
      </c>
      <c r="N4258" t="s">
        <v>28</v>
      </c>
      <c r="O4258" t="s">
        <v>48</v>
      </c>
      <c r="P4258" t="s">
        <v>359</v>
      </c>
      <c r="Q4258">
        <v>0</v>
      </c>
      <c r="R4258">
        <v>64</v>
      </c>
      <c r="S4258">
        <v>-6</v>
      </c>
      <c r="T4258">
        <v>3</v>
      </c>
      <c r="U4258" t="b">
        <v>1</v>
      </c>
    </row>
    <row r="4259" spans="1:21" x14ac:dyDescent="0.25">
      <c r="A4259" t="s">
        <v>5710</v>
      </c>
      <c r="B4259" t="s">
        <v>5711</v>
      </c>
      <c r="C4259">
        <v>14</v>
      </c>
      <c r="D4259">
        <v>5</v>
      </c>
      <c r="E4259">
        <v>14</v>
      </c>
      <c r="F4259" s="1">
        <v>41773</v>
      </c>
      <c r="G4259" t="s">
        <v>923</v>
      </c>
      <c r="H4259" t="s">
        <v>67</v>
      </c>
      <c r="I4259" t="s">
        <v>68</v>
      </c>
      <c r="J4259" t="s">
        <v>255</v>
      </c>
      <c r="K4259" t="s">
        <v>25</v>
      </c>
      <c r="L4259" t="s">
        <v>37</v>
      </c>
      <c r="M4259" t="s">
        <v>27</v>
      </c>
      <c r="N4259" t="s">
        <v>28</v>
      </c>
      <c r="O4259" t="s">
        <v>39</v>
      </c>
      <c r="P4259" t="s">
        <v>756</v>
      </c>
      <c r="Q4259">
        <v>0</v>
      </c>
      <c r="R4259">
        <v>45</v>
      </c>
      <c r="S4259">
        <v>1</v>
      </c>
      <c r="T4259">
        <v>4</v>
      </c>
      <c r="U4259" t="b">
        <v>1</v>
      </c>
    </row>
    <row r="4260" spans="1:21" x14ac:dyDescent="0.25">
      <c r="A4260" t="s">
        <v>5710</v>
      </c>
      <c r="B4260" t="s">
        <v>5711</v>
      </c>
      <c r="C4260">
        <v>14</v>
      </c>
      <c r="D4260">
        <v>5</v>
      </c>
      <c r="E4260">
        <v>14</v>
      </c>
      <c r="F4260" s="1">
        <v>41773</v>
      </c>
      <c r="G4260" t="s">
        <v>923</v>
      </c>
      <c r="H4260" t="s">
        <v>67</v>
      </c>
      <c r="I4260" t="s">
        <v>68</v>
      </c>
      <c r="J4260" t="s">
        <v>255</v>
      </c>
      <c r="K4260" t="s">
        <v>25</v>
      </c>
      <c r="L4260" t="s">
        <v>37</v>
      </c>
      <c r="M4260" t="s">
        <v>27</v>
      </c>
      <c r="N4260" t="s">
        <v>28</v>
      </c>
      <c r="O4260" t="s">
        <v>227</v>
      </c>
      <c r="P4260" t="s">
        <v>5712</v>
      </c>
      <c r="Q4260">
        <v>0</v>
      </c>
      <c r="R4260">
        <v>56</v>
      </c>
      <c r="S4260">
        <v>5</v>
      </c>
      <c r="T4260">
        <v>7</v>
      </c>
      <c r="U4260" t="b">
        <v>1</v>
      </c>
    </row>
    <row r="4261" spans="1:21" x14ac:dyDescent="0.25">
      <c r="A4261" t="s">
        <v>5710</v>
      </c>
      <c r="B4261" t="s">
        <v>5711</v>
      </c>
      <c r="C4261">
        <v>14</v>
      </c>
      <c r="D4261">
        <v>5</v>
      </c>
      <c r="E4261">
        <v>14</v>
      </c>
      <c r="F4261" s="1">
        <v>41773</v>
      </c>
      <c r="G4261" t="s">
        <v>923</v>
      </c>
      <c r="H4261" t="s">
        <v>67</v>
      </c>
      <c r="I4261" t="s">
        <v>68</v>
      </c>
      <c r="J4261" t="s">
        <v>255</v>
      </c>
      <c r="K4261" t="s">
        <v>25</v>
      </c>
      <c r="L4261" t="s">
        <v>37</v>
      </c>
      <c r="M4261" t="s">
        <v>27</v>
      </c>
      <c r="N4261" t="s">
        <v>28</v>
      </c>
      <c r="O4261" t="s">
        <v>29</v>
      </c>
      <c r="P4261" t="s">
        <v>5113</v>
      </c>
      <c r="Q4261">
        <v>0</v>
      </c>
      <c r="R4261">
        <v>53</v>
      </c>
      <c r="S4261">
        <v>-1</v>
      </c>
      <c r="T4261">
        <v>2</v>
      </c>
      <c r="U4261" t="b">
        <v>0</v>
      </c>
    </row>
    <row r="4262" spans="1:21" x14ac:dyDescent="0.25">
      <c r="A4262" t="s">
        <v>5710</v>
      </c>
      <c r="B4262" t="s">
        <v>5711</v>
      </c>
      <c r="C4262">
        <v>14</v>
      </c>
      <c r="D4262">
        <v>5</v>
      </c>
      <c r="E4262">
        <v>14</v>
      </c>
      <c r="F4262" s="1">
        <v>41773</v>
      </c>
      <c r="G4262" t="s">
        <v>923</v>
      </c>
      <c r="H4262" t="s">
        <v>67</v>
      </c>
      <c r="I4262" t="s">
        <v>68</v>
      </c>
      <c r="J4262" t="s">
        <v>255</v>
      </c>
      <c r="K4262" t="s">
        <v>25</v>
      </c>
      <c r="L4262" t="s">
        <v>37</v>
      </c>
      <c r="M4262" t="s">
        <v>27</v>
      </c>
      <c r="N4262" t="s">
        <v>28</v>
      </c>
      <c r="O4262" t="s">
        <v>29</v>
      </c>
      <c r="P4262" t="s">
        <v>836</v>
      </c>
      <c r="Q4262">
        <v>0</v>
      </c>
      <c r="R4262">
        <v>60</v>
      </c>
      <c r="S4262">
        <v>24</v>
      </c>
      <c r="T4262">
        <v>4</v>
      </c>
      <c r="U4262" t="b">
        <v>1</v>
      </c>
    </row>
    <row r="4263" spans="1:21" x14ac:dyDescent="0.25">
      <c r="A4263" t="s">
        <v>5713</v>
      </c>
      <c r="B4263" t="s">
        <v>5714</v>
      </c>
      <c r="C4263">
        <v>15</v>
      </c>
      <c r="D4263">
        <v>5</v>
      </c>
      <c r="E4263">
        <v>11</v>
      </c>
      <c r="F4263" s="1">
        <v>40678</v>
      </c>
      <c r="G4263" t="s">
        <v>5042</v>
      </c>
      <c r="H4263" t="s">
        <v>61</v>
      </c>
      <c r="I4263" t="s">
        <v>108</v>
      </c>
      <c r="J4263" t="s">
        <v>5715</v>
      </c>
      <c r="K4263" t="s">
        <v>36</v>
      </c>
      <c r="L4263" t="s">
        <v>37</v>
      </c>
      <c r="M4263" t="s">
        <v>27</v>
      </c>
      <c r="N4263" t="s">
        <v>56</v>
      </c>
      <c r="O4263" t="s">
        <v>104</v>
      </c>
      <c r="P4263" t="s">
        <v>5716</v>
      </c>
      <c r="Q4263">
        <v>0</v>
      </c>
      <c r="R4263">
        <v>194</v>
      </c>
      <c r="S4263">
        <v>73</v>
      </c>
      <c r="T4263">
        <v>3</v>
      </c>
      <c r="U4263" t="b">
        <v>1</v>
      </c>
    </row>
    <row r="4264" spans="1:21" x14ac:dyDescent="0.25">
      <c r="A4264" t="s">
        <v>5717</v>
      </c>
      <c r="B4264" t="s">
        <v>5718</v>
      </c>
      <c r="C4264">
        <v>15</v>
      </c>
      <c r="D4264">
        <v>5</v>
      </c>
      <c r="E4264">
        <v>12</v>
      </c>
      <c r="F4264" s="1">
        <v>41044</v>
      </c>
      <c r="G4264" t="s">
        <v>2596</v>
      </c>
      <c r="H4264" t="s">
        <v>67</v>
      </c>
      <c r="I4264" t="s">
        <v>68</v>
      </c>
      <c r="J4264" t="s">
        <v>5719</v>
      </c>
      <c r="K4264" t="s">
        <v>25</v>
      </c>
      <c r="L4264" t="s">
        <v>37</v>
      </c>
      <c r="M4264" t="s">
        <v>38</v>
      </c>
      <c r="N4264" t="s">
        <v>56</v>
      </c>
      <c r="O4264" t="s">
        <v>185</v>
      </c>
      <c r="P4264" t="s">
        <v>5662</v>
      </c>
      <c r="Q4264">
        <v>0</v>
      </c>
      <c r="R4264">
        <v>349</v>
      </c>
      <c r="S4264">
        <v>143</v>
      </c>
      <c r="T4264">
        <v>2</v>
      </c>
      <c r="U4264" t="b">
        <v>0</v>
      </c>
    </row>
    <row r="4265" spans="1:21" x14ac:dyDescent="0.25">
      <c r="A4265" t="s">
        <v>5720</v>
      </c>
      <c r="B4265" t="s">
        <v>5718</v>
      </c>
      <c r="C4265">
        <v>15</v>
      </c>
      <c r="D4265">
        <v>5</v>
      </c>
      <c r="E4265">
        <v>12</v>
      </c>
      <c r="F4265" s="1">
        <v>41044</v>
      </c>
      <c r="G4265" t="s">
        <v>1548</v>
      </c>
      <c r="H4265" t="s">
        <v>44</v>
      </c>
      <c r="I4265" t="s">
        <v>280</v>
      </c>
      <c r="J4265" t="s">
        <v>281</v>
      </c>
      <c r="K4265" t="s">
        <v>47</v>
      </c>
      <c r="L4265" t="s">
        <v>37</v>
      </c>
      <c r="M4265" t="s">
        <v>27</v>
      </c>
      <c r="N4265" t="s">
        <v>71</v>
      </c>
      <c r="O4265" t="s">
        <v>295</v>
      </c>
      <c r="P4265" t="s">
        <v>1625</v>
      </c>
      <c r="Q4265">
        <v>0</v>
      </c>
      <c r="R4265">
        <v>80</v>
      </c>
      <c r="S4265">
        <v>38</v>
      </c>
      <c r="T4265">
        <v>4</v>
      </c>
      <c r="U4265" t="b">
        <v>0</v>
      </c>
    </row>
    <row r="4266" spans="1:21" x14ac:dyDescent="0.25">
      <c r="A4266" t="s">
        <v>5720</v>
      </c>
      <c r="B4266" t="s">
        <v>5718</v>
      </c>
      <c r="C4266">
        <v>15</v>
      </c>
      <c r="D4266">
        <v>5</v>
      </c>
      <c r="E4266">
        <v>12</v>
      </c>
      <c r="F4266" s="1">
        <v>41044</v>
      </c>
      <c r="G4266" t="s">
        <v>1548</v>
      </c>
      <c r="H4266" t="s">
        <v>44</v>
      </c>
      <c r="I4266" t="s">
        <v>280</v>
      </c>
      <c r="J4266" t="s">
        <v>281</v>
      </c>
      <c r="K4266" t="s">
        <v>47</v>
      </c>
      <c r="L4266" t="s">
        <v>37</v>
      </c>
      <c r="M4266" t="s">
        <v>27</v>
      </c>
      <c r="N4266" t="s">
        <v>28</v>
      </c>
      <c r="O4266" t="s">
        <v>29</v>
      </c>
      <c r="P4266" t="s">
        <v>3795</v>
      </c>
      <c r="Q4266">
        <v>0</v>
      </c>
      <c r="R4266">
        <v>338</v>
      </c>
      <c r="S4266">
        <v>37</v>
      </c>
      <c r="T4266">
        <v>7</v>
      </c>
      <c r="U4266" t="b">
        <v>1</v>
      </c>
    </row>
    <row r="4267" spans="1:21" x14ac:dyDescent="0.25">
      <c r="A4267" t="s">
        <v>5720</v>
      </c>
      <c r="B4267" t="s">
        <v>5718</v>
      </c>
      <c r="C4267">
        <v>15</v>
      </c>
      <c r="D4267">
        <v>5</v>
      </c>
      <c r="E4267">
        <v>12</v>
      </c>
      <c r="F4267" s="1">
        <v>41044</v>
      </c>
      <c r="G4267" t="s">
        <v>1548</v>
      </c>
      <c r="H4267" t="s">
        <v>44</v>
      </c>
      <c r="I4267" t="s">
        <v>280</v>
      </c>
      <c r="J4267" t="s">
        <v>281</v>
      </c>
      <c r="K4267" t="s">
        <v>47</v>
      </c>
      <c r="L4267" t="s">
        <v>37</v>
      </c>
      <c r="M4267" t="s">
        <v>27</v>
      </c>
      <c r="N4267" t="s">
        <v>56</v>
      </c>
      <c r="O4267" t="s">
        <v>81</v>
      </c>
      <c r="P4267" t="s">
        <v>1734</v>
      </c>
      <c r="Q4267">
        <v>0</v>
      </c>
      <c r="R4267">
        <v>114</v>
      </c>
      <c r="S4267">
        <v>8</v>
      </c>
      <c r="T4267">
        <v>3</v>
      </c>
      <c r="U4267" t="b">
        <v>0</v>
      </c>
    </row>
    <row r="4268" spans="1:21" x14ac:dyDescent="0.25">
      <c r="A4268" t="s">
        <v>5721</v>
      </c>
      <c r="B4268" t="s">
        <v>5718</v>
      </c>
      <c r="C4268">
        <v>15</v>
      </c>
      <c r="D4268">
        <v>5</v>
      </c>
      <c r="E4268">
        <v>12</v>
      </c>
      <c r="F4268" s="1">
        <v>41044</v>
      </c>
      <c r="G4268" t="s">
        <v>4211</v>
      </c>
      <c r="H4268" t="s">
        <v>61</v>
      </c>
      <c r="I4268" t="s">
        <v>173</v>
      </c>
      <c r="J4268" t="s">
        <v>5510</v>
      </c>
      <c r="K4268" t="s">
        <v>36</v>
      </c>
      <c r="L4268" t="s">
        <v>37</v>
      </c>
      <c r="M4268" t="s">
        <v>27</v>
      </c>
      <c r="N4268" t="s">
        <v>28</v>
      </c>
      <c r="O4268" t="s">
        <v>48</v>
      </c>
      <c r="P4268" t="s">
        <v>925</v>
      </c>
      <c r="Q4268">
        <v>0</v>
      </c>
      <c r="R4268">
        <v>140</v>
      </c>
      <c r="S4268">
        <v>15</v>
      </c>
      <c r="T4268">
        <v>5</v>
      </c>
      <c r="U4268" t="b">
        <v>0</v>
      </c>
    </row>
    <row r="4269" spans="1:21" x14ac:dyDescent="0.25">
      <c r="A4269" t="s">
        <v>5721</v>
      </c>
      <c r="B4269" t="s">
        <v>5718</v>
      </c>
      <c r="C4269">
        <v>15</v>
      </c>
      <c r="D4269">
        <v>5</v>
      </c>
      <c r="E4269">
        <v>12</v>
      </c>
      <c r="F4269" s="1">
        <v>41044</v>
      </c>
      <c r="G4269" t="s">
        <v>4211</v>
      </c>
      <c r="H4269" t="s">
        <v>61</v>
      </c>
      <c r="I4269" t="s">
        <v>173</v>
      </c>
      <c r="J4269" t="s">
        <v>5510</v>
      </c>
      <c r="K4269" t="s">
        <v>36</v>
      </c>
      <c r="L4269" t="s">
        <v>37</v>
      </c>
      <c r="M4269" t="s">
        <v>27</v>
      </c>
      <c r="N4269" t="s">
        <v>28</v>
      </c>
      <c r="O4269" t="s">
        <v>48</v>
      </c>
      <c r="P4269" t="s">
        <v>511</v>
      </c>
      <c r="Q4269">
        <v>0</v>
      </c>
      <c r="R4269">
        <v>99</v>
      </c>
      <c r="S4269">
        <v>33</v>
      </c>
      <c r="T4269">
        <v>2</v>
      </c>
      <c r="U4269" t="b">
        <v>0</v>
      </c>
    </row>
    <row r="4270" spans="1:21" x14ac:dyDescent="0.25">
      <c r="A4270" t="s">
        <v>5722</v>
      </c>
      <c r="B4270" t="s">
        <v>5718</v>
      </c>
      <c r="C4270">
        <v>15</v>
      </c>
      <c r="D4270">
        <v>5</v>
      </c>
      <c r="E4270">
        <v>12</v>
      </c>
      <c r="F4270" s="1">
        <v>41044</v>
      </c>
      <c r="G4270" t="s">
        <v>1440</v>
      </c>
      <c r="H4270" t="s">
        <v>61</v>
      </c>
      <c r="I4270" t="s">
        <v>693</v>
      </c>
      <c r="J4270" t="s">
        <v>1679</v>
      </c>
      <c r="K4270" t="s">
        <v>36</v>
      </c>
      <c r="L4270" t="s">
        <v>70</v>
      </c>
      <c r="M4270" t="s">
        <v>38</v>
      </c>
      <c r="N4270" t="s">
        <v>28</v>
      </c>
      <c r="O4270" t="s">
        <v>90</v>
      </c>
      <c r="P4270" t="s">
        <v>5723</v>
      </c>
      <c r="Q4270">
        <v>0</v>
      </c>
      <c r="R4270">
        <v>510</v>
      </c>
      <c r="S4270">
        <v>-40</v>
      </c>
      <c r="T4270">
        <v>2</v>
      </c>
      <c r="U4270" t="b">
        <v>0</v>
      </c>
    </row>
    <row r="4271" spans="1:21" x14ac:dyDescent="0.25">
      <c r="A4271" t="s">
        <v>5724</v>
      </c>
      <c r="B4271" t="s">
        <v>5725</v>
      </c>
      <c r="C4271">
        <v>15</v>
      </c>
      <c r="D4271">
        <v>5</v>
      </c>
      <c r="E4271">
        <v>13</v>
      </c>
      <c r="F4271" s="1">
        <v>41409</v>
      </c>
      <c r="G4271" t="s">
        <v>2566</v>
      </c>
      <c r="H4271" t="s">
        <v>44</v>
      </c>
      <c r="I4271" t="s">
        <v>280</v>
      </c>
      <c r="J4271" t="s">
        <v>281</v>
      </c>
      <c r="K4271" t="s">
        <v>47</v>
      </c>
      <c r="L4271" t="s">
        <v>37</v>
      </c>
      <c r="M4271" t="s">
        <v>38</v>
      </c>
      <c r="N4271" t="s">
        <v>28</v>
      </c>
      <c r="O4271" t="s">
        <v>39</v>
      </c>
      <c r="P4271" t="s">
        <v>4239</v>
      </c>
      <c r="Q4271">
        <v>0</v>
      </c>
      <c r="R4271">
        <v>348</v>
      </c>
      <c r="S4271">
        <v>143</v>
      </c>
      <c r="T4271">
        <v>11</v>
      </c>
      <c r="U4271" t="b">
        <v>1</v>
      </c>
    </row>
    <row r="4272" spans="1:21" x14ac:dyDescent="0.25">
      <c r="A4272" t="s">
        <v>5726</v>
      </c>
      <c r="B4272" t="s">
        <v>5725</v>
      </c>
      <c r="C4272">
        <v>15</v>
      </c>
      <c r="D4272">
        <v>5</v>
      </c>
      <c r="E4272">
        <v>13</v>
      </c>
      <c r="F4272" s="1">
        <v>41409</v>
      </c>
      <c r="G4272" t="s">
        <v>285</v>
      </c>
      <c r="H4272" t="s">
        <v>33</v>
      </c>
      <c r="I4272" t="s">
        <v>34</v>
      </c>
      <c r="J4272" t="s">
        <v>2189</v>
      </c>
      <c r="K4272" t="s">
        <v>36</v>
      </c>
      <c r="L4272" t="s">
        <v>70</v>
      </c>
      <c r="M4272" t="s">
        <v>38</v>
      </c>
      <c r="N4272" t="s">
        <v>28</v>
      </c>
      <c r="O4272" t="s">
        <v>48</v>
      </c>
      <c r="P4272" t="s">
        <v>755</v>
      </c>
      <c r="Q4272">
        <v>0</v>
      </c>
      <c r="R4272">
        <v>75</v>
      </c>
      <c r="S4272">
        <v>5</v>
      </c>
      <c r="T4272">
        <v>3</v>
      </c>
      <c r="U4272" t="b">
        <v>0</v>
      </c>
    </row>
    <row r="4273" spans="1:21" x14ac:dyDescent="0.25">
      <c r="A4273" t="s">
        <v>5726</v>
      </c>
      <c r="B4273" t="s">
        <v>5725</v>
      </c>
      <c r="C4273">
        <v>15</v>
      </c>
      <c r="D4273">
        <v>5</v>
      </c>
      <c r="E4273">
        <v>13</v>
      </c>
      <c r="F4273" s="1">
        <v>41409</v>
      </c>
      <c r="G4273" t="s">
        <v>285</v>
      </c>
      <c r="H4273" t="s">
        <v>33</v>
      </c>
      <c r="I4273" t="s">
        <v>34</v>
      </c>
      <c r="J4273" t="s">
        <v>2189</v>
      </c>
      <c r="K4273" t="s">
        <v>36</v>
      </c>
      <c r="L4273" t="s">
        <v>70</v>
      </c>
      <c r="M4273" t="s">
        <v>38</v>
      </c>
      <c r="N4273" t="s">
        <v>56</v>
      </c>
      <c r="O4273" t="s">
        <v>104</v>
      </c>
      <c r="P4273" t="s">
        <v>610</v>
      </c>
      <c r="Q4273">
        <v>0</v>
      </c>
      <c r="R4273">
        <v>220</v>
      </c>
      <c r="S4273">
        <v>33</v>
      </c>
      <c r="T4273">
        <v>3</v>
      </c>
      <c r="U4273" t="b">
        <v>0</v>
      </c>
    </row>
    <row r="4274" spans="1:21" x14ac:dyDescent="0.25">
      <c r="A4274" t="s">
        <v>5727</v>
      </c>
      <c r="B4274" t="s">
        <v>5725</v>
      </c>
      <c r="C4274">
        <v>15</v>
      </c>
      <c r="D4274">
        <v>5</v>
      </c>
      <c r="E4274">
        <v>13</v>
      </c>
      <c r="F4274" s="1">
        <v>41409</v>
      </c>
      <c r="G4274" t="s">
        <v>2946</v>
      </c>
      <c r="H4274" t="s">
        <v>61</v>
      </c>
      <c r="I4274" t="s">
        <v>173</v>
      </c>
      <c r="J4274" t="s">
        <v>844</v>
      </c>
      <c r="K4274" t="s">
        <v>36</v>
      </c>
      <c r="L4274" t="s">
        <v>26</v>
      </c>
      <c r="M4274" t="s">
        <v>38</v>
      </c>
      <c r="N4274" t="s">
        <v>56</v>
      </c>
      <c r="O4274" t="s">
        <v>104</v>
      </c>
      <c r="P4274" t="s">
        <v>2228</v>
      </c>
      <c r="Q4274">
        <v>1</v>
      </c>
      <c r="R4274">
        <v>146</v>
      </c>
      <c r="S4274">
        <v>-167</v>
      </c>
      <c r="T4274">
        <v>3</v>
      </c>
      <c r="U4274" t="b">
        <v>0</v>
      </c>
    </row>
    <row r="4275" spans="1:21" x14ac:dyDescent="0.25">
      <c r="A4275" t="s">
        <v>5728</v>
      </c>
      <c r="B4275" t="s">
        <v>5729</v>
      </c>
      <c r="C4275">
        <v>15</v>
      </c>
      <c r="D4275">
        <v>5</v>
      </c>
      <c r="E4275">
        <v>14</v>
      </c>
      <c r="F4275" s="1">
        <v>41774</v>
      </c>
      <c r="G4275" t="s">
        <v>4555</v>
      </c>
      <c r="H4275" t="s">
        <v>61</v>
      </c>
      <c r="I4275" t="s">
        <v>173</v>
      </c>
      <c r="J4275" t="s">
        <v>844</v>
      </c>
      <c r="K4275" t="s">
        <v>36</v>
      </c>
      <c r="L4275" t="s">
        <v>37</v>
      </c>
      <c r="M4275" t="s">
        <v>27</v>
      </c>
      <c r="N4275" t="s">
        <v>71</v>
      </c>
      <c r="O4275" t="s">
        <v>72</v>
      </c>
      <c r="P4275" t="s">
        <v>2124</v>
      </c>
      <c r="Q4275">
        <v>1</v>
      </c>
      <c r="R4275">
        <v>204</v>
      </c>
      <c r="S4275">
        <v>-276</v>
      </c>
      <c r="T4275">
        <v>3</v>
      </c>
      <c r="U4275" t="b">
        <v>0</v>
      </c>
    </row>
    <row r="4276" spans="1:21" x14ac:dyDescent="0.25">
      <c r="A4276" t="s">
        <v>5728</v>
      </c>
      <c r="B4276" t="s">
        <v>5729</v>
      </c>
      <c r="C4276">
        <v>15</v>
      </c>
      <c r="D4276">
        <v>5</v>
      </c>
      <c r="E4276">
        <v>14</v>
      </c>
      <c r="F4276" s="1">
        <v>41774</v>
      </c>
      <c r="G4276" t="s">
        <v>4555</v>
      </c>
      <c r="H4276" t="s">
        <v>61</v>
      </c>
      <c r="I4276" t="s">
        <v>173</v>
      </c>
      <c r="J4276" t="s">
        <v>844</v>
      </c>
      <c r="K4276" t="s">
        <v>36</v>
      </c>
      <c r="L4276" t="s">
        <v>37</v>
      </c>
      <c r="M4276" t="s">
        <v>27</v>
      </c>
      <c r="N4276" t="s">
        <v>71</v>
      </c>
      <c r="O4276" t="s">
        <v>72</v>
      </c>
      <c r="P4276" t="s">
        <v>250</v>
      </c>
      <c r="Q4276">
        <v>1</v>
      </c>
      <c r="R4276">
        <v>729</v>
      </c>
      <c r="S4276">
        <v>-492</v>
      </c>
      <c r="T4276">
        <v>5</v>
      </c>
      <c r="U4276" t="b">
        <v>0</v>
      </c>
    </row>
    <row r="4277" spans="1:21" x14ac:dyDescent="0.25">
      <c r="A4277" t="s">
        <v>5728</v>
      </c>
      <c r="B4277" t="s">
        <v>5729</v>
      </c>
      <c r="C4277">
        <v>15</v>
      </c>
      <c r="D4277">
        <v>5</v>
      </c>
      <c r="E4277">
        <v>14</v>
      </c>
      <c r="F4277" s="1">
        <v>41774</v>
      </c>
      <c r="G4277" t="s">
        <v>4555</v>
      </c>
      <c r="H4277" t="s">
        <v>61</v>
      </c>
      <c r="I4277" t="s">
        <v>173</v>
      </c>
      <c r="J4277" t="s">
        <v>844</v>
      </c>
      <c r="K4277" t="s">
        <v>36</v>
      </c>
      <c r="L4277" t="s">
        <v>37</v>
      </c>
      <c r="M4277" t="s">
        <v>27</v>
      </c>
      <c r="N4277" t="s">
        <v>28</v>
      </c>
      <c r="O4277" t="s">
        <v>151</v>
      </c>
      <c r="P4277" t="s">
        <v>5730</v>
      </c>
      <c r="Q4277">
        <v>1</v>
      </c>
      <c r="R4277">
        <v>29</v>
      </c>
      <c r="S4277">
        <v>-24</v>
      </c>
      <c r="T4277">
        <v>4</v>
      </c>
      <c r="U4277" t="b">
        <v>1</v>
      </c>
    </row>
    <row r="4278" spans="1:21" x14ac:dyDescent="0.25">
      <c r="A4278" t="s">
        <v>5728</v>
      </c>
      <c r="B4278" t="s">
        <v>5729</v>
      </c>
      <c r="C4278">
        <v>15</v>
      </c>
      <c r="D4278">
        <v>5</v>
      </c>
      <c r="E4278">
        <v>14</v>
      </c>
      <c r="F4278" s="1">
        <v>41774</v>
      </c>
      <c r="G4278" t="s">
        <v>4555</v>
      </c>
      <c r="H4278" t="s">
        <v>61</v>
      </c>
      <c r="I4278" t="s">
        <v>173</v>
      </c>
      <c r="J4278" t="s">
        <v>844</v>
      </c>
      <c r="K4278" t="s">
        <v>36</v>
      </c>
      <c r="L4278" t="s">
        <v>37</v>
      </c>
      <c r="M4278" t="s">
        <v>27</v>
      </c>
      <c r="N4278" t="s">
        <v>28</v>
      </c>
      <c r="O4278" t="s">
        <v>227</v>
      </c>
      <c r="P4278" t="s">
        <v>1712</v>
      </c>
      <c r="Q4278">
        <v>1</v>
      </c>
      <c r="R4278">
        <v>17</v>
      </c>
      <c r="S4278">
        <v>-13</v>
      </c>
      <c r="T4278">
        <v>4</v>
      </c>
      <c r="U4278" t="b">
        <v>1</v>
      </c>
    </row>
    <row r="4279" spans="1:21" x14ac:dyDescent="0.25">
      <c r="A4279" t="s">
        <v>5731</v>
      </c>
      <c r="B4279" t="s">
        <v>5729</v>
      </c>
      <c r="C4279">
        <v>15</v>
      </c>
      <c r="D4279">
        <v>5</v>
      </c>
      <c r="E4279">
        <v>14</v>
      </c>
      <c r="F4279" s="1">
        <v>41774</v>
      </c>
      <c r="G4279" t="s">
        <v>2091</v>
      </c>
      <c r="H4279" t="s">
        <v>44</v>
      </c>
      <c r="I4279" t="s">
        <v>434</v>
      </c>
      <c r="J4279" t="s">
        <v>5732</v>
      </c>
      <c r="K4279" t="s">
        <v>47</v>
      </c>
      <c r="L4279" t="s">
        <v>70</v>
      </c>
      <c r="M4279" t="s">
        <v>38</v>
      </c>
      <c r="N4279" t="s">
        <v>28</v>
      </c>
      <c r="O4279" t="s">
        <v>48</v>
      </c>
      <c r="P4279" t="s">
        <v>3361</v>
      </c>
      <c r="Q4279">
        <v>0</v>
      </c>
      <c r="R4279">
        <v>148</v>
      </c>
      <c r="S4279">
        <v>24</v>
      </c>
      <c r="T4279">
        <v>3</v>
      </c>
      <c r="U4279" t="b">
        <v>0</v>
      </c>
    </row>
    <row r="4280" spans="1:21" x14ac:dyDescent="0.25">
      <c r="A4280" t="s">
        <v>5731</v>
      </c>
      <c r="B4280" t="s">
        <v>5729</v>
      </c>
      <c r="C4280">
        <v>15</v>
      </c>
      <c r="D4280">
        <v>5</v>
      </c>
      <c r="E4280">
        <v>14</v>
      </c>
      <c r="F4280" s="1">
        <v>41774</v>
      </c>
      <c r="G4280" t="s">
        <v>2091</v>
      </c>
      <c r="H4280" t="s">
        <v>44</v>
      </c>
      <c r="I4280" t="s">
        <v>434</v>
      </c>
      <c r="J4280" t="s">
        <v>5732</v>
      </c>
      <c r="K4280" t="s">
        <v>47</v>
      </c>
      <c r="L4280" t="s">
        <v>70</v>
      </c>
      <c r="M4280" t="s">
        <v>38</v>
      </c>
      <c r="N4280" t="s">
        <v>56</v>
      </c>
      <c r="O4280" t="s">
        <v>57</v>
      </c>
      <c r="P4280" t="s">
        <v>3283</v>
      </c>
      <c r="Q4280">
        <v>0</v>
      </c>
      <c r="R4280">
        <v>73</v>
      </c>
      <c r="S4280">
        <v>5</v>
      </c>
      <c r="T4280">
        <v>1</v>
      </c>
      <c r="U4280" t="b">
        <v>0</v>
      </c>
    </row>
    <row r="4281" spans="1:21" x14ac:dyDescent="0.25">
      <c r="A4281" t="s">
        <v>5733</v>
      </c>
      <c r="B4281" t="s">
        <v>5734</v>
      </c>
      <c r="C4281">
        <v>16</v>
      </c>
      <c r="D4281">
        <v>5</v>
      </c>
      <c r="E4281">
        <v>11</v>
      </c>
      <c r="F4281" s="1">
        <v>40679</v>
      </c>
      <c r="G4281" t="s">
        <v>2196</v>
      </c>
      <c r="H4281" t="s">
        <v>126</v>
      </c>
      <c r="I4281" t="s">
        <v>304</v>
      </c>
      <c r="J4281" t="s">
        <v>304</v>
      </c>
      <c r="K4281" t="s">
        <v>25</v>
      </c>
      <c r="L4281" t="s">
        <v>37</v>
      </c>
      <c r="M4281" t="s">
        <v>38</v>
      </c>
      <c r="N4281" t="s">
        <v>28</v>
      </c>
      <c r="O4281" t="s">
        <v>90</v>
      </c>
      <c r="P4281" t="s">
        <v>2504</v>
      </c>
      <c r="Q4281">
        <v>1</v>
      </c>
      <c r="R4281">
        <v>115</v>
      </c>
      <c r="S4281">
        <v>-39</v>
      </c>
      <c r="T4281">
        <v>3</v>
      </c>
      <c r="U4281" t="b">
        <v>1</v>
      </c>
    </row>
    <row r="4282" spans="1:21" x14ac:dyDescent="0.25">
      <c r="A4282" t="s">
        <v>5735</v>
      </c>
      <c r="B4282" t="s">
        <v>5736</v>
      </c>
      <c r="C4282">
        <v>16</v>
      </c>
      <c r="D4282">
        <v>5</v>
      </c>
      <c r="E4282">
        <v>12</v>
      </c>
      <c r="F4282" s="1">
        <v>41045</v>
      </c>
      <c r="G4282" t="s">
        <v>5737</v>
      </c>
      <c r="H4282" t="s">
        <v>120</v>
      </c>
      <c r="I4282" t="s">
        <v>778</v>
      </c>
      <c r="J4282" t="s">
        <v>2215</v>
      </c>
      <c r="K4282" t="s">
        <v>47</v>
      </c>
      <c r="L4282" t="s">
        <v>37</v>
      </c>
      <c r="M4282" t="s">
        <v>38</v>
      </c>
      <c r="N4282" t="s">
        <v>71</v>
      </c>
      <c r="O4282" t="s">
        <v>72</v>
      </c>
      <c r="P4282" t="s">
        <v>5738</v>
      </c>
      <c r="Q4282">
        <v>0</v>
      </c>
      <c r="R4282">
        <v>2713</v>
      </c>
      <c r="S4282">
        <v>27</v>
      </c>
      <c r="T4282">
        <v>7</v>
      </c>
      <c r="U4282" t="b">
        <v>1</v>
      </c>
    </row>
    <row r="4283" spans="1:21" x14ac:dyDescent="0.25">
      <c r="A4283" t="s">
        <v>5739</v>
      </c>
      <c r="B4283" t="s">
        <v>5736</v>
      </c>
      <c r="C4283">
        <v>16</v>
      </c>
      <c r="D4283">
        <v>5</v>
      </c>
      <c r="E4283">
        <v>12</v>
      </c>
      <c r="F4283" s="1">
        <v>41045</v>
      </c>
      <c r="G4283" t="s">
        <v>1085</v>
      </c>
      <c r="H4283" t="s">
        <v>67</v>
      </c>
      <c r="I4283" t="s">
        <v>68</v>
      </c>
      <c r="J4283" t="s">
        <v>1061</v>
      </c>
      <c r="K4283" t="s">
        <v>25</v>
      </c>
      <c r="L4283" t="s">
        <v>26</v>
      </c>
      <c r="M4283" t="s">
        <v>98</v>
      </c>
      <c r="N4283" t="s">
        <v>28</v>
      </c>
      <c r="O4283" t="s">
        <v>48</v>
      </c>
      <c r="P4283" t="s">
        <v>807</v>
      </c>
      <c r="Q4283">
        <v>0</v>
      </c>
      <c r="R4283">
        <v>117</v>
      </c>
      <c r="S4283">
        <v>6</v>
      </c>
      <c r="T4283">
        <v>4</v>
      </c>
      <c r="U4283" t="b">
        <v>0</v>
      </c>
    </row>
    <row r="4284" spans="1:21" x14ac:dyDescent="0.25">
      <c r="A4284" t="s">
        <v>5739</v>
      </c>
      <c r="B4284" t="s">
        <v>5736</v>
      </c>
      <c r="C4284">
        <v>16</v>
      </c>
      <c r="D4284">
        <v>5</v>
      </c>
      <c r="E4284">
        <v>12</v>
      </c>
      <c r="F4284" s="1">
        <v>41045</v>
      </c>
      <c r="G4284" t="s">
        <v>1085</v>
      </c>
      <c r="H4284" t="s">
        <v>67</v>
      </c>
      <c r="I4284" t="s">
        <v>68</v>
      </c>
      <c r="J4284" t="s">
        <v>1061</v>
      </c>
      <c r="K4284" t="s">
        <v>25</v>
      </c>
      <c r="L4284" t="s">
        <v>26</v>
      </c>
      <c r="M4284" t="s">
        <v>98</v>
      </c>
      <c r="N4284" t="s">
        <v>28</v>
      </c>
      <c r="O4284" t="s">
        <v>39</v>
      </c>
      <c r="P4284" t="s">
        <v>1157</v>
      </c>
      <c r="Q4284">
        <v>0</v>
      </c>
      <c r="R4284">
        <v>10</v>
      </c>
      <c r="S4284">
        <v>4</v>
      </c>
      <c r="T4284">
        <v>2</v>
      </c>
      <c r="U4284" t="b">
        <v>1</v>
      </c>
    </row>
    <row r="4285" spans="1:21" x14ac:dyDescent="0.25">
      <c r="A4285" t="s">
        <v>5739</v>
      </c>
      <c r="B4285" t="s">
        <v>5736</v>
      </c>
      <c r="C4285">
        <v>16</v>
      </c>
      <c r="D4285">
        <v>5</v>
      </c>
      <c r="E4285">
        <v>12</v>
      </c>
      <c r="F4285" s="1">
        <v>41045</v>
      </c>
      <c r="G4285" t="s">
        <v>1085</v>
      </c>
      <c r="H4285" t="s">
        <v>67</v>
      </c>
      <c r="I4285" t="s">
        <v>68</v>
      </c>
      <c r="J4285" t="s">
        <v>1061</v>
      </c>
      <c r="K4285" t="s">
        <v>25</v>
      </c>
      <c r="L4285" t="s">
        <v>26</v>
      </c>
      <c r="M4285" t="s">
        <v>98</v>
      </c>
      <c r="N4285" t="s">
        <v>28</v>
      </c>
      <c r="O4285" t="s">
        <v>151</v>
      </c>
      <c r="P4285" t="s">
        <v>3061</v>
      </c>
      <c r="Q4285">
        <v>0</v>
      </c>
      <c r="R4285">
        <v>43</v>
      </c>
      <c r="S4285">
        <v>9</v>
      </c>
      <c r="T4285">
        <v>3</v>
      </c>
      <c r="U4285" t="b">
        <v>0</v>
      </c>
    </row>
    <row r="4286" spans="1:21" x14ac:dyDescent="0.25">
      <c r="A4286" t="s">
        <v>5740</v>
      </c>
      <c r="B4286" t="s">
        <v>5741</v>
      </c>
      <c r="C4286">
        <v>16</v>
      </c>
      <c r="D4286">
        <v>5</v>
      </c>
      <c r="E4286">
        <v>13</v>
      </c>
      <c r="F4286" s="1">
        <v>41410</v>
      </c>
      <c r="G4286" t="s">
        <v>5742</v>
      </c>
      <c r="H4286" t="s">
        <v>67</v>
      </c>
      <c r="I4286" t="s">
        <v>68</v>
      </c>
      <c r="J4286" t="s">
        <v>3339</v>
      </c>
      <c r="K4286" t="s">
        <v>25</v>
      </c>
      <c r="L4286" t="s">
        <v>70</v>
      </c>
      <c r="M4286" t="s">
        <v>38</v>
      </c>
      <c r="N4286" t="s">
        <v>28</v>
      </c>
      <c r="O4286" t="s">
        <v>39</v>
      </c>
      <c r="P4286" t="s">
        <v>961</v>
      </c>
      <c r="Q4286">
        <v>0</v>
      </c>
      <c r="R4286">
        <v>23</v>
      </c>
      <c r="S4286">
        <v>6</v>
      </c>
      <c r="T4286">
        <v>2</v>
      </c>
      <c r="U4286" t="b">
        <v>1</v>
      </c>
    </row>
    <row r="4287" spans="1:21" x14ac:dyDescent="0.25">
      <c r="A4287" t="s">
        <v>5743</v>
      </c>
      <c r="B4287" t="s">
        <v>5741</v>
      </c>
      <c r="C4287">
        <v>16</v>
      </c>
      <c r="D4287">
        <v>5</v>
      </c>
      <c r="E4287">
        <v>13</v>
      </c>
      <c r="F4287" s="1">
        <v>41410</v>
      </c>
      <c r="G4287" t="s">
        <v>3906</v>
      </c>
      <c r="H4287" t="s">
        <v>33</v>
      </c>
      <c r="I4287" t="s">
        <v>389</v>
      </c>
      <c r="J4287" t="s">
        <v>389</v>
      </c>
      <c r="K4287" t="s">
        <v>36</v>
      </c>
      <c r="L4287" t="s">
        <v>37</v>
      </c>
      <c r="M4287" t="s">
        <v>27</v>
      </c>
      <c r="N4287" t="s">
        <v>71</v>
      </c>
      <c r="O4287" t="s">
        <v>74</v>
      </c>
      <c r="P4287" t="s">
        <v>4589</v>
      </c>
      <c r="Q4287">
        <v>0</v>
      </c>
      <c r="R4287">
        <v>725</v>
      </c>
      <c r="S4287">
        <v>145</v>
      </c>
      <c r="T4287">
        <v>5</v>
      </c>
      <c r="U4287" t="b">
        <v>0</v>
      </c>
    </row>
    <row r="4288" spans="1:21" x14ac:dyDescent="0.25">
      <c r="A4288" t="s">
        <v>5743</v>
      </c>
      <c r="B4288" t="s">
        <v>5741</v>
      </c>
      <c r="C4288">
        <v>16</v>
      </c>
      <c r="D4288">
        <v>5</v>
      </c>
      <c r="E4288">
        <v>13</v>
      </c>
      <c r="F4288" s="1">
        <v>41410</v>
      </c>
      <c r="G4288" t="s">
        <v>3906</v>
      </c>
      <c r="H4288" t="s">
        <v>33</v>
      </c>
      <c r="I4288" t="s">
        <v>389</v>
      </c>
      <c r="J4288" t="s">
        <v>389</v>
      </c>
      <c r="K4288" t="s">
        <v>36</v>
      </c>
      <c r="L4288" t="s">
        <v>37</v>
      </c>
      <c r="M4288" t="s">
        <v>27</v>
      </c>
      <c r="N4288" t="s">
        <v>28</v>
      </c>
      <c r="O4288" t="s">
        <v>39</v>
      </c>
      <c r="P4288" t="s">
        <v>961</v>
      </c>
      <c r="Q4288">
        <v>0</v>
      </c>
      <c r="R4288">
        <v>92</v>
      </c>
      <c r="S4288">
        <v>24</v>
      </c>
      <c r="T4288">
        <v>8</v>
      </c>
      <c r="U4288" t="b">
        <v>1</v>
      </c>
    </row>
    <row r="4289" spans="1:21" x14ac:dyDescent="0.25">
      <c r="A4289" t="s">
        <v>5743</v>
      </c>
      <c r="B4289" t="s">
        <v>5741</v>
      </c>
      <c r="C4289">
        <v>16</v>
      </c>
      <c r="D4289">
        <v>5</v>
      </c>
      <c r="E4289">
        <v>13</v>
      </c>
      <c r="F4289" s="1">
        <v>41410</v>
      </c>
      <c r="G4289" t="s">
        <v>3906</v>
      </c>
      <c r="H4289" t="s">
        <v>33</v>
      </c>
      <c r="I4289" t="s">
        <v>389</v>
      </c>
      <c r="J4289" t="s">
        <v>389</v>
      </c>
      <c r="K4289" t="s">
        <v>36</v>
      </c>
      <c r="L4289" t="s">
        <v>37</v>
      </c>
      <c r="M4289" t="s">
        <v>27</v>
      </c>
      <c r="N4289" t="s">
        <v>28</v>
      </c>
      <c r="O4289" t="s">
        <v>111</v>
      </c>
      <c r="P4289" t="s">
        <v>2658</v>
      </c>
      <c r="Q4289">
        <v>0</v>
      </c>
      <c r="R4289">
        <v>148</v>
      </c>
      <c r="S4289">
        <v>34</v>
      </c>
      <c r="T4289">
        <v>4</v>
      </c>
      <c r="U4289" t="b">
        <v>0</v>
      </c>
    </row>
    <row r="4290" spans="1:21" x14ac:dyDescent="0.25">
      <c r="A4290" t="s">
        <v>5743</v>
      </c>
      <c r="B4290" t="s">
        <v>5741</v>
      </c>
      <c r="C4290">
        <v>16</v>
      </c>
      <c r="D4290">
        <v>5</v>
      </c>
      <c r="E4290">
        <v>13</v>
      </c>
      <c r="F4290" s="1">
        <v>41410</v>
      </c>
      <c r="G4290" t="s">
        <v>3906</v>
      </c>
      <c r="H4290" t="s">
        <v>33</v>
      </c>
      <c r="I4290" t="s">
        <v>389</v>
      </c>
      <c r="J4290" t="s">
        <v>389</v>
      </c>
      <c r="K4290" t="s">
        <v>36</v>
      </c>
      <c r="L4290" t="s">
        <v>37</v>
      </c>
      <c r="M4290" t="s">
        <v>27</v>
      </c>
      <c r="N4290" t="s">
        <v>28</v>
      </c>
      <c r="O4290" t="s">
        <v>54</v>
      </c>
      <c r="P4290" t="s">
        <v>1293</v>
      </c>
      <c r="Q4290">
        <v>0</v>
      </c>
      <c r="R4290">
        <v>31</v>
      </c>
      <c r="S4290">
        <v>1</v>
      </c>
      <c r="T4290">
        <v>2</v>
      </c>
      <c r="U4290" t="b">
        <v>1</v>
      </c>
    </row>
    <row r="4291" spans="1:21" x14ac:dyDescent="0.25">
      <c r="A4291" t="s">
        <v>5743</v>
      </c>
      <c r="B4291" t="s">
        <v>5741</v>
      </c>
      <c r="C4291">
        <v>16</v>
      </c>
      <c r="D4291">
        <v>5</v>
      </c>
      <c r="E4291">
        <v>13</v>
      </c>
      <c r="F4291" s="1">
        <v>41410</v>
      </c>
      <c r="G4291" t="s">
        <v>3906</v>
      </c>
      <c r="H4291" t="s">
        <v>33</v>
      </c>
      <c r="I4291" t="s">
        <v>389</v>
      </c>
      <c r="J4291" t="s">
        <v>389</v>
      </c>
      <c r="K4291" t="s">
        <v>36</v>
      </c>
      <c r="L4291" t="s">
        <v>37</v>
      </c>
      <c r="M4291" t="s">
        <v>27</v>
      </c>
      <c r="N4291" t="s">
        <v>56</v>
      </c>
      <c r="O4291" t="s">
        <v>185</v>
      </c>
      <c r="P4291" t="s">
        <v>4787</v>
      </c>
      <c r="Q4291">
        <v>0</v>
      </c>
      <c r="R4291">
        <v>1901</v>
      </c>
      <c r="S4291">
        <v>589</v>
      </c>
      <c r="T4291">
        <v>5</v>
      </c>
      <c r="U4291" t="b">
        <v>0</v>
      </c>
    </row>
    <row r="4292" spans="1:21" x14ac:dyDescent="0.25">
      <c r="A4292" t="s">
        <v>5743</v>
      </c>
      <c r="B4292" t="s">
        <v>5741</v>
      </c>
      <c r="C4292">
        <v>16</v>
      </c>
      <c r="D4292">
        <v>5</v>
      </c>
      <c r="E4292">
        <v>13</v>
      </c>
      <c r="F4292" s="1">
        <v>41410</v>
      </c>
      <c r="G4292" t="s">
        <v>3906</v>
      </c>
      <c r="H4292" t="s">
        <v>33</v>
      </c>
      <c r="I4292" t="s">
        <v>389</v>
      </c>
      <c r="J4292" t="s">
        <v>389</v>
      </c>
      <c r="K4292" t="s">
        <v>36</v>
      </c>
      <c r="L4292" t="s">
        <v>37</v>
      </c>
      <c r="M4292" t="s">
        <v>27</v>
      </c>
      <c r="N4292" t="s">
        <v>56</v>
      </c>
      <c r="O4292" t="s">
        <v>104</v>
      </c>
      <c r="P4292" t="s">
        <v>1125</v>
      </c>
      <c r="Q4292">
        <v>0</v>
      </c>
      <c r="R4292">
        <v>2606</v>
      </c>
      <c r="S4292">
        <v>1042</v>
      </c>
      <c r="T4292">
        <v>4</v>
      </c>
      <c r="U4292" t="b">
        <v>0</v>
      </c>
    </row>
    <row r="4293" spans="1:21" x14ac:dyDescent="0.25">
      <c r="A4293" t="s">
        <v>5744</v>
      </c>
      <c r="B4293" t="s">
        <v>5741</v>
      </c>
      <c r="C4293">
        <v>16</v>
      </c>
      <c r="D4293">
        <v>5</v>
      </c>
      <c r="E4293">
        <v>13</v>
      </c>
      <c r="F4293" s="1">
        <v>41410</v>
      </c>
      <c r="G4293" t="s">
        <v>857</v>
      </c>
      <c r="H4293" t="s">
        <v>33</v>
      </c>
      <c r="I4293" t="s">
        <v>1284</v>
      </c>
      <c r="J4293" t="s">
        <v>5745</v>
      </c>
      <c r="K4293" t="s">
        <v>36</v>
      </c>
      <c r="L4293" t="s">
        <v>37</v>
      </c>
      <c r="M4293" t="s">
        <v>38</v>
      </c>
      <c r="N4293" t="s">
        <v>28</v>
      </c>
      <c r="O4293" t="s">
        <v>39</v>
      </c>
      <c r="P4293" t="s">
        <v>203</v>
      </c>
      <c r="Q4293">
        <v>0</v>
      </c>
      <c r="R4293">
        <v>87</v>
      </c>
      <c r="S4293">
        <v>25</v>
      </c>
      <c r="T4293">
        <v>3</v>
      </c>
      <c r="U4293" t="b">
        <v>0</v>
      </c>
    </row>
    <row r="4294" spans="1:21" x14ac:dyDescent="0.25">
      <c r="A4294" t="s">
        <v>5746</v>
      </c>
      <c r="B4294" t="s">
        <v>5741</v>
      </c>
      <c r="C4294">
        <v>16</v>
      </c>
      <c r="D4294">
        <v>5</v>
      </c>
      <c r="E4294">
        <v>13</v>
      </c>
      <c r="F4294" s="1">
        <v>41410</v>
      </c>
      <c r="G4294" t="s">
        <v>564</v>
      </c>
      <c r="H4294" t="s">
        <v>33</v>
      </c>
      <c r="I4294" t="s">
        <v>34</v>
      </c>
      <c r="J4294" t="s">
        <v>5747</v>
      </c>
      <c r="K4294" t="s">
        <v>36</v>
      </c>
      <c r="L4294" t="s">
        <v>37</v>
      </c>
      <c r="M4294" t="s">
        <v>98</v>
      </c>
      <c r="N4294" t="s">
        <v>28</v>
      </c>
      <c r="O4294" t="s">
        <v>48</v>
      </c>
      <c r="P4294" t="s">
        <v>807</v>
      </c>
      <c r="Q4294">
        <v>0</v>
      </c>
      <c r="R4294">
        <v>381</v>
      </c>
      <c r="S4294">
        <v>19</v>
      </c>
      <c r="T4294">
        <v>13</v>
      </c>
      <c r="U4294" t="b">
        <v>0</v>
      </c>
    </row>
    <row r="4295" spans="1:21" x14ac:dyDescent="0.25">
      <c r="A4295" t="s">
        <v>5746</v>
      </c>
      <c r="B4295" t="s">
        <v>5741</v>
      </c>
      <c r="C4295">
        <v>16</v>
      </c>
      <c r="D4295">
        <v>5</v>
      </c>
      <c r="E4295">
        <v>13</v>
      </c>
      <c r="F4295" s="1">
        <v>41410</v>
      </c>
      <c r="G4295" t="s">
        <v>564</v>
      </c>
      <c r="H4295" t="s">
        <v>33</v>
      </c>
      <c r="I4295" t="s">
        <v>34</v>
      </c>
      <c r="J4295" t="s">
        <v>5747</v>
      </c>
      <c r="K4295" t="s">
        <v>36</v>
      </c>
      <c r="L4295" t="s">
        <v>37</v>
      </c>
      <c r="M4295" t="s">
        <v>98</v>
      </c>
      <c r="N4295" t="s">
        <v>28</v>
      </c>
      <c r="O4295" t="s">
        <v>183</v>
      </c>
      <c r="P4295" t="s">
        <v>5748</v>
      </c>
      <c r="Q4295">
        <v>0</v>
      </c>
      <c r="R4295">
        <v>97</v>
      </c>
      <c r="S4295">
        <v>0</v>
      </c>
      <c r="T4295">
        <v>2</v>
      </c>
      <c r="U4295" t="b">
        <v>0</v>
      </c>
    </row>
    <row r="4296" spans="1:21" x14ac:dyDescent="0.25">
      <c r="A4296" t="s">
        <v>5749</v>
      </c>
      <c r="B4296" t="s">
        <v>5741</v>
      </c>
      <c r="C4296">
        <v>16</v>
      </c>
      <c r="D4296">
        <v>5</v>
      </c>
      <c r="E4296">
        <v>13</v>
      </c>
      <c r="F4296" s="1">
        <v>41410</v>
      </c>
      <c r="G4296" t="s">
        <v>994</v>
      </c>
      <c r="H4296" t="s">
        <v>61</v>
      </c>
      <c r="I4296" t="s">
        <v>108</v>
      </c>
      <c r="J4296" t="s">
        <v>4841</v>
      </c>
      <c r="K4296" t="s">
        <v>36</v>
      </c>
      <c r="L4296" t="s">
        <v>70</v>
      </c>
      <c r="M4296" t="s">
        <v>38</v>
      </c>
      <c r="N4296" t="s">
        <v>71</v>
      </c>
      <c r="O4296" t="s">
        <v>665</v>
      </c>
      <c r="P4296" t="s">
        <v>5750</v>
      </c>
      <c r="Q4296">
        <v>0</v>
      </c>
      <c r="R4296">
        <v>1031</v>
      </c>
      <c r="S4296">
        <v>-317</v>
      </c>
      <c r="T4296">
        <v>3</v>
      </c>
      <c r="U4296" t="b">
        <v>1</v>
      </c>
    </row>
    <row r="4297" spans="1:21" x14ac:dyDescent="0.25">
      <c r="A4297" t="s">
        <v>5751</v>
      </c>
      <c r="B4297" t="s">
        <v>5752</v>
      </c>
      <c r="C4297">
        <v>16</v>
      </c>
      <c r="D4297">
        <v>5</v>
      </c>
      <c r="E4297">
        <v>14</v>
      </c>
      <c r="F4297" s="1">
        <v>41775</v>
      </c>
      <c r="G4297" t="s">
        <v>172</v>
      </c>
      <c r="H4297" t="s">
        <v>161</v>
      </c>
      <c r="I4297" t="s">
        <v>2759</v>
      </c>
      <c r="J4297" t="s">
        <v>2760</v>
      </c>
      <c r="K4297" t="s">
        <v>25</v>
      </c>
      <c r="L4297" t="s">
        <v>37</v>
      </c>
      <c r="M4297" t="s">
        <v>38</v>
      </c>
      <c r="N4297" t="s">
        <v>71</v>
      </c>
      <c r="O4297" t="s">
        <v>74</v>
      </c>
      <c r="P4297" t="s">
        <v>400</v>
      </c>
      <c r="Q4297">
        <v>0</v>
      </c>
      <c r="R4297">
        <v>1032</v>
      </c>
      <c r="S4297">
        <v>124</v>
      </c>
      <c r="T4297">
        <v>8</v>
      </c>
      <c r="U4297" t="b">
        <v>0</v>
      </c>
    </row>
    <row r="4298" spans="1:21" x14ac:dyDescent="0.25">
      <c r="A4298" t="s">
        <v>5753</v>
      </c>
      <c r="B4298" t="s">
        <v>5752</v>
      </c>
      <c r="C4298">
        <v>16</v>
      </c>
      <c r="D4298">
        <v>5</v>
      </c>
      <c r="E4298">
        <v>14</v>
      </c>
      <c r="F4298" s="1">
        <v>41775</v>
      </c>
      <c r="G4298" t="s">
        <v>1736</v>
      </c>
      <c r="H4298" t="s">
        <v>33</v>
      </c>
      <c r="I4298" t="s">
        <v>34</v>
      </c>
      <c r="J4298" t="s">
        <v>896</v>
      </c>
      <c r="K4298" t="s">
        <v>36</v>
      </c>
      <c r="L4298" t="s">
        <v>37</v>
      </c>
      <c r="M4298" t="s">
        <v>38</v>
      </c>
      <c r="N4298" t="s">
        <v>28</v>
      </c>
      <c r="O4298" t="s">
        <v>90</v>
      </c>
      <c r="P4298" t="s">
        <v>5754</v>
      </c>
      <c r="Q4298">
        <v>0</v>
      </c>
      <c r="R4298">
        <v>2366</v>
      </c>
      <c r="S4298">
        <v>552</v>
      </c>
      <c r="T4298">
        <v>5</v>
      </c>
      <c r="U4298" t="b">
        <v>0</v>
      </c>
    </row>
    <row r="4299" spans="1:21" x14ac:dyDescent="0.25">
      <c r="A4299" t="s">
        <v>5751</v>
      </c>
      <c r="B4299" t="s">
        <v>5752</v>
      </c>
      <c r="C4299">
        <v>16</v>
      </c>
      <c r="D4299">
        <v>5</v>
      </c>
      <c r="E4299">
        <v>14</v>
      </c>
      <c r="F4299" s="1">
        <v>41775</v>
      </c>
      <c r="G4299" t="s">
        <v>172</v>
      </c>
      <c r="H4299" t="s">
        <v>161</v>
      </c>
      <c r="I4299" t="s">
        <v>2759</v>
      </c>
      <c r="J4299" t="s">
        <v>2760</v>
      </c>
      <c r="K4299" t="s">
        <v>25</v>
      </c>
      <c r="L4299" t="s">
        <v>37</v>
      </c>
      <c r="M4299" t="s">
        <v>38</v>
      </c>
      <c r="N4299" t="s">
        <v>56</v>
      </c>
      <c r="O4299" t="s">
        <v>57</v>
      </c>
      <c r="P4299" t="s">
        <v>1417</v>
      </c>
      <c r="Q4299">
        <v>0</v>
      </c>
      <c r="R4299">
        <v>1601</v>
      </c>
      <c r="S4299">
        <v>16</v>
      </c>
      <c r="T4299">
        <v>6</v>
      </c>
      <c r="U4299" t="b">
        <v>1</v>
      </c>
    </row>
    <row r="4300" spans="1:21" x14ac:dyDescent="0.25">
      <c r="A4300" t="s">
        <v>5755</v>
      </c>
      <c r="B4300" t="s">
        <v>5756</v>
      </c>
      <c r="C4300">
        <v>17</v>
      </c>
      <c r="D4300">
        <v>5</v>
      </c>
      <c r="E4300">
        <v>11</v>
      </c>
      <c r="F4300" s="1">
        <v>40680</v>
      </c>
      <c r="G4300" t="s">
        <v>3864</v>
      </c>
      <c r="H4300" t="s">
        <v>44</v>
      </c>
      <c r="I4300" t="s">
        <v>280</v>
      </c>
      <c r="J4300" t="s">
        <v>281</v>
      </c>
      <c r="K4300" t="s">
        <v>47</v>
      </c>
      <c r="L4300" t="s">
        <v>37</v>
      </c>
      <c r="M4300" t="s">
        <v>38</v>
      </c>
      <c r="N4300" t="s">
        <v>28</v>
      </c>
      <c r="O4300" t="s">
        <v>39</v>
      </c>
      <c r="P4300" t="s">
        <v>648</v>
      </c>
      <c r="Q4300">
        <v>0</v>
      </c>
      <c r="R4300">
        <v>35</v>
      </c>
      <c r="S4300">
        <v>8</v>
      </c>
      <c r="T4300">
        <v>3</v>
      </c>
      <c r="U4300" t="b">
        <v>1</v>
      </c>
    </row>
    <row r="4301" spans="1:21" x14ac:dyDescent="0.25">
      <c r="A4301" t="s">
        <v>5755</v>
      </c>
      <c r="B4301" t="s">
        <v>5756</v>
      </c>
      <c r="C4301">
        <v>17</v>
      </c>
      <c r="D4301">
        <v>5</v>
      </c>
      <c r="E4301">
        <v>11</v>
      </c>
      <c r="F4301" s="1">
        <v>40680</v>
      </c>
      <c r="G4301" t="s">
        <v>3864</v>
      </c>
      <c r="H4301" t="s">
        <v>44</v>
      </c>
      <c r="I4301" t="s">
        <v>280</v>
      </c>
      <c r="J4301" t="s">
        <v>281</v>
      </c>
      <c r="K4301" t="s">
        <v>47</v>
      </c>
      <c r="L4301" t="s">
        <v>37</v>
      </c>
      <c r="M4301" t="s">
        <v>38</v>
      </c>
      <c r="N4301" t="s">
        <v>28</v>
      </c>
      <c r="O4301" t="s">
        <v>29</v>
      </c>
      <c r="P4301" t="s">
        <v>1549</v>
      </c>
      <c r="Q4301">
        <v>0</v>
      </c>
      <c r="R4301">
        <v>62</v>
      </c>
      <c r="S4301">
        <v>14</v>
      </c>
      <c r="T4301">
        <v>2</v>
      </c>
      <c r="U4301" t="b">
        <v>1</v>
      </c>
    </row>
    <row r="4302" spans="1:21" x14ac:dyDescent="0.25">
      <c r="A4302" t="s">
        <v>5755</v>
      </c>
      <c r="B4302" t="s">
        <v>5756</v>
      </c>
      <c r="C4302">
        <v>17</v>
      </c>
      <c r="D4302">
        <v>5</v>
      </c>
      <c r="E4302">
        <v>11</v>
      </c>
      <c r="F4302" s="1">
        <v>40680</v>
      </c>
      <c r="G4302" t="s">
        <v>3864</v>
      </c>
      <c r="H4302" t="s">
        <v>44</v>
      </c>
      <c r="I4302" t="s">
        <v>280</v>
      </c>
      <c r="J4302" t="s">
        <v>281</v>
      </c>
      <c r="K4302" t="s">
        <v>47</v>
      </c>
      <c r="L4302" t="s">
        <v>37</v>
      </c>
      <c r="M4302" t="s">
        <v>38</v>
      </c>
      <c r="N4302" t="s">
        <v>56</v>
      </c>
      <c r="O4302" t="s">
        <v>104</v>
      </c>
      <c r="P4302" t="s">
        <v>517</v>
      </c>
      <c r="Q4302">
        <v>0</v>
      </c>
      <c r="R4302">
        <v>78</v>
      </c>
      <c r="S4302">
        <v>-47</v>
      </c>
      <c r="T4302">
        <v>2</v>
      </c>
      <c r="U4302" t="b">
        <v>0</v>
      </c>
    </row>
    <row r="4303" spans="1:21" x14ac:dyDescent="0.25">
      <c r="A4303" t="s">
        <v>5757</v>
      </c>
      <c r="B4303" t="s">
        <v>5758</v>
      </c>
      <c r="C4303">
        <v>17</v>
      </c>
      <c r="D4303">
        <v>5</v>
      </c>
      <c r="E4303">
        <v>12</v>
      </c>
      <c r="F4303" s="1">
        <v>41046</v>
      </c>
      <c r="G4303" t="s">
        <v>95</v>
      </c>
      <c r="H4303" t="s">
        <v>120</v>
      </c>
      <c r="I4303" t="s">
        <v>121</v>
      </c>
      <c r="J4303" t="s">
        <v>122</v>
      </c>
      <c r="K4303" t="s">
        <v>47</v>
      </c>
      <c r="L4303" t="s">
        <v>37</v>
      </c>
      <c r="M4303" t="s">
        <v>38</v>
      </c>
      <c r="N4303" t="s">
        <v>71</v>
      </c>
      <c r="O4303" t="s">
        <v>72</v>
      </c>
      <c r="P4303" t="s">
        <v>5738</v>
      </c>
      <c r="Q4303">
        <v>0</v>
      </c>
      <c r="R4303">
        <v>1163</v>
      </c>
      <c r="S4303">
        <v>12</v>
      </c>
      <c r="T4303">
        <v>3</v>
      </c>
      <c r="U4303" t="b">
        <v>1</v>
      </c>
    </row>
    <row r="4304" spans="1:21" x14ac:dyDescent="0.25">
      <c r="A4304" t="s">
        <v>5757</v>
      </c>
      <c r="B4304" t="s">
        <v>5758</v>
      </c>
      <c r="C4304">
        <v>17</v>
      </c>
      <c r="D4304">
        <v>5</v>
      </c>
      <c r="E4304">
        <v>12</v>
      </c>
      <c r="F4304" s="1">
        <v>41046</v>
      </c>
      <c r="G4304" t="s">
        <v>95</v>
      </c>
      <c r="H4304" t="s">
        <v>120</v>
      </c>
      <c r="I4304" t="s">
        <v>121</v>
      </c>
      <c r="J4304" t="s">
        <v>122</v>
      </c>
      <c r="K4304" t="s">
        <v>47</v>
      </c>
      <c r="L4304" t="s">
        <v>37</v>
      </c>
      <c r="M4304" t="s">
        <v>38</v>
      </c>
      <c r="N4304" t="s">
        <v>28</v>
      </c>
      <c r="O4304" t="s">
        <v>90</v>
      </c>
      <c r="P4304" t="s">
        <v>2380</v>
      </c>
      <c r="Q4304">
        <v>0</v>
      </c>
      <c r="R4304">
        <v>2080</v>
      </c>
      <c r="S4304">
        <v>562</v>
      </c>
      <c r="T4304">
        <v>4</v>
      </c>
      <c r="U4304" t="b">
        <v>1</v>
      </c>
    </row>
    <row r="4305" spans="1:21" x14ac:dyDescent="0.25">
      <c r="A4305" t="s">
        <v>5757</v>
      </c>
      <c r="B4305" t="s">
        <v>5758</v>
      </c>
      <c r="C4305">
        <v>17</v>
      </c>
      <c r="D4305">
        <v>5</v>
      </c>
      <c r="E4305">
        <v>12</v>
      </c>
      <c r="F4305" s="1">
        <v>41046</v>
      </c>
      <c r="G4305" t="s">
        <v>95</v>
      </c>
      <c r="H4305" t="s">
        <v>120</v>
      </c>
      <c r="I4305" t="s">
        <v>121</v>
      </c>
      <c r="J4305" t="s">
        <v>122</v>
      </c>
      <c r="K4305" t="s">
        <v>47</v>
      </c>
      <c r="L4305" t="s">
        <v>37</v>
      </c>
      <c r="M4305" t="s">
        <v>38</v>
      </c>
      <c r="N4305" t="s">
        <v>28</v>
      </c>
      <c r="O4305" t="s">
        <v>39</v>
      </c>
      <c r="P4305" t="s">
        <v>897</v>
      </c>
      <c r="Q4305">
        <v>0</v>
      </c>
      <c r="R4305">
        <v>85</v>
      </c>
      <c r="S4305">
        <v>0</v>
      </c>
      <c r="T4305">
        <v>3</v>
      </c>
      <c r="U4305" t="b">
        <v>0</v>
      </c>
    </row>
    <row r="4306" spans="1:21" x14ac:dyDescent="0.25">
      <c r="A4306" t="s">
        <v>5757</v>
      </c>
      <c r="B4306" t="s">
        <v>5758</v>
      </c>
      <c r="C4306">
        <v>17</v>
      </c>
      <c r="D4306">
        <v>5</v>
      </c>
      <c r="E4306">
        <v>12</v>
      </c>
      <c r="F4306" s="1">
        <v>41046</v>
      </c>
      <c r="G4306" t="s">
        <v>95</v>
      </c>
      <c r="H4306" t="s">
        <v>120</v>
      </c>
      <c r="I4306" t="s">
        <v>121</v>
      </c>
      <c r="J4306" t="s">
        <v>122</v>
      </c>
      <c r="K4306" t="s">
        <v>47</v>
      </c>
      <c r="L4306" t="s">
        <v>37</v>
      </c>
      <c r="M4306" t="s">
        <v>38</v>
      </c>
      <c r="N4306" t="s">
        <v>28</v>
      </c>
      <c r="O4306" t="s">
        <v>54</v>
      </c>
      <c r="P4306" t="s">
        <v>1247</v>
      </c>
      <c r="Q4306">
        <v>0</v>
      </c>
      <c r="R4306">
        <v>571</v>
      </c>
      <c r="S4306">
        <v>-19</v>
      </c>
      <c r="T4306">
        <v>3</v>
      </c>
      <c r="U4306" t="b">
        <v>1</v>
      </c>
    </row>
    <row r="4307" spans="1:21" x14ac:dyDescent="0.25">
      <c r="A4307" t="s">
        <v>5757</v>
      </c>
      <c r="B4307" t="s">
        <v>5758</v>
      </c>
      <c r="C4307">
        <v>17</v>
      </c>
      <c r="D4307">
        <v>5</v>
      </c>
      <c r="E4307">
        <v>12</v>
      </c>
      <c r="F4307" s="1">
        <v>41046</v>
      </c>
      <c r="G4307" t="s">
        <v>95</v>
      </c>
      <c r="H4307" t="s">
        <v>120</v>
      </c>
      <c r="I4307" t="s">
        <v>121</v>
      </c>
      <c r="J4307" t="s">
        <v>122</v>
      </c>
      <c r="K4307" t="s">
        <v>47</v>
      </c>
      <c r="L4307" t="s">
        <v>37</v>
      </c>
      <c r="M4307" t="s">
        <v>38</v>
      </c>
      <c r="N4307" t="s">
        <v>56</v>
      </c>
      <c r="O4307" t="s">
        <v>104</v>
      </c>
      <c r="P4307" t="s">
        <v>1938</v>
      </c>
      <c r="Q4307">
        <v>0</v>
      </c>
      <c r="R4307">
        <v>123</v>
      </c>
      <c r="S4307">
        <v>-1</v>
      </c>
      <c r="T4307">
        <v>1</v>
      </c>
      <c r="U4307" t="b">
        <v>1</v>
      </c>
    </row>
    <row r="4308" spans="1:21" x14ac:dyDescent="0.25">
      <c r="A4308" t="s">
        <v>5757</v>
      </c>
      <c r="B4308" t="s">
        <v>5758</v>
      </c>
      <c r="C4308">
        <v>17</v>
      </c>
      <c r="D4308">
        <v>5</v>
      </c>
      <c r="E4308">
        <v>12</v>
      </c>
      <c r="F4308" s="1">
        <v>41046</v>
      </c>
      <c r="G4308" t="s">
        <v>95</v>
      </c>
      <c r="H4308" t="s">
        <v>120</v>
      </c>
      <c r="I4308" t="s">
        <v>121</v>
      </c>
      <c r="J4308" t="s">
        <v>122</v>
      </c>
      <c r="K4308" t="s">
        <v>47</v>
      </c>
      <c r="L4308" t="s">
        <v>37</v>
      </c>
      <c r="M4308" t="s">
        <v>38</v>
      </c>
      <c r="N4308" t="s">
        <v>56</v>
      </c>
      <c r="O4308" t="s">
        <v>104</v>
      </c>
      <c r="P4308" t="s">
        <v>1478</v>
      </c>
      <c r="Q4308">
        <v>0</v>
      </c>
      <c r="R4308">
        <v>547</v>
      </c>
      <c r="S4308">
        <v>91</v>
      </c>
      <c r="T4308">
        <v>4</v>
      </c>
      <c r="U4308" t="b">
        <v>1</v>
      </c>
    </row>
    <row r="4309" spans="1:21" x14ac:dyDescent="0.25">
      <c r="A4309" t="s">
        <v>5759</v>
      </c>
      <c r="B4309" t="s">
        <v>5758</v>
      </c>
      <c r="C4309">
        <v>17</v>
      </c>
      <c r="D4309">
        <v>5</v>
      </c>
      <c r="E4309">
        <v>12</v>
      </c>
      <c r="F4309" s="1">
        <v>41046</v>
      </c>
      <c r="G4309" t="s">
        <v>2521</v>
      </c>
      <c r="H4309" t="s">
        <v>61</v>
      </c>
      <c r="I4309" t="s">
        <v>108</v>
      </c>
      <c r="J4309" t="s">
        <v>5760</v>
      </c>
      <c r="K4309" t="s">
        <v>36</v>
      </c>
      <c r="L4309" t="s">
        <v>70</v>
      </c>
      <c r="M4309" t="s">
        <v>38</v>
      </c>
      <c r="N4309" t="s">
        <v>28</v>
      </c>
      <c r="O4309" t="s">
        <v>39</v>
      </c>
      <c r="P4309" t="s">
        <v>87</v>
      </c>
      <c r="Q4309">
        <v>0</v>
      </c>
      <c r="R4309">
        <v>62</v>
      </c>
      <c r="S4309">
        <v>11</v>
      </c>
      <c r="T4309">
        <v>7</v>
      </c>
      <c r="U4309" t="b">
        <v>1</v>
      </c>
    </row>
    <row r="4310" spans="1:21" x14ac:dyDescent="0.25">
      <c r="A4310" t="s">
        <v>5759</v>
      </c>
      <c r="B4310" t="s">
        <v>5758</v>
      </c>
      <c r="C4310">
        <v>17</v>
      </c>
      <c r="D4310">
        <v>5</v>
      </c>
      <c r="E4310">
        <v>12</v>
      </c>
      <c r="F4310" s="1">
        <v>41046</v>
      </c>
      <c r="G4310" t="s">
        <v>2521</v>
      </c>
      <c r="H4310" t="s">
        <v>61</v>
      </c>
      <c r="I4310" t="s">
        <v>108</v>
      </c>
      <c r="J4310" t="s">
        <v>5760</v>
      </c>
      <c r="K4310" t="s">
        <v>36</v>
      </c>
      <c r="L4310" t="s">
        <v>70</v>
      </c>
      <c r="M4310" t="s">
        <v>38</v>
      </c>
      <c r="N4310" t="s">
        <v>28</v>
      </c>
      <c r="O4310" t="s">
        <v>183</v>
      </c>
      <c r="P4310" t="s">
        <v>4418</v>
      </c>
      <c r="Q4310">
        <v>0</v>
      </c>
      <c r="R4310">
        <v>50</v>
      </c>
      <c r="S4310">
        <v>2</v>
      </c>
      <c r="T4310">
        <v>3</v>
      </c>
      <c r="U4310" t="b">
        <v>1</v>
      </c>
    </row>
    <row r="4311" spans="1:21" x14ac:dyDescent="0.25">
      <c r="A4311" t="s">
        <v>5761</v>
      </c>
      <c r="B4311" t="s">
        <v>5762</v>
      </c>
      <c r="C4311">
        <v>17</v>
      </c>
      <c r="D4311">
        <v>5</v>
      </c>
      <c r="E4311">
        <v>13</v>
      </c>
      <c r="F4311" s="1">
        <v>41411</v>
      </c>
      <c r="G4311" t="s">
        <v>4753</v>
      </c>
      <c r="H4311" t="s">
        <v>61</v>
      </c>
      <c r="I4311" t="s">
        <v>450</v>
      </c>
      <c r="J4311" t="s">
        <v>489</v>
      </c>
      <c r="K4311" t="s">
        <v>36</v>
      </c>
      <c r="L4311" t="s">
        <v>37</v>
      </c>
      <c r="M4311" t="s">
        <v>38</v>
      </c>
      <c r="N4311" t="s">
        <v>28</v>
      </c>
      <c r="O4311" t="s">
        <v>29</v>
      </c>
      <c r="P4311" t="s">
        <v>5763</v>
      </c>
      <c r="Q4311">
        <v>0</v>
      </c>
      <c r="R4311">
        <v>40</v>
      </c>
      <c r="S4311">
        <v>6</v>
      </c>
      <c r="T4311">
        <v>3</v>
      </c>
      <c r="U4311" t="b">
        <v>0</v>
      </c>
    </row>
    <row r="4312" spans="1:21" x14ac:dyDescent="0.25">
      <c r="A4312" t="s">
        <v>5764</v>
      </c>
      <c r="B4312" t="s">
        <v>5762</v>
      </c>
      <c r="C4312">
        <v>17</v>
      </c>
      <c r="D4312">
        <v>5</v>
      </c>
      <c r="E4312">
        <v>13</v>
      </c>
      <c r="F4312" s="1">
        <v>41411</v>
      </c>
      <c r="G4312" t="s">
        <v>455</v>
      </c>
      <c r="H4312" t="s">
        <v>23</v>
      </c>
      <c r="I4312" t="s">
        <v>1506</v>
      </c>
      <c r="J4312" t="s">
        <v>5507</v>
      </c>
      <c r="K4312" t="s">
        <v>25</v>
      </c>
      <c r="L4312" t="s">
        <v>37</v>
      </c>
      <c r="M4312" t="s">
        <v>38</v>
      </c>
      <c r="N4312" t="s">
        <v>56</v>
      </c>
      <c r="O4312" t="s">
        <v>81</v>
      </c>
      <c r="P4312" t="s">
        <v>5765</v>
      </c>
      <c r="Q4312">
        <v>1</v>
      </c>
      <c r="R4312">
        <v>304</v>
      </c>
      <c r="S4312">
        <v>-292</v>
      </c>
      <c r="T4312">
        <v>6</v>
      </c>
      <c r="U4312" t="b">
        <v>0</v>
      </c>
    </row>
    <row r="4313" spans="1:21" x14ac:dyDescent="0.25">
      <c r="A4313" t="s">
        <v>5766</v>
      </c>
      <c r="B4313" t="s">
        <v>5762</v>
      </c>
      <c r="C4313">
        <v>17</v>
      </c>
      <c r="D4313">
        <v>5</v>
      </c>
      <c r="E4313">
        <v>13</v>
      </c>
      <c r="F4313" s="1">
        <v>41411</v>
      </c>
      <c r="G4313" t="s">
        <v>3298</v>
      </c>
      <c r="H4313" t="s">
        <v>120</v>
      </c>
      <c r="I4313" t="s">
        <v>778</v>
      </c>
      <c r="J4313" t="s">
        <v>778</v>
      </c>
      <c r="K4313" t="s">
        <v>47</v>
      </c>
      <c r="L4313" t="s">
        <v>70</v>
      </c>
      <c r="M4313" t="s">
        <v>27</v>
      </c>
      <c r="N4313" t="s">
        <v>28</v>
      </c>
      <c r="O4313" t="s">
        <v>54</v>
      </c>
      <c r="P4313" t="s">
        <v>673</v>
      </c>
      <c r="Q4313">
        <v>0</v>
      </c>
      <c r="R4313">
        <v>121</v>
      </c>
      <c r="S4313">
        <v>-1</v>
      </c>
      <c r="T4313">
        <v>1</v>
      </c>
      <c r="U4313" t="b">
        <v>0</v>
      </c>
    </row>
    <row r="4314" spans="1:21" x14ac:dyDescent="0.25">
      <c r="A4314" t="s">
        <v>5767</v>
      </c>
      <c r="B4314" t="s">
        <v>5762</v>
      </c>
      <c r="C4314">
        <v>17</v>
      </c>
      <c r="D4314">
        <v>5</v>
      </c>
      <c r="E4314">
        <v>13</v>
      </c>
      <c r="F4314" s="1">
        <v>41411</v>
      </c>
      <c r="G4314" t="s">
        <v>1366</v>
      </c>
      <c r="H4314" t="s">
        <v>293</v>
      </c>
      <c r="I4314" t="s">
        <v>1319</v>
      </c>
      <c r="J4314" t="s">
        <v>2618</v>
      </c>
      <c r="K4314" t="s">
        <v>36</v>
      </c>
      <c r="L4314" t="s">
        <v>70</v>
      </c>
      <c r="M4314" t="s">
        <v>38</v>
      </c>
      <c r="N4314" t="s">
        <v>71</v>
      </c>
      <c r="O4314" t="s">
        <v>295</v>
      </c>
      <c r="P4314" t="s">
        <v>3087</v>
      </c>
      <c r="Q4314">
        <v>0</v>
      </c>
      <c r="R4314">
        <v>43</v>
      </c>
      <c r="S4314">
        <v>5</v>
      </c>
      <c r="T4314">
        <v>1</v>
      </c>
      <c r="U4314" t="b">
        <v>0</v>
      </c>
    </row>
    <row r="4315" spans="1:21" x14ac:dyDescent="0.25">
      <c r="A4315" t="s">
        <v>5767</v>
      </c>
      <c r="B4315" t="s">
        <v>5762</v>
      </c>
      <c r="C4315">
        <v>17</v>
      </c>
      <c r="D4315">
        <v>5</v>
      </c>
      <c r="E4315">
        <v>13</v>
      </c>
      <c r="F4315" s="1">
        <v>41411</v>
      </c>
      <c r="G4315" t="s">
        <v>1366</v>
      </c>
      <c r="H4315" t="s">
        <v>293</v>
      </c>
      <c r="I4315" t="s">
        <v>1319</v>
      </c>
      <c r="J4315" t="s">
        <v>2618</v>
      </c>
      <c r="K4315" t="s">
        <v>36</v>
      </c>
      <c r="L4315" t="s">
        <v>70</v>
      </c>
      <c r="M4315" t="s">
        <v>38</v>
      </c>
      <c r="N4315" t="s">
        <v>28</v>
      </c>
      <c r="O4315" t="s">
        <v>227</v>
      </c>
      <c r="P4315" t="s">
        <v>1241</v>
      </c>
      <c r="Q4315">
        <v>1</v>
      </c>
      <c r="R4315">
        <v>15</v>
      </c>
      <c r="S4315">
        <v>-6</v>
      </c>
      <c r="T4315">
        <v>3</v>
      </c>
      <c r="U4315" t="b">
        <v>1</v>
      </c>
    </row>
    <row r="4316" spans="1:21" x14ac:dyDescent="0.25">
      <c r="A4316" t="s">
        <v>5768</v>
      </c>
      <c r="B4316" t="s">
        <v>5769</v>
      </c>
      <c r="C4316">
        <v>18</v>
      </c>
      <c r="D4316">
        <v>5</v>
      </c>
      <c r="E4316">
        <v>11</v>
      </c>
      <c r="F4316" s="1">
        <v>40681</v>
      </c>
      <c r="G4316" t="s">
        <v>2936</v>
      </c>
      <c r="H4316" t="s">
        <v>61</v>
      </c>
      <c r="I4316" t="s">
        <v>108</v>
      </c>
      <c r="J4316" t="s">
        <v>938</v>
      </c>
      <c r="K4316" t="s">
        <v>36</v>
      </c>
      <c r="L4316" t="s">
        <v>26</v>
      </c>
      <c r="M4316" t="s">
        <v>268</v>
      </c>
      <c r="N4316" t="s">
        <v>28</v>
      </c>
      <c r="O4316" t="s">
        <v>48</v>
      </c>
      <c r="P4316" t="s">
        <v>846</v>
      </c>
      <c r="Q4316">
        <v>0</v>
      </c>
      <c r="R4316">
        <v>510</v>
      </c>
      <c r="S4316">
        <v>132</v>
      </c>
      <c r="T4316">
        <v>11</v>
      </c>
      <c r="U4316" t="b">
        <v>0</v>
      </c>
    </row>
    <row r="4317" spans="1:21" x14ac:dyDescent="0.25">
      <c r="A4317" t="s">
        <v>5768</v>
      </c>
      <c r="B4317" t="s">
        <v>5769</v>
      </c>
      <c r="C4317">
        <v>18</v>
      </c>
      <c r="D4317">
        <v>5</v>
      </c>
      <c r="E4317">
        <v>11</v>
      </c>
      <c r="F4317" s="1">
        <v>40681</v>
      </c>
      <c r="G4317" t="s">
        <v>2936</v>
      </c>
      <c r="H4317" t="s">
        <v>61</v>
      </c>
      <c r="I4317" t="s">
        <v>108</v>
      </c>
      <c r="J4317" t="s">
        <v>938</v>
      </c>
      <c r="K4317" t="s">
        <v>36</v>
      </c>
      <c r="L4317" t="s">
        <v>26</v>
      </c>
      <c r="M4317" t="s">
        <v>268</v>
      </c>
      <c r="N4317" t="s">
        <v>28</v>
      </c>
      <c r="O4317" t="s">
        <v>111</v>
      </c>
      <c r="P4317" t="s">
        <v>1642</v>
      </c>
      <c r="Q4317">
        <v>0</v>
      </c>
      <c r="R4317">
        <v>94</v>
      </c>
      <c r="S4317">
        <v>16</v>
      </c>
      <c r="T4317">
        <v>5</v>
      </c>
      <c r="U4317" t="b">
        <v>1</v>
      </c>
    </row>
    <row r="4318" spans="1:21" x14ac:dyDescent="0.25">
      <c r="A4318" t="s">
        <v>5770</v>
      </c>
      <c r="B4318" t="s">
        <v>5769</v>
      </c>
      <c r="C4318">
        <v>18</v>
      </c>
      <c r="D4318">
        <v>5</v>
      </c>
      <c r="E4318">
        <v>11</v>
      </c>
      <c r="F4318" s="1">
        <v>40681</v>
      </c>
      <c r="G4318" t="s">
        <v>125</v>
      </c>
      <c r="H4318" t="s">
        <v>33</v>
      </c>
      <c r="I4318" t="s">
        <v>80</v>
      </c>
      <c r="J4318" t="s">
        <v>80</v>
      </c>
      <c r="K4318" t="s">
        <v>36</v>
      </c>
      <c r="L4318" t="s">
        <v>70</v>
      </c>
      <c r="M4318" t="s">
        <v>38</v>
      </c>
      <c r="N4318" t="s">
        <v>28</v>
      </c>
      <c r="O4318" t="s">
        <v>151</v>
      </c>
      <c r="P4318" t="s">
        <v>2383</v>
      </c>
      <c r="Q4318">
        <v>0</v>
      </c>
      <c r="R4318">
        <v>51</v>
      </c>
      <c r="S4318">
        <v>-1</v>
      </c>
      <c r="T4318">
        <v>3</v>
      </c>
      <c r="U4318" t="b">
        <v>0</v>
      </c>
    </row>
    <row r="4319" spans="1:21" x14ac:dyDescent="0.25">
      <c r="A4319" t="s">
        <v>5771</v>
      </c>
      <c r="B4319" t="s">
        <v>5769</v>
      </c>
      <c r="C4319">
        <v>18</v>
      </c>
      <c r="D4319">
        <v>5</v>
      </c>
      <c r="E4319">
        <v>11</v>
      </c>
      <c r="F4319" s="1">
        <v>40681</v>
      </c>
      <c r="G4319" t="s">
        <v>709</v>
      </c>
      <c r="H4319" t="s">
        <v>320</v>
      </c>
      <c r="I4319" t="s">
        <v>321</v>
      </c>
      <c r="J4319" t="s">
        <v>321</v>
      </c>
      <c r="K4319" t="s">
        <v>36</v>
      </c>
      <c r="L4319" t="s">
        <v>37</v>
      </c>
      <c r="M4319" t="s">
        <v>38</v>
      </c>
      <c r="N4319" t="s">
        <v>71</v>
      </c>
      <c r="O4319" t="s">
        <v>74</v>
      </c>
      <c r="P4319" t="s">
        <v>5611</v>
      </c>
      <c r="Q4319">
        <v>0</v>
      </c>
      <c r="R4319">
        <v>1059</v>
      </c>
      <c r="S4319">
        <v>106</v>
      </c>
      <c r="T4319">
        <v>6</v>
      </c>
      <c r="U4319" t="b">
        <v>0</v>
      </c>
    </row>
    <row r="4320" spans="1:21" x14ac:dyDescent="0.25">
      <c r="A4320" t="s">
        <v>5771</v>
      </c>
      <c r="B4320" t="s">
        <v>5769</v>
      </c>
      <c r="C4320">
        <v>18</v>
      </c>
      <c r="D4320">
        <v>5</v>
      </c>
      <c r="E4320">
        <v>11</v>
      </c>
      <c r="F4320" s="1">
        <v>40681</v>
      </c>
      <c r="G4320" t="s">
        <v>709</v>
      </c>
      <c r="H4320" t="s">
        <v>320</v>
      </c>
      <c r="I4320" t="s">
        <v>321</v>
      </c>
      <c r="J4320" t="s">
        <v>321</v>
      </c>
      <c r="K4320" t="s">
        <v>36</v>
      </c>
      <c r="L4320" t="s">
        <v>37</v>
      </c>
      <c r="M4320" t="s">
        <v>38</v>
      </c>
      <c r="N4320" t="s">
        <v>71</v>
      </c>
      <c r="O4320" t="s">
        <v>295</v>
      </c>
      <c r="P4320" t="s">
        <v>676</v>
      </c>
      <c r="Q4320">
        <v>0</v>
      </c>
      <c r="R4320">
        <v>87</v>
      </c>
      <c r="S4320">
        <v>27</v>
      </c>
      <c r="T4320">
        <v>2</v>
      </c>
      <c r="U4320" t="b">
        <v>0</v>
      </c>
    </row>
    <row r="4321" spans="1:21" x14ac:dyDescent="0.25">
      <c r="A4321" t="s">
        <v>5771</v>
      </c>
      <c r="B4321" t="s">
        <v>5769</v>
      </c>
      <c r="C4321">
        <v>18</v>
      </c>
      <c r="D4321">
        <v>5</v>
      </c>
      <c r="E4321">
        <v>11</v>
      </c>
      <c r="F4321" s="1">
        <v>40681</v>
      </c>
      <c r="G4321" t="s">
        <v>709</v>
      </c>
      <c r="H4321" t="s">
        <v>320</v>
      </c>
      <c r="I4321" t="s">
        <v>321</v>
      </c>
      <c r="J4321" t="s">
        <v>321</v>
      </c>
      <c r="K4321" t="s">
        <v>36</v>
      </c>
      <c r="L4321" t="s">
        <v>37</v>
      </c>
      <c r="M4321" t="s">
        <v>38</v>
      </c>
      <c r="N4321" t="s">
        <v>28</v>
      </c>
      <c r="O4321" t="s">
        <v>54</v>
      </c>
      <c r="P4321" t="s">
        <v>269</v>
      </c>
      <c r="Q4321">
        <v>0</v>
      </c>
      <c r="R4321">
        <v>965</v>
      </c>
      <c r="S4321">
        <v>125</v>
      </c>
      <c r="T4321">
        <v>7</v>
      </c>
      <c r="U4321" t="b">
        <v>1</v>
      </c>
    </row>
    <row r="4322" spans="1:21" x14ac:dyDescent="0.25">
      <c r="A4322" t="s">
        <v>5772</v>
      </c>
      <c r="B4322" t="s">
        <v>5769</v>
      </c>
      <c r="C4322">
        <v>18</v>
      </c>
      <c r="D4322">
        <v>5</v>
      </c>
      <c r="E4322">
        <v>11</v>
      </c>
      <c r="F4322" s="1">
        <v>40681</v>
      </c>
      <c r="G4322" t="s">
        <v>2684</v>
      </c>
      <c r="H4322" t="s">
        <v>44</v>
      </c>
      <c r="I4322" t="s">
        <v>1404</v>
      </c>
      <c r="J4322" t="s">
        <v>5368</v>
      </c>
      <c r="K4322" t="s">
        <v>47</v>
      </c>
      <c r="L4322" t="s">
        <v>37</v>
      </c>
      <c r="M4322" t="s">
        <v>38</v>
      </c>
      <c r="N4322" t="s">
        <v>28</v>
      </c>
      <c r="O4322" t="s">
        <v>54</v>
      </c>
      <c r="P4322" t="s">
        <v>3462</v>
      </c>
      <c r="Q4322">
        <v>0</v>
      </c>
      <c r="R4322">
        <v>43</v>
      </c>
      <c r="S4322">
        <v>-20</v>
      </c>
      <c r="T4322">
        <v>3</v>
      </c>
      <c r="U4322" t="b">
        <v>0</v>
      </c>
    </row>
    <row r="4323" spans="1:21" x14ac:dyDescent="0.25">
      <c r="A4323" t="s">
        <v>5773</v>
      </c>
      <c r="B4323" t="s">
        <v>5774</v>
      </c>
      <c r="C4323">
        <v>18</v>
      </c>
      <c r="D4323">
        <v>5</v>
      </c>
      <c r="E4323">
        <v>12</v>
      </c>
      <c r="F4323" s="1">
        <v>41047</v>
      </c>
      <c r="G4323" t="s">
        <v>3813</v>
      </c>
      <c r="H4323" t="s">
        <v>1260</v>
      </c>
      <c r="I4323" t="s">
        <v>1261</v>
      </c>
      <c r="J4323" t="s">
        <v>2516</v>
      </c>
      <c r="K4323" t="s">
        <v>25</v>
      </c>
      <c r="L4323" t="s">
        <v>70</v>
      </c>
      <c r="M4323" t="s">
        <v>27</v>
      </c>
      <c r="N4323" t="s">
        <v>28</v>
      </c>
      <c r="O4323" t="s">
        <v>54</v>
      </c>
      <c r="P4323" t="s">
        <v>153</v>
      </c>
      <c r="Q4323">
        <v>0</v>
      </c>
      <c r="R4323">
        <v>55</v>
      </c>
      <c r="S4323">
        <v>10</v>
      </c>
      <c r="T4323">
        <v>1</v>
      </c>
      <c r="U4323" t="b">
        <v>0</v>
      </c>
    </row>
    <row r="4324" spans="1:21" x14ac:dyDescent="0.25">
      <c r="A4324" t="s">
        <v>5775</v>
      </c>
      <c r="B4324" t="s">
        <v>5774</v>
      </c>
      <c r="C4324">
        <v>18</v>
      </c>
      <c r="D4324">
        <v>5</v>
      </c>
      <c r="E4324">
        <v>12</v>
      </c>
      <c r="F4324" s="1">
        <v>41047</v>
      </c>
      <c r="G4324" t="s">
        <v>303</v>
      </c>
      <c r="H4324" t="s">
        <v>120</v>
      </c>
      <c r="I4324" t="s">
        <v>1582</v>
      </c>
      <c r="J4324" t="s">
        <v>5776</v>
      </c>
      <c r="K4324" t="s">
        <v>47</v>
      </c>
      <c r="L4324" t="s">
        <v>37</v>
      </c>
      <c r="M4324" t="s">
        <v>268</v>
      </c>
      <c r="N4324" t="s">
        <v>28</v>
      </c>
      <c r="O4324" t="s">
        <v>48</v>
      </c>
      <c r="P4324" t="s">
        <v>583</v>
      </c>
      <c r="Q4324">
        <v>0</v>
      </c>
      <c r="R4324">
        <v>207</v>
      </c>
      <c r="S4324">
        <v>77</v>
      </c>
      <c r="T4324">
        <v>4</v>
      </c>
      <c r="U4324" t="b">
        <v>0</v>
      </c>
    </row>
    <row r="4325" spans="1:21" x14ac:dyDescent="0.25">
      <c r="A4325" t="s">
        <v>5775</v>
      </c>
      <c r="B4325" t="s">
        <v>5774</v>
      </c>
      <c r="C4325">
        <v>18</v>
      </c>
      <c r="D4325">
        <v>5</v>
      </c>
      <c r="E4325">
        <v>12</v>
      </c>
      <c r="F4325" s="1">
        <v>41047</v>
      </c>
      <c r="G4325" t="s">
        <v>303</v>
      </c>
      <c r="H4325" t="s">
        <v>120</v>
      </c>
      <c r="I4325" t="s">
        <v>1582</v>
      </c>
      <c r="J4325" t="s">
        <v>5776</v>
      </c>
      <c r="K4325" t="s">
        <v>47</v>
      </c>
      <c r="L4325" t="s">
        <v>37</v>
      </c>
      <c r="M4325" t="s">
        <v>268</v>
      </c>
      <c r="N4325" t="s">
        <v>28</v>
      </c>
      <c r="O4325" t="s">
        <v>183</v>
      </c>
      <c r="P4325" t="s">
        <v>5777</v>
      </c>
      <c r="Q4325">
        <v>0</v>
      </c>
      <c r="R4325">
        <v>110</v>
      </c>
      <c r="S4325">
        <v>16</v>
      </c>
      <c r="T4325">
        <v>3</v>
      </c>
      <c r="U4325" t="b">
        <v>1</v>
      </c>
    </row>
    <row r="4326" spans="1:21" x14ac:dyDescent="0.25">
      <c r="A4326" t="s">
        <v>5778</v>
      </c>
      <c r="B4326" t="s">
        <v>5774</v>
      </c>
      <c r="C4326">
        <v>18</v>
      </c>
      <c r="D4326">
        <v>5</v>
      </c>
      <c r="E4326">
        <v>12</v>
      </c>
      <c r="F4326" s="1">
        <v>41047</v>
      </c>
      <c r="G4326" t="s">
        <v>2799</v>
      </c>
      <c r="H4326" t="s">
        <v>120</v>
      </c>
      <c r="I4326" t="s">
        <v>778</v>
      </c>
      <c r="J4326" t="s">
        <v>778</v>
      </c>
      <c r="K4326" t="s">
        <v>47</v>
      </c>
      <c r="L4326" t="s">
        <v>37</v>
      </c>
      <c r="M4326" t="s">
        <v>38</v>
      </c>
      <c r="N4326" t="s">
        <v>71</v>
      </c>
      <c r="O4326" t="s">
        <v>74</v>
      </c>
      <c r="P4326" t="s">
        <v>4912</v>
      </c>
      <c r="Q4326">
        <v>0</v>
      </c>
      <c r="R4326">
        <v>728</v>
      </c>
      <c r="S4326">
        <v>-82</v>
      </c>
      <c r="T4326">
        <v>2</v>
      </c>
      <c r="U4326" t="b">
        <v>1</v>
      </c>
    </row>
    <row r="4327" spans="1:21" x14ac:dyDescent="0.25">
      <c r="A4327" t="s">
        <v>5778</v>
      </c>
      <c r="B4327" t="s">
        <v>5774</v>
      </c>
      <c r="C4327">
        <v>18</v>
      </c>
      <c r="D4327">
        <v>5</v>
      </c>
      <c r="E4327">
        <v>12</v>
      </c>
      <c r="F4327" s="1">
        <v>41047</v>
      </c>
      <c r="G4327" t="s">
        <v>2799</v>
      </c>
      <c r="H4327" t="s">
        <v>120</v>
      </c>
      <c r="I4327" t="s">
        <v>778</v>
      </c>
      <c r="J4327" t="s">
        <v>778</v>
      </c>
      <c r="K4327" t="s">
        <v>47</v>
      </c>
      <c r="L4327" t="s">
        <v>37</v>
      </c>
      <c r="M4327" t="s">
        <v>38</v>
      </c>
      <c r="N4327" t="s">
        <v>28</v>
      </c>
      <c r="O4327" t="s">
        <v>90</v>
      </c>
      <c r="P4327" t="s">
        <v>4230</v>
      </c>
      <c r="Q4327">
        <v>0</v>
      </c>
      <c r="R4327">
        <v>297</v>
      </c>
      <c r="S4327">
        <v>104</v>
      </c>
      <c r="T4327">
        <v>3</v>
      </c>
      <c r="U4327" t="b">
        <v>0</v>
      </c>
    </row>
    <row r="4328" spans="1:21" x14ac:dyDescent="0.25">
      <c r="A4328" t="s">
        <v>5779</v>
      </c>
      <c r="B4328" t="s">
        <v>5780</v>
      </c>
      <c r="C4328">
        <v>18</v>
      </c>
      <c r="D4328">
        <v>5</v>
      </c>
      <c r="E4328">
        <v>13</v>
      </c>
      <c r="F4328" s="1">
        <v>41412</v>
      </c>
      <c r="G4328" t="s">
        <v>788</v>
      </c>
      <c r="H4328" t="s">
        <v>215</v>
      </c>
      <c r="I4328" t="s">
        <v>4517</v>
      </c>
      <c r="J4328" t="s">
        <v>4517</v>
      </c>
      <c r="K4328" t="s">
        <v>36</v>
      </c>
      <c r="L4328" t="s">
        <v>26</v>
      </c>
      <c r="M4328" t="s">
        <v>38</v>
      </c>
      <c r="N4328" t="s">
        <v>56</v>
      </c>
      <c r="O4328" t="s">
        <v>81</v>
      </c>
      <c r="P4328" t="s">
        <v>5781</v>
      </c>
      <c r="Q4328">
        <v>0</v>
      </c>
      <c r="R4328">
        <v>250</v>
      </c>
      <c r="S4328">
        <v>120</v>
      </c>
      <c r="T4328">
        <v>3</v>
      </c>
      <c r="U4328" t="b">
        <v>0</v>
      </c>
    </row>
    <row r="4329" spans="1:21" x14ac:dyDescent="0.25">
      <c r="A4329" t="s">
        <v>5782</v>
      </c>
      <c r="B4329" t="s">
        <v>5780</v>
      </c>
      <c r="C4329">
        <v>18</v>
      </c>
      <c r="D4329">
        <v>5</v>
      </c>
      <c r="E4329">
        <v>13</v>
      </c>
      <c r="F4329" s="1">
        <v>41412</v>
      </c>
      <c r="G4329" t="s">
        <v>5089</v>
      </c>
      <c r="H4329" t="s">
        <v>44</v>
      </c>
      <c r="I4329" t="s">
        <v>178</v>
      </c>
      <c r="J4329" t="s">
        <v>179</v>
      </c>
      <c r="K4329" t="s">
        <v>47</v>
      </c>
      <c r="L4329" t="s">
        <v>37</v>
      </c>
      <c r="M4329" t="s">
        <v>38</v>
      </c>
      <c r="N4329" t="s">
        <v>28</v>
      </c>
      <c r="O4329" t="s">
        <v>54</v>
      </c>
      <c r="P4329" t="s">
        <v>487</v>
      </c>
      <c r="Q4329">
        <v>0</v>
      </c>
      <c r="R4329">
        <v>20</v>
      </c>
      <c r="S4329">
        <v>2</v>
      </c>
      <c r="T4329">
        <v>2</v>
      </c>
      <c r="U4329" t="b">
        <v>0</v>
      </c>
    </row>
    <row r="4330" spans="1:21" x14ac:dyDescent="0.25">
      <c r="A4330" t="s">
        <v>5783</v>
      </c>
      <c r="B4330" t="s">
        <v>5780</v>
      </c>
      <c r="C4330">
        <v>18</v>
      </c>
      <c r="D4330">
        <v>5</v>
      </c>
      <c r="E4330">
        <v>13</v>
      </c>
      <c r="F4330" s="1">
        <v>41412</v>
      </c>
      <c r="G4330" t="s">
        <v>3518</v>
      </c>
      <c r="H4330" t="s">
        <v>67</v>
      </c>
      <c r="I4330" t="s">
        <v>68</v>
      </c>
      <c r="J4330" t="s">
        <v>4040</v>
      </c>
      <c r="K4330" t="s">
        <v>25</v>
      </c>
      <c r="L4330" t="s">
        <v>37</v>
      </c>
      <c r="M4330" t="s">
        <v>27</v>
      </c>
      <c r="N4330" t="s">
        <v>28</v>
      </c>
      <c r="O4330" t="s">
        <v>39</v>
      </c>
      <c r="P4330" t="s">
        <v>1135</v>
      </c>
      <c r="Q4330">
        <v>0</v>
      </c>
      <c r="R4330">
        <v>34</v>
      </c>
      <c r="S4330">
        <v>12</v>
      </c>
      <c r="T4330">
        <v>3</v>
      </c>
      <c r="U4330" t="b">
        <v>0</v>
      </c>
    </row>
    <row r="4331" spans="1:21" x14ac:dyDescent="0.25">
      <c r="A4331" t="s">
        <v>5784</v>
      </c>
      <c r="B4331" t="s">
        <v>5780</v>
      </c>
      <c r="C4331">
        <v>18</v>
      </c>
      <c r="D4331">
        <v>5</v>
      </c>
      <c r="E4331">
        <v>13</v>
      </c>
      <c r="F4331" s="1">
        <v>41412</v>
      </c>
      <c r="G4331" t="s">
        <v>1940</v>
      </c>
      <c r="H4331" t="s">
        <v>161</v>
      </c>
      <c r="I4331" t="s">
        <v>422</v>
      </c>
      <c r="J4331" t="s">
        <v>422</v>
      </c>
      <c r="K4331" t="s">
        <v>25</v>
      </c>
      <c r="L4331" t="s">
        <v>37</v>
      </c>
      <c r="M4331" t="s">
        <v>98</v>
      </c>
      <c r="N4331" t="s">
        <v>28</v>
      </c>
      <c r="O4331" t="s">
        <v>48</v>
      </c>
      <c r="P4331" t="s">
        <v>2505</v>
      </c>
      <c r="Q4331">
        <v>0</v>
      </c>
      <c r="R4331">
        <v>207</v>
      </c>
      <c r="S4331">
        <v>35</v>
      </c>
      <c r="T4331">
        <v>4</v>
      </c>
      <c r="U4331" t="b">
        <v>0</v>
      </c>
    </row>
    <row r="4332" spans="1:21" x14ac:dyDescent="0.25">
      <c r="A4332" t="s">
        <v>5784</v>
      </c>
      <c r="B4332" t="s">
        <v>5780</v>
      </c>
      <c r="C4332">
        <v>18</v>
      </c>
      <c r="D4332">
        <v>5</v>
      </c>
      <c r="E4332">
        <v>13</v>
      </c>
      <c r="F4332" s="1">
        <v>41412</v>
      </c>
      <c r="G4332" t="s">
        <v>1940</v>
      </c>
      <c r="H4332" t="s">
        <v>161</v>
      </c>
      <c r="I4332" t="s">
        <v>422</v>
      </c>
      <c r="J4332" t="s">
        <v>422</v>
      </c>
      <c r="K4332" t="s">
        <v>25</v>
      </c>
      <c r="L4332" t="s">
        <v>37</v>
      </c>
      <c r="M4332" t="s">
        <v>98</v>
      </c>
      <c r="N4332" t="s">
        <v>28</v>
      </c>
      <c r="O4332" t="s">
        <v>39</v>
      </c>
      <c r="P4332" t="s">
        <v>2638</v>
      </c>
      <c r="Q4332">
        <v>0</v>
      </c>
      <c r="R4332">
        <v>241</v>
      </c>
      <c r="S4332">
        <v>46</v>
      </c>
      <c r="T4332">
        <v>8</v>
      </c>
      <c r="U4332" t="b">
        <v>0</v>
      </c>
    </row>
    <row r="4333" spans="1:21" x14ac:dyDescent="0.25">
      <c r="A4333" t="s">
        <v>5784</v>
      </c>
      <c r="B4333" t="s">
        <v>5780</v>
      </c>
      <c r="C4333">
        <v>18</v>
      </c>
      <c r="D4333">
        <v>5</v>
      </c>
      <c r="E4333">
        <v>13</v>
      </c>
      <c r="F4333" s="1">
        <v>41412</v>
      </c>
      <c r="G4333" t="s">
        <v>1940</v>
      </c>
      <c r="H4333" t="s">
        <v>161</v>
      </c>
      <c r="I4333" t="s">
        <v>422</v>
      </c>
      <c r="J4333" t="s">
        <v>422</v>
      </c>
      <c r="K4333" t="s">
        <v>25</v>
      </c>
      <c r="L4333" t="s">
        <v>37</v>
      </c>
      <c r="M4333" t="s">
        <v>98</v>
      </c>
      <c r="N4333" t="s">
        <v>56</v>
      </c>
      <c r="O4333" t="s">
        <v>81</v>
      </c>
      <c r="P4333" t="s">
        <v>5785</v>
      </c>
      <c r="Q4333">
        <v>0</v>
      </c>
      <c r="R4333">
        <v>114</v>
      </c>
      <c r="S4333">
        <v>21</v>
      </c>
      <c r="T4333">
        <v>4</v>
      </c>
      <c r="U4333" t="b">
        <v>0</v>
      </c>
    </row>
    <row r="4334" spans="1:21" x14ac:dyDescent="0.25">
      <c r="A4334" t="s">
        <v>5786</v>
      </c>
      <c r="B4334" t="s">
        <v>5787</v>
      </c>
      <c r="C4334">
        <v>19</v>
      </c>
      <c r="D4334">
        <v>5</v>
      </c>
      <c r="E4334">
        <v>11</v>
      </c>
      <c r="F4334" s="1">
        <v>40682</v>
      </c>
      <c r="G4334" t="s">
        <v>3923</v>
      </c>
      <c r="H4334" t="s">
        <v>120</v>
      </c>
      <c r="I4334" t="s">
        <v>1469</v>
      </c>
      <c r="J4334" t="s">
        <v>3041</v>
      </c>
      <c r="K4334" t="s">
        <v>47</v>
      </c>
      <c r="L4334" t="s">
        <v>70</v>
      </c>
      <c r="M4334" t="s">
        <v>38</v>
      </c>
      <c r="N4334" t="s">
        <v>28</v>
      </c>
      <c r="O4334" t="s">
        <v>48</v>
      </c>
      <c r="P4334" t="s">
        <v>1359</v>
      </c>
      <c r="Q4334">
        <v>0</v>
      </c>
      <c r="R4334">
        <v>457</v>
      </c>
      <c r="S4334">
        <v>59</v>
      </c>
      <c r="T4334">
        <v>9</v>
      </c>
      <c r="U4334" t="b">
        <v>1</v>
      </c>
    </row>
    <row r="4335" spans="1:21" x14ac:dyDescent="0.25">
      <c r="A4335" t="s">
        <v>5786</v>
      </c>
      <c r="B4335" t="s">
        <v>5787</v>
      </c>
      <c r="C4335">
        <v>19</v>
      </c>
      <c r="D4335">
        <v>5</v>
      </c>
      <c r="E4335">
        <v>11</v>
      </c>
      <c r="F4335" s="1">
        <v>40682</v>
      </c>
      <c r="G4335" t="s">
        <v>3923</v>
      </c>
      <c r="H4335" t="s">
        <v>120</v>
      </c>
      <c r="I4335" t="s">
        <v>1469</v>
      </c>
      <c r="J4335" t="s">
        <v>3041</v>
      </c>
      <c r="K4335" t="s">
        <v>47</v>
      </c>
      <c r="L4335" t="s">
        <v>70</v>
      </c>
      <c r="M4335" t="s">
        <v>38</v>
      </c>
      <c r="N4335" t="s">
        <v>28</v>
      </c>
      <c r="O4335" t="s">
        <v>29</v>
      </c>
      <c r="P4335" t="s">
        <v>3931</v>
      </c>
      <c r="Q4335">
        <v>0</v>
      </c>
      <c r="R4335">
        <v>238</v>
      </c>
      <c r="S4335">
        <v>86</v>
      </c>
      <c r="T4335">
        <v>8</v>
      </c>
      <c r="U4335" t="b">
        <v>0</v>
      </c>
    </row>
    <row r="4336" spans="1:21" x14ac:dyDescent="0.25">
      <c r="A4336" t="s">
        <v>5786</v>
      </c>
      <c r="B4336" t="s">
        <v>5787</v>
      </c>
      <c r="C4336">
        <v>19</v>
      </c>
      <c r="D4336">
        <v>5</v>
      </c>
      <c r="E4336">
        <v>11</v>
      </c>
      <c r="F4336" s="1">
        <v>40682</v>
      </c>
      <c r="G4336" t="s">
        <v>3923</v>
      </c>
      <c r="H4336" t="s">
        <v>120</v>
      </c>
      <c r="I4336" t="s">
        <v>1469</v>
      </c>
      <c r="J4336" t="s">
        <v>3041</v>
      </c>
      <c r="K4336" t="s">
        <v>47</v>
      </c>
      <c r="L4336" t="s">
        <v>70</v>
      </c>
      <c r="M4336" t="s">
        <v>38</v>
      </c>
      <c r="N4336" t="s">
        <v>28</v>
      </c>
      <c r="O4336" t="s">
        <v>29</v>
      </c>
      <c r="P4336" t="s">
        <v>5788</v>
      </c>
      <c r="Q4336">
        <v>0</v>
      </c>
      <c r="R4336">
        <v>15</v>
      </c>
      <c r="S4336">
        <v>0</v>
      </c>
      <c r="T4336">
        <v>1</v>
      </c>
      <c r="U4336" t="b">
        <v>0</v>
      </c>
    </row>
    <row r="4337" spans="1:21" x14ac:dyDescent="0.25">
      <c r="A4337" t="s">
        <v>5789</v>
      </c>
      <c r="B4337" t="s">
        <v>5787</v>
      </c>
      <c r="C4337">
        <v>19</v>
      </c>
      <c r="D4337">
        <v>5</v>
      </c>
      <c r="E4337">
        <v>11</v>
      </c>
      <c r="F4337" s="1">
        <v>40682</v>
      </c>
      <c r="G4337" t="s">
        <v>1414</v>
      </c>
      <c r="H4337" t="s">
        <v>61</v>
      </c>
      <c r="I4337" t="s">
        <v>1357</v>
      </c>
      <c r="J4337" t="s">
        <v>5790</v>
      </c>
      <c r="K4337" t="s">
        <v>36</v>
      </c>
      <c r="L4337" t="s">
        <v>26</v>
      </c>
      <c r="M4337" t="s">
        <v>27</v>
      </c>
      <c r="N4337" t="s">
        <v>28</v>
      </c>
      <c r="O4337" t="s">
        <v>183</v>
      </c>
      <c r="P4337" t="s">
        <v>651</v>
      </c>
      <c r="Q4337">
        <v>0</v>
      </c>
      <c r="R4337">
        <v>139</v>
      </c>
      <c r="S4337">
        <v>0</v>
      </c>
      <c r="T4337">
        <v>4</v>
      </c>
      <c r="U4337" t="b">
        <v>0</v>
      </c>
    </row>
    <row r="4338" spans="1:21" x14ac:dyDescent="0.25">
      <c r="A4338" t="s">
        <v>5791</v>
      </c>
      <c r="B4338" t="s">
        <v>5792</v>
      </c>
      <c r="C4338">
        <v>19</v>
      </c>
      <c r="D4338">
        <v>5</v>
      </c>
      <c r="E4338">
        <v>14</v>
      </c>
      <c r="F4338" s="1">
        <v>41778</v>
      </c>
      <c r="G4338" t="s">
        <v>2390</v>
      </c>
      <c r="H4338" t="s">
        <v>61</v>
      </c>
      <c r="I4338" t="s">
        <v>326</v>
      </c>
      <c r="J4338" t="s">
        <v>5793</v>
      </c>
      <c r="K4338" t="s">
        <v>36</v>
      </c>
      <c r="L4338" t="s">
        <v>37</v>
      </c>
      <c r="M4338" t="s">
        <v>98</v>
      </c>
      <c r="N4338" t="s">
        <v>28</v>
      </c>
      <c r="O4338" t="s">
        <v>48</v>
      </c>
      <c r="P4338" t="s">
        <v>1392</v>
      </c>
      <c r="Q4338">
        <v>0</v>
      </c>
      <c r="R4338">
        <v>32</v>
      </c>
      <c r="S4338">
        <v>12</v>
      </c>
      <c r="T4338">
        <v>2</v>
      </c>
      <c r="U4338" t="b">
        <v>1</v>
      </c>
    </row>
    <row r="4339" spans="1:21" x14ac:dyDescent="0.25">
      <c r="A4339" t="s">
        <v>5791</v>
      </c>
      <c r="B4339" t="s">
        <v>5792</v>
      </c>
      <c r="C4339">
        <v>19</v>
      </c>
      <c r="D4339">
        <v>5</v>
      </c>
      <c r="E4339">
        <v>14</v>
      </c>
      <c r="F4339" s="1">
        <v>41778</v>
      </c>
      <c r="G4339" t="s">
        <v>2390</v>
      </c>
      <c r="H4339" t="s">
        <v>61</v>
      </c>
      <c r="I4339" t="s">
        <v>326</v>
      </c>
      <c r="J4339" t="s">
        <v>5793</v>
      </c>
      <c r="K4339" t="s">
        <v>36</v>
      </c>
      <c r="L4339" t="s">
        <v>37</v>
      </c>
      <c r="M4339" t="s">
        <v>98</v>
      </c>
      <c r="N4339" t="s">
        <v>28</v>
      </c>
      <c r="O4339" t="s">
        <v>54</v>
      </c>
      <c r="P4339" t="s">
        <v>181</v>
      </c>
      <c r="Q4339">
        <v>0</v>
      </c>
      <c r="R4339">
        <v>230</v>
      </c>
      <c r="S4339">
        <v>20</v>
      </c>
      <c r="T4339">
        <v>2</v>
      </c>
      <c r="U4339" t="b">
        <v>0</v>
      </c>
    </row>
    <row r="4340" spans="1:21" x14ac:dyDescent="0.25">
      <c r="A4340" t="s">
        <v>5791</v>
      </c>
      <c r="B4340" t="s">
        <v>5792</v>
      </c>
      <c r="C4340">
        <v>19</v>
      </c>
      <c r="D4340">
        <v>5</v>
      </c>
      <c r="E4340">
        <v>14</v>
      </c>
      <c r="F4340" s="1">
        <v>41778</v>
      </c>
      <c r="G4340" t="s">
        <v>2390</v>
      </c>
      <c r="H4340" t="s">
        <v>61</v>
      </c>
      <c r="I4340" t="s">
        <v>326</v>
      </c>
      <c r="J4340" t="s">
        <v>5793</v>
      </c>
      <c r="K4340" t="s">
        <v>36</v>
      </c>
      <c r="L4340" t="s">
        <v>37</v>
      </c>
      <c r="M4340" t="s">
        <v>98</v>
      </c>
      <c r="N4340" t="s">
        <v>28</v>
      </c>
      <c r="O4340" t="s">
        <v>54</v>
      </c>
      <c r="P4340" t="s">
        <v>269</v>
      </c>
      <c r="Q4340">
        <v>0</v>
      </c>
      <c r="R4340">
        <v>744</v>
      </c>
      <c r="S4340">
        <v>25</v>
      </c>
      <c r="T4340">
        <v>6</v>
      </c>
      <c r="U4340" t="b">
        <v>0</v>
      </c>
    </row>
    <row r="4341" spans="1:21" x14ac:dyDescent="0.25">
      <c r="A4341" t="s">
        <v>5794</v>
      </c>
      <c r="B4341" t="s">
        <v>5792</v>
      </c>
      <c r="C4341">
        <v>19</v>
      </c>
      <c r="D4341">
        <v>5</v>
      </c>
      <c r="E4341">
        <v>14</v>
      </c>
      <c r="F4341" s="1">
        <v>41778</v>
      </c>
      <c r="G4341" t="s">
        <v>3303</v>
      </c>
      <c r="H4341" t="s">
        <v>161</v>
      </c>
      <c r="I4341" t="s">
        <v>422</v>
      </c>
      <c r="J4341" t="s">
        <v>422</v>
      </c>
      <c r="K4341" t="s">
        <v>25</v>
      </c>
      <c r="L4341" t="s">
        <v>26</v>
      </c>
      <c r="M4341" t="s">
        <v>27</v>
      </c>
      <c r="N4341" t="s">
        <v>28</v>
      </c>
      <c r="O4341" t="s">
        <v>48</v>
      </c>
      <c r="P4341" t="s">
        <v>1410</v>
      </c>
      <c r="Q4341">
        <v>0</v>
      </c>
      <c r="R4341">
        <v>199</v>
      </c>
      <c r="S4341">
        <v>48</v>
      </c>
      <c r="T4341">
        <v>4</v>
      </c>
      <c r="U4341" t="b">
        <v>1</v>
      </c>
    </row>
    <row r="4342" spans="1:21" x14ac:dyDescent="0.25">
      <c r="A4342" t="s">
        <v>5794</v>
      </c>
      <c r="B4342" t="s">
        <v>5792</v>
      </c>
      <c r="C4342">
        <v>19</v>
      </c>
      <c r="D4342">
        <v>5</v>
      </c>
      <c r="E4342">
        <v>14</v>
      </c>
      <c r="F4342" s="1">
        <v>41778</v>
      </c>
      <c r="G4342" t="s">
        <v>3303</v>
      </c>
      <c r="H4342" t="s">
        <v>161</v>
      </c>
      <c r="I4342" t="s">
        <v>422</v>
      </c>
      <c r="J4342" t="s">
        <v>422</v>
      </c>
      <c r="K4342" t="s">
        <v>25</v>
      </c>
      <c r="L4342" t="s">
        <v>26</v>
      </c>
      <c r="M4342" t="s">
        <v>27</v>
      </c>
      <c r="N4342" t="s">
        <v>28</v>
      </c>
      <c r="O4342" t="s">
        <v>48</v>
      </c>
      <c r="P4342" t="s">
        <v>3694</v>
      </c>
      <c r="Q4342">
        <v>0</v>
      </c>
      <c r="R4342">
        <v>149</v>
      </c>
      <c r="S4342">
        <v>48</v>
      </c>
      <c r="T4342">
        <v>6</v>
      </c>
      <c r="U4342" t="b">
        <v>1</v>
      </c>
    </row>
    <row r="4343" spans="1:21" x14ac:dyDescent="0.25">
      <c r="A4343" t="s">
        <v>5794</v>
      </c>
      <c r="B4343" t="s">
        <v>5792</v>
      </c>
      <c r="C4343">
        <v>19</v>
      </c>
      <c r="D4343">
        <v>5</v>
      </c>
      <c r="E4343">
        <v>14</v>
      </c>
      <c r="F4343" s="1">
        <v>41778</v>
      </c>
      <c r="G4343" t="s">
        <v>3303</v>
      </c>
      <c r="H4343" t="s">
        <v>161</v>
      </c>
      <c r="I4343" t="s">
        <v>422</v>
      </c>
      <c r="J4343" t="s">
        <v>422</v>
      </c>
      <c r="K4343" t="s">
        <v>25</v>
      </c>
      <c r="L4343" t="s">
        <v>26</v>
      </c>
      <c r="M4343" t="s">
        <v>27</v>
      </c>
      <c r="N4343" t="s">
        <v>28</v>
      </c>
      <c r="O4343" t="s">
        <v>39</v>
      </c>
      <c r="P4343" t="s">
        <v>3319</v>
      </c>
      <c r="Q4343">
        <v>0</v>
      </c>
      <c r="R4343">
        <v>436</v>
      </c>
      <c r="S4343">
        <v>131</v>
      </c>
      <c r="T4343">
        <v>9</v>
      </c>
      <c r="U4343" t="b">
        <v>0</v>
      </c>
    </row>
    <row r="4344" spans="1:21" x14ac:dyDescent="0.25">
      <c r="A4344" t="s">
        <v>5795</v>
      </c>
      <c r="B4344" t="s">
        <v>5796</v>
      </c>
      <c r="C4344">
        <v>20</v>
      </c>
      <c r="D4344">
        <v>5</v>
      </c>
      <c r="E4344">
        <v>14</v>
      </c>
      <c r="F4344" s="1">
        <v>41779</v>
      </c>
      <c r="G4344" t="s">
        <v>567</v>
      </c>
      <c r="H4344" t="s">
        <v>61</v>
      </c>
      <c r="I4344" t="s">
        <v>108</v>
      </c>
      <c r="J4344" t="s">
        <v>3981</v>
      </c>
      <c r="K4344" t="s">
        <v>36</v>
      </c>
      <c r="L4344" t="s">
        <v>37</v>
      </c>
      <c r="M4344" t="s">
        <v>98</v>
      </c>
      <c r="N4344" t="s">
        <v>71</v>
      </c>
      <c r="O4344" t="s">
        <v>74</v>
      </c>
      <c r="P4344" t="s">
        <v>1542</v>
      </c>
      <c r="Q4344">
        <v>0</v>
      </c>
      <c r="R4344">
        <v>828</v>
      </c>
      <c r="S4344">
        <v>230</v>
      </c>
      <c r="T4344">
        <v>2</v>
      </c>
      <c r="U4344" t="b">
        <v>1</v>
      </c>
    </row>
    <row r="4345" spans="1:21" x14ac:dyDescent="0.25">
      <c r="A4345" t="s">
        <v>5795</v>
      </c>
      <c r="B4345" t="s">
        <v>5796</v>
      </c>
      <c r="C4345">
        <v>20</v>
      </c>
      <c r="D4345">
        <v>5</v>
      </c>
      <c r="E4345">
        <v>14</v>
      </c>
      <c r="F4345" s="1">
        <v>41779</v>
      </c>
      <c r="G4345" t="s">
        <v>567</v>
      </c>
      <c r="H4345" t="s">
        <v>61</v>
      </c>
      <c r="I4345" t="s">
        <v>108</v>
      </c>
      <c r="J4345" t="s">
        <v>3981</v>
      </c>
      <c r="K4345" t="s">
        <v>36</v>
      </c>
      <c r="L4345" t="s">
        <v>37</v>
      </c>
      <c r="M4345" t="s">
        <v>98</v>
      </c>
      <c r="N4345" t="s">
        <v>28</v>
      </c>
      <c r="O4345" t="s">
        <v>29</v>
      </c>
      <c r="P4345" t="s">
        <v>5111</v>
      </c>
      <c r="Q4345">
        <v>0</v>
      </c>
      <c r="R4345">
        <v>34</v>
      </c>
      <c r="S4345">
        <v>10</v>
      </c>
      <c r="T4345">
        <v>2</v>
      </c>
      <c r="U4345" t="b">
        <v>0</v>
      </c>
    </row>
    <row r="4346" spans="1:21" x14ac:dyDescent="0.25">
      <c r="A4346" t="s">
        <v>5795</v>
      </c>
      <c r="B4346" t="s">
        <v>5796</v>
      </c>
      <c r="C4346">
        <v>20</v>
      </c>
      <c r="D4346">
        <v>5</v>
      </c>
      <c r="E4346">
        <v>14</v>
      </c>
      <c r="F4346" s="1">
        <v>41779</v>
      </c>
      <c r="G4346" t="s">
        <v>567</v>
      </c>
      <c r="H4346" t="s">
        <v>61</v>
      </c>
      <c r="I4346" t="s">
        <v>108</v>
      </c>
      <c r="J4346" t="s">
        <v>3981</v>
      </c>
      <c r="K4346" t="s">
        <v>36</v>
      </c>
      <c r="L4346" t="s">
        <v>37</v>
      </c>
      <c r="M4346" t="s">
        <v>98</v>
      </c>
      <c r="N4346" t="s">
        <v>28</v>
      </c>
      <c r="O4346" t="s">
        <v>183</v>
      </c>
      <c r="P4346" t="s">
        <v>2119</v>
      </c>
      <c r="Q4346">
        <v>0</v>
      </c>
      <c r="R4346">
        <v>72</v>
      </c>
      <c r="S4346">
        <v>16</v>
      </c>
      <c r="T4346">
        <v>2</v>
      </c>
      <c r="U4346" t="b">
        <v>0</v>
      </c>
    </row>
    <row r="4347" spans="1:21" x14ac:dyDescent="0.25">
      <c r="A4347" t="s">
        <v>5795</v>
      </c>
      <c r="B4347" t="s">
        <v>5796</v>
      </c>
      <c r="C4347">
        <v>20</v>
      </c>
      <c r="D4347">
        <v>5</v>
      </c>
      <c r="E4347">
        <v>14</v>
      </c>
      <c r="F4347" s="1">
        <v>41779</v>
      </c>
      <c r="G4347" t="s">
        <v>567</v>
      </c>
      <c r="H4347" t="s">
        <v>61</v>
      </c>
      <c r="I4347" t="s">
        <v>108</v>
      </c>
      <c r="J4347" t="s">
        <v>3981</v>
      </c>
      <c r="K4347" t="s">
        <v>36</v>
      </c>
      <c r="L4347" t="s">
        <v>37</v>
      </c>
      <c r="M4347" t="s">
        <v>98</v>
      </c>
      <c r="N4347" t="s">
        <v>56</v>
      </c>
      <c r="O4347" t="s">
        <v>81</v>
      </c>
      <c r="P4347" t="s">
        <v>5797</v>
      </c>
      <c r="Q4347">
        <v>0</v>
      </c>
      <c r="R4347">
        <v>489</v>
      </c>
      <c r="S4347">
        <v>142</v>
      </c>
      <c r="T4347">
        <v>6</v>
      </c>
      <c r="U4347" t="b">
        <v>1</v>
      </c>
    </row>
    <row r="4348" spans="1:21" x14ac:dyDescent="0.25">
      <c r="A4348" t="s">
        <v>5795</v>
      </c>
      <c r="B4348" t="s">
        <v>5796</v>
      </c>
      <c r="C4348">
        <v>20</v>
      </c>
      <c r="D4348">
        <v>5</v>
      </c>
      <c r="E4348">
        <v>14</v>
      </c>
      <c r="F4348" s="1">
        <v>41779</v>
      </c>
      <c r="G4348" t="s">
        <v>567</v>
      </c>
      <c r="H4348" t="s">
        <v>61</v>
      </c>
      <c r="I4348" t="s">
        <v>108</v>
      </c>
      <c r="J4348" t="s">
        <v>3981</v>
      </c>
      <c r="K4348" t="s">
        <v>36</v>
      </c>
      <c r="L4348" t="s">
        <v>37</v>
      </c>
      <c r="M4348" t="s">
        <v>98</v>
      </c>
      <c r="N4348" t="s">
        <v>56</v>
      </c>
      <c r="O4348" t="s">
        <v>185</v>
      </c>
      <c r="P4348" t="s">
        <v>5798</v>
      </c>
      <c r="Q4348">
        <v>0</v>
      </c>
      <c r="R4348">
        <v>379</v>
      </c>
      <c r="S4348">
        <v>-13</v>
      </c>
      <c r="T4348">
        <v>3</v>
      </c>
      <c r="U4348" t="b">
        <v>1</v>
      </c>
    </row>
    <row r="4349" spans="1:21" x14ac:dyDescent="0.25">
      <c r="A4349" t="s">
        <v>5799</v>
      </c>
      <c r="B4349" t="s">
        <v>5796</v>
      </c>
      <c r="C4349">
        <v>20</v>
      </c>
      <c r="D4349">
        <v>5</v>
      </c>
      <c r="E4349">
        <v>14</v>
      </c>
      <c r="F4349" s="1">
        <v>41779</v>
      </c>
      <c r="G4349" t="s">
        <v>60</v>
      </c>
      <c r="H4349" t="s">
        <v>33</v>
      </c>
      <c r="I4349" t="s">
        <v>80</v>
      </c>
      <c r="J4349" t="s">
        <v>80</v>
      </c>
      <c r="K4349" t="s">
        <v>36</v>
      </c>
      <c r="L4349" t="s">
        <v>37</v>
      </c>
      <c r="M4349" t="s">
        <v>38</v>
      </c>
      <c r="N4349" t="s">
        <v>28</v>
      </c>
      <c r="O4349" t="s">
        <v>227</v>
      </c>
      <c r="P4349" t="s">
        <v>5800</v>
      </c>
      <c r="Q4349">
        <v>0</v>
      </c>
      <c r="R4349">
        <v>30</v>
      </c>
      <c r="S4349">
        <v>-1</v>
      </c>
      <c r="T4349">
        <v>3</v>
      </c>
      <c r="U4349" t="b">
        <v>1</v>
      </c>
    </row>
    <row r="4350" spans="1:21" x14ac:dyDescent="0.25">
      <c r="A4350" t="s">
        <v>5801</v>
      </c>
      <c r="B4350" t="s">
        <v>5802</v>
      </c>
      <c r="C4350">
        <v>21</v>
      </c>
      <c r="D4350">
        <v>5</v>
      </c>
      <c r="E4350">
        <v>11</v>
      </c>
      <c r="F4350" s="1">
        <v>40684</v>
      </c>
      <c r="G4350" t="s">
        <v>485</v>
      </c>
      <c r="H4350" t="s">
        <v>44</v>
      </c>
      <c r="I4350" t="s">
        <v>85</v>
      </c>
      <c r="J4350" t="s">
        <v>86</v>
      </c>
      <c r="K4350" t="s">
        <v>47</v>
      </c>
      <c r="L4350" t="s">
        <v>70</v>
      </c>
      <c r="M4350" t="s">
        <v>38</v>
      </c>
      <c r="N4350" t="s">
        <v>28</v>
      </c>
      <c r="O4350" t="s">
        <v>39</v>
      </c>
      <c r="P4350" t="s">
        <v>3341</v>
      </c>
      <c r="Q4350">
        <v>0</v>
      </c>
      <c r="R4350">
        <v>24</v>
      </c>
      <c r="S4350">
        <v>1</v>
      </c>
      <c r="T4350">
        <v>4</v>
      </c>
      <c r="U4350" t="b">
        <v>0</v>
      </c>
    </row>
    <row r="4351" spans="1:21" x14ac:dyDescent="0.25">
      <c r="A4351" t="s">
        <v>5801</v>
      </c>
      <c r="B4351" t="s">
        <v>5802</v>
      </c>
      <c r="C4351">
        <v>21</v>
      </c>
      <c r="D4351">
        <v>5</v>
      </c>
      <c r="E4351">
        <v>11</v>
      </c>
      <c r="F4351" s="1">
        <v>40684</v>
      </c>
      <c r="G4351" t="s">
        <v>485</v>
      </c>
      <c r="H4351" t="s">
        <v>44</v>
      </c>
      <c r="I4351" t="s">
        <v>85</v>
      </c>
      <c r="J4351" t="s">
        <v>86</v>
      </c>
      <c r="K4351" t="s">
        <v>47</v>
      </c>
      <c r="L4351" t="s">
        <v>70</v>
      </c>
      <c r="M4351" t="s">
        <v>38</v>
      </c>
      <c r="N4351" t="s">
        <v>28</v>
      </c>
      <c r="O4351" t="s">
        <v>39</v>
      </c>
      <c r="P4351" t="s">
        <v>3150</v>
      </c>
      <c r="Q4351">
        <v>0</v>
      </c>
      <c r="R4351">
        <v>47</v>
      </c>
      <c r="S4351">
        <v>4</v>
      </c>
      <c r="T4351">
        <v>7</v>
      </c>
      <c r="U4351" t="b">
        <v>1</v>
      </c>
    </row>
    <row r="4352" spans="1:21" x14ac:dyDescent="0.25">
      <c r="A4352" t="s">
        <v>5803</v>
      </c>
      <c r="B4352" t="s">
        <v>5802</v>
      </c>
      <c r="C4352">
        <v>21</v>
      </c>
      <c r="D4352">
        <v>5</v>
      </c>
      <c r="E4352">
        <v>11</v>
      </c>
      <c r="F4352" s="1">
        <v>40684</v>
      </c>
      <c r="G4352" t="s">
        <v>2675</v>
      </c>
      <c r="H4352" t="s">
        <v>293</v>
      </c>
      <c r="I4352" t="s">
        <v>1319</v>
      </c>
      <c r="J4352" t="s">
        <v>1320</v>
      </c>
      <c r="K4352" t="s">
        <v>36</v>
      </c>
      <c r="L4352" t="s">
        <v>37</v>
      </c>
      <c r="M4352" t="s">
        <v>27</v>
      </c>
      <c r="N4352" t="s">
        <v>71</v>
      </c>
      <c r="O4352" t="s">
        <v>72</v>
      </c>
      <c r="P4352" t="s">
        <v>1164</v>
      </c>
      <c r="Q4352">
        <v>1</v>
      </c>
      <c r="R4352">
        <v>508</v>
      </c>
      <c r="S4352">
        <v>-91</v>
      </c>
      <c r="T4352">
        <v>6</v>
      </c>
      <c r="U4352" t="b">
        <v>0</v>
      </c>
    </row>
    <row r="4353" spans="1:21" x14ac:dyDescent="0.25">
      <c r="A4353" t="s">
        <v>5803</v>
      </c>
      <c r="B4353" t="s">
        <v>5802</v>
      </c>
      <c r="C4353">
        <v>21</v>
      </c>
      <c r="D4353">
        <v>5</v>
      </c>
      <c r="E4353">
        <v>11</v>
      </c>
      <c r="F4353" s="1">
        <v>40684</v>
      </c>
      <c r="G4353" t="s">
        <v>2675</v>
      </c>
      <c r="H4353" t="s">
        <v>293</v>
      </c>
      <c r="I4353" t="s">
        <v>1319</v>
      </c>
      <c r="J4353" t="s">
        <v>1320</v>
      </c>
      <c r="K4353" t="s">
        <v>36</v>
      </c>
      <c r="L4353" t="s">
        <v>37</v>
      </c>
      <c r="M4353" t="s">
        <v>27</v>
      </c>
      <c r="N4353" t="s">
        <v>28</v>
      </c>
      <c r="O4353" t="s">
        <v>39</v>
      </c>
      <c r="P4353" t="s">
        <v>1393</v>
      </c>
      <c r="Q4353">
        <v>1</v>
      </c>
      <c r="R4353">
        <v>5</v>
      </c>
      <c r="S4353">
        <v>0</v>
      </c>
      <c r="T4353">
        <v>2</v>
      </c>
      <c r="U4353" t="b">
        <v>1</v>
      </c>
    </row>
    <row r="4354" spans="1:21" x14ac:dyDescent="0.25">
      <c r="A4354" t="s">
        <v>5803</v>
      </c>
      <c r="B4354" t="s">
        <v>5802</v>
      </c>
      <c r="C4354">
        <v>21</v>
      </c>
      <c r="D4354">
        <v>5</v>
      </c>
      <c r="E4354">
        <v>11</v>
      </c>
      <c r="F4354" s="1">
        <v>40684</v>
      </c>
      <c r="G4354" t="s">
        <v>2675</v>
      </c>
      <c r="H4354" t="s">
        <v>293</v>
      </c>
      <c r="I4354" t="s">
        <v>1319</v>
      </c>
      <c r="J4354" t="s">
        <v>1320</v>
      </c>
      <c r="K4354" t="s">
        <v>36</v>
      </c>
      <c r="L4354" t="s">
        <v>37</v>
      </c>
      <c r="M4354" t="s">
        <v>27</v>
      </c>
      <c r="N4354" t="s">
        <v>28</v>
      </c>
      <c r="O4354" t="s">
        <v>151</v>
      </c>
      <c r="P4354" t="s">
        <v>1871</v>
      </c>
      <c r="Q4354">
        <v>1</v>
      </c>
      <c r="R4354">
        <v>11</v>
      </c>
      <c r="S4354">
        <v>-8</v>
      </c>
      <c r="T4354">
        <v>2</v>
      </c>
      <c r="U4354" t="b">
        <v>1</v>
      </c>
    </row>
    <row r="4355" spans="1:21" x14ac:dyDescent="0.25">
      <c r="A4355" t="s">
        <v>5804</v>
      </c>
      <c r="B4355" t="s">
        <v>5805</v>
      </c>
      <c r="C4355">
        <v>21</v>
      </c>
      <c r="D4355">
        <v>5</v>
      </c>
      <c r="E4355">
        <v>12</v>
      </c>
      <c r="F4355" s="1">
        <v>41050</v>
      </c>
      <c r="G4355" t="s">
        <v>3860</v>
      </c>
      <c r="H4355" t="s">
        <v>1260</v>
      </c>
      <c r="I4355" t="s">
        <v>1261</v>
      </c>
      <c r="J4355" t="s">
        <v>2516</v>
      </c>
      <c r="K4355" t="s">
        <v>25</v>
      </c>
      <c r="L4355" t="s">
        <v>70</v>
      </c>
      <c r="M4355" t="s">
        <v>38</v>
      </c>
      <c r="N4355" t="s">
        <v>28</v>
      </c>
      <c r="O4355" t="s">
        <v>39</v>
      </c>
      <c r="P4355" t="s">
        <v>1433</v>
      </c>
      <c r="Q4355">
        <v>0</v>
      </c>
      <c r="R4355">
        <v>15</v>
      </c>
      <c r="S4355">
        <v>7</v>
      </c>
      <c r="T4355">
        <v>2</v>
      </c>
      <c r="U4355" t="b">
        <v>1</v>
      </c>
    </row>
    <row r="4356" spans="1:21" x14ac:dyDescent="0.25">
      <c r="A4356" t="s">
        <v>5806</v>
      </c>
      <c r="B4356" t="s">
        <v>5805</v>
      </c>
      <c r="C4356">
        <v>21</v>
      </c>
      <c r="D4356">
        <v>5</v>
      </c>
      <c r="E4356">
        <v>12</v>
      </c>
      <c r="F4356" s="1">
        <v>41050</v>
      </c>
      <c r="G4356" t="s">
        <v>427</v>
      </c>
      <c r="H4356" t="s">
        <v>120</v>
      </c>
      <c r="I4356" t="s">
        <v>221</v>
      </c>
      <c r="J4356" t="s">
        <v>5807</v>
      </c>
      <c r="K4356" t="s">
        <v>47</v>
      </c>
      <c r="L4356" t="s">
        <v>37</v>
      </c>
      <c r="M4356" t="s">
        <v>27</v>
      </c>
      <c r="N4356" t="s">
        <v>28</v>
      </c>
      <c r="O4356" t="s">
        <v>48</v>
      </c>
      <c r="P4356" t="s">
        <v>1045</v>
      </c>
      <c r="Q4356">
        <v>0</v>
      </c>
      <c r="R4356">
        <v>137</v>
      </c>
      <c r="S4356">
        <v>63</v>
      </c>
      <c r="T4356">
        <v>3</v>
      </c>
      <c r="U4356" t="b">
        <v>1</v>
      </c>
    </row>
    <row r="4357" spans="1:21" x14ac:dyDescent="0.25">
      <c r="A4357" t="s">
        <v>5806</v>
      </c>
      <c r="B4357" t="s">
        <v>5805</v>
      </c>
      <c r="C4357">
        <v>21</v>
      </c>
      <c r="D4357">
        <v>5</v>
      </c>
      <c r="E4357">
        <v>12</v>
      </c>
      <c r="F4357" s="1">
        <v>41050</v>
      </c>
      <c r="G4357" t="s">
        <v>427</v>
      </c>
      <c r="H4357" t="s">
        <v>120</v>
      </c>
      <c r="I4357" t="s">
        <v>221</v>
      </c>
      <c r="J4357" t="s">
        <v>5807</v>
      </c>
      <c r="K4357" t="s">
        <v>47</v>
      </c>
      <c r="L4357" t="s">
        <v>37</v>
      </c>
      <c r="M4357" t="s">
        <v>27</v>
      </c>
      <c r="N4357" t="s">
        <v>28</v>
      </c>
      <c r="O4357" t="s">
        <v>111</v>
      </c>
      <c r="P4357" t="s">
        <v>418</v>
      </c>
      <c r="Q4357">
        <v>0</v>
      </c>
      <c r="R4357">
        <v>32</v>
      </c>
      <c r="S4357">
        <v>14</v>
      </c>
      <c r="T4357">
        <v>2</v>
      </c>
      <c r="U4357" t="b">
        <v>1</v>
      </c>
    </row>
    <row r="4358" spans="1:21" x14ac:dyDescent="0.25">
      <c r="A4358" t="s">
        <v>5808</v>
      </c>
      <c r="B4358" t="s">
        <v>5805</v>
      </c>
      <c r="C4358">
        <v>21</v>
      </c>
      <c r="D4358">
        <v>5</v>
      </c>
      <c r="E4358">
        <v>12</v>
      </c>
      <c r="F4358" s="1">
        <v>41050</v>
      </c>
      <c r="G4358" t="s">
        <v>3972</v>
      </c>
      <c r="H4358" t="s">
        <v>67</v>
      </c>
      <c r="I4358" t="s">
        <v>68</v>
      </c>
      <c r="J4358" t="s">
        <v>5809</v>
      </c>
      <c r="K4358" t="s">
        <v>25</v>
      </c>
      <c r="L4358" t="s">
        <v>37</v>
      </c>
      <c r="M4358" t="s">
        <v>38</v>
      </c>
      <c r="N4358" t="s">
        <v>28</v>
      </c>
      <c r="O4358" t="s">
        <v>111</v>
      </c>
      <c r="P4358" t="s">
        <v>2419</v>
      </c>
      <c r="Q4358">
        <v>0</v>
      </c>
      <c r="R4358">
        <v>79</v>
      </c>
      <c r="S4358">
        <v>32</v>
      </c>
      <c r="T4358">
        <v>8</v>
      </c>
      <c r="U4358" t="b">
        <v>0</v>
      </c>
    </row>
    <row r="4359" spans="1:21" x14ac:dyDescent="0.25">
      <c r="A4359" t="s">
        <v>5810</v>
      </c>
      <c r="B4359" t="s">
        <v>5805</v>
      </c>
      <c r="C4359">
        <v>21</v>
      </c>
      <c r="D4359">
        <v>5</v>
      </c>
      <c r="E4359">
        <v>12</v>
      </c>
      <c r="F4359" s="1">
        <v>41050</v>
      </c>
      <c r="G4359" t="s">
        <v>254</v>
      </c>
      <c r="H4359" t="s">
        <v>67</v>
      </c>
      <c r="I4359" t="s">
        <v>68</v>
      </c>
      <c r="J4359" t="s">
        <v>5811</v>
      </c>
      <c r="K4359" t="s">
        <v>25</v>
      </c>
      <c r="L4359" t="s">
        <v>37</v>
      </c>
      <c r="M4359" t="s">
        <v>268</v>
      </c>
      <c r="N4359" t="s">
        <v>28</v>
      </c>
      <c r="O4359" t="s">
        <v>54</v>
      </c>
      <c r="P4359" t="s">
        <v>443</v>
      </c>
      <c r="Q4359">
        <v>0</v>
      </c>
      <c r="R4359">
        <v>47</v>
      </c>
      <c r="S4359">
        <v>15</v>
      </c>
      <c r="T4359">
        <v>5</v>
      </c>
      <c r="U4359" t="b">
        <v>1</v>
      </c>
    </row>
    <row r="4360" spans="1:21" x14ac:dyDescent="0.25">
      <c r="A4360" t="s">
        <v>5812</v>
      </c>
      <c r="B4360" t="s">
        <v>5805</v>
      </c>
      <c r="C4360">
        <v>21</v>
      </c>
      <c r="D4360">
        <v>5</v>
      </c>
      <c r="E4360">
        <v>12</v>
      </c>
      <c r="F4360" s="1">
        <v>41050</v>
      </c>
      <c r="G4360" t="s">
        <v>353</v>
      </c>
      <c r="H4360" t="s">
        <v>44</v>
      </c>
      <c r="I4360" t="s">
        <v>460</v>
      </c>
      <c r="J4360" t="s">
        <v>5813</v>
      </c>
      <c r="K4360" t="s">
        <v>47</v>
      </c>
      <c r="L4360" t="s">
        <v>26</v>
      </c>
      <c r="M4360" t="s">
        <v>38</v>
      </c>
      <c r="N4360" t="s">
        <v>71</v>
      </c>
      <c r="O4360" t="s">
        <v>295</v>
      </c>
      <c r="P4360" t="s">
        <v>3129</v>
      </c>
      <c r="Q4360">
        <v>0</v>
      </c>
      <c r="R4360">
        <v>100</v>
      </c>
      <c r="S4360">
        <v>19</v>
      </c>
      <c r="T4360">
        <v>2</v>
      </c>
      <c r="U4360" t="b">
        <v>1</v>
      </c>
    </row>
    <row r="4361" spans="1:21" x14ac:dyDescent="0.25">
      <c r="A4361" t="s">
        <v>5814</v>
      </c>
      <c r="B4361" t="s">
        <v>5805</v>
      </c>
      <c r="C4361">
        <v>21</v>
      </c>
      <c r="D4361">
        <v>5</v>
      </c>
      <c r="E4361">
        <v>12</v>
      </c>
      <c r="F4361" s="1">
        <v>41050</v>
      </c>
      <c r="G4361" t="s">
        <v>1480</v>
      </c>
      <c r="H4361" t="s">
        <v>44</v>
      </c>
      <c r="I4361" t="s">
        <v>178</v>
      </c>
      <c r="J4361" t="s">
        <v>335</v>
      </c>
      <c r="K4361" t="s">
        <v>47</v>
      </c>
      <c r="L4361" t="s">
        <v>70</v>
      </c>
      <c r="M4361" t="s">
        <v>38</v>
      </c>
      <c r="N4361" t="s">
        <v>28</v>
      </c>
      <c r="O4361" t="s">
        <v>54</v>
      </c>
      <c r="P4361" t="s">
        <v>1944</v>
      </c>
      <c r="Q4361">
        <v>0</v>
      </c>
      <c r="R4361">
        <v>69</v>
      </c>
      <c r="S4361">
        <v>-16</v>
      </c>
      <c r="T4361">
        <v>2</v>
      </c>
      <c r="U4361" t="b">
        <v>0</v>
      </c>
    </row>
    <row r="4362" spans="1:21" x14ac:dyDescent="0.25">
      <c r="A4362" t="s">
        <v>5815</v>
      </c>
      <c r="B4362" t="s">
        <v>5816</v>
      </c>
      <c r="C4362">
        <v>21</v>
      </c>
      <c r="D4362">
        <v>5</v>
      </c>
      <c r="E4362">
        <v>13</v>
      </c>
      <c r="F4362" s="1">
        <v>41415</v>
      </c>
      <c r="G4362" t="s">
        <v>1214</v>
      </c>
      <c r="H4362" t="s">
        <v>44</v>
      </c>
      <c r="I4362" t="s">
        <v>849</v>
      </c>
      <c r="J4362" t="s">
        <v>2579</v>
      </c>
      <c r="K4362" t="s">
        <v>47</v>
      </c>
      <c r="L4362" t="s">
        <v>37</v>
      </c>
      <c r="M4362" t="s">
        <v>38</v>
      </c>
      <c r="N4362" t="s">
        <v>28</v>
      </c>
      <c r="O4362" t="s">
        <v>111</v>
      </c>
      <c r="P4362" t="s">
        <v>2693</v>
      </c>
      <c r="Q4362">
        <v>0</v>
      </c>
      <c r="R4362">
        <v>49</v>
      </c>
      <c r="S4362">
        <v>22</v>
      </c>
      <c r="T4362">
        <v>2</v>
      </c>
      <c r="U4362" t="b">
        <v>1</v>
      </c>
    </row>
    <row r="4363" spans="1:21" x14ac:dyDescent="0.25">
      <c r="A4363" t="s">
        <v>5817</v>
      </c>
      <c r="B4363" t="s">
        <v>5818</v>
      </c>
      <c r="C4363">
        <v>21</v>
      </c>
      <c r="D4363">
        <v>5</v>
      </c>
      <c r="E4363">
        <v>14</v>
      </c>
      <c r="F4363" s="1">
        <v>41780</v>
      </c>
      <c r="G4363" t="s">
        <v>4673</v>
      </c>
      <c r="H4363" t="s">
        <v>61</v>
      </c>
      <c r="I4363" t="s">
        <v>687</v>
      </c>
      <c r="J4363" t="s">
        <v>4164</v>
      </c>
      <c r="K4363" t="s">
        <v>36</v>
      </c>
      <c r="L4363" t="s">
        <v>37</v>
      </c>
      <c r="M4363" t="s">
        <v>98</v>
      </c>
      <c r="N4363" t="s">
        <v>71</v>
      </c>
      <c r="O4363" t="s">
        <v>74</v>
      </c>
      <c r="P4363" t="s">
        <v>2752</v>
      </c>
      <c r="Q4363">
        <v>0</v>
      </c>
      <c r="R4363">
        <v>173</v>
      </c>
      <c r="S4363">
        <v>69</v>
      </c>
      <c r="T4363">
        <v>3</v>
      </c>
      <c r="U4363" t="b">
        <v>1</v>
      </c>
    </row>
    <row r="4364" spans="1:21" x14ac:dyDescent="0.25">
      <c r="A4364" t="s">
        <v>5819</v>
      </c>
      <c r="B4364" t="s">
        <v>5818</v>
      </c>
      <c r="C4364">
        <v>21</v>
      </c>
      <c r="D4364">
        <v>5</v>
      </c>
      <c r="E4364">
        <v>14</v>
      </c>
      <c r="F4364" s="1">
        <v>41780</v>
      </c>
      <c r="G4364" t="s">
        <v>1182</v>
      </c>
      <c r="H4364" t="s">
        <v>293</v>
      </c>
      <c r="I4364" t="s">
        <v>1206</v>
      </c>
      <c r="J4364" t="s">
        <v>5820</v>
      </c>
      <c r="K4364" t="s">
        <v>36</v>
      </c>
      <c r="L4364" t="s">
        <v>37</v>
      </c>
      <c r="M4364" t="s">
        <v>38</v>
      </c>
      <c r="N4364" t="s">
        <v>28</v>
      </c>
      <c r="O4364" t="s">
        <v>54</v>
      </c>
      <c r="P4364" t="s">
        <v>1513</v>
      </c>
      <c r="Q4364">
        <v>1</v>
      </c>
      <c r="R4364">
        <v>208</v>
      </c>
      <c r="S4364">
        <v>-25</v>
      </c>
      <c r="T4364">
        <v>2</v>
      </c>
      <c r="U4364" t="b">
        <v>0</v>
      </c>
    </row>
    <row r="4365" spans="1:21" x14ac:dyDescent="0.25">
      <c r="A4365" t="s">
        <v>5821</v>
      </c>
      <c r="B4365" t="s">
        <v>5818</v>
      </c>
      <c r="C4365">
        <v>21</v>
      </c>
      <c r="D4365">
        <v>5</v>
      </c>
      <c r="E4365">
        <v>14</v>
      </c>
      <c r="F4365" s="1">
        <v>41780</v>
      </c>
      <c r="G4365" t="s">
        <v>818</v>
      </c>
      <c r="H4365" t="s">
        <v>61</v>
      </c>
      <c r="I4365" t="s">
        <v>115</v>
      </c>
      <c r="J4365" t="s">
        <v>478</v>
      </c>
      <c r="K4365" t="s">
        <v>36</v>
      </c>
      <c r="L4365" t="s">
        <v>70</v>
      </c>
      <c r="M4365" t="s">
        <v>38</v>
      </c>
      <c r="N4365" t="s">
        <v>28</v>
      </c>
      <c r="O4365" t="s">
        <v>39</v>
      </c>
      <c r="P4365" t="s">
        <v>129</v>
      </c>
      <c r="Q4365">
        <v>0</v>
      </c>
      <c r="R4365">
        <v>140</v>
      </c>
      <c r="S4365">
        <v>46</v>
      </c>
      <c r="T4365">
        <v>5</v>
      </c>
      <c r="U4365" t="b">
        <v>1</v>
      </c>
    </row>
    <row r="4366" spans="1:21" x14ac:dyDescent="0.25">
      <c r="A4366" t="s">
        <v>5822</v>
      </c>
      <c r="B4366" t="s">
        <v>5823</v>
      </c>
      <c r="C4366">
        <v>22</v>
      </c>
      <c r="D4366">
        <v>5</v>
      </c>
      <c r="E4366">
        <v>12</v>
      </c>
      <c r="F4366" s="1">
        <v>41051</v>
      </c>
      <c r="G4366" t="s">
        <v>2021</v>
      </c>
      <c r="H4366" t="s">
        <v>61</v>
      </c>
      <c r="I4366" t="s">
        <v>108</v>
      </c>
      <c r="J4366" t="s">
        <v>5824</v>
      </c>
      <c r="K4366" t="s">
        <v>36</v>
      </c>
      <c r="L4366" t="s">
        <v>70</v>
      </c>
      <c r="M4366" t="s">
        <v>27</v>
      </c>
      <c r="N4366" t="s">
        <v>28</v>
      </c>
      <c r="O4366" t="s">
        <v>151</v>
      </c>
      <c r="P4366" t="s">
        <v>2831</v>
      </c>
      <c r="Q4366">
        <v>0</v>
      </c>
      <c r="R4366">
        <v>73</v>
      </c>
      <c r="S4366">
        <v>12</v>
      </c>
      <c r="T4366">
        <v>5</v>
      </c>
      <c r="U4366" t="b">
        <v>1</v>
      </c>
    </row>
    <row r="4367" spans="1:21" x14ac:dyDescent="0.25">
      <c r="A4367" t="s">
        <v>5822</v>
      </c>
      <c r="B4367" t="s">
        <v>5823</v>
      </c>
      <c r="C4367">
        <v>22</v>
      </c>
      <c r="D4367">
        <v>5</v>
      </c>
      <c r="E4367">
        <v>12</v>
      </c>
      <c r="F4367" s="1">
        <v>41051</v>
      </c>
      <c r="G4367" t="s">
        <v>2021</v>
      </c>
      <c r="H4367" t="s">
        <v>61</v>
      </c>
      <c r="I4367" t="s">
        <v>108</v>
      </c>
      <c r="J4367" t="s">
        <v>5824</v>
      </c>
      <c r="K4367" t="s">
        <v>36</v>
      </c>
      <c r="L4367" t="s">
        <v>70</v>
      </c>
      <c r="M4367" t="s">
        <v>27</v>
      </c>
      <c r="N4367" t="s">
        <v>56</v>
      </c>
      <c r="O4367" t="s">
        <v>185</v>
      </c>
      <c r="P4367" t="s">
        <v>3671</v>
      </c>
      <c r="Q4367">
        <v>0</v>
      </c>
      <c r="R4367">
        <v>360</v>
      </c>
      <c r="S4367">
        <v>30</v>
      </c>
      <c r="T4367">
        <v>3</v>
      </c>
      <c r="U4367" t="b">
        <v>0</v>
      </c>
    </row>
    <row r="4368" spans="1:21" x14ac:dyDescent="0.25">
      <c r="A4368" t="s">
        <v>5825</v>
      </c>
      <c r="B4368" t="s">
        <v>5823</v>
      </c>
      <c r="C4368">
        <v>22</v>
      </c>
      <c r="D4368">
        <v>5</v>
      </c>
      <c r="E4368">
        <v>12</v>
      </c>
      <c r="F4368" s="1">
        <v>41051</v>
      </c>
      <c r="G4368" t="s">
        <v>214</v>
      </c>
      <c r="H4368" t="s">
        <v>44</v>
      </c>
      <c r="I4368" t="s">
        <v>96</v>
      </c>
      <c r="J4368" t="s">
        <v>3370</v>
      </c>
      <c r="K4368" t="s">
        <v>47</v>
      </c>
      <c r="L4368" t="s">
        <v>26</v>
      </c>
      <c r="M4368" t="s">
        <v>268</v>
      </c>
      <c r="N4368" t="s">
        <v>28</v>
      </c>
      <c r="O4368" t="s">
        <v>48</v>
      </c>
      <c r="P4368" t="s">
        <v>4933</v>
      </c>
      <c r="Q4368">
        <v>0</v>
      </c>
      <c r="R4368">
        <v>15</v>
      </c>
      <c r="S4368">
        <v>5</v>
      </c>
      <c r="T4368">
        <v>1</v>
      </c>
      <c r="U4368" t="b">
        <v>0</v>
      </c>
    </row>
    <row r="4369" spans="1:21" x14ac:dyDescent="0.25">
      <c r="A4369" t="s">
        <v>5825</v>
      </c>
      <c r="B4369" t="s">
        <v>5823</v>
      </c>
      <c r="C4369">
        <v>22</v>
      </c>
      <c r="D4369">
        <v>5</v>
      </c>
      <c r="E4369">
        <v>12</v>
      </c>
      <c r="F4369" s="1">
        <v>41051</v>
      </c>
      <c r="G4369" t="s">
        <v>214</v>
      </c>
      <c r="H4369" t="s">
        <v>44</v>
      </c>
      <c r="I4369" t="s">
        <v>96</v>
      </c>
      <c r="J4369" t="s">
        <v>3370</v>
      </c>
      <c r="K4369" t="s">
        <v>47</v>
      </c>
      <c r="L4369" t="s">
        <v>26</v>
      </c>
      <c r="M4369" t="s">
        <v>268</v>
      </c>
      <c r="N4369" t="s">
        <v>28</v>
      </c>
      <c r="O4369" t="s">
        <v>54</v>
      </c>
      <c r="P4369" t="s">
        <v>904</v>
      </c>
      <c r="Q4369">
        <v>0</v>
      </c>
      <c r="R4369">
        <v>68</v>
      </c>
      <c r="S4369">
        <v>-17</v>
      </c>
      <c r="T4369">
        <v>2</v>
      </c>
      <c r="U4369" t="b">
        <v>0</v>
      </c>
    </row>
    <row r="4370" spans="1:21" x14ac:dyDescent="0.25">
      <c r="A4370" t="s">
        <v>5826</v>
      </c>
      <c r="B4370" t="s">
        <v>5823</v>
      </c>
      <c r="C4370">
        <v>22</v>
      </c>
      <c r="D4370">
        <v>5</v>
      </c>
      <c r="E4370">
        <v>12</v>
      </c>
      <c r="F4370" s="1">
        <v>41051</v>
      </c>
      <c r="G4370" t="s">
        <v>2021</v>
      </c>
      <c r="H4370" t="s">
        <v>67</v>
      </c>
      <c r="I4370" t="s">
        <v>68</v>
      </c>
      <c r="J4370" t="s">
        <v>255</v>
      </c>
      <c r="K4370" t="s">
        <v>25</v>
      </c>
      <c r="L4370" t="s">
        <v>70</v>
      </c>
      <c r="M4370" t="s">
        <v>27</v>
      </c>
      <c r="N4370" t="s">
        <v>71</v>
      </c>
      <c r="O4370" t="s">
        <v>74</v>
      </c>
      <c r="P4370" t="s">
        <v>4912</v>
      </c>
      <c r="Q4370">
        <v>0</v>
      </c>
      <c r="R4370">
        <v>827</v>
      </c>
      <c r="S4370">
        <v>156</v>
      </c>
      <c r="T4370">
        <v>2</v>
      </c>
      <c r="U4370" t="b">
        <v>0</v>
      </c>
    </row>
    <row r="4371" spans="1:21" x14ac:dyDescent="0.25">
      <c r="A4371" t="s">
        <v>5826</v>
      </c>
      <c r="B4371" t="s">
        <v>5823</v>
      </c>
      <c r="C4371">
        <v>22</v>
      </c>
      <c r="D4371">
        <v>5</v>
      </c>
      <c r="E4371">
        <v>12</v>
      </c>
      <c r="F4371" s="1">
        <v>41051</v>
      </c>
      <c r="G4371" t="s">
        <v>2021</v>
      </c>
      <c r="H4371" t="s">
        <v>67</v>
      </c>
      <c r="I4371" t="s">
        <v>68</v>
      </c>
      <c r="J4371" t="s">
        <v>255</v>
      </c>
      <c r="K4371" t="s">
        <v>25</v>
      </c>
      <c r="L4371" t="s">
        <v>70</v>
      </c>
      <c r="M4371" t="s">
        <v>27</v>
      </c>
      <c r="N4371" t="s">
        <v>28</v>
      </c>
      <c r="O4371" t="s">
        <v>39</v>
      </c>
      <c r="P4371" t="s">
        <v>87</v>
      </c>
      <c r="Q4371">
        <v>0</v>
      </c>
      <c r="R4371">
        <v>24</v>
      </c>
      <c r="S4371">
        <v>2</v>
      </c>
      <c r="T4371">
        <v>3</v>
      </c>
      <c r="U4371" t="b">
        <v>0</v>
      </c>
    </row>
    <row r="4372" spans="1:21" x14ac:dyDescent="0.25">
      <c r="A4372" t="s">
        <v>5826</v>
      </c>
      <c r="B4372" t="s">
        <v>5823</v>
      </c>
      <c r="C4372">
        <v>22</v>
      </c>
      <c r="D4372">
        <v>5</v>
      </c>
      <c r="E4372">
        <v>12</v>
      </c>
      <c r="F4372" s="1">
        <v>41051</v>
      </c>
      <c r="G4372" t="s">
        <v>2021</v>
      </c>
      <c r="H4372" t="s">
        <v>67</v>
      </c>
      <c r="I4372" t="s">
        <v>68</v>
      </c>
      <c r="J4372" t="s">
        <v>255</v>
      </c>
      <c r="K4372" t="s">
        <v>25</v>
      </c>
      <c r="L4372" t="s">
        <v>70</v>
      </c>
      <c r="M4372" t="s">
        <v>27</v>
      </c>
      <c r="N4372" t="s">
        <v>56</v>
      </c>
      <c r="O4372" t="s">
        <v>81</v>
      </c>
      <c r="P4372" t="s">
        <v>1373</v>
      </c>
      <c r="Q4372">
        <v>0</v>
      </c>
      <c r="R4372">
        <v>103</v>
      </c>
      <c r="S4372">
        <v>1</v>
      </c>
      <c r="T4372">
        <v>3</v>
      </c>
      <c r="U4372" t="b">
        <v>1</v>
      </c>
    </row>
    <row r="4373" spans="1:21" x14ac:dyDescent="0.25">
      <c r="A4373" t="s">
        <v>5827</v>
      </c>
      <c r="B4373" t="s">
        <v>5828</v>
      </c>
      <c r="C4373">
        <v>22</v>
      </c>
      <c r="D4373">
        <v>5</v>
      </c>
      <c r="E4373">
        <v>13</v>
      </c>
      <c r="F4373" s="1">
        <v>41416</v>
      </c>
      <c r="G4373" t="s">
        <v>3044</v>
      </c>
      <c r="H4373" t="s">
        <v>44</v>
      </c>
      <c r="I4373" t="s">
        <v>280</v>
      </c>
      <c r="J4373" t="s">
        <v>281</v>
      </c>
      <c r="K4373" t="s">
        <v>47</v>
      </c>
      <c r="L4373" t="s">
        <v>37</v>
      </c>
      <c r="M4373" t="s">
        <v>38</v>
      </c>
      <c r="N4373" t="s">
        <v>28</v>
      </c>
      <c r="O4373" t="s">
        <v>48</v>
      </c>
      <c r="P4373" t="s">
        <v>1429</v>
      </c>
      <c r="Q4373">
        <v>0</v>
      </c>
      <c r="R4373">
        <v>40</v>
      </c>
      <c r="S4373">
        <v>13</v>
      </c>
      <c r="T4373">
        <v>2</v>
      </c>
      <c r="U4373" t="b">
        <v>1</v>
      </c>
    </row>
    <row r="4374" spans="1:21" x14ac:dyDescent="0.25">
      <c r="A4374" t="s">
        <v>5827</v>
      </c>
      <c r="B4374" t="s">
        <v>5828</v>
      </c>
      <c r="C4374">
        <v>22</v>
      </c>
      <c r="D4374">
        <v>5</v>
      </c>
      <c r="E4374">
        <v>13</v>
      </c>
      <c r="F4374" s="1">
        <v>41416</v>
      </c>
      <c r="G4374" t="s">
        <v>3044</v>
      </c>
      <c r="H4374" t="s">
        <v>44</v>
      </c>
      <c r="I4374" t="s">
        <v>280</v>
      </c>
      <c r="J4374" t="s">
        <v>281</v>
      </c>
      <c r="K4374" t="s">
        <v>47</v>
      </c>
      <c r="L4374" t="s">
        <v>37</v>
      </c>
      <c r="M4374" t="s">
        <v>38</v>
      </c>
      <c r="N4374" t="s">
        <v>28</v>
      </c>
      <c r="O4374" t="s">
        <v>54</v>
      </c>
      <c r="P4374" t="s">
        <v>2089</v>
      </c>
      <c r="Q4374">
        <v>0</v>
      </c>
      <c r="R4374">
        <v>765</v>
      </c>
      <c r="S4374">
        <v>-179</v>
      </c>
      <c r="T4374">
        <v>9</v>
      </c>
      <c r="U4374" t="b">
        <v>1</v>
      </c>
    </row>
    <row r="4375" spans="1:21" x14ac:dyDescent="0.25">
      <c r="A4375" t="s">
        <v>5827</v>
      </c>
      <c r="B4375" t="s">
        <v>5828</v>
      </c>
      <c r="C4375">
        <v>22</v>
      </c>
      <c r="D4375">
        <v>5</v>
      </c>
      <c r="E4375">
        <v>13</v>
      </c>
      <c r="F4375" s="1">
        <v>41416</v>
      </c>
      <c r="G4375" t="s">
        <v>3044</v>
      </c>
      <c r="H4375" t="s">
        <v>44</v>
      </c>
      <c r="I4375" t="s">
        <v>280</v>
      </c>
      <c r="J4375" t="s">
        <v>281</v>
      </c>
      <c r="K4375" t="s">
        <v>47</v>
      </c>
      <c r="L4375" t="s">
        <v>37</v>
      </c>
      <c r="M4375" t="s">
        <v>38</v>
      </c>
      <c r="N4375" t="s">
        <v>56</v>
      </c>
      <c r="O4375" t="s">
        <v>81</v>
      </c>
      <c r="P4375" t="s">
        <v>4596</v>
      </c>
      <c r="Q4375">
        <v>0</v>
      </c>
      <c r="R4375">
        <v>54</v>
      </c>
      <c r="S4375">
        <v>5</v>
      </c>
      <c r="T4375">
        <v>2</v>
      </c>
      <c r="U4375" t="b">
        <v>1</v>
      </c>
    </row>
    <row r="4376" spans="1:21" x14ac:dyDescent="0.25">
      <c r="A4376" t="s">
        <v>5829</v>
      </c>
      <c r="B4376" t="s">
        <v>5828</v>
      </c>
      <c r="C4376">
        <v>22</v>
      </c>
      <c r="D4376">
        <v>5</v>
      </c>
      <c r="E4376">
        <v>13</v>
      </c>
      <c r="F4376" s="1">
        <v>41416</v>
      </c>
      <c r="G4376" t="s">
        <v>1827</v>
      </c>
      <c r="H4376" t="s">
        <v>61</v>
      </c>
      <c r="I4376" t="s">
        <v>308</v>
      </c>
      <c r="J4376" t="s">
        <v>892</v>
      </c>
      <c r="K4376" t="s">
        <v>36</v>
      </c>
      <c r="L4376" t="s">
        <v>70</v>
      </c>
      <c r="M4376" t="s">
        <v>38</v>
      </c>
      <c r="N4376" t="s">
        <v>71</v>
      </c>
      <c r="O4376" t="s">
        <v>72</v>
      </c>
      <c r="P4376" t="s">
        <v>5038</v>
      </c>
      <c r="Q4376">
        <v>0</v>
      </c>
      <c r="R4376">
        <v>374</v>
      </c>
      <c r="S4376">
        <v>-21</v>
      </c>
      <c r="T4376">
        <v>1</v>
      </c>
      <c r="U4376" t="b">
        <v>1</v>
      </c>
    </row>
    <row r="4377" spans="1:21" x14ac:dyDescent="0.25">
      <c r="A4377" t="s">
        <v>5829</v>
      </c>
      <c r="B4377" t="s">
        <v>5828</v>
      </c>
      <c r="C4377">
        <v>22</v>
      </c>
      <c r="D4377">
        <v>5</v>
      </c>
      <c r="E4377">
        <v>13</v>
      </c>
      <c r="F4377" s="1">
        <v>41416</v>
      </c>
      <c r="G4377" t="s">
        <v>1827</v>
      </c>
      <c r="H4377" t="s">
        <v>61</v>
      </c>
      <c r="I4377" t="s">
        <v>308</v>
      </c>
      <c r="J4377" t="s">
        <v>892</v>
      </c>
      <c r="K4377" t="s">
        <v>36</v>
      </c>
      <c r="L4377" t="s">
        <v>70</v>
      </c>
      <c r="M4377" t="s">
        <v>38</v>
      </c>
      <c r="N4377" t="s">
        <v>71</v>
      </c>
      <c r="O4377" t="s">
        <v>74</v>
      </c>
      <c r="P4377" t="s">
        <v>1680</v>
      </c>
      <c r="Q4377">
        <v>0</v>
      </c>
      <c r="R4377">
        <v>106</v>
      </c>
      <c r="S4377">
        <v>33</v>
      </c>
      <c r="T4377">
        <v>2</v>
      </c>
      <c r="U4377" t="b">
        <v>0</v>
      </c>
    </row>
    <row r="4378" spans="1:21" x14ac:dyDescent="0.25">
      <c r="A4378" t="s">
        <v>5829</v>
      </c>
      <c r="B4378" t="s">
        <v>5828</v>
      </c>
      <c r="C4378">
        <v>22</v>
      </c>
      <c r="D4378">
        <v>5</v>
      </c>
      <c r="E4378">
        <v>13</v>
      </c>
      <c r="F4378" s="1">
        <v>41416</v>
      </c>
      <c r="G4378" t="s">
        <v>1827</v>
      </c>
      <c r="H4378" t="s">
        <v>61</v>
      </c>
      <c r="I4378" t="s">
        <v>308</v>
      </c>
      <c r="J4378" t="s">
        <v>892</v>
      </c>
      <c r="K4378" t="s">
        <v>36</v>
      </c>
      <c r="L4378" t="s">
        <v>70</v>
      </c>
      <c r="M4378" t="s">
        <v>38</v>
      </c>
      <c r="N4378" t="s">
        <v>28</v>
      </c>
      <c r="O4378" t="s">
        <v>48</v>
      </c>
      <c r="P4378" t="s">
        <v>3571</v>
      </c>
      <c r="Q4378">
        <v>0</v>
      </c>
      <c r="R4378">
        <v>63</v>
      </c>
      <c r="S4378">
        <v>7</v>
      </c>
      <c r="T4378">
        <v>4</v>
      </c>
      <c r="U4378" t="b">
        <v>1</v>
      </c>
    </row>
    <row r="4379" spans="1:21" x14ac:dyDescent="0.25">
      <c r="A4379" t="s">
        <v>5829</v>
      </c>
      <c r="B4379" t="s">
        <v>5828</v>
      </c>
      <c r="C4379">
        <v>22</v>
      </c>
      <c r="D4379">
        <v>5</v>
      </c>
      <c r="E4379">
        <v>13</v>
      </c>
      <c r="F4379" s="1">
        <v>41416</v>
      </c>
      <c r="G4379" t="s">
        <v>1827</v>
      </c>
      <c r="H4379" t="s">
        <v>61</v>
      </c>
      <c r="I4379" t="s">
        <v>308</v>
      </c>
      <c r="J4379" t="s">
        <v>892</v>
      </c>
      <c r="K4379" t="s">
        <v>36</v>
      </c>
      <c r="L4379" t="s">
        <v>70</v>
      </c>
      <c r="M4379" t="s">
        <v>38</v>
      </c>
      <c r="N4379" t="s">
        <v>28</v>
      </c>
      <c r="O4379" t="s">
        <v>39</v>
      </c>
      <c r="P4379" t="s">
        <v>374</v>
      </c>
      <c r="Q4379">
        <v>0</v>
      </c>
      <c r="R4379">
        <v>27</v>
      </c>
      <c r="S4379">
        <v>6</v>
      </c>
      <c r="T4379">
        <v>3</v>
      </c>
      <c r="U4379" t="b">
        <v>1</v>
      </c>
    </row>
    <row r="4380" spans="1:21" x14ac:dyDescent="0.25">
      <c r="A4380" t="s">
        <v>5829</v>
      </c>
      <c r="B4380" t="s">
        <v>5828</v>
      </c>
      <c r="C4380">
        <v>22</v>
      </c>
      <c r="D4380">
        <v>5</v>
      </c>
      <c r="E4380">
        <v>13</v>
      </c>
      <c r="F4380" s="1">
        <v>41416</v>
      </c>
      <c r="G4380" t="s">
        <v>1827</v>
      </c>
      <c r="H4380" t="s">
        <v>61</v>
      </c>
      <c r="I4380" t="s">
        <v>308</v>
      </c>
      <c r="J4380" t="s">
        <v>892</v>
      </c>
      <c r="K4380" t="s">
        <v>36</v>
      </c>
      <c r="L4380" t="s">
        <v>70</v>
      </c>
      <c r="M4380" t="s">
        <v>38</v>
      </c>
      <c r="N4380" t="s">
        <v>28</v>
      </c>
      <c r="O4380" t="s">
        <v>39</v>
      </c>
      <c r="P4380" t="s">
        <v>1018</v>
      </c>
      <c r="Q4380">
        <v>0</v>
      </c>
      <c r="R4380">
        <v>27</v>
      </c>
      <c r="S4380">
        <v>11</v>
      </c>
      <c r="T4380">
        <v>4</v>
      </c>
      <c r="U4380" t="b">
        <v>0</v>
      </c>
    </row>
    <row r="4381" spans="1:21" x14ac:dyDescent="0.25">
      <c r="A4381" t="s">
        <v>5829</v>
      </c>
      <c r="B4381" t="s">
        <v>5828</v>
      </c>
      <c r="C4381">
        <v>22</v>
      </c>
      <c r="D4381">
        <v>5</v>
      </c>
      <c r="E4381">
        <v>13</v>
      </c>
      <c r="F4381" s="1">
        <v>41416</v>
      </c>
      <c r="G4381" t="s">
        <v>1827</v>
      </c>
      <c r="H4381" t="s">
        <v>61</v>
      </c>
      <c r="I4381" t="s">
        <v>308</v>
      </c>
      <c r="J4381" t="s">
        <v>892</v>
      </c>
      <c r="K4381" t="s">
        <v>36</v>
      </c>
      <c r="L4381" t="s">
        <v>70</v>
      </c>
      <c r="M4381" t="s">
        <v>38</v>
      </c>
      <c r="N4381" t="s">
        <v>28</v>
      </c>
      <c r="O4381" t="s">
        <v>39</v>
      </c>
      <c r="P4381" t="s">
        <v>1584</v>
      </c>
      <c r="Q4381">
        <v>0</v>
      </c>
      <c r="R4381">
        <v>101</v>
      </c>
      <c r="S4381">
        <v>2</v>
      </c>
      <c r="T4381">
        <v>2</v>
      </c>
      <c r="U4381" t="b">
        <v>1</v>
      </c>
    </row>
    <row r="4382" spans="1:21" x14ac:dyDescent="0.25">
      <c r="A4382" t="s">
        <v>5829</v>
      </c>
      <c r="B4382" t="s">
        <v>5828</v>
      </c>
      <c r="C4382">
        <v>22</v>
      </c>
      <c r="D4382">
        <v>5</v>
      </c>
      <c r="E4382">
        <v>13</v>
      </c>
      <c r="F4382" s="1">
        <v>41416</v>
      </c>
      <c r="G4382" t="s">
        <v>1827</v>
      </c>
      <c r="H4382" t="s">
        <v>61</v>
      </c>
      <c r="I4382" t="s">
        <v>308</v>
      </c>
      <c r="J4382" t="s">
        <v>892</v>
      </c>
      <c r="K4382" t="s">
        <v>36</v>
      </c>
      <c r="L4382" t="s">
        <v>70</v>
      </c>
      <c r="M4382" t="s">
        <v>38</v>
      </c>
      <c r="N4382" t="s">
        <v>56</v>
      </c>
      <c r="O4382" t="s">
        <v>185</v>
      </c>
      <c r="P4382" t="s">
        <v>4182</v>
      </c>
      <c r="Q4382">
        <v>0</v>
      </c>
      <c r="R4382">
        <v>736</v>
      </c>
      <c r="S4382">
        <v>-78</v>
      </c>
      <c r="T4382">
        <v>6</v>
      </c>
      <c r="U4382" t="b">
        <v>1</v>
      </c>
    </row>
    <row r="4383" spans="1:21" x14ac:dyDescent="0.25">
      <c r="A4383" t="s">
        <v>5829</v>
      </c>
      <c r="B4383" t="s">
        <v>5828</v>
      </c>
      <c r="C4383">
        <v>22</v>
      </c>
      <c r="D4383">
        <v>5</v>
      </c>
      <c r="E4383">
        <v>13</v>
      </c>
      <c r="F4383" s="1">
        <v>41416</v>
      </c>
      <c r="G4383" t="s">
        <v>1827</v>
      </c>
      <c r="H4383" t="s">
        <v>61</v>
      </c>
      <c r="I4383" t="s">
        <v>308</v>
      </c>
      <c r="J4383" t="s">
        <v>892</v>
      </c>
      <c r="K4383" t="s">
        <v>36</v>
      </c>
      <c r="L4383" t="s">
        <v>70</v>
      </c>
      <c r="M4383" t="s">
        <v>38</v>
      </c>
      <c r="N4383" t="s">
        <v>56</v>
      </c>
      <c r="O4383" t="s">
        <v>57</v>
      </c>
      <c r="P4383" t="s">
        <v>4122</v>
      </c>
      <c r="Q4383">
        <v>0</v>
      </c>
      <c r="R4383">
        <v>212</v>
      </c>
      <c r="S4383">
        <v>-15</v>
      </c>
      <c r="T4383">
        <v>3</v>
      </c>
      <c r="U4383" t="b">
        <v>0</v>
      </c>
    </row>
    <row r="4384" spans="1:21" x14ac:dyDescent="0.25">
      <c r="A4384" t="s">
        <v>5830</v>
      </c>
      <c r="B4384" t="s">
        <v>5831</v>
      </c>
      <c r="C4384">
        <v>22</v>
      </c>
      <c r="D4384">
        <v>5</v>
      </c>
      <c r="E4384">
        <v>14</v>
      </c>
      <c r="F4384" s="1">
        <v>41781</v>
      </c>
      <c r="G4384" t="s">
        <v>258</v>
      </c>
      <c r="H4384" t="s">
        <v>33</v>
      </c>
      <c r="I4384" t="s">
        <v>528</v>
      </c>
      <c r="J4384" t="s">
        <v>572</v>
      </c>
      <c r="K4384" t="s">
        <v>36</v>
      </c>
      <c r="L4384" t="s">
        <v>37</v>
      </c>
      <c r="M4384" t="s">
        <v>98</v>
      </c>
      <c r="N4384" t="s">
        <v>28</v>
      </c>
      <c r="O4384" t="s">
        <v>54</v>
      </c>
      <c r="P4384" t="s">
        <v>2089</v>
      </c>
      <c r="Q4384">
        <v>0</v>
      </c>
      <c r="R4384">
        <v>892</v>
      </c>
      <c r="S4384">
        <v>159</v>
      </c>
      <c r="T4384">
        <v>7</v>
      </c>
      <c r="U4384" t="b">
        <v>0</v>
      </c>
    </row>
    <row r="4385" spans="1:21" x14ac:dyDescent="0.25">
      <c r="A4385" t="s">
        <v>5832</v>
      </c>
      <c r="B4385" t="s">
        <v>5831</v>
      </c>
      <c r="C4385">
        <v>22</v>
      </c>
      <c r="D4385">
        <v>5</v>
      </c>
      <c r="E4385">
        <v>14</v>
      </c>
      <c r="F4385" s="1">
        <v>41781</v>
      </c>
      <c r="G4385" t="s">
        <v>719</v>
      </c>
      <c r="H4385" t="s">
        <v>44</v>
      </c>
      <c r="I4385" t="s">
        <v>85</v>
      </c>
      <c r="J4385" t="s">
        <v>5833</v>
      </c>
      <c r="K4385" t="s">
        <v>47</v>
      </c>
      <c r="L4385" t="s">
        <v>37</v>
      </c>
      <c r="M4385" t="s">
        <v>38</v>
      </c>
      <c r="N4385" t="s">
        <v>28</v>
      </c>
      <c r="O4385" t="s">
        <v>29</v>
      </c>
      <c r="P4385" t="s">
        <v>1549</v>
      </c>
      <c r="Q4385">
        <v>0</v>
      </c>
      <c r="R4385">
        <v>156</v>
      </c>
      <c r="S4385">
        <v>36</v>
      </c>
      <c r="T4385">
        <v>5</v>
      </c>
      <c r="U4385" t="b">
        <v>1</v>
      </c>
    </row>
    <row r="4386" spans="1:21" x14ac:dyDescent="0.25">
      <c r="A4386" t="s">
        <v>5834</v>
      </c>
      <c r="B4386" t="s">
        <v>5835</v>
      </c>
      <c r="C4386">
        <v>23</v>
      </c>
      <c r="D4386">
        <v>5</v>
      </c>
      <c r="E4386">
        <v>12</v>
      </c>
      <c r="F4386" s="1">
        <v>41052</v>
      </c>
      <c r="G4386" t="s">
        <v>2799</v>
      </c>
      <c r="H4386" t="s">
        <v>44</v>
      </c>
      <c r="I4386" t="s">
        <v>434</v>
      </c>
      <c r="J4386" t="s">
        <v>2088</v>
      </c>
      <c r="K4386" t="s">
        <v>47</v>
      </c>
      <c r="L4386" t="s">
        <v>37</v>
      </c>
      <c r="M4386" t="s">
        <v>38</v>
      </c>
      <c r="N4386" t="s">
        <v>28</v>
      </c>
      <c r="O4386" t="s">
        <v>48</v>
      </c>
      <c r="P4386" t="s">
        <v>3644</v>
      </c>
      <c r="Q4386">
        <v>0</v>
      </c>
      <c r="R4386">
        <v>323</v>
      </c>
      <c r="S4386">
        <v>74</v>
      </c>
      <c r="T4386">
        <v>6</v>
      </c>
      <c r="U4386" t="b">
        <v>0</v>
      </c>
    </row>
    <row r="4387" spans="1:21" x14ac:dyDescent="0.25">
      <c r="A4387" t="s">
        <v>5834</v>
      </c>
      <c r="B4387" t="s">
        <v>5835</v>
      </c>
      <c r="C4387">
        <v>23</v>
      </c>
      <c r="D4387">
        <v>5</v>
      </c>
      <c r="E4387">
        <v>12</v>
      </c>
      <c r="F4387" s="1">
        <v>41052</v>
      </c>
      <c r="G4387" t="s">
        <v>2799</v>
      </c>
      <c r="H4387" t="s">
        <v>44</v>
      </c>
      <c r="I4387" t="s">
        <v>434</v>
      </c>
      <c r="J4387" t="s">
        <v>2088</v>
      </c>
      <c r="K4387" t="s">
        <v>47</v>
      </c>
      <c r="L4387" t="s">
        <v>37</v>
      </c>
      <c r="M4387" t="s">
        <v>38</v>
      </c>
      <c r="N4387" t="s">
        <v>28</v>
      </c>
      <c r="O4387" t="s">
        <v>48</v>
      </c>
      <c r="P4387" t="s">
        <v>755</v>
      </c>
      <c r="Q4387">
        <v>0</v>
      </c>
      <c r="R4387">
        <v>225</v>
      </c>
      <c r="S4387">
        <v>14</v>
      </c>
      <c r="T4387">
        <v>9</v>
      </c>
      <c r="U4387" t="b">
        <v>0</v>
      </c>
    </row>
    <row r="4388" spans="1:21" x14ac:dyDescent="0.25">
      <c r="A4388" t="s">
        <v>5836</v>
      </c>
      <c r="B4388" t="s">
        <v>5837</v>
      </c>
      <c r="C4388">
        <v>23</v>
      </c>
      <c r="D4388">
        <v>5</v>
      </c>
      <c r="E4388">
        <v>13</v>
      </c>
      <c r="F4388" s="1">
        <v>41417</v>
      </c>
      <c r="G4388" t="s">
        <v>3321</v>
      </c>
      <c r="H4388" t="s">
        <v>33</v>
      </c>
      <c r="I4388" t="s">
        <v>528</v>
      </c>
      <c r="J4388" t="s">
        <v>529</v>
      </c>
      <c r="K4388" t="s">
        <v>36</v>
      </c>
      <c r="L4388" t="s">
        <v>37</v>
      </c>
      <c r="M4388" t="s">
        <v>38</v>
      </c>
      <c r="N4388" t="s">
        <v>71</v>
      </c>
      <c r="O4388" t="s">
        <v>72</v>
      </c>
      <c r="P4388" t="s">
        <v>2315</v>
      </c>
      <c r="Q4388">
        <v>1</v>
      </c>
      <c r="R4388">
        <v>239</v>
      </c>
      <c r="S4388">
        <v>-131</v>
      </c>
      <c r="T4388">
        <v>4</v>
      </c>
      <c r="U4388" t="b">
        <v>0</v>
      </c>
    </row>
    <row r="4389" spans="1:21" x14ac:dyDescent="0.25">
      <c r="A4389" t="s">
        <v>5838</v>
      </c>
      <c r="B4389" t="s">
        <v>5839</v>
      </c>
      <c r="C4389">
        <v>23</v>
      </c>
      <c r="D4389">
        <v>5</v>
      </c>
      <c r="E4389">
        <v>14</v>
      </c>
      <c r="F4389" s="1">
        <v>41782</v>
      </c>
      <c r="G4389" t="s">
        <v>3577</v>
      </c>
      <c r="H4389" t="s">
        <v>67</v>
      </c>
      <c r="I4389" t="s">
        <v>68</v>
      </c>
      <c r="J4389" t="s">
        <v>806</v>
      </c>
      <c r="K4389" t="s">
        <v>25</v>
      </c>
      <c r="L4389" t="s">
        <v>37</v>
      </c>
      <c r="M4389" t="s">
        <v>98</v>
      </c>
      <c r="N4389" t="s">
        <v>28</v>
      </c>
      <c r="O4389" t="s">
        <v>48</v>
      </c>
      <c r="P4389" t="s">
        <v>981</v>
      </c>
      <c r="Q4389">
        <v>0</v>
      </c>
      <c r="R4389">
        <v>77</v>
      </c>
      <c r="S4389">
        <v>27</v>
      </c>
      <c r="T4389">
        <v>3</v>
      </c>
      <c r="U4389" t="b">
        <v>1</v>
      </c>
    </row>
    <row r="4390" spans="1:21" x14ac:dyDescent="0.25">
      <c r="A4390" t="s">
        <v>5838</v>
      </c>
      <c r="B4390" t="s">
        <v>5839</v>
      </c>
      <c r="C4390">
        <v>23</v>
      </c>
      <c r="D4390">
        <v>5</v>
      </c>
      <c r="E4390">
        <v>14</v>
      </c>
      <c r="F4390" s="1">
        <v>41782</v>
      </c>
      <c r="G4390" t="s">
        <v>3577</v>
      </c>
      <c r="H4390" t="s">
        <v>67</v>
      </c>
      <c r="I4390" t="s">
        <v>68</v>
      </c>
      <c r="J4390" t="s">
        <v>806</v>
      </c>
      <c r="K4390" t="s">
        <v>25</v>
      </c>
      <c r="L4390" t="s">
        <v>37</v>
      </c>
      <c r="M4390" t="s">
        <v>98</v>
      </c>
      <c r="N4390" t="s">
        <v>28</v>
      </c>
      <c r="O4390" t="s">
        <v>39</v>
      </c>
      <c r="P4390" t="s">
        <v>3416</v>
      </c>
      <c r="Q4390">
        <v>0</v>
      </c>
      <c r="R4390">
        <v>27</v>
      </c>
      <c r="S4390">
        <v>4</v>
      </c>
      <c r="T4390">
        <v>2</v>
      </c>
      <c r="U4390" t="b">
        <v>0</v>
      </c>
    </row>
    <row r="4391" spans="1:21" x14ac:dyDescent="0.25">
      <c r="A4391" t="s">
        <v>5838</v>
      </c>
      <c r="B4391" t="s">
        <v>5839</v>
      </c>
      <c r="C4391">
        <v>23</v>
      </c>
      <c r="D4391">
        <v>5</v>
      </c>
      <c r="E4391">
        <v>14</v>
      </c>
      <c r="F4391" s="1">
        <v>41782</v>
      </c>
      <c r="G4391" t="s">
        <v>3577</v>
      </c>
      <c r="H4391" t="s">
        <v>67</v>
      </c>
      <c r="I4391" t="s">
        <v>68</v>
      </c>
      <c r="J4391" t="s">
        <v>806</v>
      </c>
      <c r="K4391" t="s">
        <v>25</v>
      </c>
      <c r="L4391" t="s">
        <v>37</v>
      </c>
      <c r="M4391" t="s">
        <v>98</v>
      </c>
      <c r="N4391" t="s">
        <v>28</v>
      </c>
      <c r="O4391" t="s">
        <v>39</v>
      </c>
      <c r="P4391" t="s">
        <v>1711</v>
      </c>
      <c r="Q4391">
        <v>0</v>
      </c>
      <c r="R4391">
        <v>32</v>
      </c>
      <c r="S4391">
        <v>3</v>
      </c>
      <c r="T4391">
        <v>2</v>
      </c>
      <c r="U4391" t="b">
        <v>0</v>
      </c>
    </row>
    <row r="4392" spans="1:21" x14ac:dyDescent="0.25">
      <c r="A4392" t="s">
        <v>5840</v>
      </c>
      <c r="B4392" t="s">
        <v>5839</v>
      </c>
      <c r="C4392">
        <v>23</v>
      </c>
      <c r="D4392">
        <v>5</v>
      </c>
      <c r="E4392">
        <v>14</v>
      </c>
      <c r="F4392" s="1">
        <v>41782</v>
      </c>
      <c r="G4392" t="s">
        <v>5841</v>
      </c>
      <c r="H4392" t="s">
        <v>67</v>
      </c>
      <c r="I4392" t="s">
        <v>496</v>
      </c>
      <c r="J4392" t="s">
        <v>497</v>
      </c>
      <c r="K4392" t="s">
        <v>25</v>
      </c>
      <c r="L4392" t="s">
        <v>70</v>
      </c>
      <c r="M4392" t="s">
        <v>27</v>
      </c>
      <c r="N4392" t="s">
        <v>28</v>
      </c>
      <c r="O4392" t="s">
        <v>54</v>
      </c>
      <c r="P4392" t="s">
        <v>2331</v>
      </c>
      <c r="Q4392">
        <v>0</v>
      </c>
      <c r="R4392">
        <v>242</v>
      </c>
      <c r="S4392">
        <v>65</v>
      </c>
      <c r="T4392">
        <v>5</v>
      </c>
      <c r="U4392" t="b">
        <v>1</v>
      </c>
    </row>
    <row r="4393" spans="1:21" x14ac:dyDescent="0.25">
      <c r="A4393" t="s">
        <v>5842</v>
      </c>
      <c r="B4393" t="s">
        <v>5843</v>
      </c>
      <c r="C4393">
        <v>24</v>
      </c>
      <c r="D4393">
        <v>5</v>
      </c>
      <c r="E4393">
        <v>12</v>
      </c>
      <c r="F4393" s="1">
        <v>41053</v>
      </c>
      <c r="G4393" t="s">
        <v>946</v>
      </c>
      <c r="H4393" t="s">
        <v>67</v>
      </c>
      <c r="I4393" t="s">
        <v>68</v>
      </c>
      <c r="J4393" t="s">
        <v>142</v>
      </c>
      <c r="K4393" t="s">
        <v>25</v>
      </c>
      <c r="L4393" t="s">
        <v>37</v>
      </c>
      <c r="M4393" t="s">
        <v>38</v>
      </c>
      <c r="N4393" t="s">
        <v>28</v>
      </c>
      <c r="O4393" t="s">
        <v>54</v>
      </c>
      <c r="P4393" t="s">
        <v>229</v>
      </c>
      <c r="Q4393">
        <v>0</v>
      </c>
      <c r="R4393">
        <v>97</v>
      </c>
      <c r="S4393">
        <v>0</v>
      </c>
      <c r="T4393">
        <v>2</v>
      </c>
      <c r="U4393" t="b">
        <v>1</v>
      </c>
    </row>
    <row r="4394" spans="1:21" x14ac:dyDescent="0.25">
      <c r="A4394" t="s">
        <v>5844</v>
      </c>
      <c r="B4394" t="s">
        <v>5843</v>
      </c>
      <c r="C4394">
        <v>24</v>
      </c>
      <c r="D4394">
        <v>5</v>
      </c>
      <c r="E4394">
        <v>12</v>
      </c>
      <c r="F4394" s="1">
        <v>41053</v>
      </c>
      <c r="G4394" t="s">
        <v>2376</v>
      </c>
      <c r="H4394" t="s">
        <v>61</v>
      </c>
      <c r="I4394" t="s">
        <v>326</v>
      </c>
      <c r="J4394" t="s">
        <v>5845</v>
      </c>
      <c r="K4394" t="s">
        <v>36</v>
      </c>
      <c r="L4394" t="s">
        <v>70</v>
      </c>
      <c r="M4394" t="s">
        <v>38</v>
      </c>
      <c r="N4394" t="s">
        <v>71</v>
      </c>
      <c r="O4394" t="s">
        <v>295</v>
      </c>
      <c r="P4394" t="s">
        <v>4023</v>
      </c>
      <c r="Q4394">
        <v>0</v>
      </c>
      <c r="R4394">
        <v>220</v>
      </c>
      <c r="S4394">
        <v>24</v>
      </c>
      <c r="T4394">
        <v>2</v>
      </c>
      <c r="U4394" t="b">
        <v>1</v>
      </c>
    </row>
    <row r="4395" spans="1:21" x14ac:dyDescent="0.25">
      <c r="A4395" t="s">
        <v>5844</v>
      </c>
      <c r="B4395" t="s">
        <v>5843</v>
      </c>
      <c r="C4395">
        <v>24</v>
      </c>
      <c r="D4395">
        <v>5</v>
      </c>
      <c r="E4395">
        <v>12</v>
      </c>
      <c r="F4395" s="1">
        <v>41053</v>
      </c>
      <c r="G4395" t="s">
        <v>2376</v>
      </c>
      <c r="H4395" t="s">
        <v>61</v>
      </c>
      <c r="I4395" t="s">
        <v>326</v>
      </c>
      <c r="J4395" t="s">
        <v>5845</v>
      </c>
      <c r="K4395" t="s">
        <v>36</v>
      </c>
      <c r="L4395" t="s">
        <v>70</v>
      </c>
      <c r="M4395" t="s">
        <v>38</v>
      </c>
      <c r="N4395" t="s">
        <v>28</v>
      </c>
      <c r="O4395" t="s">
        <v>48</v>
      </c>
      <c r="P4395" t="s">
        <v>3525</v>
      </c>
      <c r="Q4395">
        <v>0</v>
      </c>
      <c r="R4395">
        <v>203</v>
      </c>
      <c r="S4395">
        <v>65</v>
      </c>
      <c r="T4395">
        <v>4</v>
      </c>
      <c r="U4395" t="b">
        <v>1</v>
      </c>
    </row>
    <row r="4396" spans="1:21" x14ac:dyDescent="0.25">
      <c r="A4396" t="s">
        <v>5844</v>
      </c>
      <c r="B4396" t="s">
        <v>5843</v>
      </c>
      <c r="C4396">
        <v>24</v>
      </c>
      <c r="D4396">
        <v>5</v>
      </c>
      <c r="E4396">
        <v>12</v>
      </c>
      <c r="F4396" s="1">
        <v>41053</v>
      </c>
      <c r="G4396" t="s">
        <v>2376</v>
      </c>
      <c r="H4396" t="s">
        <v>61</v>
      </c>
      <c r="I4396" t="s">
        <v>326</v>
      </c>
      <c r="J4396" t="s">
        <v>5845</v>
      </c>
      <c r="K4396" t="s">
        <v>36</v>
      </c>
      <c r="L4396" t="s">
        <v>70</v>
      </c>
      <c r="M4396" t="s">
        <v>38</v>
      </c>
      <c r="N4396" t="s">
        <v>56</v>
      </c>
      <c r="O4396" t="s">
        <v>185</v>
      </c>
      <c r="P4396" t="s">
        <v>5846</v>
      </c>
      <c r="Q4396">
        <v>0</v>
      </c>
      <c r="R4396">
        <v>758</v>
      </c>
      <c r="S4396">
        <v>-62</v>
      </c>
      <c r="T4396">
        <v>3</v>
      </c>
      <c r="U4396" t="b">
        <v>1</v>
      </c>
    </row>
    <row r="4397" spans="1:21" x14ac:dyDescent="0.25">
      <c r="A4397" t="s">
        <v>5847</v>
      </c>
      <c r="B4397" t="s">
        <v>5848</v>
      </c>
      <c r="C4397">
        <v>24</v>
      </c>
      <c r="D4397">
        <v>5</v>
      </c>
      <c r="E4397">
        <v>13</v>
      </c>
      <c r="F4397" s="1">
        <v>41418</v>
      </c>
      <c r="G4397" t="s">
        <v>4710</v>
      </c>
      <c r="H4397" t="s">
        <v>33</v>
      </c>
      <c r="I4397" t="s">
        <v>34</v>
      </c>
      <c r="J4397" t="s">
        <v>2409</v>
      </c>
      <c r="K4397" t="s">
        <v>36</v>
      </c>
      <c r="L4397" t="s">
        <v>37</v>
      </c>
      <c r="M4397" t="s">
        <v>98</v>
      </c>
      <c r="N4397" t="s">
        <v>28</v>
      </c>
      <c r="O4397" t="s">
        <v>48</v>
      </c>
      <c r="P4397" t="s">
        <v>1303</v>
      </c>
      <c r="Q4397">
        <v>0</v>
      </c>
      <c r="R4397">
        <v>349</v>
      </c>
      <c r="S4397">
        <v>115</v>
      </c>
      <c r="T4397">
        <v>7</v>
      </c>
      <c r="U4397" t="b">
        <v>0</v>
      </c>
    </row>
    <row r="4398" spans="1:21" x14ac:dyDescent="0.25">
      <c r="A4398" t="s">
        <v>5847</v>
      </c>
      <c r="B4398" t="s">
        <v>5848</v>
      </c>
      <c r="C4398">
        <v>24</v>
      </c>
      <c r="D4398">
        <v>5</v>
      </c>
      <c r="E4398">
        <v>13</v>
      </c>
      <c r="F4398" s="1">
        <v>41418</v>
      </c>
      <c r="G4398" t="s">
        <v>4710</v>
      </c>
      <c r="H4398" t="s">
        <v>33</v>
      </c>
      <c r="I4398" t="s">
        <v>34</v>
      </c>
      <c r="J4398" t="s">
        <v>2409</v>
      </c>
      <c r="K4398" t="s">
        <v>36</v>
      </c>
      <c r="L4398" t="s">
        <v>37</v>
      </c>
      <c r="M4398" t="s">
        <v>98</v>
      </c>
      <c r="N4398" t="s">
        <v>28</v>
      </c>
      <c r="O4398" t="s">
        <v>48</v>
      </c>
      <c r="P4398" t="s">
        <v>925</v>
      </c>
      <c r="Q4398">
        <v>0</v>
      </c>
      <c r="R4398">
        <v>168</v>
      </c>
      <c r="S4398">
        <v>18</v>
      </c>
      <c r="T4398">
        <v>6</v>
      </c>
      <c r="U4398" t="b">
        <v>1</v>
      </c>
    </row>
    <row r="4399" spans="1:21" x14ac:dyDescent="0.25">
      <c r="A4399" t="s">
        <v>5847</v>
      </c>
      <c r="B4399" t="s">
        <v>5848</v>
      </c>
      <c r="C4399">
        <v>24</v>
      </c>
      <c r="D4399">
        <v>5</v>
      </c>
      <c r="E4399">
        <v>13</v>
      </c>
      <c r="F4399" s="1">
        <v>41418</v>
      </c>
      <c r="G4399" t="s">
        <v>4710</v>
      </c>
      <c r="H4399" t="s">
        <v>33</v>
      </c>
      <c r="I4399" t="s">
        <v>34</v>
      </c>
      <c r="J4399" t="s">
        <v>2409</v>
      </c>
      <c r="K4399" t="s">
        <v>36</v>
      </c>
      <c r="L4399" t="s">
        <v>37</v>
      </c>
      <c r="M4399" t="s">
        <v>98</v>
      </c>
      <c r="N4399" t="s">
        <v>28</v>
      </c>
      <c r="O4399" t="s">
        <v>48</v>
      </c>
      <c r="P4399" t="s">
        <v>1263</v>
      </c>
      <c r="Q4399">
        <v>0</v>
      </c>
      <c r="R4399">
        <v>97</v>
      </c>
      <c r="S4399">
        <v>46</v>
      </c>
      <c r="T4399">
        <v>2</v>
      </c>
      <c r="U4399" t="b">
        <v>0</v>
      </c>
    </row>
    <row r="4400" spans="1:21" x14ac:dyDescent="0.25">
      <c r="A4400" t="s">
        <v>5849</v>
      </c>
      <c r="B4400" t="s">
        <v>5848</v>
      </c>
      <c r="C4400">
        <v>24</v>
      </c>
      <c r="D4400">
        <v>5</v>
      </c>
      <c r="E4400">
        <v>13</v>
      </c>
      <c r="F4400" s="1">
        <v>41418</v>
      </c>
      <c r="G4400" t="s">
        <v>1640</v>
      </c>
      <c r="H4400" t="s">
        <v>67</v>
      </c>
      <c r="I4400" t="s">
        <v>68</v>
      </c>
      <c r="J4400" t="s">
        <v>684</v>
      </c>
      <c r="K4400" t="s">
        <v>25</v>
      </c>
      <c r="L4400" t="s">
        <v>37</v>
      </c>
      <c r="M4400" t="s">
        <v>38</v>
      </c>
      <c r="N4400" t="s">
        <v>28</v>
      </c>
      <c r="O4400" t="s">
        <v>54</v>
      </c>
      <c r="P4400" t="s">
        <v>1519</v>
      </c>
      <c r="Q4400">
        <v>0</v>
      </c>
      <c r="R4400">
        <v>397</v>
      </c>
      <c r="S4400">
        <v>194</v>
      </c>
      <c r="T4400">
        <v>2</v>
      </c>
      <c r="U4400" t="b">
        <v>0</v>
      </c>
    </row>
    <row r="4401" spans="1:21" x14ac:dyDescent="0.25">
      <c r="A4401" t="s">
        <v>5850</v>
      </c>
      <c r="B4401" t="s">
        <v>5848</v>
      </c>
      <c r="C4401">
        <v>24</v>
      </c>
      <c r="D4401">
        <v>5</v>
      </c>
      <c r="E4401">
        <v>13</v>
      </c>
      <c r="F4401" s="1">
        <v>41418</v>
      </c>
      <c r="G4401" t="s">
        <v>4835</v>
      </c>
      <c r="H4401" t="s">
        <v>67</v>
      </c>
      <c r="I4401" t="s">
        <v>68</v>
      </c>
      <c r="J4401" t="s">
        <v>255</v>
      </c>
      <c r="K4401" t="s">
        <v>25</v>
      </c>
      <c r="L4401" t="s">
        <v>26</v>
      </c>
      <c r="M4401" t="s">
        <v>38</v>
      </c>
      <c r="N4401" t="s">
        <v>56</v>
      </c>
      <c r="O4401" t="s">
        <v>185</v>
      </c>
      <c r="P4401" t="s">
        <v>5851</v>
      </c>
      <c r="Q4401">
        <v>0</v>
      </c>
      <c r="R4401">
        <v>573</v>
      </c>
      <c r="S4401">
        <v>0</v>
      </c>
      <c r="T4401">
        <v>2</v>
      </c>
      <c r="U4401" t="b">
        <v>0</v>
      </c>
    </row>
    <row r="4402" spans="1:21" x14ac:dyDescent="0.25">
      <c r="A4402" t="s">
        <v>5852</v>
      </c>
      <c r="B4402" t="s">
        <v>5853</v>
      </c>
      <c r="C4402">
        <v>24</v>
      </c>
      <c r="D4402">
        <v>5</v>
      </c>
      <c r="E4402">
        <v>14</v>
      </c>
      <c r="F4402" s="1">
        <v>41783</v>
      </c>
      <c r="G4402" t="s">
        <v>1730</v>
      </c>
      <c r="H4402" t="s">
        <v>61</v>
      </c>
      <c r="I4402" t="s">
        <v>450</v>
      </c>
      <c r="J4402" t="s">
        <v>661</v>
      </c>
      <c r="K4402" t="s">
        <v>36</v>
      </c>
      <c r="L4402" t="s">
        <v>37</v>
      </c>
      <c r="M4402" t="s">
        <v>38</v>
      </c>
      <c r="N4402" t="s">
        <v>28</v>
      </c>
      <c r="O4402" t="s">
        <v>29</v>
      </c>
      <c r="P4402" t="s">
        <v>2634</v>
      </c>
      <c r="Q4402">
        <v>0</v>
      </c>
      <c r="R4402">
        <v>193</v>
      </c>
      <c r="S4402">
        <v>8</v>
      </c>
      <c r="T4402">
        <v>4</v>
      </c>
      <c r="U4402" t="b">
        <v>1</v>
      </c>
    </row>
    <row r="4403" spans="1:21" x14ac:dyDescent="0.25">
      <c r="A4403" t="s">
        <v>5854</v>
      </c>
      <c r="B4403" t="s">
        <v>5853</v>
      </c>
      <c r="C4403">
        <v>24</v>
      </c>
      <c r="D4403">
        <v>5</v>
      </c>
      <c r="E4403">
        <v>14</v>
      </c>
      <c r="F4403" s="1">
        <v>41783</v>
      </c>
      <c r="G4403" t="s">
        <v>3288</v>
      </c>
      <c r="H4403" t="s">
        <v>44</v>
      </c>
      <c r="I4403" t="s">
        <v>738</v>
      </c>
      <c r="J4403" t="s">
        <v>5855</v>
      </c>
      <c r="K4403" t="s">
        <v>47</v>
      </c>
      <c r="L4403" t="s">
        <v>26</v>
      </c>
      <c r="M4403" t="s">
        <v>38</v>
      </c>
      <c r="N4403" t="s">
        <v>28</v>
      </c>
      <c r="O4403" t="s">
        <v>90</v>
      </c>
      <c r="P4403" t="s">
        <v>4370</v>
      </c>
      <c r="Q4403">
        <v>0</v>
      </c>
      <c r="R4403">
        <v>1487</v>
      </c>
      <c r="S4403">
        <v>624</v>
      </c>
      <c r="T4403">
        <v>3</v>
      </c>
      <c r="U4403" t="b">
        <v>0</v>
      </c>
    </row>
    <row r="4404" spans="1:21" x14ac:dyDescent="0.25">
      <c r="A4404" t="s">
        <v>5856</v>
      </c>
      <c r="B4404" t="s">
        <v>5853</v>
      </c>
      <c r="C4404">
        <v>24</v>
      </c>
      <c r="D4404">
        <v>5</v>
      </c>
      <c r="E4404">
        <v>14</v>
      </c>
      <c r="F4404" s="1">
        <v>41783</v>
      </c>
      <c r="G4404" t="s">
        <v>1028</v>
      </c>
      <c r="H4404" t="s">
        <v>320</v>
      </c>
      <c r="I4404" t="s">
        <v>604</v>
      </c>
      <c r="J4404" t="s">
        <v>605</v>
      </c>
      <c r="K4404" t="s">
        <v>36</v>
      </c>
      <c r="L4404" t="s">
        <v>37</v>
      </c>
      <c r="M4404" t="s">
        <v>38</v>
      </c>
      <c r="N4404" t="s">
        <v>28</v>
      </c>
      <c r="O4404" t="s">
        <v>39</v>
      </c>
      <c r="P4404" t="s">
        <v>343</v>
      </c>
      <c r="Q4404">
        <v>0</v>
      </c>
      <c r="R4404">
        <v>206</v>
      </c>
      <c r="S4404">
        <v>18</v>
      </c>
      <c r="T4404">
        <v>4</v>
      </c>
      <c r="U4404" t="b">
        <v>1</v>
      </c>
    </row>
    <row r="4405" spans="1:21" x14ac:dyDescent="0.25">
      <c r="A4405" t="s">
        <v>5856</v>
      </c>
      <c r="B4405" t="s">
        <v>5853</v>
      </c>
      <c r="C4405">
        <v>24</v>
      </c>
      <c r="D4405">
        <v>5</v>
      </c>
      <c r="E4405">
        <v>14</v>
      </c>
      <c r="F4405" s="1">
        <v>41783</v>
      </c>
      <c r="G4405" t="s">
        <v>1028</v>
      </c>
      <c r="H4405" t="s">
        <v>320</v>
      </c>
      <c r="I4405" t="s">
        <v>604</v>
      </c>
      <c r="J4405" t="s">
        <v>605</v>
      </c>
      <c r="K4405" t="s">
        <v>36</v>
      </c>
      <c r="L4405" t="s">
        <v>37</v>
      </c>
      <c r="M4405" t="s">
        <v>38</v>
      </c>
      <c r="N4405" t="s">
        <v>56</v>
      </c>
      <c r="O4405" t="s">
        <v>185</v>
      </c>
      <c r="P4405" t="s">
        <v>186</v>
      </c>
      <c r="Q4405">
        <v>0</v>
      </c>
      <c r="R4405">
        <v>736</v>
      </c>
      <c r="S4405">
        <v>346</v>
      </c>
      <c r="T4405">
        <v>5</v>
      </c>
      <c r="U4405" t="b">
        <v>1</v>
      </c>
    </row>
    <row r="4406" spans="1:21" x14ac:dyDescent="0.25">
      <c r="A4406" t="s">
        <v>5857</v>
      </c>
      <c r="B4406" t="s">
        <v>5858</v>
      </c>
      <c r="C4406">
        <v>25</v>
      </c>
      <c r="D4406">
        <v>5</v>
      </c>
      <c r="E4406">
        <v>11</v>
      </c>
      <c r="F4406" s="1">
        <v>40688</v>
      </c>
      <c r="G4406" t="s">
        <v>2091</v>
      </c>
      <c r="H4406" t="s">
        <v>44</v>
      </c>
      <c r="I4406" t="s">
        <v>460</v>
      </c>
      <c r="J4406" t="s">
        <v>1646</v>
      </c>
      <c r="K4406" t="s">
        <v>47</v>
      </c>
      <c r="L4406" t="s">
        <v>70</v>
      </c>
      <c r="M4406" t="s">
        <v>38</v>
      </c>
      <c r="N4406" t="s">
        <v>28</v>
      </c>
      <c r="O4406" t="s">
        <v>48</v>
      </c>
      <c r="P4406" t="s">
        <v>1195</v>
      </c>
      <c r="Q4406">
        <v>0</v>
      </c>
      <c r="R4406">
        <v>24</v>
      </c>
      <c r="S4406">
        <v>5</v>
      </c>
      <c r="T4406">
        <v>1</v>
      </c>
      <c r="U4406" t="b">
        <v>1</v>
      </c>
    </row>
    <row r="4407" spans="1:21" x14ac:dyDescent="0.25">
      <c r="A4407" t="s">
        <v>5857</v>
      </c>
      <c r="B4407" t="s">
        <v>5858</v>
      </c>
      <c r="C4407">
        <v>25</v>
      </c>
      <c r="D4407">
        <v>5</v>
      </c>
      <c r="E4407">
        <v>11</v>
      </c>
      <c r="F4407" s="1">
        <v>40688</v>
      </c>
      <c r="G4407" t="s">
        <v>2091</v>
      </c>
      <c r="H4407" t="s">
        <v>44</v>
      </c>
      <c r="I4407" t="s">
        <v>460</v>
      </c>
      <c r="J4407" t="s">
        <v>1646</v>
      </c>
      <c r="K4407" t="s">
        <v>47</v>
      </c>
      <c r="L4407" t="s">
        <v>70</v>
      </c>
      <c r="M4407" t="s">
        <v>38</v>
      </c>
      <c r="N4407" t="s">
        <v>28</v>
      </c>
      <c r="O4407" t="s">
        <v>48</v>
      </c>
      <c r="P4407" t="s">
        <v>582</v>
      </c>
      <c r="Q4407">
        <v>0</v>
      </c>
      <c r="R4407">
        <v>60</v>
      </c>
      <c r="S4407">
        <v>14</v>
      </c>
      <c r="T4407">
        <v>2</v>
      </c>
      <c r="U4407" t="b">
        <v>0</v>
      </c>
    </row>
    <row r="4408" spans="1:21" x14ac:dyDescent="0.25">
      <c r="A4408" t="s">
        <v>5857</v>
      </c>
      <c r="B4408" t="s">
        <v>5858</v>
      </c>
      <c r="C4408">
        <v>25</v>
      </c>
      <c r="D4408">
        <v>5</v>
      </c>
      <c r="E4408">
        <v>11</v>
      </c>
      <c r="F4408" s="1">
        <v>40688</v>
      </c>
      <c r="G4408" t="s">
        <v>2091</v>
      </c>
      <c r="H4408" t="s">
        <v>44</v>
      </c>
      <c r="I4408" t="s">
        <v>460</v>
      </c>
      <c r="J4408" t="s">
        <v>1646</v>
      </c>
      <c r="K4408" t="s">
        <v>47</v>
      </c>
      <c r="L4408" t="s">
        <v>70</v>
      </c>
      <c r="M4408" t="s">
        <v>38</v>
      </c>
      <c r="N4408" t="s">
        <v>28</v>
      </c>
      <c r="O4408" t="s">
        <v>54</v>
      </c>
      <c r="P4408" t="s">
        <v>2089</v>
      </c>
      <c r="Q4408">
        <v>0</v>
      </c>
      <c r="R4408">
        <v>256</v>
      </c>
      <c r="S4408">
        <v>-102</v>
      </c>
      <c r="T4408">
        <v>3</v>
      </c>
      <c r="U4408" t="b">
        <v>1</v>
      </c>
    </row>
    <row r="4409" spans="1:21" x14ac:dyDescent="0.25">
      <c r="A4409" t="s">
        <v>5857</v>
      </c>
      <c r="B4409" t="s">
        <v>5858</v>
      </c>
      <c r="C4409">
        <v>25</v>
      </c>
      <c r="D4409">
        <v>5</v>
      </c>
      <c r="E4409">
        <v>11</v>
      </c>
      <c r="F4409" s="1">
        <v>40688</v>
      </c>
      <c r="G4409" t="s">
        <v>2091</v>
      </c>
      <c r="H4409" t="s">
        <v>44</v>
      </c>
      <c r="I4409" t="s">
        <v>460</v>
      </c>
      <c r="J4409" t="s">
        <v>1646</v>
      </c>
      <c r="K4409" t="s">
        <v>47</v>
      </c>
      <c r="L4409" t="s">
        <v>70</v>
      </c>
      <c r="M4409" t="s">
        <v>38</v>
      </c>
      <c r="N4409" t="s">
        <v>56</v>
      </c>
      <c r="O4409" t="s">
        <v>81</v>
      </c>
      <c r="P4409" t="s">
        <v>3095</v>
      </c>
      <c r="Q4409">
        <v>0</v>
      </c>
      <c r="R4409">
        <v>698</v>
      </c>
      <c r="S4409">
        <v>209</v>
      </c>
      <c r="T4409">
        <v>6</v>
      </c>
      <c r="U4409" t="b">
        <v>1</v>
      </c>
    </row>
    <row r="4410" spans="1:21" x14ac:dyDescent="0.25">
      <c r="A4410" t="s">
        <v>5857</v>
      </c>
      <c r="B4410" t="s">
        <v>5858</v>
      </c>
      <c r="C4410">
        <v>25</v>
      </c>
      <c r="D4410">
        <v>5</v>
      </c>
      <c r="E4410">
        <v>11</v>
      </c>
      <c r="F4410" s="1">
        <v>40688</v>
      </c>
      <c r="G4410" t="s">
        <v>2091</v>
      </c>
      <c r="H4410" t="s">
        <v>44</v>
      </c>
      <c r="I4410" t="s">
        <v>460</v>
      </c>
      <c r="J4410" t="s">
        <v>1646</v>
      </c>
      <c r="K4410" t="s">
        <v>47</v>
      </c>
      <c r="L4410" t="s">
        <v>70</v>
      </c>
      <c r="M4410" t="s">
        <v>38</v>
      </c>
      <c r="N4410" t="s">
        <v>56</v>
      </c>
      <c r="O4410" t="s">
        <v>104</v>
      </c>
      <c r="P4410" t="s">
        <v>3762</v>
      </c>
      <c r="Q4410">
        <v>0</v>
      </c>
      <c r="R4410">
        <v>601</v>
      </c>
      <c r="S4410">
        <v>-371</v>
      </c>
      <c r="T4410">
        <v>6</v>
      </c>
      <c r="U4410" t="b">
        <v>0</v>
      </c>
    </row>
    <row r="4411" spans="1:21" x14ac:dyDescent="0.25">
      <c r="A4411" t="s">
        <v>5859</v>
      </c>
      <c r="B4411" t="s">
        <v>5860</v>
      </c>
      <c r="C4411">
        <v>25</v>
      </c>
      <c r="D4411">
        <v>5</v>
      </c>
      <c r="E4411">
        <v>12</v>
      </c>
      <c r="F4411" s="1">
        <v>41054</v>
      </c>
      <c r="G4411" t="s">
        <v>612</v>
      </c>
      <c r="H4411" t="s">
        <v>33</v>
      </c>
      <c r="I4411" t="s">
        <v>34</v>
      </c>
      <c r="J4411" t="s">
        <v>1161</v>
      </c>
      <c r="K4411" t="s">
        <v>36</v>
      </c>
      <c r="L4411" t="s">
        <v>37</v>
      </c>
      <c r="M4411" t="s">
        <v>38</v>
      </c>
      <c r="N4411" t="s">
        <v>28</v>
      </c>
      <c r="O4411" t="s">
        <v>90</v>
      </c>
      <c r="P4411" t="s">
        <v>2504</v>
      </c>
      <c r="Q4411">
        <v>0</v>
      </c>
      <c r="R4411">
        <v>69</v>
      </c>
      <c r="S4411">
        <v>18</v>
      </c>
      <c r="T4411">
        <v>1</v>
      </c>
      <c r="U4411" t="b">
        <v>0</v>
      </c>
    </row>
    <row r="4412" spans="1:21" x14ac:dyDescent="0.25">
      <c r="A4412" t="s">
        <v>5859</v>
      </c>
      <c r="B4412" t="s">
        <v>5860</v>
      </c>
      <c r="C4412">
        <v>25</v>
      </c>
      <c r="D4412">
        <v>5</v>
      </c>
      <c r="E4412">
        <v>12</v>
      </c>
      <c r="F4412" s="1">
        <v>41054</v>
      </c>
      <c r="G4412" t="s">
        <v>612</v>
      </c>
      <c r="H4412" t="s">
        <v>33</v>
      </c>
      <c r="I4412" t="s">
        <v>34</v>
      </c>
      <c r="J4412" t="s">
        <v>1161</v>
      </c>
      <c r="K4412" t="s">
        <v>36</v>
      </c>
      <c r="L4412" t="s">
        <v>37</v>
      </c>
      <c r="M4412" t="s">
        <v>38</v>
      </c>
      <c r="N4412" t="s">
        <v>56</v>
      </c>
      <c r="O4412" t="s">
        <v>104</v>
      </c>
      <c r="P4412" t="s">
        <v>1938</v>
      </c>
      <c r="Q4412">
        <v>0</v>
      </c>
      <c r="R4412">
        <v>683</v>
      </c>
      <c r="S4412">
        <v>61</v>
      </c>
      <c r="T4412">
        <v>5</v>
      </c>
      <c r="U4412" t="b">
        <v>0</v>
      </c>
    </row>
    <row r="4413" spans="1:21" x14ac:dyDescent="0.25">
      <c r="A4413" t="s">
        <v>5861</v>
      </c>
      <c r="B4413" t="s">
        <v>5860</v>
      </c>
      <c r="C4413">
        <v>25</v>
      </c>
      <c r="D4413">
        <v>5</v>
      </c>
      <c r="E4413">
        <v>12</v>
      </c>
      <c r="F4413" s="1">
        <v>41054</v>
      </c>
      <c r="G4413" t="s">
        <v>1403</v>
      </c>
      <c r="H4413" t="s">
        <v>120</v>
      </c>
      <c r="I4413" t="s">
        <v>209</v>
      </c>
      <c r="J4413" t="s">
        <v>1312</v>
      </c>
      <c r="K4413" t="s">
        <v>47</v>
      </c>
      <c r="L4413" t="s">
        <v>37</v>
      </c>
      <c r="M4413" t="s">
        <v>98</v>
      </c>
      <c r="N4413" t="s">
        <v>28</v>
      </c>
      <c r="O4413" t="s">
        <v>48</v>
      </c>
      <c r="P4413" t="s">
        <v>846</v>
      </c>
      <c r="Q4413">
        <v>0</v>
      </c>
      <c r="R4413">
        <v>371</v>
      </c>
      <c r="S4413">
        <v>96</v>
      </c>
      <c r="T4413">
        <v>8</v>
      </c>
      <c r="U4413" t="b">
        <v>1</v>
      </c>
    </row>
    <row r="4414" spans="1:21" x14ac:dyDescent="0.25">
      <c r="A4414" t="s">
        <v>5861</v>
      </c>
      <c r="B4414" t="s">
        <v>5860</v>
      </c>
      <c r="C4414">
        <v>25</v>
      </c>
      <c r="D4414">
        <v>5</v>
      </c>
      <c r="E4414">
        <v>12</v>
      </c>
      <c r="F4414" s="1">
        <v>41054</v>
      </c>
      <c r="G4414" t="s">
        <v>1403</v>
      </c>
      <c r="H4414" t="s">
        <v>120</v>
      </c>
      <c r="I4414" t="s">
        <v>209</v>
      </c>
      <c r="J4414" t="s">
        <v>1312</v>
      </c>
      <c r="K4414" t="s">
        <v>47</v>
      </c>
      <c r="L4414" t="s">
        <v>37</v>
      </c>
      <c r="M4414" t="s">
        <v>98</v>
      </c>
      <c r="N4414" t="s">
        <v>28</v>
      </c>
      <c r="O4414" t="s">
        <v>29</v>
      </c>
      <c r="P4414" t="s">
        <v>2634</v>
      </c>
      <c r="Q4414">
        <v>0</v>
      </c>
      <c r="R4414">
        <v>97</v>
      </c>
      <c r="S4414">
        <v>4</v>
      </c>
      <c r="T4414">
        <v>2</v>
      </c>
      <c r="U4414" t="b">
        <v>0</v>
      </c>
    </row>
    <row r="4415" spans="1:21" x14ac:dyDescent="0.25">
      <c r="A4415" t="s">
        <v>5862</v>
      </c>
      <c r="B4415" t="s">
        <v>5863</v>
      </c>
      <c r="C4415">
        <v>25</v>
      </c>
      <c r="D4415">
        <v>5</v>
      </c>
      <c r="E4415">
        <v>13</v>
      </c>
      <c r="F4415" s="1">
        <v>41419</v>
      </c>
      <c r="G4415" t="s">
        <v>1085</v>
      </c>
      <c r="H4415" t="s">
        <v>61</v>
      </c>
      <c r="I4415" t="s">
        <v>108</v>
      </c>
      <c r="J4415" t="s">
        <v>1808</v>
      </c>
      <c r="K4415" t="s">
        <v>36</v>
      </c>
      <c r="L4415" t="s">
        <v>26</v>
      </c>
      <c r="M4415" t="s">
        <v>38</v>
      </c>
      <c r="N4415" t="s">
        <v>71</v>
      </c>
      <c r="O4415" t="s">
        <v>72</v>
      </c>
      <c r="P4415" t="s">
        <v>951</v>
      </c>
      <c r="Q4415">
        <v>0</v>
      </c>
      <c r="R4415">
        <v>1488</v>
      </c>
      <c r="S4415">
        <v>132</v>
      </c>
      <c r="T4415">
        <v>4</v>
      </c>
      <c r="U4415" t="b">
        <v>1</v>
      </c>
    </row>
    <row r="4416" spans="1:21" x14ac:dyDescent="0.25">
      <c r="A4416" t="s">
        <v>5864</v>
      </c>
      <c r="B4416" t="s">
        <v>5865</v>
      </c>
      <c r="C4416">
        <v>26</v>
      </c>
      <c r="D4416">
        <v>5</v>
      </c>
      <c r="E4416">
        <v>11</v>
      </c>
      <c r="F4416" s="1">
        <v>40689</v>
      </c>
      <c r="G4416" t="s">
        <v>1753</v>
      </c>
      <c r="H4416" t="s">
        <v>61</v>
      </c>
      <c r="I4416" t="s">
        <v>491</v>
      </c>
      <c r="J4416" t="s">
        <v>5866</v>
      </c>
      <c r="K4416" t="s">
        <v>36</v>
      </c>
      <c r="L4416" t="s">
        <v>37</v>
      </c>
      <c r="M4416" t="s">
        <v>98</v>
      </c>
      <c r="N4416" t="s">
        <v>28</v>
      </c>
      <c r="O4416" t="s">
        <v>48</v>
      </c>
      <c r="P4416" t="s">
        <v>1599</v>
      </c>
      <c r="Q4416">
        <v>0</v>
      </c>
      <c r="R4416">
        <v>43</v>
      </c>
      <c r="S4416">
        <v>1</v>
      </c>
      <c r="T4416">
        <v>3</v>
      </c>
      <c r="U4416" t="b">
        <v>0</v>
      </c>
    </row>
    <row r="4417" spans="1:21" x14ac:dyDescent="0.25">
      <c r="A4417" t="s">
        <v>5867</v>
      </c>
      <c r="B4417" t="s">
        <v>5865</v>
      </c>
      <c r="C4417">
        <v>26</v>
      </c>
      <c r="D4417">
        <v>5</v>
      </c>
      <c r="E4417">
        <v>11</v>
      </c>
      <c r="F4417" s="1">
        <v>40689</v>
      </c>
      <c r="G4417" t="s">
        <v>3673</v>
      </c>
      <c r="H4417" t="s">
        <v>67</v>
      </c>
      <c r="I4417" t="s">
        <v>68</v>
      </c>
      <c r="J4417" t="s">
        <v>3390</v>
      </c>
      <c r="K4417" t="s">
        <v>25</v>
      </c>
      <c r="L4417" t="s">
        <v>70</v>
      </c>
      <c r="M4417" t="s">
        <v>38</v>
      </c>
      <c r="N4417" t="s">
        <v>28</v>
      </c>
      <c r="O4417" t="s">
        <v>54</v>
      </c>
      <c r="P4417" t="s">
        <v>972</v>
      </c>
      <c r="Q4417">
        <v>0</v>
      </c>
      <c r="R4417">
        <v>46</v>
      </c>
      <c r="S4417">
        <v>15</v>
      </c>
      <c r="T4417">
        <v>2</v>
      </c>
      <c r="U4417" t="b">
        <v>0</v>
      </c>
    </row>
    <row r="4418" spans="1:21" x14ac:dyDescent="0.25">
      <c r="A4418" t="s">
        <v>5867</v>
      </c>
      <c r="B4418" t="s">
        <v>5865</v>
      </c>
      <c r="C4418">
        <v>26</v>
      </c>
      <c r="D4418">
        <v>5</v>
      </c>
      <c r="E4418">
        <v>11</v>
      </c>
      <c r="F4418" s="1">
        <v>40689</v>
      </c>
      <c r="G4418" t="s">
        <v>3673</v>
      </c>
      <c r="H4418" t="s">
        <v>67</v>
      </c>
      <c r="I4418" t="s">
        <v>68</v>
      </c>
      <c r="J4418" t="s">
        <v>3390</v>
      </c>
      <c r="K4418" t="s">
        <v>25</v>
      </c>
      <c r="L4418" t="s">
        <v>70</v>
      </c>
      <c r="M4418" t="s">
        <v>38</v>
      </c>
      <c r="N4418" t="s">
        <v>28</v>
      </c>
      <c r="O4418" t="s">
        <v>54</v>
      </c>
      <c r="P4418" t="s">
        <v>193</v>
      </c>
      <c r="Q4418">
        <v>0</v>
      </c>
      <c r="R4418">
        <v>2859</v>
      </c>
      <c r="S4418">
        <v>171</v>
      </c>
      <c r="T4418">
        <v>14</v>
      </c>
      <c r="U4418" t="b">
        <v>1</v>
      </c>
    </row>
    <row r="4419" spans="1:21" x14ac:dyDescent="0.25">
      <c r="A4419" t="s">
        <v>5867</v>
      </c>
      <c r="B4419" t="s">
        <v>5865</v>
      </c>
      <c r="C4419">
        <v>26</v>
      </c>
      <c r="D4419">
        <v>5</v>
      </c>
      <c r="E4419">
        <v>11</v>
      </c>
      <c r="F4419" s="1">
        <v>40689</v>
      </c>
      <c r="G4419" t="s">
        <v>3673</v>
      </c>
      <c r="H4419" t="s">
        <v>67</v>
      </c>
      <c r="I4419" t="s">
        <v>68</v>
      </c>
      <c r="J4419" t="s">
        <v>3390</v>
      </c>
      <c r="K4419" t="s">
        <v>25</v>
      </c>
      <c r="L4419" t="s">
        <v>70</v>
      </c>
      <c r="M4419" t="s">
        <v>38</v>
      </c>
      <c r="N4419" t="s">
        <v>28</v>
      </c>
      <c r="O4419" t="s">
        <v>183</v>
      </c>
      <c r="P4419" t="s">
        <v>2165</v>
      </c>
      <c r="Q4419">
        <v>0</v>
      </c>
      <c r="R4419">
        <v>164</v>
      </c>
      <c r="S4419">
        <v>6</v>
      </c>
      <c r="T4419">
        <v>6</v>
      </c>
      <c r="U4419" t="b">
        <v>0</v>
      </c>
    </row>
    <row r="4420" spans="1:21" x14ac:dyDescent="0.25">
      <c r="A4420" t="s">
        <v>5868</v>
      </c>
      <c r="B4420" t="s">
        <v>5865</v>
      </c>
      <c r="C4420">
        <v>26</v>
      </c>
      <c r="D4420">
        <v>5</v>
      </c>
      <c r="E4420">
        <v>11</v>
      </c>
      <c r="F4420" s="1">
        <v>40689</v>
      </c>
      <c r="G4420" t="s">
        <v>5869</v>
      </c>
      <c r="H4420" t="s">
        <v>67</v>
      </c>
      <c r="I4420" t="s">
        <v>68</v>
      </c>
      <c r="J4420" t="s">
        <v>255</v>
      </c>
      <c r="K4420" t="s">
        <v>25</v>
      </c>
      <c r="L4420" t="s">
        <v>37</v>
      </c>
      <c r="M4420" t="s">
        <v>38</v>
      </c>
      <c r="N4420" t="s">
        <v>71</v>
      </c>
      <c r="O4420" t="s">
        <v>72</v>
      </c>
      <c r="P4420" t="s">
        <v>814</v>
      </c>
      <c r="Q4420">
        <v>0</v>
      </c>
      <c r="R4420">
        <v>608</v>
      </c>
      <c r="S4420">
        <v>189</v>
      </c>
      <c r="T4420">
        <v>4</v>
      </c>
      <c r="U4420" t="b">
        <v>1</v>
      </c>
    </row>
    <row r="4421" spans="1:21" x14ac:dyDescent="0.25">
      <c r="A4421" t="s">
        <v>5868</v>
      </c>
      <c r="B4421" t="s">
        <v>5865</v>
      </c>
      <c r="C4421">
        <v>26</v>
      </c>
      <c r="D4421">
        <v>5</v>
      </c>
      <c r="E4421">
        <v>11</v>
      </c>
      <c r="F4421" s="1">
        <v>40689</v>
      </c>
      <c r="G4421" t="s">
        <v>5869</v>
      </c>
      <c r="H4421" t="s">
        <v>67</v>
      </c>
      <c r="I4421" t="s">
        <v>68</v>
      </c>
      <c r="J4421" t="s">
        <v>255</v>
      </c>
      <c r="K4421" t="s">
        <v>25</v>
      </c>
      <c r="L4421" t="s">
        <v>37</v>
      </c>
      <c r="M4421" t="s">
        <v>38</v>
      </c>
      <c r="N4421" t="s">
        <v>28</v>
      </c>
      <c r="O4421" t="s">
        <v>48</v>
      </c>
      <c r="P4421" t="s">
        <v>1014</v>
      </c>
      <c r="Q4421">
        <v>0</v>
      </c>
      <c r="R4421">
        <v>159</v>
      </c>
      <c r="S4421">
        <v>14</v>
      </c>
      <c r="T4421">
        <v>8</v>
      </c>
      <c r="U4421" t="b">
        <v>0</v>
      </c>
    </row>
    <row r="4422" spans="1:21" x14ac:dyDescent="0.25">
      <c r="A4422" t="s">
        <v>5868</v>
      </c>
      <c r="B4422" t="s">
        <v>5865</v>
      </c>
      <c r="C4422">
        <v>26</v>
      </c>
      <c r="D4422">
        <v>5</v>
      </c>
      <c r="E4422">
        <v>11</v>
      </c>
      <c r="F4422" s="1">
        <v>40689</v>
      </c>
      <c r="G4422" t="s">
        <v>5869</v>
      </c>
      <c r="H4422" t="s">
        <v>67</v>
      </c>
      <c r="I4422" t="s">
        <v>68</v>
      </c>
      <c r="J4422" t="s">
        <v>255</v>
      </c>
      <c r="K4422" t="s">
        <v>25</v>
      </c>
      <c r="L4422" t="s">
        <v>37</v>
      </c>
      <c r="M4422" t="s">
        <v>38</v>
      </c>
      <c r="N4422" t="s">
        <v>28</v>
      </c>
      <c r="O4422" t="s">
        <v>39</v>
      </c>
      <c r="P4422" t="s">
        <v>1289</v>
      </c>
      <c r="Q4422">
        <v>0</v>
      </c>
      <c r="R4422">
        <v>123</v>
      </c>
      <c r="S4422">
        <v>4</v>
      </c>
      <c r="T4422">
        <v>5</v>
      </c>
      <c r="U4422" t="b">
        <v>0</v>
      </c>
    </row>
    <row r="4423" spans="1:21" x14ac:dyDescent="0.25">
      <c r="A4423" t="s">
        <v>5868</v>
      </c>
      <c r="B4423" t="s">
        <v>5865</v>
      </c>
      <c r="C4423">
        <v>26</v>
      </c>
      <c r="D4423">
        <v>5</v>
      </c>
      <c r="E4423">
        <v>11</v>
      </c>
      <c r="F4423" s="1">
        <v>40689</v>
      </c>
      <c r="G4423" t="s">
        <v>5869</v>
      </c>
      <c r="H4423" t="s">
        <v>67</v>
      </c>
      <c r="I4423" t="s">
        <v>68</v>
      </c>
      <c r="J4423" t="s">
        <v>255</v>
      </c>
      <c r="K4423" t="s">
        <v>25</v>
      </c>
      <c r="L4423" t="s">
        <v>37</v>
      </c>
      <c r="M4423" t="s">
        <v>38</v>
      </c>
      <c r="N4423" t="s">
        <v>28</v>
      </c>
      <c r="O4423" t="s">
        <v>54</v>
      </c>
      <c r="P4423" t="s">
        <v>2089</v>
      </c>
      <c r="Q4423">
        <v>0</v>
      </c>
      <c r="R4423">
        <v>255</v>
      </c>
      <c r="S4423">
        <v>45</v>
      </c>
      <c r="T4423">
        <v>2</v>
      </c>
      <c r="U4423" t="b">
        <v>0</v>
      </c>
    </row>
    <row r="4424" spans="1:21" x14ac:dyDescent="0.25">
      <c r="A4424" t="s">
        <v>5870</v>
      </c>
      <c r="B4424" t="s">
        <v>5871</v>
      </c>
      <c r="C4424">
        <v>26</v>
      </c>
      <c r="D4424">
        <v>5</v>
      </c>
      <c r="E4424">
        <v>12</v>
      </c>
      <c r="F4424" s="1">
        <v>41055</v>
      </c>
      <c r="G4424" t="s">
        <v>1272</v>
      </c>
      <c r="H4424" t="s">
        <v>61</v>
      </c>
      <c r="I4424" t="s">
        <v>108</v>
      </c>
      <c r="J4424" t="s">
        <v>789</v>
      </c>
      <c r="K4424" t="s">
        <v>36</v>
      </c>
      <c r="L4424" t="s">
        <v>70</v>
      </c>
      <c r="M4424" t="s">
        <v>27</v>
      </c>
      <c r="N4424" t="s">
        <v>28</v>
      </c>
      <c r="O4424" t="s">
        <v>48</v>
      </c>
      <c r="P4424" t="s">
        <v>582</v>
      </c>
      <c r="Q4424">
        <v>0</v>
      </c>
      <c r="R4424">
        <v>209</v>
      </c>
      <c r="S4424">
        <v>48</v>
      </c>
      <c r="T4424">
        <v>7</v>
      </c>
      <c r="U4424" t="b">
        <v>1</v>
      </c>
    </row>
    <row r="4425" spans="1:21" x14ac:dyDescent="0.25">
      <c r="A4425" t="s">
        <v>5870</v>
      </c>
      <c r="B4425" t="s">
        <v>5871</v>
      </c>
      <c r="C4425">
        <v>26</v>
      </c>
      <c r="D4425">
        <v>5</v>
      </c>
      <c r="E4425">
        <v>12</v>
      </c>
      <c r="F4425" s="1">
        <v>41055</v>
      </c>
      <c r="G4425" t="s">
        <v>1272</v>
      </c>
      <c r="H4425" t="s">
        <v>61</v>
      </c>
      <c r="I4425" t="s">
        <v>108</v>
      </c>
      <c r="J4425" t="s">
        <v>789</v>
      </c>
      <c r="K4425" t="s">
        <v>36</v>
      </c>
      <c r="L4425" t="s">
        <v>70</v>
      </c>
      <c r="M4425" t="s">
        <v>27</v>
      </c>
      <c r="N4425" t="s">
        <v>28</v>
      </c>
      <c r="O4425" t="s">
        <v>29</v>
      </c>
      <c r="P4425" t="s">
        <v>988</v>
      </c>
      <c r="Q4425">
        <v>0</v>
      </c>
      <c r="R4425">
        <v>117</v>
      </c>
      <c r="S4425">
        <v>33</v>
      </c>
      <c r="T4425">
        <v>6</v>
      </c>
      <c r="U4425" t="b">
        <v>0</v>
      </c>
    </row>
    <row r="4426" spans="1:21" x14ac:dyDescent="0.25">
      <c r="A4426" t="s">
        <v>5870</v>
      </c>
      <c r="B4426" t="s">
        <v>5871</v>
      </c>
      <c r="C4426">
        <v>26</v>
      </c>
      <c r="D4426">
        <v>5</v>
      </c>
      <c r="E4426">
        <v>12</v>
      </c>
      <c r="F4426" s="1">
        <v>41055</v>
      </c>
      <c r="G4426" t="s">
        <v>1272</v>
      </c>
      <c r="H4426" t="s">
        <v>61</v>
      </c>
      <c r="I4426" t="s">
        <v>108</v>
      </c>
      <c r="J4426" t="s">
        <v>789</v>
      </c>
      <c r="K4426" t="s">
        <v>36</v>
      </c>
      <c r="L4426" t="s">
        <v>70</v>
      </c>
      <c r="M4426" t="s">
        <v>27</v>
      </c>
      <c r="N4426" t="s">
        <v>28</v>
      </c>
      <c r="O4426" t="s">
        <v>54</v>
      </c>
      <c r="P4426" t="s">
        <v>1612</v>
      </c>
      <c r="Q4426">
        <v>0</v>
      </c>
      <c r="R4426">
        <v>42</v>
      </c>
      <c r="S4426">
        <v>17</v>
      </c>
      <c r="T4426">
        <v>3</v>
      </c>
      <c r="U4426" t="b">
        <v>0</v>
      </c>
    </row>
    <row r="4427" spans="1:21" x14ac:dyDescent="0.25">
      <c r="A4427" t="s">
        <v>5872</v>
      </c>
      <c r="B4427" t="s">
        <v>5873</v>
      </c>
      <c r="C4427">
        <v>26</v>
      </c>
      <c r="D4427">
        <v>5</v>
      </c>
      <c r="E4427">
        <v>14</v>
      </c>
      <c r="F4427" s="1">
        <v>41785</v>
      </c>
      <c r="G4427" t="s">
        <v>1443</v>
      </c>
      <c r="H4427" t="s">
        <v>44</v>
      </c>
      <c r="I4427" t="s">
        <v>96</v>
      </c>
      <c r="J4427" t="s">
        <v>97</v>
      </c>
      <c r="K4427" t="s">
        <v>47</v>
      </c>
      <c r="L4427" t="s">
        <v>37</v>
      </c>
      <c r="M4427" t="s">
        <v>27</v>
      </c>
      <c r="N4427" t="s">
        <v>71</v>
      </c>
      <c r="O4427" t="s">
        <v>72</v>
      </c>
      <c r="P4427" t="s">
        <v>4066</v>
      </c>
      <c r="Q4427">
        <v>0</v>
      </c>
      <c r="R4427">
        <v>375</v>
      </c>
      <c r="S4427">
        <v>180</v>
      </c>
      <c r="T4427">
        <v>3</v>
      </c>
      <c r="U4427" t="b">
        <v>0</v>
      </c>
    </row>
    <row r="4428" spans="1:21" x14ac:dyDescent="0.25">
      <c r="A4428" t="s">
        <v>5872</v>
      </c>
      <c r="B4428" t="s">
        <v>5873</v>
      </c>
      <c r="C4428">
        <v>26</v>
      </c>
      <c r="D4428">
        <v>5</v>
      </c>
      <c r="E4428">
        <v>14</v>
      </c>
      <c r="F4428" s="1">
        <v>41785</v>
      </c>
      <c r="G4428" t="s">
        <v>1443</v>
      </c>
      <c r="H4428" t="s">
        <v>44</v>
      </c>
      <c r="I4428" t="s">
        <v>96</v>
      </c>
      <c r="J4428" t="s">
        <v>97</v>
      </c>
      <c r="K4428" t="s">
        <v>47</v>
      </c>
      <c r="L4428" t="s">
        <v>37</v>
      </c>
      <c r="M4428" t="s">
        <v>27</v>
      </c>
      <c r="N4428" t="s">
        <v>71</v>
      </c>
      <c r="O4428" t="s">
        <v>72</v>
      </c>
      <c r="P4428" t="s">
        <v>2315</v>
      </c>
      <c r="Q4428">
        <v>0</v>
      </c>
      <c r="R4428">
        <v>299</v>
      </c>
      <c r="S4428">
        <v>113</v>
      </c>
      <c r="T4428">
        <v>2</v>
      </c>
      <c r="U4428" t="b">
        <v>0</v>
      </c>
    </row>
    <row r="4429" spans="1:21" x14ac:dyDescent="0.25">
      <c r="A4429" t="s">
        <v>5872</v>
      </c>
      <c r="B4429" t="s">
        <v>5873</v>
      </c>
      <c r="C4429">
        <v>26</v>
      </c>
      <c r="D4429">
        <v>5</v>
      </c>
      <c r="E4429">
        <v>14</v>
      </c>
      <c r="F4429" s="1">
        <v>41785</v>
      </c>
      <c r="G4429" t="s">
        <v>1443</v>
      </c>
      <c r="H4429" t="s">
        <v>44</v>
      </c>
      <c r="I4429" t="s">
        <v>96</v>
      </c>
      <c r="J4429" t="s">
        <v>97</v>
      </c>
      <c r="K4429" t="s">
        <v>47</v>
      </c>
      <c r="L4429" t="s">
        <v>37</v>
      </c>
      <c r="M4429" t="s">
        <v>27</v>
      </c>
      <c r="N4429" t="s">
        <v>71</v>
      </c>
      <c r="O4429" t="s">
        <v>74</v>
      </c>
      <c r="P4429" t="s">
        <v>3201</v>
      </c>
      <c r="Q4429">
        <v>1</v>
      </c>
      <c r="R4429">
        <v>287</v>
      </c>
      <c r="S4429">
        <v>-280</v>
      </c>
      <c r="T4429">
        <v>12</v>
      </c>
      <c r="U4429" t="b">
        <v>1</v>
      </c>
    </row>
    <row r="4430" spans="1:21" x14ac:dyDescent="0.25">
      <c r="A4430" t="s">
        <v>5872</v>
      </c>
      <c r="B4430" t="s">
        <v>5873</v>
      </c>
      <c r="C4430">
        <v>26</v>
      </c>
      <c r="D4430">
        <v>5</v>
      </c>
      <c r="E4430">
        <v>14</v>
      </c>
      <c r="F4430" s="1">
        <v>41785</v>
      </c>
      <c r="G4430" t="s">
        <v>1443</v>
      </c>
      <c r="H4430" t="s">
        <v>44</v>
      </c>
      <c r="I4430" t="s">
        <v>96</v>
      </c>
      <c r="J4430" t="s">
        <v>97</v>
      </c>
      <c r="K4430" t="s">
        <v>47</v>
      </c>
      <c r="L4430" t="s">
        <v>37</v>
      </c>
      <c r="M4430" t="s">
        <v>27</v>
      </c>
      <c r="N4430" t="s">
        <v>71</v>
      </c>
      <c r="O4430" t="s">
        <v>295</v>
      </c>
      <c r="P4430" t="s">
        <v>5874</v>
      </c>
      <c r="Q4430">
        <v>0</v>
      </c>
      <c r="R4430">
        <v>110</v>
      </c>
      <c r="S4430">
        <v>35</v>
      </c>
      <c r="T4430">
        <v>1</v>
      </c>
      <c r="U4430" t="b">
        <v>0</v>
      </c>
    </row>
    <row r="4431" spans="1:21" x14ac:dyDescent="0.25">
      <c r="A4431" t="s">
        <v>5872</v>
      </c>
      <c r="B4431" t="s">
        <v>5873</v>
      </c>
      <c r="C4431">
        <v>26</v>
      </c>
      <c r="D4431">
        <v>5</v>
      </c>
      <c r="E4431">
        <v>14</v>
      </c>
      <c r="F4431" s="1">
        <v>41785</v>
      </c>
      <c r="G4431" t="s">
        <v>1443</v>
      </c>
      <c r="H4431" t="s">
        <v>44</v>
      </c>
      <c r="I4431" t="s">
        <v>96</v>
      </c>
      <c r="J4431" t="s">
        <v>97</v>
      </c>
      <c r="K4431" t="s">
        <v>47</v>
      </c>
      <c r="L4431" t="s">
        <v>37</v>
      </c>
      <c r="M4431" t="s">
        <v>27</v>
      </c>
      <c r="N4431" t="s">
        <v>28</v>
      </c>
      <c r="O4431" t="s">
        <v>39</v>
      </c>
      <c r="P4431" t="s">
        <v>2252</v>
      </c>
      <c r="Q4431">
        <v>0</v>
      </c>
      <c r="R4431">
        <v>148</v>
      </c>
      <c r="S4431">
        <v>59</v>
      </c>
      <c r="T4431">
        <v>3</v>
      </c>
      <c r="U4431" t="b">
        <v>0</v>
      </c>
    </row>
    <row r="4432" spans="1:21" x14ac:dyDescent="0.25">
      <c r="A4432" t="s">
        <v>5872</v>
      </c>
      <c r="B4432" t="s">
        <v>5873</v>
      </c>
      <c r="C4432">
        <v>26</v>
      </c>
      <c r="D4432">
        <v>5</v>
      </c>
      <c r="E4432">
        <v>14</v>
      </c>
      <c r="F4432" s="1">
        <v>41785</v>
      </c>
      <c r="G4432" t="s">
        <v>1443</v>
      </c>
      <c r="H4432" t="s">
        <v>44</v>
      </c>
      <c r="I4432" t="s">
        <v>96</v>
      </c>
      <c r="J4432" t="s">
        <v>97</v>
      </c>
      <c r="K4432" t="s">
        <v>47</v>
      </c>
      <c r="L4432" t="s">
        <v>37</v>
      </c>
      <c r="M4432" t="s">
        <v>27</v>
      </c>
      <c r="N4432" t="s">
        <v>56</v>
      </c>
      <c r="O4432" t="s">
        <v>185</v>
      </c>
      <c r="P4432" t="s">
        <v>2770</v>
      </c>
      <c r="Q4432">
        <v>0</v>
      </c>
      <c r="R4432">
        <v>1183</v>
      </c>
      <c r="S4432">
        <v>106</v>
      </c>
      <c r="T4432">
        <v>4</v>
      </c>
      <c r="U4432" t="b">
        <v>0</v>
      </c>
    </row>
    <row r="4433" spans="1:21" x14ac:dyDescent="0.25">
      <c r="A4433" t="s">
        <v>5875</v>
      </c>
      <c r="B4433" t="s">
        <v>5873</v>
      </c>
      <c r="C4433">
        <v>26</v>
      </c>
      <c r="D4433">
        <v>5</v>
      </c>
      <c r="E4433">
        <v>14</v>
      </c>
      <c r="F4433" s="1">
        <v>41785</v>
      </c>
      <c r="G4433" t="s">
        <v>3147</v>
      </c>
      <c r="H4433" t="s">
        <v>67</v>
      </c>
      <c r="I4433" t="s">
        <v>68</v>
      </c>
      <c r="J4433" t="s">
        <v>710</v>
      </c>
      <c r="K4433" t="s">
        <v>25</v>
      </c>
      <c r="L4433" t="s">
        <v>37</v>
      </c>
      <c r="M4433" t="s">
        <v>38</v>
      </c>
      <c r="N4433" t="s">
        <v>28</v>
      </c>
      <c r="O4433" t="s">
        <v>48</v>
      </c>
      <c r="P4433" t="s">
        <v>1166</v>
      </c>
      <c r="Q4433">
        <v>0</v>
      </c>
      <c r="R4433">
        <v>38</v>
      </c>
      <c r="S4433">
        <v>9</v>
      </c>
      <c r="T4433">
        <v>2</v>
      </c>
      <c r="U4433" t="b">
        <v>0</v>
      </c>
    </row>
    <row r="4434" spans="1:21" x14ac:dyDescent="0.25">
      <c r="A4434" t="s">
        <v>5876</v>
      </c>
      <c r="B4434" t="s">
        <v>5873</v>
      </c>
      <c r="C4434">
        <v>26</v>
      </c>
      <c r="D4434">
        <v>5</v>
      </c>
      <c r="E4434">
        <v>14</v>
      </c>
      <c r="F4434" s="1">
        <v>41785</v>
      </c>
      <c r="G4434" t="s">
        <v>208</v>
      </c>
      <c r="H4434" t="s">
        <v>120</v>
      </c>
      <c r="I4434" t="s">
        <v>778</v>
      </c>
      <c r="J4434" t="s">
        <v>778</v>
      </c>
      <c r="K4434" t="s">
        <v>47</v>
      </c>
      <c r="L4434" t="s">
        <v>26</v>
      </c>
      <c r="M4434" t="s">
        <v>38</v>
      </c>
      <c r="N4434" t="s">
        <v>71</v>
      </c>
      <c r="O4434" t="s">
        <v>74</v>
      </c>
      <c r="P4434" t="s">
        <v>3145</v>
      </c>
      <c r="Q4434">
        <v>0</v>
      </c>
      <c r="R4434">
        <v>315</v>
      </c>
      <c r="S4434">
        <v>-8</v>
      </c>
      <c r="T4434">
        <v>3</v>
      </c>
      <c r="U4434" t="b">
        <v>0</v>
      </c>
    </row>
    <row r="4435" spans="1:21" x14ac:dyDescent="0.25">
      <c r="A4435" t="s">
        <v>5876</v>
      </c>
      <c r="B4435" t="s">
        <v>5873</v>
      </c>
      <c r="C4435">
        <v>26</v>
      </c>
      <c r="D4435">
        <v>5</v>
      </c>
      <c r="E4435">
        <v>14</v>
      </c>
      <c r="F4435" s="1">
        <v>41785</v>
      </c>
      <c r="G4435" t="s">
        <v>208</v>
      </c>
      <c r="H4435" t="s">
        <v>120</v>
      </c>
      <c r="I4435" t="s">
        <v>778</v>
      </c>
      <c r="J4435" t="s">
        <v>778</v>
      </c>
      <c r="K4435" t="s">
        <v>47</v>
      </c>
      <c r="L4435" t="s">
        <v>26</v>
      </c>
      <c r="M4435" t="s">
        <v>38</v>
      </c>
      <c r="N4435" t="s">
        <v>28</v>
      </c>
      <c r="O4435" t="s">
        <v>39</v>
      </c>
      <c r="P4435" t="s">
        <v>2145</v>
      </c>
      <c r="Q4435">
        <v>0</v>
      </c>
      <c r="R4435">
        <v>128</v>
      </c>
      <c r="S4435">
        <v>47</v>
      </c>
      <c r="T4435">
        <v>4</v>
      </c>
      <c r="U4435" t="b">
        <v>1</v>
      </c>
    </row>
    <row r="4436" spans="1:21" x14ac:dyDescent="0.25">
      <c r="A4436" t="s">
        <v>5877</v>
      </c>
      <c r="B4436" t="s">
        <v>5878</v>
      </c>
      <c r="C4436">
        <v>27</v>
      </c>
      <c r="D4436">
        <v>5</v>
      </c>
      <c r="E4436">
        <v>11</v>
      </c>
      <c r="F4436" s="1">
        <v>40690</v>
      </c>
      <c r="G4436" t="s">
        <v>384</v>
      </c>
      <c r="H4436" t="s">
        <v>33</v>
      </c>
      <c r="I4436" t="s">
        <v>34</v>
      </c>
      <c r="J4436" t="s">
        <v>1161</v>
      </c>
      <c r="K4436" t="s">
        <v>36</v>
      </c>
      <c r="L4436" t="s">
        <v>37</v>
      </c>
      <c r="M4436" t="s">
        <v>98</v>
      </c>
      <c r="N4436" t="s">
        <v>71</v>
      </c>
      <c r="O4436" t="s">
        <v>72</v>
      </c>
      <c r="P4436" t="s">
        <v>627</v>
      </c>
      <c r="Q4436">
        <v>0</v>
      </c>
      <c r="R4436">
        <v>713</v>
      </c>
      <c r="S4436">
        <v>40</v>
      </c>
      <c r="T4436">
        <v>4</v>
      </c>
      <c r="U4436" t="b">
        <v>1</v>
      </c>
    </row>
    <row r="4437" spans="1:21" x14ac:dyDescent="0.25">
      <c r="A4437" t="s">
        <v>5877</v>
      </c>
      <c r="B4437" t="s">
        <v>5878</v>
      </c>
      <c r="C4437">
        <v>27</v>
      </c>
      <c r="D4437">
        <v>5</v>
      </c>
      <c r="E4437">
        <v>11</v>
      </c>
      <c r="F4437" s="1">
        <v>40690</v>
      </c>
      <c r="G4437" t="s">
        <v>384</v>
      </c>
      <c r="H4437" t="s">
        <v>33</v>
      </c>
      <c r="I4437" t="s">
        <v>34</v>
      </c>
      <c r="J4437" t="s">
        <v>1161</v>
      </c>
      <c r="K4437" t="s">
        <v>36</v>
      </c>
      <c r="L4437" t="s">
        <v>37</v>
      </c>
      <c r="M4437" t="s">
        <v>98</v>
      </c>
      <c r="N4437" t="s">
        <v>71</v>
      </c>
      <c r="O4437" t="s">
        <v>665</v>
      </c>
      <c r="P4437" t="s">
        <v>5879</v>
      </c>
      <c r="Q4437">
        <v>0</v>
      </c>
      <c r="R4437">
        <v>827</v>
      </c>
      <c r="S4437">
        <v>-395</v>
      </c>
      <c r="T4437">
        <v>4</v>
      </c>
      <c r="U4437" t="b">
        <v>1</v>
      </c>
    </row>
    <row r="4438" spans="1:21" x14ac:dyDescent="0.25">
      <c r="A4438" t="s">
        <v>5877</v>
      </c>
      <c r="B4438" t="s">
        <v>5878</v>
      </c>
      <c r="C4438">
        <v>27</v>
      </c>
      <c r="D4438">
        <v>5</v>
      </c>
      <c r="E4438">
        <v>11</v>
      </c>
      <c r="F4438" s="1">
        <v>40690</v>
      </c>
      <c r="G4438" t="s">
        <v>384</v>
      </c>
      <c r="H4438" t="s">
        <v>33</v>
      </c>
      <c r="I4438" t="s">
        <v>34</v>
      </c>
      <c r="J4438" t="s">
        <v>1161</v>
      </c>
      <c r="K4438" t="s">
        <v>36</v>
      </c>
      <c r="L4438" t="s">
        <v>37</v>
      </c>
      <c r="M4438" t="s">
        <v>98</v>
      </c>
      <c r="N4438" t="s">
        <v>28</v>
      </c>
      <c r="O4438" t="s">
        <v>90</v>
      </c>
      <c r="P4438" t="s">
        <v>655</v>
      </c>
      <c r="Q4438">
        <v>0</v>
      </c>
      <c r="R4438">
        <v>324</v>
      </c>
      <c r="S4438">
        <v>-25</v>
      </c>
      <c r="T4438">
        <v>6</v>
      </c>
      <c r="U4438" t="b">
        <v>1</v>
      </c>
    </row>
    <row r="4439" spans="1:21" x14ac:dyDescent="0.25">
      <c r="A4439" t="s">
        <v>5877</v>
      </c>
      <c r="B4439" t="s">
        <v>5878</v>
      </c>
      <c r="C4439">
        <v>27</v>
      </c>
      <c r="D4439">
        <v>5</v>
      </c>
      <c r="E4439">
        <v>11</v>
      </c>
      <c r="F4439" s="1">
        <v>40690</v>
      </c>
      <c r="G4439" t="s">
        <v>384</v>
      </c>
      <c r="H4439" t="s">
        <v>33</v>
      </c>
      <c r="I4439" t="s">
        <v>34</v>
      </c>
      <c r="J4439" t="s">
        <v>1161</v>
      </c>
      <c r="K4439" t="s">
        <v>36</v>
      </c>
      <c r="L4439" t="s">
        <v>37</v>
      </c>
      <c r="M4439" t="s">
        <v>98</v>
      </c>
      <c r="N4439" t="s">
        <v>28</v>
      </c>
      <c r="O4439" t="s">
        <v>39</v>
      </c>
      <c r="P4439" t="s">
        <v>956</v>
      </c>
      <c r="Q4439">
        <v>0</v>
      </c>
      <c r="R4439">
        <v>141</v>
      </c>
      <c r="S4439">
        <v>30</v>
      </c>
      <c r="T4439">
        <v>5</v>
      </c>
      <c r="U4439" t="b">
        <v>1</v>
      </c>
    </row>
    <row r="4440" spans="1:21" x14ac:dyDescent="0.25">
      <c r="A4440" t="s">
        <v>5877</v>
      </c>
      <c r="B4440" t="s">
        <v>5878</v>
      </c>
      <c r="C4440">
        <v>27</v>
      </c>
      <c r="D4440">
        <v>5</v>
      </c>
      <c r="E4440">
        <v>11</v>
      </c>
      <c r="F4440" s="1">
        <v>40690</v>
      </c>
      <c r="G4440" t="s">
        <v>384</v>
      </c>
      <c r="H4440" t="s">
        <v>33</v>
      </c>
      <c r="I4440" t="s">
        <v>34</v>
      </c>
      <c r="J4440" t="s">
        <v>1161</v>
      </c>
      <c r="K4440" t="s">
        <v>36</v>
      </c>
      <c r="L4440" t="s">
        <v>37</v>
      </c>
      <c r="M4440" t="s">
        <v>98</v>
      </c>
      <c r="N4440" t="s">
        <v>28</v>
      </c>
      <c r="O4440" t="s">
        <v>39</v>
      </c>
      <c r="P4440" t="s">
        <v>1180</v>
      </c>
      <c r="Q4440">
        <v>0</v>
      </c>
      <c r="R4440">
        <v>44</v>
      </c>
      <c r="S4440">
        <v>14</v>
      </c>
      <c r="T4440">
        <v>6</v>
      </c>
      <c r="U4440" t="b">
        <v>0</v>
      </c>
    </row>
    <row r="4441" spans="1:21" x14ac:dyDescent="0.25">
      <c r="A4441" t="s">
        <v>5880</v>
      </c>
      <c r="B4441" t="s">
        <v>5878</v>
      </c>
      <c r="C4441">
        <v>27</v>
      </c>
      <c r="D4441">
        <v>5</v>
      </c>
      <c r="E4441">
        <v>11</v>
      </c>
      <c r="F4441" s="1">
        <v>40690</v>
      </c>
      <c r="G4441" t="s">
        <v>3900</v>
      </c>
      <c r="H4441" t="s">
        <v>33</v>
      </c>
      <c r="I4441" t="s">
        <v>347</v>
      </c>
      <c r="J4441" t="s">
        <v>347</v>
      </c>
      <c r="K4441" t="s">
        <v>36</v>
      </c>
      <c r="L4441" t="s">
        <v>37</v>
      </c>
      <c r="M4441" t="s">
        <v>38</v>
      </c>
      <c r="N4441" t="s">
        <v>28</v>
      </c>
      <c r="O4441" t="s">
        <v>151</v>
      </c>
      <c r="P4441" t="s">
        <v>1690</v>
      </c>
      <c r="Q4441">
        <v>0</v>
      </c>
      <c r="R4441">
        <v>100</v>
      </c>
      <c r="S4441">
        <v>33</v>
      </c>
      <c r="T4441">
        <v>6</v>
      </c>
      <c r="U4441" t="b">
        <v>0</v>
      </c>
    </row>
    <row r="4442" spans="1:21" x14ac:dyDescent="0.25">
      <c r="A4442" t="s">
        <v>5881</v>
      </c>
      <c r="B4442" t="s">
        <v>5878</v>
      </c>
      <c r="C4442">
        <v>27</v>
      </c>
      <c r="D4442">
        <v>5</v>
      </c>
      <c r="E4442">
        <v>11</v>
      </c>
      <c r="F4442" s="1">
        <v>40690</v>
      </c>
      <c r="G4442" t="s">
        <v>3349</v>
      </c>
      <c r="H4442" t="s">
        <v>23</v>
      </c>
      <c r="I4442" t="s">
        <v>24</v>
      </c>
      <c r="J4442" t="s">
        <v>24</v>
      </c>
      <c r="K4442" t="s">
        <v>25</v>
      </c>
      <c r="L4442" t="s">
        <v>70</v>
      </c>
      <c r="M4442" t="s">
        <v>98</v>
      </c>
      <c r="N4442" t="s">
        <v>28</v>
      </c>
      <c r="O4442" t="s">
        <v>111</v>
      </c>
      <c r="P4442" t="s">
        <v>2135</v>
      </c>
      <c r="Q4442">
        <v>1</v>
      </c>
      <c r="R4442">
        <v>46</v>
      </c>
      <c r="S4442">
        <v>-38</v>
      </c>
      <c r="T4442">
        <v>11</v>
      </c>
      <c r="U4442" t="b">
        <v>0</v>
      </c>
    </row>
    <row r="4443" spans="1:21" x14ac:dyDescent="0.25">
      <c r="A4443" t="s">
        <v>5882</v>
      </c>
      <c r="B4443" t="s">
        <v>5883</v>
      </c>
      <c r="C4443">
        <v>27</v>
      </c>
      <c r="D4443">
        <v>5</v>
      </c>
      <c r="E4443">
        <v>13</v>
      </c>
      <c r="F4443" s="1">
        <v>41421</v>
      </c>
      <c r="G4443" t="s">
        <v>3131</v>
      </c>
      <c r="H4443" t="s">
        <v>67</v>
      </c>
      <c r="I4443" t="s">
        <v>2143</v>
      </c>
      <c r="J4443" t="s">
        <v>3469</v>
      </c>
      <c r="K4443" t="s">
        <v>25</v>
      </c>
      <c r="L4443" t="s">
        <v>37</v>
      </c>
      <c r="M4443" t="s">
        <v>27</v>
      </c>
      <c r="N4443" t="s">
        <v>28</v>
      </c>
      <c r="O4443" t="s">
        <v>48</v>
      </c>
      <c r="P4443" t="s">
        <v>970</v>
      </c>
      <c r="Q4443">
        <v>0</v>
      </c>
      <c r="R4443">
        <v>129</v>
      </c>
      <c r="S4443">
        <v>49</v>
      </c>
      <c r="T4443">
        <v>4</v>
      </c>
      <c r="U4443" t="b">
        <v>0</v>
      </c>
    </row>
    <row r="4444" spans="1:21" x14ac:dyDescent="0.25">
      <c r="A4444" t="s">
        <v>5882</v>
      </c>
      <c r="B4444" t="s">
        <v>5883</v>
      </c>
      <c r="C4444">
        <v>27</v>
      </c>
      <c r="D4444">
        <v>5</v>
      </c>
      <c r="E4444">
        <v>13</v>
      </c>
      <c r="F4444" s="1">
        <v>41421</v>
      </c>
      <c r="G4444" t="s">
        <v>3131</v>
      </c>
      <c r="H4444" t="s">
        <v>67</v>
      </c>
      <c r="I4444" t="s">
        <v>2143</v>
      </c>
      <c r="J4444" t="s">
        <v>3469</v>
      </c>
      <c r="K4444" t="s">
        <v>25</v>
      </c>
      <c r="L4444" t="s">
        <v>37</v>
      </c>
      <c r="M4444" t="s">
        <v>27</v>
      </c>
      <c r="N4444" t="s">
        <v>56</v>
      </c>
      <c r="O4444" t="s">
        <v>57</v>
      </c>
      <c r="P4444" t="s">
        <v>3283</v>
      </c>
      <c r="Q4444">
        <v>0</v>
      </c>
      <c r="R4444">
        <v>484</v>
      </c>
      <c r="S4444">
        <v>213</v>
      </c>
      <c r="T4444">
        <v>4</v>
      </c>
      <c r="U4444" t="b">
        <v>1</v>
      </c>
    </row>
    <row r="4445" spans="1:21" x14ac:dyDescent="0.25">
      <c r="A4445" t="s">
        <v>5884</v>
      </c>
      <c r="B4445" t="s">
        <v>5883</v>
      </c>
      <c r="C4445">
        <v>27</v>
      </c>
      <c r="D4445">
        <v>5</v>
      </c>
      <c r="E4445">
        <v>13</v>
      </c>
      <c r="F4445" s="1">
        <v>41421</v>
      </c>
      <c r="G4445" t="s">
        <v>265</v>
      </c>
      <c r="H4445" t="s">
        <v>33</v>
      </c>
      <c r="I4445" t="s">
        <v>34</v>
      </c>
      <c r="J4445" t="s">
        <v>3190</v>
      </c>
      <c r="K4445" t="s">
        <v>36</v>
      </c>
      <c r="L4445" t="s">
        <v>70</v>
      </c>
      <c r="M4445" t="s">
        <v>38</v>
      </c>
      <c r="N4445" t="s">
        <v>28</v>
      </c>
      <c r="O4445" t="s">
        <v>48</v>
      </c>
      <c r="P4445" t="s">
        <v>382</v>
      </c>
      <c r="Q4445">
        <v>0</v>
      </c>
      <c r="R4445">
        <v>181</v>
      </c>
      <c r="S4445">
        <v>29</v>
      </c>
      <c r="T4445">
        <v>6</v>
      </c>
      <c r="U4445" t="b">
        <v>1</v>
      </c>
    </row>
    <row r="4446" spans="1:21" x14ac:dyDescent="0.25">
      <c r="A4446" t="s">
        <v>5884</v>
      </c>
      <c r="B4446" t="s">
        <v>5883</v>
      </c>
      <c r="C4446">
        <v>27</v>
      </c>
      <c r="D4446">
        <v>5</v>
      </c>
      <c r="E4446">
        <v>13</v>
      </c>
      <c r="F4446" s="1">
        <v>41421</v>
      </c>
      <c r="G4446" t="s">
        <v>265</v>
      </c>
      <c r="H4446" t="s">
        <v>33</v>
      </c>
      <c r="I4446" t="s">
        <v>34</v>
      </c>
      <c r="J4446" t="s">
        <v>3190</v>
      </c>
      <c r="K4446" t="s">
        <v>36</v>
      </c>
      <c r="L4446" t="s">
        <v>70</v>
      </c>
      <c r="M4446" t="s">
        <v>38</v>
      </c>
      <c r="N4446" t="s">
        <v>28</v>
      </c>
      <c r="O4446" t="s">
        <v>54</v>
      </c>
      <c r="P4446" t="s">
        <v>438</v>
      </c>
      <c r="Q4446">
        <v>0</v>
      </c>
      <c r="R4446">
        <v>97</v>
      </c>
      <c r="S4446">
        <v>2</v>
      </c>
      <c r="T4446">
        <v>2</v>
      </c>
      <c r="U4446" t="b">
        <v>1</v>
      </c>
    </row>
    <row r="4447" spans="1:21" x14ac:dyDescent="0.25">
      <c r="A4447" t="s">
        <v>5884</v>
      </c>
      <c r="B4447" t="s">
        <v>5883</v>
      </c>
      <c r="C4447">
        <v>27</v>
      </c>
      <c r="D4447">
        <v>5</v>
      </c>
      <c r="E4447">
        <v>13</v>
      </c>
      <c r="F4447" s="1">
        <v>41421</v>
      </c>
      <c r="G4447" t="s">
        <v>265</v>
      </c>
      <c r="H4447" t="s">
        <v>33</v>
      </c>
      <c r="I4447" t="s">
        <v>34</v>
      </c>
      <c r="J4447" t="s">
        <v>3190</v>
      </c>
      <c r="K4447" t="s">
        <v>36</v>
      </c>
      <c r="L4447" t="s">
        <v>70</v>
      </c>
      <c r="M4447" t="s">
        <v>38</v>
      </c>
      <c r="N4447" t="s">
        <v>56</v>
      </c>
      <c r="O4447" t="s">
        <v>104</v>
      </c>
      <c r="P4447" t="s">
        <v>1478</v>
      </c>
      <c r="Q4447">
        <v>0</v>
      </c>
      <c r="R4447">
        <v>1063</v>
      </c>
      <c r="S4447">
        <v>266</v>
      </c>
      <c r="T4447">
        <v>7</v>
      </c>
      <c r="U4447" t="b">
        <v>0</v>
      </c>
    </row>
    <row r="4448" spans="1:21" x14ac:dyDescent="0.25">
      <c r="A4448" t="s">
        <v>5885</v>
      </c>
      <c r="B4448" t="s">
        <v>5886</v>
      </c>
      <c r="C4448">
        <v>27</v>
      </c>
      <c r="D4448">
        <v>5</v>
      </c>
      <c r="E4448">
        <v>14</v>
      </c>
      <c r="F4448" s="1">
        <v>41786</v>
      </c>
      <c r="G4448" t="s">
        <v>5484</v>
      </c>
      <c r="H4448" t="s">
        <v>33</v>
      </c>
      <c r="I4448" t="s">
        <v>34</v>
      </c>
      <c r="J4448" t="s">
        <v>609</v>
      </c>
      <c r="K4448" t="s">
        <v>36</v>
      </c>
      <c r="L4448" t="s">
        <v>70</v>
      </c>
      <c r="M4448" t="s">
        <v>38</v>
      </c>
      <c r="N4448" t="s">
        <v>28</v>
      </c>
      <c r="O4448" t="s">
        <v>90</v>
      </c>
      <c r="P4448" t="s">
        <v>2848</v>
      </c>
      <c r="Q4448">
        <v>0</v>
      </c>
      <c r="R4448">
        <v>117</v>
      </c>
      <c r="S4448">
        <v>36</v>
      </c>
      <c r="T4448">
        <v>2</v>
      </c>
      <c r="U4448" t="b">
        <v>0</v>
      </c>
    </row>
    <row r="4449" spans="1:21" x14ac:dyDescent="0.25">
      <c r="A4449" t="s">
        <v>5885</v>
      </c>
      <c r="B4449" t="s">
        <v>5886</v>
      </c>
      <c r="C4449">
        <v>27</v>
      </c>
      <c r="D4449">
        <v>5</v>
      </c>
      <c r="E4449">
        <v>14</v>
      </c>
      <c r="F4449" s="1">
        <v>41786</v>
      </c>
      <c r="G4449" t="s">
        <v>5484</v>
      </c>
      <c r="H4449" t="s">
        <v>33</v>
      </c>
      <c r="I4449" t="s">
        <v>34</v>
      </c>
      <c r="J4449" t="s">
        <v>609</v>
      </c>
      <c r="K4449" t="s">
        <v>36</v>
      </c>
      <c r="L4449" t="s">
        <v>70</v>
      </c>
      <c r="M4449" t="s">
        <v>38</v>
      </c>
      <c r="N4449" t="s">
        <v>56</v>
      </c>
      <c r="O4449" t="s">
        <v>104</v>
      </c>
      <c r="P4449" t="s">
        <v>5887</v>
      </c>
      <c r="Q4449">
        <v>0</v>
      </c>
      <c r="R4449">
        <v>916</v>
      </c>
      <c r="S4449">
        <v>192</v>
      </c>
      <c r="T4449">
        <v>11</v>
      </c>
      <c r="U4449" t="b">
        <v>1</v>
      </c>
    </row>
    <row r="4450" spans="1:21" x14ac:dyDescent="0.25">
      <c r="A4450" t="s">
        <v>5888</v>
      </c>
      <c r="B4450" t="s">
        <v>5886</v>
      </c>
      <c r="C4450">
        <v>27</v>
      </c>
      <c r="D4450">
        <v>5</v>
      </c>
      <c r="E4450">
        <v>14</v>
      </c>
      <c r="F4450" s="1">
        <v>41786</v>
      </c>
      <c r="G4450" t="s">
        <v>2021</v>
      </c>
      <c r="H4450" t="s">
        <v>320</v>
      </c>
      <c r="I4450" t="s">
        <v>321</v>
      </c>
      <c r="J4450" t="s">
        <v>321</v>
      </c>
      <c r="K4450" t="s">
        <v>36</v>
      </c>
      <c r="L4450" t="s">
        <v>70</v>
      </c>
      <c r="M4450" t="s">
        <v>38</v>
      </c>
      <c r="N4450" t="s">
        <v>28</v>
      </c>
      <c r="O4450" t="s">
        <v>29</v>
      </c>
      <c r="P4450" t="s">
        <v>5763</v>
      </c>
      <c r="Q4450">
        <v>0</v>
      </c>
      <c r="R4450">
        <v>54</v>
      </c>
      <c r="S4450">
        <v>8</v>
      </c>
      <c r="T4450">
        <v>4</v>
      </c>
      <c r="U4450" t="b">
        <v>0</v>
      </c>
    </row>
    <row r="4451" spans="1:21" x14ac:dyDescent="0.25">
      <c r="A4451" t="s">
        <v>5889</v>
      </c>
      <c r="B4451" t="s">
        <v>5890</v>
      </c>
      <c r="C4451">
        <v>28</v>
      </c>
      <c r="D4451">
        <v>5</v>
      </c>
      <c r="E4451">
        <v>11</v>
      </c>
      <c r="F4451" s="1">
        <v>40691</v>
      </c>
      <c r="G4451" t="s">
        <v>1466</v>
      </c>
      <c r="H4451" t="s">
        <v>67</v>
      </c>
      <c r="I4451" t="s">
        <v>68</v>
      </c>
      <c r="J4451" t="s">
        <v>1957</v>
      </c>
      <c r="K4451" t="s">
        <v>25</v>
      </c>
      <c r="L4451" t="s">
        <v>37</v>
      </c>
      <c r="M4451" t="s">
        <v>38</v>
      </c>
      <c r="N4451" t="s">
        <v>56</v>
      </c>
      <c r="O4451" t="s">
        <v>81</v>
      </c>
      <c r="P4451" t="s">
        <v>1386</v>
      </c>
      <c r="Q4451">
        <v>0</v>
      </c>
      <c r="R4451">
        <v>54</v>
      </c>
      <c r="S4451">
        <v>12</v>
      </c>
      <c r="T4451">
        <v>2</v>
      </c>
      <c r="U4451" t="b">
        <v>0</v>
      </c>
    </row>
    <row r="4452" spans="1:21" x14ac:dyDescent="0.25">
      <c r="A4452" t="s">
        <v>5891</v>
      </c>
      <c r="B4452" t="s">
        <v>5892</v>
      </c>
      <c r="C4452">
        <v>28</v>
      </c>
      <c r="D4452">
        <v>5</v>
      </c>
      <c r="E4452">
        <v>12</v>
      </c>
      <c r="F4452" s="1">
        <v>41057</v>
      </c>
      <c r="G4452" t="s">
        <v>3377</v>
      </c>
      <c r="H4452" t="s">
        <v>44</v>
      </c>
      <c r="I4452" t="s">
        <v>738</v>
      </c>
      <c r="J4452" t="s">
        <v>5893</v>
      </c>
      <c r="K4452" t="s">
        <v>47</v>
      </c>
      <c r="L4452" t="s">
        <v>37</v>
      </c>
      <c r="M4452" t="s">
        <v>98</v>
      </c>
      <c r="N4452" t="s">
        <v>56</v>
      </c>
      <c r="O4452" t="s">
        <v>185</v>
      </c>
      <c r="P4452" t="s">
        <v>4169</v>
      </c>
      <c r="Q4452">
        <v>0</v>
      </c>
      <c r="R4452">
        <v>1514</v>
      </c>
      <c r="S4452">
        <v>742</v>
      </c>
      <c r="T4452">
        <v>4</v>
      </c>
      <c r="U4452" t="b">
        <v>1</v>
      </c>
    </row>
    <row r="4453" spans="1:21" x14ac:dyDescent="0.25">
      <c r="A4453" t="s">
        <v>5894</v>
      </c>
      <c r="B4453" t="s">
        <v>5895</v>
      </c>
      <c r="C4453">
        <v>28</v>
      </c>
      <c r="D4453">
        <v>5</v>
      </c>
      <c r="E4453">
        <v>13</v>
      </c>
      <c r="F4453" s="1">
        <v>41422</v>
      </c>
      <c r="G4453" t="s">
        <v>654</v>
      </c>
      <c r="H4453" t="s">
        <v>33</v>
      </c>
      <c r="I4453" t="s">
        <v>234</v>
      </c>
      <c r="J4453" t="s">
        <v>354</v>
      </c>
      <c r="K4453" t="s">
        <v>36</v>
      </c>
      <c r="L4453" t="s">
        <v>37</v>
      </c>
      <c r="M4453" t="s">
        <v>38</v>
      </c>
      <c r="N4453" t="s">
        <v>71</v>
      </c>
      <c r="O4453" t="s">
        <v>665</v>
      </c>
      <c r="P4453" t="s">
        <v>1372</v>
      </c>
      <c r="Q4453">
        <v>0</v>
      </c>
      <c r="R4453">
        <v>1726</v>
      </c>
      <c r="S4453">
        <v>-478</v>
      </c>
      <c r="T4453">
        <v>5</v>
      </c>
      <c r="U4453" t="b">
        <v>0</v>
      </c>
    </row>
    <row r="4454" spans="1:21" x14ac:dyDescent="0.25">
      <c r="A4454" t="s">
        <v>5894</v>
      </c>
      <c r="B4454" t="s">
        <v>5895</v>
      </c>
      <c r="C4454">
        <v>28</v>
      </c>
      <c r="D4454">
        <v>5</v>
      </c>
      <c r="E4454">
        <v>13</v>
      </c>
      <c r="F4454" s="1">
        <v>41422</v>
      </c>
      <c r="G4454" t="s">
        <v>654</v>
      </c>
      <c r="H4454" t="s">
        <v>33</v>
      </c>
      <c r="I4454" t="s">
        <v>234</v>
      </c>
      <c r="J4454" t="s">
        <v>354</v>
      </c>
      <c r="K4454" t="s">
        <v>36</v>
      </c>
      <c r="L4454" t="s">
        <v>37</v>
      </c>
      <c r="M4454" t="s">
        <v>38</v>
      </c>
      <c r="N4454" t="s">
        <v>28</v>
      </c>
      <c r="O4454" t="s">
        <v>48</v>
      </c>
      <c r="P4454" t="s">
        <v>430</v>
      </c>
      <c r="Q4454">
        <v>0</v>
      </c>
      <c r="R4454">
        <v>154</v>
      </c>
      <c r="S4454">
        <v>29</v>
      </c>
      <c r="T4454">
        <v>3</v>
      </c>
      <c r="U4454" t="b">
        <v>1</v>
      </c>
    </row>
    <row r="4455" spans="1:21" x14ac:dyDescent="0.25">
      <c r="A4455" t="s">
        <v>5894</v>
      </c>
      <c r="B4455" t="s">
        <v>5895</v>
      </c>
      <c r="C4455">
        <v>28</v>
      </c>
      <c r="D4455">
        <v>5</v>
      </c>
      <c r="E4455">
        <v>13</v>
      </c>
      <c r="F4455" s="1">
        <v>41422</v>
      </c>
      <c r="G4455" t="s">
        <v>654</v>
      </c>
      <c r="H4455" t="s">
        <v>33</v>
      </c>
      <c r="I4455" t="s">
        <v>234</v>
      </c>
      <c r="J4455" t="s">
        <v>354</v>
      </c>
      <c r="K4455" t="s">
        <v>36</v>
      </c>
      <c r="L4455" t="s">
        <v>37</v>
      </c>
      <c r="M4455" t="s">
        <v>38</v>
      </c>
      <c r="N4455" t="s">
        <v>28</v>
      </c>
      <c r="O4455" t="s">
        <v>39</v>
      </c>
      <c r="P4455" t="s">
        <v>1483</v>
      </c>
      <c r="Q4455">
        <v>0</v>
      </c>
      <c r="R4455">
        <v>61</v>
      </c>
      <c r="S4455">
        <v>28</v>
      </c>
      <c r="T4455">
        <v>2</v>
      </c>
      <c r="U4455" t="b">
        <v>1</v>
      </c>
    </row>
    <row r="4456" spans="1:21" x14ac:dyDescent="0.25">
      <c r="A4456" t="s">
        <v>5894</v>
      </c>
      <c r="B4456" t="s">
        <v>5895</v>
      </c>
      <c r="C4456">
        <v>28</v>
      </c>
      <c r="D4456">
        <v>5</v>
      </c>
      <c r="E4456">
        <v>13</v>
      </c>
      <c r="F4456" s="1">
        <v>41422</v>
      </c>
      <c r="G4456" t="s">
        <v>654</v>
      </c>
      <c r="H4456" t="s">
        <v>33</v>
      </c>
      <c r="I4456" t="s">
        <v>234</v>
      </c>
      <c r="J4456" t="s">
        <v>354</v>
      </c>
      <c r="K4456" t="s">
        <v>36</v>
      </c>
      <c r="L4456" t="s">
        <v>37</v>
      </c>
      <c r="M4456" t="s">
        <v>38</v>
      </c>
      <c r="N4456" t="s">
        <v>56</v>
      </c>
      <c r="O4456" t="s">
        <v>185</v>
      </c>
      <c r="P4456" t="s">
        <v>2487</v>
      </c>
      <c r="Q4456">
        <v>0</v>
      </c>
      <c r="R4456">
        <v>578</v>
      </c>
      <c r="S4456">
        <v>139</v>
      </c>
      <c r="T4456">
        <v>3</v>
      </c>
      <c r="U4456" t="b">
        <v>1</v>
      </c>
    </row>
    <row r="4457" spans="1:21" x14ac:dyDescent="0.25">
      <c r="A4457" t="s">
        <v>5894</v>
      </c>
      <c r="B4457" t="s">
        <v>5895</v>
      </c>
      <c r="C4457">
        <v>28</v>
      </c>
      <c r="D4457">
        <v>5</v>
      </c>
      <c r="E4457">
        <v>13</v>
      </c>
      <c r="F4457" s="1">
        <v>41422</v>
      </c>
      <c r="G4457" t="s">
        <v>654</v>
      </c>
      <c r="H4457" t="s">
        <v>33</v>
      </c>
      <c r="I4457" t="s">
        <v>234</v>
      </c>
      <c r="J4457" t="s">
        <v>354</v>
      </c>
      <c r="K4457" t="s">
        <v>36</v>
      </c>
      <c r="L4457" t="s">
        <v>37</v>
      </c>
      <c r="M4457" t="s">
        <v>38</v>
      </c>
      <c r="N4457" t="s">
        <v>56</v>
      </c>
      <c r="O4457" t="s">
        <v>185</v>
      </c>
      <c r="P4457" t="s">
        <v>5896</v>
      </c>
      <c r="Q4457">
        <v>0</v>
      </c>
      <c r="R4457">
        <v>1899</v>
      </c>
      <c r="S4457">
        <v>228</v>
      </c>
      <c r="T4457">
        <v>5</v>
      </c>
      <c r="U4457" t="b">
        <v>1</v>
      </c>
    </row>
    <row r="4458" spans="1:21" x14ac:dyDescent="0.25">
      <c r="A4458" t="s">
        <v>5897</v>
      </c>
      <c r="B4458" t="s">
        <v>5895</v>
      </c>
      <c r="C4458">
        <v>28</v>
      </c>
      <c r="D4458">
        <v>5</v>
      </c>
      <c r="E4458">
        <v>13</v>
      </c>
      <c r="F4458" s="1">
        <v>41422</v>
      </c>
      <c r="G4458" t="s">
        <v>330</v>
      </c>
      <c r="H4458" t="s">
        <v>67</v>
      </c>
      <c r="I4458" t="s">
        <v>68</v>
      </c>
      <c r="J4458" t="s">
        <v>2297</v>
      </c>
      <c r="K4458" t="s">
        <v>25</v>
      </c>
      <c r="L4458" t="s">
        <v>37</v>
      </c>
      <c r="M4458" t="s">
        <v>27</v>
      </c>
      <c r="N4458" t="s">
        <v>71</v>
      </c>
      <c r="O4458" t="s">
        <v>74</v>
      </c>
      <c r="P4458" t="s">
        <v>315</v>
      </c>
      <c r="Q4458">
        <v>0</v>
      </c>
      <c r="R4458">
        <v>205</v>
      </c>
      <c r="S4458">
        <v>80</v>
      </c>
      <c r="T4458">
        <v>3</v>
      </c>
      <c r="U4458" t="b">
        <v>1</v>
      </c>
    </row>
    <row r="4459" spans="1:21" x14ac:dyDescent="0.25">
      <c r="A4459" t="s">
        <v>5898</v>
      </c>
      <c r="B4459" t="s">
        <v>5895</v>
      </c>
      <c r="C4459">
        <v>28</v>
      </c>
      <c r="D4459">
        <v>5</v>
      </c>
      <c r="E4459">
        <v>13</v>
      </c>
      <c r="F4459" s="1">
        <v>41422</v>
      </c>
      <c r="G4459" t="s">
        <v>2314</v>
      </c>
      <c r="H4459" t="s">
        <v>44</v>
      </c>
      <c r="I4459" t="s">
        <v>280</v>
      </c>
      <c r="J4459" t="s">
        <v>281</v>
      </c>
      <c r="K4459" t="s">
        <v>47</v>
      </c>
      <c r="L4459" t="s">
        <v>37</v>
      </c>
      <c r="M4459" t="s">
        <v>27</v>
      </c>
      <c r="N4459" t="s">
        <v>28</v>
      </c>
      <c r="O4459" t="s">
        <v>111</v>
      </c>
      <c r="P4459" t="s">
        <v>1021</v>
      </c>
      <c r="Q4459">
        <v>0</v>
      </c>
      <c r="R4459">
        <v>229</v>
      </c>
      <c r="S4459">
        <v>75</v>
      </c>
      <c r="T4459">
        <v>5</v>
      </c>
      <c r="U4459" t="b">
        <v>0</v>
      </c>
    </row>
    <row r="4460" spans="1:21" x14ac:dyDescent="0.25">
      <c r="A4460" t="s">
        <v>5899</v>
      </c>
      <c r="B4460" t="s">
        <v>5895</v>
      </c>
      <c r="C4460">
        <v>28</v>
      </c>
      <c r="D4460">
        <v>5</v>
      </c>
      <c r="E4460">
        <v>13</v>
      </c>
      <c r="F4460" s="1">
        <v>41422</v>
      </c>
      <c r="G4460" t="s">
        <v>3224</v>
      </c>
      <c r="H4460" t="s">
        <v>44</v>
      </c>
      <c r="I4460" t="s">
        <v>45</v>
      </c>
      <c r="J4460" t="s">
        <v>3375</v>
      </c>
      <c r="K4460" t="s">
        <v>47</v>
      </c>
      <c r="L4460" t="s">
        <v>37</v>
      </c>
      <c r="M4460" t="s">
        <v>38</v>
      </c>
      <c r="N4460" t="s">
        <v>56</v>
      </c>
      <c r="O4460" t="s">
        <v>185</v>
      </c>
      <c r="P4460" t="s">
        <v>810</v>
      </c>
      <c r="Q4460">
        <v>0</v>
      </c>
      <c r="R4460">
        <v>143</v>
      </c>
      <c r="S4460">
        <v>3</v>
      </c>
      <c r="T4460">
        <v>1</v>
      </c>
      <c r="U4460" t="b">
        <v>1</v>
      </c>
    </row>
    <row r="4461" spans="1:21" x14ac:dyDescent="0.25">
      <c r="A4461" t="s">
        <v>5900</v>
      </c>
      <c r="B4461" t="s">
        <v>5895</v>
      </c>
      <c r="C4461">
        <v>28</v>
      </c>
      <c r="D4461">
        <v>5</v>
      </c>
      <c r="E4461">
        <v>13</v>
      </c>
      <c r="F4461" s="1">
        <v>41422</v>
      </c>
      <c r="G4461" t="s">
        <v>1043</v>
      </c>
      <c r="H4461" t="s">
        <v>23</v>
      </c>
      <c r="I4461" t="s">
        <v>24</v>
      </c>
      <c r="J4461" t="s">
        <v>24</v>
      </c>
      <c r="K4461" t="s">
        <v>25</v>
      </c>
      <c r="L4461" t="s">
        <v>70</v>
      </c>
      <c r="M4461" t="s">
        <v>268</v>
      </c>
      <c r="N4461" t="s">
        <v>28</v>
      </c>
      <c r="O4461" t="s">
        <v>48</v>
      </c>
      <c r="P4461" t="s">
        <v>3817</v>
      </c>
      <c r="Q4461">
        <v>1</v>
      </c>
      <c r="R4461">
        <v>112</v>
      </c>
      <c r="S4461">
        <v>-69</v>
      </c>
      <c r="T4461">
        <v>5</v>
      </c>
      <c r="U4461" t="b">
        <v>1</v>
      </c>
    </row>
    <row r="4462" spans="1:21" x14ac:dyDescent="0.25">
      <c r="A4462" t="s">
        <v>5900</v>
      </c>
      <c r="B4462" t="s">
        <v>5895</v>
      </c>
      <c r="C4462">
        <v>28</v>
      </c>
      <c r="D4462">
        <v>5</v>
      </c>
      <c r="E4462">
        <v>13</v>
      </c>
      <c r="F4462" s="1">
        <v>41422</v>
      </c>
      <c r="G4462" t="s">
        <v>1043</v>
      </c>
      <c r="H4462" t="s">
        <v>23</v>
      </c>
      <c r="I4462" t="s">
        <v>24</v>
      </c>
      <c r="J4462" t="s">
        <v>24</v>
      </c>
      <c r="K4462" t="s">
        <v>25</v>
      </c>
      <c r="L4462" t="s">
        <v>70</v>
      </c>
      <c r="M4462" t="s">
        <v>268</v>
      </c>
      <c r="N4462" t="s">
        <v>28</v>
      </c>
      <c r="O4462" t="s">
        <v>39</v>
      </c>
      <c r="P4462" t="s">
        <v>648</v>
      </c>
      <c r="Q4462">
        <v>1</v>
      </c>
      <c r="R4462">
        <v>12</v>
      </c>
      <c r="S4462">
        <v>-6</v>
      </c>
      <c r="T4462">
        <v>2</v>
      </c>
      <c r="U4462" t="b">
        <v>1</v>
      </c>
    </row>
    <row r="4463" spans="1:21" x14ac:dyDescent="0.25">
      <c r="A4463" t="s">
        <v>5901</v>
      </c>
      <c r="B4463" t="s">
        <v>5902</v>
      </c>
      <c r="C4463">
        <v>28</v>
      </c>
      <c r="D4463">
        <v>5</v>
      </c>
      <c r="E4463">
        <v>14</v>
      </c>
      <c r="F4463" s="1">
        <v>41787</v>
      </c>
      <c r="G4463" t="s">
        <v>3624</v>
      </c>
      <c r="H4463" t="s">
        <v>61</v>
      </c>
      <c r="I4463" t="s">
        <v>450</v>
      </c>
      <c r="J4463" t="s">
        <v>661</v>
      </c>
      <c r="K4463" t="s">
        <v>36</v>
      </c>
      <c r="L4463" t="s">
        <v>37</v>
      </c>
      <c r="M4463" t="s">
        <v>27</v>
      </c>
      <c r="N4463" t="s">
        <v>28</v>
      </c>
      <c r="O4463" t="s">
        <v>29</v>
      </c>
      <c r="P4463" t="s">
        <v>4214</v>
      </c>
      <c r="Q4463">
        <v>0</v>
      </c>
      <c r="R4463">
        <v>102</v>
      </c>
      <c r="S4463">
        <v>11</v>
      </c>
      <c r="T4463">
        <v>6</v>
      </c>
      <c r="U4463" t="b">
        <v>1</v>
      </c>
    </row>
    <row r="4464" spans="1:21" x14ac:dyDescent="0.25">
      <c r="A4464" t="s">
        <v>5903</v>
      </c>
      <c r="B4464" t="s">
        <v>5902</v>
      </c>
      <c r="C4464">
        <v>28</v>
      </c>
      <c r="D4464">
        <v>5</v>
      </c>
      <c r="E4464">
        <v>14</v>
      </c>
      <c r="F4464" s="1">
        <v>41787</v>
      </c>
      <c r="G4464" t="s">
        <v>3518</v>
      </c>
      <c r="H4464" t="s">
        <v>33</v>
      </c>
      <c r="I4464" t="s">
        <v>201</v>
      </c>
      <c r="J4464" t="s">
        <v>2918</v>
      </c>
      <c r="K4464" t="s">
        <v>36</v>
      </c>
      <c r="L4464" t="s">
        <v>37</v>
      </c>
      <c r="M4464" t="s">
        <v>27</v>
      </c>
      <c r="N4464" t="s">
        <v>28</v>
      </c>
      <c r="O4464" t="s">
        <v>48</v>
      </c>
      <c r="P4464" t="s">
        <v>1195</v>
      </c>
      <c r="Q4464">
        <v>0</v>
      </c>
      <c r="R4464">
        <v>120</v>
      </c>
      <c r="S4464">
        <v>23</v>
      </c>
      <c r="T4464">
        <v>5</v>
      </c>
      <c r="U4464" t="b">
        <v>1</v>
      </c>
    </row>
    <row r="4465" spans="1:21" x14ac:dyDescent="0.25">
      <c r="A4465" t="s">
        <v>5903</v>
      </c>
      <c r="B4465" t="s">
        <v>5902</v>
      </c>
      <c r="C4465">
        <v>28</v>
      </c>
      <c r="D4465">
        <v>5</v>
      </c>
      <c r="E4465">
        <v>14</v>
      </c>
      <c r="F4465" s="1">
        <v>41787</v>
      </c>
      <c r="G4465" t="s">
        <v>3518</v>
      </c>
      <c r="H4465" t="s">
        <v>33</v>
      </c>
      <c r="I4465" t="s">
        <v>201</v>
      </c>
      <c r="J4465" t="s">
        <v>2918</v>
      </c>
      <c r="K4465" t="s">
        <v>36</v>
      </c>
      <c r="L4465" t="s">
        <v>37</v>
      </c>
      <c r="M4465" t="s">
        <v>27</v>
      </c>
      <c r="N4465" t="s">
        <v>56</v>
      </c>
      <c r="O4465" t="s">
        <v>81</v>
      </c>
      <c r="P4465" t="s">
        <v>4212</v>
      </c>
      <c r="Q4465">
        <v>0</v>
      </c>
      <c r="R4465">
        <v>40</v>
      </c>
      <c r="S4465">
        <v>18</v>
      </c>
      <c r="T4465">
        <v>1</v>
      </c>
      <c r="U4465" t="b">
        <v>0</v>
      </c>
    </row>
    <row r="4466" spans="1:21" x14ac:dyDescent="0.25">
      <c r="A4466" t="s">
        <v>5904</v>
      </c>
      <c r="B4466" t="s">
        <v>5905</v>
      </c>
      <c r="C4466">
        <v>29</v>
      </c>
      <c r="D4466">
        <v>5</v>
      </c>
      <c r="E4466">
        <v>12</v>
      </c>
      <c r="F4466" s="1">
        <v>41058</v>
      </c>
      <c r="G4466" t="s">
        <v>2290</v>
      </c>
      <c r="H4466" t="s">
        <v>120</v>
      </c>
      <c r="I4466" t="s">
        <v>241</v>
      </c>
      <c r="J4466" t="s">
        <v>5046</v>
      </c>
      <c r="K4466" t="s">
        <v>47</v>
      </c>
      <c r="L4466" t="s">
        <v>37</v>
      </c>
      <c r="M4466" t="s">
        <v>38</v>
      </c>
      <c r="N4466" t="s">
        <v>28</v>
      </c>
      <c r="O4466" t="s">
        <v>48</v>
      </c>
      <c r="P4466" t="s">
        <v>3676</v>
      </c>
      <c r="Q4466">
        <v>0</v>
      </c>
      <c r="R4466">
        <v>54</v>
      </c>
      <c r="S4466">
        <v>18</v>
      </c>
      <c r="T4466">
        <v>3</v>
      </c>
      <c r="U4466" t="b">
        <v>1</v>
      </c>
    </row>
    <row r="4467" spans="1:21" x14ac:dyDescent="0.25">
      <c r="A4467" t="s">
        <v>5904</v>
      </c>
      <c r="B4467" t="s">
        <v>5905</v>
      </c>
      <c r="C4467">
        <v>29</v>
      </c>
      <c r="D4467">
        <v>5</v>
      </c>
      <c r="E4467">
        <v>12</v>
      </c>
      <c r="F4467" s="1">
        <v>41058</v>
      </c>
      <c r="G4467" t="s">
        <v>2290</v>
      </c>
      <c r="H4467" t="s">
        <v>120</v>
      </c>
      <c r="I4467" t="s">
        <v>241</v>
      </c>
      <c r="J4467" t="s">
        <v>5046</v>
      </c>
      <c r="K4467" t="s">
        <v>47</v>
      </c>
      <c r="L4467" t="s">
        <v>37</v>
      </c>
      <c r="M4467" t="s">
        <v>38</v>
      </c>
      <c r="N4467" t="s">
        <v>28</v>
      </c>
      <c r="O4467" t="s">
        <v>39</v>
      </c>
      <c r="P4467" t="s">
        <v>864</v>
      </c>
      <c r="Q4467">
        <v>0</v>
      </c>
      <c r="R4467">
        <v>25</v>
      </c>
      <c r="S4467">
        <v>1</v>
      </c>
      <c r="T4467">
        <v>4</v>
      </c>
      <c r="U4467" t="b">
        <v>0</v>
      </c>
    </row>
    <row r="4468" spans="1:21" x14ac:dyDescent="0.25">
      <c r="A4468" t="s">
        <v>5904</v>
      </c>
      <c r="B4468" t="s">
        <v>5905</v>
      </c>
      <c r="C4468">
        <v>29</v>
      </c>
      <c r="D4468">
        <v>5</v>
      </c>
      <c r="E4468">
        <v>12</v>
      </c>
      <c r="F4468" s="1">
        <v>41058</v>
      </c>
      <c r="G4468" t="s">
        <v>2290</v>
      </c>
      <c r="H4468" t="s">
        <v>120</v>
      </c>
      <c r="I4468" t="s">
        <v>241</v>
      </c>
      <c r="J4468" t="s">
        <v>5046</v>
      </c>
      <c r="K4468" t="s">
        <v>47</v>
      </c>
      <c r="L4468" t="s">
        <v>37</v>
      </c>
      <c r="M4468" t="s">
        <v>38</v>
      </c>
      <c r="N4468" t="s">
        <v>56</v>
      </c>
      <c r="O4468" t="s">
        <v>57</v>
      </c>
      <c r="P4468" t="s">
        <v>4793</v>
      </c>
      <c r="Q4468">
        <v>0</v>
      </c>
      <c r="R4468">
        <v>442</v>
      </c>
      <c r="S4468">
        <v>84</v>
      </c>
      <c r="T4468">
        <v>4</v>
      </c>
      <c r="U4468" t="b">
        <v>1</v>
      </c>
    </row>
    <row r="4469" spans="1:21" x14ac:dyDescent="0.25">
      <c r="A4469" t="s">
        <v>5906</v>
      </c>
      <c r="B4469" t="s">
        <v>5905</v>
      </c>
      <c r="C4469">
        <v>29</v>
      </c>
      <c r="D4469">
        <v>5</v>
      </c>
      <c r="E4469">
        <v>12</v>
      </c>
      <c r="F4469" s="1">
        <v>41058</v>
      </c>
      <c r="G4469" t="s">
        <v>4449</v>
      </c>
      <c r="H4469" t="s">
        <v>67</v>
      </c>
      <c r="I4469" t="s">
        <v>68</v>
      </c>
      <c r="J4469" t="s">
        <v>1957</v>
      </c>
      <c r="K4469" t="s">
        <v>25</v>
      </c>
      <c r="L4469" t="s">
        <v>37</v>
      </c>
      <c r="M4469" t="s">
        <v>268</v>
      </c>
      <c r="N4469" t="s">
        <v>56</v>
      </c>
      <c r="O4469" t="s">
        <v>104</v>
      </c>
      <c r="P4469" t="s">
        <v>1514</v>
      </c>
      <c r="Q4469">
        <v>0</v>
      </c>
      <c r="R4469">
        <v>5725</v>
      </c>
      <c r="S4469">
        <v>2461</v>
      </c>
      <c r="T4469">
        <v>9</v>
      </c>
      <c r="U4469" t="b">
        <v>1</v>
      </c>
    </row>
    <row r="4470" spans="1:21" x14ac:dyDescent="0.25">
      <c r="A4470" t="s">
        <v>5907</v>
      </c>
      <c r="B4470" t="s">
        <v>5908</v>
      </c>
      <c r="C4470">
        <v>29</v>
      </c>
      <c r="D4470">
        <v>5</v>
      </c>
      <c r="E4470">
        <v>13</v>
      </c>
      <c r="F4470" s="1">
        <v>41423</v>
      </c>
      <c r="G4470" t="s">
        <v>357</v>
      </c>
      <c r="H4470" t="s">
        <v>61</v>
      </c>
      <c r="I4470" t="s">
        <v>108</v>
      </c>
      <c r="J4470" t="s">
        <v>5909</v>
      </c>
      <c r="K4470" t="s">
        <v>36</v>
      </c>
      <c r="L4470" t="s">
        <v>26</v>
      </c>
      <c r="M4470" t="s">
        <v>38</v>
      </c>
      <c r="N4470" t="s">
        <v>28</v>
      </c>
      <c r="O4470" t="s">
        <v>48</v>
      </c>
      <c r="P4470" t="s">
        <v>3600</v>
      </c>
      <c r="Q4470">
        <v>0</v>
      </c>
      <c r="R4470">
        <v>60</v>
      </c>
      <c r="S4470">
        <v>16</v>
      </c>
      <c r="T4470">
        <v>3</v>
      </c>
      <c r="U4470" t="b">
        <v>1</v>
      </c>
    </row>
    <row r="4471" spans="1:21" x14ac:dyDescent="0.25">
      <c r="A4471" t="s">
        <v>5907</v>
      </c>
      <c r="B4471" t="s">
        <v>5908</v>
      </c>
      <c r="C4471">
        <v>29</v>
      </c>
      <c r="D4471">
        <v>5</v>
      </c>
      <c r="E4471">
        <v>13</v>
      </c>
      <c r="F4471" s="1">
        <v>41423</v>
      </c>
      <c r="G4471" t="s">
        <v>357</v>
      </c>
      <c r="H4471" t="s">
        <v>61</v>
      </c>
      <c r="I4471" t="s">
        <v>108</v>
      </c>
      <c r="J4471" t="s">
        <v>5909</v>
      </c>
      <c r="K4471" t="s">
        <v>36</v>
      </c>
      <c r="L4471" t="s">
        <v>26</v>
      </c>
      <c r="M4471" t="s">
        <v>38</v>
      </c>
      <c r="N4471" t="s">
        <v>28</v>
      </c>
      <c r="O4471" t="s">
        <v>54</v>
      </c>
      <c r="P4471" t="s">
        <v>1589</v>
      </c>
      <c r="Q4471">
        <v>0</v>
      </c>
      <c r="R4471">
        <v>45</v>
      </c>
      <c r="S4471">
        <v>7</v>
      </c>
      <c r="T4471">
        <v>3</v>
      </c>
      <c r="U4471" t="b">
        <v>1</v>
      </c>
    </row>
    <row r="4472" spans="1:21" x14ac:dyDescent="0.25">
      <c r="A4472" t="s">
        <v>5910</v>
      </c>
      <c r="B4472" t="s">
        <v>5908</v>
      </c>
      <c r="C4472">
        <v>29</v>
      </c>
      <c r="D4472">
        <v>5</v>
      </c>
      <c r="E4472">
        <v>13</v>
      </c>
      <c r="F4472" s="1">
        <v>41423</v>
      </c>
      <c r="G4472" t="s">
        <v>89</v>
      </c>
      <c r="H4472" t="s">
        <v>293</v>
      </c>
      <c r="I4472" t="s">
        <v>1276</v>
      </c>
      <c r="J4472" t="s">
        <v>2347</v>
      </c>
      <c r="K4472" t="s">
        <v>36</v>
      </c>
      <c r="L4472" t="s">
        <v>37</v>
      </c>
      <c r="M4472" t="s">
        <v>38</v>
      </c>
      <c r="N4472" t="s">
        <v>56</v>
      </c>
      <c r="O4472" t="s">
        <v>185</v>
      </c>
      <c r="P4472" t="s">
        <v>1002</v>
      </c>
      <c r="Q4472">
        <v>1</v>
      </c>
      <c r="R4472">
        <v>393</v>
      </c>
      <c r="S4472">
        <v>-306</v>
      </c>
      <c r="T4472">
        <v>3</v>
      </c>
      <c r="U4472" t="b">
        <v>1</v>
      </c>
    </row>
    <row r="4473" spans="1:21" x14ac:dyDescent="0.25">
      <c r="A4473" t="s">
        <v>5911</v>
      </c>
      <c r="B4473" t="s">
        <v>5912</v>
      </c>
      <c r="C4473">
        <v>29</v>
      </c>
      <c r="D4473">
        <v>5</v>
      </c>
      <c r="E4473">
        <v>14</v>
      </c>
      <c r="F4473" s="1">
        <v>41788</v>
      </c>
      <c r="G4473" t="s">
        <v>1379</v>
      </c>
      <c r="H4473" t="s">
        <v>67</v>
      </c>
      <c r="I4473" t="s">
        <v>68</v>
      </c>
      <c r="J4473" t="s">
        <v>255</v>
      </c>
      <c r="K4473" t="s">
        <v>25</v>
      </c>
      <c r="L4473" t="s">
        <v>37</v>
      </c>
      <c r="M4473" t="s">
        <v>27</v>
      </c>
      <c r="N4473" t="s">
        <v>71</v>
      </c>
      <c r="O4473" t="s">
        <v>665</v>
      </c>
      <c r="P4473" t="s">
        <v>3827</v>
      </c>
      <c r="Q4473">
        <v>0</v>
      </c>
      <c r="R4473">
        <v>1399</v>
      </c>
      <c r="S4473">
        <v>109</v>
      </c>
      <c r="T4473">
        <v>3</v>
      </c>
      <c r="U4473" t="b">
        <v>1</v>
      </c>
    </row>
    <row r="4474" spans="1:21" x14ac:dyDescent="0.25">
      <c r="A4474" t="s">
        <v>5913</v>
      </c>
      <c r="B4474" t="s">
        <v>5912</v>
      </c>
      <c r="C4474">
        <v>29</v>
      </c>
      <c r="D4474">
        <v>5</v>
      </c>
      <c r="E4474">
        <v>14</v>
      </c>
      <c r="F4474" s="1">
        <v>41788</v>
      </c>
      <c r="G4474" t="s">
        <v>2455</v>
      </c>
      <c r="H4474" t="s">
        <v>61</v>
      </c>
      <c r="I4474" t="s">
        <v>108</v>
      </c>
      <c r="J4474" t="s">
        <v>1539</v>
      </c>
      <c r="K4474" t="s">
        <v>36</v>
      </c>
      <c r="L4474" t="s">
        <v>37</v>
      </c>
      <c r="M4474" t="s">
        <v>38</v>
      </c>
      <c r="N4474" t="s">
        <v>28</v>
      </c>
      <c r="O4474" t="s">
        <v>48</v>
      </c>
      <c r="P4474" t="s">
        <v>3525</v>
      </c>
      <c r="Q4474">
        <v>0</v>
      </c>
      <c r="R4474">
        <v>101</v>
      </c>
      <c r="S4474">
        <v>32</v>
      </c>
      <c r="T4474">
        <v>2</v>
      </c>
      <c r="U4474" t="b">
        <v>1</v>
      </c>
    </row>
    <row r="4475" spans="1:21" x14ac:dyDescent="0.25">
      <c r="A4475" t="s">
        <v>5914</v>
      </c>
      <c r="B4475" t="s">
        <v>5912</v>
      </c>
      <c r="C4475">
        <v>29</v>
      </c>
      <c r="D4475">
        <v>5</v>
      </c>
      <c r="E4475">
        <v>14</v>
      </c>
      <c r="F4475" s="1">
        <v>41788</v>
      </c>
      <c r="G4475" t="s">
        <v>279</v>
      </c>
      <c r="H4475" t="s">
        <v>61</v>
      </c>
      <c r="I4475" t="s">
        <v>115</v>
      </c>
      <c r="J4475" t="s">
        <v>116</v>
      </c>
      <c r="K4475" t="s">
        <v>36</v>
      </c>
      <c r="L4475" t="s">
        <v>37</v>
      </c>
      <c r="M4475" t="s">
        <v>38</v>
      </c>
      <c r="N4475" t="s">
        <v>56</v>
      </c>
      <c r="O4475" t="s">
        <v>81</v>
      </c>
      <c r="P4475" t="s">
        <v>1526</v>
      </c>
      <c r="Q4475">
        <v>0</v>
      </c>
      <c r="R4475">
        <v>118</v>
      </c>
      <c r="S4475">
        <v>25</v>
      </c>
      <c r="T4475">
        <v>4</v>
      </c>
      <c r="U4475" t="b">
        <v>1</v>
      </c>
    </row>
    <row r="4476" spans="1:21" x14ac:dyDescent="0.25">
      <c r="A4476" t="s">
        <v>5915</v>
      </c>
      <c r="B4476" t="s">
        <v>5912</v>
      </c>
      <c r="C4476">
        <v>29</v>
      </c>
      <c r="D4476">
        <v>5</v>
      </c>
      <c r="E4476">
        <v>14</v>
      </c>
      <c r="F4476" s="1">
        <v>41788</v>
      </c>
      <c r="G4476" t="s">
        <v>1361</v>
      </c>
      <c r="H4476" t="s">
        <v>293</v>
      </c>
      <c r="I4476" t="s">
        <v>714</v>
      </c>
      <c r="J4476" t="s">
        <v>5916</v>
      </c>
      <c r="K4476" t="s">
        <v>36</v>
      </c>
      <c r="L4476" t="s">
        <v>37</v>
      </c>
      <c r="M4476" t="s">
        <v>27</v>
      </c>
      <c r="N4476" t="s">
        <v>71</v>
      </c>
      <c r="O4476" t="s">
        <v>295</v>
      </c>
      <c r="P4476" t="s">
        <v>1040</v>
      </c>
      <c r="Q4476">
        <v>0</v>
      </c>
      <c r="R4476">
        <v>190</v>
      </c>
      <c r="S4476">
        <v>19</v>
      </c>
      <c r="T4476">
        <v>9</v>
      </c>
      <c r="U4476" t="b">
        <v>1</v>
      </c>
    </row>
    <row r="4477" spans="1:21" x14ac:dyDescent="0.25">
      <c r="A4477" t="s">
        <v>5915</v>
      </c>
      <c r="B4477" t="s">
        <v>5912</v>
      </c>
      <c r="C4477">
        <v>29</v>
      </c>
      <c r="D4477">
        <v>5</v>
      </c>
      <c r="E4477">
        <v>14</v>
      </c>
      <c r="F4477" s="1">
        <v>41788</v>
      </c>
      <c r="G4477" t="s">
        <v>1361</v>
      </c>
      <c r="H4477" t="s">
        <v>293</v>
      </c>
      <c r="I4477" t="s">
        <v>714</v>
      </c>
      <c r="J4477" t="s">
        <v>5916</v>
      </c>
      <c r="K4477" t="s">
        <v>36</v>
      </c>
      <c r="L4477" t="s">
        <v>37</v>
      </c>
      <c r="M4477" t="s">
        <v>27</v>
      </c>
      <c r="N4477" t="s">
        <v>28</v>
      </c>
      <c r="O4477" t="s">
        <v>39</v>
      </c>
      <c r="P4477" t="s">
        <v>4239</v>
      </c>
      <c r="Q4477">
        <v>1</v>
      </c>
      <c r="R4477">
        <v>158</v>
      </c>
      <c r="S4477">
        <v>-29</v>
      </c>
      <c r="T4477">
        <v>10</v>
      </c>
      <c r="U4477" t="b">
        <v>0</v>
      </c>
    </row>
    <row r="4478" spans="1:21" x14ac:dyDescent="0.25">
      <c r="A4478" t="s">
        <v>5915</v>
      </c>
      <c r="B4478" t="s">
        <v>5912</v>
      </c>
      <c r="C4478">
        <v>29</v>
      </c>
      <c r="D4478">
        <v>5</v>
      </c>
      <c r="E4478">
        <v>14</v>
      </c>
      <c r="F4478" s="1">
        <v>41788</v>
      </c>
      <c r="G4478" t="s">
        <v>1361</v>
      </c>
      <c r="H4478" t="s">
        <v>293</v>
      </c>
      <c r="I4478" t="s">
        <v>714</v>
      </c>
      <c r="J4478" t="s">
        <v>5916</v>
      </c>
      <c r="K4478" t="s">
        <v>36</v>
      </c>
      <c r="L4478" t="s">
        <v>37</v>
      </c>
      <c r="M4478" t="s">
        <v>27</v>
      </c>
      <c r="N4478" t="s">
        <v>28</v>
      </c>
      <c r="O4478" t="s">
        <v>54</v>
      </c>
      <c r="P4478" t="s">
        <v>685</v>
      </c>
      <c r="Q4478">
        <v>1</v>
      </c>
      <c r="R4478">
        <v>136</v>
      </c>
      <c r="S4478">
        <v>-33</v>
      </c>
      <c r="T4478">
        <v>5</v>
      </c>
      <c r="U4478" t="b">
        <v>0</v>
      </c>
    </row>
    <row r="4479" spans="1:21" x14ac:dyDescent="0.25">
      <c r="A4479" t="s">
        <v>5917</v>
      </c>
      <c r="B4479" t="s">
        <v>5912</v>
      </c>
      <c r="C4479">
        <v>29</v>
      </c>
      <c r="D4479">
        <v>5</v>
      </c>
      <c r="E4479">
        <v>14</v>
      </c>
      <c r="F4479" s="1">
        <v>41788</v>
      </c>
      <c r="G4479" t="s">
        <v>1502</v>
      </c>
      <c r="H4479" t="s">
        <v>33</v>
      </c>
      <c r="I4479" t="s">
        <v>34</v>
      </c>
      <c r="J4479" t="s">
        <v>276</v>
      </c>
      <c r="K4479" t="s">
        <v>36</v>
      </c>
      <c r="L4479" t="s">
        <v>37</v>
      </c>
      <c r="M4479" t="s">
        <v>38</v>
      </c>
      <c r="N4479" t="s">
        <v>71</v>
      </c>
      <c r="O4479" t="s">
        <v>74</v>
      </c>
      <c r="P4479" t="s">
        <v>315</v>
      </c>
      <c r="Q4479">
        <v>0</v>
      </c>
      <c r="R4479">
        <v>184</v>
      </c>
      <c r="S4479">
        <v>59</v>
      </c>
      <c r="T4479">
        <v>3</v>
      </c>
      <c r="U4479" t="b">
        <v>0</v>
      </c>
    </row>
    <row r="4480" spans="1:21" x14ac:dyDescent="0.25">
      <c r="A4480" t="s">
        <v>5917</v>
      </c>
      <c r="B4480" t="s">
        <v>5912</v>
      </c>
      <c r="C4480">
        <v>29</v>
      </c>
      <c r="D4480">
        <v>5</v>
      </c>
      <c r="E4480">
        <v>14</v>
      </c>
      <c r="F4480" s="1">
        <v>41788</v>
      </c>
      <c r="G4480" t="s">
        <v>1502</v>
      </c>
      <c r="H4480" t="s">
        <v>33</v>
      </c>
      <c r="I4480" t="s">
        <v>34</v>
      </c>
      <c r="J4480" t="s">
        <v>276</v>
      </c>
      <c r="K4480" t="s">
        <v>36</v>
      </c>
      <c r="L4480" t="s">
        <v>37</v>
      </c>
      <c r="M4480" t="s">
        <v>38</v>
      </c>
      <c r="N4480" t="s">
        <v>28</v>
      </c>
      <c r="O4480" t="s">
        <v>48</v>
      </c>
      <c r="P4480" t="s">
        <v>1075</v>
      </c>
      <c r="Q4480">
        <v>0</v>
      </c>
      <c r="R4480">
        <v>38</v>
      </c>
      <c r="S4480">
        <v>15</v>
      </c>
      <c r="T4480">
        <v>2</v>
      </c>
      <c r="U4480" t="b">
        <v>1</v>
      </c>
    </row>
    <row r="4481" spans="1:21" x14ac:dyDescent="0.25">
      <c r="A4481" t="s">
        <v>5917</v>
      </c>
      <c r="B4481" t="s">
        <v>5912</v>
      </c>
      <c r="C4481">
        <v>29</v>
      </c>
      <c r="D4481">
        <v>5</v>
      </c>
      <c r="E4481">
        <v>14</v>
      </c>
      <c r="F4481" s="1">
        <v>41788</v>
      </c>
      <c r="G4481" t="s">
        <v>1502</v>
      </c>
      <c r="H4481" t="s">
        <v>33</v>
      </c>
      <c r="I4481" t="s">
        <v>34</v>
      </c>
      <c r="J4481" t="s">
        <v>276</v>
      </c>
      <c r="K4481" t="s">
        <v>36</v>
      </c>
      <c r="L4481" t="s">
        <v>37</v>
      </c>
      <c r="M4481" t="s">
        <v>38</v>
      </c>
      <c r="N4481" t="s">
        <v>28</v>
      </c>
      <c r="O4481" t="s">
        <v>48</v>
      </c>
      <c r="P4481" t="s">
        <v>417</v>
      </c>
      <c r="Q4481">
        <v>0</v>
      </c>
      <c r="R4481">
        <v>53</v>
      </c>
      <c r="S4481">
        <v>5</v>
      </c>
      <c r="T4481">
        <v>2</v>
      </c>
      <c r="U4481" t="b">
        <v>1</v>
      </c>
    </row>
    <row r="4482" spans="1:21" x14ac:dyDescent="0.25">
      <c r="A4482" t="s">
        <v>5917</v>
      </c>
      <c r="B4482" t="s">
        <v>5912</v>
      </c>
      <c r="C4482">
        <v>29</v>
      </c>
      <c r="D4482">
        <v>5</v>
      </c>
      <c r="E4482">
        <v>14</v>
      </c>
      <c r="F4482" s="1">
        <v>41788</v>
      </c>
      <c r="G4482" t="s">
        <v>1502</v>
      </c>
      <c r="H4482" t="s">
        <v>33</v>
      </c>
      <c r="I4482" t="s">
        <v>34</v>
      </c>
      <c r="J4482" t="s">
        <v>276</v>
      </c>
      <c r="K4482" t="s">
        <v>36</v>
      </c>
      <c r="L4482" t="s">
        <v>37</v>
      </c>
      <c r="M4482" t="s">
        <v>38</v>
      </c>
      <c r="N4482" t="s">
        <v>28</v>
      </c>
      <c r="O4482" t="s">
        <v>111</v>
      </c>
      <c r="P4482" t="s">
        <v>1738</v>
      </c>
      <c r="Q4482">
        <v>0</v>
      </c>
      <c r="R4482">
        <v>38</v>
      </c>
      <c r="S4482">
        <v>18</v>
      </c>
      <c r="T4482">
        <v>2</v>
      </c>
      <c r="U4482" t="b">
        <v>1</v>
      </c>
    </row>
    <row r="4483" spans="1:21" x14ac:dyDescent="0.25">
      <c r="A4483" t="s">
        <v>5917</v>
      </c>
      <c r="B4483" t="s">
        <v>5912</v>
      </c>
      <c r="C4483">
        <v>29</v>
      </c>
      <c r="D4483">
        <v>5</v>
      </c>
      <c r="E4483">
        <v>14</v>
      </c>
      <c r="F4483" s="1">
        <v>41788</v>
      </c>
      <c r="G4483" t="s">
        <v>1502</v>
      </c>
      <c r="H4483" t="s">
        <v>33</v>
      </c>
      <c r="I4483" t="s">
        <v>34</v>
      </c>
      <c r="J4483" t="s">
        <v>276</v>
      </c>
      <c r="K4483" t="s">
        <v>36</v>
      </c>
      <c r="L4483" t="s">
        <v>37</v>
      </c>
      <c r="M4483" t="s">
        <v>38</v>
      </c>
      <c r="N4483" t="s">
        <v>28</v>
      </c>
      <c r="O4483" t="s">
        <v>151</v>
      </c>
      <c r="P4483" t="s">
        <v>5918</v>
      </c>
      <c r="Q4483">
        <v>0</v>
      </c>
      <c r="R4483">
        <v>43</v>
      </c>
      <c r="S4483">
        <v>18</v>
      </c>
      <c r="T4483">
        <v>3</v>
      </c>
      <c r="U4483" t="b">
        <v>0</v>
      </c>
    </row>
    <row r="4484" spans="1:21" x14ac:dyDescent="0.25">
      <c r="A4484" t="s">
        <v>5917</v>
      </c>
      <c r="B4484" t="s">
        <v>5912</v>
      </c>
      <c r="C4484">
        <v>29</v>
      </c>
      <c r="D4484">
        <v>5</v>
      </c>
      <c r="E4484">
        <v>14</v>
      </c>
      <c r="F4484" s="1">
        <v>41788</v>
      </c>
      <c r="G4484" t="s">
        <v>1502</v>
      </c>
      <c r="H4484" t="s">
        <v>33</v>
      </c>
      <c r="I4484" t="s">
        <v>34</v>
      </c>
      <c r="J4484" t="s">
        <v>276</v>
      </c>
      <c r="K4484" t="s">
        <v>36</v>
      </c>
      <c r="L4484" t="s">
        <v>37</v>
      </c>
      <c r="M4484" t="s">
        <v>38</v>
      </c>
      <c r="N4484" t="s">
        <v>56</v>
      </c>
      <c r="O4484" t="s">
        <v>185</v>
      </c>
      <c r="P4484" t="s">
        <v>3649</v>
      </c>
      <c r="Q4484">
        <v>0</v>
      </c>
      <c r="R4484">
        <v>764</v>
      </c>
      <c r="S4484">
        <v>84</v>
      </c>
      <c r="T4484">
        <v>4</v>
      </c>
      <c r="U4484" t="b">
        <v>1</v>
      </c>
    </row>
    <row r="4485" spans="1:21" x14ac:dyDescent="0.25">
      <c r="A4485" t="s">
        <v>5919</v>
      </c>
      <c r="B4485" t="s">
        <v>5920</v>
      </c>
      <c r="C4485">
        <v>30</v>
      </c>
      <c r="D4485">
        <v>5</v>
      </c>
      <c r="E4485">
        <v>11</v>
      </c>
      <c r="F4485" s="1">
        <v>40693</v>
      </c>
      <c r="G4485" t="s">
        <v>2477</v>
      </c>
      <c r="H4485" t="s">
        <v>61</v>
      </c>
      <c r="I4485" t="s">
        <v>308</v>
      </c>
      <c r="J4485" t="s">
        <v>5529</v>
      </c>
      <c r="K4485" t="s">
        <v>36</v>
      </c>
      <c r="L4485" t="s">
        <v>37</v>
      </c>
      <c r="M4485" t="s">
        <v>98</v>
      </c>
      <c r="N4485" t="s">
        <v>71</v>
      </c>
      <c r="O4485" t="s">
        <v>665</v>
      </c>
      <c r="P4485" t="s">
        <v>5921</v>
      </c>
      <c r="Q4485">
        <v>0</v>
      </c>
      <c r="R4485">
        <v>2229</v>
      </c>
      <c r="S4485">
        <v>-754</v>
      </c>
      <c r="T4485">
        <v>7</v>
      </c>
      <c r="U4485" t="b">
        <v>1</v>
      </c>
    </row>
    <row r="4486" spans="1:21" x14ac:dyDescent="0.25">
      <c r="A4486" t="s">
        <v>5922</v>
      </c>
      <c r="B4486" t="s">
        <v>5923</v>
      </c>
      <c r="C4486">
        <v>30</v>
      </c>
      <c r="D4486">
        <v>5</v>
      </c>
      <c r="E4486">
        <v>12</v>
      </c>
      <c r="F4486" s="1">
        <v>41059</v>
      </c>
      <c r="G4486" t="s">
        <v>95</v>
      </c>
      <c r="H4486" t="s">
        <v>293</v>
      </c>
      <c r="I4486" t="s">
        <v>613</v>
      </c>
      <c r="J4486" t="s">
        <v>3515</v>
      </c>
      <c r="K4486" t="s">
        <v>36</v>
      </c>
      <c r="L4486" t="s">
        <v>37</v>
      </c>
      <c r="M4486" t="s">
        <v>98</v>
      </c>
      <c r="N4486" t="s">
        <v>28</v>
      </c>
      <c r="O4486" t="s">
        <v>151</v>
      </c>
      <c r="P4486" t="s">
        <v>1426</v>
      </c>
      <c r="Q4486">
        <v>1</v>
      </c>
      <c r="R4486">
        <v>25</v>
      </c>
      <c r="S4486">
        <v>-6</v>
      </c>
      <c r="T4486">
        <v>5</v>
      </c>
      <c r="U4486" t="b">
        <v>0</v>
      </c>
    </row>
    <row r="4487" spans="1:21" x14ac:dyDescent="0.25">
      <c r="A4487" t="s">
        <v>5924</v>
      </c>
      <c r="B4487" t="s">
        <v>5925</v>
      </c>
      <c r="C4487">
        <v>30</v>
      </c>
      <c r="D4487">
        <v>5</v>
      </c>
      <c r="E4487">
        <v>13</v>
      </c>
      <c r="F4487" s="1">
        <v>41424</v>
      </c>
      <c r="G4487" t="s">
        <v>5926</v>
      </c>
      <c r="H4487" t="s">
        <v>61</v>
      </c>
      <c r="I4487" t="s">
        <v>115</v>
      </c>
      <c r="J4487" t="s">
        <v>116</v>
      </c>
      <c r="K4487" t="s">
        <v>36</v>
      </c>
      <c r="L4487" t="s">
        <v>37</v>
      </c>
      <c r="M4487" t="s">
        <v>38</v>
      </c>
      <c r="N4487" t="s">
        <v>28</v>
      </c>
      <c r="O4487" t="s">
        <v>39</v>
      </c>
      <c r="P4487" t="s">
        <v>1849</v>
      </c>
      <c r="Q4487">
        <v>0</v>
      </c>
      <c r="R4487">
        <v>147</v>
      </c>
      <c r="S4487">
        <v>31</v>
      </c>
      <c r="T4487">
        <v>5</v>
      </c>
      <c r="U4487" t="b">
        <v>0</v>
      </c>
    </row>
    <row r="4488" spans="1:21" x14ac:dyDescent="0.25">
      <c r="A4488" t="s">
        <v>5927</v>
      </c>
      <c r="B4488" t="s">
        <v>5925</v>
      </c>
      <c r="C4488">
        <v>30</v>
      </c>
      <c r="D4488">
        <v>5</v>
      </c>
      <c r="E4488">
        <v>13</v>
      </c>
      <c r="F4488" s="1">
        <v>41424</v>
      </c>
      <c r="G4488" t="s">
        <v>1269</v>
      </c>
      <c r="H4488" t="s">
        <v>33</v>
      </c>
      <c r="I4488" t="s">
        <v>313</v>
      </c>
      <c r="J4488" t="s">
        <v>3179</v>
      </c>
      <c r="K4488" t="s">
        <v>36</v>
      </c>
      <c r="L4488" t="s">
        <v>26</v>
      </c>
      <c r="M4488" t="s">
        <v>98</v>
      </c>
      <c r="N4488" t="s">
        <v>28</v>
      </c>
      <c r="O4488" t="s">
        <v>48</v>
      </c>
      <c r="P4488" t="s">
        <v>1961</v>
      </c>
      <c r="Q4488">
        <v>0</v>
      </c>
      <c r="R4488">
        <v>269</v>
      </c>
      <c r="S4488">
        <v>21</v>
      </c>
      <c r="T4488">
        <v>5</v>
      </c>
      <c r="U4488" t="b">
        <v>0</v>
      </c>
    </row>
    <row r="4489" spans="1:21" x14ac:dyDescent="0.25">
      <c r="A4489" t="s">
        <v>5927</v>
      </c>
      <c r="B4489" t="s">
        <v>5925</v>
      </c>
      <c r="C4489">
        <v>30</v>
      </c>
      <c r="D4489">
        <v>5</v>
      </c>
      <c r="E4489">
        <v>13</v>
      </c>
      <c r="F4489" s="1">
        <v>41424</v>
      </c>
      <c r="G4489" t="s">
        <v>1269</v>
      </c>
      <c r="H4489" t="s">
        <v>33</v>
      </c>
      <c r="I4489" t="s">
        <v>313</v>
      </c>
      <c r="J4489" t="s">
        <v>3179</v>
      </c>
      <c r="K4489" t="s">
        <v>36</v>
      </c>
      <c r="L4489" t="s">
        <v>26</v>
      </c>
      <c r="M4489" t="s">
        <v>98</v>
      </c>
      <c r="N4489" t="s">
        <v>28</v>
      </c>
      <c r="O4489" t="s">
        <v>48</v>
      </c>
      <c r="P4489" t="s">
        <v>1026</v>
      </c>
      <c r="Q4489">
        <v>0</v>
      </c>
      <c r="R4489">
        <v>194</v>
      </c>
      <c r="S4489">
        <v>84</v>
      </c>
      <c r="T4489">
        <v>4</v>
      </c>
      <c r="U4489" t="b">
        <v>0</v>
      </c>
    </row>
    <row r="4490" spans="1:21" x14ac:dyDescent="0.25">
      <c r="A4490" t="s">
        <v>5927</v>
      </c>
      <c r="B4490" t="s">
        <v>5925</v>
      </c>
      <c r="C4490">
        <v>30</v>
      </c>
      <c r="D4490">
        <v>5</v>
      </c>
      <c r="E4490">
        <v>13</v>
      </c>
      <c r="F4490" s="1">
        <v>41424</v>
      </c>
      <c r="G4490" t="s">
        <v>1269</v>
      </c>
      <c r="H4490" t="s">
        <v>33</v>
      </c>
      <c r="I4490" t="s">
        <v>313</v>
      </c>
      <c r="J4490" t="s">
        <v>3179</v>
      </c>
      <c r="K4490" t="s">
        <v>36</v>
      </c>
      <c r="L4490" t="s">
        <v>26</v>
      </c>
      <c r="M4490" t="s">
        <v>98</v>
      </c>
      <c r="N4490" t="s">
        <v>56</v>
      </c>
      <c r="O4490" t="s">
        <v>81</v>
      </c>
      <c r="P4490" t="s">
        <v>3610</v>
      </c>
      <c r="Q4490">
        <v>0</v>
      </c>
      <c r="R4490">
        <v>85</v>
      </c>
      <c r="S4490">
        <v>3</v>
      </c>
      <c r="T4490">
        <v>3</v>
      </c>
      <c r="U4490" t="b">
        <v>0</v>
      </c>
    </row>
    <row r="4491" spans="1:21" x14ac:dyDescent="0.25">
      <c r="A4491" t="s">
        <v>5927</v>
      </c>
      <c r="B4491" t="s">
        <v>5925</v>
      </c>
      <c r="C4491">
        <v>30</v>
      </c>
      <c r="D4491">
        <v>5</v>
      </c>
      <c r="E4491">
        <v>13</v>
      </c>
      <c r="F4491" s="1">
        <v>41424</v>
      </c>
      <c r="G4491" t="s">
        <v>1269</v>
      </c>
      <c r="H4491" t="s">
        <v>33</v>
      </c>
      <c r="I4491" t="s">
        <v>313</v>
      </c>
      <c r="J4491" t="s">
        <v>3179</v>
      </c>
      <c r="K4491" t="s">
        <v>36</v>
      </c>
      <c r="L4491" t="s">
        <v>26</v>
      </c>
      <c r="M4491" t="s">
        <v>98</v>
      </c>
      <c r="N4491" t="s">
        <v>56</v>
      </c>
      <c r="O4491" t="s">
        <v>104</v>
      </c>
      <c r="P4491" t="s">
        <v>256</v>
      </c>
      <c r="Q4491">
        <v>0</v>
      </c>
      <c r="R4491">
        <v>628</v>
      </c>
      <c r="S4491">
        <v>213</v>
      </c>
      <c r="T4491">
        <v>7</v>
      </c>
      <c r="U4491" t="b">
        <v>0</v>
      </c>
    </row>
    <row r="4492" spans="1:21" x14ac:dyDescent="0.25">
      <c r="A4492" t="s">
        <v>5928</v>
      </c>
      <c r="B4492" t="s">
        <v>5925</v>
      </c>
      <c r="C4492">
        <v>30</v>
      </c>
      <c r="D4492">
        <v>5</v>
      </c>
      <c r="E4492">
        <v>13</v>
      </c>
      <c r="F4492" s="1">
        <v>41424</v>
      </c>
      <c r="G4492" t="s">
        <v>3089</v>
      </c>
      <c r="H4492" t="s">
        <v>120</v>
      </c>
      <c r="I4492" t="s">
        <v>121</v>
      </c>
      <c r="J4492" t="s">
        <v>122</v>
      </c>
      <c r="K4492" t="s">
        <v>47</v>
      </c>
      <c r="L4492" t="s">
        <v>37</v>
      </c>
      <c r="M4492" t="s">
        <v>27</v>
      </c>
      <c r="N4492" t="s">
        <v>28</v>
      </c>
      <c r="O4492" t="s">
        <v>48</v>
      </c>
      <c r="P4492" t="s">
        <v>533</v>
      </c>
      <c r="Q4492">
        <v>0</v>
      </c>
      <c r="R4492">
        <v>165</v>
      </c>
      <c r="S4492">
        <v>30</v>
      </c>
      <c r="T4492">
        <v>3</v>
      </c>
      <c r="U4492" t="b">
        <v>0</v>
      </c>
    </row>
    <row r="4493" spans="1:21" x14ac:dyDescent="0.25">
      <c r="A4493" t="s">
        <v>5928</v>
      </c>
      <c r="B4493" t="s">
        <v>5925</v>
      </c>
      <c r="C4493">
        <v>30</v>
      </c>
      <c r="D4493">
        <v>5</v>
      </c>
      <c r="E4493">
        <v>13</v>
      </c>
      <c r="F4493" s="1">
        <v>41424</v>
      </c>
      <c r="G4493" t="s">
        <v>3089</v>
      </c>
      <c r="H4493" t="s">
        <v>120</v>
      </c>
      <c r="I4493" t="s">
        <v>121</v>
      </c>
      <c r="J4493" t="s">
        <v>122</v>
      </c>
      <c r="K4493" t="s">
        <v>47</v>
      </c>
      <c r="L4493" t="s">
        <v>37</v>
      </c>
      <c r="M4493" t="s">
        <v>27</v>
      </c>
      <c r="N4493" t="s">
        <v>28</v>
      </c>
      <c r="O4493" t="s">
        <v>39</v>
      </c>
      <c r="P4493" t="s">
        <v>3318</v>
      </c>
      <c r="Q4493">
        <v>0</v>
      </c>
      <c r="R4493">
        <v>20</v>
      </c>
      <c r="S4493">
        <v>5</v>
      </c>
      <c r="T4493">
        <v>3</v>
      </c>
      <c r="U4493" t="b">
        <v>1</v>
      </c>
    </row>
    <row r="4494" spans="1:21" x14ac:dyDescent="0.25">
      <c r="A4494" t="s">
        <v>5929</v>
      </c>
      <c r="B4494" t="s">
        <v>5925</v>
      </c>
      <c r="C4494">
        <v>30</v>
      </c>
      <c r="D4494">
        <v>5</v>
      </c>
      <c r="E4494">
        <v>13</v>
      </c>
      <c r="F4494" s="1">
        <v>41424</v>
      </c>
      <c r="G4494" t="s">
        <v>2850</v>
      </c>
      <c r="H4494" t="s">
        <v>320</v>
      </c>
      <c r="I4494" t="s">
        <v>321</v>
      </c>
      <c r="J4494" t="s">
        <v>321</v>
      </c>
      <c r="K4494" t="s">
        <v>36</v>
      </c>
      <c r="L4494" t="s">
        <v>26</v>
      </c>
      <c r="M4494" t="s">
        <v>38</v>
      </c>
      <c r="N4494" t="s">
        <v>56</v>
      </c>
      <c r="O4494" t="s">
        <v>185</v>
      </c>
      <c r="P4494" t="s">
        <v>3451</v>
      </c>
      <c r="Q4494">
        <v>0</v>
      </c>
      <c r="R4494">
        <v>1085</v>
      </c>
      <c r="S4494">
        <v>11</v>
      </c>
      <c r="T4494">
        <v>3</v>
      </c>
      <c r="U4494" t="b">
        <v>0</v>
      </c>
    </row>
    <row r="4495" spans="1:21" x14ac:dyDescent="0.25">
      <c r="A4495" t="s">
        <v>5930</v>
      </c>
      <c r="B4495" t="s">
        <v>5925</v>
      </c>
      <c r="C4495">
        <v>30</v>
      </c>
      <c r="D4495">
        <v>5</v>
      </c>
      <c r="E4495">
        <v>13</v>
      </c>
      <c r="F4495" s="1">
        <v>41424</v>
      </c>
      <c r="G4495" t="s">
        <v>2946</v>
      </c>
      <c r="H4495" t="s">
        <v>61</v>
      </c>
      <c r="I4495" t="s">
        <v>450</v>
      </c>
      <c r="J4495" t="s">
        <v>4075</v>
      </c>
      <c r="K4495" t="s">
        <v>36</v>
      </c>
      <c r="L4495" t="s">
        <v>26</v>
      </c>
      <c r="M4495" t="s">
        <v>38</v>
      </c>
      <c r="N4495" t="s">
        <v>28</v>
      </c>
      <c r="O4495" t="s">
        <v>48</v>
      </c>
      <c r="P4495" t="s">
        <v>981</v>
      </c>
      <c r="Q4495">
        <v>0</v>
      </c>
      <c r="R4495">
        <v>207</v>
      </c>
      <c r="S4495">
        <v>72</v>
      </c>
      <c r="T4495">
        <v>8</v>
      </c>
      <c r="U4495" t="b">
        <v>0</v>
      </c>
    </row>
    <row r="4496" spans="1:21" x14ac:dyDescent="0.25">
      <c r="A4496" t="s">
        <v>5931</v>
      </c>
      <c r="B4496" t="s">
        <v>5925</v>
      </c>
      <c r="C4496">
        <v>30</v>
      </c>
      <c r="D4496">
        <v>5</v>
      </c>
      <c r="E4496">
        <v>13</v>
      </c>
      <c r="F4496" s="1">
        <v>41424</v>
      </c>
      <c r="G4496" t="s">
        <v>5926</v>
      </c>
      <c r="H4496" t="s">
        <v>33</v>
      </c>
      <c r="I4496" t="s">
        <v>1170</v>
      </c>
      <c r="J4496" t="s">
        <v>1326</v>
      </c>
      <c r="K4496" t="s">
        <v>36</v>
      </c>
      <c r="L4496" t="s">
        <v>37</v>
      </c>
      <c r="M4496" t="s">
        <v>38</v>
      </c>
      <c r="N4496" t="s">
        <v>71</v>
      </c>
      <c r="O4496" t="s">
        <v>72</v>
      </c>
      <c r="P4496" t="s">
        <v>1299</v>
      </c>
      <c r="Q4496">
        <v>0</v>
      </c>
      <c r="R4496">
        <v>129</v>
      </c>
      <c r="S4496">
        <v>17</v>
      </c>
      <c r="T4496">
        <v>1</v>
      </c>
      <c r="U4496" t="b">
        <v>1</v>
      </c>
    </row>
    <row r="4497" spans="1:21" x14ac:dyDescent="0.25">
      <c r="A4497" t="s">
        <v>5931</v>
      </c>
      <c r="B4497" t="s">
        <v>5925</v>
      </c>
      <c r="C4497">
        <v>30</v>
      </c>
      <c r="D4497">
        <v>5</v>
      </c>
      <c r="E4497">
        <v>13</v>
      </c>
      <c r="F4497" s="1">
        <v>41424</v>
      </c>
      <c r="G4497" t="s">
        <v>5926</v>
      </c>
      <c r="H4497" t="s">
        <v>33</v>
      </c>
      <c r="I4497" t="s">
        <v>1170</v>
      </c>
      <c r="J4497" t="s">
        <v>1326</v>
      </c>
      <c r="K4497" t="s">
        <v>36</v>
      </c>
      <c r="L4497" t="s">
        <v>37</v>
      </c>
      <c r="M4497" t="s">
        <v>38</v>
      </c>
      <c r="N4497" t="s">
        <v>28</v>
      </c>
      <c r="O4497" t="s">
        <v>227</v>
      </c>
      <c r="P4497" t="s">
        <v>5932</v>
      </c>
      <c r="Q4497">
        <v>0</v>
      </c>
      <c r="R4497">
        <v>10</v>
      </c>
      <c r="S4497">
        <v>5</v>
      </c>
      <c r="T4497">
        <v>1</v>
      </c>
      <c r="U4497" t="b">
        <v>0</v>
      </c>
    </row>
    <row r="4498" spans="1:21" x14ac:dyDescent="0.25">
      <c r="A4498" t="s">
        <v>5931</v>
      </c>
      <c r="B4498" t="s">
        <v>5925</v>
      </c>
      <c r="C4498">
        <v>30</v>
      </c>
      <c r="D4498">
        <v>5</v>
      </c>
      <c r="E4498">
        <v>13</v>
      </c>
      <c r="F4498" s="1">
        <v>41424</v>
      </c>
      <c r="G4498" t="s">
        <v>5926</v>
      </c>
      <c r="H4498" t="s">
        <v>33</v>
      </c>
      <c r="I4498" t="s">
        <v>1170</v>
      </c>
      <c r="J4498" t="s">
        <v>1326</v>
      </c>
      <c r="K4498" t="s">
        <v>36</v>
      </c>
      <c r="L4498" t="s">
        <v>37</v>
      </c>
      <c r="M4498" t="s">
        <v>38</v>
      </c>
      <c r="N4498" t="s">
        <v>28</v>
      </c>
      <c r="O4498" t="s">
        <v>227</v>
      </c>
      <c r="P4498" t="s">
        <v>2301</v>
      </c>
      <c r="Q4498">
        <v>0</v>
      </c>
      <c r="R4498">
        <v>9</v>
      </c>
      <c r="S4498">
        <v>1</v>
      </c>
      <c r="T4498">
        <v>1</v>
      </c>
      <c r="U4498" t="b">
        <v>1</v>
      </c>
    </row>
    <row r="4499" spans="1:21" x14ac:dyDescent="0.25">
      <c r="A4499" t="s">
        <v>5931</v>
      </c>
      <c r="B4499" t="s">
        <v>5925</v>
      </c>
      <c r="C4499">
        <v>30</v>
      </c>
      <c r="D4499">
        <v>5</v>
      </c>
      <c r="E4499">
        <v>13</v>
      </c>
      <c r="F4499" s="1">
        <v>41424</v>
      </c>
      <c r="G4499" t="s">
        <v>5926</v>
      </c>
      <c r="H4499" t="s">
        <v>33</v>
      </c>
      <c r="I4499" t="s">
        <v>1170</v>
      </c>
      <c r="J4499" t="s">
        <v>1326</v>
      </c>
      <c r="K4499" t="s">
        <v>36</v>
      </c>
      <c r="L4499" t="s">
        <v>37</v>
      </c>
      <c r="M4499" t="s">
        <v>38</v>
      </c>
      <c r="N4499" t="s">
        <v>28</v>
      </c>
      <c r="O4499" t="s">
        <v>29</v>
      </c>
      <c r="P4499" t="s">
        <v>2737</v>
      </c>
      <c r="Q4499">
        <v>0</v>
      </c>
      <c r="R4499">
        <v>40</v>
      </c>
      <c r="S4499">
        <v>13</v>
      </c>
      <c r="T4499">
        <v>3</v>
      </c>
      <c r="U4499" t="b">
        <v>0</v>
      </c>
    </row>
    <row r="4500" spans="1:21" x14ac:dyDescent="0.25">
      <c r="A4500" t="s">
        <v>5931</v>
      </c>
      <c r="B4500" t="s">
        <v>5925</v>
      </c>
      <c r="C4500">
        <v>30</v>
      </c>
      <c r="D4500">
        <v>5</v>
      </c>
      <c r="E4500">
        <v>13</v>
      </c>
      <c r="F4500" s="1">
        <v>41424</v>
      </c>
      <c r="G4500" t="s">
        <v>5926</v>
      </c>
      <c r="H4500" t="s">
        <v>33</v>
      </c>
      <c r="I4500" t="s">
        <v>1170</v>
      </c>
      <c r="J4500" t="s">
        <v>1326</v>
      </c>
      <c r="K4500" t="s">
        <v>36</v>
      </c>
      <c r="L4500" t="s">
        <v>37</v>
      </c>
      <c r="M4500" t="s">
        <v>38</v>
      </c>
      <c r="N4500" t="s">
        <v>28</v>
      </c>
      <c r="O4500" t="s">
        <v>54</v>
      </c>
      <c r="P4500" t="s">
        <v>5933</v>
      </c>
      <c r="Q4500">
        <v>0</v>
      </c>
      <c r="R4500">
        <v>240</v>
      </c>
      <c r="S4500">
        <v>107</v>
      </c>
      <c r="T4500">
        <v>5</v>
      </c>
      <c r="U4500" t="b">
        <v>1</v>
      </c>
    </row>
    <row r="4501" spans="1:21" x14ac:dyDescent="0.25">
      <c r="A4501" t="s">
        <v>5931</v>
      </c>
      <c r="B4501" t="s">
        <v>5925</v>
      </c>
      <c r="C4501">
        <v>30</v>
      </c>
      <c r="D4501">
        <v>5</v>
      </c>
      <c r="E4501">
        <v>13</v>
      </c>
      <c r="F4501" s="1">
        <v>41424</v>
      </c>
      <c r="G4501" t="s">
        <v>5926</v>
      </c>
      <c r="H4501" t="s">
        <v>33</v>
      </c>
      <c r="I4501" t="s">
        <v>1170</v>
      </c>
      <c r="J4501" t="s">
        <v>1326</v>
      </c>
      <c r="K4501" t="s">
        <v>36</v>
      </c>
      <c r="L4501" t="s">
        <v>37</v>
      </c>
      <c r="M4501" t="s">
        <v>38</v>
      </c>
      <c r="N4501" t="s">
        <v>56</v>
      </c>
      <c r="O4501" t="s">
        <v>104</v>
      </c>
      <c r="P4501" t="s">
        <v>4825</v>
      </c>
      <c r="Q4501">
        <v>0</v>
      </c>
      <c r="R4501">
        <v>2571</v>
      </c>
      <c r="S4501">
        <v>977</v>
      </c>
      <c r="T4501">
        <v>4</v>
      </c>
      <c r="U4501" t="b">
        <v>0</v>
      </c>
    </row>
    <row r="4502" spans="1:21" x14ac:dyDescent="0.25">
      <c r="A4502" t="s">
        <v>5934</v>
      </c>
      <c r="B4502" t="s">
        <v>5935</v>
      </c>
      <c r="C4502">
        <v>30</v>
      </c>
      <c r="D4502">
        <v>5</v>
      </c>
      <c r="E4502">
        <v>14</v>
      </c>
      <c r="F4502" s="1">
        <v>41789</v>
      </c>
      <c r="G4502" t="s">
        <v>2507</v>
      </c>
      <c r="H4502" t="s">
        <v>61</v>
      </c>
      <c r="I4502" t="s">
        <v>308</v>
      </c>
      <c r="J4502" t="s">
        <v>2160</v>
      </c>
      <c r="K4502" t="s">
        <v>36</v>
      </c>
      <c r="L4502" t="s">
        <v>70</v>
      </c>
      <c r="M4502" t="s">
        <v>38</v>
      </c>
      <c r="N4502" t="s">
        <v>28</v>
      </c>
      <c r="O4502" t="s">
        <v>48</v>
      </c>
      <c r="P4502" t="s">
        <v>593</v>
      </c>
      <c r="Q4502">
        <v>0</v>
      </c>
      <c r="R4502">
        <v>59</v>
      </c>
      <c r="S4502">
        <v>21</v>
      </c>
      <c r="T4502">
        <v>2</v>
      </c>
      <c r="U4502" t="b">
        <v>0</v>
      </c>
    </row>
    <row r="4503" spans="1:21" x14ac:dyDescent="0.25">
      <c r="A4503" t="s">
        <v>5934</v>
      </c>
      <c r="B4503" t="s">
        <v>5935</v>
      </c>
      <c r="C4503">
        <v>30</v>
      </c>
      <c r="D4503">
        <v>5</v>
      </c>
      <c r="E4503">
        <v>14</v>
      </c>
      <c r="F4503" s="1">
        <v>41789</v>
      </c>
      <c r="G4503" t="s">
        <v>2507</v>
      </c>
      <c r="H4503" t="s">
        <v>61</v>
      </c>
      <c r="I4503" t="s">
        <v>308</v>
      </c>
      <c r="J4503" t="s">
        <v>2160</v>
      </c>
      <c r="K4503" t="s">
        <v>36</v>
      </c>
      <c r="L4503" t="s">
        <v>70</v>
      </c>
      <c r="M4503" t="s">
        <v>38</v>
      </c>
      <c r="N4503" t="s">
        <v>28</v>
      </c>
      <c r="O4503" t="s">
        <v>39</v>
      </c>
      <c r="P4503" t="s">
        <v>3595</v>
      </c>
      <c r="Q4503">
        <v>0</v>
      </c>
      <c r="R4503">
        <v>210</v>
      </c>
      <c r="S4503">
        <v>50</v>
      </c>
      <c r="T4503">
        <v>4</v>
      </c>
      <c r="U4503" t="b">
        <v>0</v>
      </c>
    </row>
    <row r="4504" spans="1:21" x14ac:dyDescent="0.25">
      <c r="A4504" t="s">
        <v>5934</v>
      </c>
      <c r="B4504" t="s">
        <v>5935</v>
      </c>
      <c r="C4504">
        <v>30</v>
      </c>
      <c r="D4504">
        <v>5</v>
      </c>
      <c r="E4504">
        <v>14</v>
      </c>
      <c r="F4504" s="1">
        <v>41789</v>
      </c>
      <c r="G4504" t="s">
        <v>2507</v>
      </c>
      <c r="H4504" t="s">
        <v>61</v>
      </c>
      <c r="I4504" t="s">
        <v>308</v>
      </c>
      <c r="J4504" t="s">
        <v>2160</v>
      </c>
      <c r="K4504" t="s">
        <v>36</v>
      </c>
      <c r="L4504" t="s">
        <v>70</v>
      </c>
      <c r="M4504" t="s">
        <v>38</v>
      </c>
      <c r="N4504" t="s">
        <v>28</v>
      </c>
      <c r="O4504" t="s">
        <v>39</v>
      </c>
      <c r="P4504" t="s">
        <v>123</v>
      </c>
      <c r="Q4504">
        <v>0</v>
      </c>
      <c r="R4504">
        <v>154</v>
      </c>
      <c r="S4504">
        <v>54</v>
      </c>
      <c r="T4504">
        <v>3</v>
      </c>
      <c r="U4504" t="b">
        <v>0</v>
      </c>
    </row>
    <row r="4505" spans="1:21" x14ac:dyDescent="0.25">
      <c r="A4505" t="s">
        <v>5934</v>
      </c>
      <c r="B4505" t="s">
        <v>5935</v>
      </c>
      <c r="C4505">
        <v>30</v>
      </c>
      <c r="D4505">
        <v>5</v>
      </c>
      <c r="E4505">
        <v>14</v>
      </c>
      <c r="F4505" s="1">
        <v>41789</v>
      </c>
      <c r="G4505" t="s">
        <v>2507</v>
      </c>
      <c r="H4505" t="s">
        <v>61</v>
      </c>
      <c r="I4505" t="s">
        <v>308</v>
      </c>
      <c r="J4505" t="s">
        <v>2160</v>
      </c>
      <c r="K4505" t="s">
        <v>36</v>
      </c>
      <c r="L4505" t="s">
        <v>70</v>
      </c>
      <c r="M4505" t="s">
        <v>38</v>
      </c>
      <c r="N4505" t="s">
        <v>28</v>
      </c>
      <c r="O4505" t="s">
        <v>39</v>
      </c>
      <c r="P4505" t="s">
        <v>3243</v>
      </c>
      <c r="Q4505">
        <v>0</v>
      </c>
      <c r="R4505">
        <v>53</v>
      </c>
      <c r="S4505">
        <v>24</v>
      </c>
      <c r="T4505">
        <v>1</v>
      </c>
      <c r="U4505" t="b">
        <v>1</v>
      </c>
    </row>
    <row r="4506" spans="1:21" x14ac:dyDescent="0.25">
      <c r="A4506" t="s">
        <v>5934</v>
      </c>
      <c r="B4506" t="s">
        <v>5935</v>
      </c>
      <c r="C4506">
        <v>30</v>
      </c>
      <c r="D4506">
        <v>5</v>
      </c>
      <c r="E4506">
        <v>14</v>
      </c>
      <c r="F4506" s="1">
        <v>41789</v>
      </c>
      <c r="G4506" t="s">
        <v>2507</v>
      </c>
      <c r="H4506" t="s">
        <v>61</v>
      </c>
      <c r="I4506" t="s">
        <v>308</v>
      </c>
      <c r="J4506" t="s">
        <v>2160</v>
      </c>
      <c r="K4506" t="s">
        <v>36</v>
      </c>
      <c r="L4506" t="s">
        <v>70</v>
      </c>
      <c r="M4506" t="s">
        <v>38</v>
      </c>
      <c r="N4506" t="s">
        <v>28</v>
      </c>
      <c r="O4506" t="s">
        <v>39</v>
      </c>
      <c r="P4506" t="s">
        <v>1151</v>
      </c>
      <c r="Q4506">
        <v>0</v>
      </c>
      <c r="R4506">
        <v>26</v>
      </c>
      <c r="S4506">
        <v>10</v>
      </c>
      <c r="T4506">
        <v>4</v>
      </c>
      <c r="U4506" t="b">
        <v>1</v>
      </c>
    </row>
    <row r="4507" spans="1:21" x14ac:dyDescent="0.25">
      <c r="A4507" t="s">
        <v>5934</v>
      </c>
      <c r="B4507" t="s">
        <v>5935</v>
      </c>
      <c r="C4507">
        <v>30</v>
      </c>
      <c r="D4507">
        <v>5</v>
      </c>
      <c r="E4507">
        <v>14</v>
      </c>
      <c r="F4507" s="1">
        <v>41789</v>
      </c>
      <c r="G4507" t="s">
        <v>2507</v>
      </c>
      <c r="H4507" t="s">
        <v>61</v>
      </c>
      <c r="I4507" t="s">
        <v>308</v>
      </c>
      <c r="J4507" t="s">
        <v>2160</v>
      </c>
      <c r="K4507" t="s">
        <v>36</v>
      </c>
      <c r="L4507" t="s">
        <v>70</v>
      </c>
      <c r="M4507" t="s">
        <v>38</v>
      </c>
      <c r="N4507" t="s">
        <v>28</v>
      </c>
      <c r="O4507" t="s">
        <v>54</v>
      </c>
      <c r="P4507" t="s">
        <v>3511</v>
      </c>
      <c r="Q4507">
        <v>0</v>
      </c>
      <c r="R4507">
        <v>1120</v>
      </c>
      <c r="S4507">
        <v>199</v>
      </c>
      <c r="T4507">
        <v>6</v>
      </c>
      <c r="U4507" t="b">
        <v>1</v>
      </c>
    </row>
    <row r="4508" spans="1:21" x14ac:dyDescent="0.25">
      <c r="A4508" t="s">
        <v>5934</v>
      </c>
      <c r="B4508" t="s">
        <v>5935</v>
      </c>
      <c r="C4508">
        <v>30</v>
      </c>
      <c r="D4508">
        <v>5</v>
      </c>
      <c r="E4508">
        <v>14</v>
      </c>
      <c r="F4508" s="1">
        <v>41789</v>
      </c>
      <c r="G4508" t="s">
        <v>2507</v>
      </c>
      <c r="H4508" t="s">
        <v>61</v>
      </c>
      <c r="I4508" t="s">
        <v>308</v>
      </c>
      <c r="J4508" t="s">
        <v>2160</v>
      </c>
      <c r="K4508" t="s">
        <v>36</v>
      </c>
      <c r="L4508" t="s">
        <v>70</v>
      </c>
      <c r="M4508" t="s">
        <v>38</v>
      </c>
      <c r="N4508" t="s">
        <v>28</v>
      </c>
      <c r="O4508" t="s">
        <v>183</v>
      </c>
      <c r="P4508" t="s">
        <v>5936</v>
      </c>
      <c r="Q4508">
        <v>0</v>
      </c>
      <c r="R4508">
        <v>45</v>
      </c>
      <c r="S4508">
        <v>6</v>
      </c>
      <c r="T4508">
        <v>3</v>
      </c>
      <c r="U4508" t="b">
        <v>1</v>
      </c>
    </row>
    <row r="4509" spans="1:21" x14ac:dyDescent="0.25">
      <c r="A4509" t="s">
        <v>5934</v>
      </c>
      <c r="B4509" t="s">
        <v>5935</v>
      </c>
      <c r="C4509">
        <v>30</v>
      </c>
      <c r="D4509">
        <v>5</v>
      </c>
      <c r="E4509">
        <v>14</v>
      </c>
      <c r="F4509" s="1">
        <v>41789</v>
      </c>
      <c r="G4509" t="s">
        <v>2507</v>
      </c>
      <c r="H4509" t="s">
        <v>61</v>
      </c>
      <c r="I4509" t="s">
        <v>308</v>
      </c>
      <c r="J4509" t="s">
        <v>2160</v>
      </c>
      <c r="K4509" t="s">
        <v>36</v>
      </c>
      <c r="L4509" t="s">
        <v>70</v>
      </c>
      <c r="M4509" t="s">
        <v>38</v>
      </c>
      <c r="N4509" t="s">
        <v>56</v>
      </c>
      <c r="O4509" t="s">
        <v>81</v>
      </c>
      <c r="P4509" t="s">
        <v>4047</v>
      </c>
      <c r="Q4509">
        <v>0</v>
      </c>
      <c r="R4509">
        <v>307</v>
      </c>
      <c r="S4509">
        <v>74</v>
      </c>
      <c r="T4509">
        <v>3</v>
      </c>
      <c r="U4509" t="b">
        <v>0</v>
      </c>
    </row>
    <row r="4510" spans="1:21" x14ac:dyDescent="0.25">
      <c r="A4510" t="s">
        <v>5937</v>
      </c>
      <c r="B4510" t="s">
        <v>5935</v>
      </c>
      <c r="C4510">
        <v>30</v>
      </c>
      <c r="D4510">
        <v>5</v>
      </c>
      <c r="E4510">
        <v>14</v>
      </c>
      <c r="F4510" s="1">
        <v>41789</v>
      </c>
      <c r="G4510" t="s">
        <v>3209</v>
      </c>
      <c r="H4510" t="s">
        <v>61</v>
      </c>
      <c r="I4510" t="s">
        <v>108</v>
      </c>
      <c r="J4510" t="s">
        <v>4766</v>
      </c>
      <c r="K4510" t="s">
        <v>36</v>
      </c>
      <c r="L4510" t="s">
        <v>26</v>
      </c>
      <c r="M4510" t="s">
        <v>38</v>
      </c>
      <c r="N4510" t="s">
        <v>28</v>
      </c>
      <c r="O4510" t="s">
        <v>54</v>
      </c>
      <c r="P4510" t="s">
        <v>650</v>
      </c>
      <c r="Q4510">
        <v>0</v>
      </c>
      <c r="R4510">
        <v>19</v>
      </c>
      <c r="S4510">
        <v>6</v>
      </c>
      <c r="T4510">
        <v>2</v>
      </c>
      <c r="U4510" t="b">
        <v>1</v>
      </c>
    </row>
    <row r="4511" spans="1:21" x14ac:dyDescent="0.25">
      <c r="A4511" t="s">
        <v>5937</v>
      </c>
      <c r="B4511" t="s">
        <v>5935</v>
      </c>
      <c r="C4511">
        <v>30</v>
      </c>
      <c r="D4511">
        <v>5</v>
      </c>
      <c r="E4511">
        <v>14</v>
      </c>
      <c r="F4511" s="1">
        <v>41789</v>
      </c>
      <c r="G4511" t="s">
        <v>3209</v>
      </c>
      <c r="H4511" t="s">
        <v>61</v>
      </c>
      <c r="I4511" t="s">
        <v>108</v>
      </c>
      <c r="J4511" t="s">
        <v>4766</v>
      </c>
      <c r="K4511" t="s">
        <v>36</v>
      </c>
      <c r="L4511" t="s">
        <v>26</v>
      </c>
      <c r="M4511" t="s">
        <v>38</v>
      </c>
      <c r="N4511" t="s">
        <v>28</v>
      </c>
      <c r="O4511" t="s">
        <v>54</v>
      </c>
      <c r="P4511" t="s">
        <v>4021</v>
      </c>
      <c r="Q4511">
        <v>0</v>
      </c>
      <c r="R4511">
        <v>184</v>
      </c>
      <c r="S4511">
        <v>37</v>
      </c>
      <c r="T4511">
        <v>1</v>
      </c>
      <c r="U4511" t="b">
        <v>0</v>
      </c>
    </row>
    <row r="4512" spans="1:21" x14ac:dyDescent="0.25">
      <c r="A4512" t="s">
        <v>5938</v>
      </c>
      <c r="B4512" t="s">
        <v>5935</v>
      </c>
      <c r="C4512">
        <v>30</v>
      </c>
      <c r="D4512">
        <v>5</v>
      </c>
      <c r="E4512">
        <v>14</v>
      </c>
      <c r="F4512" s="1">
        <v>41789</v>
      </c>
      <c r="G4512" t="s">
        <v>2472</v>
      </c>
      <c r="H4512" t="s">
        <v>44</v>
      </c>
      <c r="I4512" t="s">
        <v>85</v>
      </c>
      <c r="J4512" t="s">
        <v>5939</v>
      </c>
      <c r="K4512" t="s">
        <v>47</v>
      </c>
      <c r="L4512" t="s">
        <v>70</v>
      </c>
      <c r="M4512" t="s">
        <v>38</v>
      </c>
      <c r="N4512" t="s">
        <v>56</v>
      </c>
      <c r="O4512" t="s">
        <v>185</v>
      </c>
      <c r="P4512" t="s">
        <v>5162</v>
      </c>
      <c r="Q4512">
        <v>0</v>
      </c>
      <c r="R4512">
        <v>291</v>
      </c>
      <c r="S4512">
        <v>93</v>
      </c>
      <c r="T4512">
        <v>2</v>
      </c>
      <c r="U4512" t="b">
        <v>0</v>
      </c>
    </row>
    <row r="4513" spans="1:21" x14ac:dyDescent="0.25">
      <c r="A4513" t="s">
        <v>5940</v>
      </c>
      <c r="B4513" t="s">
        <v>5941</v>
      </c>
      <c r="C4513">
        <v>31</v>
      </c>
      <c r="D4513">
        <v>5</v>
      </c>
      <c r="E4513">
        <v>11</v>
      </c>
      <c r="F4513" s="1">
        <v>40694</v>
      </c>
      <c r="G4513" t="s">
        <v>5942</v>
      </c>
      <c r="H4513" t="s">
        <v>44</v>
      </c>
      <c r="I4513" t="s">
        <v>85</v>
      </c>
      <c r="J4513" t="s">
        <v>86</v>
      </c>
      <c r="K4513" t="s">
        <v>47</v>
      </c>
      <c r="L4513" t="s">
        <v>37</v>
      </c>
      <c r="M4513" t="s">
        <v>38</v>
      </c>
      <c r="N4513" t="s">
        <v>28</v>
      </c>
      <c r="O4513" t="s">
        <v>54</v>
      </c>
      <c r="P4513" t="s">
        <v>904</v>
      </c>
      <c r="Q4513">
        <v>0</v>
      </c>
      <c r="R4513">
        <v>102</v>
      </c>
      <c r="S4513">
        <v>-25</v>
      </c>
      <c r="T4513">
        <v>3</v>
      </c>
      <c r="U4513" t="b">
        <v>1</v>
      </c>
    </row>
    <row r="4514" spans="1:21" x14ac:dyDescent="0.25">
      <c r="A4514" t="s">
        <v>5940</v>
      </c>
      <c r="B4514" t="s">
        <v>5941</v>
      </c>
      <c r="C4514">
        <v>31</v>
      </c>
      <c r="D4514">
        <v>5</v>
      </c>
      <c r="E4514">
        <v>11</v>
      </c>
      <c r="F4514" s="1">
        <v>40694</v>
      </c>
      <c r="G4514" t="s">
        <v>5942</v>
      </c>
      <c r="H4514" t="s">
        <v>44</v>
      </c>
      <c r="I4514" t="s">
        <v>85</v>
      </c>
      <c r="J4514" t="s">
        <v>86</v>
      </c>
      <c r="K4514" t="s">
        <v>47</v>
      </c>
      <c r="L4514" t="s">
        <v>37</v>
      </c>
      <c r="M4514" t="s">
        <v>38</v>
      </c>
      <c r="N4514" t="s">
        <v>56</v>
      </c>
      <c r="O4514" t="s">
        <v>185</v>
      </c>
      <c r="P4514" t="s">
        <v>2273</v>
      </c>
      <c r="Q4514">
        <v>0</v>
      </c>
      <c r="R4514">
        <v>524</v>
      </c>
      <c r="S4514">
        <v>5</v>
      </c>
      <c r="T4514">
        <v>2</v>
      </c>
      <c r="U4514" t="b">
        <v>1</v>
      </c>
    </row>
    <row r="4515" spans="1:21" x14ac:dyDescent="0.25">
      <c r="A4515" t="s">
        <v>5943</v>
      </c>
      <c r="B4515" t="s">
        <v>5944</v>
      </c>
      <c r="C4515">
        <v>31</v>
      </c>
      <c r="D4515">
        <v>5</v>
      </c>
      <c r="E4515">
        <v>12</v>
      </c>
      <c r="F4515" s="1">
        <v>41060</v>
      </c>
      <c r="G4515" t="s">
        <v>1788</v>
      </c>
      <c r="H4515" t="s">
        <v>44</v>
      </c>
      <c r="I4515" t="s">
        <v>45</v>
      </c>
      <c r="J4515" t="s">
        <v>1953</v>
      </c>
      <c r="K4515" t="s">
        <v>47</v>
      </c>
      <c r="L4515" t="s">
        <v>70</v>
      </c>
      <c r="M4515" t="s">
        <v>27</v>
      </c>
      <c r="N4515" t="s">
        <v>28</v>
      </c>
      <c r="O4515" t="s">
        <v>39</v>
      </c>
      <c r="P4515" t="s">
        <v>3282</v>
      </c>
      <c r="Q4515">
        <v>0</v>
      </c>
      <c r="R4515">
        <v>65</v>
      </c>
      <c r="S4515">
        <v>30</v>
      </c>
      <c r="T4515">
        <v>8</v>
      </c>
      <c r="U4515" t="b">
        <v>1</v>
      </c>
    </row>
    <row r="4516" spans="1:21" x14ac:dyDescent="0.25">
      <c r="A4516" t="s">
        <v>5943</v>
      </c>
      <c r="B4516" t="s">
        <v>5944</v>
      </c>
      <c r="C4516">
        <v>31</v>
      </c>
      <c r="D4516">
        <v>5</v>
      </c>
      <c r="E4516">
        <v>12</v>
      </c>
      <c r="F4516" s="1">
        <v>41060</v>
      </c>
      <c r="G4516" t="s">
        <v>1788</v>
      </c>
      <c r="H4516" t="s">
        <v>44</v>
      </c>
      <c r="I4516" t="s">
        <v>45</v>
      </c>
      <c r="J4516" t="s">
        <v>1953</v>
      </c>
      <c r="K4516" t="s">
        <v>47</v>
      </c>
      <c r="L4516" t="s">
        <v>70</v>
      </c>
      <c r="M4516" t="s">
        <v>27</v>
      </c>
      <c r="N4516" t="s">
        <v>28</v>
      </c>
      <c r="O4516" t="s">
        <v>227</v>
      </c>
      <c r="P4516" t="s">
        <v>4207</v>
      </c>
      <c r="Q4516">
        <v>0</v>
      </c>
      <c r="R4516">
        <v>13</v>
      </c>
      <c r="S4516">
        <v>6</v>
      </c>
      <c r="T4516">
        <v>2</v>
      </c>
      <c r="U4516" t="b">
        <v>1</v>
      </c>
    </row>
    <row r="4517" spans="1:21" x14ac:dyDescent="0.25">
      <c r="A4517" t="s">
        <v>5945</v>
      </c>
      <c r="B4517" t="s">
        <v>5944</v>
      </c>
      <c r="C4517">
        <v>31</v>
      </c>
      <c r="D4517">
        <v>5</v>
      </c>
      <c r="E4517">
        <v>12</v>
      </c>
      <c r="F4517" s="1">
        <v>41060</v>
      </c>
      <c r="G4517" t="s">
        <v>5742</v>
      </c>
      <c r="H4517" t="s">
        <v>67</v>
      </c>
      <c r="I4517" t="s">
        <v>68</v>
      </c>
      <c r="J4517" t="s">
        <v>4310</v>
      </c>
      <c r="K4517" t="s">
        <v>25</v>
      </c>
      <c r="L4517" t="s">
        <v>70</v>
      </c>
      <c r="M4517" t="s">
        <v>38</v>
      </c>
      <c r="N4517" t="s">
        <v>56</v>
      </c>
      <c r="O4517" t="s">
        <v>81</v>
      </c>
      <c r="P4517" t="s">
        <v>261</v>
      </c>
      <c r="Q4517">
        <v>0</v>
      </c>
      <c r="R4517">
        <v>44</v>
      </c>
      <c r="S4517">
        <v>18</v>
      </c>
      <c r="T4517">
        <v>1</v>
      </c>
      <c r="U4517" t="b">
        <v>0</v>
      </c>
    </row>
    <row r="4518" spans="1:21" x14ac:dyDescent="0.25">
      <c r="A4518" t="s">
        <v>5945</v>
      </c>
      <c r="B4518" t="s">
        <v>5944</v>
      </c>
      <c r="C4518">
        <v>31</v>
      </c>
      <c r="D4518">
        <v>5</v>
      </c>
      <c r="E4518">
        <v>12</v>
      </c>
      <c r="F4518" s="1">
        <v>41060</v>
      </c>
      <c r="G4518" t="s">
        <v>5742</v>
      </c>
      <c r="H4518" t="s">
        <v>67</v>
      </c>
      <c r="I4518" t="s">
        <v>68</v>
      </c>
      <c r="J4518" t="s">
        <v>4310</v>
      </c>
      <c r="K4518" t="s">
        <v>25</v>
      </c>
      <c r="L4518" t="s">
        <v>70</v>
      </c>
      <c r="M4518" t="s">
        <v>38</v>
      </c>
      <c r="N4518" t="s">
        <v>56</v>
      </c>
      <c r="O4518" t="s">
        <v>104</v>
      </c>
      <c r="P4518" t="s">
        <v>2764</v>
      </c>
      <c r="Q4518">
        <v>0</v>
      </c>
      <c r="R4518">
        <v>1909</v>
      </c>
      <c r="S4518">
        <v>57</v>
      </c>
      <c r="T4518">
        <v>3</v>
      </c>
      <c r="U4518" t="b">
        <v>1</v>
      </c>
    </row>
    <row r="4519" spans="1:21" x14ac:dyDescent="0.25">
      <c r="A4519" t="s">
        <v>5946</v>
      </c>
      <c r="B4519" t="s">
        <v>5944</v>
      </c>
      <c r="C4519">
        <v>31</v>
      </c>
      <c r="D4519">
        <v>5</v>
      </c>
      <c r="E4519">
        <v>12</v>
      </c>
      <c r="F4519" s="1">
        <v>41060</v>
      </c>
      <c r="G4519" t="s">
        <v>1902</v>
      </c>
      <c r="H4519" t="s">
        <v>33</v>
      </c>
      <c r="I4519" t="s">
        <v>34</v>
      </c>
      <c r="J4519" t="s">
        <v>4435</v>
      </c>
      <c r="K4519" t="s">
        <v>36</v>
      </c>
      <c r="L4519" t="s">
        <v>70</v>
      </c>
      <c r="M4519" t="s">
        <v>27</v>
      </c>
      <c r="N4519" t="s">
        <v>28</v>
      </c>
      <c r="O4519" t="s">
        <v>48</v>
      </c>
      <c r="P4519" t="s">
        <v>702</v>
      </c>
      <c r="Q4519">
        <v>0</v>
      </c>
      <c r="R4519">
        <v>122</v>
      </c>
      <c r="S4519">
        <v>49</v>
      </c>
      <c r="T4519">
        <v>5</v>
      </c>
      <c r="U4519" t="b">
        <v>0</v>
      </c>
    </row>
    <row r="4520" spans="1:21" x14ac:dyDescent="0.25">
      <c r="A4520" t="s">
        <v>5946</v>
      </c>
      <c r="B4520" t="s">
        <v>5944</v>
      </c>
      <c r="C4520">
        <v>31</v>
      </c>
      <c r="D4520">
        <v>5</v>
      </c>
      <c r="E4520">
        <v>12</v>
      </c>
      <c r="F4520" s="1">
        <v>41060</v>
      </c>
      <c r="G4520" t="s">
        <v>1902</v>
      </c>
      <c r="H4520" t="s">
        <v>33</v>
      </c>
      <c r="I4520" t="s">
        <v>34</v>
      </c>
      <c r="J4520" t="s">
        <v>4435</v>
      </c>
      <c r="K4520" t="s">
        <v>36</v>
      </c>
      <c r="L4520" t="s">
        <v>70</v>
      </c>
      <c r="M4520" t="s">
        <v>27</v>
      </c>
      <c r="N4520" t="s">
        <v>28</v>
      </c>
      <c r="O4520" t="s">
        <v>29</v>
      </c>
      <c r="P4520" t="s">
        <v>2715</v>
      </c>
      <c r="Q4520">
        <v>0</v>
      </c>
      <c r="R4520">
        <v>102</v>
      </c>
      <c r="S4520">
        <v>14</v>
      </c>
      <c r="T4520">
        <v>5</v>
      </c>
      <c r="U4520" t="b">
        <v>1</v>
      </c>
    </row>
    <row r="4521" spans="1:21" x14ac:dyDescent="0.25">
      <c r="A4521" t="s">
        <v>5947</v>
      </c>
      <c r="B4521" t="s">
        <v>5944</v>
      </c>
      <c r="C4521">
        <v>31</v>
      </c>
      <c r="D4521">
        <v>5</v>
      </c>
      <c r="E4521">
        <v>12</v>
      </c>
      <c r="F4521" s="1">
        <v>41060</v>
      </c>
      <c r="G4521" t="s">
        <v>1345</v>
      </c>
      <c r="H4521" t="s">
        <v>33</v>
      </c>
      <c r="I4521" t="s">
        <v>528</v>
      </c>
      <c r="J4521" t="s">
        <v>529</v>
      </c>
      <c r="K4521" t="s">
        <v>36</v>
      </c>
      <c r="L4521" t="s">
        <v>26</v>
      </c>
      <c r="M4521" t="s">
        <v>27</v>
      </c>
      <c r="N4521" t="s">
        <v>71</v>
      </c>
      <c r="O4521" t="s">
        <v>665</v>
      </c>
      <c r="P4521" t="s">
        <v>5948</v>
      </c>
      <c r="Q4521">
        <v>1</v>
      </c>
      <c r="R4521">
        <v>555</v>
      </c>
      <c r="S4521">
        <v>-1925</v>
      </c>
      <c r="T4521">
        <v>4</v>
      </c>
      <c r="U4521" t="b">
        <v>0</v>
      </c>
    </row>
    <row r="4522" spans="1:21" x14ac:dyDescent="0.25">
      <c r="A4522" t="s">
        <v>5949</v>
      </c>
      <c r="B4522" t="s">
        <v>5950</v>
      </c>
      <c r="C4522">
        <v>31</v>
      </c>
      <c r="D4522">
        <v>5</v>
      </c>
      <c r="E4522">
        <v>13</v>
      </c>
      <c r="F4522" s="1">
        <v>41425</v>
      </c>
      <c r="G4522" t="s">
        <v>2479</v>
      </c>
      <c r="H4522" t="s">
        <v>120</v>
      </c>
      <c r="I4522" t="s">
        <v>1469</v>
      </c>
      <c r="J4522" t="s">
        <v>2300</v>
      </c>
      <c r="K4522" t="s">
        <v>47</v>
      </c>
      <c r="L4522" t="s">
        <v>70</v>
      </c>
      <c r="M4522" t="s">
        <v>38</v>
      </c>
      <c r="N4522" t="s">
        <v>28</v>
      </c>
      <c r="O4522" t="s">
        <v>54</v>
      </c>
      <c r="P4522" t="s">
        <v>972</v>
      </c>
      <c r="Q4522">
        <v>0</v>
      </c>
      <c r="R4522">
        <v>84</v>
      </c>
      <c r="S4522">
        <v>21</v>
      </c>
      <c r="T4522">
        <v>4</v>
      </c>
      <c r="U4522" t="b">
        <v>0</v>
      </c>
    </row>
    <row r="4523" spans="1:21" x14ac:dyDescent="0.25">
      <c r="A4523" t="s">
        <v>5951</v>
      </c>
      <c r="B4523" t="s">
        <v>5950</v>
      </c>
      <c r="C4523">
        <v>31</v>
      </c>
      <c r="D4523">
        <v>5</v>
      </c>
      <c r="E4523">
        <v>13</v>
      </c>
      <c r="F4523" s="1">
        <v>41425</v>
      </c>
      <c r="G4523" t="s">
        <v>4866</v>
      </c>
      <c r="H4523" t="s">
        <v>1976</v>
      </c>
      <c r="I4523" t="s">
        <v>1977</v>
      </c>
      <c r="J4523" t="s">
        <v>1978</v>
      </c>
      <c r="K4523" t="s">
        <v>25</v>
      </c>
      <c r="L4523" t="s">
        <v>37</v>
      </c>
      <c r="M4523" t="s">
        <v>38</v>
      </c>
      <c r="N4523" t="s">
        <v>71</v>
      </c>
      <c r="O4523" t="s">
        <v>74</v>
      </c>
      <c r="P4523" t="s">
        <v>1542</v>
      </c>
      <c r="Q4523">
        <v>1</v>
      </c>
      <c r="R4523">
        <v>920</v>
      </c>
      <c r="S4523">
        <v>-276</v>
      </c>
      <c r="T4523">
        <v>4</v>
      </c>
      <c r="U4523" t="b">
        <v>0</v>
      </c>
    </row>
    <row r="4524" spans="1:21" x14ac:dyDescent="0.25">
      <c r="A4524" t="s">
        <v>5951</v>
      </c>
      <c r="B4524" t="s">
        <v>5950</v>
      </c>
      <c r="C4524">
        <v>31</v>
      </c>
      <c r="D4524">
        <v>5</v>
      </c>
      <c r="E4524">
        <v>13</v>
      </c>
      <c r="F4524" s="1">
        <v>41425</v>
      </c>
      <c r="G4524" t="s">
        <v>4866</v>
      </c>
      <c r="H4524" t="s">
        <v>1976</v>
      </c>
      <c r="I4524" t="s">
        <v>1977</v>
      </c>
      <c r="J4524" t="s">
        <v>1978</v>
      </c>
      <c r="K4524" t="s">
        <v>25</v>
      </c>
      <c r="L4524" t="s">
        <v>37</v>
      </c>
      <c r="M4524" t="s">
        <v>38</v>
      </c>
      <c r="N4524" t="s">
        <v>28</v>
      </c>
      <c r="O4524" t="s">
        <v>111</v>
      </c>
      <c r="P4524" t="s">
        <v>620</v>
      </c>
      <c r="Q4524">
        <v>1</v>
      </c>
      <c r="R4524">
        <v>26</v>
      </c>
      <c r="S4524">
        <v>-12</v>
      </c>
      <c r="T4524">
        <v>3</v>
      </c>
      <c r="U4524" t="b">
        <v>1</v>
      </c>
    </row>
    <row r="4525" spans="1:21" x14ac:dyDescent="0.25">
      <c r="A4525" t="s">
        <v>5951</v>
      </c>
      <c r="B4525" t="s">
        <v>5950</v>
      </c>
      <c r="C4525">
        <v>31</v>
      </c>
      <c r="D4525">
        <v>5</v>
      </c>
      <c r="E4525">
        <v>13</v>
      </c>
      <c r="F4525" s="1">
        <v>41425</v>
      </c>
      <c r="G4525" t="s">
        <v>4866</v>
      </c>
      <c r="H4525" t="s">
        <v>1976</v>
      </c>
      <c r="I4525" t="s">
        <v>1977</v>
      </c>
      <c r="J4525" t="s">
        <v>1978</v>
      </c>
      <c r="K4525" t="s">
        <v>25</v>
      </c>
      <c r="L4525" t="s">
        <v>37</v>
      </c>
      <c r="M4525" t="s">
        <v>38</v>
      </c>
      <c r="N4525" t="s">
        <v>28</v>
      </c>
      <c r="O4525" t="s">
        <v>54</v>
      </c>
      <c r="P4525" t="s">
        <v>3925</v>
      </c>
      <c r="Q4525">
        <v>1</v>
      </c>
      <c r="R4525">
        <v>16</v>
      </c>
      <c r="S4525">
        <v>-16</v>
      </c>
      <c r="T4525">
        <v>3</v>
      </c>
      <c r="U4525" t="b">
        <v>1</v>
      </c>
    </row>
    <row r="4526" spans="1:21" x14ac:dyDescent="0.25">
      <c r="A4526" t="s">
        <v>5951</v>
      </c>
      <c r="B4526" t="s">
        <v>5950</v>
      </c>
      <c r="C4526">
        <v>31</v>
      </c>
      <c r="D4526">
        <v>5</v>
      </c>
      <c r="E4526">
        <v>13</v>
      </c>
      <c r="F4526" s="1">
        <v>41425</v>
      </c>
      <c r="G4526" t="s">
        <v>4866</v>
      </c>
      <c r="H4526" t="s">
        <v>1976</v>
      </c>
      <c r="I4526" t="s">
        <v>1977</v>
      </c>
      <c r="J4526" t="s">
        <v>1978</v>
      </c>
      <c r="K4526" t="s">
        <v>25</v>
      </c>
      <c r="L4526" t="s">
        <v>37</v>
      </c>
      <c r="M4526" t="s">
        <v>38</v>
      </c>
      <c r="N4526" t="s">
        <v>56</v>
      </c>
      <c r="O4526" t="s">
        <v>81</v>
      </c>
      <c r="P4526" t="s">
        <v>5451</v>
      </c>
      <c r="Q4526">
        <v>1</v>
      </c>
      <c r="R4526">
        <v>299</v>
      </c>
      <c r="S4526">
        <v>-197</v>
      </c>
      <c r="T4526">
        <v>7</v>
      </c>
      <c r="U4526" t="b">
        <v>1</v>
      </c>
    </row>
    <row r="4527" spans="1:21" x14ac:dyDescent="0.25">
      <c r="A4527" t="s">
        <v>5952</v>
      </c>
      <c r="B4527" t="s">
        <v>5953</v>
      </c>
      <c r="C4527">
        <v>31</v>
      </c>
      <c r="D4527">
        <v>5</v>
      </c>
      <c r="E4527">
        <v>14</v>
      </c>
      <c r="F4527" s="1">
        <v>41790</v>
      </c>
      <c r="G4527" t="s">
        <v>1216</v>
      </c>
      <c r="H4527" t="s">
        <v>67</v>
      </c>
      <c r="I4527" t="s">
        <v>68</v>
      </c>
      <c r="J4527" t="s">
        <v>3998</v>
      </c>
      <c r="K4527" t="s">
        <v>25</v>
      </c>
      <c r="L4527" t="s">
        <v>70</v>
      </c>
      <c r="M4527" t="s">
        <v>27</v>
      </c>
      <c r="N4527" t="s">
        <v>56</v>
      </c>
      <c r="O4527" t="s">
        <v>81</v>
      </c>
      <c r="P4527" t="s">
        <v>3982</v>
      </c>
      <c r="Q4527">
        <v>0</v>
      </c>
      <c r="R4527">
        <v>774</v>
      </c>
      <c r="S4527">
        <v>170</v>
      </c>
      <c r="T4527">
        <v>3</v>
      </c>
      <c r="U4527" t="b">
        <v>1</v>
      </c>
    </row>
    <row r="4528" spans="1:21" x14ac:dyDescent="0.25">
      <c r="A4528" t="s">
        <v>5954</v>
      </c>
      <c r="B4528" t="s">
        <v>5955</v>
      </c>
      <c r="C4528">
        <v>13</v>
      </c>
      <c r="D4528">
        <v>6</v>
      </c>
      <c r="E4528">
        <v>11</v>
      </c>
      <c r="F4528" s="1">
        <v>40707</v>
      </c>
      <c r="G4528" t="s">
        <v>1969</v>
      </c>
      <c r="H4528" t="s">
        <v>61</v>
      </c>
      <c r="I4528" t="s">
        <v>115</v>
      </c>
      <c r="J4528" t="s">
        <v>5956</v>
      </c>
      <c r="K4528" t="s">
        <v>36</v>
      </c>
      <c r="L4528" t="s">
        <v>70</v>
      </c>
      <c r="M4528" t="s">
        <v>38</v>
      </c>
      <c r="N4528" t="s">
        <v>71</v>
      </c>
      <c r="O4528" t="s">
        <v>72</v>
      </c>
      <c r="P4528" t="s">
        <v>3398</v>
      </c>
      <c r="Q4528">
        <v>0</v>
      </c>
      <c r="R4528">
        <v>438</v>
      </c>
      <c r="S4528">
        <v>165</v>
      </c>
      <c r="T4528">
        <v>4</v>
      </c>
      <c r="U4528" t="b">
        <v>1</v>
      </c>
    </row>
    <row r="4529" spans="1:21" x14ac:dyDescent="0.25">
      <c r="A4529" t="s">
        <v>5954</v>
      </c>
      <c r="B4529" t="s">
        <v>5955</v>
      </c>
      <c r="C4529">
        <v>13</v>
      </c>
      <c r="D4529">
        <v>6</v>
      </c>
      <c r="E4529">
        <v>11</v>
      </c>
      <c r="F4529" s="1">
        <v>40707</v>
      </c>
      <c r="G4529" t="s">
        <v>1969</v>
      </c>
      <c r="H4529" t="s">
        <v>61</v>
      </c>
      <c r="I4529" t="s">
        <v>115</v>
      </c>
      <c r="J4529" t="s">
        <v>5956</v>
      </c>
      <c r="K4529" t="s">
        <v>36</v>
      </c>
      <c r="L4529" t="s">
        <v>70</v>
      </c>
      <c r="M4529" t="s">
        <v>38</v>
      </c>
      <c r="N4529" t="s">
        <v>71</v>
      </c>
      <c r="O4529" t="s">
        <v>72</v>
      </c>
      <c r="P4529" t="s">
        <v>2286</v>
      </c>
      <c r="Q4529">
        <v>0</v>
      </c>
      <c r="R4529">
        <v>264</v>
      </c>
      <c r="S4529">
        <v>56</v>
      </c>
      <c r="T4529">
        <v>2</v>
      </c>
      <c r="U4529" t="b">
        <v>0</v>
      </c>
    </row>
    <row r="4530" spans="1:21" x14ac:dyDescent="0.25">
      <c r="A4530" t="s">
        <v>5957</v>
      </c>
      <c r="B4530" t="s">
        <v>5955</v>
      </c>
      <c r="C4530">
        <v>13</v>
      </c>
      <c r="D4530">
        <v>6</v>
      </c>
      <c r="E4530">
        <v>11</v>
      </c>
      <c r="F4530" s="1">
        <v>40707</v>
      </c>
      <c r="G4530" t="s">
        <v>5958</v>
      </c>
      <c r="H4530" t="s">
        <v>61</v>
      </c>
      <c r="I4530" t="s">
        <v>108</v>
      </c>
      <c r="J4530" t="s">
        <v>5959</v>
      </c>
      <c r="K4530" t="s">
        <v>36</v>
      </c>
      <c r="L4530" t="s">
        <v>37</v>
      </c>
      <c r="M4530" t="s">
        <v>27</v>
      </c>
      <c r="N4530" t="s">
        <v>28</v>
      </c>
      <c r="O4530" t="s">
        <v>48</v>
      </c>
      <c r="P4530" t="s">
        <v>1392</v>
      </c>
      <c r="Q4530">
        <v>0</v>
      </c>
      <c r="R4530">
        <v>48</v>
      </c>
      <c r="S4530">
        <v>18</v>
      </c>
      <c r="T4530">
        <v>3</v>
      </c>
      <c r="U4530" t="b">
        <v>1</v>
      </c>
    </row>
    <row r="4531" spans="1:21" x14ac:dyDescent="0.25">
      <c r="A4531" t="s">
        <v>5957</v>
      </c>
      <c r="B4531" t="s">
        <v>5955</v>
      </c>
      <c r="C4531">
        <v>13</v>
      </c>
      <c r="D4531">
        <v>6</v>
      </c>
      <c r="E4531">
        <v>11</v>
      </c>
      <c r="F4531" s="1">
        <v>40707</v>
      </c>
      <c r="G4531" t="s">
        <v>5958</v>
      </c>
      <c r="H4531" t="s">
        <v>61</v>
      </c>
      <c r="I4531" t="s">
        <v>108</v>
      </c>
      <c r="J4531" t="s">
        <v>5959</v>
      </c>
      <c r="K4531" t="s">
        <v>36</v>
      </c>
      <c r="L4531" t="s">
        <v>37</v>
      </c>
      <c r="M4531" t="s">
        <v>27</v>
      </c>
      <c r="N4531" t="s">
        <v>28</v>
      </c>
      <c r="O4531" t="s">
        <v>39</v>
      </c>
      <c r="P4531" t="s">
        <v>2638</v>
      </c>
      <c r="Q4531">
        <v>0</v>
      </c>
      <c r="R4531">
        <v>271</v>
      </c>
      <c r="S4531">
        <v>51</v>
      </c>
      <c r="T4531">
        <v>9</v>
      </c>
      <c r="U4531" t="b">
        <v>1</v>
      </c>
    </row>
    <row r="4532" spans="1:21" x14ac:dyDescent="0.25">
      <c r="A4532" t="s">
        <v>5960</v>
      </c>
      <c r="B4532" t="s">
        <v>5955</v>
      </c>
      <c r="C4532">
        <v>13</v>
      </c>
      <c r="D4532">
        <v>6</v>
      </c>
      <c r="E4532">
        <v>11</v>
      </c>
      <c r="F4532" s="1">
        <v>40707</v>
      </c>
      <c r="G4532" t="s">
        <v>4769</v>
      </c>
      <c r="H4532" t="s">
        <v>215</v>
      </c>
      <c r="I4532" t="s">
        <v>2776</v>
      </c>
      <c r="J4532" t="s">
        <v>2776</v>
      </c>
      <c r="K4532" t="s">
        <v>36</v>
      </c>
      <c r="L4532" t="s">
        <v>70</v>
      </c>
      <c r="M4532" t="s">
        <v>98</v>
      </c>
      <c r="N4532" t="s">
        <v>28</v>
      </c>
      <c r="O4532" t="s">
        <v>151</v>
      </c>
      <c r="P4532" t="s">
        <v>855</v>
      </c>
      <c r="Q4532">
        <v>0</v>
      </c>
      <c r="R4532">
        <v>201</v>
      </c>
      <c r="S4532">
        <v>26</v>
      </c>
      <c r="T4532">
        <v>12</v>
      </c>
      <c r="U4532" t="b">
        <v>1</v>
      </c>
    </row>
    <row r="4533" spans="1:21" x14ac:dyDescent="0.25">
      <c r="A4533" t="s">
        <v>5960</v>
      </c>
      <c r="B4533" t="s">
        <v>5955</v>
      </c>
      <c r="C4533">
        <v>13</v>
      </c>
      <c r="D4533">
        <v>6</v>
      </c>
      <c r="E4533">
        <v>11</v>
      </c>
      <c r="F4533" s="1">
        <v>40707</v>
      </c>
      <c r="G4533" t="s">
        <v>4769</v>
      </c>
      <c r="H4533" t="s">
        <v>215</v>
      </c>
      <c r="I4533" t="s">
        <v>2776</v>
      </c>
      <c r="J4533" t="s">
        <v>2776</v>
      </c>
      <c r="K4533" t="s">
        <v>36</v>
      </c>
      <c r="L4533" t="s">
        <v>70</v>
      </c>
      <c r="M4533" t="s">
        <v>98</v>
      </c>
      <c r="N4533" t="s">
        <v>28</v>
      </c>
      <c r="O4533" t="s">
        <v>54</v>
      </c>
      <c r="P4533" t="s">
        <v>4454</v>
      </c>
      <c r="Q4533">
        <v>0</v>
      </c>
      <c r="R4533">
        <v>73</v>
      </c>
      <c r="S4533">
        <v>0</v>
      </c>
      <c r="T4533">
        <v>3</v>
      </c>
      <c r="U4533" t="b">
        <v>1</v>
      </c>
    </row>
    <row r="4534" spans="1:21" x14ac:dyDescent="0.25">
      <c r="A4534" t="s">
        <v>5961</v>
      </c>
      <c r="B4534" t="s">
        <v>5955</v>
      </c>
      <c r="C4534">
        <v>13</v>
      </c>
      <c r="D4534">
        <v>6</v>
      </c>
      <c r="E4534">
        <v>11</v>
      </c>
      <c r="F4534" s="1">
        <v>40707</v>
      </c>
      <c r="G4534" t="s">
        <v>923</v>
      </c>
      <c r="H4534" t="s">
        <v>44</v>
      </c>
      <c r="I4534" t="s">
        <v>96</v>
      </c>
      <c r="J4534" t="s">
        <v>1602</v>
      </c>
      <c r="K4534" t="s">
        <v>47</v>
      </c>
      <c r="L4534" t="s">
        <v>37</v>
      </c>
      <c r="M4534" t="s">
        <v>38</v>
      </c>
      <c r="N4534" t="s">
        <v>28</v>
      </c>
      <c r="O4534" t="s">
        <v>29</v>
      </c>
      <c r="P4534" t="s">
        <v>2535</v>
      </c>
      <c r="Q4534">
        <v>0</v>
      </c>
      <c r="R4534">
        <v>112</v>
      </c>
      <c r="S4534">
        <v>55</v>
      </c>
      <c r="T4534">
        <v>4</v>
      </c>
      <c r="U4534" t="b">
        <v>0</v>
      </c>
    </row>
    <row r="4535" spans="1:21" x14ac:dyDescent="0.25">
      <c r="A4535" t="s">
        <v>5961</v>
      </c>
      <c r="B4535" t="s">
        <v>5955</v>
      </c>
      <c r="C4535">
        <v>13</v>
      </c>
      <c r="D4535">
        <v>6</v>
      </c>
      <c r="E4535">
        <v>11</v>
      </c>
      <c r="F4535" s="1">
        <v>40707</v>
      </c>
      <c r="G4535" t="s">
        <v>923</v>
      </c>
      <c r="H4535" t="s">
        <v>44</v>
      </c>
      <c r="I4535" t="s">
        <v>96</v>
      </c>
      <c r="J4535" t="s">
        <v>1602</v>
      </c>
      <c r="K4535" t="s">
        <v>47</v>
      </c>
      <c r="L4535" t="s">
        <v>37</v>
      </c>
      <c r="M4535" t="s">
        <v>38</v>
      </c>
      <c r="N4535" t="s">
        <v>28</v>
      </c>
      <c r="O4535" t="s">
        <v>54</v>
      </c>
      <c r="P4535" t="s">
        <v>751</v>
      </c>
      <c r="Q4535">
        <v>0</v>
      </c>
      <c r="R4535">
        <v>239</v>
      </c>
      <c r="S4535">
        <v>-48</v>
      </c>
      <c r="T4535">
        <v>2</v>
      </c>
      <c r="U4535" t="b">
        <v>0</v>
      </c>
    </row>
    <row r="4536" spans="1:21" x14ac:dyDescent="0.25">
      <c r="A4536" t="s">
        <v>5962</v>
      </c>
      <c r="B4536" t="s">
        <v>5963</v>
      </c>
      <c r="C4536">
        <v>13</v>
      </c>
      <c r="D4536">
        <v>6</v>
      </c>
      <c r="E4536">
        <v>12</v>
      </c>
      <c r="F4536" s="1">
        <v>41073</v>
      </c>
      <c r="G4536" t="s">
        <v>4400</v>
      </c>
      <c r="H4536" t="s">
        <v>120</v>
      </c>
      <c r="I4536" t="s">
        <v>1582</v>
      </c>
      <c r="J4536" t="s">
        <v>4969</v>
      </c>
      <c r="K4536" t="s">
        <v>47</v>
      </c>
      <c r="L4536" t="s">
        <v>70</v>
      </c>
      <c r="M4536" t="s">
        <v>27</v>
      </c>
      <c r="N4536" t="s">
        <v>28</v>
      </c>
      <c r="O4536" t="s">
        <v>48</v>
      </c>
      <c r="P4536" t="s">
        <v>755</v>
      </c>
      <c r="Q4536">
        <v>0</v>
      </c>
      <c r="R4536">
        <v>84</v>
      </c>
      <c r="S4536">
        <v>3</v>
      </c>
      <c r="T4536">
        <v>3</v>
      </c>
      <c r="U4536" t="b">
        <v>1</v>
      </c>
    </row>
    <row r="4537" spans="1:21" x14ac:dyDescent="0.25">
      <c r="A4537" t="s">
        <v>5964</v>
      </c>
      <c r="B4537" t="s">
        <v>5963</v>
      </c>
      <c r="C4537">
        <v>13</v>
      </c>
      <c r="D4537">
        <v>6</v>
      </c>
      <c r="E4537">
        <v>12</v>
      </c>
      <c r="F4537" s="1">
        <v>41073</v>
      </c>
      <c r="G4537" t="s">
        <v>3213</v>
      </c>
      <c r="H4537" t="s">
        <v>61</v>
      </c>
      <c r="I4537" t="s">
        <v>173</v>
      </c>
      <c r="J4537" t="s">
        <v>1551</v>
      </c>
      <c r="K4537" t="s">
        <v>36</v>
      </c>
      <c r="L4537" t="s">
        <v>70</v>
      </c>
      <c r="M4537" t="s">
        <v>38</v>
      </c>
      <c r="N4537" t="s">
        <v>56</v>
      </c>
      <c r="O4537" t="s">
        <v>81</v>
      </c>
      <c r="P4537" t="s">
        <v>2095</v>
      </c>
      <c r="Q4537">
        <v>0</v>
      </c>
      <c r="R4537">
        <v>492</v>
      </c>
      <c r="S4537">
        <v>44</v>
      </c>
      <c r="T4537">
        <v>7</v>
      </c>
      <c r="U4537" t="b">
        <v>0</v>
      </c>
    </row>
    <row r="4538" spans="1:21" x14ac:dyDescent="0.25">
      <c r="A4538" t="s">
        <v>5964</v>
      </c>
      <c r="B4538" t="s">
        <v>5963</v>
      </c>
      <c r="C4538">
        <v>13</v>
      </c>
      <c r="D4538">
        <v>6</v>
      </c>
      <c r="E4538">
        <v>12</v>
      </c>
      <c r="F4538" s="1">
        <v>41073</v>
      </c>
      <c r="G4538" t="s">
        <v>3213</v>
      </c>
      <c r="H4538" t="s">
        <v>61</v>
      </c>
      <c r="I4538" t="s">
        <v>173</v>
      </c>
      <c r="J4538" t="s">
        <v>1551</v>
      </c>
      <c r="K4538" t="s">
        <v>36</v>
      </c>
      <c r="L4538" t="s">
        <v>70</v>
      </c>
      <c r="M4538" t="s">
        <v>38</v>
      </c>
      <c r="N4538" t="s">
        <v>56</v>
      </c>
      <c r="O4538" t="s">
        <v>104</v>
      </c>
      <c r="P4538" t="s">
        <v>5965</v>
      </c>
      <c r="Q4538">
        <v>0</v>
      </c>
      <c r="R4538">
        <v>373</v>
      </c>
      <c r="S4538">
        <v>74</v>
      </c>
      <c r="T4538">
        <v>6</v>
      </c>
      <c r="U4538" t="b">
        <v>0</v>
      </c>
    </row>
    <row r="4539" spans="1:21" x14ac:dyDescent="0.25">
      <c r="A4539" t="s">
        <v>5966</v>
      </c>
      <c r="B4539" t="s">
        <v>5967</v>
      </c>
      <c r="C4539">
        <v>13</v>
      </c>
      <c r="D4539">
        <v>6</v>
      </c>
      <c r="E4539">
        <v>13</v>
      </c>
      <c r="F4539" s="1">
        <v>41438</v>
      </c>
      <c r="G4539" t="s">
        <v>292</v>
      </c>
      <c r="H4539" t="s">
        <v>67</v>
      </c>
      <c r="I4539" t="s">
        <v>68</v>
      </c>
      <c r="J4539" t="s">
        <v>555</v>
      </c>
      <c r="K4539" t="s">
        <v>25</v>
      </c>
      <c r="L4539" t="s">
        <v>70</v>
      </c>
      <c r="M4539" t="s">
        <v>38</v>
      </c>
      <c r="N4539" t="s">
        <v>71</v>
      </c>
      <c r="O4539" t="s">
        <v>74</v>
      </c>
      <c r="P4539" t="s">
        <v>1056</v>
      </c>
      <c r="Q4539">
        <v>0</v>
      </c>
      <c r="R4539">
        <v>278</v>
      </c>
      <c r="S4539">
        <v>58</v>
      </c>
      <c r="T4539">
        <v>4</v>
      </c>
      <c r="U4539" t="b">
        <v>0</v>
      </c>
    </row>
    <row r="4540" spans="1:21" x14ac:dyDescent="0.25">
      <c r="A4540" t="s">
        <v>5966</v>
      </c>
      <c r="B4540" t="s">
        <v>5967</v>
      </c>
      <c r="C4540">
        <v>13</v>
      </c>
      <c r="D4540">
        <v>6</v>
      </c>
      <c r="E4540">
        <v>13</v>
      </c>
      <c r="F4540" s="1">
        <v>41438</v>
      </c>
      <c r="G4540" t="s">
        <v>292</v>
      </c>
      <c r="H4540" t="s">
        <v>67</v>
      </c>
      <c r="I4540" t="s">
        <v>68</v>
      </c>
      <c r="J4540" t="s">
        <v>555</v>
      </c>
      <c r="K4540" t="s">
        <v>25</v>
      </c>
      <c r="L4540" t="s">
        <v>70</v>
      </c>
      <c r="M4540" t="s">
        <v>38</v>
      </c>
      <c r="N4540" t="s">
        <v>28</v>
      </c>
      <c r="O4540" t="s">
        <v>111</v>
      </c>
      <c r="P4540" t="s">
        <v>2693</v>
      </c>
      <c r="Q4540">
        <v>0</v>
      </c>
      <c r="R4540">
        <v>74</v>
      </c>
      <c r="S4540">
        <v>32</v>
      </c>
      <c r="T4540">
        <v>3</v>
      </c>
      <c r="U4540" t="b">
        <v>0</v>
      </c>
    </row>
    <row r="4541" spans="1:21" x14ac:dyDescent="0.25">
      <c r="A4541" t="s">
        <v>5966</v>
      </c>
      <c r="B4541" t="s">
        <v>5967</v>
      </c>
      <c r="C4541">
        <v>13</v>
      </c>
      <c r="D4541">
        <v>6</v>
      </c>
      <c r="E4541">
        <v>13</v>
      </c>
      <c r="F4541" s="1">
        <v>41438</v>
      </c>
      <c r="G4541" t="s">
        <v>292</v>
      </c>
      <c r="H4541" t="s">
        <v>67</v>
      </c>
      <c r="I4541" t="s">
        <v>68</v>
      </c>
      <c r="J4541" t="s">
        <v>555</v>
      </c>
      <c r="K4541" t="s">
        <v>25</v>
      </c>
      <c r="L4541" t="s">
        <v>70</v>
      </c>
      <c r="M4541" t="s">
        <v>38</v>
      </c>
      <c r="N4541" t="s">
        <v>56</v>
      </c>
      <c r="O4541" t="s">
        <v>104</v>
      </c>
      <c r="P4541" t="s">
        <v>1200</v>
      </c>
      <c r="Q4541">
        <v>0</v>
      </c>
      <c r="R4541">
        <v>153</v>
      </c>
      <c r="S4541">
        <v>5</v>
      </c>
      <c r="T4541">
        <v>1</v>
      </c>
      <c r="U4541" t="b">
        <v>0</v>
      </c>
    </row>
    <row r="4542" spans="1:21" x14ac:dyDescent="0.25">
      <c r="A4542" t="s">
        <v>5968</v>
      </c>
      <c r="B4542" t="s">
        <v>5967</v>
      </c>
      <c r="C4542">
        <v>13</v>
      </c>
      <c r="D4542">
        <v>6</v>
      </c>
      <c r="E4542">
        <v>13</v>
      </c>
      <c r="F4542" s="1">
        <v>41438</v>
      </c>
      <c r="G4542" t="s">
        <v>1541</v>
      </c>
      <c r="H4542" t="s">
        <v>61</v>
      </c>
      <c r="I4542" t="s">
        <v>62</v>
      </c>
      <c r="J4542" t="s">
        <v>5969</v>
      </c>
      <c r="K4542" t="s">
        <v>36</v>
      </c>
      <c r="L4542" t="s">
        <v>37</v>
      </c>
      <c r="M4542" t="s">
        <v>38</v>
      </c>
      <c r="N4542" t="s">
        <v>28</v>
      </c>
      <c r="O4542" t="s">
        <v>90</v>
      </c>
      <c r="P4542" t="s">
        <v>3215</v>
      </c>
      <c r="Q4542">
        <v>0</v>
      </c>
      <c r="R4542">
        <v>899</v>
      </c>
      <c r="S4542">
        <v>80</v>
      </c>
      <c r="T4542">
        <v>2</v>
      </c>
      <c r="U4542" t="b">
        <v>1</v>
      </c>
    </row>
    <row r="4543" spans="1:21" x14ac:dyDescent="0.25">
      <c r="A4543" t="s">
        <v>5970</v>
      </c>
      <c r="B4543" t="s">
        <v>5967</v>
      </c>
      <c r="C4543">
        <v>13</v>
      </c>
      <c r="D4543">
        <v>6</v>
      </c>
      <c r="E4543">
        <v>13</v>
      </c>
      <c r="F4543" s="1">
        <v>41438</v>
      </c>
      <c r="G4543" t="s">
        <v>4774</v>
      </c>
      <c r="H4543" t="s">
        <v>67</v>
      </c>
      <c r="I4543" t="s">
        <v>68</v>
      </c>
      <c r="J4543" t="s">
        <v>3079</v>
      </c>
      <c r="K4543" t="s">
        <v>25</v>
      </c>
      <c r="L4543" t="s">
        <v>26</v>
      </c>
      <c r="M4543" t="s">
        <v>98</v>
      </c>
      <c r="N4543" t="s">
        <v>28</v>
      </c>
      <c r="O4543" t="s">
        <v>39</v>
      </c>
      <c r="P4543" t="s">
        <v>3318</v>
      </c>
      <c r="Q4543">
        <v>0</v>
      </c>
      <c r="R4543">
        <v>33</v>
      </c>
      <c r="S4543">
        <v>9</v>
      </c>
      <c r="T4543">
        <v>5</v>
      </c>
      <c r="U4543" t="b">
        <v>1</v>
      </c>
    </row>
    <row r="4544" spans="1:21" x14ac:dyDescent="0.25">
      <c r="A4544" t="s">
        <v>5970</v>
      </c>
      <c r="B4544" t="s">
        <v>5967</v>
      </c>
      <c r="C4544">
        <v>13</v>
      </c>
      <c r="D4544">
        <v>6</v>
      </c>
      <c r="E4544">
        <v>13</v>
      </c>
      <c r="F4544" s="1">
        <v>41438</v>
      </c>
      <c r="G4544" t="s">
        <v>4774</v>
      </c>
      <c r="H4544" t="s">
        <v>67</v>
      </c>
      <c r="I4544" t="s">
        <v>68</v>
      </c>
      <c r="J4544" t="s">
        <v>3079</v>
      </c>
      <c r="K4544" t="s">
        <v>25</v>
      </c>
      <c r="L4544" t="s">
        <v>26</v>
      </c>
      <c r="M4544" t="s">
        <v>98</v>
      </c>
      <c r="N4544" t="s">
        <v>28</v>
      </c>
      <c r="O4544" t="s">
        <v>183</v>
      </c>
      <c r="P4544" t="s">
        <v>4458</v>
      </c>
      <c r="Q4544">
        <v>0</v>
      </c>
      <c r="R4544">
        <v>116</v>
      </c>
      <c r="S4544">
        <v>56</v>
      </c>
      <c r="T4544">
        <v>5</v>
      </c>
      <c r="U4544" t="b">
        <v>1</v>
      </c>
    </row>
    <row r="4545" spans="1:21" x14ac:dyDescent="0.25">
      <c r="A4545" t="s">
        <v>5971</v>
      </c>
      <c r="B4545" t="s">
        <v>5967</v>
      </c>
      <c r="C4545">
        <v>13</v>
      </c>
      <c r="D4545">
        <v>6</v>
      </c>
      <c r="E4545">
        <v>13</v>
      </c>
      <c r="F4545" s="1">
        <v>41438</v>
      </c>
      <c r="G4545" t="s">
        <v>1554</v>
      </c>
      <c r="H4545" t="s">
        <v>67</v>
      </c>
      <c r="I4545" t="s">
        <v>68</v>
      </c>
      <c r="J4545" t="s">
        <v>4445</v>
      </c>
      <c r="K4545" t="s">
        <v>25</v>
      </c>
      <c r="L4545" t="s">
        <v>37</v>
      </c>
      <c r="M4545" t="s">
        <v>38</v>
      </c>
      <c r="N4545" t="s">
        <v>28</v>
      </c>
      <c r="O4545" t="s">
        <v>48</v>
      </c>
      <c r="P4545" t="s">
        <v>322</v>
      </c>
      <c r="Q4545">
        <v>0</v>
      </c>
      <c r="R4545">
        <v>34</v>
      </c>
      <c r="S4545">
        <v>8</v>
      </c>
      <c r="T4545">
        <v>3</v>
      </c>
      <c r="U4545" t="b">
        <v>1</v>
      </c>
    </row>
    <row r="4546" spans="1:21" x14ac:dyDescent="0.25">
      <c r="A4546" t="s">
        <v>5972</v>
      </c>
      <c r="B4546" t="s">
        <v>5967</v>
      </c>
      <c r="C4546">
        <v>13</v>
      </c>
      <c r="D4546">
        <v>6</v>
      </c>
      <c r="E4546">
        <v>13</v>
      </c>
      <c r="F4546" s="1">
        <v>41438</v>
      </c>
      <c r="G4546" t="s">
        <v>1759</v>
      </c>
      <c r="H4546" t="s">
        <v>120</v>
      </c>
      <c r="I4546" t="s">
        <v>1746</v>
      </c>
      <c r="J4546" t="s">
        <v>1747</v>
      </c>
      <c r="K4546" t="s">
        <v>47</v>
      </c>
      <c r="L4546" t="s">
        <v>37</v>
      </c>
      <c r="M4546" t="s">
        <v>27</v>
      </c>
      <c r="N4546" t="s">
        <v>28</v>
      </c>
      <c r="O4546" t="s">
        <v>48</v>
      </c>
      <c r="P4546" t="s">
        <v>881</v>
      </c>
      <c r="Q4546">
        <v>0</v>
      </c>
      <c r="R4546">
        <v>30</v>
      </c>
      <c r="S4546">
        <v>11</v>
      </c>
      <c r="T4546">
        <v>2</v>
      </c>
      <c r="U4546" t="b">
        <v>0</v>
      </c>
    </row>
    <row r="4547" spans="1:21" x14ac:dyDescent="0.25">
      <c r="A4547" t="s">
        <v>5972</v>
      </c>
      <c r="B4547" t="s">
        <v>5967</v>
      </c>
      <c r="C4547">
        <v>13</v>
      </c>
      <c r="D4547">
        <v>6</v>
      </c>
      <c r="E4547">
        <v>13</v>
      </c>
      <c r="F4547" s="1">
        <v>41438</v>
      </c>
      <c r="G4547" t="s">
        <v>1759</v>
      </c>
      <c r="H4547" t="s">
        <v>120</v>
      </c>
      <c r="I4547" t="s">
        <v>1746</v>
      </c>
      <c r="J4547" t="s">
        <v>1747</v>
      </c>
      <c r="K4547" t="s">
        <v>47</v>
      </c>
      <c r="L4547" t="s">
        <v>37</v>
      </c>
      <c r="M4547" t="s">
        <v>27</v>
      </c>
      <c r="N4547" t="s">
        <v>28</v>
      </c>
      <c r="O4547" t="s">
        <v>39</v>
      </c>
      <c r="P4547" t="s">
        <v>1063</v>
      </c>
      <c r="Q4547">
        <v>0</v>
      </c>
      <c r="R4547">
        <v>11</v>
      </c>
      <c r="S4547">
        <v>2</v>
      </c>
      <c r="T4547">
        <v>1</v>
      </c>
      <c r="U4547" t="b">
        <v>1</v>
      </c>
    </row>
    <row r="4548" spans="1:21" x14ac:dyDescent="0.25">
      <c r="A4548" t="s">
        <v>5973</v>
      </c>
      <c r="B4548" t="s">
        <v>5967</v>
      </c>
      <c r="C4548">
        <v>13</v>
      </c>
      <c r="D4548">
        <v>6</v>
      </c>
      <c r="E4548">
        <v>13</v>
      </c>
      <c r="F4548" s="1">
        <v>41438</v>
      </c>
      <c r="G4548" t="s">
        <v>3328</v>
      </c>
      <c r="H4548" t="s">
        <v>215</v>
      </c>
      <c r="I4548" t="s">
        <v>2776</v>
      </c>
      <c r="J4548" t="s">
        <v>2776</v>
      </c>
      <c r="K4548" t="s">
        <v>36</v>
      </c>
      <c r="L4548" t="s">
        <v>26</v>
      </c>
      <c r="M4548" t="s">
        <v>98</v>
      </c>
      <c r="N4548" t="s">
        <v>28</v>
      </c>
      <c r="O4548" t="s">
        <v>29</v>
      </c>
      <c r="P4548" t="s">
        <v>1930</v>
      </c>
      <c r="Q4548">
        <v>0</v>
      </c>
      <c r="R4548">
        <v>105</v>
      </c>
      <c r="S4548">
        <v>19</v>
      </c>
      <c r="T4548">
        <v>2</v>
      </c>
      <c r="U4548" t="b">
        <v>1</v>
      </c>
    </row>
    <row r="4549" spans="1:21" x14ac:dyDescent="0.25">
      <c r="A4549" t="s">
        <v>5974</v>
      </c>
      <c r="B4549" t="s">
        <v>5967</v>
      </c>
      <c r="C4549">
        <v>13</v>
      </c>
      <c r="D4549">
        <v>6</v>
      </c>
      <c r="E4549">
        <v>13</v>
      </c>
      <c r="F4549" s="1">
        <v>41438</v>
      </c>
      <c r="G4549" t="s">
        <v>1050</v>
      </c>
      <c r="H4549" t="s">
        <v>61</v>
      </c>
      <c r="I4549" t="s">
        <v>115</v>
      </c>
      <c r="J4549" t="s">
        <v>116</v>
      </c>
      <c r="K4549" t="s">
        <v>36</v>
      </c>
      <c r="L4549" t="s">
        <v>70</v>
      </c>
      <c r="M4549" t="s">
        <v>98</v>
      </c>
      <c r="N4549" t="s">
        <v>71</v>
      </c>
      <c r="O4549" t="s">
        <v>295</v>
      </c>
      <c r="P4549" t="s">
        <v>5975</v>
      </c>
      <c r="Q4549">
        <v>0</v>
      </c>
      <c r="R4549">
        <v>101</v>
      </c>
      <c r="S4549">
        <v>31</v>
      </c>
      <c r="T4549">
        <v>2</v>
      </c>
      <c r="U4549" t="b">
        <v>1</v>
      </c>
    </row>
    <row r="4550" spans="1:21" x14ac:dyDescent="0.25">
      <c r="A4550" t="s">
        <v>5976</v>
      </c>
      <c r="B4550" t="s">
        <v>5967</v>
      </c>
      <c r="C4550">
        <v>13</v>
      </c>
      <c r="D4550">
        <v>6</v>
      </c>
      <c r="E4550">
        <v>13</v>
      </c>
      <c r="F4550" s="1">
        <v>41438</v>
      </c>
      <c r="G4550" t="s">
        <v>3184</v>
      </c>
      <c r="H4550" t="s">
        <v>120</v>
      </c>
      <c r="I4550" t="s">
        <v>778</v>
      </c>
      <c r="J4550" t="s">
        <v>778</v>
      </c>
      <c r="K4550" t="s">
        <v>47</v>
      </c>
      <c r="L4550" t="s">
        <v>37</v>
      </c>
      <c r="M4550" t="s">
        <v>268</v>
      </c>
      <c r="N4550" t="s">
        <v>28</v>
      </c>
      <c r="O4550" t="s">
        <v>48</v>
      </c>
      <c r="P4550" t="s">
        <v>601</v>
      </c>
      <c r="Q4550">
        <v>0</v>
      </c>
      <c r="R4550">
        <v>36</v>
      </c>
      <c r="S4550">
        <v>3</v>
      </c>
      <c r="T4550">
        <v>2</v>
      </c>
      <c r="U4550" t="b">
        <v>0</v>
      </c>
    </row>
    <row r="4551" spans="1:21" x14ac:dyDescent="0.25">
      <c r="A4551" t="s">
        <v>5977</v>
      </c>
      <c r="B4551" t="s">
        <v>5967</v>
      </c>
      <c r="C4551">
        <v>13</v>
      </c>
      <c r="D4551">
        <v>6</v>
      </c>
      <c r="E4551">
        <v>13</v>
      </c>
      <c r="F4551" s="1">
        <v>41438</v>
      </c>
      <c r="G4551" t="s">
        <v>107</v>
      </c>
      <c r="H4551" t="s">
        <v>293</v>
      </c>
      <c r="I4551" t="s">
        <v>1319</v>
      </c>
      <c r="J4551" t="s">
        <v>2618</v>
      </c>
      <c r="K4551" t="s">
        <v>36</v>
      </c>
      <c r="L4551" t="s">
        <v>37</v>
      </c>
      <c r="M4551" t="s">
        <v>38</v>
      </c>
      <c r="N4551" t="s">
        <v>71</v>
      </c>
      <c r="O4551" t="s">
        <v>72</v>
      </c>
      <c r="P4551" t="s">
        <v>2788</v>
      </c>
      <c r="Q4551">
        <v>1</v>
      </c>
      <c r="R4551">
        <v>581</v>
      </c>
      <c r="S4551">
        <v>-198</v>
      </c>
      <c r="T4551">
        <v>3</v>
      </c>
      <c r="U4551" t="b">
        <v>0</v>
      </c>
    </row>
    <row r="4552" spans="1:21" x14ac:dyDescent="0.25">
      <c r="A4552" t="s">
        <v>5977</v>
      </c>
      <c r="B4552" t="s">
        <v>5967</v>
      </c>
      <c r="C4552">
        <v>13</v>
      </c>
      <c r="D4552">
        <v>6</v>
      </c>
      <c r="E4552">
        <v>13</v>
      </c>
      <c r="F4552" s="1">
        <v>41438</v>
      </c>
      <c r="G4552" t="s">
        <v>107</v>
      </c>
      <c r="H4552" t="s">
        <v>293</v>
      </c>
      <c r="I4552" t="s">
        <v>1319</v>
      </c>
      <c r="J4552" t="s">
        <v>2618</v>
      </c>
      <c r="K4552" t="s">
        <v>36</v>
      </c>
      <c r="L4552" t="s">
        <v>37</v>
      </c>
      <c r="M4552" t="s">
        <v>38</v>
      </c>
      <c r="N4552" t="s">
        <v>71</v>
      </c>
      <c r="O4552" t="s">
        <v>295</v>
      </c>
      <c r="P4552" t="s">
        <v>5402</v>
      </c>
      <c r="Q4552">
        <v>0</v>
      </c>
      <c r="R4552">
        <v>120</v>
      </c>
      <c r="S4552">
        <v>-6</v>
      </c>
      <c r="T4552">
        <v>3</v>
      </c>
      <c r="U4552" t="b">
        <v>0</v>
      </c>
    </row>
    <row r="4553" spans="1:21" x14ac:dyDescent="0.25">
      <c r="A4553" t="s">
        <v>5977</v>
      </c>
      <c r="B4553" t="s">
        <v>5967</v>
      </c>
      <c r="C4553">
        <v>13</v>
      </c>
      <c r="D4553">
        <v>6</v>
      </c>
      <c r="E4553">
        <v>13</v>
      </c>
      <c r="F4553" s="1">
        <v>41438</v>
      </c>
      <c r="G4553" t="s">
        <v>107</v>
      </c>
      <c r="H4553" t="s">
        <v>293</v>
      </c>
      <c r="I4553" t="s">
        <v>1319</v>
      </c>
      <c r="J4553" t="s">
        <v>2618</v>
      </c>
      <c r="K4553" t="s">
        <v>36</v>
      </c>
      <c r="L4553" t="s">
        <v>37</v>
      </c>
      <c r="M4553" t="s">
        <v>38</v>
      </c>
      <c r="N4553" t="s">
        <v>71</v>
      </c>
      <c r="O4553" t="s">
        <v>295</v>
      </c>
      <c r="P4553" t="s">
        <v>5978</v>
      </c>
      <c r="Q4553">
        <v>0</v>
      </c>
      <c r="R4553">
        <v>249</v>
      </c>
      <c r="S4553">
        <v>84</v>
      </c>
      <c r="T4553">
        <v>6</v>
      </c>
      <c r="U4553" t="b">
        <v>0</v>
      </c>
    </row>
    <row r="4554" spans="1:21" x14ac:dyDescent="0.25">
      <c r="A4554" t="s">
        <v>5977</v>
      </c>
      <c r="B4554" t="s">
        <v>5967</v>
      </c>
      <c r="C4554">
        <v>13</v>
      </c>
      <c r="D4554">
        <v>6</v>
      </c>
      <c r="E4554">
        <v>13</v>
      </c>
      <c r="F4554" s="1">
        <v>41438</v>
      </c>
      <c r="G4554" t="s">
        <v>107</v>
      </c>
      <c r="H4554" t="s">
        <v>293</v>
      </c>
      <c r="I4554" t="s">
        <v>1319</v>
      </c>
      <c r="J4554" t="s">
        <v>2618</v>
      </c>
      <c r="K4554" t="s">
        <v>36</v>
      </c>
      <c r="L4554" t="s">
        <v>37</v>
      </c>
      <c r="M4554" t="s">
        <v>38</v>
      </c>
      <c r="N4554" t="s">
        <v>28</v>
      </c>
      <c r="O4554" t="s">
        <v>48</v>
      </c>
      <c r="P4554" t="s">
        <v>3003</v>
      </c>
      <c r="Q4554">
        <v>1</v>
      </c>
      <c r="R4554">
        <v>137</v>
      </c>
      <c r="S4554">
        <v>-41</v>
      </c>
      <c r="T4554">
        <v>5</v>
      </c>
      <c r="U4554" t="b">
        <v>0</v>
      </c>
    </row>
    <row r="4555" spans="1:21" x14ac:dyDescent="0.25">
      <c r="A4555" t="s">
        <v>5977</v>
      </c>
      <c r="B4555" t="s">
        <v>5967</v>
      </c>
      <c r="C4555">
        <v>13</v>
      </c>
      <c r="D4555">
        <v>6</v>
      </c>
      <c r="E4555">
        <v>13</v>
      </c>
      <c r="F4555" s="1">
        <v>41438</v>
      </c>
      <c r="G4555" t="s">
        <v>107</v>
      </c>
      <c r="H4555" t="s">
        <v>293</v>
      </c>
      <c r="I4555" t="s">
        <v>1319</v>
      </c>
      <c r="J4555" t="s">
        <v>2618</v>
      </c>
      <c r="K4555" t="s">
        <v>36</v>
      </c>
      <c r="L4555" t="s">
        <v>37</v>
      </c>
      <c r="M4555" t="s">
        <v>38</v>
      </c>
      <c r="N4555" t="s">
        <v>28</v>
      </c>
      <c r="O4555" t="s">
        <v>48</v>
      </c>
      <c r="P4555" t="s">
        <v>1156</v>
      </c>
      <c r="Q4555">
        <v>1</v>
      </c>
      <c r="R4555">
        <v>11</v>
      </c>
      <c r="S4555">
        <v>-6</v>
      </c>
      <c r="T4555">
        <v>2</v>
      </c>
      <c r="U4555" t="b">
        <v>1</v>
      </c>
    </row>
    <row r="4556" spans="1:21" x14ac:dyDescent="0.25">
      <c r="A4556" t="s">
        <v>5977</v>
      </c>
      <c r="B4556" t="s">
        <v>5967</v>
      </c>
      <c r="C4556">
        <v>13</v>
      </c>
      <c r="D4556">
        <v>6</v>
      </c>
      <c r="E4556">
        <v>13</v>
      </c>
      <c r="F4556" s="1">
        <v>41438</v>
      </c>
      <c r="G4556" t="s">
        <v>107</v>
      </c>
      <c r="H4556" t="s">
        <v>293</v>
      </c>
      <c r="I4556" t="s">
        <v>1319</v>
      </c>
      <c r="J4556" t="s">
        <v>2618</v>
      </c>
      <c r="K4556" t="s">
        <v>36</v>
      </c>
      <c r="L4556" t="s">
        <v>37</v>
      </c>
      <c r="M4556" t="s">
        <v>38</v>
      </c>
      <c r="N4556" t="s">
        <v>28</v>
      </c>
      <c r="O4556" t="s">
        <v>39</v>
      </c>
      <c r="P4556" t="s">
        <v>1113</v>
      </c>
      <c r="Q4556">
        <v>1</v>
      </c>
      <c r="R4556">
        <v>12</v>
      </c>
      <c r="S4556">
        <v>-11</v>
      </c>
      <c r="T4556">
        <v>2</v>
      </c>
      <c r="U4556" t="b">
        <v>1</v>
      </c>
    </row>
    <row r="4557" spans="1:21" x14ac:dyDescent="0.25">
      <c r="A4557" t="s">
        <v>5977</v>
      </c>
      <c r="B4557" t="s">
        <v>5967</v>
      </c>
      <c r="C4557">
        <v>13</v>
      </c>
      <c r="D4557">
        <v>6</v>
      </c>
      <c r="E4557">
        <v>13</v>
      </c>
      <c r="F4557" s="1">
        <v>41438</v>
      </c>
      <c r="G4557" t="s">
        <v>107</v>
      </c>
      <c r="H4557" t="s">
        <v>293</v>
      </c>
      <c r="I4557" t="s">
        <v>1319</v>
      </c>
      <c r="J4557" t="s">
        <v>2618</v>
      </c>
      <c r="K4557" t="s">
        <v>36</v>
      </c>
      <c r="L4557" t="s">
        <v>37</v>
      </c>
      <c r="M4557" t="s">
        <v>38</v>
      </c>
      <c r="N4557" t="s">
        <v>56</v>
      </c>
      <c r="O4557" t="s">
        <v>81</v>
      </c>
      <c r="P4557" t="s">
        <v>5979</v>
      </c>
      <c r="Q4557">
        <v>1</v>
      </c>
      <c r="R4557">
        <v>72</v>
      </c>
      <c r="S4557">
        <v>-58</v>
      </c>
      <c r="T4557">
        <v>2</v>
      </c>
      <c r="U4557" t="b">
        <v>1</v>
      </c>
    </row>
    <row r="4558" spans="1:21" x14ac:dyDescent="0.25">
      <c r="A4558" t="s">
        <v>5980</v>
      </c>
      <c r="B4558" t="s">
        <v>5967</v>
      </c>
      <c r="C4558">
        <v>13</v>
      </c>
      <c r="D4558">
        <v>6</v>
      </c>
      <c r="E4558">
        <v>13</v>
      </c>
      <c r="F4558" s="1">
        <v>41438</v>
      </c>
      <c r="G4558" t="s">
        <v>2503</v>
      </c>
      <c r="H4558" t="s">
        <v>33</v>
      </c>
      <c r="I4558" t="s">
        <v>1170</v>
      </c>
      <c r="J4558" t="s">
        <v>1326</v>
      </c>
      <c r="K4558" t="s">
        <v>36</v>
      </c>
      <c r="L4558" t="s">
        <v>70</v>
      </c>
      <c r="M4558" t="s">
        <v>38</v>
      </c>
      <c r="N4558" t="s">
        <v>28</v>
      </c>
      <c r="O4558" t="s">
        <v>90</v>
      </c>
      <c r="P4558" t="s">
        <v>3098</v>
      </c>
      <c r="Q4558">
        <v>0</v>
      </c>
      <c r="R4558">
        <v>165</v>
      </c>
      <c r="S4558">
        <v>57</v>
      </c>
      <c r="T4558">
        <v>5</v>
      </c>
      <c r="U4558" t="b">
        <v>1</v>
      </c>
    </row>
    <row r="4559" spans="1:21" x14ac:dyDescent="0.25">
      <c r="A4559" t="s">
        <v>5980</v>
      </c>
      <c r="B4559" t="s">
        <v>5967</v>
      </c>
      <c r="C4559">
        <v>13</v>
      </c>
      <c r="D4559">
        <v>6</v>
      </c>
      <c r="E4559">
        <v>13</v>
      </c>
      <c r="F4559" s="1">
        <v>41438</v>
      </c>
      <c r="G4559" t="s">
        <v>2503</v>
      </c>
      <c r="H4559" t="s">
        <v>33</v>
      </c>
      <c r="I4559" t="s">
        <v>1170</v>
      </c>
      <c r="J4559" t="s">
        <v>1326</v>
      </c>
      <c r="K4559" t="s">
        <v>36</v>
      </c>
      <c r="L4559" t="s">
        <v>70</v>
      </c>
      <c r="M4559" t="s">
        <v>38</v>
      </c>
      <c r="N4559" t="s">
        <v>28</v>
      </c>
      <c r="O4559" t="s">
        <v>39</v>
      </c>
      <c r="P4559" t="s">
        <v>100</v>
      </c>
      <c r="Q4559">
        <v>0</v>
      </c>
      <c r="R4559">
        <v>49</v>
      </c>
      <c r="S4559">
        <v>5</v>
      </c>
      <c r="T4559">
        <v>1</v>
      </c>
      <c r="U4559" t="b">
        <v>0</v>
      </c>
    </row>
    <row r="4560" spans="1:21" x14ac:dyDescent="0.25">
      <c r="A4560" t="s">
        <v>5980</v>
      </c>
      <c r="B4560" t="s">
        <v>5967</v>
      </c>
      <c r="C4560">
        <v>13</v>
      </c>
      <c r="D4560">
        <v>6</v>
      </c>
      <c r="E4560">
        <v>13</v>
      </c>
      <c r="F4560" s="1">
        <v>41438</v>
      </c>
      <c r="G4560" t="s">
        <v>2503</v>
      </c>
      <c r="H4560" t="s">
        <v>33</v>
      </c>
      <c r="I4560" t="s">
        <v>1170</v>
      </c>
      <c r="J4560" t="s">
        <v>1326</v>
      </c>
      <c r="K4560" t="s">
        <v>36</v>
      </c>
      <c r="L4560" t="s">
        <v>70</v>
      </c>
      <c r="M4560" t="s">
        <v>38</v>
      </c>
      <c r="N4560" t="s">
        <v>28</v>
      </c>
      <c r="O4560" t="s">
        <v>151</v>
      </c>
      <c r="P4560" t="s">
        <v>1933</v>
      </c>
      <c r="Q4560">
        <v>0</v>
      </c>
      <c r="R4560">
        <v>31</v>
      </c>
      <c r="S4560">
        <v>13</v>
      </c>
      <c r="T4560">
        <v>3</v>
      </c>
      <c r="U4560" t="b">
        <v>0</v>
      </c>
    </row>
    <row r="4561" spans="1:21" x14ac:dyDescent="0.25">
      <c r="A4561" t="s">
        <v>5980</v>
      </c>
      <c r="B4561" t="s">
        <v>5967</v>
      </c>
      <c r="C4561">
        <v>13</v>
      </c>
      <c r="D4561">
        <v>6</v>
      </c>
      <c r="E4561">
        <v>13</v>
      </c>
      <c r="F4561" s="1">
        <v>41438</v>
      </c>
      <c r="G4561" t="s">
        <v>2503</v>
      </c>
      <c r="H4561" t="s">
        <v>33</v>
      </c>
      <c r="I4561" t="s">
        <v>1170</v>
      </c>
      <c r="J4561" t="s">
        <v>1326</v>
      </c>
      <c r="K4561" t="s">
        <v>36</v>
      </c>
      <c r="L4561" t="s">
        <v>70</v>
      </c>
      <c r="M4561" t="s">
        <v>38</v>
      </c>
      <c r="N4561" t="s">
        <v>28</v>
      </c>
      <c r="O4561" t="s">
        <v>183</v>
      </c>
      <c r="P4561" t="s">
        <v>5981</v>
      </c>
      <c r="Q4561">
        <v>0</v>
      </c>
      <c r="R4561">
        <v>41</v>
      </c>
      <c r="S4561">
        <v>10</v>
      </c>
      <c r="T4561">
        <v>4</v>
      </c>
      <c r="U4561" t="b">
        <v>0</v>
      </c>
    </row>
    <row r="4562" spans="1:21" x14ac:dyDescent="0.25">
      <c r="A4562" t="s">
        <v>5982</v>
      </c>
      <c r="B4562" t="s">
        <v>5983</v>
      </c>
      <c r="C4562">
        <v>13</v>
      </c>
      <c r="D4562">
        <v>6</v>
      </c>
      <c r="E4562">
        <v>14</v>
      </c>
      <c r="F4562" s="1">
        <v>41803</v>
      </c>
      <c r="G4562" t="s">
        <v>1674</v>
      </c>
      <c r="H4562" t="s">
        <v>61</v>
      </c>
      <c r="I4562" t="s">
        <v>450</v>
      </c>
      <c r="J4562" t="s">
        <v>2532</v>
      </c>
      <c r="K4562" t="s">
        <v>36</v>
      </c>
      <c r="L4562" t="s">
        <v>70</v>
      </c>
      <c r="M4562" t="s">
        <v>27</v>
      </c>
      <c r="N4562" t="s">
        <v>28</v>
      </c>
      <c r="O4562" t="s">
        <v>227</v>
      </c>
      <c r="P4562" t="s">
        <v>538</v>
      </c>
      <c r="Q4562">
        <v>0</v>
      </c>
      <c r="R4562">
        <v>43</v>
      </c>
      <c r="S4562">
        <v>17</v>
      </c>
      <c r="T4562">
        <v>4</v>
      </c>
      <c r="U4562" t="b">
        <v>0</v>
      </c>
    </row>
    <row r="4563" spans="1:21" x14ac:dyDescent="0.25">
      <c r="A4563" t="s">
        <v>5984</v>
      </c>
      <c r="B4563" t="s">
        <v>5983</v>
      </c>
      <c r="C4563">
        <v>13</v>
      </c>
      <c r="D4563">
        <v>6</v>
      </c>
      <c r="E4563">
        <v>14</v>
      </c>
      <c r="F4563" s="1">
        <v>41803</v>
      </c>
      <c r="G4563" t="s">
        <v>1743</v>
      </c>
      <c r="H4563" t="s">
        <v>23</v>
      </c>
      <c r="I4563" t="s">
        <v>24</v>
      </c>
      <c r="J4563" t="s">
        <v>24</v>
      </c>
      <c r="K4563" t="s">
        <v>25</v>
      </c>
      <c r="L4563" t="s">
        <v>37</v>
      </c>
      <c r="M4563" t="s">
        <v>38</v>
      </c>
      <c r="N4563" t="s">
        <v>71</v>
      </c>
      <c r="O4563" t="s">
        <v>295</v>
      </c>
      <c r="P4563" t="s">
        <v>5985</v>
      </c>
      <c r="Q4563">
        <v>1</v>
      </c>
      <c r="R4563">
        <v>131</v>
      </c>
      <c r="S4563">
        <v>-154</v>
      </c>
      <c r="T4563">
        <v>8</v>
      </c>
      <c r="U4563" t="b">
        <v>1</v>
      </c>
    </row>
    <row r="4564" spans="1:21" x14ac:dyDescent="0.25">
      <c r="A4564" t="s">
        <v>5986</v>
      </c>
      <c r="B4564" t="s">
        <v>5983</v>
      </c>
      <c r="C4564">
        <v>13</v>
      </c>
      <c r="D4564">
        <v>6</v>
      </c>
      <c r="E4564">
        <v>14</v>
      </c>
      <c r="F4564" s="1">
        <v>41803</v>
      </c>
      <c r="G4564" t="s">
        <v>4281</v>
      </c>
      <c r="H4564" t="s">
        <v>61</v>
      </c>
      <c r="I4564" t="s">
        <v>450</v>
      </c>
      <c r="J4564" t="s">
        <v>661</v>
      </c>
      <c r="K4564" t="s">
        <v>36</v>
      </c>
      <c r="L4564" t="s">
        <v>37</v>
      </c>
      <c r="M4564" t="s">
        <v>38</v>
      </c>
      <c r="N4564" t="s">
        <v>28</v>
      </c>
      <c r="O4564" t="s">
        <v>48</v>
      </c>
      <c r="P4564" t="s">
        <v>601</v>
      </c>
      <c r="Q4564">
        <v>0</v>
      </c>
      <c r="R4564">
        <v>54</v>
      </c>
      <c r="S4564">
        <v>4</v>
      </c>
      <c r="T4564">
        <v>3</v>
      </c>
      <c r="U4564" t="b">
        <v>0</v>
      </c>
    </row>
    <row r="4565" spans="1:21" x14ac:dyDescent="0.25">
      <c r="A4565" t="s">
        <v>5984</v>
      </c>
      <c r="B4565" t="s">
        <v>5983</v>
      </c>
      <c r="C4565">
        <v>13</v>
      </c>
      <c r="D4565">
        <v>6</v>
      </c>
      <c r="E4565">
        <v>14</v>
      </c>
      <c r="F4565" s="1">
        <v>41803</v>
      </c>
      <c r="G4565" t="s">
        <v>1743</v>
      </c>
      <c r="H4565" t="s">
        <v>23</v>
      </c>
      <c r="I4565" t="s">
        <v>24</v>
      </c>
      <c r="J4565" t="s">
        <v>24</v>
      </c>
      <c r="K4565" t="s">
        <v>25</v>
      </c>
      <c r="L4565" t="s">
        <v>37</v>
      </c>
      <c r="M4565" t="s">
        <v>38</v>
      </c>
      <c r="N4565" t="s">
        <v>28</v>
      </c>
      <c r="O4565" t="s">
        <v>48</v>
      </c>
      <c r="P4565" t="s">
        <v>1306</v>
      </c>
      <c r="Q4565">
        <v>1</v>
      </c>
      <c r="R4565">
        <v>16</v>
      </c>
      <c r="S4565">
        <v>-5</v>
      </c>
      <c r="T4565">
        <v>2</v>
      </c>
      <c r="U4565" t="b">
        <v>0</v>
      </c>
    </row>
    <row r="4566" spans="1:21" x14ac:dyDescent="0.25">
      <c r="A4566" t="s">
        <v>5984</v>
      </c>
      <c r="B4566" t="s">
        <v>5983</v>
      </c>
      <c r="C4566">
        <v>13</v>
      </c>
      <c r="D4566">
        <v>6</v>
      </c>
      <c r="E4566">
        <v>14</v>
      </c>
      <c r="F4566" s="1">
        <v>41803</v>
      </c>
      <c r="G4566" t="s">
        <v>1743</v>
      </c>
      <c r="H4566" t="s">
        <v>23</v>
      </c>
      <c r="I4566" t="s">
        <v>24</v>
      </c>
      <c r="J4566" t="s">
        <v>24</v>
      </c>
      <c r="K4566" t="s">
        <v>25</v>
      </c>
      <c r="L4566" t="s">
        <v>37</v>
      </c>
      <c r="M4566" t="s">
        <v>38</v>
      </c>
      <c r="N4566" t="s">
        <v>28</v>
      </c>
      <c r="O4566" t="s">
        <v>48</v>
      </c>
      <c r="P4566" t="s">
        <v>53</v>
      </c>
      <c r="Q4566">
        <v>1</v>
      </c>
      <c r="R4566">
        <v>43</v>
      </c>
      <c r="S4566">
        <v>-43</v>
      </c>
      <c r="T4566">
        <v>7</v>
      </c>
      <c r="U4566" t="b">
        <v>1</v>
      </c>
    </row>
    <row r="4567" spans="1:21" x14ac:dyDescent="0.25">
      <c r="A4567" t="s">
        <v>5987</v>
      </c>
      <c r="B4567" t="s">
        <v>5983</v>
      </c>
      <c r="C4567">
        <v>13</v>
      </c>
      <c r="D4567">
        <v>6</v>
      </c>
      <c r="E4567">
        <v>14</v>
      </c>
      <c r="F4567" s="1">
        <v>41803</v>
      </c>
      <c r="G4567" t="s">
        <v>4070</v>
      </c>
      <c r="H4567" t="s">
        <v>61</v>
      </c>
      <c r="I4567" t="s">
        <v>108</v>
      </c>
      <c r="J4567" t="s">
        <v>226</v>
      </c>
      <c r="K4567" t="s">
        <v>36</v>
      </c>
      <c r="L4567" t="s">
        <v>70</v>
      </c>
      <c r="M4567" t="s">
        <v>38</v>
      </c>
      <c r="N4567" t="s">
        <v>56</v>
      </c>
      <c r="O4567" t="s">
        <v>81</v>
      </c>
      <c r="P4567" t="s">
        <v>5700</v>
      </c>
      <c r="Q4567">
        <v>0</v>
      </c>
      <c r="R4567">
        <v>170</v>
      </c>
      <c r="S4567">
        <v>73</v>
      </c>
      <c r="T4567">
        <v>2</v>
      </c>
      <c r="U4567" t="b">
        <v>1</v>
      </c>
    </row>
    <row r="4568" spans="1:21" x14ac:dyDescent="0.25">
      <c r="A4568" t="s">
        <v>5988</v>
      </c>
      <c r="B4568" t="s">
        <v>5989</v>
      </c>
      <c r="C4568">
        <v>14</v>
      </c>
      <c r="D4568">
        <v>6</v>
      </c>
      <c r="E4568">
        <v>11</v>
      </c>
      <c r="F4568" s="1">
        <v>40708</v>
      </c>
      <c r="G4568" t="s">
        <v>1693</v>
      </c>
      <c r="H4568" t="s">
        <v>33</v>
      </c>
      <c r="I4568" t="s">
        <v>266</v>
      </c>
      <c r="J4568" t="s">
        <v>5990</v>
      </c>
      <c r="K4568" t="s">
        <v>36</v>
      </c>
      <c r="L4568" t="s">
        <v>37</v>
      </c>
      <c r="M4568" t="s">
        <v>27</v>
      </c>
      <c r="N4568" t="s">
        <v>28</v>
      </c>
      <c r="O4568" t="s">
        <v>48</v>
      </c>
      <c r="P4568" t="s">
        <v>533</v>
      </c>
      <c r="Q4568">
        <v>0</v>
      </c>
      <c r="R4568">
        <v>220</v>
      </c>
      <c r="S4568">
        <v>39</v>
      </c>
      <c r="T4568">
        <v>4</v>
      </c>
      <c r="U4568" t="b">
        <v>0</v>
      </c>
    </row>
    <row r="4569" spans="1:21" x14ac:dyDescent="0.25">
      <c r="A4569" t="s">
        <v>5988</v>
      </c>
      <c r="B4569" t="s">
        <v>5989</v>
      </c>
      <c r="C4569">
        <v>14</v>
      </c>
      <c r="D4569">
        <v>6</v>
      </c>
      <c r="E4569">
        <v>11</v>
      </c>
      <c r="F4569" s="1">
        <v>40708</v>
      </c>
      <c r="G4569" t="s">
        <v>1693</v>
      </c>
      <c r="H4569" t="s">
        <v>33</v>
      </c>
      <c r="I4569" t="s">
        <v>266</v>
      </c>
      <c r="J4569" t="s">
        <v>5990</v>
      </c>
      <c r="K4569" t="s">
        <v>36</v>
      </c>
      <c r="L4569" t="s">
        <v>37</v>
      </c>
      <c r="M4569" t="s">
        <v>27</v>
      </c>
      <c r="N4569" t="s">
        <v>28</v>
      </c>
      <c r="O4569" t="s">
        <v>48</v>
      </c>
      <c r="P4569" t="s">
        <v>191</v>
      </c>
      <c r="Q4569">
        <v>0</v>
      </c>
      <c r="R4569">
        <v>58</v>
      </c>
      <c r="S4569">
        <v>8</v>
      </c>
      <c r="T4569">
        <v>2</v>
      </c>
      <c r="U4569" t="b">
        <v>1</v>
      </c>
    </row>
    <row r="4570" spans="1:21" x14ac:dyDescent="0.25">
      <c r="A4570" t="s">
        <v>5988</v>
      </c>
      <c r="B4570" t="s">
        <v>5989</v>
      </c>
      <c r="C4570">
        <v>14</v>
      </c>
      <c r="D4570">
        <v>6</v>
      </c>
      <c r="E4570">
        <v>11</v>
      </c>
      <c r="F4570" s="1">
        <v>40708</v>
      </c>
      <c r="G4570" t="s">
        <v>1693</v>
      </c>
      <c r="H4570" t="s">
        <v>33</v>
      </c>
      <c r="I4570" t="s">
        <v>266</v>
      </c>
      <c r="J4570" t="s">
        <v>5990</v>
      </c>
      <c r="K4570" t="s">
        <v>36</v>
      </c>
      <c r="L4570" t="s">
        <v>37</v>
      </c>
      <c r="M4570" t="s">
        <v>27</v>
      </c>
      <c r="N4570" t="s">
        <v>28</v>
      </c>
      <c r="O4570" t="s">
        <v>54</v>
      </c>
      <c r="P4570" t="s">
        <v>2366</v>
      </c>
      <c r="Q4570">
        <v>0</v>
      </c>
      <c r="R4570">
        <v>37</v>
      </c>
      <c r="S4570">
        <v>6</v>
      </c>
      <c r="T4570">
        <v>4</v>
      </c>
      <c r="U4570" t="b">
        <v>1</v>
      </c>
    </row>
    <row r="4571" spans="1:21" x14ac:dyDescent="0.25">
      <c r="A4571" t="s">
        <v>5991</v>
      </c>
      <c r="B4571" t="s">
        <v>5989</v>
      </c>
      <c r="C4571">
        <v>14</v>
      </c>
      <c r="D4571">
        <v>6</v>
      </c>
      <c r="E4571">
        <v>11</v>
      </c>
      <c r="F4571" s="1">
        <v>40708</v>
      </c>
      <c r="G4571" t="s">
        <v>22</v>
      </c>
      <c r="H4571" t="s">
        <v>67</v>
      </c>
      <c r="I4571" t="s">
        <v>68</v>
      </c>
      <c r="J4571" t="s">
        <v>255</v>
      </c>
      <c r="K4571" t="s">
        <v>25</v>
      </c>
      <c r="L4571" t="s">
        <v>26</v>
      </c>
      <c r="M4571" t="s">
        <v>38</v>
      </c>
      <c r="N4571" t="s">
        <v>28</v>
      </c>
      <c r="O4571" t="s">
        <v>54</v>
      </c>
      <c r="P4571" t="s">
        <v>1086</v>
      </c>
      <c r="Q4571">
        <v>0</v>
      </c>
      <c r="R4571">
        <v>241</v>
      </c>
      <c r="S4571">
        <v>24</v>
      </c>
      <c r="T4571">
        <v>2</v>
      </c>
      <c r="U4571" t="b">
        <v>1</v>
      </c>
    </row>
    <row r="4572" spans="1:21" x14ac:dyDescent="0.25">
      <c r="A4572" t="s">
        <v>5992</v>
      </c>
      <c r="B4572" t="s">
        <v>5989</v>
      </c>
      <c r="C4572">
        <v>14</v>
      </c>
      <c r="D4572">
        <v>6</v>
      </c>
      <c r="E4572">
        <v>11</v>
      </c>
      <c r="F4572" s="1">
        <v>40708</v>
      </c>
      <c r="G4572" t="s">
        <v>200</v>
      </c>
      <c r="H4572" t="s">
        <v>67</v>
      </c>
      <c r="I4572" t="s">
        <v>68</v>
      </c>
      <c r="J4572" t="s">
        <v>2270</v>
      </c>
      <c r="K4572" t="s">
        <v>25</v>
      </c>
      <c r="L4572" t="s">
        <v>37</v>
      </c>
      <c r="M4572" t="s">
        <v>38</v>
      </c>
      <c r="N4572" t="s">
        <v>56</v>
      </c>
      <c r="O4572" t="s">
        <v>104</v>
      </c>
      <c r="P4572" t="s">
        <v>1514</v>
      </c>
      <c r="Q4572">
        <v>0</v>
      </c>
      <c r="R4572">
        <v>636</v>
      </c>
      <c r="S4572">
        <v>273</v>
      </c>
      <c r="T4572">
        <v>1</v>
      </c>
      <c r="U4572" t="b">
        <v>1</v>
      </c>
    </row>
    <row r="4573" spans="1:21" x14ac:dyDescent="0.25">
      <c r="A4573" t="s">
        <v>5993</v>
      </c>
      <c r="B4573" t="s">
        <v>5994</v>
      </c>
      <c r="C4573">
        <v>14</v>
      </c>
      <c r="D4573">
        <v>6</v>
      </c>
      <c r="E4573">
        <v>12</v>
      </c>
      <c r="F4573" s="1">
        <v>41074</v>
      </c>
      <c r="G4573" t="s">
        <v>895</v>
      </c>
      <c r="H4573" t="s">
        <v>61</v>
      </c>
      <c r="I4573" t="s">
        <v>308</v>
      </c>
      <c r="J4573" t="s">
        <v>2666</v>
      </c>
      <c r="K4573" t="s">
        <v>36</v>
      </c>
      <c r="L4573" t="s">
        <v>37</v>
      </c>
      <c r="M4573" t="s">
        <v>38</v>
      </c>
      <c r="N4573" t="s">
        <v>28</v>
      </c>
      <c r="O4573" t="s">
        <v>54</v>
      </c>
      <c r="P4573" t="s">
        <v>3400</v>
      </c>
      <c r="Q4573">
        <v>0</v>
      </c>
      <c r="R4573">
        <v>39</v>
      </c>
      <c r="S4573">
        <v>7</v>
      </c>
      <c r="T4573">
        <v>4</v>
      </c>
      <c r="U4573" t="b">
        <v>0</v>
      </c>
    </row>
    <row r="4574" spans="1:21" x14ac:dyDescent="0.25">
      <c r="A4574" t="s">
        <v>5995</v>
      </c>
      <c r="B4574" t="s">
        <v>5994</v>
      </c>
      <c r="C4574">
        <v>14</v>
      </c>
      <c r="D4574">
        <v>6</v>
      </c>
      <c r="E4574">
        <v>12</v>
      </c>
      <c r="F4574" s="1">
        <v>41074</v>
      </c>
      <c r="G4574" t="s">
        <v>1832</v>
      </c>
      <c r="H4574" t="s">
        <v>61</v>
      </c>
      <c r="I4574" t="s">
        <v>108</v>
      </c>
      <c r="J4574" t="s">
        <v>3356</v>
      </c>
      <c r="K4574" t="s">
        <v>36</v>
      </c>
      <c r="L4574" t="s">
        <v>26</v>
      </c>
      <c r="M4574" t="s">
        <v>27</v>
      </c>
      <c r="N4574" t="s">
        <v>28</v>
      </c>
      <c r="O4574" t="s">
        <v>39</v>
      </c>
      <c r="P4574" t="s">
        <v>794</v>
      </c>
      <c r="Q4574">
        <v>0</v>
      </c>
      <c r="R4574">
        <v>92</v>
      </c>
      <c r="S4574">
        <v>6</v>
      </c>
      <c r="T4574">
        <v>7</v>
      </c>
      <c r="U4574" t="b">
        <v>1</v>
      </c>
    </row>
    <row r="4575" spans="1:21" x14ac:dyDescent="0.25">
      <c r="A4575" t="s">
        <v>5995</v>
      </c>
      <c r="B4575" t="s">
        <v>5994</v>
      </c>
      <c r="C4575">
        <v>14</v>
      </c>
      <c r="D4575">
        <v>6</v>
      </c>
      <c r="E4575">
        <v>12</v>
      </c>
      <c r="F4575" s="1">
        <v>41074</v>
      </c>
      <c r="G4575" t="s">
        <v>1832</v>
      </c>
      <c r="H4575" t="s">
        <v>61</v>
      </c>
      <c r="I4575" t="s">
        <v>108</v>
      </c>
      <c r="J4575" t="s">
        <v>3356</v>
      </c>
      <c r="K4575" t="s">
        <v>36</v>
      </c>
      <c r="L4575" t="s">
        <v>26</v>
      </c>
      <c r="M4575" t="s">
        <v>27</v>
      </c>
      <c r="N4575" t="s">
        <v>28</v>
      </c>
      <c r="O4575" t="s">
        <v>227</v>
      </c>
      <c r="P4575" t="s">
        <v>4150</v>
      </c>
      <c r="Q4575">
        <v>0</v>
      </c>
      <c r="R4575">
        <v>59</v>
      </c>
      <c r="S4575">
        <v>23</v>
      </c>
      <c r="T4575">
        <v>9</v>
      </c>
      <c r="U4575" t="b">
        <v>1</v>
      </c>
    </row>
    <row r="4576" spans="1:21" x14ac:dyDescent="0.25">
      <c r="A4576" t="s">
        <v>5995</v>
      </c>
      <c r="B4576" t="s">
        <v>5994</v>
      </c>
      <c r="C4576">
        <v>14</v>
      </c>
      <c r="D4576">
        <v>6</v>
      </c>
      <c r="E4576">
        <v>12</v>
      </c>
      <c r="F4576" s="1">
        <v>41074</v>
      </c>
      <c r="G4576" t="s">
        <v>1832</v>
      </c>
      <c r="H4576" t="s">
        <v>61</v>
      </c>
      <c r="I4576" t="s">
        <v>108</v>
      </c>
      <c r="J4576" t="s">
        <v>3356</v>
      </c>
      <c r="K4576" t="s">
        <v>36</v>
      </c>
      <c r="L4576" t="s">
        <v>26</v>
      </c>
      <c r="M4576" t="s">
        <v>27</v>
      </c>
      <c r="N4576" t="s">
        <v>28</v>
      </c>
      <c r="O4576" t="s">
        <v>54</v>
      </c>
      <c r="P4576" t="s">
        <v>487</v>
      </c>
      <c r="Q4576">
        <v>0</v>
      </c>
      <c r="R4576">
        <v>61</v>
      </c>
      <c r="S4576">
        <v>25</v>
      </c>
      <c r="T4576">
        <v>4</v>
      </c>
      <c r="U4576" t="b">
        <v>0</v>
      </c>
    </row>
    <row r="4577" spans="1:21" x14ac:dyDescent="0.25">
      <c r="A4577" t="s">
        <v>5995</v>
      </c>
      <c r="B4577" t="s">
        <v>5994</v>
      </c>
      <c r="C4577">
        <v>14</v>
      </c>
      <c r="D4577">
        <v>6</v>
      </c>
      <c r="E4577">
        <v>12</v>
      </c>
      <c r="F4577" s="1">
        <v>41074</v>
      </c>
      <c r="G4577" t="s">
        <v>1832</v>
      </c>
      <c r="H4577" t="s">
        <v>61</v>
      </c>
      <c r="I4577" t="s">
        <v>108</v>
      </c>
      <c r="J4577" t="s">
        <v>3356</v>
      </c>
      <c r="K4577" t="s">
        <v>36</v>
      </c>
      <c r="L4577" t="s">
        <v>26</v>
      </c>
      <c r="M4577" t="s">
        <v>27</v>
      </c>
      <c r="N4577" t="s">
        <v>28</v>
      </c>
      <c r="O4577" t="s">
        <v>54</v>
      </c>
      <c r="P4577" t="s">
        <v>2529</v>
      </c>
      <c r="Q4577">
        <v>0</v>
      </c>
      <c r="R4577">
        <v>130</v>
      </c>
      <c r="S4577">
        <v>52</v>
      </c>
      <c r="T4577">
        <v>3</v>
      </c>
      <c r="U4577" t="b">
        <v>1</v>
      </c>
    </row>
    <row r="4578" spans="1:21" x14ac:dyDescent="0.25">
      <c r="A4578" t="s">
        <v>5995</v>
      </c>
      <c r="B4578" t="s">
        <v>5994</v>
      </c>
      <c r="C4578">
        <v>14</v>
      </c>
      <c r="D4578">
        <v>6</v>
      </c>
      <c r="E4578">
        <v>12</v>
      </c>
      <c r="F4578" s="1">
        <v>41074</v>
      </c>
      <c r="G4578" t="s">
        <v>1832</v>
      </c>
      <c r="H4578" t="s">
        <v>61</v>
      </c>
      <c r="I4578" t="s">
        <v>108</v>
      </c>
      <c r="J4578" t="s">
        <v>3356</v>
      </c>
      <c r="K4578" t="s">
        <v>36</v>
      </c>
      <c r="L4578" t="s">
        <v>26</v>
      </c>
      <c r="M4578" t="s">
        <v>27</v>
      </c>
      <c r="N4578" t="s">
        <v>28</v>
      </c>
      <c r="O4578" t="s">
        <v>183</v>
      </c>
      <c r="P4578" t="s">
        <v>243</v>
      </c>
      <c r="Q4578">
        <v>0</v>
      </c>
      <c r="R4578">
        <v>113</v>
      </c>
      <c r="S4578">
        <v>54</v>
      </c>
      <c r="T4578">
        <v>3</v>
      </c>
      <c r="U4578" t="b">
        <v>1</v>
      </c>
    </row>
    <row r="4579" spans="1:21" x14ac:dyDescent="0.25">
      <c r="A4579" t="s">
        <v>5995</v>
      </c>
      <c r="B4579" t="s">
        <v>5994</v>
      </c>
      <c r="C4579">
        <v>14</v>
      </c>
      <c r="D4579">
        <v>6</v>
      </c>
      <c r="E4579">
        <v>12</v>
      </c>
      <c r="F4579" s="1">
        <v>41074</v>
      </c>
      <c r="G4579" t="s">
        <v>1832</v>
      </c>
      <c r="H4579" t="s">
        <v>61</v>
      </c>
      <c r="I4579" t="s">
        <v>108</v>
      </c>
      <c r="J4579" t="s">
        <v>3356</v>
      </c>
      <c r="K4579" t="s">
        <v>36</v>
      </c>
      <c r="L4579" t="s">
        <v>26</v>
      </c>
      <c r="M4579" t="s">
        <v>27</v>
      </c>
      <c r="N4579" t="s">
        <v>56</v>
      </c>
      <c r="O4579" t="s">
        <v>81</v>
      </c>
      <c r="P4579" t="s">
        <v>261</v>
      </c>
      <c r="Q4579">
        <v>0</v>
      </c>
      <c r="R4579">
        <v>397</v>
      </c>
      <c r="S4579">
        <v>163</v>
      </c>
      <c r="T4579">
        <v>9</v>
      </c>
      <c r="U4579" t="b">
        <v>1</v>
      </c>
    </row>
    <row r="4580" spans="1:21" x14ac:dyDescent="0.25">
      <c r="A4580" t="s">
        <v>5996</v>
      </c>
      <c r="B4580" t="s">
        <v>5997</v>
      </c>
      <c r="C4580">
        <v>14</v>
      </c>
      <c r="D4580">
        <v>6</v>
      </c>
      <c r="E4580">
        <v>13</v>
      </c>
      <c r="F4580" s="1">
        <v>41439</v>
      </c>
      <c r="G4580" t="s">
        <v>1781</v>
      </c>
      <c r="H4580" t="s">
        <v>33</v>
      </c>
      <c r="I4580" t="s">
        <v>372</v>
      </c>
      <c r="J4580" t="s">
        <v>959</v>
      </c>
      <c r="K4580" t="s">
        <v>36</v>
      </c>
      <c r="L4580" t="s">
        <v>37</v>
      </c>
      <c r="M4580" t="s">
        <v>38</v>
      </c>
      <c r="N4580" t="s">
        <v>28</v>
      </c>
      <c r="O4580" t="s">
        <v>48</v>
      </c>
      <c r="P4580" t="s">
        <v>397</v>
      </c>
      <c r="Q4580">
        <v>0</v>
      </c>
      <c r="R4580">
        <v>76</v>
      </c>
      <c r="S4580">
        <v>21</v>
      </c>
      <c r="T4580">
        <v>3</v>
      </c>
      <c r="U4580" t="b">
        <v>0</v>
      </c>
    </row>
    <row r="4581" spans="1:21" x14ac:dyDescent="0.25">
      <c r="A4581" t="s">
        <v>5996</v>
      </c>
      <c r="B4581" t="s">
        <v>5997</v>
      </c>
      <c r="C4581">
        <v>14</v>
      </c>
      <c r="D4581">
        <v>6</v>
      </c>
      <c r="E4581">
        <v>13</v>
      </c>
      <c r="F4581" s="1">
        <v>41439</v>
      </c>
      <c r="G4581" t="s">
        <v>1781</v>
      </c>
      <c r="H4581" t="s">
        <v>33</v>
      </c>
      <c r="I4581" t="s">
        <v>372</v>
      </c>
      <c r="J4581" t="s">
        <v>959</v>
      </c>
      <c r="K4581" t="s">
        <v>36</v>
      </c>
      <c r="L4581" t="s">
        <v>37</v>
      </c>
      <c r="M4581" t="s">
        <v>38</v>
      </c>
      <c r="N4581" t="s">
        <v>56</v>
      </c>
      <c r="O4581" t="s">
        <v>81</v>
      </c>
      <c r="P4581" t="s">
        <v>4301</v>
      </c>
      <c r="Q4581">
        <v>0</v>
      </c>
      <c r="R4581">
        <v>347</v>
      </c>
      <c r="S4581">
        <v>59</v>
      </c>
      <c r="T4581">
        <v>9</v>
      </c>
      <c r="U4581" t="b">
        <v>0</v>
      </c>
    </row>
    <row r="4582" spans="1:21" x14ac:dyDescent="0.25">
      <c r="A4582" t="s">
        <v>5998</v>
      </c>
      <c r="B4582" t="s">
        <v>5997</v>
      </c>
      <c r="C4582">
        <v>14</v>
      </c>
      <c r="D4582">
        <v>6</v>
      </c>
      <c r="E4582">
        <v>13</v>
      </c>
      <c r="F4582" s="1">
        <v>41439</v>
      </c>
      <c r="G4582" t="s">
        <v>1899</v>
      </c>
      <c r="H4582" t="s">
        <v>120</v>
      </c>
      <c r="I4582" t="s">
        <v>778</v>
      </c>
      <c r="J4582" t="s">
        <v>778</v>
      </c>
      <c r="K4582" t="s">
        <v>47</v>
      </c>
      <c r="L4582" t="s">
        <v>26</v>
      </c>
      <c r="M4582" t="s">
        <v>38</v>
      </c>
      <c r="N4582" t="s">
        <v>28</v>
      </c>
      <c r="O4582" t="s">
        <v>39</v>
      </c>
      <c r="P4582" t="s">
        <v>1655</v>
      </c>
      <c r="Q4582">
        <v>0</v>
      </c>
      <c r="R4582">
        <v>44</v>
      </c>
      <c r="S4582">
        <v>20</v>
      </c>
      <c r="T4582">
        <v>3</v>
      </c>
      <c r="U4582" t="b">
        <v>1</v>
      </c>
    </row>
    <row r="4583" spans="1:21" x14ac:dyDescent="0.25">
      <c r="A4583" t="s">
        <v>5998</v>
      </c>
      <c r="B4583" t="s">
        <v>5997</v>
      </c>
      <c r="C4583">
        <v>14</v>
      </c>
      <c r="D4583">
        <v>6</v>
      </c>
      <c r="E4583">
        <v>13</v>
      </c>
      <c r="F4583" s="1">
        <v>41439</v>
      </c>
      <c r="G4583" t="s">
        <v>1899</v>
      </c>
      <c r="H4583" t="s">
        <v>120</v>
      </c>
      <c r="I4583" t="s">
        <v>778</v>
      </c>
      <c r="J4583" t="s">
        <v>778</v>
      </c>
      <c r="K4583" t="s">
        <v>47</v>
      </c>
      <c r="L4583" t="s">
        <v>26</v>
      </c>
      <c r="M4583" t="s">
        <v>38</v>
      </c>
      <c r="N4583" t="s">
        <v>28</v>
      </c>
      <c r="O4583" t="s">
        <v>39</v>
      </c>
      <c r="P4583" t="s">
        <v>129</v>
      </c>
      <c r="Q4583">
        <v>0</v>
      </c>
      <c r="R4583">
        <v>84</v>
      </c>
      <c r="S4583">
        <v>28</v>
      </c>
      <c r="T4583">
        <v>3</v>
      </c>
      <c r="U4583" t="b">
        <v>1</v>
      </c>
    </row>
    <row r="4584" spans="1:21" x14ac:dyDescent="0.25">
      <c r="A4584" t="s">
        <v>5998</v>
      </c>
      <c r="B4584" t="s">
        <v>5997</v>
      </c>
      <c r="C4584">
        <v>14</v>
      </c>
      <c r="D4584">
        <v>6</v>
      </c>
      <c r="E4584">
        <v>13</v>
      </c>
      <c r="F4584" s="1">
        <v>41439</v>
      </c>
      <c r="G4584" t="s">
        <v>1899</v>
      </c>
      <c r="H4584" t="s">
        <v>120</v>
      </c>
      <c r="I4584" t="s">
        <v>778</v>
      </c>
      <c r="J4584" t="s">
        <v>778</v>
      </c>
      <c r="K4584" t="s">
        <v>47</v>
      </c>
      <c r="L4584" t="s">
        <v>26</v>
      </c>
      <c r="M4584" t="s">
        <v>38</v>
      </c>
      <c r="N4584" t="s">
        <v>28</v>
      </c>
      <c r="O4584" t="s">
        <v>39</v>
      </c>
      <c r="P4584" t="s">
        <v>129</v>
      </c>
      <c r="Q4584">
        <v>0</v>
      </c>
      <c r="R4584">
        <v>84</v>
      </c>
      <c r="S4584">
        <v>28</v>
      </c>
      <c r="T4584">
        <v>3</v>
      </c>
      <c r="U4584" t="b">
        <v>1</v>
      </c>
    </row>
    <row r="4585" spans="1:21" x14ac:dyDescent="0.25">
      <c r="A4585" t="s">
        <v>5998</v>
      </c>
      <c r="B4585" t="s">
        <v>5997</v>
      </c>
      <c r="C4585">
        <v>14</v>
      </c>
      <c r="D4585">
        <v>6</v>
      </c>
      <c r="E4585">
        <v>13</v>
      </c>
      <c r="F4585" s="1">
        <v>41439</v>
      </c>
      <c r="G4585" t="s">
        <v>1899</v>
      </c>
      <c r="H4585" t="s">
        <v>120</v>
      </c>
      <c r="I4585" t="s">
        <v>778</v>
      </c>
      <c r="J4585" t="s">
        <v>778</v>
      </c>
      <c r="K4585" t="s">
        <v>47</v>
      </c>
      <c r="L4585" t="s">
        <v>26</v>
      </c>
      <c r="M4585" t="s">
        <v>38</v>
      </c>
      <c r="N4585" t="s">
        <v>56</v>
      </c>
      <c r="O4585" t="s">
        <v>81</v>
      </c>
      <c r="P4585" t="s">
        <v>4851</v>
      </c>
      <c r="Q4585">
        <v>0</v>
      </c>
      <c r="R4585">
        <v>2079</v>
      </c>
      <c r="S4585">
        <v>852</v>
      </c>
      <c r="T4585">
        <v>8</v>
      </c>
      <c r="U4585" t="b">
        <v>0</v>
      </c>
    </row>
    <row r="4586" spans="1:21" x14ac:dyDescent="0.25">
      <c r="A4586" t="s">
        <v>5998</v>
      </c>
      <c r="B4586" t="s">
        <v>5997</v>
      </c>
      <c r="C4586">
        <v>14</v>
      </c>
      <c r="D4586">
        <v>6</v>
      </c>
      <c r="E4586">
        <v>13</v>
      </c>
      <c r="F4586" s="1">
        <v>41439</v>
      </c>
      <c r="G4586" t="s">
        <v>1899</v>
      </c>
      <c r="H4586" t="s">
        <v>120</v>
      </c>
      <c r="I4586" t="s">
        <v>778</v>
      </c>
      <c r="J4586" t="s">
        <v>778</v>
      </c>
      <c r="K4586" t="s">
        <v>47</v>
      </c>
      <c r="L4586" t="s">
        <v>26</v>
      </c>
      <c r="M4586" t="s">
        <v>38</v>
      </c>
      <c r="N4586" t="s">
        <v>56</v>
      </c>
      <c r="O4586" t="s">
        <v>185</v>
      </c>
      <c r="P4586" t="s">
        <v>4787</v>
      </c>
      <c r="Q4586">
        <v>0</v>
      </c>
      <c r="R4586">
        <v>760</v>
      </c>
      <c r="S4586">
        <v>236</v>
      </c>
      <c r="T4586">
        <v>2</v>
      </c>
      <c r="U4586" t="b">
        <v>1</v>
      </c>
    </row>
    <row r="4587" spans="1:21" x14ac:dyDescent="0.25">
      <c r="A4587" t="s">
        <v>5999</v>
      </c>
      <c r="B4587" t="s">
        <v>5997</v>
      </c>
      <c r="C4587">
        <v>14</v>
      </c>
      <c r="D4587">
        <v>6</v>
      </c>
      <c r="E4587">
        <v>13</v>
      </c>
      <c r="F4587" s="1">
        <v>41439</v>
      </c>
      <c r="G4587" t="s">
        <v>2006</v>
      </c>
      <c r="H4587" t="s">
        <v>44</v>
      </c>
      <c r="I4587" t="s">
        <v>738</v>
      </c>
      <c r="J4587" t="s">
        <v>6000</v>
      </c>
      <c r="K4587" t="s">
        <v>47</v>
      </c>
      <c r="L4587" t="s">
        <v>26</v>
      </c>
      <c r="M4587" t="s">
        <v>27</v>
      </c>
      <c r="N4587" t="s">
        <v>28</v>
      </c>
      <c r="O4587" t="s">
        <v>48</v>
      </c>
      <c r="P4587" t="s">
        <v>158</v>
      </c>
      <c r="Q4587">
        <v>0</v>
      </c>
      <c r="R4587">
        <v>242</v>
      </c>
      <c r="S4587">
        <v>82</v>
      </c>
      <c r="T4587">
        <v>8</v>
      </c>
      <c r="U4587" t="b">
        <v>1</v>
      </c>
    </row>
    <row r="4588" spans="1:21" x14ac:dyDescent="0.25">
      <c r="A4588" t="s">
        <v>6001</v>
      </c>
      <c r="B4588" t="s">
        <v>5997</v>
      </c>
      <c r="C4588">
        <v>14</v>
      </c>
      <c r="D4588">
        <v>6</v>
      </c>
      <c r="E4588">
        <v>13</v>
      </c>
      <c r="F4588" s="1">
        <v>41439</v>
      </c>
      <c r="G4588" t="s">
        <v>275</v>
      </c>
      <c r="H4588" t="s">
        <v>61</v>
      </c>
      <c r="I4588" t="s">
        <v>1357</v>
      </c>
      <c r="J4588" t="s">
        <v>5790</v>
      </c>
      <c r="K4588" t="s">
        <v>36</v>
      </c>
      <c r="L4588" t="s">
        <v>37</v>
      </c>
      <c r="M4588" t="s">
        <v>38</v>
      </c>
      <c r="N4588" t="s">
        <v>71</v>
      </c>
      <c r="O4588" t="s">
        <v>74</v>
      </c>
      <c r="P4588" t="s">
        <v>1895</v>
      </c>
      <c r="Q4588">
        <v>0</v>
      </c>
      <c r="R4588">
        <v>1032</v>
      </c>
      <c r="S4588">
        <v>298</v>
      </c>
      <c r="T4588">
        <v>8</v>
      </c>
      <c r="U4588" t="b">
        <v>0</v>
      </c>
    </row>
    <row r="4589" spans="1:21" x14ac:dyDescent="0.25">
      <c r="A4589" t="s">
        <v>6001</v>
      </c>
      <c r="B4589" t="s">
        <v>5997</v>
      </c>
      <c r="C4589">
        <v>14</v>
      </c>
      <c r="D4589">
        <v>6</v>
      </c>
      <c r="E4589">
        <v>13</v>
      </c>
      <c r="F4589" s="1">
        <v>41439</v>
      </c>
      <c r="G4589" t="s">
        <v>275</v>
      </c>
      <c r="H4589" t="s">
        <v>61</v>
      </c>
      <c r="I4589" t="s">
        <v>1357</v>
      </c>
      <c r="J4589" t="s">
        <v>5790</v>
      </c>
      <c r="K4589" t="s">
        <v>36</v>
      </c>
      <c r="L4589" t="s">
        <v>37</v>
      </c>
      <c r="M4589" t="s">
        <v>38</v>
      </c>
      <c r="N4589" t="s">
        <v>71</v>
      </c>
      <c r="O4589" t="s">
        <v>295</v>
      </c>
      <c r="P4589" t="s">
        <v>5975</v>
      </c>
      <c r="Q4589">
        <v>0</v>
      </c>
      <c r="R4589">
        <v>151</v>
      </c>
      <c r="S4589">
        <v>47</v>
      </c>
      <c r="T4589">
        <v>3</v>
      </c>
      <c r="U4589" t="b">
        <v>1</v>
      </c>
    </row>
    <row r="4590" spans="1:21" x14ac:dyDescent="0.25">
      <c r="A4590" t="s">
        <v>6001</v>
      </c>
      <c r="B4590" t="s">
        <v>5997</v>
      </c>
      <c r="C4590">
        <v>14</v>
      </c>
      <c r="D4590">
        <v>6</v>
      </c>
      <c r="E4590">
        <v>13</v>
      </c>
      <c r="F4590" s="1">
        <v>41439</v>
      </c>
      <c r="G4590" t="s">
        <v>275</v>
      </c>
      <c r="H4590" t="s">
        <v>61</v>
      </c>
      <c r="I4590" t="s">
        <v>1357</v>
      </c>
      <c r="J4590" t="s">
        <v>5790</v>
      </c>
      <c r="K4590" t="s">
        <v>36</v>
      </c>
      <c r="L4590" t="s">
        <v>37</v>
      </c>
      <c r="M4590" t="s">
        <v>38</v>
      </c>
      <c r="N4590" t="s">
        <v>28</v>
      </c>
      <c r="O4590" t="s">
        <v>48</v>
      </c>
      <c r="P4590" t="s">
        <v>846</v>
      </c>
      <c r="Q4590">
        <v>0</v>
      </c>
      <c r="R4590">
        <v>185</v>
      </c>
      <c r="S4590">
        <v>48</v>
      </c>
      <c r="T4590">
        <v>4</v>
      </c>
      <c r="U4590" t="b">
        <v>0</v>
      </c>
    </row>
    <row r="4591" spans="1:21" x14ac:dyDescent="0.25">
      <c r="A4591" t="s">
        <v>6002</v>
      </c>
      <c r="B4591" t="s">
        <v>5997</v>
      </c>
      <c r="C4591">
        <v>14</v>
      </c>
      <c r="D4591">
        <v>6</v>
      </c>
      <c r="E4591">
        <v>13</v>
      </c>
      <c r="F4591" s="1">
        <v>41439</v>
      </c>
      <c r="G4591" t="s">
        <v>3116</v>
      </c>
      <c r="H4591" t="s">
        <v>33</v>
      </c>
      <c r="I4591" t="s">
        <v>34</v>
      </c>
      <c r="J4591" t="s">
        <v>2790</v>
      </c>
      <c r="K4591" t="s">
        <v>36</v>
      </c>
      <c r="L4591" t="s">
        <v>26</v>
      </c>
      <c r="M4591" t="s">
        <v>38</v>
      </c>
      <c r="N4591" t="s">
        <v>28</v>
      </c>
      <c r="O4591" t="s">
        <v>54</v>
      </c>
      <c r="P4591" t="s">
        <v>673</v>
      </c>
      <c r="Q4591">
        <v>0</v>
      </c>
      <c r="R4591">
        <v>362</v>
      </c>
      <c r="S4591">
        <v>-4</v>
      </c>
      <c r="T4591">
        <v>3</v>
      </c>
      <c r="U4591" t="b">
        <v>1</v>
      </c>
    </row>
    <row r="4592" spans="1:21" x14ac:dyDescent="0.25">
      <c r="A4592" t="s">
        <v>6003</v>
      </c>
      <c r="B4592" t="s">
        <v>6004</v>
      </c>
      <c r="C4592">
        <v>14</v>
      </c>
      <c r="D4592">
        <v>6</v>
      </c>
      <c r="E4592">
        <v>14</v>
      </c>
      <c r="F4592" s="1">
        <v>41804</v>
      </c>
      <c r="G4592" t="s">
        <v>6005</v>
      </c>
      <c r="H4592" t="s">
        <v>33</v>
      </c>
      <c r="I4592" t="s">
        <v>34</v>
      </c>
      <c r="J4592" t="s">
        <v>2189</v>
      </c>
      <c r="K4592" t="s">
        <v>36</v>
      </c>
      <c r="L4592" t="s">
        <v>37</v>
      </c>
      <c r="M4592" t="s">
        <v>27</v>
      </c>
      <c r="N4592" t="s">
        <v>71</v>
      </c>
      <c r="O4592" t="s">
        <v>665</v>
      </c>
      <c r="P4592" t="s">
        <v>6006</v>
      </c>
      <c r="Q4592">
        <v>0</v>
      </c>
      <c r="R4592">
        <v>2292</v>
      </c>
      <c r="S4592">
        <v>-1128</v>
      </c>
      <c r="T4592">
        <v>7</v>
      </c>
      <c r="U4592" t="b">
        <v>0</v>
      </c>
    </row>
    <row r="4593" spans="1:21" x14ac:dyDescent="0.25">
      <c r="A4593" t="s">
        <v>6003</v>
      </c>
      <c r="B4593" t="s">
        <v>6004</v>
      </c>
      <c r="C4593">
        <v>14</v>
      </c>
      <c r="D4593">
        <v>6</v>
      </c>
      <c r="E4593">
        <v>14</v>
      </c>
      <c r="F4593" s="1">
        <v>41804</v>
      </c>
      <c r="G4593" t="s">
        <v>6005</v>
      </c>
      <c r="H4593" t="s">
        <v>33</v>
      </c>
      <c r="I4593" t="s">
        <v>34</v>
      </c>
      <c r="J4593" t="s">
        <v>2189</v>
      </c>
      <c r="K4593" t="s">
        <v>36</v>
      </c>
      <c r="L4593" t="s">
        <v>37</v>
      </c>
      <c r="M4593" t="s">
        <v>27</v>
      </c>
      <c r="N4593" t="s">
        <v>28</v>
      </c>
      <c r="O4593" t="s">
        <v>48</v>
      </c>
      <c r="P4593" t="s">
        <v>1156</v>
      </c>
      <c r="Q4593">
        <v>0</v>
      </c>
      <c r="R4593">
        <v>67</v>
      </c>
      <c r="S4593">
        <v>16</v>
      </c>
      <c r="T4593">
        <v>6</v>
      </c>
      <c r="U4593" t="b">
        <v>1</v>
      </c>
    </row>
    <row r="4594" spans="1:21" x14ac:dyDescent="0.25">
      <c r="A4594" t="s">
        <v>6007</v>
      </c>
      <c r="B4594" t="s">
        <v>6004</v>
      </c>
      <c r="C4594">
        <v>14</v>
      </c>
      <c r="D4594">
        <v>6</v>
      </c>
      <c r="E4594">
        <v>14</v>
      </c>
      <c r="F4594" s="1">
        <v>41804</v>
      </c>
      <c r="G4594" t="s">
        <v>1913</v>
      </c>
      <c r="H4594" t="s">
        <v>61</v>
      </c>
      <c r="I4594" t="s">
        <v>108</v>
      </c>
      <c r="J4594" t="s">
        <v>2527</v>
      </c>
      <c r="K4594" t="s">
        <v>36</v>
      </c>
      <c r="L4594" t="s">
        <v>37</v>
      </c>
      <c r="M4594" t="s">
        <v>38</v>
      </c>
      <c r="N4594" t="s">
        <v>28</v>
      </c>
      <c r="O4594" t="s">
        <v>90</v>
      </c>
      <c r="P4594" t="s">
        <v>548</v>
      </c>
      <c r="Q4594">
        <v>0</v>
      </c>
      <c r="R4594">
        <v>154</v>
      </c>
      <c r="S4594">
        <v>3</v>
      </c>
      <c r="T4594">
        <v>4</v>
      </c>
      <c r="U4594" t="b">
        <v>0</v>
      </c>
    </row>
    <row r="4595" spans="1:21" x14ac:dyDescent="0.25">
      <c r="A4595" t="s">
        <v>6008</v>
      </c>
      <c r="B4595" t="s">
        <v>6009</v>
      </c>
      <c r="C4595">
        <v>15</v>
      </c>
      <c r="D4595">
        <v>6</v>
      </c>
      <c r="E4595">
        <v>11</v>
      </c>
      <c r="F4595" s="1">
        <v>40709</v>
      </c>
      <c r="G4595" t="s">
        <v>5678</v>
      </c>
      <c r="H4595" t="s">
        <v>320</v>
      </c>
      <c r="I4595" t="s">
        <v>321</v>
      </c>
      <c r="J4595" t="s">
        <v>321</v>
      </c>
      <c r="K4595" t="s">
        <v>36</v>
      </c>
      <c r="L4595" t="s">
        <v>70</v>
      </c>
      <c r="M4595" t="s">
        <v>98</v>
      </c>
      <c r="N4595" t="s">
        <v>28</v>
      </c>
      <c r="O4595" t="s">
        <v>151</v>
      </c>
      <c r="P4595" t="s">
        <v>2194</v>
      </c>
      <c r="Q4595">
        <v>0</v>
      </c>
      <c r="R4595">
        <v>36</v>
      </c>
      <c r="S4595">
        <v>7</v>
      </c>
      <c r="T4595">
        <v>3</v>
      </c>
      <c r="U4595" t="b">
        <v>0</v>
      </c>
    </row>
    <row r="4596" spans="1:21" x14ac:dyDescent="0.25">
      <c r="A4596" t="s">
        <v>6010</v>
      </c>
      <c r="B4596" t="s">
        <v>6009</v>
      </c>
      <c r="C4596">
        <v>15</v>
      </c>
      <c r="D4596">
        <v>6</v>
      </c>
      <c r="E4596">
        <v>11</v>
      </c>
      <c r="F4596" s="1">
        <v>40709</v>
      </c>
      <c r="G4596" t="s">
        <v>571</v>
      </c>
      <c r="H4596" t="s">
        <v>23</v>
      </c>
      <c r="I4596" t="s">
        <v>6011</v>
      </c>
      <c r="J4596" t="s">
        <v>6012</v>
      </c>
      <c r="K4596" t="s">
        <v>25</v>
      </c>
      <c r="L4596" t="s">
        <v>37</v>
      </c>
      <c r="M4596" t="s">
        <v>98</v>
      </c>
      <c r="N4596" t="s">
        <v>28</v>
      </c>
      <c r="O4596" t="s">
        <v>54</v>
      </c>
      <c r="P4596" t="s">
        <v>775</v>
      </c>
      <c r="Q4596">
        <v>1</v>
      </c>
      <c r="R4596">
        <v>15</v>
      </c>
      <c r="S4596">
        <v>-12</v>
      </c>
      <c r="T4596">
        <v>1</v>
      </c>
      <c r="U4596" t="b">
        <v>1</v>
      </c>
    </row>
    <row r="4597" spans="1:21" x14ac:dyDescent="0.25">
      <c r="A4597" t="s">
        <v>6010</v>
      </c>
      <c r="B4597" t="s">
        <v>6009</v>
      </c>
      <c r="C4597">
        <v>15</v>
      </c>
      <c r="D4597">
        <v>6</v>
      </c>
      <c r="E4597">
        <v>11</v>
      </c>
      <c r="F4597" s="1">
        <v>40709</v>
      </c>
      <c r="G4597" t="s">
        <v>571</v>
      </c>
      <c r="H4597" t="s">
        <v>23</v>
      </c>
      <c r="I4597" t="s">
        <v>6011</v>
      </c>
      <c r="J4597" t="s">
        <v>6012</v>
      </c>
      <c r="K4597" t="s">
        <v>25</v>
      </c>
      <c r="L4597" t="s">
        <v>37</v>
      </c>
      <c r="M4597" t="s">
        <v>98</v>
      </c>
      <c r="N4597" t="s">
        <v>28</v>
      </c>
      <c r="O4597" t="s">
        <v>54</v>
      </c>
      <c r="P4597" t="s">
        <v>2131</v>
      </c>
      <c r="Q4597">
        <v>1</v>
      </c>
      <c r="R4597">
        <v>82</v>
      </c>
      <c r="S4597">
        <v>-74</v>
      </c>
      <c r="T4597">
        <v>3</v>
      </c>
      <c r="U4597" t="b">
        <v>0</v>
      </c>
    </row>
    <row r="4598" spans="1:21" x14ac:dyDescent="0.25">
      <c r="A4598" t="s">
        <v>6010</v>
      </c>
      <c r="B4598" t="s">
        <v>6009</v>
      </c>
      <c r="C4598">
        <v>15</v>
      </c>
      <c r="D4598">
        <v>6</v>
      </c>
      <c r="E4598">
        <v>11</v>
      </c>
      <c r="F4598" s="1">
        <v>40709</v>
      </c>
      <c r="G4598" t="s">
        <v>571</v>
      </c>
      <c r="H4598" t="s">
        <v>23</v>
      </c>
      <c r="I4598" t="s">
        <v>6011</v>
      </c>
      <c r="J4598" t="s">
        <v>6012</v>
      </c>
      <c r="K4598" t="s">
        <v>25</v>
      </c>
      <c r="L4598" t="s">
        <v>37</v>
      </c>
      <c r="M4598" t="s">
        <v>98</v>
      </c>
      <c r="N4598" t="s">
        <v>56</v>
      </c>
      <c r="O4598" t="s">
        <v>81</v>
      </c>
      <c r="P4598" t="s">
        <v>6013</v>
      </c>
      <c r="Q4598">
        <v>1</v>
      </c>
      <c r="R4598">
        <v>739</v>
      </c>
      <c r="S4598">
        <v>-177</v>
      </c>
      <c r="T4598">
        <v>6</v>
      </c>
      <c r="U4598" t="b">
        <v>0</v>
      </c>
    </row>
    <row r="4599" spans="1:21" x14ac:dyDescent="0.25">
      <c r="A4599" t="s">
        <v>6014</v>
      </c>
      <c r="B4599" t="s">
        <v>6009</v>
      </c>
      <c r="C4599">
        <v>15</v>
      </c>
      <c r="D4599">
        <v>6</v>
      </c>
      <c r="E4599">
        <v>11</v>
      </c>
      <c r="F4599" s="1">
        <v>40709</v>
      </c>
      <c r="G4599" t="s">
        <v>1528</v>
      </c>
      <c r="H4599" t="s">
        <v>61</v>
      </c>
      <c r="I4599" t="s">
        <v>108</v>
      </c>
      <c r="J4599" t="s">
        <v>226</v>
      </c>
      <c r="K4599" t="s">
        <v>36</v>
      </c>
      <c r="L4599" t="s">
        <v>37</v>
      </c>
      <c r="M4599" t="s">
        <v>38</v>
      </c>
      <c r="N4599" t="s">
        <v>56</v>
      </c>
      <c r="O4599" t="s">
        <v>104</v>
      </c>
      <c r="P4599" t="s">
        <v>2339</v>
      </c>
      <c r="Q4599">
        <v>0</v>
      </c>
      <c r="R4599">
        <v>348</v>
      </c>
      <c r="S4599">
        <v>-61</v>
      </c>
      <c r="T4599">
        <v>3</v>
      </c>
      <c r="U4599" t="b">
        <v>0</v>
      </c>
    </row>
    <row r="4600" spans="1:21" x14ac:dyDescent="0.25">
      <c r="A4600" t="s">
        <v>6015</v>
      </c>
      <c r="B4600" t="s">
        <v>6016</v>
      </c>
      <c r="C4600">
        <v>15</v>
      </c>
      <c r="D4600">
        <v>6</v>
      </c>
      <c r="E4600">
        <v>12</v>
      </c>
      <c r="F4600" s="1">
        <v>41075</v>
      </c>
      <c r="G4600" t="s">
        <v>1137</v>
      </c>
      <c r="H4600" t="s">
        <v>44</v>
      </c>
      <c r="I4600" t="s">
        <v>85</v>
      </c>
      <c r="J4600" t="s">
        <v>1112</v>
      </c>
      <c r="K4600" t="s">
        <v>47</v>
      </c>
      <c r="L4600" t="s">
        <v>70</v>
      </c>
      <c r="M4600" t="s">
        <v>38</v>
      </c>
      <c r="N4600" t="s">
        <v>28</v>
      </c>
      <c r="O4600" t="s">
        <v>29</v>
      </c>
      <c r="P4600" t="s">
        <v>2226</v>
      </c>
      <c r="Q4600">
        <v>0</v>
      </c>
      <c r="R4600">
        <v>135</v>
      </c>
      <c r="S4600">
        <v>43</v>
      </c>
      <c r="T4600">
        <v>3</v>
      </c>
      <c r="U4600" t="b">
        <v>1</v>
      </c>
    </row>
    <row r="4601" spans="1:21" x14ac:dyDescent="0.25">
      <c r="A4601" t="s">
        <v>6015</v>
      </c>
      <c r="B4601" t="s">
        <v>6016</v>
      </c>
      <c r="C4601">
        <v>15</v>
      </c>
      <c r="D4601">
        <v>6</v>
      </c>
      <c r="E4601">
        <v>12</v>
      </c>
      <c r="F4601" s="1">
        <v>41075</v>
      </c>
      <c r="G4601" t="s">
        <v>1137</v>
      </c>
      <c r="H4601" t="s">
        <v>44</v>
      </c>
      <c r="I4601" t="s">
        <v>85</v>
      </c>
      <c r="J4601" t="s">
        <v>1112</v>
      </c>
      <c r="K4601" t="s">
        <v>47</v>
      </c>
      <c r="L4601" t="s">
        <v>70</v>
      </c>
      <c r="M4601" t="s">
        <v>38</v>
      </c>
      <c r="N4601" t="s">
        <v>28</v>
      </c>
      <c r="O4601" t="s">
        <v>54</v>
      </c>
      <c r="P4601" t="s">
        <v>908</v>
      </c>
      <c r="Q4601">
        <v>0</v>
      </c>
      <c r="R4601">
        <v>56</v>
      </c>
      <c r="S4601">
        <v>6</v>
      </c>
      <c r="T4601">
        <v>5</v>
      </c>
      <c r="U4601" t="b">
        <v>0</v>
      </c>
    </row>
    <row r="4602" spans="1:21" x14ac:dyDescent="0.25">
      <c r="A4602" t="s">
        <v>6017</v>
      </c>
      <c r="B4602" t="s">
        <v>6016</v>
      </c>
      <c r="C4602">
        <v>15</v>
      </c>
      <c r="D4602">
        <v>6</v>
      </c>
      <c r="E4602">
        <v>12</v>
      </c>
      <c r="F4602" s="1">
        <v>41075</v>
      </c>
      <c r="G4602" t="s">
        <v>5502</v>
      </c>
      <c r="H4602" t="s">
        <v>61</v>
      </c>
      <c r="I4602" t="s">
        <v>108</v>
      </c>
      <c r="J4602" t="s">
        <v>226</v>
      </c>
      <c r="K4602" t="s">
        <v>36</v>
      </c>
      <c r="L4602" t="s">
        <v>37</v>
      </c>
      <c r="M4602" t="s">
        <v>38</v>
      </c>
      <c r="N4602" t="s">
        <v>28</v>
      </c>
      <c r="O4602" t="s">
        <v>54</v>
      </c>
      <c r="P4602" t="s">
        <v>269</v>
      </c>
      <c r="Q4602">
        <v>0</v>
      </c>
      <c r="R4602">
        <v>248</v>
      </c>
      <c r="S4602">
        <v>8</v>
      </c>
      <c r="T4602">
        <v>2</v>
      </c>
      <c r="U4602" t="b">
        <v>0</v>
      </c>
    </row>
    <row r="4603" spans="1:21" x14ac:dyDescent="0.25">
      <c r="A4603" t="s">
        <v>6018</v>
      </c>
      <c r="B4603" t="s">
        <v>6016</v>
      </c>
      <c r="C4603">
        <v>15</v>
      </c>
      <c r="D4603">
        <v>6</v>
      </c>
      <c r="E4603">
        <v>12</v>
      </c>
      <c r="F4603" s="1">
        <v>41075</v>
      </c>
      <c r="G4603" t="s">
        <v>3488</v>
      </c>
      <c r="H4603" t="s">
        <v>61</v>
      </c>
      <c r="I4603" t="s">
        <v>308</v>
      </c>
      <c r="J4603" t="s">
        <v>6019</v>
      </c>
      <c r="K4603" t="s">
        <v>36</v>
      </c>
      <c r="L4603" t="s">
        <v>70</v>
      </c>
      <c r="M4603" t="s">
        <v>268</v>
      </c>
      <c r="N4603" t="s">
        <v>28</v>
      </c>
      <c r="O4603" t="s">
        <v>48</v>
      </c>
      <c r="P4603" t="s">
        <v>755</v>
      </c>
      <c r="Q4603">
        <v>0</v>
      </c>
      <c r="R4603">
        <v>28</v>
      </c>
      <c r="S4603">
        <v>1</v>
      </c>
      <c r="T4603">
        <v>1</v>
      </c>
      <c r="U4603" t="b">
        <v>0</v>
      </c>
    </row>
    <row r="4604" spans="1:21" x14ac:dyDescent="0.25">
      <c r="A4604" t="s">
        <v>6018</v>
      </c>
      <c r="B4604" t="s">
        <v>6016</v>
      </c>
      <c r="C4604">
        <v>15</v>
      </c>
      <c r="D4604">
        <v>6</v>
      </c>
      <c r="E4604">
        <v>12</v>
      </c>
      <c r="F4604" s="1">
        <v>41075</v>
      </c>
      <c r="G4604" t="s">
        <v>3488</v>
      </c>
      <c r="H4604" t="s">
        <v>61</v>
      </c>
      <c r="I4604" t="s">
        <v>308</v>
      </c>
      <c r="J4604" t="s">
        <v>6019</v>
      </c>
      <c r="K4604" t="s">
        <v>36</v>
      </c>
      <c r="L4604" t="s">
        <v>70</v>
      </c>
      <c r="M4604" t="s">
        <v>268</v>
      </c>
      <c r="N4604" t="s">
        <v>28</v>
      </c>
      <c r="O4604" t="s">
        <v>39</v>
      </c>
      <c r="P4604" t="s">
        <v>2638</v>
      </c>
      <c r="Q4604">
        <v>0</v>
      </c>
      <c r="R4604">
        <v>90</v>
      </c>
      <c r="S4604">
        <v>17</v>
      </c>
      <c r="T4604">
        <v>3</v>
      </c>
      <c r="U4604" t="b">
        <v>1</v>
      </c>
    </row>
    <row r="4605" spans="1:21" x14ac:dyDescent="0.25">
      <c r="A4605" t="s">
        <v>6018</v>
      </c>
      <c r="B4605" t="s">
        <v>6016</v>
      </c>
      <c r="C4605">
        <v>15</v>
      </c>
      <c r="D4605">
        <v>6</v>
      </c>
      <c r="E4605">
        <v>12</v>
      </c>
      <c r="F4605" s="1">
        <v>41075</v>
      </c>
      <c r="G4605" t="s">
        <v>3488</v>
      </c>
      <c r="H4605" t="s">
        <v>61</v>
      </c>
      <c r="I4605" t="s">
        <v>308</v>
      </c>
      <c r="J4605" t="s">
        <v>6019</v>
      </c>
      <c r="K4605" t="s">
        <v>36</v>
      </c>
      <c r="L4605" t="s">
        <v>70</v>
      </c>
      <c r="M4605" t="s">
        <v>268</v>
      </c>
      <c r="N4605" t="s">
        <v>56</v>
      </c>
      <c r="O4605" t="s">
        <v>81</v>
      </c>
      <c r="P4605" t="s">
        <v>2976</v>
      </c>
      <c r="Q4605">
        <v>0</v>
      </c>
      <c r="R4605">
        <v>230</v>
      </c>
      <c r="S4605">
        <v>50</v>
      </c>
      <c r="T4605">
        <v>2</v>
      </c>
      <c r="U4605" t="b">
        <v>1</v>
      </c>
    </row>
    <row r="4606" spans="1:21" x14ac:dyDescent="0.25">
      <c r="A4606" t="s">
        <v>6018</v>
      </c>
      <c r="B4606" t="s">
        <v>6016</v>
      </c>
      <c r="C4606">
        <v>15</v>
      </c>
      <c r="D4606">
        <v>6</v>
      </c>
      <c r="E4606">
        <v>12</v>
      </c>
      <c r="F4606" s="1">
        <v>41075</v>
      </c>
      <c r="G4606" t="s">
        <v>3488</v>
      </c>
      <c r="H4606" t="s">
        <v>61</v>
      </c>
      <c r="I4606" t="s">
        <v>308</v>
      </c>
      <c r="J4606" t="s">
        <v>6019</v>
      </c>
      <c r="K4606" t="s">
        <v>36</v>
      </c>
      <c r="L4606" t="s">
        <v>70</v>
      </c>
      <c r="M4606" t="s">
        <v>268</v>
      </c>
      <c r="N4606" t="s">
        <v>56</v>
      </c>
      <c r="O4606" t="s">
        <v>81</v>
      </c>
      <c r="P4606" t="s">
        <v>3648</v>
      </c>
      <c r="Q4606">
        <v>0</v>
      </c>
      <c r="R4606">
        <v>981</v>
      </c>
      <c r="S4606">
        <v>176</v>
      </c>
      <c r="T4606">
        <v>4</v>
      </c>
      <c r="U4606" t="b">
        <v>1</v>
      </c>
    </row>
    <row r="4607" spans="1:21" x14ac:dyDescent="0.25">
      <c r="A4607" t="s">
        <v>6020</v>
      </c>
      <c r="B4607" t="s">
        <v>6016</v>
      </c>
      <c r="C4607">
        <v>15</v>
      </c>
      <c r="D4607">
        <v>6</v>
      </c>
      <c r="E4607">
        <v>12</v>
      </c>
      <c r="F4607" s="1">
        <v>41075</v>
      </c>
      <c r="G4607" t="s">
        <v>1205</v>
      </c>
      <c r="H4607" t="s">
        <v>67</v>
      </c>
      <c r="I4607" t="s">
        <v>68</v>
      </c>
      <c r="J4607" t="s">
        <v>486</v>
      </c>
      <c r="K4607" t="s">
        <v>25</v>
      </c>
      <c r="L4607" t="s">
        <v>37</v>
      </c>
      <c r="M4607" t="s">
        <v>38</v>
      </c>
      <c r="N4607" t="s">
        <v>71</v>
      </c>
      <c r="O4607" t="s">
        <v>74</v>
      </c>
      <c r="P4607" t="s">
        <v>2167</v>
      </c>
      <c r="Q4607">
        <v>1</v>
      </c>
      <c r="R4607">
        <v>27</v>
      </c>
      <c r="S4607">
        <v>-5</v>
      </c>
      <c r="T4607">
        <v>1</v>
      </c>
      <c r="U4607" t="b">
        <v>1</v>
      </c>
    </row>
    <row r="4608" spans="1:21" x14ac:dyDescent="0.25">
      <c r="A4608" t="s">
        <v>6020</v>
      </c>
      <c r="B4608" t="s">
        <v>6016</v>
      </c>
      <c r="C4608">
        <v>15</v>
      </c>
      <c r="D4608">
        <v>6</v>
      </c>
      <c r="E4608">
        <v>12</v>
      </c>
      <c r="F4608" s="1">
        <v>41075</v>
      </c>
      <c r="G4608" t="s">
        <v>1205</v>
      </c>
      <c r="H4608" t="s">
        <v>67</v>
      </c>
      <c r="I4608" t="s">
        <v>68</v>
      </c>
      <c r="J4608" t="s">
        <v>486</v>
      </c>
      <c r="K4608" t="s">
        <v>25</v>
      </c>
      <c r="L4608" t="s">
        <v>37</v>
      </c>
      <c r="M4608" t="s">
        <v>38</v>
      </c>
      <c r="N4608" t="s">
        <v>28</v>
      </c>
      <c r="O4608" t="s">
        <v>39</v>
      </c>
      <c r="P4608" t="s">
        <v>1655</v>
      </c>
      <c r="Q4608">
        <v>1</v>
      </c>
      <c r="R4608">
        <v>37</v>
      </c>
      <c r="S4608">
        <v>-4</v>
      </c>
      <c r="T4608">
        <v>5</v>
      </c>
      <c r="U4608" t="b">
        <v>1</v>
      </c>
    </row>
    <row r="4609" spans="1:21" x14ac:dyDescent="0.25">
      <c r="A4609" t="s">
        <v>6020</v>
      </c>
      <c r="B4609" t="s">
        <v>6016</v>
      </c>
      <c r="C4609">
        <v>15</v>
      </c>
      <c r="D4609">
        <v>6</v>
      </c>
      <c r="E4609">
        <v>12</v>
      </c>
      <c r="F4609" s="1">
        <v>41075</v>
      </c>
      <c r="G4609" t="s">
        <v>1205</v>
      </c>
      <c r="H4609" t="s">
        <v>67</v>
      </c>
      <c r="I4609" t="s">
        <v>68</v>
      </c>
      <c r="J4609" t="s">
        <v>486</v>
      </c>
      <c r="K4609" t="s">
        <v>25</v>
      </c>
      <c r="L4609" t="s">
        <v>37</v>
      </c>
      <c r="M4609" t="s">
        <v>38</v>
      </c>
      <c r="N4609" t="s">
        <v>56</v>
      </c>
      <c r="O4609" t="s">
        <v>104</v>
      </c>
      <c r="P4609" t="s">
        <v>610</v>
      </c>
      <c r="Q4609">
        <v>1</v>
      </c>
      <c r="R4609">
        <v>73</v>
      </c>
      <c r="S4609">
        <v>-51</v>
      </c>
      <c r="T4609">
        <v>2</v>
      </c>
      <c r="U4609" t="b">
        <v>0</v>
      </c>
    </row>
    <row r="4610" spans="1:21" x14ac:dyDescent="0.25">
      <c r="A4610" t="s">
        <v>6021</v>
      </c>
      <c r="B4610" t="s">
        <v>6016</v>
      </c>
      <c r="C4610">
        <v>15</v>
      </c>
      <c r="D4610">
        <v>6</v>
      </c>
      <c r="E4610">
        <v>12</v>
      </c>
      <c r="F4610" s="1">
        <v>41075</v>
      </c>
      <c r="G4610" t="s">
        <v>6022</v>
      </c>
      <c r="H4610" t="s">
        <v>293</v>
      </c>
      <c r="I4610" t="s">
        <v>613</v>
      </c>
      <c r="J4610" t="s">
        <v>1867</v>
      </c>
      <c r="K4610" t="s">
        <v>36</v>
      </c>
      <c r="L4610" t="s">
        <v>26</v>
      </c>
      <c r="M4610" t="s">
        <v>38</v>
      </c>
      <c r="N4610" t="s">
        <v>28</v>
      </c>
      <c r="O4610" t="s">
        <v>48</v>
      </c>
      <c r="P4610" t="s">
        <v>2113</v>
      </c>
      <c r="Q4610">
        <v>1</v>
      </c>
      <c r="R4610">
        <v>49</v>
      </c>
      <c r="S4610">
        <v>-21</v>
      </c>
      <c r="T4610">
        <v>2</v>
      </c>
      <c r="U4610" t="b">
        <v>0</v>
      </c>
    </row>
    <row r="4611" spans="1:21" x14ac:dyDescent="0.25">
      <c r="A4611" t="s">
        <v>6021</v>
      </c>
      <c r="B4611" t="s">
        <v>6016</v>
      </c>
      <c r="C4611">
        <v>15</v>
      </c>
      <c r="D4611">
        <v>6</v>
      </c>
      <c r="E4611">
        <v>12</v>
      </c>
      <c r="F4611" s="1">
        <v>41075</v>
      </c>
      <c r="G4611" t="s">
        <v>6022</v>
      </c>
      <c r="H4611" t="s">
        <v>293</v>
      </c>
      <c r="I4611" t="s">
        <v>613</v>
      </c>
      <c r="J4611" t="s">
        <v>1867</v>
      </c>
      <c r="K4611" t="s">
        <v>36</v>
      </c>
      <c r="L4611" t="s">
        <v>26</v>
      </c>
      <c r="M4611" t="s">
        <v>38</v>
      </c>
      <c r="N4611" t="s">
        <v>56</v>
      </c>
      <c r="O4611" t="s">
        <v>81</v>
      </c>
      <c r="P4611" t="s">
        <v>3007</v>
      </c>
      <c r="Q4611">
        <v>1</v>
      </c>
      <c r="R4611">
        <v>86</v>
      </c>
      <c r="S4611">
        <v>-29</v>
      </c>
      <c r="T4611">
        <v>4</v>
      </c>
      <c r="U4611" t="b">
        <v>0</v>
      </c>
    </row>
    <row r="4612" spans="1:21" x14ac:dyDescent="0.25">
      <c r="A4612" t="s">
        <v>6023</v>
      </c>
      <c r="B4612" t="s">
        <v>6024</v>
      </c>
      <c r="C4612">
        <v>15</v>
      </c>
      <c r="D4612">
        <v>6</v>
      </c>
      <c r="E4612">
        <v>13</v>
      </c>
      <c r="F4612" s="1">
        <v>41440</v>
      </c>
      <c r="G4612" t="s">
        <v>4769</v>
      </c>
      <c r="H4612" t="s">
        <v>44</v>
      </c>
      <c r="I4612" t="s">
        <v>85</v>
      </c>
      <c r="J4612" t="s">
        <v>1635</v>
      </c>
      <c r="K4612" t="s">
        <v>47</v>
      </c>
      <c r="L4612" t="s">
        <v>70</v>
      </c>
      <c r="M4612" t="s">
        <v>27</v>
      </c>
      <c r="N4612" t="s">
        <v>71</v>
      </c>
      <c r="O4612" t="s">
        <v>72</v>
      </c>
      <c r="P4612" t="s">
        <v>1805</v>
      </c>
      <c r="Q4612">
        <v>0</v>
      </c>
      <c r="R4612">
        <v>369</v>
      </c>
      <c r="S4612">
        <v>92</v>
      </c>
      <c r="T4612">
        <v>3</v>
      </c>
      <c r="U4612" t="b">
        <v>0</v>
      </c>
    </row>
    <row r="4613" spans="1:21" x14ac:dyDescent="0.25">
      <c r="A4613" t="s">
        <v>6023</v>
      </c>
      <c r="B4613" t="s">
        <v>6024</v>
      </c>
      <c r="C4613">
        <v>15</v>
      </c>
      <c r="D4613">
        <v>6</v>
      </c>
      <c r="E4613">
        <v>13</v>
      </c>
      <c r="F4613" s="1">
        <v>41440</v>
      </c>
      <c r="G4613" t="s">
        <v>4769</v>
      </c>
      <c r="H4613" t="s">
        <v>44</v>
      </c>
      <c r="I4613" t="s">
        <v>85</v>
      </c>
      <c r="J4613" t="s">
        <v>1635</v>
      </c>
      <c r="K4613" t="s">
        <v>47</v>
      </c>
      <c r="L4613" t="s">
        <v>70</v>
      </c>
      <c r="M4613" t="s">
        <v>27</v>
      </c>
      <c r="N4613" t="s">
        <v>28</v>
      </c>
      <c r="O4613" t="s">
        <v>39</v>
      </c>
      <c r="P4613" t="s">
        <v>4052</v>
      </c>
      <c r="Q4613">
        <v>0</v>
      </c>
      <c r="R4613">
        <v>213</v>
      </c>
      <c r="S4613">
        <v>19</v>
      </c>
      <c r="T4613">
        <v>7</v>
      </c>
      <c r="U4613" t="b">
        <v>0</v>
      </c>
    </row>
    <row r="4614" spans="1:21" x14ac:dyDescent="0.25">
      <c r="A4614" t="s">
        <v>6023</v>
      </c>
      <c r="B4614" t="s">
        <v>6024</v>
      </c>
      <c r="C4614">
        <v>15</v>
      </c>
      <c r="D4614">
        <v>6</v>
      </c>
      <c r="E4614">
        <v>13</v>
      </c>
      <c r="F4614" s="1">
        <v>41440</v>
      </c>
      <c r="G4614" t="s">
        <v>4769</v>
      </c>
      <c r="H4614" t="s">
        <v>44</v>
      </c>
      <c r="I4614" t="s">
        <v>85</v>
      </c>
      <c r="J4614" t="s">
        <v>1635</v>
      </c>
      <c r="K4614" t="s">
        <v>47</v>
      </c>
      <c r="L4614" t="s">
        <v>70</v>
      </c>
      <c r="M4614" t="s">
        <v>27</v>
      </c>
      <c r="N4614" t="s">
        <v>28</v>
      </c>
      <c r="O4614" t="s">
        <v>111</v>
      </c>
      <c r="P4614" t="s">
        <v>6025</v>
      </c>
      <c r="Q4614">
        <v>0</v>
      </c>
      <c r="R4614">
        <v>100</v>
      </c>
      <c r="S4614">
        <v>10</v>
      </c>
      <c r="T4614">
        <v>2</v>
      </c>
      <c r="U4614" t="b">
        <v>1</v>
      </c>
    </row>
    <row r="4615" spans="1:21" x14ac:dyDescent="0.25">
      <c r="A4615" t="s">
        <v>6026</v>
      </c>
      <c r="B4615" t="s">
        <v>6024</v>
      </c>
      <c r="C4615">
        <v>15</v>
      </c>
      <c r="D4615">
        <v>6</v>
      </c>
      <c r="E4615">
        <v>13</v>
      </c>
      <c r="F4615" s="1">
        <v>41440</v>
      </c>
      <c r="G4615" t="s">
        <v>3406</v>
      </c>
      <c r="H4615" t="s">
        <v>67</v>
      </c>
      <c r="I4615" t="s">
        <v>68</v>
      </c>
      <c r="J4615" t="s">
        <v>255</v>
      </c>
      <c r="K4615" t="s">
        <v>25</v>
      </c>
      <c r="L4615" t="s">
        <v>70</v>
      </c>
      <c r="M4615" t="s">
        <v>38</v>
      </c>
      <c r="N4615" t="s">
        <v>28</v>
      </c>
      <c r="O4615" t="s">
        <v>48</v>
      </c>
      <c r="P4615" t="s">
        <v>511</v>
      </c>
      <c r="Q4615">
        <v>0</v>
      </c>
      <c r="R4615">
        <v>178</v>
      </c>
      <c r="S4615">
        <v>45</v>
      </c>
      <c r="T4615">
        <v>4</v>
      </c>
      <c r="U4615" t="b">
        <v>1</v>
      </c>
    </row>
    <row r="4616" spans="1:21" x14ac:dyDescent="0.25">
      <c r="A4616" t="s">
        <v>6026</v>
      </c>
      <c r="B4616" t="s">
        <v>6024</v>
      </c>
      <c r="C4616">
        <v>15</v>
      </c>
      <c r="D4616">
        <v>6</v>
      </c>
      <c r="E4616">
        <v>13</v>
      </c>
      <c r="F4616" s="1">
        <v>41440</v>
      </c>
      <c r="G4616" t="s">
        <v>3406</v>
      </c>
      <c r="H4616" t="s">
        <v>67</v>
      </c>
      <c r="I4616" t="s">
        <v>68</v>
      </c>
      <c r="J4616" t="s">
        <v>255</v>
      </c>
      <c r="K4616" t="s">
        <v>25</v>
      </c>
      <c r="L4616" t="s">
        <v>70</v>
      </c>
      <c r="M4616" t="s">
        <v>38</v>
      </c>
      <c r="N4616" t="s">
        <v>56</v>
      </c>
      <c r="O4616" t="s">
        <v>57</v>
      </c>
      <c r="P4616" t="s">
        <v>652</v>
      </c>
      <c r="Q4616">
        <v>0</v>
      </c>
      <c r="R4616">
        <v>1071</v>
      </c>
      <c r="S4616">
        <v>286</v>
      </c>
      <c r="T4616">
        <v>7</v>
      </c>
      <c r="U4616" t="b">
        <v>1</v>
      </c>
    </row>
    <row r="4617" spans="1:21" x14ac:dyDescent="0.25">
      <c r="A4617" t="s">
        <v>6026</v>
      </c>
      <c r="B4617" t="s">
        <v>6024</v>
      </c>
      <c r="C4617">
        <v>15</v>
      </c>
      <c r="D4617">
        <v>6</v>
      </c>
      <c r="E4617">
        <v>13</v>
      </c>
      <c r="F4617" s="1">
        <v>41440</v>
      </c>
      <c r="G4617" t="s">
        <v>3406</v>
      </c>
      <c r="H4617" t="s">
        <v>67</v>
      </c>
      <c r="I4617" t="s">
        <v>68</v>
      </c>
      <c r="J4617" t="s">
        <v>255</v>
      </c>
      <c r="K4617" t="s">
        <v>25</v>
      </c>
      <c r="L4617" t="s">
        <v>70</v>
      </c>
      <c r="M4617" t="s">
        <v>38</v>
      </c>
      <c r="N4617" t="s">
        <v>56</v>
      </c>
      <c r="O4617" t="s">
        <v>57</v>
      </c>
      <c r="P4617" t="s">
        <v>5630</v>
      </c>
      <c r="Q4617">
        <v>0</v>
      </c>
      <c r="R4617">
        <v>137</v>
      </c>
      <c r="S4617">
        <v>-12</v>
      </c>
      <c r="T4617">
        <v>3</v>
      </c>
      <c r="U4617" t="b">
        <v>1</v>
      </c>
    </row>
    <row r="4618" spans="1:21" x14ac:dyDescent="0.25">
      <c r="A4618" t="s">
        <v>6027</v>
      </c>
      <c r="B4618" t="s">
        <v>6028</v>
      </c>
      <c r="C4618">
        <v>15</v>
      </c>
      <c r="D4618">
        <v>6</v>
      </c>
      <c r="E4618">
        <v>14</v>
      </c>
      <c r="F4618" s="1">
        <v>41805</v>
      </c>
      <c r="G4618" t="s">
        <v>3167</v>
      </c>
      <c r="H4618" t="s">
        <v>120</v>
      </c>
      <c r="I4618" t="s">
        <v>446</v>
      </c>
      <c r="J4618" t="s">
        <v>626</v>
      </c>
      <c r="K4618" t="s">
        <v>47</v>
      </c>
      <c r="L4618" t="s">
        <v>37</v>
      </c>
      <c r="M4618" t="s">
        <v>27</v>
      </c>
      <c r="N4618" t="s">
        <v>28</v>
      </c>
      <c r="O4618" t="s">
        <v>54</v>
      </c>
      <c r="P4618" t="s">
        <v>685</v>
      </c>
      <c r="Q4618">
        <v>0</v>
      </c>
      <c r="R4618">
        <v>98</v>
      </c>
      <c r="S4618">
        <v>30</v>
      </c>
      <c r="T4618">
        <v>2</v>
      </c>
      <c r="U4618" t="b">
        <v>1</v>
      </c>
    </row>
    <row r="4619" spans="1:21" x14ac:dyDescent="0.25">
      <c r="A4619" t="s">
        <v>6029</v>
      </c>
      <c r="B4619" t="s">
        <v>6030</v>
      </c>
      <c r="C4619">
        <v>16</v>
      </c>
      <c r="D4619">
        <v>6</v>
      </c>
      <c r="E4619">
        <v>11</v>
      </c>
      <c r="F4619" s="1">
        <v>40710</v>
      </c>
      <c r="G4619" t="s">
        <v>6031</v>
      </c>
      <c r="H4619" t="s">
        <v>1976</v>
      </c>
      <c r="I4619" t="s">
        <v>3788</v>
      </c>
      <c r="J4619" t="s">
        <v>3789</v>
      </c>
      <c r="K4619" t="s">
        <v>25</v>
      </c>
      <c r="L4619" t="s">
        <v>70</v>
      </c>
      <c r="M4619" t="s">
        <v>98</v>
      </c>
      <c r="N4619" t="s">
        <v>71</v>
      </c>
      <c r="O4619" t="s">
        <v>74</v>
      </c>
      <c r="P4619" t="s">
        <v>2957</v>
      </c>
      <c r="Q4619">
        <v>1</v>
      </c>
      <c r="R4619">
        <v>87</v>
      </c>
      <c r="S4619">
        <v>-78</v>
      </c>
      <c r="T4619">
        <v>3</v>
      </c>
      <c r="U4619" t="b">
        <v>1</v>
      </c>
    </row>
    <row r="4620" spans="1:21" x14ac:dyDescent="0.25">
      <c r="A4620" t="s">
        <v>6032</v>
      </c>
      <c r="B4620" t="s">
        <v>6030</v>
      </c>
      <c r="C4620">
        <v>16</v>
      </c>
      <c r="D4620">
        <v>6</v>
      </c>
      <c r="E4620">
        <v>11</v>
      </c>
      <c r="F4620" s="1">
        <v>40710</v>
      </c>
      <c r="G4620" t="s">
        <v>1463</v>
      </c>
      <c r="H4620" t="s">
        <v>44</v>
      </c>
      <c r="I4620" t="s">
        <v>85</v>
      </c>
      <c r="J4620" t="s">
        <v>1112</v>
      </c>
      <c r="K4620" t="s">
        <v>47</v>
      </c>
      <c r="L4620" t="s">
        <v>37</v>
      </c>
      <c r="M4620" t="s">
        <v>98</v>
      </c>
      <c r="N4620" t="s">
        <v>28</v>
      </c>
      <c r="O4620" t="s">
        <v>90</v>
      </c>
      <c r="P4620" t="s">
        <v>3946</v>
      </c>
      <c r="Q4620">
        <v>0</v>
      </c>
      <c r="R4620">
        <v>561</v>
      </c>
      <c r="S4620">
        <v>34</v>
      </c>
      <c r="T4620">
        <v>2</v>
      </c>
      <c r="U4620" t="b">
        <v>1</v>
      </c>
    </row>
    <row r="4621" spans="1:21" x14ac:dyDescent="0.25">
      <c r="A4621" t="s">
        <v>6032</v>
      </c>
      <c r="B4621" t="s">
        <v>6030</v>
      </c>
      <c r="C4621">
        <v>16</v>
      </c>
      <c r="D4621">
        <v>6</v>
      </c>
      <c r="E4621">
        <v>11</v>
      </c>
      <c r="F4621" s="1">
        <v>40710</v>
      </c>
      <c r="G4621" t="s">
        <v>1463</v>
      </c>
      <c r="H4621" t="s">
        <v>44</v>
      </c>
      <c r="I4621" t="s">
        <v>85</v>
      </c>
      <c r="J4621" t="s">
        <v>1112</v>
      </c>
      <c r="K4621" t="s">
        <v>47</v>
      </c>
      <c r="L4621" t="s">
        <v>37</v>
      </c>
      <c r="M4621" t="s">
        <v>98</v>
      </c>
      <c r="N4621" t="s">
        <v>56</v>
      </c>
      <c r="O4621" t="s">
        <v>185</v>
      </c>
      <c r="P4621" t="s">
        <v>2141</v>
      </c>
      <c r="Q4621">
        <v>0</v>
      </c>
      <c r="R4621">
        <v>249</v>
      </c>
      <c r="S4621">
        <v>40</v>
      </c>
      <c r="T4621">
        <v>2</v>
      </c>
      <c r="U4621" t="b">
        <v>1</v>
      </c>
    </row>
    <row r="4622" spans="1:21" x14ac:dyDescent="0.25">
      <c r="A4622" t="s">
        <v>6033</v>
      </c>
      <c r="B4622" t="s">
        <v>6030</v>
      </c>
      <c r="C4622">
        <v>16</v>
      </c>
      <c r="D4622">
        <v>6</v>
      </c>
      <c r="E4622">
        <v>11</v>
      </c>
      <c r="F4622" s="1">
        <v>40710</v>
      </c>
      <c r="G4622" t="s">
        <v>805</v>
      </c>
      <c r="H4622" t="s">
        <v>67</v>
      </c>
      <c r="I4622" t="s">
        <v>68</v>
      </c>
      <c r="J4622" t="s">
        <v>6034</v>
      </c>
      <c r="K4622" t="s">
        <v>25</v>
      </c>
      <c r="L4622" t="s">
        <v>26</v>
      </c>
      <c r="M4622" t="s">
        <v>38</v>
      </c>
      <c r="N4622" t="s">
        <v>28</v>
      </c>
      <c r="O4622" t="s">
        <v>39</v>
      </c>
      <c r="P4622" t="s">
        <v>4239</v>
      </c>
      <c r="Q4622">
        <v>0</v>
      </c>
      <c r="R4622">
        <v>63</v>
      </c>
      <c r="S4622">
        <v>26</v>
      </c>
      <c r="T4622">
        <v>2</v>
      </c>
      <c r="U4622" t="b">
        <v>1</v>
      </c>
    </row>
    <row r="4623" spans="1:21" x14ac:dyDescent="0.25">
      <c r="A4623" t="s">
        <v>6033</v>
      </c>
      <c r="B4623" t="s">
        <v>6030</v>
      </c>
      <c r="C4623">
        <v>16</v>
      </c>
      <c r="D4623">
        <v>6</v>
      </c>
      <c r="E4623">
        <v>11</v>
      </c>
      <c r="F4623" s="1">
        <v>40710</v>
      </c>
      <c r="G4623" t="s">
        <v>805</v>
      </c>
      <c r="H4623" t="s">
        <v>67</v>
      </c>
      <c r="I4623" t="s">
        <v>68</v>
      </c>
      <c r="J4623" t="s">
        <v>6034</v>
      </c>
      <c r="K4623" t="s">
        <v>25</v>
      </c>
      <c r="L4623" t="s">
        <v>26</v>
      </c>
      <c r="M4623" t="s">
        <v>38</v>
      </c>
      <c r="N4623" t="s">
        <v>56</v>
      </c>
      <c r="O4623" t="s">
        <v>57</v>
      </c>
      <c r="P4623" t="s">
        <v>3283</v>
      </c>
      <c r="Q4623">
        <v>0</v>
      </c>
      <c r="R4623">
        <v>605</v>
      </c>
      <c r="S4623">
        <v>266</v>
      </c>
      <c r="T4623">
        <v>5</v>
      </c>
      <c r="U4623" t="b">
        <v>1</v>
      </c>
    </row>
    <row r="4624" spans="1:21" x14ac:dyDescent="0.25">
      <c r="A4624" t="s">
        <v>6035</v>
      </c>
      <c r="B4624" t="s">
        <v>6030</v>
      </c>
      <c r="C4624">
        <v>16</v>
      </c>
      <c r="D4624">
        <v>6</v>
      </c>
      <c r="E4624">
        <v>11</v>
      </c>
      <c r="F4624" s="1">
        <v>40710</v>
      </c>
      <c r="G4624" t="s">
        <v>617</v>
      </c>
      <c r="H4624" t="s">
        <v>67</v>
      </c>
      <c r="I4624" t="s">
        <v>68</v>
      </c>
      <c r="J4624" t="s">
        <v>255</v>
      </c>
      <c r="K4624" t="s">
        <v>25</v>
      </c>
      <c r="L4624" t="s">
        <v>37</v>
      </c>
      <c r="M4624" t="s">
        <v>27</v>
      </c>
      <c r="N4624" t="s">
        <v>28</v>
      </c>
      <c r="O4624" t="s">
        <v>54</v>
      </c>
      <c r="P4624" t="s">
        <v>153</v>
      </c>
      <c r="Q4624">
        <v>0</v>
      </c>
      <c r="R4624">
        <v>99</v>
      </c>
      <c r="S4624">
        <v>10</v>
      </c>
      <c r="T4624">
        <v>2</v>
      </c>
      <c r="U4624" t="b">
        <v>0</v>
      </c>
    </row>
    <row r="4625" spans="1:21" x14ac:dyDescent="0.25">
      <c r="A4625" t="s">
        <v>6036</v>
      </c>
      <c r="B4625" t="s">
        <v>6030</v>
      </c>
      <c r="C4625">
        <v>16</v>
      </c>
      <c r="D4625">
        <v>6</v>
      </c>
      <c r="E4625">
        <v>11</v>
      </c>
      <c r="F4625" s="1">
        <v>40710</v>
      </c>
      <c r="G4625" t="s">
        <v>1781</v>
      </c>
      <c r="H4625" t="s">
        <v>67</v>
      </c>
      <c r="I4625" t="s">
        <v>68</v>
      </c>
      <c r="J4625" t="s">
        <v>377</v>
      </c>
      <c r="K4625" t="s">
        <v>25</v>
      </c>
      <c r="L4625" t="s">
        <v>37</v>
      </c>
      <c r="M4625" t="s">
        <v>27</v>
      </c>
      <c r="N4625" t="s">
        <v>71</v>
      </c>
      <c r="O4625" t="s">
        <v>295</v>
      </c>
      <c r="P4625" t="s">
        <v>4491</v>
      </c>
      <c r="Q4625">
        <v>0</v>
      </c>
      <c r="R4625">
        <v>156</v>
      </c>
      <c r="S4625">
        <v>-22</v>
      </c>
      <c r="T4625">
        <v>2</v>
      </c>
      <c r="U4625" t="b">
        <v>1</v>
      </c>
    </row>
    <row r="4626" spans="1:21" x14ac:dyDescent="0.25">
      <c r="A4626" t="s">
        <v>6037</v>
      </c>
      <c r="B4626" t="s">
        <v>6038</v>
      </c>
      <c r="C4626">
        <v>16</v>
      </c>
      <c r="D4626">
        <v>6</v>
      </c>
      <c r="E4626">
        <v>12</v>
      </c>
      <c r="F4626" s="1">
        <v>41076</v>
      </c>
      <c r="G4626" t="s">
        <v>1619</v>
      </c>
      <c r="H4626" t="s">
        <v>33</v>
      </c>
      <c r="I4626" t="s">
        <v>1284</v>
      </c>
      <c r="J4626" t="s">
        <v>1284</v>
      </c>
      <c r="K4626" t="s">
        <v>36</v>
      </c>
      <c r="L4626" t="s">
        <v>70</v>
      </c>
      <c r="M4626" t="s">
        <v>98</v>
      </c>
      <c r="N4626" t="s">
        <v>28</v>
      </c>
      <c r="O4626" t="s">
        <v>111</v>
      </c>
      <c r="P4626" t="s">
        <v>1695</v>
      </c>
      <c r="Q4626">
        <v>0</v>
      </c>
      <c r="R4626">
        <v>36</v>
      </c>
      <c r="S4626">
        <v>9</v>
      </c>
      <c r="T4626">
        <v>3</v>
      </c>
      <c r="U4626" t="b">
        <v>0</v>
      </c>
    </row>
    <row r="4627" spans="1:21" x14ac:dyDescent="0.25">
      <c r="A4627" t="s">
        <v>6039</v>
      </c>
      <c r="B4627" t="s">
        <v>6038</v>
      </c>
      <c r="C4627">
        <v>16</v>
      </c>
      <c r="D4627">
        <v>6</v>
      </c>
      <c r="E4627">
        <v>12</v>
      </c>
      <c r="F4627" s="1">
        <v>41076</v>
      </c>
      <c r="G4627" t="s">
        <v>3740</v>
      </c>
      <c r="H4627" t="s">
        <v>33</v>
      </c>
      <c r="I4627" t="s">
        <v>34</v>
      </c>
      <c r="J4627" t="s">
        <v>991</v>
      </c>
      <c r="K4627" t="s">
        <v>36</v>
      </c>
      <c r="L4627" t="s">
        <v>37</v>
      </c>
      <c r="M4627" t="s">
        <v>38</v>
      </c>
      <c r="N4627" t="s">
        <v>28</v>
      </c>
      <c r="O4627" t="s">
        <v>39</v>
      </c>
      <c r="P4627" t="s">
        <v>913</v>
      </c>
      <c r="Q4627">
        <v>0</v>
      </c>
      <c r="R4627">
        <v>24</v>
      </c>
      <c r="S4627">
        <v>11</v>
      </c>
      <c r="T4627">
        <v>5</v>
      </c>
      <c r="U4627" t="b">
        <v>1</v>
      </c>
    </row>
    <row r="4628" spans="1:21" x14ac:dyDescent="0.25">
      <c r="A4628" t="s">
        <v>6040</v>
      </c>
      <c r="B4628" t="s">
        <v>6038</v>
      </c>
      <c r="C4628">
        <v>16</v>
      </c>
      <c r="D4628">
        <v>6</v>
      </c>
      <c r="E4628">
        <v>12</v>
      </c>
      <c r="F4628" s="1">
        <v>41076</v>
      </c>
      <c r="G4628" t="s">
        <v>6041</v>
      </c>
      <c r="H4628" t="s">
        <v>44</v>
      </c>
      <c r="I4628" t="s">
        <v>85</v>
      </c>
      <c r="J4628" t="s">
        <v>2322</v>
      </c>
      <c r="K4628" t="s">
        <v>47</v>
      </c>
      <c r="L4628" t="s">
        <v>37</v>
      </c>
      <c r="M4628" t="s">
        <v>38</v>
      </c>
      <c r="N4628" t="s">
        <v>71</v>
      </c>
      <c r="O4628" t="s">
        <v>72</v>
      </c>
      <c r="P4628" t="s">
        <v>3714</v>
      </c>
      <c r="Q4628">
        <v>0</v>
      </c>
      <c r="R4628">
        <v>2546</v>
      </c>
      <c r="S4628">
        <v>382</v>
      </c>
      <c r="T4628">
        <v>7</v>
      </c>
      <c r="U4628" t="b">
        <v>1</v>
      </c>
    </row>
    <row r="4629" spans="1:21" x14ac:dyDescent="0.25">
      <c r="A4629" t="s">
        <v>6040</v>
      </c>
      <c r="B4629" t="s">
        <v>6038</v>
      </c>
      <c r="C4629">
        <v>16</v>
      </c>
      <c r="D4629">
        <v>6</v>
      </c>
      <c r="E4629">
        <v>12</v>
      </c>
      <c r="F4629" s="1">
        <v>41076</v>
      </c>
      <c r="G4629" t="s">
        <v>6041</v>
      </c>
      <c r="H4629" t="s">
        <v>44</v>
      </c>
      <c r="I4629" t="s">
        <v>85</v>
      </c>
      <c r="J4629" t="s">
        <v>2322</v>
      </c>
      <c r="K4629" t="s">
        <v>47</v>
      </c>
      <c r="L4629" t="s">
        <v>37</v>
      </c>
      <c r="M4629" t="s">
        <v>38</v>
      </c>
      <c r="N4629" t="s">
        <v>28</v>
      </c>
      <c r="O4629" t="s">
        <v>111</v>
      </c>
      <c r="P4629" t="s">
        <v>2954</v>
      </c>
      <c r="Q4629">
        <v>0</v>
      </c>
      <c r="R4629">
        <v>48</v>
      </c>
      <c r="S4629">
        <v>3</v>
      </c>
      <c r="T4629">
        <v>3</v>
      </c>
      <c r="U4629" t="b">
        <v>1</v>
      </c>
    </row>
    <row r="4630" spans="1:21" x14ac:dyDescent="0.25">
      <c r="A4630" t="s">
        <v>6040</v>
      </c>
      <c r="B4630" t="s">
        <v>6038</v>
      </c>
      <c r="C4630">
        <v>16</v>
      </c>
      <c r="D4630">
        <v>6</v>
      </c>
      <c r="E4630">
        <v>12</v>
      </c>
      <c r="F4630" s="1">
        <v>41076</v>
      </c>
      <c r="G4630" t="s">
        <v>6041</v>
      </c>
      <c r="H4630" t="s">
        <v>44</v>
      </c>
      <c r="I4630" t="s">
        <v>85</v>
      </c>
      <c r="J4630" t="s">
        <v>2322</v>
      </c>
      <c r="K4630" t="s">
        <v>47</v>
      </c>
      <c r="L4630" t="s">
        <v>37</v>
      </c>
      <c r="M4630" t="s">
        <v>38</v>
      </c>
      <c r="N4630" t="s">
        <v>28</v>
      </c>
      <c r="O4630" t="s">
        <v>54</v>
      </c>
      <c r="P4630" t="s">
        <v>2177</v>
      </c>
      <c r="Q4630">
        <v>0</v>
      </c>
      <c r="R4630">
        <v>138</v>
      </c>
      <c r="S4630">
        <v>-76</v>
      </c>
      <c r="T4630">
        <v>4</v>
      </c>
      <c r="U4630" t="b">
        <v>0</v>
      </c>
    </row>
    <row r="4631" spans="1:21" x14ac:dyDescent="0.25">
      <c r="A4631" t="s">
        <v>6040</v>
      </c>
      <c r="B4631" t="s">
        <v>6038</v>
      </c>
      <c r="C4631">
        <v>16</v>
      </c>
      <c r="D4631">
        <v>6</v>
      </c>
      <c r="E4631">
        <v>12</v>
      </c>
      <c r="F4631" s="1">
        <v>41076</v>
      </c>
      <c r="G4631" t="s">
        <v>6041</v>
      </c>
      <c r="H4631" t="s">
        <v>44</v>
      </c>
      <c r="I4631" t="s">
        <v>85</v>
      </c>
      <c r="J4631" t="s">
        <v>2322</v>
      </c>
      <c r="K4631" t="s">
        <v>47</v>
      </c>
      <c r="L4631" t="s">
        <v>37</v>
      </c>
      <c r="M4631" t="s">
        <v>38</v>
      </c>
      <c r="N4631" t="s">
        <v>28</v>
      </c>
      <c r="O4631" t="s">
        <v>183</v>
      </c>
      <c r="P4631" t="s">
        <v>767</v>
      </c>
      <c r="Q4631">
        <v>0</v>
      </c>
      <c r="R4631">
        <v>108</v>
      </c>
      <c r="S4631">
        <v>26</v>
      </c>
      <c r="T4631">
        <v>4</v>
      </c>
      <c r="U4631" t="b">
        <v>0</v>
      </c>
    </row>
    <row r="4632" spans="1:21" x14ac:dyDescent="0.25">
      <c r="A4632" t="s">
        <v>6040</v>
      </c>
      <c r="B4632" t="s">
        <v>6038</v>
      </c>
      <c r="C4632">
        <v>16</v>
      </c>
      <c r="D4632">
        <v>6</v>
      </c>
      <c r="E4632">
        <v>12</v>
      </c>
      <c r="F4632" s="1">
        <v>41076</v>
      </c>
      <c r="G4632" t="s">
        <v>6041</v>
      </c>
      <c r="H4632" t="s">
        <v>44</v>
      </c>
      <c r="I4632" t="s">
        <v>85</v>
      </c>
      <c r="J4632" t="s">
        <v>2322</v>
      </c>
      <c r="K4632" t="s">
        <v>47</v>
      </c>
      <c r="L4632" t="s">
        <v>37</v>
      </c>
      <c r="M4632" t="s">
        <v>38</v>
      </c>
      <c r="N4632" t="s">
        <v>28</v>
      </c>
      <c r="O4632" t="s">
        <v>183</v>
      </c>
      <c r="P4632" t="s">
        <v>323</v>
      </c>
      <c r="Q4632">
        <v>0</v>
      </c>
      <c r="R4632">
        <v>46</v>
      </c>
      <c r="S4632">
        <v>15</v>
      </c>
      <c r="T4632">
        <v>4</v>
      </c>
      <c r="U4632" t="b">
        <v>1</v>
      </c>
    </row>
    <row r="4633" spans="1:21" x14ac:dyDescent="0.25">
      <c r="A4633" t="s">
        <v>6042</v>
      </c>
      <c r="B4633" t="s">
        <v>6043</v>
      </c>
      <c r="C4633">
        <v>16</v>
      </c>
      <c r="D4633">
        <v>6</v>
      </c>
      <c r="E4633">
        <v>14</v>
      </c>
      <c r="F4633" s="1">
        <v>41806</v>
      </c>
      <c r="G4633" t="s">
        <v>2703</v>
      </c>
      <c r="H4633" t="s">
        <v>61</v>
      </c>
      <c r="I4633" t="s">
        <v>308</v>
      </c>
      <c r="J4633" t="s">
        <v>403</v>
      </c>
      <c r="K4633" t="s">
        <v>36</v>
      </c>
      <c r="L4633" t="s">
        <v>37</v>
      </c>
      <c r="M4633" t="s">
        <v>268</v>
      </c>
      <c r="N4633" t="s">
        <v>71</v>
      </c>
      <c r="O4633" t="s">
        <v>74</v>
      </c>
      <c r="P4633" t="s">
        <v>4928</v>
      </c>
      <c r="Q4633">
        <v>0</v>
      </c>
      <c r="R4633">
        <v>298</v>
      </c>
      <c r="S4633">
        <v>86</v>
      </c>
      <c r="T4633">
        <v>2</v>
      </c>
      <c r="U4633" t="b">
        <v>1</v>
      </c>
    </row>
    <row r="4634" spans="1:21" x14ac:dyDescent="0.25">
      <c r="A4634" t="s">
        <v>6044</v>
      </c>
      <c r="B4634" t="s">
        <v>6043</v>
      </c>
      <c r="C4634">
        <v>16</v>
      </c>
      <c r="D4634">
        <v>6</v>
      </c>
      <c r="E4634">
        <v>14</v>
      </c>
      <c r="F4634" s="1">
        <v>41806</v>
      </c>
      <c r="G4634" t="s">
        <v>145</v>
      </c>
      <c r="H4634" t="s">
        <v>61</v>
      </c>
      <c r="I4634" t="s">
        <v>108</v>
      </c>
      <c r="J4634" t="s">
        <v>6045</v>
      </c>
      <c r="K4634" t="s">
        <v>36</v>
      </c>
      <c r="L4634" t="s">
        <v>37</v>
      </c>
      <c r="M4634" t="s">
        <v>98</v>
      </c>
      <c r="N4634" t="s">
        <v>56</v>
      </c>
      <c r="O4634" t="s">
        <v>104</v>
      </c>
      <c r="P4634" t="s">
        <v>6046</v>
      </c>
      <c r="Q4634">
        <v>0</v>
      </c>
      <c r="R4634">
        <v>427</v>
      </c>
      <c r="S4634">
        <v>-50</v>
      </c>
      <c r="T4634">
        <v>7</v>
      </c>
      <c r="U4634" t="b">
        <v>1</v>
      </c>
    </row>
    <row r="4635" spans="1:21" x14ac:dyDescent="0.25">
      <c r="A4635" t="s">
        <v>6047</v>
      </c>
      <c r="B4635" t="s">
        <v>6043</v>
      </c>
      <c r="C4635">
        <v>16</v>
      </c>
      <c r="D4635">
        <v>6</v>
      </c>
      <c r="E4635">
        <v>14</v>
      </c>
      <c r="F4635" s="1">
        <v>41806</v>
      </c>
      <c r="G4635" t="s">
        <v>5103</v>
      </c>
      <c r="H4635" t="s">
        <v>67</v>
      </c>
      <c r="I4635" t="s">
        <v>68</v>
      </c>
      <c r="J4635" t="s">
        <v>486</v>
      </c>
      <c r="K4635" t="s">
        <v>25</v>
      </c>
      <c r="L4635" t="s">
        <v>37</v>
      </c>
      <c r="M4635" t="s">
        <v>98</v>
      </c>
      <c r="N4635" t="s">
        <v>28</v>
      </c>
      <c r="O4635" t="s">
        <v>29</v>
      </c>
      <c r="P4635" t="s">
        <v>299</v>
      </c>
      <c r="Q4635">
        <v>1</v>
      </c>
      <c r="R4635">
        <v>45</v>
      </c>
      <c r="S4635">
        <v>0</v>
      </c>
      <c r="T4635">
        <v>2</v>
      </c>
      <c r="U4635" t="b">
        <v>0</v>
      </c>
    </row>
    <row r="4636" spans="1:21" x14ac:dyDescent="0.25">
      <c r="A4636" t="s">
        <v>6047</v>
      </c>
      <c r="B4636" t="s">
        <v>6043</v>
      </c>
      <c r="C4636">
        <v>16</v>
      </c>
      <c r="D4636">
        <v>6</v>
      </c>
      <c r="E4636">
        <v>14</v>
      </c>
      <c r="F4636" s="1">
        <v>41806</v>
      </c>
      <c r="G4636" t="s">
        <v>5103</v>
      </c>
      <c r="H4636" t="s">
        <v>67</v>
      </c>
      <c r="I4636" t="s">
        <v>68</v>
      </c>
      <c r="J4636" t="s">
        <v>486</v>
      </c>
      <c r="K4636" t="s">
        <v>25</v>
      </c>
      <c r="L4636" t="s">
        <v>37</v>
      </c>
      <c r="M4636" t="s">
        <v>98</v>
      </c>
      <c r="N4636" t="s">
        <v>28</v>
      </c>
      <c r="O4636" t="s">
        <v>54</v>
      </c>
      <c r="P4636" t="s">
        <v>561</v>
      </c>
      <c r="Q4636">
        <v>1</v>
      </c>
      <c r="R4636">
        <v>192</v>
      </c>
      <c r="S4636">
        <v>-146</v>
      </c>
      <c r="T4636">
        <v>3</v>
      </c>
      <c r="U4636" t="b">
        <v>1</v>
      </c>
    </row>
    <row r="4637" spans="1:21" x14ac:dyDescent="0.25">
      <c r="A4637" t="s">
        <v>6048</v>
      </c>
      <c r="B4637" t="s">
        <v>6043</v>
      </c>
      <c r="C4637">
        <v>16</v>
      </c>
      <c r="D4637">
        <v>6</v>
      </c>
      <c r="E4637">
        <v>14</v>
      </c>
      <c r="F4637" s="1">
        <v>41806</v>
      </c>
      <c r="G4637" t="s">
        <v>1428</v>
      </c>
      <c r="H4637" t="s">
        <v>44</v>
      </c>
      <c r="I4637" t="s">
        <v>460</v>
      </c>
      <c r="J4637" t="s">
        <v>2807</v>
      </c>
      <c r="K4637" t="s">
        <v>47</v>
      </c>
      <c r="L4637" t="s">
        <v>70</v>
      </c>
      <c r="M4637" t="s">
        <v>38</v>
      </c>
      <c r="N4637" t="s">
        <v>28</v>
      </c>
      <c r="O4637" t="s">
        <v>48</v>
      </c>
      <c r="P4637" t="s">
        <v>1392</v>
      </c>
      <c r="Q4637">
        <v>0</v>
      </c>
      <c r="R4637">
        <v>112</v>
      </c>
      <c r="S4637">
        <v>41</v>
      </c>
      <c r="T4637">
        <v>7</v>
      </c>
      <c r="U4637" t="b">
        <v>1</v>
      </c>
    </row>
    <row r="4638" spans="1:21" x14ac:dyDescent="0.25">
      <c r="A4638" t="s">
        <v>6049</v>
      </c>
      <c r="B4638" t="s">
        <v>6043</v>
      </c>
      <c r="C4638">
        <v>16</v>
      </c>
      <c r="D4638">
        <v>6</v>
      </c>
      <c r="E4638">
        <v>14</v>
      </c>
      <c r="F4638" s="1">
        <v>41806</v>
      </c>
      <c r="G4638" t="s">
        <v>166</v>
      </c>
      <c r="H4638" t="s">
        <v>44</v>
      </c>
      <c r="I4638" t="s">
        <v>85</v>
      </c>
      <c r="J4638" t="s">
        <v>86</v>
      </c>
      <c r="K4638" t="s">
        <v>47</v>
      </c>
      <c r="L4638" t="s">
        <v>26</v>
      </c>
      <c r="M4638" t="s">
        <v>38</v>
      </c>
      <c r="N4638" t="s">
        <v>71</v>
      </c>
      <c r="O4638" t="s">
        <v>74</v>
      </c>
      <c r="P4638" t="s">
        <v>1056</v>
      </c>
      <c r="Q4638">
        <v>1</v>
      </c>
      <c r="R4638">
        <v>83</v>
      </c>
      <c r="S4638">
        <v>-81</v>
      </c>
      <c r="T4638">
        <v>3</v>
      </c>
      <c r="U4638" t="b">
        <v>1</v>
      </c>
    </row>
    <row r="4639" spans="1:21" x14ac:dyDescent="0.25">
      <c r="A4639" t="s">
        <v>6050</v>
      </c>
      <c r="B4639" t="s">
        <v>6043</v>
      </c>
      <c r="C4639">
        <v>16</v>
      </c>
      <c r="D4639">
        <v>6</v>
      </c>
      <c r="E4639">
        <v>14</v>
      </c>
      <c r="F4639" s="1">
        <v>41806</v>
      </c>
      <c r="G4639" t="s">
        <v>1150</v>
      </c>
      <c r="H4639" t="s">
        <v>320</v>
      </c>
      <c r="I4639" t="s">
        <v>2562</v>
      </c>
      <c r="J4639" t="s">
        <v>2562</v>
      </c>
      <c r="K4639" t="s">
        <v>36</v>
      </c>
      <c r="L4639" t="s">
        <v>70</v>
      </c>
      <c r="M4639" t="s">
        <v>38</v>
      </c>
      <c r="N4639" t="s">
        <v>28</v>
      </c>
      <c r="O4639" t="s">
        <v>227</v>
      </c>
      <c r="P4639" t="s">
        <v>6051</v>
      </c>
      <c r="Q4639">
        <v>0</v>
      </c>
      <c r="R4639">
        <v>29</v>
      </c>
      <c r="S4639">
        <v>10</v>
      </c>
      <c r="T4639">
        <v>3</v>
      </c>
      <c r="U4639" t="b">
        <v>1</v>
      </c>
    </row>
    <row r="4640" spans="1:21" x14ac:dyDescent="0.25">
      <c r="A4640" t="s">
        <v>6052</v>
      </c>
      <c r="B4640" t="s">
        <v>6053</v>
      </c>
      <c r="C4640">
        <v>17</v>
      </c>
      <c r="D4640">
        <v>6</v>
      </c>
      <c r="E4640">
        <v>11</v>
      </c>
      <c r="F4640" s="1">
        <v>40711</v>
      </c>
      <c r="G4640" t="s">
        <v>1160</v>
      </c>
      <c r="H4640" t="s">
        <v>61</v>
      </c>
      <c r="I4640" t="s">
        <v>308</v>
      </c>
      <c r="J4640" t="s">
        <v>5529</v>
      </c>
      <c r="K4640" t="s">
        <v>36</v>
      </c>
      <c r="L4640" t="s">
        <v>26</v>
      </c>
      <c r="M4640" t="s">
        <v>38</v>
      </c>
      <c r="N4640" t="s">
        <v>28</v>
      </c>
      <c r="O4640" t="s">
        <v>183</v>
      </c>
      <c r="P4640" t="s">
        <v>4413</v>
      </c>
      <c r="Q4640">
        <v>0</v>
      </c>
      <c r="R4640">
        <v>206</v>
      </c>
      <c r="S4640">
        <v>25</v>
      </c>
      <c r="T4640">
        <v>5</v>
      </c>
      <c r="U4640" t="b">
        <v>1</v>
      </c>
    </row>
    <row r="4641" spans="1:21" x14ac:dyDescent="0.25">
      <c r="A4641" t="s">
        <v>6054</v>
      </c>
      <c r="B4641" t="s">
        <v>6053</v>
      </c>
      <c r="C4641">
        <v>17</v>
      </c>
      <c r="D4641">
        <v>6</v>
      </c>
      <c r="E4641">
        <v>11</v>
      </c>
      <c r="F4641" s="1">
        <v>40711</v>
      </c>
      <c r="G4641" t="s">
        <v>2053</v>
      </c>
      <c r="H4641" t="s">
        <v>61</v>
      </c>
      <c r="I4641" t="s">
        <v>308</v>
      </c>
      <c r="J4641" t="s">
        <v>6055</v>
      </c>
      <c r="K4641" t="s">
        <v>36</v>
      </c>
      <c r="L4641" t="s">
        <v>70</v>
      </c>
      <c r="M4641" t="s">
        <v>98</v>
      </c>
      <c r="N4641" t="s">
        <v>28</v>
      </c>
      <c r="O4641" t="s">
        <v>39</v>
      </c>
      <c r="P4641" t="s">
        <v>689</v>
      </c>
      <c r="Q4641">
        <v>0</v>
      </c>
      <c r="R4641">
        <v>90</v>
      </c>
      <c r="S4641">
        <v>36</v>
      </c>
      <c r="T4641">
        <v>3</v>
      </c>
      <c r="U4641" t="b">
        <v>0</v>
      </c>
    </row>
    <row r="4642" spans="1:21" x14ac:dyDescent="0.25">
      <c r="A4642" t="s">
        <v>6056</v>
      </c>
      <c r="B4642" t="s">
        <v>6053</v>
      </c>
      <c r="C4642">
        <v>17</v>
      </c>
      <c r="D4642">
        <v>6</v>
      </c>
      <c r="E4642">
        <v>11</v>
      </c>
      <c r="F4642" s="1">
        <v>40711</v>
      </c>
      <c r="G4642" t="s">
        <v>3778</v>
      </c>
      <c r="H4642" t="s">
        <v>61</v>
      </c>
      <c r="I4642" t="s">
        <v>108</v>
      </c>
      <c r="J4642" t="s">
        <v>4766</v>
      </c>
      <c r="K4642" t="s">
        <v>36</v>
      </c>
      <c r="L4642" t="s">
        <v>70</v>
      </c>
      <c r="M4642" t="s">
        <v>38</v>
      </c>
      <c r="N4642" t="s">
        <v>28</v>
      </c>
      <c r="O4642" t="s">
        <v>29</v>
      </c>
      <c r="P4642" t="s">
        <v>2853</v>
      </c>
      <c r="Q4642">
        <v>0</v>
      </c>
      <c r="R4642">
        <v>210</v>
      </c>
      <c r="S4642">
        <v>42</v>
      </c>
      <c r="T4642">
        <v>8</v>
      </c>
      <c r="U4642" t="b">
        <v>0</v>
      </c>
    </row>
    <row r="4643" spans="1:21" x14ac:dyDescent="0.25">
      <c r="A4643" t="s">
        <v>6056</v>
      </c>
      <c r="B4643" t="s">
        <v>6053</v>
      </c>
      <c r="C4643">
        <v>17</v>
      </c>
      <c r="D4643">
        <v>6</v>
      </c>
      <c r="E4643">
        <v>11</v>
      </c>
      <c r="F4643" s="1">
        <v>40711</v>
      </c>
      <c r="G4643" t="s">
        <v>3778</v>
      </c>
      <c r="H4643" t="s">
        <v>61</v>
      </c>
      <c r="I4643" t="s">
        <v>108</v>
      </c>
      <c r="J4643" t="s">
        <v>4766</v>
      </c>
      <c r="K4643" t="s">
        <v>36</v>
      </c>
      <c r="L4643" t="s">
        <v>70</v>
      </c>
      <c r="M4643" t="s">
        <v>38</v>
      </c>
      <c r="N4643" t="s">
        <v>56</v>
      </c>
      <c r="O4643" t="s">
        <v>57</v>
      </c>
      <c r="P4643" t="s">
        <v>1773</v>
      </c>
      <c r="Q4643">
        <v>0</v>
      </c>
      <c r="R4643">
        <v>524</v>
      </c>
      <c r="S4643">
        <v>-25</v>
      </c>
      <c r="T4643">
        <v>2</v>
      </c>
      <c r="U4643" t="b">
        <v>0</v>
      </c>
    </row>
    <row r="4644" spans="1:21" x14ac:dyDescent="0.25">
      <c r="A4644" t="s">
        <v>6057</v>
      </c>
      <c r="B4644" t="s">
        <v>6053</v>
      </c>
      <c r="C4644">
        <v>17</v>
      </c>
      <c r="D4644">
        <v>6</v>
      </c>
      <c r="E4644">
        <v>11</v>
      </c>
      <c r="F4644" s="1">
        <v>40711</v>
      </c>
      <c r="G4644" t="s">
        <v>4175</v>
      </c>
      <c r="H4644" t="s">
        <v>67</v>
      </c>
      <c r="I4644" t="s">
        <v>68</v>
      </c>
      <c r="J4644" t="s">
        <v>555</v>
      </c>
      <c r="K4644" t="s">
        <v>25</v>
      </c>
      <c r="L4644" t="s">
        <v>26</v>
      </c>
      <c r="M4644" t="s">
        <v>98</v>
      </c>
      <c r="N4644" t="s">
        <v>71</v>
      </c>
      <c r="O4644" t="s">
        <v>295</v>
      </c>
      <c r="P4644" t="s">
        <v>1552</v>
      </c>
      <c r="Q4644">
        <v>0</v>
      </c>
      <c r="R4644">
        <v>106</v>
      </c>
      <c r="S4644">
        <v>-8</v>
      </c>
      <c r="T4644">
        <v>3</v>
      </c>
      <c r="U4644" t="b">
        <v>0</v>
      </c>
    </row>
    <row r="4645" spans="1:21" x14ac:dyDescent="0.25">
      <c r="A4645" t="s">
        <v>6058</v>
      </c>
      <c r="B4645" t="s">
        <v>6053</v>
      </c>
      <c r="C4645">
        <v>17</v>
      </c>
      <c r="D4645">
        <v>6</v>
      </c>
      <c r="E4645">
        <v>11</v>
      </c>
      <c r="F4645" s="1">
        <v>40711</v>
      </c>
      <c r="G4645" t="s">
        <v>177</v>
      </c>
      <c r="H4645" t="s">
        <v>23</v>
      </c>
      <c r="I4645" t="s">
        <v>428</v>
      </c>
      <c r="J4645" t="s">
        <v>429</v>
      </c>
      <c r="K4645" t="s">
        <v>25</v>
      </c>
      <c r="L4645" t="s">
        <v>37</v>
      </c>
      <c r="M4645" t="s">
        <v>38</v>
      </c>
      <c r="N4645" t="s">
        <v>71</v>
      </c>
      <c r="O4645" t="s">
        <v>74</v>
      </c>
      <c r="P4645" t="s">
        <v>3278</v>
      </c>
      <c r="Q4645">
        <v>1</v>
      </c>
      <c r="R4645">
        <v>714</v>
      </c>
      <c r="S4645">
        <v>-143</v>
      </c>
      <c r="T4645">
        <v>3</v>
      </c>
      <c r="U4645" t="b">
        <v>1</v>
      </c>
    </row>
    <row r="4646" spans="1:21" x14ac:dyDescent="0.25">
      <c r="A4646" t="s">
        <v>6058</v>
      </c>
      <c r="B4646" t="s">
        <v>6053</v>
      </c>
      <c r="C4646">
        <v>17</v>
      </c>
      <c r="D4646">
        <v>6</v>
      </c>
      <c r="E4646">
        <v>11</v>
      </c>
      <c r="F4646" s="1">
        <v>40711</v>
      </c>
      <c r="G4646" t="s">
        <v>177</v>
      </c>
      <c r="H4646" t="s">
        <v>23</v>
      </c>
      <c r="I4646" t="s">
        <v>428</v>
      </c>
      <c r="J4646" t="s">
        <v>429</v>
      </c>
      <c r="K4646" t="s">
        <v>25</v>
      </c>
      <c r="L4646" t="s">
        <v>37</v>
      </c>
      <c r="M4646" t="s">
        <v>38</v>
      </c>
      <c r="N4646" t="s">
        <v>28</v>
      </c>
      <c r="O4646" t="s">
        <v>54</v>
      </c>
      <c r="P4646" t="s">
        <v>1498</v>
      </c>
      <c r="Q4646">
        <v>1</v>
      </c>
      <c r="R4646">
        <v>27</v>
      </c>
      <c r="S4646">
        <v>-15</v>
      </c>
      <c r="T4646">
        <v>2</v>
      </c>
      <c r="U4646" t="b">
        <v>0</v>
      </c>
    </row>
    <row r="4647" spans="1:21" x14ac:dyDescent="0.25">
      <c r="A4647" t="s">
        <v>6059</v>
      </c>
      <c r="B4647" t="s">
        <v>6060</v>
      </c>
      <c r="C4647">
        <v>17</v>
      </c>
      <c r="D4647">
        <v>6</v>
      </c>
      <c r="E4647">
        <v>13</v>
      </c>
      <c r="F4647" s="1">
        <v>41442</v>
      </c>
      <c r="G4647" t="s">
        <v>1810</v>
      </c>
      <c r="H4647" t="s">
        <v>67</v>
      </c>
      <c r="I4647" t="s">
        <v>68</v>
      </c>
      <c r="J4647" t="s">
        <v>1628</v>
      </c>
      <c r="K4647" t="s">
        <v>25</v>
      </c>
      <c r="L4647" t="s">
        <v>26</v>
      </c>
      <c r="M4647" t="s">
        <v>27</v>
      </c>
      <c r="N4647" t="s">
        <v>28</v>
      </c>
      <c r="O4647" t="s">
        <v>48</v>
      </c>
      <c r="P4647" t="s">
        <v>1757</v>
      </c>
      <c r="Q4647">
        <v>0</v>
      </c>
      <c r="R4647">
        <v>91</v>
      </c>
      <c r="S4647">
        <v>15</v>
      </c>
      <c r="T4647">
        <v>2</v>
      </c>
      <c r="U4647" t="b">
        <v>1</v>
      </c>
    </row>
    <row r="4648" spans="1:21" x14ac:dyDescent="0.25">
      <c r="A4648" t="s">
        <v>6059</v>
      </c>
      <c r="B4648" t="s">
        <v>6060</v>
      </c>
      <c r="C4648">
        <v>17</v>
      </c>
      <c r="D4648">
        <v>6</v>
      </c>
      <c r="E4648">
        <v>13</v>
      </c>
      <c r="F4648" s="1">
        <v>41442</v>
      </c>
      <c r="G4648" t="s">
        <v>1810</v>
      </c>
      <c r="H4648" t="s">
        <v>67</v>
      </c>
      <c r="I4648" t="s">
        <v>68</v>
      </c>
      <c r="J4648" t="s">
        <v>1628</v>
      </c>
      <c r="K4648" t="s">
        <v>25</v>
      </c>
      <c r="L4648" t="s">
        <v>26</v>
      </c>
      <c r="M4648" t="s">
        <v>27</v>
      </c>
      <c r="N4648" t="s">
        <v>56</v>
      </c>
      <c r="O4648" t="s">
        <v>185</v>
      </c>
      <c r="P4648" t="s">
        <v>1421</v>
      </c>
      <c r="Q4648">
        <v>0</v>
      </c>
      <c r="R4648">
        <v>1200</v>
      </c>
      <c r="S4648">
        <v>480</v>
      </c>
      <c r="T4648">
        <v>4</v>
      </c>
      <c r="U4648" t="b">
        <v>1</v>
      </c>
    </row>
    <row r="4649" spans="1:21" x14ac:dyDescent="0.25">
      <c r="A4649" t="s">
        <v>6061</v>
      </c>
      <c r="B4649" t="s">
        <v>6060</v>
      </c>
      <c r="C4649">
        <v>17</v>
      </c>
      <c r="D4649">
        <v>6</v>
      </c>
      <c r="E4649">
        <v>13</v>
      </c>
      <c r="F4649" s="1">
        <v>41442</v>
      </c>
      <c r="G4649" t="s">
        <v>1176</v>
      </c>
      <c r="H4649" t="s">
        <v>33</v>
      </c>
      <c r="I4649" t="s">
        <v>1284</v>
      </c>
      <c r="J4649" t="s">
        <v>5513</v>
      </c>
      <c r="K4649" t="s">
        <v>36</v>
      </c>
      <c r="L4649" t="s">
        <v>26</v>
      </c>
      <c r="M4649" t="s">
        <v>27</v>
      </c>
      <c r="N4649" t="s">
        <v>28</v>
      </c>
      <c r="O4649" t="s">
        <v>39</v>
      </c>
      <c r="P4649" t="s">
        <v>4248</v>
      </c>
      <c r="Q4649">
        <v>0</v>
      </c>
      <c r="R4649">
        <v>58</v>
      </c>
      <c r="S4649">
        <v>15</v>
      </c>
      <c r="T4649">
        <v>9</v>
      </c>
      <c r="U4649" t="b">
        <v>0</v>
      </c>
    </row>
    <row r="4650" spans="1:21" x14ac:dyDescent="0.25">
      <c r="A4650" t="s">
        <v>6061</v>
      </c>
      <c r="B4650" t="s">
        <v>6060</v>
      </c>
      <c r="C4650">
        <v>17</v>
      </c>
      <c r="D4650">
        <v>6</v>
      </c>
      <c r="E4650">
        <v>13</v>
      </c>
      <c r="F4650" s="1">
        <v>41442</v>
      </c>
      <c r="G4650" t="s">
        <v>1176</v>
      </c>
      <c r="H4650" t="s">
        <v>33</v>
      </c>
      <c r="I4650" t="s">
        <v>1284</v>
      </c>
      <c r="J4650" t="s">
        <v>5513</v>
      </c>
      <c r="K4650" t="s">
        <v>36</v>
      </c>
      <c r="L4650" t="s">
        <v>26</v>
      </c>
      <c r="M4650" t="s">
        <v>27</v>
      </c>
      <c r="N4650" t="s">
        <v>56</v>
      </c>
      <c r="O4650" t="s">
        <v>81</v>
      </c>
      <c r="P4650" t="s">
        <v>3365</v>
      </c>
      <c r="Q4650">
        <v>0</v>
      </c>
      <c r="R4650">
        <v>59</v>
      </c>
      <c r="S4650">
        <v>1</v>
      </c>
      <c r="T4650">
        <v>1</v>
      </c>
      <c r="U4650" t="b">
        <v>0</v>
      </c>
    </row>
    <row r="4651" spans="1:21" x14ac:dyDescent="0.25">
      <c r="A4651" t="s">
        <v>6061</v>
      </c>
      <c r="B4651" t="s">
        <v>6060</v>
      </c>
      <c r="C4651">
        <v>17</v>
      </c>
      <c r="D4651">
        <v>6</v>
      </c>
      <c r="E4651">
        <v>13</v>
      </c>
      <c r="F4651" s="1">
        <v>41442</v>
      </c>
      <c r="G4651" t="s">
        <v>1176</v>
      </c>
      <c r="H4651" t="s">
        <v>33</v>
      </c>
      <c r="I4651" t="s">
        <v>1284</v>
      </c>
      <c r="J4651" t="s">
        <v>5513</v>
      </c>
      <c r="K4651" t="s">
        <v>36</v>
      </c>
      <c r="L4651" t="s">
        <v>26</v>
      </c>
      <c r="M4651" t="s">
        <v>27</v>
      </c>
      <c r="N4651" t="s">
        <v>56</v>
      </c>
      <c r="O4651" t="s">
        <v>81</v>
      </c>
      <c r="P4651" t="s">
        <v>4159</v>
      </c>
      <c r="Q4651">
        <v>0</v>
      </c>
      <c r="R4651">
        <v>334</v>
      </c>
      <c r="S4651">
        <v>130</v>
      </c>
      <c r="T4651">
        <v>8</v>
      </c>
      <c r="U4651" t="b">
        <v>1</v>
      </c>
    </row>
    <row r="4652" spans="1:21" x14ac:dyDescent="0.25">
      <c r="A4652" t="s">
        <v>6062</v>
      </c>
      <c r="B4652" t="s">
        <v>6060</v>
      </c>
      <c r="C4652">
        <v>17</v>
      </c>
      <c r="D4652">
        <v>6</v>
      </c>
      <c r="E4652">
        <v>13</v>
      </c>
      <c r="F4652" s="1">
        <v>41442</v>
      </c>
      <c r="G4652" t="s">
        <v>6063</v>
      </c>
      <c r="H4652" t="s">
        <v>320</v>
      </c>
      <c r="I4652" t="s">
        <v>321</v>
      </c>
      <c r="J4652" t="s">
        <v>321</v>
      </c>
      <c r="K4652" t="s">
        <v>36</v>
      </c>
      <c r="L4652" t="s">
        <v>37</v>
      </c>
      <c r="M4652" t="s">
        <v>38</v>
      </c>
      <c r="N4652" t="s">
        <v>71</v>
      </c>
      <c r="O4652" t="s">
        <v>295</v>
      </c>
      <c r="P4652" t="s">
        <v>2704</v>
      </c>
      <c r="Q4652">
        <v>0</v>
      </c>
      <c r="R4652">
        <v>428</v>
      </c>
      <c r="S4652">
        <v>176</v>
      </c>
      <c r="T4652">
        <v>4</v>
      </c>
      <c r="U4652" t="b">
        <v>0</v>
      </c>
    </row>
    <row r="4653" spans="1:21" x14ac:dyDescent="0.25">
      <c r="A4653" t="s">
        <v>6062</v>
      </c>
      <c r="B4653" t="s">
        <v>6060</v>
      </c>
      <c r="C4653">
        <v>17</v>
      </c>
      <c r="D4653">
        <v>6</v>
      </c>
      <c r="E4653">
        <v>13</v>
      </c>
      <c r="F4653" s="1">
        <v>41442</v>
      </c>
      <c r="G4653" t="s">
        <v>6063</v>
      </c>
      <c r="H4653" t="s">
        <v>320</v>
      </c>
      <c r="I4653" t="s">
        <v>321</v>
      </c>
      <c r="J4653" t="s">
        <v>321</v>
      </c>
      <c r="K4653" t="s">
        <v>36</v>
      </c>
      <c r="L4653" t="s">
        <v>37</v>
      </c>
      <c r="M4653" t="s">
        <v>38</v>
      </c>
      <c r="N4653" t="s">
        <v>28</v>
      </c>
      <c r="O4653" t="s">
        <v>48</v>
      </c>
      <c r="P4653" t="s">
        <v>349</v>
      </c>
      <c r="Q4653">
        <v>0</v>
      </c>
      <c r="R4653">
        <v>29</v>
      </c>
      <c r="S4653">
        <v>10</v>
      </c>
      <c r="T4653">
        <v>2</v>
      </c>
      <c r="U4653" t="b">
        <v>0</v>
      </c>
    </row>
    <row r="4654" spans="1:21" x14ac:dyDescent="0.25">
      <c r="A4654" t="s">
        <v>6062</v>
      </c>
      <c r="B4654" t="s">
        <v>6060</v>
      </c>
      <c r="C4654">
        <v>17</v>
      </c>
      <c r="D4654">
        <v>6</v>
      </c>
      <c r="E4654">
        <v>13</v>
      </c>
      <c r="F4654" s="1">
        <v>41442</v>
      </c>
      <c r="G4654" t="s">
        <v>6063</v>
      </c>
      <c r="H4654" t="s">
        <v>320</v>
      </c>
      <c r="I4654" t="s">
        <v>321</v>
      </c>
      <c r="J4654" t="s">
        <v>321</v>
      </c>
      <c r="K4654" t="s">
        <v>36</v>
      </c>
      <c r="L4654" t="s">
        <v>37</v>
      </c>
      <c r="M4654" t="s">
        <v>38</v>
      </c>
      <c r="N4654" t="s">
        <v>28</v>
      </c>
      <c r="O4654" t="s">
        <v>39</v>
      </c>
      <c r="P4654" t="s">
        <v>1381</v>
      </c>
      <c r="Q4654">
        <v>0</v>
      </c>
      <c r="R4654">
        <v>34</v>
      </c>
      <c r="S4654">
        <v>1</v>
      </c>
      <c r="T4654">
        <v>2</v>
      </c>
      <c r="U4654" t="b">
        <v>1</v>
      </c>
    </row>
    <row r="4655" spans="1:21" x14ac:dyDescent="0.25">
      <c r="A4655" t="s">
        <v>6062</v>
      </c>
      <c r="B4655" t="s">
        <v>6060</v>
      </c>
      <c r="C4655">
        <v>17</v>
      </c>
      <c r="D4655">
        <v>6</v>
      </c>
      <c r="E4655">
        <v>13</v>
      </c>
      <c r="F4655" s="1">
        <v>41442</v>
      </c>
      <c r="G4655" t="s">
        <v>6063</v>
      </c>
      <c r="H4655" t="s">
        <v>320</v>
      </c>
      <c r="I4655" t="s">
        <v>321</v>
      </c>
      <c r="J4655" t="s">
        <v>321</v>
      </c>
      <c r="K4655" t="s">
        <v>36</v>
      </c>
      <c r="L4655" t="s">
        <v>37</v>
      </c>
      <c r="M4655" t="s">
        <v>38</v>
      </c>
      <c r="N4655" t="s">
        <v>28</v>
      </c>
      <c r="O4655" t="s">
        <v>54</v>
      </c>
      <c r="P4655" t="s">
        <v>1487</v>
      </c>
      <c r="Q4655">
        <v>0</v>
      </c>
      <c r="R4655">
        <v>240</v>
      </c>
      <c r="S4655">
        <v>43</v>
      </c>
      <c r="T4655">
        <v>5</v>
      </c>
      <c r="U4655" t="b">
        <v>1</v>
      </c>
    </row>
    <row r="4656" spans="1:21" x14ac:dyDescent="0.25">
      <c r="A4656" t="s">
        <v>6062</v>
      </c>
      <c r="B4656" t="s">
        <v>6060</v>
      </c>
      <c r="C4656">
        <v>17</v>
      </c>
      <c r="D4656">
        <v>6</v>
      </c>
      <c r="E4656">
        <v>13</v>
      </c>
      <c r="F4656" s="1">
        <v>41442</v>
      </c>
      <c r="G4656" t="s">
        <v>6063</v>
      </c>
      <c r="H4656" t="s">
        <v>320</v>
      </c>
      <c r="I4656" t="s">
        <v>321</v>
      </c>
      <c r="J4656" t="s">
        <v>321</v>
      </c>
      <c r="K4656" t="s">
        <v>36</v>
      </c>
      <c r="L4656" t="s">
        <v>37</v>
      </c>
      <c r="M4656" t="s">
        <v>38</v>
      </c>
      <c r="N4656" t="s">
        <v>56</v>
      </c>
      <c r="O4656" t="s">
        <v>57</v>
      </c>
      <c r="P4656" t="s">
        <v>2078</v>
      </c>
      <c r="Q4656">
        <v>0</v>
      </c>
      <c r="R4656">
        <v>298</v>
      </c>
      <c r="S4656">
        <v>24</v>
      </c>
      <c r="T4656">
        <v>4</v>
      </c>
      <c r="U4656" t="b">
        <v>0</v>
      </c>
    </row>
    <row r="4657" spans="1:21" x14ac:dyDescent="0.25">
      <c r="A4657" t="s">
        <v>6064</v>
      </c>
      <c r="B4657" t="s">
        <v>6060</v>
      </c>
      <c r="C4657">
        <v>17</v>
      </c>
      <c r="D4657">
        <v>6</v>
      </c>
      <c r="E4657">
        <v>13</v>
      </c>
      <c r="F4657" s="1">
        <v>41442</v>
      </c>
      <c r="G4657" t="s">
        <v>1764</v>
      </c>
      <c r="H4657" t="s">
        <v>33</v>
      </c>
      <c r="I4657" t="s">
        <v>389</v>
      </c>
      <c r="J4657" t="s">
        <v>389</v>
      </c>
      <c r="K4657" t="s">
        <v>36</v>
      </c>
      <c r="L4657" t="s">
        <v>26</v>
      </c>
      <c r="M4657" t="s">
        <v>27</v>
      </c>
      <c r="N4657" t="s">
        <v>56</v>
      </c>
      <c r="O4657" t="s">
        <v>104</v>
      </c>
      <c r="P4657" t="s">
        <v>5595</v>
      </c>
      <c r="Q4657">
        <v>0</v>
      </c>
      <c r="R4657">
        <v>292</v>
      </c>
      <c r="S4657">
        <v>35</v>
      </c>
      <c r="T4657">
        <v>4</v>
      </c>
      <c r="U4657" t="b">
        <v>1</v>
      </c>
    </row>
    <row r="4658" spans="1:21" x14ac:dyDescent="0.25">
      <c r="A4658" t="s">
        <v>6065</v>
      </c>
      <c r="B4658" t="s">
        <v>6060</v>
      </c>
      <c r="C4658">
        <v>17</v>
      </c>
      <c r="D4658">
        <v>6</v>
      </c>
      <c r="E4658">
        <v>13</v>
      </c>
      <c r="F4658" s="1">
        <v>41442</v>
      </c>
      <c r="G4658" t="s">
        <v>2990</v>
      </c>
      <c r="H4658" t="s">
        <v>61</v>
      </c>
      <c r="I4658" t="s">
        <v>108</v>
      </c>
      <c r="J4658" t="s">
        <v>1967</v>
      </c>
      <c r="K4658" t="s">
        <v>36</v>
      </c>
      <c r="L4658" t="s">
        <v>37</v>
      </c>
      <c r="M4658" t="s">
        <v>98</v>
      </c>
      <c r="N4658" t="s">
        <v>71</v>
      </c>
      <c r="O4658" t="s">
        <v>74</v>
      </c>
      <c r="P4658" t="s">
        <v>1542</v>
      </c>
      <c r="Q4658">
        <v>0</v>
      </c>
      <c r="R4658">
        <v>1243</v>
      </c>
      <c r="S4658">
        <v>345</v>
      </c>
      <c r="T4658">
        <v>3</v>
      </c>
      <c r="U4658" t="b">
        <v>0</v>
      </c>
    </row>
    <row r="4659" spans="1:21" x14ac:dyDescent="0.25">
      <c r="A4659" t="s">
        <v>6065</v>
      </c>
      <c r="B4659" t="s">
        <v>6060</v>
      </c>
      <c r="C4659">
        <v>17</v>
      </c>
      <c r="D4659">
        <v>6</v>
      </c>
      <c r="E4659">
        <v>13</v>
      </c>
      <c r="F4659" s="1">
        <v>41442</v>
      </c>
      <c r="G4659" t="s">
        <v>2990</v>
      </c>
      <c r="H4659" t="s">
        <v>61</v>
      </c>
      <c r="I4659" t="s">
        <v>108</v>
      </c>
      <c r="J4659" t="s">
        <v>1967</v>
      </c>
      <c r="K4659" t="s">
        <v>36</v>
      </c>
      <c r="L4659" t="s">
        <v>37</v>
      </c>
      <c r="M4659" t="s">
        <v>98</v>
      </c>
      <c r="N4659" t="s">
        <v>28</v>
      </c>
      <c r="O4659" t="s">
        <v>54</v>
      </c>
      <c r="P4659" t="s">
        <v>595</v>
      </c>
      <c r="Q4659">
        <v>0</v>
      </c>
      <c r="R4659">
        <v>53</v>
      </c>
      <c r="S4659">
        <v>3</v>
      </c>
      <c r="T4659">
        <v>3</v>
      </c>
      <c r="U4659" t="b">
        <v>0</v>
      </c>
    </row>
    <row r="4660" spans="1:21" x14ac:dyDescent="0.25">
      <c r="A4660" t="s">
        <v>6065</v>
      </c>
      <c r="B4660" t="s">
        <v>6060</v>
      </c>
      <c r="C4660">
        <v>17</v>
      </c>
      <c r="D4660">
        <v>6</v>
      </c>
      <c r="E4660">
        <v>13</v>
      </c>
      <c r="F4660" s="1">
        <v>41442</v>
      </c>
      <c r="G4660" t="s">
        <v>2990</v>
      </c>
      <c r="H4660" t="s">
        <v>61</v>
      </c>
      <c r="I4660" t="s">
        <v>108</v>
      </c>
      <c r="J4660" t="s">
        <v>1967</v>
      </c>
      <c r="K4660" t="s">
        <v>36</v>
      </c>
      <c r="L4660" t="s">
        <v>37</v>
      </c>
      <c r="M4660" t="s">
        <v>98</v>
      </c>
      <c r="N4660" t="s">
        <v>56</v>
      </c>
      <c r="O4660" t="s">
        <v>81</v>
      </c>
      <c r="P4660" t="s">
        <v>2584</v>
      </c>
      <c r="Q4660">
        <v>0</v>
      </c>
      <c r="R4660">
        <v>1244</v>
      </c>
      <c r="S4660">
        <v>448</v>
      </c>
      <c r="T4660">
        <v>5</v>
      </c>
      <c r="U4660" t="b">
        <v>1</v>
      </c>
    </row>
    <row r="4661" spans="1:21" x14ac:dyDescent="0.25">
      <c r="A4661" t="s">
        <v>6066</v>
      </c>
      <c r="B4661" t="s">
        <v>6060</v>
      </c>
      <c r="C4661">
        <v>17</v>
      </c>
      <c r="D4661">
        <v>6</v>
      </c>
      <c r="E4661">
        <v>13</v>
      </c>
      <c r="F4661" s="1">
        <v>41442</v>
      </c>
      <c r="G4661" t="s">
        <v>3012</v>
      </c>
      <c r="H4661" t="s">
        <v>120</v>
      </c>
      <c r="I4661" t="s">
        <v>241</v>
      </c>
      <c r="J4661" t="s">
        <v>3697</v>
      </c>
      <c r="K4661" t="s">
        <v>47</v>
      </c>
      <c r="L4661" t="s">
        <v>70</v>
      </c>
      <c r="M4661" t="s">
        <v>38</v>
      </c>
      <c r="N4661" t="s">
        <v>28</v>
      </c>
      <c r="O4661" t="s">
        <v>54</v>
      </c>
      <c r="P4661" t="s">
        <v>2110</v>
      </c>
      <c r="Q4661">
        <v>0</v>
      </c>
      <c r="R4661">
        <v>53</v>
      </c>
      <c r="S4661">
        <v>-2</v>
      </c>
      <c r="T4661">
        <v>3</v>
      </c>
      <c r="U4661" t="b">
        <v>1</v>
      </c>
    </row>
    <row r="4662" spans="1:21" x14ac:dyDescent="0.25">
      <c r="A4662" t="s">
        <v>6066</v>
      </c>
      <c r="B4662" t="s">
        <v>6060</v>
      </c>
      <c r="C4662">
        <v>17</v>
      </c>
      <c r="D4662">
        <v>6</v>
      </c>
      <c r="E4662">
        <v>13</v>
      </c>
      <c r="F4662" s="1">
        <v>41442</v>
      </c>
      <c r="G4662" t="s">
        <v>3012</v>
      </c>
      <c r="H4662" t="s">
        <v>120</v>
      </c>
      <c r="I4662" t="s">
        <v>241</v>
      </c>
      <c r="J4662" t="s">
        <v>3697</v>
      </c>
      <c r="K4662" t="s">
        <v>47</v>
      </c>
      <c r="L4662" t="s">
        <v>70</v>
      </c>
      <c r="M4662" t="s">
        <v>38</v>
      </c>
      <c r="N4662" t="s">
        <v>56</v>
      </c>
      <c r="O4662" t="s">
        <v>185</v>
      </c>
      <c r="P4662" t="s">
        <v>4889</v>
      </c>
      <c r="Q4662">
        <v>0</v>
      </c>
      <c r="R4662">
        <v>598</v>
      </c>
      <c r="S4662">
        <v>299</v>
      </c>
      <c r="T4662">
        <v>5</v>
      </c>
      <c r="U4662" t="b">
        <v>0</v>
      </c>
    </row>
    <row r="4663" spans="1:21" x14ac:dyDescent="0.25">
      <c r="A4663" t="s">
        <v>6067</v>
      </c>
      <c r="B4663" t="s">
        <v>6068</v>
      </c>
      <c r="C4663">
        <v>17</v>
      </c>
      <c r="D4663">
        <v>6</v>
      </c>
      <c r="E4663">
        <v>14</v>
      </c>
      <c r="F4663" s="1">
        <v>41807</v>
      </c>
      <c r="G4663" t="s">
        <v>997</v>
      </c>
      <c r="H4663" t="s">
        <v>67</v>
      </c>
      <c r="I4663" t="s">
        <v>68</v>
      </c>
      <c r="J4663" t="s">
        <v>644</v>
      </c>
      <c r="K4663" t="s">
        <v>25</v>
      </c>
      <c r="L4663" t="s">
        <v>70</v>
      </c>
      <c r="M4663" t="s">
        <v>27</v>
      </c>
      <c r="N4663" t="s">
        <v>56</v>
      </c>
      <c r="O4663" t="s">
        <v>57</v>
      </c>
      <c r="P4663" t="s">
        <v>3521</v>
      </c>
      <c r="Q4663">
        <v>0</v>
      </c>
      <c r="R4663">
        <v>1860</v>
      </c>
      <c r="S4663">
        <v>18</v>
      </c>
      <c r="T4663">
        <v>7</v>
      </c>
      <c r="U4663" t="b">
        <v>1</v>
      </c>
    </row>
    <row r="4664" spans="1:21" x14ac:dyDescent="0.25">
      <c r="A4664" t="s">
        <v>6069</v>
      </c>
      <c r="B4664" t="s">
        <v>6068</v>
      </c>
      <c r="C4664">
        <v>17</v>
      </c>
      <c r="D4664">
        <v>6</v>
      </c>
      <c r="E4664">
        <v>14</v>
      </c>
      <c r="F4664" s="1">
        <v>41807</v>
      </c>
      <c r="G4664" t="s">
        <v>1844</v>
      </c>
      <c r="H4664" t="s">
        <v>120</v>
      </c>
      <c r="I4664" t="s">
        <v>221</v>
      </c>
      <c r="J4664" t="s">
        <v>826</v>
      </c>
      <c r="K4664" t="s">
        <v>47</v>
      </c>
      <c r="L4664" t="s">
        <v>70</v>
      </c>
      <c r="M4664" t="s">
        <v>38</v>
      </c>
      <c r="N4664" t="s">
        <v>28</v>
      </c>
      <c r="O4664" t="s">
        <v>29</v>
      </c>
      <c r="P4664" t="s">
        <v>5111</v>
      </c>
      <c r="Q4664">
        <v>0</v>
      </c>
      <c r="R4664">
        <v>118</v>
      </c>
      <c r="S4664">
        <v>35</v>
      </c>
      <c r="T4664">
        <v>7</v>
      </c>
      <c r="U4664" t="b">
        <v>0</v>
      </c>
    </row>
    <row r="4665" spans="1:21" x14ac:dyDescent="0.25">
      <c r="A4665" t="s">
        <v>6069</v>
      </c>
      <c r="B4665" t="s">
        <v>6068</v>
      </c>
      <c r="C4665">
        <v>17</v>
      </c>
      <c r="D4665">
        <v>6</v>
      </c>
      <c r="E4665">
        <v>14</v>
      </c>
      <c r="F4665" s="1">
        <v>41807</v>
      </c>
      <c r="G4665" t="s">
        <v>1844</v>
      </c>
      <c r="H4665" t="s">
        <v>120</v>
      </c>
      <c r="I4665" t="s">
        <v>221</v>
      </c>
      <c r="J4665" t="s">
        <v>826</v>
      </c>
      <c r="K4665" t="s">
        <v>47</v>
      </c>
      <c r="L4665" t="s">
        <v>70</v>
      </c>
      <c r="M4665" t="s">
        <v>38</v>
      </c>
      <c r="N4665" t="s">
        <v>28</v>
      </c>
      <c r="O4665" t="s">
        <v>54</v>
      </c>
      <c r="P4665" t="s">
        <v>181</v>
      </c>
      <c r="Q4665">
        <v>0</v>
      </c>
      <c r="R4665">
        <v>462</v>
      </c>
      <c r="S4665">
        <v>169</v>
      </c>
      <c r="T4665">
        <v>4</v>
      </c>
      <c r="U4665" t="b">
        <v>1</v>
      </c>
    </row>
    <row r="4666" spans="1:21" x14ac:dyDescent="0.25">
      <c r="A4666" t="s">
        <v>6070</v>
      </c>
      <c r="B4666" t="s">
        <v>6068</v>
      </c>
      <c r="C4666">
        <v>17</v>
      </c>
      <c r="D4666">
        <v>6</v>
      </c>
      <c r="E4666">
        <v>14</v>
      </c>
      <c r="F4666" s="1">
        <v>41807</v>
      </c>
      <c r="G4666" t="s">
        <v>3120</v>
      </c>
      <c r="H4666" t="s">
        <v>61</v>
      </c>
      <c r="I4666" t="s">
        <v>326</v>
      </c>
      <c r="J4666" t="s">
        <v>2729</v>
      </c>
      <c r="K4666" t="s">
        <v>36</v>
      </c>
      <c r="L4666" t="s">
        <v>70</v>
      </c>
      <c r="M4666" t="s">
        <v>38</v>
      </c>
      <c r="N4666" t="s">
        <v>71</v>
      </c>
      <c r="O4666" t="s">
        <v>74</v>
      </c>
      <c r="P4666" t="s">
        <v>1744</v>
      </c>
      <c r="Q4666">
        <v>0</v>
      </c>
      <c r="R4666">
        <v>2115</v>
      </c>
      <c r="S4666">
        <v>23</v>
      </c>
      <c r="T4666">
        <v>5</v>
      </c>
      <c r="U4666" t="b">
        <v>1</v>
      </c>
    </row>
    <row r="4667" spans="1:21" x14ac:dyDescent="0.25">
      <c r="A4667" t="s">
        <v>6071</v>
      </c>
      <c r="B4667" t="s">
        <v>6068</v>
      </c>
      <c r="C4667">
        <v>17</v>
      </c>
      <c r="D4667">
        <v>6</v>
      </c>
      <c r="E4667">
        <v>14</v>
      </c>
      <c r="F4667" s="1">
        <v>41807</v>
      </c>
      <c r="G4667" t="s">
        <v>906</v>
      </c>
      <c r="H4667" t="s">
        <v>61</v>
      </c>
      <c r="I4667" t="s">
        <v>115</v>
      </c>
      <c r="J4667" t="s">
        <v>478</v>
      </c>
      <c r="K4667" t="s">
        <v>36</v>
      </c>
      <c r="L4667" t="s">
        <v>37</v>
      </c>
      <c r="M4667" t="s">
        <v>38</v>
      </c>
      <c r="N4667" t="s">
        <v>28</v>
      </c>
      <c r="O4667" t="s">
        <v>227</v>
      </c>
      <c r="P4667" t="s">
        <v>2327</v>
      </c>
      <c r="Q4667">
        <v>0</v>
      </c>
      <c r="R4667">
        <v>37</v>
      </c>
      <c r="S4667">
        <v>14</v>
      </c>
      <c r="T4667">
        <v>3</v>
      </c>
      <c r="U4667" t="b">
        <v>1</v>
      </c>
    </row>
    <row r="4668" spans="1:21" x14ac:dyDescent="0.25">
      <c r="A4668" t="s">
        <v>6070</v>
      </c>
      <c r="B4668" t="s">
        <v>6068</v>
      </c>
      <c r="C4668">
        <v>17</v>
      </c>
      <c r="D4668">
        <v>6</v>
      </c>
      <c r="E4668">
        <v>14</v>
      </c>
      <c r="F4668" s="1">
        <v>41807</v>
      </c>
      <c r="G4668" t="s">
        <v>3120</v>
      </c>
      <c r="H4668" t="s">
        <v>61</v>
      </c>
      <c r="I4668" t="s">
        <v>326</v>
      </c>
      <c r="J4668" t="s">
        <v>2729</v>
      </c>
      <c r="K4668" t="s">
        <v>36</v>
      </c>
      <c r="L4668" t="s">
        <v>70</v>
      </c>
      <c r="M4668" t="s">
        <v>38</v>
      </c>
      <c r="N4668" t="s">
        <v>28</v>
      </c>
      <c r="O4668" t="s">
        <v>48</v>
      </c>
      <c r="P4668" t="s">
        <v>382</v>
      </c>
      <c r="Q4668">
        <v>0</v>
      </c>
      <c r="R4668">
        <v>121</v>
      </c>
      <c r="S4668">
        <v>19</v>
      </c>
      <c r="T4668">
        <v>4</v>
      </c>
      <c r="U4668" t="b">
        <v>1</v>
      </c>
    </row>
    <row r="4669" spans="1:21" x14ac:dyDescent="0.25">
      <c r="A4669" t="s">
        <v>6070</v>
      </c>
      <c r="B4669" t="s">
        <v>6068</v>
      </c>
      <c r="C4669">
        <v>17</v>
      </c>
      <c r="D4669">
        <v>6</v>
      </c>
      <c r="E4669">
        <v>14</v>
      </c>
      <c r="F4669" s="1">
        <v>41807</v>
      </c>
      <c r="G4669" t="s">
        <v>3120</v>
      </c>
      <c r="H4669" t="s">
        <v>61</v>
      </c>
      <c r="I4669" t="s">
        <v>326</v>
      </c>
      <c r="J4669" t="s">
        <v>2729</v>
      </c>
      <c r="K4669" t="s">
        <v>36</v>
      </c>
      <c r="L4669" t="s">
        <v>70</v>
      </c>
      <c r="M4669" t="s">
        <v>38</v>
      </c>
      <c r="N4669" t="s">
        <v>28</v>
      </c>
      <c r="O4669" t="s">
        <v>39</v>
      </c>
      <c r="P4669" t="s">
        <v>203</v>
      </c>
      <c r="Q4669">
        <v>0</v>
      </c>
      <c r="R4669">
        <v>146</v>
      </c>
      <c r="S4669">
        <v>42</v>
      </c>
      <c r="T4669">
        <v>5</v>
      </c>
      <c r="U4669" t="b">
        <v>1</v>
      </c>
    </row>
    <row r="4670" spans="1:21" x14ac:dyDescent="0.25">
      <c r="A4670" t="s">
        <v>6072</v>
      </c>
      <c r="B4670" t="s">
        <v>6073</v>
      </c>
      <c r="C4670">
        <v>18</v>
      </c>
      <c r="D4670">
        <v>6</v>
      </c>
      <c r="E4670">
        <v>11</v>
      </c>
      <c r="F4670" s="1">
        <v>40712</v>
      </c>
      <c r="G4670" t="s">
        <v>275</v>
      </c>
      <c r="H4670" t="s">
        <v>320</v>
      </c>
      <c r="I4670" t="s">
        <v>321</v>
      </c>
      <c r="J4670" t="s">
        <v>321</v>
      </c>
      <c r="K4670" t="s">
        <v>36</v>
      </c>
      <c r="L4670" t="s">
        <v>37</v>
      </c>
      <c r="M4670" t="s">
        <v>38</v>
      </c>
      <c r="N4670" t="s">
        <v>71</v>
      </c>
      <c r="O4670" t="s">
        <v>72</v>
      </c>
      <c r="P4670" t="s">
        <v>1164</v>
      </c>
      <c r="Q4670">
        <v>0</v>
      </c>
      <c r="R4670">
        <v>338</v>
      </c>
      <c r="S4670">
        <v>139</v>
      </c>
      <c r="T4670">
        <v>2</v>
      </c>
      <c r="U4670" t="b">
        <v>1</v>
      </c>
    </row>
    <row r="4671" spans="1:21" x14ac:dyDescent="0.25">
      <c r="A4671" t="s">
        <v>6074</v>
      </c>
      <c r="B4671" t="s">
        <v>6073</v>
      </c>
      <c r="C4671">
        <v>18</v>
      </c>
      <c r="D4671">
        <v>6</v>
      </c>
      <c r="E4671">
        <v>11</v>
      </c>
      <c r="F4671" s="1">
        <v>40712</v>
      </c>
      <c r="G4671" t="s">
        <v>597</v>
      </c>
      <c r="H4671" t="s">
        <v>120</v>
      </c>
      <c r="I4671" t="s">
        <v>221</v>
      </c>
      <c r="J4671" t="s">
        <v>222</v>
      </c>
      <c r="K4671" t="s">
        <v>47</v>
      </c>
      <c r="L4671" t="s">
        <v>37</v>
      </c>
      <c r="M4671" t="s">
        <v>38</v>
      </c>
      <c r="N4671" t="s">
        <v>28</v>
      </c>
      <c r="O4671" t="s">
        <v>54</v>
      </c>
      <c r="P4671" t="s">
        <v>2395</v>
      </c>
      <c r="Q4671">
        <v>0</v>
      </c>
      <c r="R4671">
        <v>278</v>
      </c>
      <c r="S4671">
        <v>62</v>
      </c>
      <c r="T4671">
        <v>5</v>
      </c>
      <c r="U4671" t="b">
        <v>0</v>
      </c>
    </row>
    <row r="4672" spans="1:21" x14ac:dyDescent="0.25">
      <c r="A4672" t="s">
        <v>6074</v>
      </c>
      <c r="B4672" t="s">
        <v>6073</v>
      </c>
      <c r="C4672">
        <v>18</v>
      </c>
      <c r="D4672">
        <v>6</v>
      </c>
      <c r="E4672">
        <v>11</v>
      </c>
      <c r="F4672" s="1">
        <v>40712</v>
      </c>
      <c r="G4672" t="s">
        <v>597</v>
      </c>
      <c r="H4672" t="s">
        <v>120</v>
      </c>
      <c r="I4672" t="s">
        <v>221</v>
      </c>
      <c r="J4672" t="s">
        <v>222</v>
      </c>
      <c r="K4672" t="s">
        <v>47</v>
      </c>
      <c r="L4672" t="s">
        <v>37</v>
      </c>
      <c r="M4672" t="s">
        <v>38</v>
      </c>
      <c r="N4672" t="s">
        <v>56</v>
      </c>
      <c r="O4672" t="s">
        <v>57</v>
      </c>
      <c r="P4672" t="s">
        <v>5630</v>
      </c>
      <c r="Q4672">
        <v>0</v>
      </c>
      <c r="R4672">
        <v>411</v>
      </c>
      <c r="S4672">
        <v>-37</v>
      </c>
      <c r="T4672">
        <v>9</v>
      </c>
      <c r="U4672" t="b">
        <v>1</v>
      </c>
    </row>
    <row r="4673" spans="1:21" x14ac:dyDescent="0.25">
      <c r="A4673" t="s">
        <v>6075</v>
      </c>
      <c r="B4673" t="s">
        <v>6073</v>
      </c>
      <c r="C4673">
        <v>18</v>
      </c>
      <c r="D4673">
        <v>6</v>
      </c>
      <c r="E4673">
        <v>11</v>
      </c>
      <c r="F4673" s="1">
        <v>40712</v>
      </c>
      <c r="G4673" t="s">
        <v>200</v>
      </c>
      <c r="H4673" t="s">
        <v>120</v>
      </c>
      <c r="I4673" t="s">
        <v>6076</v>
      </c>
      <c r="J4673" t="s">
        <v>6077</v>
      </c>
      <c r="K4673" t="s">
        <v>47</v>
      </c>
      <c r="L4673" t="s">
        <v>37</v>
      </c>
      <c r="M4673" t="s">
        <v>27</v>
      </c>
      <c r="N4673" t="s">
        <v>71</v>
      </c>
      <c r="O4673" t="s">
        <v>72</v>
      </c>
      <c r="P4673" t="s">
        <v>4221</v>
      </c>
      <c r="Q4673">
        <v>0</v>
      </c>
      <c r="R4673">
        <v>1814</v>
      </c>
      <c r="S4673">
        <v>653</v>
      </c>
      <c r="T4673">
        <v>5</v>
      </c>
      <c r="U4673" t="b">
        <v>0</v>
      </c>
    </row>
    <row r="4674" spans="1:21" x14ac:dyDescent="0.25">
      <c r="A4674" t="s">
        <v>6075</v>
      </c>
      <c r="B4674" t="s">
        <v>6073</v>
      </c>
      <c r="C4674">
        <v>18</v>
      </c>
      <c r="D4674">
        <v>6</v>
      </c>
      <c r="E4674">
        <v>11</v>
      </c>
      <c r="F4674" s="1">
        <v>40712</v>
      </c>
      <c r="G4674" t="s">
        <v>200</v>
      </c>
      <c r="H4674" t="s">
        <v>120</v>
      </c>
      <c r="I4674" t="s">
        <v>6076</v>
      </c>
      <c r="J4674" t="s">
        <v>6077</v>
      </c>
      <c r="K4674" t="s">
        <v>47</v>
      </c>
      <c r="L4674" t="s">
        <v>37</v>
      </c>
      <c r="M4674" t="s">
        <v>27</v>
      </c>
      <c r="N4674" t="s">
        <v>28</v>
      </c>
      <c r="O4674" t="s">
        <v>54</v>
      </c>
      <c r="P4674" t="s">
        <v>1411</v>
      </c>
      <c r="Q4674">
        <v>0</v>
      </c>
      <c r="R4674">
        <v>29</v>
      </c>
      <c r="S4674">
        <v>0</v>
      </c>
      <c r="T4674">
        <v>2</v>
      </c>
      <c r="U4674" t="b">
        <v>1</v>
      </c>
    </row>
    <row r="4675" spans="1:21" x14ac:dyDescent="0.25">
      <c r="A4675" t="s">
        <v>6075</v>
      </c>
      <c r="B4675" t="s">
        <v>6073</v>
      </c>
      <c r="C4675">
        <v>18</v>
      </c>
      <c r="D4675">
        <v>6</v>
      </c>
      <c r="E4675">
        <v>11</v>
      </c>
      <c r="F4675" s="1">
        <v>40712</v>
      </c>
      <c r="G4675" t="s">
        <v>200</v>
      </c>
      <c r="H4675" t="s">
        <v>120</v>
      </c>
      <c r="I4675" t="s">
        <v>6076</v>
      </c>
      <c r="J4675" t="s">
        <v>6077</v>
      </c>
      <c r="K4675" t="s">
        <v>47</v>
      </c>
      <c r="L4675" t="s">
        <v>37</v>
      </c>
      <c r="M4675" t="s">
        <v>27</v>
      </c>
      <c r="N4675" t="s">
        <v>56</v>
      </c>
      <c r="O4675" t="s">
        <v>185</v>
      </c>
      <c r="P4675" t="s">
        <v>2141</v>
      </c>
      <c r="Q4675">
        <v>0</v>
      </c>
      <c r="R4675">
        <v>373</v>
      </c>
      <c r="S4675">
        <v>60</v>
      </c>
      <c r="T4675">
        <v>3</v>
      </c>
      <c r="U4675" t="b">
        <v>1</v>
      </c>
    </row>
    <row r="4676" spans="1:21" x14ac:dyDescent="0.25">
      <c r="A4676" t="s">
        <v>6075</v>
      </c>
      <c r="B4676" t="s">
        <v>6073</v>
      </c>
      <c r="C4676">
        <v>18</v>
      </c>
      <c r="D4676">
        <v>6</v>
      </c>
      <c r="E4676">
        <v>11</v>
      </c>
      <c r="F4676" s="1">
        <v>40712</v>
      </c>
      <c r="G4676" t="s">
        <v>200</v>
      </c>
      <c r="H4676" t="s">
        <v>120</v>
      </c>
      <c r="I4676" t="s">
        <v>6076</v>
      </c>
      <c r="J4676" t="s">
        <v>6077</v>
      </c>
      <c r="K4676" t="s">
        <v>47</v>
      </c>
      <c r="L4676" t="s">
        <v>37</v>
      </c>
      <c r="M4676" t="s">
        <v>27</v>
      </c>
      <c r="N4676" t="s">
        <v>56</v>
      </c>
      <c r="O4676" t="s">
        <v>104</v>
      </c>
      <c r="P4676" t="s">
        <v>238</v>
      </c>
      <c r="Q4676">
        <v>0</v>
      </c>
      <c r="R4676">
        <v>263</v>
      </c>
      <c r="S4676">
        <v>102</v>
      </c>
      <c r="T4676">
        <v>2</v>
      </c>
      <c r="U4676" t="b">
        <v>0</v>
      </c>
    </row>
    <row r="4677" spans="1:21" x14ac:dyDescent="0.25">
      <c r="A4677" t="s">
        <v>6078</v>
      </c>
      <c r="B4677" t="s">
        <v>6079</v>
      </c>
      <c r="C4677">
        <v>18</v>
      </c>
      <c r="D4677">
        <v>6</v>
      </c>
      <c r="E4677">
        <v>12</v>
      </c>
      <c r="F4677" s="1">
        <v>41078</v>
      </c>
      <c r="G4677" t="s">
        <v>156</v>
      </c>
      <c r="H4677" t="s">
        <v>67</v>
      </c>
      <c r="I4677" t="s">
        <v>68</v>
      </c>
      <c r="J4677" t="s">
        <v>3803</v>
      </c>
      <c r="K4677" t="s">
        <v>25</v>
      </c>
      <c r="L4677" t="s">
        <v>26</v>
      </c>
      <c r="M4677" t="s">
        <v>27</v>
      </c>
      <c r="N4677" t="s">
        <v>71</v>
      </c>
      <c r="O4677" t="s">
        <v>295</v>
      </c>
      <c r="P4677" t="s">
        <v>4132</v>
      </c>
      <c r="Q4677">
        <v>0</v>
      </c>
      <c r="R4677">
        <v>53</v>
      </c>
      <c r="S4677">
        <v>-19</v>
      </c>
      <c r="T4677">
        <v>3</v>
      </c>
      <c r="U4677" t="b">
        <v>0</v>
      </c>
    </row>
    <row r="4678" spans="1:21" x14ac:dyDescent="0.25">
      <c r="A4678" t="s">
        <v>6078</v>
      </c>
      <c r="B4678" t="s">
        <v>6079</v>
      </c>
      <c r="C4678">
        <v>18</v>
      </c>
      <c r="D4678">
        <v>6</v>
      </c>
      <c r="E4678">
        <v>12</v>
      </c>
      <c r="F4678" s="1">
        <v>41078</v>
      </c>
      <c r="G4678" t="s">
        <v>156</v>
      </c>
      <c r="H4678" t="s">
        <v>67</v>
      </c>
      <c r="I4678" t="s">
        <v>68</v>
      </c>
      <c r="J4678" t="s">
        <v>3803</v>
      </c>
      <c r="K4678" t="s">
        <v>25</v>
      </c>
      <c r="L4678" t="s">
        <v>26</v>
      </c>
      <c r="M4678" t="s">
        <v>27</v>
      </c>
      <c r="N4678" t="s">
        <v>28</v>
      </c>
      <c r="O4678" t="s">
        <v>111</v>
      </c>
      <c r="P4678" t="s">
        <v>1718</v>
      </c>
      <c r="Q4678">
        <v>0</v>
      </c>
      <c r="R4678">
        <v>95</v>
      </c>
      <c r="S4678">
        <v>47</v>
      </c>
      <c r="T4678">
        <v>2</v>
      </c>
      <c r="U4678" t="b">
        <v>1</v>
      </c>
    </row>
    <row r="4679" spans="1:21" x14ac:dyDescent="0.25">
      <c r="A4679" t="s">
        <v>6078</v>
      </c>
      <c r="B4679" t="s">
        <v>6079</v>
      </c>
      <c r="C4679">
        <v>18</v>
      </c>
      <c r="D4679">
        <v>6</v>
      </c>
      <c r="E4679">
        <v>12</v>
      </c>
      <c r="F4679" s="1">
        <v>41078</v>
      </c>
      <c r="G4679" t="s">
        <v>156</v>
      </c>
      <c r="H4679" t="s">
        <v>67</v>
      </c>
      <c r="I4679" t="s">
        <v>68</v>
      </c>
      <c r="J4679" t="s">
        <v>3803</v>
      </c>
      <c r="K4679" t="s">
        <v>25</v>
      </c>
      <c r="L4679" t="s">
        <v>26</v>
      </c>
      <c r="M4679" t="s">
        <v>27</v>
      </c>
      <c r="N4679" t="s">
        <v>56</v>
      </c>
      <c r="O4679" t="s">
        <v>185</v>
      </c>
      <c r="P4679" t="s">
        <v>1421</v>
      </c>
      <c r="Q4679">
        <v>0</v>
      </c>
      <c r="R4679">
        <v>900</v>
      </c>
      <c r="S4679">
        <v>360</v>
      </c>
      <c r="T4679">
        <v>3</v>
      </c>
      <c r="U4679" t="b">
        <v>1</v>
      </c>
    </row>
    <row r="4680" spans="1:21" x14ac:dyDescent="0.25">
      <c r="A4680" t="s">
        <v>6078</v>
      </c>
      <c r="B4680" t="s">
        <v>6079</v>
      </c>
      <c r="C4680">
        <v>18</v>
      </c>
      <c r="D4680">
        <v>6</v>
      </c>
      <c r="E4680">
        <v>12</v>
      </c>
      <c r="F4680" s="1">
        <v>41078</v>
      </c>
      <c r="G4680" t="s">
        <v>156</v>
      </c>
      <c r="H4680" t="s">
        <v>67</v>
      </c>
      <c r="I4680" t="s">
        <v>68</v>
      </c>
      <c r="J4680" t="s">
        <v>3803</v>
      </c>
      <c r="K4680" t="s">
        <v>25</v>
      </c>
      <c r="L4680" t="s">
        <v>26</v>
      </c>
      <c r="M4680" t="s">
        <v>27</v>
      </c>
      <c r="N4680" t="s">
        <v>56</v>
      </c>
      <c r="O4680" t="s">
        <v>104</v>
      </c>
      <c r="P4680" t="s">
        <v>3580</v>
      </c>
      <c r="Q4680">
        <v>0</v>
      </c>
      <c r="R4680">
        <v>716</v>
      </c>
      <c r="S4680">
        <v>36</v>
      </c>
      <c r="T4680">
        <v>5</v>
      </c>
      <c r="U4680" t="b">
        <v>0</v>
      </c>
    </row>
    <row r="4681" spans="1:21" x14ac:dyDescent="0.25">
      <c r="A4681" t="s">
        <v>6080</v>
      </c>
      <c r="B4681" t="s">
        <v>6079</v>
      </c>
      <c r="C4681">
        <v>18</v>
      </c>
      <c r="D4681">
        <v>6</v>
      </c>
      <c r="E4681">
        <v>12</v>
      </c>
      <c r="F4681" s="1">
        <v>41078</v>
      </c>
      <c r="G4681" t="s">
        <v>5313</v>
      </c>
      <c r="H4681" t="s">
        <v>67</v>
      </c>
      <c r="I4681" t="s">
        <v>68</v>
      </c>
      <c r="J4681" t="s">
        <v>555</v>
      </c>
      <c r="K4681" t="s">
        <v>25</v>
      </c>
      <c r="L4681" t="s">
        <v>37</v>
      </c>
      <c r="M4681" t="s">
        <v>38</v>
      </c>
      <c r="N4681" t="s">
        <v>71</v>
      </c>
      <c r="O4681" t="s">
        <v>74</v>
      </c>
      <c r="P4681" t="s">
        <v>6081</v>
      </c>
      <c r="Q4681">
        <v>0</v>
      </c>
      <c r="R4681">
        <v>586</v>
      </c>
      <c r="S4681">
        <v>123</v>
      </c>
      <c r="T4681">
        <v>7</v>
      </c>
      <c r="U4681" t="b">
        <v>0</v>
      </c>
    </row>
    <row r="4682" spans="1:21" x14ac:dyDescent="0.25">
      <c r="A4682" t="s">
        <v>6080</v>
      </c>
      <c r="B4682" t="s">
        <v>6079</v>
      </c>
      <c r="C4682">
        <v>18</v>
      </c>
      <c r="D4682">
        <v>6</v>
      </c>
      <c r="E4682">
        <v>12</v>
      </c>
      <c r="F4682" s="1">
        <v>41078</v>
      </c>
      <c r="G4682" t="s">
        <v>5313</v>
      </c>
      <c r="H4682" t="s">
        <v>67</v>
      </c>
      <c r="I4682" t="s">
        <v>68</v>
      </c>
      <c r="J4682" t="s">
        <v>555</v>
      </c>
      <c r="K4682" t="s">
        <v>25</v>
      </c>
      <c r="L4682" t="s">
        <v>37</v>
      </c>
      <c r="M4682" t="s">
        <v>38</v>
      </c>
      <c r="N4682" t="s">
        <v>28</v>
      </c>
      <c r="O4682" t="s">
        <v>48</v>
      </c>
      <c r="P4682" t="s">
        <v>1233</v>
      </c>
      <c r="Q4682">
        <v>0</v>
      </c>
      <c r="R4682">
        <v>79</v>
      </c>
      <c r="S4682">
        <v>7</v>
      </c>
      <c r="T4682">
        <v>3</v>
      </c>
      <c r="U4682" t="b">
        <v>1</v>
      </c>
    </row>
    <row r="4683" spans="1:21" x14ac:dyDescent="0.25">
      <c r="A4683" t="s">
        <v>6080</v>
      </c>
      <c r="B4683" t="s">
        <v>6079</v>
      </c>
      <c r="C4683">
        <v>18</v>
      </c>
      <c r="D4683">
        <v>6</v>
      </c>
      <c r="E4683">
        <v>12</v>
      </c>
      <c r="F4683" s="1">
        <v>41078</v>
      </c>
      <c r="G4683" t="s">
        <v>5313</v>
      </c>
      <c r="H4683" t="s">
        <v>67</v>
      </c>
      <c r="I4683" t="s">
        <v>68</v>
      </c>
      <c r="J4683" t="s">
        <v>555</v>
      </c>
      <c r="K4683" t="s">
        <v>25</v>
      </c>
      <c r="L4683" t="s">
        <v>37</v>
      </c>
      <c r="M4683" t="s">
        <v>38</v>
      </c>
      <c r="N4683" t="s">
        <v>28</v>
      </c>
      <c r="O4683" t="s">
        <v>111</v>
      </c>
      <c r="P4683" t="s">
        <v>1695</v>
      </c>
      <c r="Q4683">
        <v>0</v>
      </c>
      <c r="R4683">
        <v>36</v>
      </c>
      <c r="S4683">
        <v>9</v>
      </c>
      <c r="T4683">
        <v>3</v>
      </c>
      <c r="U4683" t="b">
        <v>1</v>
      </c>
    </row>
    <row r="4684" spans="1:21" x14ac:dyDescent="0.25">
      <c r="A4684" t="s">
        <v>6082</v>
      </c>
      <c r="B4684" t="s">
        <v>6079</v>
      </c>
      <c r="C4684">
        <v>18</v>
      </c>
      <c r="D4684">
        <v>6</v>
      </c>
      <c r="E4684">
        <v>12</v>
      </c>
      <c r="F4684" s="1">
        <v>41078</v>
      </c>
      <c r="G4684" t="s">
        <v>4861</v>
      </c>
      <c r="H4684" t="s">
        <v>33</v>
      </c>
      <c r="I4684" t="s">
        <v>372</v>
      </c>
      <c r="J4684" t="s">
        <v>959</v>
      </c>
      <c r="K4684" t="s">
        <v>36</v>
      </c>
      <c r="L4684" t="s">
        <v>37</v>
      </c>
      <c r="M4684" t="s">
        <v>38</v>
      </c>
      <c r="N4684" t="s">
        <v>28</v>
      </c>
      <c r="O4684" t="s">
        <v>54</v>
      </c>
      <c r="P4684" t="s">
        <v>904</v>
      </c>
      <c r="Q4684">
        <v>0</v>
      </c>
      <c r="R4684">
        <v>152</v>
      </c>
      <c r="S4684">
        <v>25</v>
      </c>
      <c r="T4684">
        <v>3</v>
      </c>
      <c r="U4684" t="b">
        <v>0</v>
      </c>
    </row>
    <row r="4685" spans="1:21" x14ac:dyDescent="0.25">
      <c r="A4685" t="s">
        <v>6082</v>
      </c>
      <c r="B4685" t="s">
        <v>6079</v>
      </c>
      <c r="C4685">
        <v>18</v>
      </c>
      <c r="D4685">
        <v>6</v>
      </c>
      <c r="E4685">
        <v>12</v>
      </c>
      <c r="F4685" s="1">
        <v>41078</v>
      </c>
      <c r="G4685" t="s">
        <v>4861</v>
      </c>
      <c r="H4685" t="s">
        <v>33</v>
      </c>
      <c r="I4685" t="s">
        <v>372</v>
      </c>
      <c r="J4685" t="s">
        <v>959</v>
      </c>
      <c r="K4685" t="s">
        <v>36</v>
      </c>
      <c r="L4685" t="s">
        <v>37</v>
      </c>
      <c r="M4685" t="s">
        <v>38</v>
      </c>
      <c r="N4685" t="s">
        <v>56</v>
      </c>
      <c r="O4685" t="s">
        <v>185</v>
      </c>
      <c r="P4685" t="s">
        <v>262</v>
      </c>
      <c r="Q4685">
        <v>0</v>
      </c>
      <c r="R4685">
        <v>530</v>
      </c>
      <c r="S4685">
        <v>180</v>
      </c>
      <c r="T4685">
        <v>2</v>
      </c>
      <c r="U4685" t="b">
        <v>0</v>
      </c>
    </row>
    <row r="4686" spans="1:21" x14ac:dyDescent="0.25">
      <c r="A4686" t="s">
        <v>6082</v>
      </c>
      <c r="B4686" t="s">
        <v>6079</v>
      </c>
      <c r="C4686">
        <v>18</v>
      </c>
      <c r="D4686">
        <v>6</v>
      </c>
      <c r="E4686">
        <v>12</v>
      </c>
      <c r="F4686" s="1">
        <v>41078</v>
      </c>
      <c r="G4686" t="s">
        <v>4861</v>
      </c>
      <c r="H4686" t="s">
        <v>33</v>
      </c>
      <c r="I4686" t="s">
        <v>372</v>
      </c>
      <c r="J4686" t="s">
        <v>959</v>
      </c>
      <c r="K4686" t="s">
        <v>36</v>
      </c>
      <c r="L4686" t="s">
        <v>37</v>
      </c>
      <c r="M4686" t="s">
        <v>38</v>
      </c>
      <c r="N4686" t="s">
        <v>56</v>
      </c>
      <c r="O4686" t="s">
        <v>185</v>
      </c>
      <c r="P4686" t="s">
        <v>1725</v>
      </c>
      <c r="Q4686">
        <v>0</v>
      </c>
      <c r="R4686">
        <v>717</v>
      </c>
      <c r="S4686">
        <v>93</v>
      </c>
      <c r="T4686">
        <v>3</v>
      </c>
      <c r="U4686" t="b">
        <v>1</v>
      </c>
    </row>
    <row r="4687" spans="1:21" x14ac:dyDescent="0.25">
      <c r="A4687" t="s">
        <v>6082</v>
      </c>
      <c r="B4687" t="s">
        <v>6079</v>
      </c>
      <c r="C4687">
        <v>18</v>
      </c>
      <c r="D4687">
        <v>6</v>
      </c>
      <c r="E4687">
        <v>12</v>
      </c>
      <c r="F4687" s="1">
        <v>41078</v>
      </c>
      <c r="G4687" t="s">
        <v>4861</v>
      </c>
      <c r="H4687" t="s">
        <v>33</v>
      </c>
      <c r="I4687" t="s">
        <v>372</v>
      </c>
      <c r="J4687" t="s">
        <v>959</v>
      </c>
      <c r="K4687" t="s">
        <v>36</v>
      </c>
      <c r="L4687" t="s">
        <v>37</v>
      </c>
      <c r="M4687" t="s">
        <v>38</v>
      </c>
      <c r="N4687" t="s">
        <v>56</v>
      </c>
      <c r="O4687" t="s">
        <v>104</v>
      </c>
      <c r="P4687" t="s">
        <v>5965</v>
      </c>
      <c r="Q4687">
        <v>0</v>
      </c>
      <c r="R4687">
        <v>365</v>
      </c>
      <c r="S4687">
        <v>117</v>
      </c>
      <c r="T4687">
        <v>5</v>
      </c>
      <c r="U4687" t="b">
        <v>0</v>
      </c>
    </row>
    <row r="4688" spans="1:21" x14ac:dyDescent="0.25">
      <c r="A4688" t="s">
        <v>6083</v>
      </c>
      <c r="B4688" t="s">
        <v>6079</v>
      </c>
      <c r="C4688">
        <v>18</v>
      </c>
      <c r="D4688">
        <v>6</v>
      </c>
      <c r="E4688">
        <v>12</v>
      </c>
      <c r="F4688" s="1">
        <v>41078</v>
      </c>
      <c r="G4688" t="s">
        <v>2483</v>
      </c>
      <c r="H4688" t="s">
        <v>61</v>
      </c>
      <c r="I4688" t="s">
        <v>326</v>
      </c>
      <c r="J4688" t="s">
        <v>2729</v>
      </c>
      <c r="K4688" t="s">
        <v>36</v>
      </c>
      <c r="L4688" t="s">
        <v>37</v>
      </c>
      <c r="M4688" t="s">
        <v>27</v>
      </c>
      <c r="N4688" t="s">
        <v>71</v>
      </c>
      <c r="O4688" t="s">
        <v>74</v>
      </c>
      <c r="P4688" t="s">
        <v>4422</v>
      </c>
      <c r="Q4688">
        <v>0</v>
      </c>
      <c r="R4688">
        <v>120</v>
      </c>
      <c r="S4688">
        <v>51</v>
      </c>
      <c r="T4688">
        <v>1</v>
      </c>
      <c r="U4688" t="b">
        <v>1</v>
      </c>
    </row>
    <row r="4689" spans="1:21" x14ac:dyDescent="0.25">
      <c r="A4689" t="s">
        <v>6083</v>
      </c>
      <c r="B4689" t="s">
        <v>6079</v>
      </c>
      <c r="C4689">
        <v>18</v>
      </c>
      <c r="D4689">
        <v>6</v>
      </c>
      <c r="E4689">
        <v>12</v>
      </c>
      <c r="F4689" s="1">
        <v>41078</v>
      </c>
      <c r="G4689" t="s">
        <v>2483</v>
      </c>
      <c r="H4689" t="s">
        <v>61</v>
      </c>
      <c r="I4689" t="s">
        <v>326</v>
      </c>
      <c r="J4689" t="s">
        <v>2729</v>
      </c>
      <c r="K4689" t="s">
        <v>36</v>
      </c>
      <c r="L4689" t="s">
        <v>37</v>
      </c>
      <c r="M4689" t="s">
        <v>27</v>
      </c>
      <c r="N4689" t="s">
        <v>71</v>
      </c>
      <c r="O4689" t="s">
        <v>665</v>
      </c>
      <c r="P4689" t="s">
        <v>6084</v>
      </c>
      <c r="Q4689">
        <v>0</v>
      </c>
      <c r="R4689">
        <v>2364</v>
      </c>
      <c r="S4689">
        <v>-218</v>
      </c>
      <c r="T4689">
        <v>4</v>
      </c>
      <c r="U4689" t="b">
        <v>0</v>
      </c>
    </row>
    <row r="4690" spans="1:21" x14ac:dyDescent="0.25">
      <c r="A4690" t="s">
        <v>6083</v>
      </c>
      <c r="B4690" t="s">
        <v>6079</v>
      </c>
      <c r="C4690">
        <v>18</v>
      </c>
      <c r="D4690">
        <v>6</v>
      </c>
      <c r="E4690">
        <v>12</v>
      </c>
      <c r="F4690" s="1">
        <v>41078</v>
      </c>
      <c r="G4690" t="s">
        <v>2483</v>
      </c>
      <c r="H4690" t="s">
        <v>61</v>
      </c>
      <c r="I4690" t="s">
        <v>326</v>
      </c>
      <c r="J4690" t="s">
        <v>2729</v>
      </c>
      <c r="K4690" t="s">
        <v>36</v>
      </c>
      <c r="L4690" t="s">
        <v>37</v>
      </c>
      <c r="M4690" t="s">
        <v>27</v>
      </c>
      <c r="N4690" t="s">
        <v>28</v>
      </c>
      <c r="O4690" t="s">
        <v>227</v>
      </c>
      <c r="P4690" t="s">
        <v>498</v>
      </c>
      <c r="Q4690">
        <v>0</v>
      </c>
      <c r="R4690">
        <v>43</v>
      </c>
      <c r="S4690">
        <v>22</v>
      </c>
      <c r="T4690">
        <v>4</v>
      </c>
      <c r="U4690" t="b">
        <v>1</v>
      </c>
    </row>
    <row r="4691" spans="1:21" x14ac:dyDescent="0.25">
      <c r="A4691" t="s">
        <v>6085</v>
      </c>
      <c r="B4691" t="s">
        <v>6086</v>
      </c>
      <c r="C4691">
        <v>18</v>
      </c>
      <c r="D4691">
        <v>6</v>
      </c>
      <c r="E4691">
        <v>13</v>
      </c>
      <c r="F4691" s="1">
        <v>41443</v>
      </c>
      <c r="G4691" t="s">
        <v>2091</v>
      </c>
      <c r="H4691" t="s">
        <v>44</v>
      </c>
      <c r="I4691" t="s">
        <v>45</v>
      </c>
      <c r="J4691" t="s">
        <v>1563</v>
      </c>
      <c r="K4691" t="s">
        <v>47</v>
      </c>
      <c r="L4691" t="s">
        <v>70</v>
      </c>
      <c r="M4691" t="s">
        <v>38</v>
      </c>
      <c r="N4691" t="s">
        <v>28</v>
      </c>
      <c r="O4691" t="s">
        <v>151</v>
      </c>
      <c r="P4691" t="s">
        <v>1948</v>
      </c>
      <c r="Q4691">
        <v>0</v>
      </c>
      <c r="R4691">
        <v>48</v>
      </c>
      <c r="S4691">
        <v>13</v>
      </c>
      <c r="T4691">
        <v>3</v>
      </c>
      <c r="U4691" t="b">
        <v>1</v>
      </c>
    </row>
    <row r="4692" spans="1:21" x14ac:dyDescent="0.25">
      <c r="A4692" t="s">
        <v>6087</v>
      </c>
      <c r="B4692" t="s">
        <v>6086</v>
      </c>
      <c r="C4692">
        <v>18</v>
      </c>
      <c r="D4692">
        <v>6</v>
      </c>
      <c r="E4692">
        <v>13</v>
      </c>
      <c r="F4692" s="1">
        <v>41443</v>
      </c>
      <c r="G4692" t="s">
        <v>5081</v>
      </c>
      <c r="H4692" t="s">
        <v>61</v>
      </c>
      <c r="I4692" t="s">
        <v>62</v>
      </c>
      <c r="J4692" t="s">
        <v>6088</v>
      </c>
      <c r="K4692" t="s">
        <v>36</v>
      </c>
      <c r="L4692" t="s">
        <v>37</v>
      </c>
      <c r="M4692" t="s">
        <v>38</v>
      </c>
      <c r="N4692" t="s">
        <v>71</v>
      </c>
      <c r="O4692" t="s">
        <v>72</v>
      </c>
      <c r="P4692" t="s">
        <v>1481</v>
      </c>
      <c r="Q4692">
        <v>0</v>
      </c>
      <c r="R4692">
        <v>263</v>
      </c>
      <c r="S4692">
        <v>15</v>
      </c>
      <c r="T4692">
        <v>2</v>
      </c>
      <c r="U4692" t="b">
        <v>0</v>
      </c>
    </row>
    <row r="4693" spans="1:21" x14ac:dyDescent="0.25">
      <c r="A4693" t="s">
        <v>6087</v>
      </c>
      <c r="B4693" t="s">
        <v>6086</v>
      </c>
      <c r="C4693">
        <v>18</v>
      </c>
      <c r="D4693">
        <v>6</v>
      </c>
      <c r="E4693">
        <v>13</v>
      </c>
      <c r="F4693" s="1">
        <v>41443</v>
      </c>
      <c r="G4693" t="s">
        <v>5081</v>
      </c>
      <c r="H4693" t="s">
        <v>61</v>
      </c>
      <c r="I4693" t="s">
        <v>62</v>
      </c>
      <c r="J4693" t="s">
        <v>6088</v>
      </c>
      <c r="K4693" t="s">
        <v>36</v>
      </c>
      <c r="L4693" t="s">
        <v>37</v>
      </c>
      <c r="M4693" t="s">
        <v>38</v>
      </c>
      <c r="N4693" t="s">
        <v>28</v>
      </c>
      <c r="O4693" t="s">
        <v>183</v>
      </c>
      <c r="P4693" t="s">
        <v>6089</v>
      </c>
      <c r="Q4693">
        <v>0</v>
      </c>
      <c r="R4693">
        <v>43</v>
      </c>
      <c r="S4693">
        <v>21</v>
      </c>
      <c r="T4693">
        <v>3</v>
      </c>
      <c r="U4693" t="b">
        <v>1</v>
      </c>
    </row>
    <row r="4694" spans="1:21" x14ac:dyDescent="0.25">
      <c r="A4694" t="s">
        <v>6090</v>
      </c>
      <c r="B4694" t="s">
        <v>6086</v>
      </c>
      <c r="C4694">
        <v>18</v>
      </c>
      <c r="D4694">
        <v>6</v>
      </c>
      <c r="E4694">
        <v>13</v>
      </c>
      <c r="F4694" s="1">
        <v>41443</v>
      </c>
      <c r="G4694" t="s">
        <v>1952</v>
      </c>
      <c r="H4694" t="s">
        <v>33</v>
      </c>
      <c r="I4694" t="s">
        <v>389</v>
      </c>
      <c r="J4694" t="s">
        <v>389</v>
      </c>
      <c r="K4694" t="s">
        <v>36</v>
      </c>
      <c r="L4694" t="s">
        <v>37</v>
      </c>
      <c r="M4694" t="s">
        <v>27</v>
      </c>
      <c r="N4694" t="s">
        <v>71</v>
      </c>
      <c r="O4694" t="s">
        <v>295</v>
      </c>
      <c r="P4694" t="s">
        <v>1099</v>
      </c>
      <c r="Q4694">
        <v>0</v>
      </c>
      <c r="R4694">
        <v>264</v>
      </c>
      <c r="S4694">
        <v>95</v>
      </c>
      <c r="T4694">
        <v>6</v>
      </c>
      <c r="U4694" t="b">
        <v>1</v>
      </c>
    </row>
    <row r="4695" spans="1:21" x14ac:dyDescent="0.25">
      <c r="A4695" t="s">
        <v>6090</v>
      </c>
      <c r="B4695" t="s">
        <v>6086</v>
      </c>
      <c r="C4695">
        <v>18</v>
      </c>
      <c r="D4695">
        <v>6</v>
      </c>
      <c r="E4695">
        <v>13</v>
      </c>
      <c r="F4695" s="1">
        <v>41443</v>
      </c>
      <c r="G4695" t="s">
        <v>1952</v>
      </c>
      <c r="H4695" t="s">
        <v>33</v>
      </c>
      <c r="I4695" t="s">
        <v>389</v>
      </c>
      <c r="J4695" t="s">
        <v>389</v>
      </c>
      <c r="K4695" t="s">
        <v>36</v>
      </c>
      <c r="L4695" t="s">
        <v>37</v>
      </c>
      <c r="M4695" t="s">
        <v>27</v>
      </c>
      <c r="N4695" t="s">
        <v>28</v>
      </c>
      <c r="O4695" t="s">
        <v>48</v>
      </c>
      <c r="P4695" t="s">
        <v>2878</v>
      </c>
      <c r="Q4695">
        <v>0</v>
      </c>
      <c r="R4695">
        <v>150</v>
      </c>
      <c r="S4695">
        <v>0</v>
      </c>
      <c r="T4695">
        <v>3</v>
      </c>
      <c r="U4695" t="b">
        <v>0</v>
      </c>
    </row>
    <row r="4696" spans="1:21" x14ac:dyDescent="0.25">
      <c r="A4696" t="s">
        <v>6091</v>
      </c>
      <c r="B4696" t="s">
        <v>6086</v>
      </c>
      <c r="C4696">
        <v>18</v>
      </c>
      <c r="D4696">
        <v>6</v>
      </c>
      <c r="E4696">
        <v>13</v>
      </c>
      <c r="F4696" s="1">
        <v>41443</v>
      </c>
      <c r="G4696" t="s">
        <v>1740</v>
      </c>
      <c r="H4696" t="s">
        <v>120</v>
      </c>
      <c r="I4696" t="s">
        <v>121</v>
      </c>
      <c r="J4696" t="s">
        <v>1145</v>
      </c>
      <c r="K4696" t="s">
        <v>47</v>
      </c>
      <c r="L4696" t="s">
        <v>26</v>
      </c>
      <c r="M4696" t="s">
        <v>38</v>
      </c>
      <c r="N4696" t="s">
        <v>56</v>
      </c>
      <c r="O4696" t="s">
        <v>81</v>
      </c>
      <c r="P4696" t="s">
        <v>3095</v>
      </c>
      <c r="Q4696">
        <v>0</v>
      </c>
      <c r="R4696">
        <v>582</v>
      </c>
      <c r="S4696">
        <v>174</v>
      </c>
      <c r="T4696">
        <v>5</v>
      </c>
      <c r="U4696" t="b">
        <v>0</v>
      </c>
    </row>
    <row r="4697" spans="1:21" x14ac:dyDescent="0.25">
      <c r="A4697" t="s">
        <v>6092</v>
      </c>
      <c r="B4697" t="s">
        <v>6086</v>
      </c>
      <c r="C4697">
        <v>18</v>
      </c>
      <c r="D4697">
        <v>6</v>
      </c>
      <c r="E4697">
        <v>13</v>
      </c>
      <c r="F4697" s="1">
        <v>41443</v>
      </c>
      <c r="G4697" t="s">
        <v>3184</v>
      </c>
      <c r="H4697" t="s">
        <v>44</v>
      </c>
      <c r="I4697" t="s">
        <v>280</v>
      </c>
      <c r="J4697" t="s">
        <v>281</v>
      </c>
      <c r="K4697" t="s">
        <v>47</v>
      </c>
      <c r="L4697" t="s">
        <v>37</v>
      </c>
      <c r="M4697" t="s">
        <v>27</v>
      </c>
      <c r="N4697" t="s">
        <v>28</v>
      </c>
      <c r="O4697" t="s">
        <v>54</v>
      </c>
      <c r="P4697" t="s">
        <v>595</v>
      </c>
      <c r="Q4697">
        <v>0</v>
      </c>
      <c r="R4697">
        <v>47</v>
      </c>
      <c r="S4697">
        <v>-19</v>
      </c>
      <c r="T4697">
        <v>4</v>
      </c>
      <c r="U4697" t="b">
        <v>0</v>
      </c>
    </row>
    <row r="4698" spans="1:21" x14ac:dyDescent="0.25">
      <c r="A4698" t="s">
        <v>6093</v>
      </c>
      <c r="B4698" t="s">
        <v>6094</v>
      </c>
      <c r="C4698">
        <v>18</v>
      </c>
      <c r="D4698">
        <v>6</v>
      </c>
      <c r="E4698">
        <v>14</v>
      </c>
      <c r="F4698" s="1">
        <v>41808</v>
      </c>
      <c r="G4698" t="s">
        <v>3857</v>
      </c>
      <c r="H4698" t="s">
        <v>67</v>
      </c>
      <c r="I4698" t="s">
        <v>68</v>
      </c>
      <c r="J4698" t="s">
        <v>2473</v>
      </c>
      <c r="K4698" t="s">
        <v>25</v>
      </c>
      <c r="L4698" t="s">
        <v>37</v>
      </c>
      <c r="M4698" t="s">
        <v>268</v>
      </c>
      <c r="N4698" t="s">
        <v>71</v>
      </c>
      <c r="O4698" t="s">
        <v>295</v>
      </c>
      <c r="P4698" t="s">
        <v>4902</v>
      </c>
      <c r="Q4698">
        <v>0</v>
      </c>
      <c r="R4698">
        <v>35</v>
      </c>
      <c r="S4698">
        <v>-8</v>
      </c>
      <c r="T4698">
        <v>2</v>
      </c>
      <c r="U4698" t="b">
        <v>0</v>
      </c>
    </row>
    <row r="4699" spans="1:21" x14ac:dyDescent="0.25">
      <c r="A4699" t="s">
        <v>6093</v>
      </c>
      <c r="B4699" t="s">
        <v>6094</v>
      </c>
      <c r="C4699">
        <v>18</v>
      </c>
      <c r="D4699">
        <v>6</v>
      </c>
      <c r="E4699">
        <v>14</v>
      </c>
      <c r="F4699" s="1">
        <v>41808</v>
      </c>
      <c r="G4699" t="s">
        <v>3857</v>
      </c>
      <c r="H4699" t="s">
        <v>67</v>
      </c>
      <c r="I4699" t="s">
        <v>68</v>
      </c>
      <c r="J4699" t="s">
        <v>2473</v>
      </c>
      <c r="K4699" t="s">
        <v>25</v>
      </c>
      <c r="L4699" t="s">
        <v>37</v>
      </c>
      <c r="M4699" t="s">
        <v>268</v>
      </c>
      <c r="N4699" t="s">
        <v>28</v>
      </c>
      <c r="O4699" t="s">
        <v>90</v>
      </c>
      <c r="P4699" t="s">
        <v>2380</v>
      </c>
      <c r="Q4699">
        <v>0</v>
      </c>
      <c r="R4699">
        <v>1560</v>
      </c>
      <c r="S4699">
        <v>421</v>
      </c>
      <c r="T4699">
        <v>3</v>
      </c>
      <c r="U4699" t="b">
        <v>0</v>
      </c>
    </row>
    <row r="4700" spans="1:21" x14ac:dyDescent="0.25">
      <c r="A4700" t="s">
        <v>6093</v>
      </c>
      <c r="B4700" t="s">
        <v>6094</v>
      </c>
      <c r="C4700">
        <v>18</v>
      </c>
      <c r="D4700">
        <v>6</v>
      </c>
      <c r="E4700">
        <v>14</v>
      </c>
      <c r="F4700" s="1">
        <v>41808</v>
      </c>
      <c r="G4700" t="s">
        <v>3857</v>
      </c>
      <c r="H4700" t="s">
        <v>67</v>
      </c>
      <c r="I4700" t="s">
        <v>68</v>
      </c>
      <c r="J4700" t="s">
        <v>2473</v>
      </c>
      <c r="K4700" t="s">
        <v>25</v>
      </c>
      <c r="L4700" t="s">
        <v>37</v>
      </c>
      <c r="M4700" t="s">
        <v>268</v>
      </c>
      <c r="N4700" t="s">
        <v>28</v>
      </c>
      <c r="O4700" t="s">
        <v>48</v>
      </c>
      <c r="P4700" t="s">
        <v>417</v>
      </c>
      <c r="Q4700">
        <v>0</v>
      </c>
      <c r="R4700">
        <v>133</v>
      </c>
      <c r="S4700">
        <v>12</v>
      </c>
      <c r="T4700">
        <v>5</v>
      </c>
      <c r="U4700" t="b">
        <v>0</v>
      </c>
    </row>
    <row r="4701" spans="1:21" x14ac:dyDescent="0.25">
      <c r="A4701" t="s">
        <v>6095</v>
      </c>
      <c r="B4701" t="s">
        <v>6094</v>
      </c>
      <c r="C4701">
        <v>18</v>
      </c>
      <c r="D4701">
        <v>6</v>
      </c>
      <c r="E4701">
        <v>14</v>
      </c>
      <c r="F4701" s="1">
        <v>41808</v>
      </c>
      <c r="G4701" t="s">
        <v>2691</v>
      </c>
      <c r="H4701" t="s">
        <v>320</v>
      </c>
      <c r="I4701" t="s">
        <v>321</v>
      </c>
      <c r="J4701" t="s">
        <v>321</v>
      </c>
      <c r="K4701" t="s">
        <v>36</v>
      </c>
      <c r="L4701" t="s">
        <v>37</v>
      </c>
      <c r="M4701" t="s">
        <v>38</v>
      </c>
      <c r="N4701" t="s">
        <v>28</v>
      </c>
      <c r="O4701" t="s">
        <v>48</v>
      </c>
      <c r="P4701" t="s">
        <v>359</v>
      </c>
      <c r="Q4701">
        <v>0</v>
      </c>
      <c r="R4701">
        <v>71</v>
      </c>
      <c r="S4701">
        <v>1</v>
      </c>
      <c r="T4701">
        <v>3</v>
      </c>
      <c r="U4701" t="b">
        <v>0</v>
      </c>
    </row>
    <row r="4702" spans="1:21" x14ac:dyDescent="0.25">
      <c r="A4702" t="s">
        <v>6096</v>
      </c>
      <c r="B4702" t="s">
        <v>6094</v>
      </c>
      <c r="C4702">
        <v>18</v>
      </c>
      <c r="D4702">
        <v>6</v>
      </c>
      <c r="E4702">
        <v>14</v>
      </c>
      <c r="F4702" s="1">
        <v>41808</v>
      </c>
      <c r="G4702" t="s">
        <v>6097</v>
      </c>
      <c r="H4702" t="s">
        <v>61</v>
      </c>
      <c r="I4702" t="s">
        <v>62</v>
      </c>
      <c r="J4702" t="s">
        <v>4885</v>
      </c>
      <c r="K4702" t="s">
        <v>36</v>
      </c>
      <c r="L4702" t="s">
        <v>37</v>
      </c>
      <c r="M4702" t="s">
        <v>38</v>
      </c>
      <c r="N4702" t="s">
        <v>28</v>
      </c>
      <c r="O4702" t="s">
        <v>48</v>
      </c>
      <c r="P4702" t="s">
        <v>417</v>
      </c>
      <c r="Q4702">
        <v>0</v>
      </c>
      <c r="R4702">
        <v>133</v>
      </c>
      <c r="S4702">
        <v>12</v>
      </c>
      <c r="T4702">
        <v>5</v>
      </c>
      <c r="U4702" t="b">
        <v>0</v>
      </c>
    </row>
    <row r="4703" spans="1:21" x14ac:dyDescent="0.25">
      <c r="A4703" t="s">
        <v>6096</v>
      </c>
      <c r="B4703" t="s">
        <v>6094</v>
      </c>
      <c r="C4703">
        <v>18</v>
      </c>
      <c r="D4703">
        <v>6</v>
      </c>
      <c r="E4703">
        <v>14</v>
      </c>
      <c r="F4703" s="1">
        <v>41808</v>
      </c>
      <c r="G4703" t="s">
        <v>6097</v>
      </c>
      <c r="H4703" t="s">
        <v>61</v>
      </c>
      <c r="I4703" t="s">
        <v>62</v>
      </c>
      <c r="J4703" t="s">
        <v>4885</v>
      </c>
      <c r="K4703" t="s">
        <v>36</v>
      </c>
      <c r="L4703" t="s">
        <v>37</v>
      </c>
      <c r="M4703" t="s">
        <v>38</v>
      </c>
      <c r="N4703" t="s">
        <v>28</v>
      </c>
      <c r="O4703" t="s">
        <v>54</v>
      </c>
      <c r="P4703" t="s">
        <v>706</v>
      </c>
      <c r="Q4703">
        <v>0</v>
      </c>
      <c r="R4703">
        <v>1020</v>
      </c>
      <c r="S4703">
        <v>79</v>
      </c>
      <c r="T4703">
        <v>8</v>
      </c>
      <c r="U4703" t="b">
        <v>0</v>
      </c>
    </row>
    <row r="4704" spans="1:21" x14ac:dyDescent="0.25">
      <c r="A4704" t="s">
        <v>6098</v>
      </c>
      <c r="B4704" t="s">
        <v>6094</v>
      </c>
      <c r="C4704">
        <v>18</v>
      </c>
      <c r="D4704">
        <v>6</v>
      </c>
      <c r="E4704">
        <v>14</v>
      </c>
      <c r="F4704" s="1">
        <v>41808</v>
      </c>
      <c r="G4704" t="s">
        <v>1964</v>
      </c>
      <c r="H4704" t="s">
        <v>61</v>
      </c>
      <c r="I4704" t="s">
        <v>173</v>
      </c>
      <c r="J4704" t="s">
        <v>844</v>
      </c>
      <c r="K4704" t="s">
        <v>36</v>
      </c>
      <c r="L4704" t="s">
        <v>70</v>
      </c>
      <c r="M4704" t="s">
        <v>27</v>
      </c>
      <c r="N4704" t="s">
        <v>28</v>
      </c>
      <c r="O4704" t="s">
        <v>39</v>
      </c>
      <c r="P4704" t="s">
        <v>2102</v>
      </c>
      <c r="Q4704">
        <v>1</v>
      </c>
      <c r="R4704">
        <v>100</v>
      </c>
      <c r="S4704">
        <v>-58</v>
      </c>
      <c r="T4704">
        <v>4</v>
      </c>
      <c r="U4704" t="b">
        <v>0</v>
      </c>
    </row>
    <row r="4705" spans="1:21" x14ac:dyDescent="0.25">
      <c r="A4705" t="s">
        <v>6099</v>
      </c>
      <c r="B4705" t="s">
        <v>6094</v>
      </c>
      <c r="C4705">
        <v>18</v>
      </c>
      <c r="D4705">
        <v>6</v>
      </c>
      <c r="E4705">
        <v>14</v>
      </c>
      <c r="F4705" s="1">
        <v>41808</v>
      </c>
      <c r="G4705" t="s">
        <v>4861</v>
      </c>
      <c r="H4705" t="s">
        <v>33</v>
      </c>
      <c r="I4705" t="s">
        <v>34</v>
      </c>
      <c r="J4705" t="s">
        <v>2189</v>
      </c>
      <c r="K4705" t="s">
        <v>36</v>
      </c>
      <c r="L4705" t="s">
        <v>37</v>
      </c>
      <c r="M4705" t="s">
        <v>38</v>
      </c>
      <c r="N4705" t="s">
        <v>56</v>
      </c>
      <c r="O4705" t="s">
        <v>57</v>
      </c>
      <c r="P4705" t="s">
        <v>5002</v>
      </c>
      <c r="Q4705">
        <v>0</v>
      </c>
      <c r="R4705">
        <v>530</v>
      </c>
      <c r="S4705">
        <v>238</v>
      </c>
      <c r="T4705">
        <v>2</v>
      </c>
      <c r="U4705" t="b">
        <v>1</v>
      </c>
    </row>
    <row r="4706" spans="1:21" x14ac:dyDescent="0.25">
      <c r="A4706" t="s">
        <v>6098</v>
      </c>
      <c r="B4706" t="s">
        <v>6094</v>
      </c>
      <c r="C4706">
        <v>18</v>
      </c>
      <c r="D4706">
        <v>6</v>
      </c>
      <c r="E4706">
        <v>14</v>
      </c>
      <c r="F4706" s="1">
        <v>41808</v>
      </c>
      <c r="G4706" t="s">
        <v>1964</v>
      </c>
      <c r="H4706" t="s">
        <v>61</v>
      </c>
      <c r="I4706" t="s">
        <v>173</v>
      </c>
      <c r="J4706" t="s">
        <v>844</v>
      </c>
      <c r="K4706" t="s">
        <v>36</v>
      </c>
      <c r="L4706" t="s">
        <v>70</v>
      </c>
      <c r="M4706" t="s">
        <v>27</v>
      </c>
      <c r="N4706" t="s">
        <v>56</v>
      </c>
      <c r="O4706" t="s">
        <v>104</v>
      </c>
      <c r="P4706" t="s">
        <v>3176</v>
      </c>
      <c r="Q4706">
        <v>1</v>
      </c>
      <c r="R4706">
        <v>193</v>
      </c>
      <c r="S4706">
        <v>-275</v>
      </c>
      <c r="T4706">
        <v>3</v>
      </c>
      <c r="U4706" t="b">
        <v>1</v>
      </c>
    </row>
    <row r="4707" spans="1:21" x14ac:dyDescent="0.25">
      <c r="A4707" t="s">
        <v>6100</v>
      </c>
      <c r="B4707" t="s">
        <v>6094</v>
      </c>
      <c r="C4707">
        <v>18</v>
      </c>
      <c r="D4707">
        <v>6</v>
      </c>
      <c r="E4707">
        <v>14</v>
      </c>
      <c r="F4707" s="1">
        <v>41808</v>
      </c>
      <c r="G4707" t="s">
        <v>5484</v>
      </c>
      <c r="H4707" t="s">
        <v>33</v>
      </c>
      <c r="I4707" t="s">
        <v>372</v>
      </c>
      <c r="J4707" t="s">
        <v>1980</v>
      </c>
      <c r="K4707" t="s">
        <v>36</v>
      </c>
      <c r="L4707" t="s">
        <v>70</v>
      </c>
      <c r="M4707" t="s">
        <v>38</v>
      </c>
      <c r="N4707" t="s">
        <v>71</v>
      </c>
      <c r="O4707" t="s">
        <v>72</v>
      </c>
      <c r="P4707" t="s">
        <v>3638</v>
      </c>
      <c r="Q4707">
        <v>0</v>
      </c>
      <c r="R4707">
        <v>268</v>
      </c>
      <c r="S4707">
        <v>6</v>
      </c>
      <c r="T4707">
        <v>2</v>
      </c>
      <c r="U4707" t="b">
        <v>0</v>
      </c>
    </row>
    <row r="4708" spans="1:21" x14ac:dyDescent="0.25">
      <c r="A4708" t="s">
        <v>6101</v>
      </c>
      <c r="B4708" t="s">
        <v>6094</v>
      </c>
      <c r="C4708">
        <v>18</v>
      </c>
      <c r="D4708">
        <v>6</v>
      </c>
      <c r="E4708">
        <v>14</v>
      </c>
      <c r="F4708" s="1">
        <v>41808</v>
      </c>
      <c r="G4708" t="s">
        <v>2091</v>
      </c>
      <c r="H4708" t="s">
        <v>67</v>
      </c>
      <c r="I4708" t="s">
        <v>68</v>
      </c>
      <c r="J4708" t="s">
        <v>1399</v>
      </c>
      <c r="K4708" t="s">
        <v>25</v>
      </c>
      <c r="L4708" t="s">
        <v>70</v>
      </c>
      <c r="M4708" t="s">
        <v>38</v>
      </c>
      <c r="N4708" t="s">
        <v>28</v>
      </c>
      <c r="O4708" t="s">
        <v>48</v>
      </c>
      <c r="P4708" t="s">
        <v>4933</v>
      </c>
      <c r="Q4708">
        <v>0</v>
      </c>
      <c r="R4708">
        <v>60</v>
      </c>
      <c r="S4708">
        <v>21</v>
      </c>
      <c r="T4708">
        <v>4</v>
      </c>
      <c r="U4708" t="b">
        <v>1</v>
      </c>
    </row>
    <row r="4709" spans="1:21" x14ac:dyDescent="0.25">
      <c r="A4709" t="s">
        <v>6101</v>
      </c>
      <c r="B4709" t="s">
        <v>6094</v>
      </c>
      <c r="C4709">
        <v>18</v>
      </c>
      <c r="D4709">
        <v>6</v>
      </c>
      <c r="E4709">
        <v>14</v>
      </c>
      <c r="F4709" s="1">
        <v>41808</v>
      </c>
      <c r="G4709" t="s">
        <v>2091</v>
      </c>
      <c r="H4709" t="s">
        <v>67</v>
      </c>
      <c r="I4709" t="s">
        <v>68</v>
      </c>
      <c r="J4709" t="s">
        <v>1399</v>
      </c>
      <c r="K4709" t="s">
        <v>25</v>
      </c>
      <c r="L4709" t="s">
        <v>70</v>
      </c>
      <c r="M4709" t="s">
        <v>38</v>
      </c>
      <c r="N4709" t="s">
        <v>28</v>
      </c>
      <c r="O4709" t="s">
        <v>39</v>
      </c>
      <c r="P4709" t="s">
        <v>1381</v>
      </c>
      <c r="Q4709">
        <v>0</v>
      </c>
      <c r="R4709">
        <v>17</v>
      </c>
      <c r="S4709">
        <v>0</v>
      </c>
      <c r="T4709">
        <v>1</v>
      </c>
      <c r="U4709" t="b">
        <v>1</v>
      </c>
    </row>
    <row r="4710" spans="1:21" x14ac:dyDescent="0.25">
      <c r="A4710" t="s">
        <v>6102</v>
      </c>
      <c r="B4710" t="s">
        <v>6094</v>
      </c>
      <c r="C4710">
        <v>18</v>
      </c>
      <c r="D4710">
        <v>6</v>
      </c>
      <c r="E4710">
        <v>14</v>
      </c>
      <c r="F4710" s="1">
        <v>41808</v>
      </c>
      <c r="G4710" t="s">
        <v>1039</v>
      </c>
      <c r="H4710" t="s">
        <v>44</v>
      </c>
      <c r="I4710" t="s">
        <v>1404</v>
      </c>
      <c r="J4710" t="s">
        <v>1405</v>
      </c>
      <c r="K4710" t="s">
        <v>47</v>
      </c>
      <c r="L4710" t="s">
        <v>26</v>
      </c>
      <c r="M4710" t="s">
        <v>38</v>
      </c>
      <c r="N4710" t="s">
        <v>28</v>
      </c>
      <c r="O4710" t="s">
        <v>54</v>
      </c>
      <c r="P4710" t="s">
        <v>972</v>
      </c>
      <c r="Q4710">
        <v>0</v>
      </c>
      <c r="R4710">
        <v>28</v>
      </c>
      <c r="S4710">
        <v>-3</v>
      </c>
      <c r="T4710">
        <v>2</v>
      </c>
      <c r="U4710" t="b">
        <v>0</v>
      </c>
    </row>
    <row r="4711" spans="1:21" x14ac:dyDescent="0.25">
      <c r="A4711" t="s">
        <v>6101</v>
      </c>
      <c r="B4711" t="s">
        <v>6094</v>
      </c>
      <c r="C4711">
        <v>18</v>
      </c>
      <c r="D4711">
        <v>6</v>
      </c>
      <c r="E4711">
        <v>14</v>
      </c>
      <c r="F4711" s="1">
        <v>41808</v>
      </c>
      <c r="G4711" t="s">
        <v>2091</v>
      </c>
      <c r="H4711" t="s">
        <v>67</v>
      </c>
      <c r="I4711" t="s">
        <v>68</v>
      </c>
      <c r="J4711" t="s">
        <v>1399</v>
      </c>
      <c r="K4711" t="s">
        <v>25</v>
      </c>
      <c r="L4711" t="s">
        <v>70</v>
      </c>
      <c r="M4711" t="s">
        <v>38</v>
      </c>
      <c r="N4711" t="s">
        <v>56</v>
      </c>
      <c r="O4711" t="s">
        <v>81</v>
      </c>
      <c r="P4711" t="s">
        <v>194</v>
      </c>
      <c r="Q4711">
        <v>0</v>
      </c>
      <c r="R4711">
        <v>125</v>
      </c>
      <c r="S4711">
        <v>0</v>
      </c>
      <c r="T4711">
        <v>3</v>
      </c>
      <c r="U4711" t="b">
        <v>1</v>
      </c>
    </row>
    <row r="4712" spans="1:21" x14ac:dyDescent="0.25">
      <c r="A4712" t="s">
        <v>6103</v>
      </c>
      <c r="B4712" t="s">
        <v>6104</v>
      </c>
      <c r="C4712">
        <v>19</v>
      </c>
      <c r="D4712">
        <v>6</v>
      </c>
      <c r="E4712">
        <v>12</v>
      </c>
      <c r="F4712" s="1">
        <v>41079</v>
      </c>
      <c r="G4712" t="s">
        <v>66</v>
      </c>
      <c r="H4712" t="s">
        <v>33</v>
      </c>
      <c r="I4712" t="s">
        <v>34</v>
      </c>
      <c r="J4712" t="s">
        <v>950</v>
      </c>
      <c r="K4712" t="s">
        <v>36</v>
      </c>
      <c r="L4712" t="s">
        <v>70</v>
      </c>
      <c r="M4712" t="s">
        <v>38</v>
      </c>
      <c r="N4712" t="s">
        <v>71</v>
      </c>
      <c r="O4712" t="s">
        <v>295</v>
      </c>
      <c r="P4712" t="s">
        <v>2802</v>
      </c>
      <c r="Q4712">
        <v>0</v>
      </c>
      <c r="R4712">
        <v>142</v>
      </c>
      <c r="S4712">
        <v>45</v>
      </c>
      <c r="T4712">
        <v>3</v>
      </c>
      <c r="U4712" t="b">
        <v>0</v>
      </c>
    </row>
    <row r="4713" spans="1:21" x14ac:dyDescent="0.25">
      <c r="A4713" t="s">
        <v>6103</v>
      </c>
      <c r="B4713" t="s">
        <v>6104</v>
      </c>
      <c r="C4713">
        <v>19</v>
      </c>
      <c r="D4713">
        <v>6</v>
      </c>
      <c r="E4713">
        <v>12</v>
      </c>
      <c r="F4713" s="1">
        <v>41079</v>
      </c>
      <c r="G4713" t="s">
        <v>66</v>
      </c>
      <c r="H4713" t="s">
        <v>33</v>
      </c>
      <c r="I4713" t="s">
        <v>34</v>
      </c>
      <c r="J4713" t="s">
        <v>950</v>
      </c>
      <c r="K4713" t="s">
        <v>36</v>
      </c>
      <c r="L4713" t="s">
        <v>70</v>
      </c>
      <c r="M4713" t="s">
        <v>38</v>
      </c>
      <c r="N4713" t="s">
        <v>71</v>
      </c>
      <c r="O4713" t="s">
        <v>295</v>
      </c>
      <c r="P4713" t="s">
        <v>6105</v>
      </c>
      <c r="Q4713">
        <v>0</v>
      </c>
      <c r="R4713">
        <v>151</v>
      </c>
      <c r="S4713">
        <v>47</v>
      </c>
      <c r="T4713">
        <v>3</v>
      </c>
      <c r="U4713" t="b">
        <v>0</v>
      </c>
    </row>
    <row r="4714" spans="1:21" x14ac:dyDescent="0.25">
      <c r="A4714" t="s">
        <v>6103</v>
      </c>
      <c r="B4714" t="s">
        <v>6104</v>
      </c>
      <c r="C4714">
        <v>19</v>
      </c>
      <c r="D4714">
        <v>6</v>
      </c>
      <c r="E4714">
        <v>12</v>
      </c>
      <c r="F4714" s="1">
        <v>41079</v>
      </c>
      <c r="G4714" t="s">
        <v>66</v>
      </c>
      <c r="H4714" t="s">
        <v>33</v>
      </c>
      <c r="I4714" t="s">
        <v>34</v>
      </c>
      <c r="J4714" t="s">
        <v>950</v>
      </c>
      <c r="K4714" t="s">
        <v>36</v>
      </c>
      <c r="L4714" t="s">
        <v>70</v>
      </c>
      <c r="M4714" t="s">
        <v>38</v>
      </c>
      <c r="N4714" t="s">
        <v>28</v>
      </c>
      <c r="O4714" t="s">
        <v>39</v>
      </c>
      <c r="P4714" t="s">
        <v>1151</v>
      </c>
      <c r="Q4714">
        <v>0</v>
      </c>
      <c r="R4714">
        <v>13</v>
      </c>
      <c r="S4714">
        <v>5</v>
      </c>
      <c r="T4714">
        <v>2</v>
      </c>
      <c r="U4714" t="b">
        <v>0</v>
      </c>
    </row>
    <row r="4715" spans="1:21" x14ac:dyDescent="0.25">
      <c r="A4715" t="s">
        <v>6103</v>
      </c>
      <c r="B4715" t="s">
        <v>6104</v>
      </c>
      <c r="C4715">
        <v>19</v>
      </c>
      <c r="D4715">
        <v>6</v>
      </c>
      <c r="E4715">
        <v>12</v>
      </c>
      <c r="F4715" s="1">
        <v>41079</v>
      </c>
      <c r="G4715" t="s">
        <v>66</v>
      </c>
      <c r="H4715" t="s">
        <v>33</v>
      </c>
      <c r="I4715" t="s">
        <v>34</v>
      </c>
      <c r="J4715" t="s">
        <v>950</v>
      </c>
      <c r="K4715" t="s">
        <v>36</v>
      </c>
      <c r="L4715" t="s">
        <v>70</v>
      </c>
      <c r="M4715" t="s">
        <v>38</v>
      </c>
      <c r="N4715" t="s">
        <v>28</v>
      </c>
      <c r="O4715" t="s">
        <v>54</v>
      </c>
      <c r="P4715" t="s">
        <v>998</v>
      </c>
      <c r="Q4715">
        <v>0</v>
      </c>
      <c r="R4715">
        <v>49</v>
      </c>
      <c r="S4715">
        <v>8</v>
      </c>
      <c r="T4715">
        <v>1</v>
      </c>
      <c r="U4715" t="b">
        <v>0</v>
      </c>
    </row>
    <row r="4716" spans="1:21" x14ac:dyDescent="0.25">
      <c r="A4716" t="s">
        <v>6103</v>
      </c>
      <c r="B4716" t="s">
        <v>6104</v>
      </c>
      <c r="C4716">
        <v>19</v>
      </c>
      <c r="D4716">
        <v>6</v>
      </c>
      <c r="E4716">
        <v>12</v>
      </c>
      <c r="F4716" s="1">
        <v>41079</v>
      </c>
      <c r="G4716" t="s">
        <v>66</v>
      </c>
      <c r="H4716" t="s">
        <v>33</v>
      </c>
      <c r="I4716" t="s">
        <v>34</v>
      </c>
      <c r="J4716" t="s">
        <v>950</v>
      </c>
      <c r="K4716" t="s">
        <v>36</v>
      </c>
      <c r="L4716" t="s">
        <v>70</v>
      </c>
      <c r="M4716" t="s">
        <v>38</v>
      </c>
      <c r="N4716" t="s">
        <v>28</v>
      </c>
      <c r="O4716" t="s">
        <v>183</v>
      </c>
      <c r="P4716" t="s">
        <v>3685</v>
      </c>
      <c r="Q4716">
        <v>0</v>
      </c>
      <c r="R4716">
        <v>43</v>
      </c>
      <c r="S4716">
        <v>3</v>
      </c>
      <c r="T4716">
        <v>2</v>
      </c>
      <c r="U4716" t="b">
        <v>1</v>
      </c>
    </row>
    <row r="4717" spans="1:21" x14ac:dyDescent="0.25">
      <c r="A4717" t="s">
        <v>6106</v>
      </c>
      <c r="B4717" t="s">
        <v>6104</v>
      </c>
      <c r="C4717">
        <v>19</v>
      </c>
      <c r="D4717">
        <v>6</v>
      </c>
      <c r="E4717">
        <v>12</v>
      </c>
      <c r="F4717" s="1">
        <v>41079</v>
      </c>
      <c r="G4717" t="s">
        <v>3027</v>
      </c>
      <c r="H4717" t="s">
        <v>61</v>
      </c>
      <c r="I4717" t="s">
        <v>308</v>
      </c>
      <c r="J4717" t="s">
        <v>6107</v>
      </c>
      <c r="K4717" t="s">
        <v>36</v>
      </c>
      <c r="L4717" t="s">
        <v>37</v>
      </c>
      <c r="M4717" t="s">
        <v>268</v>
      </c>
      <c r="N4717" t="s">
        <v>28</v>
      </c>
      <c r="O4717" t="s">
        <v>90</v>
      </c>
      <c r="P4717" t="s">
        <v>903</v>
      </c>
      <c r="Q4717">
        <v>0</v>
      </c>
      <c r="R4717">
        <v>2444</v>
      </c>
      <c r="S4717">
        <v>760</v>
      </c>
      <c r="T4717">
        <v>5</v>
      </c>
      <c r="U4717" t="b">
        <v>0</v>
      </c>
    </row>
    <row r="4718" spans="1:21" x14ac:dyDescent="0.25">
      <c r="A4718" t="s">
        <v>6106</v>
      </c>
      <c r="B4718" t="s">
        <v>6104</v>
      </c>
      <c r="C4718">
        <v>19</v>
      </c>
      <c r="D4718">
        <v>6</v>
      </c>
      <c r="E4718">
        <v>12</v>
      </c>
      <c r="F4718" s="1">
        <v>41079</v>
      </c>
      <c r="G4718" t="s">
        <v>3027</v>
      </c>
      <c r="H4718" t="s">
        <v>61</v>
      </c>
      <c r="I4718" t="s">
        <v>308</v>
      </c>
      <c r="J4718" t="s">
        <v>6107</v>
      </c>
      <c r="K4718" t="s">
        <v>36</v>
      </c>
      <c r="L4718" t="s">
        <v>37</v>
      </c>
      <c r="M4718" t="s">
        <v>268</v>
      </c>
      <c r="N4718" t="s">
        <v>28</v>
      </c>
      <c r="O4718" t="s">
        <v>48</v>
      </c>
      <c r="P4718" t="s">
        <v>53</v>
      </c>
      <c r="Q4718">
        <v>0</v>
      </c>
      <c r="R4718">
        <v>12</v>
      </c>
      <c r="S4718">
        <v>0</v>
      </c>
      <c r="T4718">
        <v>1</v>
      </c>
      <c r="U4718" t="b">
        <v>1</v>
      </c>
    </row>
    <row r="4719" spans="1:21" x14ac:dyDescent="0.25">
      <c r="A4719" t="s">
        <v>6106</v>
      </c>
      <c r="B4719" t="s">
        <v>6104</v>
      </c>
      <c r="C4719">
        <v>19</v>
      </c>
      <c r="D4719">
        <v>6</v>
      </c>
      <c r="E4719">
        <v>12</v>
      </c>
      <c r="F4719" s="1">
        <v>41079</v>
      </c>
      <c r="G4719" t="s">
        <v>3027</v>
      </c>
      <c r="H4719" t="s">
        <v>61</v>
      </c>
      <c r="I4719" t="s">
        <v>308</v>
      </c>
      <c r="J4719" t="s">
        <v>6107</v>
      </c>
      <c r="K4719" t="s">
        <v>36</v>
      </c>
      <c r="L4719" t="s">
        <v>37</v>
      </c>
      <c r="M4719" t="s">
        <v>268</v>
      </c>
      <c r="N4719" t="s">
        <v>28</v>
      </c>
      <c r="O4719" t="s">
        <v>227</v>
      </c>
      <c r="P4719" t="s">
        <v>3474</v>
      </c>
      <c r="Q4719">
        <v>0</v>
      </c>
      <c r="R4719">
        <v>25</v>
      </c>
      <c r="S4719">
        <v>0</v>
      </c>
      <c r="T4719">
        <v>2</v>
      </c>
      <c r="U4719" t="b">
        <v>0</v>
      </c>
    </row>
    <row r="4720" spans="1:21" x14ac:dyDescent="0.25">
      <c r="A4720" t="s">
        <v>6106</v>
      </c>
      <c r="B4720" t="s">
        <v>6104</v>
      </c>
      <c r="C4720">
        <v>19</v>
      </c>
      <c r="D4720">
        <v>6</v>
      </c>
      <c r="E4720">
        <v>12</v>
      </c>
      <c r="F4720" s="1">
        <v>41079</v>
      </c>
      <c r="G4720" t="s">
        <v>3027</v>
      </c>
      <c r="H4720" t="s">
        <v>61</v>
      </c>
      <c r="I4720" t="s">
        <v>308</v>
      </c>
      <c r="J4720" t="s">
        <v>6107</v>
      </c>
      <c r="K4720" t="s">
        <v>36</v>
      </c>
      <c r="L4720" t="s">
        <v>37</v>
      </c>
      <c r="M4720" t="s">
        <v>268</v>
      </c>
      <c r="N4720" t="s">
        <v>28</v>
      </c>
      <c r="O4720" t="s">
        <v>54</v>
      </c>
      <c r="P4720" t="s">
        <v>3202</v>
      </c>
      <c r="Q4720">
        <v>0</v>
      </c>
      <c r="R4720">
        <v>138</v>
      </c>
      <c r="S4720">
        <v>-12</v>
      </c>
      <c r="T4720">
        <v>5</v>
      </c>
      <c r="U4720" t="b">
        <v>0</v>
      </c>
    </row>
    <row r="4721" spans="1:21" x14ac:dyDescent="0.25">
      <c r="A4721" t="s">
        <v>6106</v>
      </c>
      <c r="B4721" t="s">
        <v>6104</v>
      </c>
      <c r="C4721">
        <v>19</v>
      </c>
      <c r="D4721">
        <v>6</v>
      </c>
      <c r="E4721">
        <v>12</v>
      </c>
      <c r="F4721" s="1">
        <v>41079</v>
      </c>
      <c r="G4721" t="s">
        <v>3027</v>
      </c>
      <c r="H4721" t="s">
        <v>61</v>
      </c>
      <c r="I4721" t="s">
        <v>308</v>
      </c>
      <c r="J4721" t="s">
        <v>6107</v>
      </c>
      <c r="K4721" t="s">
        <v>36</v>
      </c>
      <c r="L4721" t="s">
        <v>37</v>
      </c>
      <c r="M4721" t="s">
        <v>268</v>
      </c>
      <c r="N4721" t="s">
        <v>56</v>
      </c>
      <c r="O4721" t="s">
        <v>104</v>
      </c>
      <c r="P4721" t="s">
        <v>6108</v>
      </c>
      <c r="Q4721">
        <v>0</v>
      </c>
      <c r="R4721">
        <v>2167</v>
      </c>
      <c r="S4721">
        <v>790</v>
      </c>
      <c r="T4721">
        <v>4</v>
      </c>
      <c r="U4721" t="b">
        <v>0</v>
      </c>
    </row>
    <row r="4722" spans="1:21" x14ac:dyDescent="0.25">
      <c r="A4722" t="s">
        <v>6109</v>
      </c>
      <c r="B4722" t="s">
        <v>6104</v>
      </c>
      <c r="C4722">
        <v>19</v>
      </c>
      <c r="D4722">
        <v>6</v>
      </c>
      <c r="E4722">
        <v>12</v>
      </c>
      <c r="F4722" s="1">
        <v>41079</v>
      </c>
      <c r="G4722" t="s">
        <v>1987</v>
      </c>
      <c r="H4722" t="s">
        <v>320</v>
      </c>
      <c r="I4722" t="s">
        <v>321</v>
      </c>
      <c r="J4722" t="s">
        <v>321</v>
      </c>
      <c r="K4722" t="s">
        <v>36</v>
      </c>
      <c r="L4722" t="s">
        <v>37</v>
      </c>
      <c r="M4722" t="s">
        <v>38</v>
      </c>
      <c r="N4722" t="s">
        <v>28</v>
      </c>
      <c r="O4722" t="s">
        <v>227</v>
      </c>
      <c r="P4722" t="s">
        <v>1186</v>
      </c>
      <c r="Q4722">
        <v>0</v>
      </c>
      <c r="R4722">
        <v>24</v>
      </c>
      <c r="S4722">
        <v>3</v>
      </c>
      <c r="T4722">
        <v>3</v>
      </c>
      <c r="U4722" t="b">
        <v>1</v>
      </c>
    </row>
    <row r="4723" spans="1:21" x14ac:dyDescent="0.25">
      <c r="A4723" t="s">
        <v>6109</v>
      </c>
      <c r="B4723" t="s">
        <v>6104</v>
      </c>
      <c r="C4723">
        <v>19</v>
      </c>
      <c r="D4723">
        <v>6</v>
      </c>
      <c r="E4723">
        <v>12</v>
      </c>
      <c r="F4723" s="1">
        <v>41079</v>
      </c>
      <c r="G4723" t="s">
        <v>1987</v>
      </c>
      <c r="H4723" t="s">
        <v>320</v>
      </c>
      <c r="I4723" t="s">
        <v>321</v>
      </c>
      <c r="J4723" t="s">
        <v>321</v>
      </c>
      <c r="K4723" t="s">
        <v>36</v>
      </c>
      <c r="L4723" t="s">
        <v>37</v>
      </c>
      <c r="M4723" t="s">
        <v>38</v>
      </c>
      <c r="N4723" t="s">
        <v>56</v>
      </c>
      <c r="O4723" t="s">
        <v>104</v>
      </c>
      <c r="P4723" t="s">
        <v>4017</v>
      </c>
      <c r="Q4723">
        <v>0</v>
      </c>
      <c r="R4723">
        <v>248</v>
      </c>
      <c r="S4723">
        <v>79</v>
      </c>
      <c r="T4723">
        <v>3</v>
      </c>
      <c r="U4723" t="b">
        <v>0</v>
      </c>
    </row>
    <row r="4724" spans="1:21" x14ac:dyDescent="0.25">
      <c r="A4724" t="s">
        <v>6110</v>
      </c>
      <c r="B4724" t="s">
        <v>6104</v>
      </c>
      <c r="C4724">
        <v>19</v>
      </c>
      <c r="D4724">
        <v>6</v>
      </c>
      <c r="E4724">
        <v>12</v>
      </c>
      <c r="F4724" s="1">
        <v>41079</v>
      </c>
      <c r="G4724" t="s">
        <v>1721</v>
      </c>
      <c r="H4724" t="s">
        <v>215</v>
      </c>
      <c r="I4724" t="s">
        <v>2776</v>
      </c>
      <c r="J4724" t="s">
        <v>2776</v>
      </c>
      <c r="K4724" t="s">
        <v>36</v>
      </c>
      <c r="L4724" t="s">
        <v>37</v>
      </c>
      <c r="M4724" t="s">
        <v>98</v>
      </c>
      <c r="N4724" t="s">
        <v>28</v>
      </c>
      <c r="O4724" t="s">
        <v>39</v>
      </c>
      <c r="P4724" t="s">
        <v>1332</v>
      </c>
      <c r="Q4724">
        <v>0</v>
      </c>
      <c r="R4724">
        <v>198</v>
      </c>
      <c r="S4724">
        <v>59</v>
      </c>
      <c r="T4724">
        <v>7</v>
      </c>
      <c r="U4724" t="b">
        <v>0</v>
      </c>
    </row>
    <row r="4725" spans="1:21" x14ac:dyDescent="0.25">
      <c r="A4725" t="s">
        <v>6111</v>
      </c>
      <c r="B4725" t="s">
        <v>6104</v>
      </c>
      <c r="C4725">
        <v>19</v>
      </c>
      <c r="D4725">
        <v>6</v>
      </c>
      <c r="E4725">
        <v>12</v>
      </c>
      <c r="F4725" s="1">
        <v>41079</v>
      </c>
      <c r="G4725" t="s">
        <v>1376</v>
      </c>
      <c r="H4725" t="s">
        <v>33</v>
      </c>
      <c r="I4725" t="s">
        <v>347</v>
      </c>
      <c r="J4725" t="s">
        <v>347</v>
      </c>
      <c r="K4725" t="s">
        <v>36</v>
      </c>
      <c r="L4725" t="s">
        <v>37</v>
      </c>
      <c r="M4725" t="s">
        <v>38</v>
      </c>
      <c r="N4725" t="s">
        <v>71</v>
      </c>
      <c r="O4725" t="s">
        <v>74</v>
      </c>
      <c r="P4725" t="s">
        <v>3278</v>
      </c>
      <c r="Q4725">
        <v>0</v>
      </c>
      <c r="R4725">
        <v>2571</v>
      </c>
      <c r="S4725">
        <v>857</v>
      </c>
      <c r="T4725">
        <v>6</v>
      </c>
      <c r="U4725" t="b">
        <v>0</v>
      </c>
    </row>
    <row r="4726" spans="1:21" x14ac:dyDescent="0.25">
      <c r="A4726" t="s">
        <v>6112</v>
      </c>
      <c r="B4726" t="s">
        <v>6113</v>
      </c>
      <c r="C4726">
        <v>19</v>
      </c>
      <c r="D4726">
        <v>6</v>
      </c>
      <c r="E4726">
        <v>13</v>
      </c>
      <c r="F4726" s="1">
        <v>41444</v>
      </c>
      <c r="G4726" t="s">
        <v>4641</v>
      </c>
      <c r="H4726" t="s">
        <v>67</v>
      </c>
      <c r="I4726" t="s">
        <v>68</v>
      </c>
      <c r="J4726" t="s">
        <v>1628</v>
      </c>
      <c r="K4726" t="s">
        <v>25</v>
      </c>
      <c r="L4726" t="s">
        <v>37</v>
      </c>
      <c r="M4726" t="s">
        <v>38</v>
      </c>
      <c r="N4726" t="s">
        <v>71</v>
      </c>
      <c r="O4726" t="s">
        <v>665</v>
      </c>
      <c r="P4726" t="s">
        <v>3804</v>
      </c>
      <c r="Q4726">
        <v>0</v>
      </c>
      <c r="R4726">
        <v>873</v>
      </c>
      <c r="S4726">
        <v>61</v>
      </c>
      <c r="T4726">
        <v>1</v>
      </c>
      <c r="U4726" t="b">
        <v>1</v>
      </c>
    </row>
    <row r="4727" spans="1:21" x14ac:dyDescent="0.25">
      <c r="A4727" t="s">
        <v>6112</v>
      </c>
      <c r="B4727" t="s">
        <v>6113</v>
      </c>
      <c r="C4727">
        <v>19</v>
      </c>
      <c r="D4727">
        <v>6</v>
      </c>
      <c r="E4727">
        <v>13</v>
      </c>
      <c r="F4727" s="1">
        <v>41444</v>
      </c>
      <c r="G4727" t="s">
        <v>4641</v>
      </c>
      <c r="H4727" t="s">
        <v>67</v>
      </c>
      <c r="I4727" t="s">
        <v>68</v>
      </c>
      <c r="J4727" t="s">
        <v>1628</v>
      </c>
      <c r="K4727" t="s">
        <v>25</v>
      </c>
      <c r="L4727" t="s">
        <v>37</v>
      </c>
      <c r="M4727" t="s">
        <v>38</v>
      </c>
      <c r="N4727" t="s">
        <v>28</v>
      </c>
      <c r="O4727" t="s">
        <v>48</v>
      </c>
      <c r="P4727" t="s">
        <v>1296</v>
      </c>
      <c r="Q4727">
        <v>0</v>
      </c>
      <c r="R4727">
        <v>40</v>
      </c>
      <c r="S4727">
        <v>20</v>
      </c>
      <c r="T4727">
        <v>4</v>
      </c>
      <c r="U4727" t="b">
        <v>0</v>
      </c>
    </row>
    <row r="4728" spans="1:21" x14ac:dyDescent="0.25">
      <c r="A4728" t="s">
        <v>6112</v>
      </c>
      <c r="B4728" t="s">
        <v>6113</v>
      </c>
      <c r="C4728">
        <v>19</v>
      </c>
      <c r="D4728">
        <v>6</v>
      </c>
      <c r="E4728">
        <v>13</v>
      </c>
      <c r="F4728" s="1">
        <v>41444</v>
      </c>
      <c r="G4728" t="s">
        <v>4641</v>
      </c>
      <c r="H4728" t="s">
        <v>67</v>
      </c>
      <c r="I4728" t="s">
        <v>68</v>
      </c>
      <c r="J4728" t="s">
        <v>1628</v>
      </c>
      <c r="K4728" t="s">
        <v>25</v>
      </c>
      <c r="L4728" t="s">
        <v>37</v>
      </c>
      <c r="M4728" t="s">
        <v>38</v>
      </c>
      <c r="N4728" t="s">
        <v>28</v>
      </c>
      <c r="O4728" t="s">
        <v>39</v>
      </c>
      <c r="P4728" t="s">
        <v>1113</v>
      </c>
      <c r="Q4728">
        <v>0</v>
      </c>
      <c r="R4728">
        <v>48</v>
      </c>
      <c r="S4728">
        <v>2</v>
      </c>
      <c r="T4728">
        <v>4</v>
      </c>
      <c r="U4728" t="b">
        <v>0</v>
      </c>
    </row>
    <row r="4729" spans="1:21" x14ac:dyDescent="0.25">
      <c r="A4729" t="s">
        <v>6114</v>
      </c>
      <c r="B4729" t="s">
        <v>6113</v>
      </c>
      <c r="C4729">
        <v>19</v>
      </c>
      <c r="D4729">
        <v>6</v>
      </c>
      <c r="E4729">
        <v>13</v>
      </c>
      <c r="F4729" s="1">
        <v>41444</v>
      </c>
      <c r="G4729" t="s">
        <v>1844</v>
      </c>
      <c r="H4729" t="s">
        <v>61</v>
      </c>
      <c r="I4729" t="s">
        <v>173</v>
      </c>
      <c r="J4729" t="s">
        <v>844</v>
      </c>
      <c r="K4729" t="s">
        <v>36</v>
      </c>
      <c r="L4729" t="s">
        <v>70</v>
      </c>
      <c r="M4729" t="s">
        <v>27</v>
      </c>
      <c r="N4729" t="s">
        <v>56</v>
      </c>
      <c r="O4729" t="s">
        <v>185</v>
      </c>
      <c r="P4729" t="s">
        <v>4302</v>
      </c>
      <c r="Q4729">
        <v>1</v>
      </c>
      <c r="R4729">
        <v>592</v>
      </c>
      <c r="S4729">
        <v>-643</v>
      </c>
      <c r="T4729">
        <v>12</v>
      </c>
      <c r="U4729" t="b">
        <v>1</v>
      </c>
    </row>
    <row r="4730" spans="1:21" x14ac:dyDescent="0.25">
      <c r="A4730" t="s">
        <v>6115</v>
      </c>
      <c r="B4730" t="s">
        <v>6113</v>
      </c>
      <c r="C4730">
        <v>19</v>
      </c>
      <c r="D4730">
        <v>6</v>
      </c>
      <c r="E4730">
        <v>13</v>
      </c>
      <c r="F4730" s="1">
        <v>41444</v>
      </c>
      <c r="G4730" t="s">
        <v>657</v>
      </c>
      <c r="H4730" t="s">
        <v>44</v>
      </c>
      <c r="I4730" t="s">
        <v>85</v>
      </c>
      <c r="J4730" t="s">
        <v>6116</v>
      </c>
      <c r="K4730" t="s">
        <v>47</v>
      </c>
      <c r="L4730" t="s">
        <v>37</v>
      </c>
      <c r="M4730" t="s">
        <v>98</v>
      </c>
      <c r="N4730" t="s">
        <v>71</v>
      </c>
      <c r="O4730" t="s">
        <v>295</v>
      </c>
      <c r="P4730" t="s">
        <v>1824</v>
      </c>
      <c r="Q4730">
        <v>0</v>
      </c>
      <c r="R4730">
        <v>159</v>
      </c>
      <c r="S4730">
        <v>60</v>
      </c>
      <c r="T4730">
        <v>3</v>
      </c>
      <c r="U4730" t="b">
        <v>1</v>
      </c>
    </row>
    <row r="4731" spans="1:21" x14ac:dyDescent="0.25">
      <c r="A4731" t="s">
        <v>6115</v>
      </c>
      <c r="B4731" t="s">
        <v>6113</v>
      </c>
      <c r="C4731">
        <v>19</v>
      </c>
      <c r="D4731">
        <v>6</v>
      </c>
      <c r="E4731">
        <v>13</v>
      </c>
      <c r="F4731" s="1">
        <v>41444</v>
      </c>
      <c r="G4731" t="s">
        <v>657</v>
      </c>
      <c r="H4731" t="s">
        <v>44</v>
      </c>
      <c r="I4731" t="s">
        <v>85</v>
      </c>
      <c r="J4731" t="s">
        <v>6116</v>
      </c>
      <c r="K4731" t="s">
        <v>47</v>
      </c>
      <c r="L4731" t="s">
        <v>37</v>
      </c>
      <c r="M4731" t="s">
        <v>98</v>
      </c>
      <c r="N4731" t="s">
        <v>28</v>
      </c>
      <c r="O4731" t="s">
        <v>151</v>
      </c>
      <c r="P4731" t="s">
        <v>1057</v>
      </c>
      <c r="Q4731">
        <v>0</v>
      </c>
      <c r="R4731">
        <v>25</v>
      </c>
      <c r="S4731">
        <v>11</v>
      </c>
      <c r="T4731">
        <v>3</v>
      </c>
      <c r="U4731" t="b">
        <v>0</v>
      </c>
    </row>
    <row r="4732" spans="1:21" x14ac:dyDescent="0.25">
      <c r="A4732" t="s">
        <v>6117</v>
      </c>
      <c r="B4732" t="s">
        <v>6118</v>
      </c>
      <c r="C4732">
        <v>19</v>
      </c>
      <c r="D4732">
        <v>6</v>
      </c>
      <c r="E4732">
        <v>14</v>
      </c>
      <c r="F4732" s="1">
        <v>41809</v>
      </c>
      <c r="G4732" t="s">
        <v>2118</v>
      </c>
      <c r="H4732" t="s">
        <v>61</v>
      </c>
      <c r="I4732" t="s">
        <v>722</v>
      </c>
      <c r="J4732" t="s">
        <v>5503</v>
      </c>
      <c r="K4732" t="s">
        <v>36</v>
      </c>
      <c r="L4732" t="s">
        <v>37</v>
      </c>
      <c r="M4732" t="s">
        <v>38</v>
      </c>
      <c r="N4732" t="s">
        <v>28</v>
      </c>
      <c r="O4732" t="s">
        <v>111</v>
      </c>
      <c r="P4732" t="s">
        <v>5620</v>
      </c>
      <c r="Q4732">
        <v>0</v>
      </c>
      <c r="R4732">
        <v>42</v>
      </c>
      <c r="S4732">
        <v>7</v>
      </c>
      <c r="T4732">
        <v>2</v>
      </c>
      <c r="U4732" t="b">
        <v>0</v>
      </c>
    </row>
    <row r="4733" spans="1:21" x14ac:dyDescent="0.25">
      <c r="A4733" t="s">
        <v>6119</v>
      </c>
      <c r="B4733" t="s">
        <v>6118</v>
      </c>
      <c r="C4733">
        <v>19</v>
      </c>
      <c r="D4733">
        <v>6</v>
      </c>
      <c r="E4733">
        <v>14</v>
      </c>
      <c r="F4733" s="1">
        <v>41809</v>
      </c>
      <c r="G4733" t="s">
        <v>2921</v>
      </c>
      <c r="H4733" t="s">
        <v>44</v>
      </c>
      <c r="I4733" t="s">
        <v>85</v>
      </c>
      <c r="J4733" t="s">
        <v>86</v>
      </c>
      <c r="K4733" t="s">
        <v>47</v>
      </c>
      <c r="L4733" t="s">
        <v>70</v>
      </c>
      <c r="M4733" t="s">
        <v>38</v>
      </c>
      <c r="N4733" t="s">
        <v>71</v>
      </c>
      <c r="O4733" t="s">
        <v>665</v>
      </c>
      <c r="P4733" t="s">
        <v>6120</v>
      </c>
      <c r="Q4733">
        <v>1</v>
      </c>
      <c r="R4733">
        <v>1361</v>
      </c>
      <c r="S4733">
        <v>-980</v>
      </c>
      <c r="T4733">
        <v>3</v>
      </c>
      <c r="U4733" t="b">
        <v>1</v>
      </c>
    </row>
    <row r="4734" spans="1:21" x14ac:dyDescent="0.25">
      <c r="A4734" t="s">
        <v>6119</v>
      </c>
      <c r="B4734" t="s">
        <v>6118</v>
      </c>
      <c r="C4734">
        <v>19</v>
      </c>
      <c r="D4734">
        <v>6</v>
      </c>
      <c r="E4734">
        <v>14</v>
      </c>
      <c r="F4734" s="1">
        <v>41809</v>
      </c>
      <c r="G4734" t="s">
        <v>2921</v>
      </c>
      <c r="H4734" t="s">
        <v>44</v>
      </c>
      <c r="I4734" t="s">
        <v>85</v>
      </c>
      <c r="J4734" t="s">
        <v>86</v>
      </c>
      <c r="K4734" t="s">
        <v>47</v>
      </c>
      <c r="L4734" t="s">
        <v>70</v>
      </c>
      <c r="M4734" t="s">
        <v>38</v>
      </c>
      <c r="N4734" t="s">
        <v>56</v>
      </c>
      <c r="O4734" t="s">
        <v>104</v>
      </c>
      <c r="P4734" t="s">
        <v>1374</v>
      </c>
      <c r="Q4734">
        <v>0</v>
      </c>
      <c r="R4734">
        <v>137</v>
      </c>
      <c r="S4734">
        <v>-41</v>
      </c>
      <c r="T4734">
        <v>3</v>
      </c>
      <c r="U4734" t="b">
        <v>1</v>
      </c>
    </row>
    <row r="4735" spans="1:21" x14ac:dyDescent="0.25">
      <c r="A4735" t="s">
        <v>6121</v>
      </c>
      <c r="B4735" t="s">
        <v>6118</v>
      </c>
      <c r="C4735">
        <v>19</v>
      </c>
      <c r="D4735">
        <v>6</v>
      </c>
      <c r="E4735">
        <v>14</v>
      </c>
      <c r="F4735" s="1">
        <v>41809</v>
      </c>
      <c r="G4735" t="s">
        <v>1598</v>
      </c>
      <c r="H4735" t="s">
        <v>44</v>
      </c>
      <c r="I4735" t="s">
        <v>85</v>
      </c>
      <c r="J4735" t="s">
        <v>86</v>
      </c>
      <c r="K4735" t="s">
        <v>47</v>
      </c>
      <c r="L4735" t="s">
        <v>26</v>
      </c>
      <c r="M4735" t="s">
        <v>38</v>
      </c>
      <c r="N4735" t="s">
        <v>56</v>
      </c>
      <c r="O4735" t="s">
        <v>81</v>
      </c>
      <c r="P4735" t="s">
        <v>3490</v>
      </c>
      <c r="Q4735">
        <v>0</v>
      </c>
      <c r="R4735">
        <v>801</v>
      </c>
      <c r="S4735">
        <v>144</v>
      </c>
      <c r="T4735">
        <v>8</v>
      </c>
      <c r="U4735" t="b">
        <v>0</v>
      </c>
    </row>
    <row r="4736" spans="1:21" x14ac:dyDescent="0.25">
      <c r="A4736" t="s">
        <v>6122</v>
      </c>
      <c r="B4736" t="s">
        <v>6123</v>
      </c>
      <c r="C4736">
        <v>20</v>
      </c>
      <c r="D4736">
        <v>6</v>
      </c>
      <c r="E4736">
        <v>11</v>
      </c>
      <c r="F4736" s="1">
        <v>40714</v>
      </c>
      <c r="G4736" t="s">
        <v>2070</v>
      </c>
      <c r="H4736" t="s">
        <v>44</v>
      </c>
      <c r="I4736" t="s">
        <v>96</v>
      </c>
      <c r="J4736" t="s">
        <v>1602</v>
      </c>
      <c r="K4736" t="s">
        <v>47</v>
      </c>
      <c r="L4736" t="s">
        <v>70</v>
      </c>
      <c r="M4736" t="s">
        <v>38</v>
      </c>
      <c r="N4736" t="s">
        <v>28</v>
      </c>
      <c r="O4736" t="s">
        <v>111</v>
      </c>
      <c r="P4736" t="s">
        <v>6124</v>
      </c>
      <c r="Q4736">
        <v>0</v>
      </c>
      <c r="R4736">
        <v>17</v>
      </c>
      <c r="S4736">
        <v>8</v>
      </c>
      <c r="T4736">
        <v>2</v>
      </c>
      <c r="U4736" t="b">
        <v>1</v>
      </c>
    </row>
    <row r="4737" spans="1:21" x14ac:dyDescent="0.25">
      <c r="A4737" t="s">
        <v>6125</v>
      </c>
      <c r="B4737" t="s">
        <v>6123</v>
      </c>
      <c r="C4737">
        <v>20</v>
      </c>
      <c r="D4737">
        <v>6</v>
      </c>
      <c r="E4737">
        <v>11</v>
      </c>
      <c r="F4737" s="1">
        <v>40714</v>
      </c>
      <c r="G4737" t="s">
        <v>353</v>
      </c>
      <c r="H4737" t="s">
        <v>67</v>
      </c>
      <c r="I4737" t="s">
        <v>68</v>
      </c>
      <c r="J4737" t="s">
        <v>6126</v>
      </c>
      <c r="K4737" t="s">
        <v>25</v>
      </c>
      <c r="L4737" t="s">
        <v>26</v>
      </c>
      <c r="M4737" t="s">
        <v>38</v>
      </c>
      <c r="N4737" t="s">
        <v>28</v>
      </c>
      <c r="O4737" t="s">
        <v>227</v>
      </c>
      <c r="P4737" t="s">
        <v>3732</v>
      </c>
      <c r="Q4737">
        <v>0</v>
      </c>
      <c r="R4737">
        <v>119</v>
      </c>
      <c r="S4737">
        <v>16</v>
      </c>
      <c r="T4737">
        <v>11</v>
      </c>
      <c r="U4737" t="b">
        <v>1</v>
      </c>
    </row>
    <row r="4738" spans="1:21" x14ac:dyDescent="0.25">
      <c r="A4738" t="s">
        <v>6125</v>
      </c>
      <c r="B4738" t="s">
        <v>6123</v>
      </c>
      <c r="C4738">
        <v>20</v>
      </c>
      <c r="D4738">
        <v>6</v>
      </c>
      <c r="E4738">
        <v>11</v>
      </c>
      <c r="F4738" s="1">
        <v>40714</v>
      </c>
      <c r="G4738" t="s">
        <v>353</v>
      </c>
      <c r="H4738" t="s">
        <v>67</v>
      </c>
      <c r="I4738" t="s">
        <v>68</v>
      </c>
      <c r="J4738" t="s">
        <v>6126</v>
      </c>
      <c r="K4738" t="s">
        <v>25</v>
      </c>
      <c r="L4738" t="s">
        <v>26</v>
      </c>
      <c r="M4738" t="s">
        <v>38</v>
      </c>
      <c r="N4738" t="s">
        <v>56</v>
      </c>
      <c r="O4738" t="s">
        <v>104</v>
      </c>
      <c r="P4738" t="s">
        <v>5965</v>
      </c>
      <c r="Q4738">
        <v>0</v>
      </c>
      <c r="R4738">
        <v>73</v>
      </c>
      <c r="S4738">
        <v>23</v>
      </c>
      <c r="T4738">
        <v>1</v>
      </c>
      <c r="U4738" t="b">
        <v>0</v>
      </c>
    </row>
    <row r="4739" spans="1:21" x14ac:dyDescent="0.25">
      <c r="A4739" t="s">
        <v>6127</v>
      </c>
      <c r="B4739" t="s">
        <v>6123</v>
      </c>
      <c r="C4739">
        <v>20</v>
      </c>
      <c r="D4739">
        <v>6</v>
      </c>
      <c r="E4739">
        <v>11</v>
      </c>
      <c r="F4739" s="1">
        <v>40714</v>
      </c>
      <c r="G4739" t="s">
        <v>2605</v>
      </c>
      <c r="H4739" t="s">
        <v>61</v>
      </c>
      <c r="I4739" t="s">
        <v>173</v>
      </c>
      <c r="J4739" t="s">
        <v>1385</v>
      </c>
      <c r="K4739" t="s">
        <v>36</v>
      </c>
      <c r="L4739" t="s">
        <v>37</v>
      </c>
      <c r="M4739" t="s">
        <v>38</v>
      </c>
      <c r="N4739" t="s">
        <v>56</v>
      </c>
      <c r="O4739" t="s">
        <v>104</v>
      </c>
      <c r="P4739" t="s">
        <v>3222</v>
      </c>
      <c r="Q4739">
        <v>0</v>
      </c>
      <c r="R4739">
        <v>347</v>
      </c>
      <c r="S4739">
        <v>-25</v>
      </c>
      <c r="T4739">
        <v>6</v>
      </c>
      <c r="U4739" t="b">
        <v>1</v>
      </c>
    </row>
    <row r="4740" spans="1:21" x14ac:dyDescent="0.25">
      <c r="A4740" t="s">
        <v>6128</v>
      </c>
      <c r="B4740" t="s">
        <v>6129</v>
      </c>
      <c r="C4740">
        <v>20</v>
      </c>
      <c r="D4740">
        <v>6</v>
      </c>
      <c r="E4740">
        <v>12</v>
      </c>
      <c r="F4740" s="1">
        <v>41080</v>
      </c>
      <c r="G4740" t="s">
        <v>2558</v>
      </c>
      <c r="H4740" t="s">
        <v>61</v>
      </c>
      <c r="I4740" t="s">
        <v>108</v>
      </c>
      <c r="J4740" t="s">
        <v>4841</v>
      </c>
      <c r="K4740" t="s">
        <v>36</v>
      </c>
      <c r="L4740" t="s">
        <v>37</v>
      </c>
      <c r="M4740" t="s">
        <v>38</v>
      </c>
      <c r="N4740" t="s">
        <v>28</v>
      </c>
      <c r="O4740" t="s">
        <v>39</v>
      </c>
      <c r="P4740" t="s">
        <v>40</v>
      </c>
      <c r="Q4740">
        <v>0</v>
      </c>
      <c r="R4740">
        <v>21</v>
      </c>
      <c r="S4740">
        <v>11</v>
      </c>
      <c r="T4740">
        <v>3</v>
      </c>
      <c r="U4740" t="b">
        <v>1</v>
      </c>
    </row>
    <row r="4741" spans="1:21" x14ac:dyDescent="0.25">
      <c r="A4741" t="s">
        <v>6130</v>
      </c>
      <c r="B4741" t="s">
        <v>6129</v>
      </c>
      <c r="C4741">
        <v>20</v>
      </c>
      <c r="D4741">
        <v>6</v>
      </c>
      <c r="E4741">
        <v>12</v>
      </c>
      <c r="F4741" s="1">
        <v>41080</v>
      </c>
      <c r="G4741" t="s">
        <v>6131</v>
      </c>
      <c r="H4741" t="s">
        <v>61</v>
      </c>
      <c r="I4741" t="s">
        <v>722</v>
      </c>
      <c r="J4741" t="s">
        <v>1754</v>
      </c>
      <c r="K4741" t="s">
        <v>36</v>
      </c>
      <c r="L4741" t="s">
        <v>37</v>
      </c>
      <c r="M4741" t="s">
        <v>38</v>
      </c>
      <c r="N4741" t="s">
        <v>28</v>
      </c>
      <c r="O4741" t="s">
        <v>39</v>
      </c>
      <c r="P4741" t="s">
        <v>961</v>
      </c>
      <c r="Q4741">
        <v>0</v>
      </c>
      <c r="R4741">
        <v>34</v>
      </c>
      <c r="S4741">
        <v>9</v>
      </c>
      <c r="T4741">
        <v>3</v>
      </c>
      <c r="U4741" t="b">
        <v>1</v>
      </c>
    </row>
    <row r="4742" spans="1:21" x14ac:dyDescent="0.25">
      <c r="A4742" t="s">
        <v>6130</v>
      </c>
      <c r="B4742" t="s">
        <v>6129</v>
      </c>
      <c r="C4742">
        <v>20</v>
      </c>
      <c r="D4742">
        <v>6</v>
      </c>
      <c r="E4742">
        <v>12</v>
      </c>
      <c r="F4742" s="1">
        <v>41080</v>
      </c>
      <c r="G4742" t="s">
        <v>6131</v>
      </c>
      <c r="H4742" t="s">
        <v>61</v>
      </c>
      <c r="I4742" t="s">
        <v>722</v>
      </c>
      <c r="J4742" t="s">
        <v>1754</v>
      </c>
      <c r="K4742" t="s">
        <v>36</v>
      </c>
      <c r="L4742" t="s">
        <v>37</v>
      </c>
      <c r="M4742" t="s">
        <v>38</v>
      </c>
      <c r="N4742" t="s">
        <v>56</v>
      </c>
      <c r="O4742" t="s">
        <v>104</v>
      </c>
      <c r="P4742" t="s">
        <v>1514</v>
      </c>
      <c r="Q4742">
        <v>0</v>
      </c>
      <c r="R4742">
        <v>1081</v>
      </c>
      <c r="S4742">
        <v>356</v>
      </c>
      <c r="T4742">
        <v>2</v>
      </c>
      <c r="U4742" t="b">
        <v>1</v>
      </c>
    </row>
    <row r="4743" spans="1:21" x14ac:dyDescent="0.25">
      <c r="A4743" t="s">
        <v>6132</v>
      </c>
      <c r="B4743" t="s">
        <v>6129</v>
      </c>
      <c r="C4743">
        <v>20</v>
      </c>
      <c r="D4743">
        <v>6</v>
      </c>
      <c r="E4743">
        <v>12</v>
      </c>
      <c r="F4743" s="1">
        <v>41080</v>
      </c>
      <c r="G4743" t="s">
        <v>2400</v>
      </c>
      <c r="H4743" t="s">
        <v>120</v>
      </c>
      <c r="I4743" t="s">
        <v>241</v>
      </c>
      <c r="J4743" t="s">
        <v>6133</v>
      </c>
      <c r="K4743" t="s">
        <v>47</v>
      </c>
      <c r="L4743" t="s">
        <v>37</v>
      </c>
      <c r="M4743" t="s">
        <v>38</v>
      </c>
      <c r="N4743" t="s">
        <v>28</v>
      </c>
      <c r="O4743" t="s">
        <v>48</v>
      </c>
      <c r="P4743" t="s">
        <v>1392</v>
      </c>
      <c r="Q4743">
        <v>0</v>
      </c>
      <c r="R4743">
        <v>96</v>
      </c>
      <c r="S4743">
        <v>35</v>
      </c>
      <c r="T4743">
        <v>6</v>
      </c>
      <c r="U4743" t="b">
        <v>0</v>
      </c>
    </row>
    <row r="4744" spans="1:21" x14ac:dyDescent="0.25">
      <c r="A4744" t="s">
        <v>6134</v>
      </c>
      <c r="B4744" t="s">
        <v>6129</v>
      </c>
      <c r="C4744">
        <v>20</v>
      </c>
      <c r="D4744">
        <v>6</v>
      </c>
      <c r="E4744">
        <v>12</v>
      </c>
      <c r="F4744" s="1">
        <v>41080</v>
      </c>
      <c r="G4744" t="s">
        <v>2021</v>
      </c>
      <c r="H4744" t="s">
        <v>61</v>
      </c>
      <c r="I4744" t="s">
        <v>326</v>
      </c>
      <c r="J4744" t="s">
        <v>4925</v>
      </c>
      <c r="K4744" t="s">
        <v>36</v>
      </c>
      <c r="L4744" t="s">
        <v>70</v>
      </c>
      <c r="M4744" t="s">
        <v>27</v>
      </c>
      <c r="N4744" t="s">
        <v>71</v>
      </c>
      <c r="O4744" t="s">
        <v>72</v>
      </c>
      <c r="P4744" t="s">
        <v>6135</v>
      </c>
      <c r="Q4744">
        <v>0</v>
      </c>
      <c r="R4744">
        <v>2584</v>
      </c>
      <c r="S4744">
        <v>660</v>
      </c>
      <c r="T4744">
        <v>7</v>
      </c>
      <c r="U4744" t="b">
        <v>1</v>
      </c>
    </row>
    <row r="4745" spans="1:21" x14ac:dyDescent="0.25">
      <c r="A4745" t="s">
        <v>6136</v>
      </c>
      <c r="B4745" t="s">
        <v>6129</v>
      </c>
      <c r="C4745">
        <v>20</v>
      </c>
      <c r="D4745">
        <v>6</v>
      </c>
      <c r="E4745">
        <v>12</v>
      </c>
      <c r="F4745" s="1">
        <v>41080</v>
      </c>
      <c r="G4745" t="s">
        <v>1011</v>
      </c>
      <c r="H4745" t="s">
        <v>120</v>
      </c>
      <c r="I4745" t="s">
        <v>778</v>
      </c>
      <c r="J4745" t="s">
        <v>6137</v>
      </c>
      <c r="K4745" t="s">
        <v>47</v>
      </c>
      <c r="L4745" t="s">
        <v>37</v>
      </c>
      <c r="M4745" t="s">
        <v>38</v>
      </c>
      <c r="N4745" t="s">
        <v>28</v>
      </c>
      <c r="O4745" t="s">
        <v>90</v>
      </c>
      <c r="P4745" t="s">
        <v>3784</v>
      </c>
      <c r="Q4745">
        <v>0</v>
      </c>
      <c r="R4745">
        <v>164</v>
      </c>
      <c r="S4745">
        <v>57</v>
      </c>
      <c r="T4745">
        <v>2</v>
      </c>
      <c r="U4745" t="b">
        <v>0</v>
      </c>
    </row>
    <row r="4746" spans="1:21" x14ac:dyDescent="0.25">
      <c r="A4746" t="s">
        <v>6138</v>
      </c>
      <c r="B4746" t="s">
        <v>6129</v>
      </c>
      <c r="C4746">
        <v>20</v>
      </c>
      <c r="D4746">
        <v>6</v>
      </c>
      <c r="E4746">
        <v>12</v>
      </c>
      <c r="F4746" s="1">
        <v>41080</v>
      </c>
      <c r="G4746" t="s">
        <v>2609</v>
      </c>
      <c r="H4746" t="s">
        <v>120</v>
      </c>
      <c r="I4746" t="s">
        <v>241</v>
      </c>
      <c r="J4746" t="s">
        <v>2861</v>
      </c>
      <c r="K4746" t="s">
        <v>47</v>
      </c>
      <c r="L4746" t="s">
        <v>37</v>
      </c>
      <c r="M4746" t="s">
        <v>27</v>
      </c>
      <c r="N4746" t="s">
        <v>71</v>
      </c>
      <c r="O4746" t="s">
        <v>72</v>
      </c>
      <c r="P4746" t="s">
        <v>3830</v>
      </c>
      <c r="Q4746">
        <v>0</v>
      </c>
      <c r="R4746">
        <v>297</v>
      </c>
      <c r="S4746">
        <v>47</v>
      </c>
      <c r="T4746">
        <v>2</v>
      </c>
      <c r="U4746" t="b">
        <v>0</v>
      </c>
    </row>
    <row r="4747" spans="1:21" x14ac:dyDescent="0.25">
      <c r="A4747" t="s">
        <v>6139</v>
      </c>
      <c r="B4747" t="s">
        <v>6129</v>
      </c>
      <c r="C4747">
        <v>20</v>
      </c>
      <c r="D4747">
        <v>6</v>
      </c>
      <c r="E4747">
        <v>12</v>
      </c>
      <c r="F4747" s="1">
        <v>41080</v>
      </c>
      <c r="G4747" t="s">
        <v>2376</v>
      </c>
      <c r="H4747" t="s">
        <v>293</v>
      </c>
      <c r="I4747" t="s">
        <v>613</v>
      </c>
      <c r="J4747" t="s">
        <v>4453</v>
      </c>
      <c r="K4747" t="s">
        <v>36</v>
      </c>
      <c r="L4747" t="s">
        <v>70</v>
      </c>
      <c r="M4747" t="s">
        <v>38</v>
      </c>
      <c r="N4747" t="s">
        <v>28</v>
      </c>
      <c r="O4747" t="s">
        <v>151</v>
      </c>
      <c r="P4747" t="s">
        <v>6140</v>
      </c>
      <c r="Q4747">
        <v>1</v>
      </c>
      <c r="R4747">
        <v>14</v>
      </c>
      <c r="S4747">
        <v>-10</v>
      </c>
      <c r="T4747">
        <v>2</v>
      </c>
      <c r="U4747" t="b">
        <v>0</v>
      </c>
    </row>
    <row r="4748" spans="1:21" x14ac:dyDescent="0.25">
      <c r="A4748" t="s">
        <v>6141</v>
      </c>
      <c r="B4748" t="s">
        <v>6142</v>
      </c>
      <c r="C4748">
        <v>20</v>
      </c>
      <c r="D4748">
        <v>6</v>
      </c>
      <c r="E4748">
        <v>13</v>
      </c>
      <c r="F4748" s="1">
        <v>41445</v>
      </c>
      <c r="G4748" t="s">
        <v>1403</v>
      </c>
      <c r="H4748" t="s">
        <v>44</v>
      </c>
      <c r="I4748" t="s">
        <v>85</v>
      </c>
      <c r="J4748" t="s">
        <v>86</v>
      </c>
      <c r="K4748" t="s">
        <v>47</v>
      </c>
      <c r="L4748" t="s">
        <v>37</v>
      </c>
      <c r="M4748" t="s">
        <v>98</v>
      </c>
      <c r="N4748" t="s">
        <v>28</v>
      </c>
      <c r="O4748" t="s">
        <v>48</v>
      </c>
      <c r="P4748" t="s">
        <v>441</v>
      </c>
      <c r="Q4748">
        <v>0</v>
      </c>
      <c r="R4748">
        <v>102</v>
      </c>
      <c r="S4748">
        <v>22</v>
      </c>
      <c r="T4748">
        <v>7</v>
      </c>
      <c r="U4748" t="b">
        <v>0</v>
      </c>
    </row>
    <row r="4749" spans="1:21" x14ac:dyDescent="0.25">
      <c r="A4749" t="s">
        <v>6143</v>
      </c>
      <c r="B4749" t="s">
        <v>6142</v>
      </c>
      <c r="C4749">
        <v>20</v>
      </c>
      <c r="D4749">
        <v>6</v>
      </c>
      <c r="E4749">
        <v>13</v>
      </c>
      <c r="F4749" s="1">
        <v>41445</v>
      </c>
      <c r="G4749" t="s">
        <v>2513</v>
      </c>
      <c r="H4749" t="s">
        <v>126</v>
      </c>
      <c r="I4749" t="s">
        <v>304</v>
      </c>
      <c r="J4749" t="s">
        <v>304</v>
      </c>
      <c r="K4749" t="s">
        <v>25</v>
      </c>
      <c r="L4749" t="s">
        <v>37</v>
      </c>
      <c r="M4749" t="s">
        <v>38</v>
      </c>
      <c r="N4749" t="s">
        <v>28</v>
      </c>
      <c r="O4749" t="s">
        <v>39</v>
      </c>
      <c r="P4749" t="s">
        <v>1983</v>
      </c>
      <c r="Q4749">
        <v>1</v>
      </c>
      <c r="R4749">
        <v>49</v>
      </c>
      <c r="S4749">
        <v>-40</v>
      </c>
      <c r="T4749">
        <v>8</v>
      </c>
      <c r="U4749" t="b">
        <v>1</v>
      </c>
    </row>
    <row r="4750" spans="1:21" x14ac:dyDescent="0.25">
      <c r="A4750" t="s">
        <v>6143</v>
      </c>
      <c r="B4750" t="s">
        <v>6142</v>
      </c>
      <c r="C4750">
        <v>20</v>
      </c>
      <c r="D4750">
        <v>6</v>
      </c>
      <c r="E4750">
        <v>13</v>
      </c>
      <c r="F4750" s="1">
        <v>41445</v>
      </c>
      <c r="G4750" t="s">
        <v>2513</v>
      </c>
      <c r="H4750" t="s">
        <v>126</v>
      </c>
      <c r="I4750" t="s">
        <v>304</v>
      </c>
      <c r="J4750" t="s">
        <v>304</v>
      </c>
      <c r="K4750" t="s">
        <v>25</v>
      </c>
      <c r="L4750" t="s">
        <v>37</v>
      </c>
      <c r="M4750" t="s">
        <v>38</v>
      </c>
      <c r="N4750" t="s">
        <v>28</v>
      </c>
      <c r="O4750" t="s">
        <v>39</v>
      </c>
      <c r="P4750" t="s">
        <v>1018</v>
      </c>
      <c r="Q4750">
        <v>1</v>
      </c>
      <c r="R4750">
        <v>7</v>
      </c>
      <c r="S4750">
        <v>-2</v>
      </c>
      <c r="T4750">
        <v>2</v>
      </c>
      <c r="U4750" t="b">
        <v>1</v>
      </c>
    </row>
    <row r="4751" spans="1:21" x14ac:dyDescent="0.25">
      <c r="A4751" t="s">
        <v>6143</v>
      </c>
      <c r="B4751" t="s">
        <v>6142</v>
      </c>
      <c r="C4751">
        <v>20</v>
      </c>
      <c r="D4751">
        <v>6</v>
      </c>
      <c r="E4751">
        <v>13</v>
      </c>
      <c r="F4751" s="1">
        <v>41445</v>
      </c>
      <c r="G4751" t="s">
        <v>2513</v>
      </c>
      <c r="H4751" t="s">
        <v>126</v>
      </c>
      <c r="I4751" t="s">
        <v>304</v>
      </c>
      <c r="J4751" t="s">
        <v>304</v>
      </c>
      <c r="K4751" t="s">
        <v>25</v>
      </c>
      <c r="L4751" t="s">
        <v>37</v>
      </c>
      <c r="M4751" t="s">
        <v>38</v>
      </c>
      <c r="N4751" t="s">
        <v>28</v>
      </c>
      <c r="O4751" t="s">
        <v>29</v>
      </c>
      <c r="P4751" t="s">
        <v>1858</v>
      </c>
      <c r="Q4751">
        <v>1</v>
      </c>
      <c r="R4751">
        <v>14</v>
      </c>
      <c r="S4751">
        <v>-10</v>
      </c>
      <c r="T4751">
        <v>1</v>
      </c>
      <c r="U4751" t="b">
        <v>1</v>
      </c>
    </row>
    <row r="4752" spans="1:21" x14ac:dyDescent="0.25">
      <c r="A4752" t="s">
        <v>6144</v>
      </c>
      <c r="B4752" t="s">
        <v>6145</v>
      </c>
      <c r="C4752">
        <v>20</v>
      </c>
      <c r="D4752">
        <v>6</v>
      </c>
      <c r="E4752">
        <v>14</v>
      </c>
      <c r="F4752" s="1">
        <v>41810</v>
      </c>
      <c r="G4752" t="s">
        <v>958</v>
      </c>
      <c r="H4752" t="s">
        <v>120</v>
      </c>
      <c r="I4752" t="s">
        <v>778</v>
      </c>
      <c r="J4752" t="s">
        <v>778</v>
      </c>
      <c r="K4752" t="s">
        <v>47</v>
      </c>
      <c r="L4752" t="s">
        <v>37</v>
      </c>
      <c r="M4752" t="s">
        <v>27</v>
      </c>
      <c r="N4752" t="s">
        <v>28</v>
      </c>
      <c r="O4752" t="s">
        <v>48</v>
      </c>
      <c r="P4752" t="s">
        <v>703</v>
      </c>
      <c r="Q4752">
        <v>0</v>
      </c>
      <c r="R4752">
        <v>83</v>
      </c>
      <c r="S4752">
        <v>12</v>
      </c>
      <c r="T4752">
        <v>3</v>
      </c>
      <c r="U4752" t="b">
        <v>1</v>
      </c>
    </row>
    <row r="4753" spans="1:21" x14ac:dyDescent="0.25">
      <c r="A4753" t="s">
        <v>6146</v>
      </c>
      <c r="B4753" t="s">
        <v>6145</v>
      </c>
      <c r="C4753">
        <v>20</v>
      </c>
      <c r="D4753">
        <v>6</v>
      </c>
      <c r="E4753">
        <v>14</v>
      </c>
      <c r="F4753" s="1">
        <v>41810</v>
      </c>
      <c r="G4753" t="s">
        <v>1016</v>
      </c>
      <c r="H4753" t="s">
        <v>23</v>
      </c>
      <c r="I4753" t="s">
        <v>24</v>
      </c>
      <c r="J4753" t="s">
        <v>24</v>
      </c>
      <c r="K4753" t="s">
        <v>25</v>
      </c>
      <c r="L4753" t="s">
        <v>70</v>
      </c>
      <c r="M4753" t="s">
        <v>27</v>
      </c>
      <c r="N4753" t="s">
        <v>71</v>
      </c>
      <c r="O4753" t="s">
        <v>295</v>
      </c>
      <c r="P4753" t="s">
        <v>4491</v>
      </c>
      <c r="Q4753">
        <v>1</v>
      </c>
      <c r="R4753">
        <v>89</v>
      </c>
      <c r="S4753">
        <v>-89</v>
      </c>
      <c r="T4753">
        <v>2</v>
      </c>
      <c r="U4753" t="b">
        <v>1</v>
      </c>
    </row>
    <row r="4754" spans="1:21" x14ac:dyDescent="0.25">
      <c r="A4754" t="s">
        <v>6146</v>
      </c>
      <c r="B4754" t="s">
        <v>6145</v>
      </c>
      <c r="C4754">
        <v>20</v>
      </c>
      <c r="D4754">
        <v>6</v>
      </c>
      <c r="E4754">
        <v>14</v>
      </c>
      <c r="F4754" s="1">
        <v>41810</v>
      </c>
      <c r="G4754" t="s">
        <v>1016</v>
      </c>
      <c r="H4754" t="s">
        <v>23</v>
      </c>
      <c r="I4754" t="s">
        <v>24</v>
      </c>
      <c r="J4754" t="s">
        <v>24</v>
      </c>
      <c r="K4754" t="s">
        <v>25</v>
      </c>
      <c r="L4754" t="s">
        <v>70</v>
      </c>
      <c r="M4754" t="s">
        <v>27</v>
      </c>
      <c r="N4754" t="s">
        <v>28</v>
      </c>
      <c r="O4754" t="s">
        <v>151</v>
      </c>
      <c r="P4754" t="s">
        <v>649</v>
      </c>
      <c r="Q4754">
        <v>1</v>
      </c>
      <c r="R4754">
        <v>19</v>
      </c>
      <c r="S4754">
        <v>-2</v>
      </c>
      <c r="T4754">
        <v>2</v>
      </c>
      <c r="U4754" t="b">
        <v>1</v>
      </c>
    </row>
    <row r="4755" spans="1:21" x14ac:dyDescent="0.25">
      <c r="A4755" t="s">
        <v>6146</v>
      </c>
      <c r="B4755" t="s">
        <v>6145</v>
      </c>
      <c r="C4755">
        <v>20</v>
      </c>
      <c r="D4755">
        <v>6</v>
      </c>
      <c r="E4755">
        <v>14</v>
      </c>
      <c r="F4755" s="1">
        <v>41810</v>
      </c>
      <c r="G4755" t="s">
        <v>1016</v>
      </c>
      <c r="H4755" t="s">
        <v>23</v>
      </c>
      <c r="I4755" t="s">
        <v>24</v>
      </c>
      <c r="J4755" t="s">
        <v>24</v>
      </c>
      <c r="K4755" t="s">
        <v>25</v>
      </c>
      <c r="L4755" t="s">
        <v>70</v>
      </c>
      <c r="M4755" t="s">
        <v>27</v>
      </c>
      <c r="N4755" t="s">
        <v>56</v>
      </c>
      <c r="O4755" t="s">
        <v>104</v>
      </c>
      <c r="P4755" t="s">
        <v>781</v>
      </c>
      <c r="Q4755">
        <v>1</v>
      </c>
      <c r="R4755">
        <v>249</v>
      </c>
      <c r="S4755">
        <v>-130</v>
      </c>
      <c r="T4755">
        <v>4</v>
      </c>
      <c r="U4755" t="b">
        <v>1</v>
      </c>
    </row>
    <row r="4756" spans="1:21" x14ac:dyDescent="0.25">
      <c r="A4756" t="s">
        <v>6147</v>
      </c>
      <c r="B4756" t="s">
        <v>6145</v>
      </c>
      <c r="C4756">
        <v>20</v>
      </c>
      <c r="D4756">
        <v>6</v>
      </c>
      <c r="E4756">
        <v>14</v>
      </c>
      <c r="F4756" s="1">
        <v>41810</v>
      </c>
      <c r="G4756" t="s">
        <v>1163</v>
      </c>
      <c r="H4756" t="s">
        <v>67</v>
      </c>
      <c r="I4756" t="s">
        <v>68</v>
      </c>
      <c r="J4756" t="s">
        <v>1628</v>
      </c>
      <c r="K4756" t="s">
        <v>25</v>
      </c>
      <c r="L4756" t="s">
        <v>70</v>
      </c>
      <c r="M4756" t="s">
        <v>27</v>
      </c>
      <c r="N4756" t="s">
        <v>56</v>
      </c>
      <c r="O4756" t="s">
        <v>104</v>
      </c>
      <c r="P4756" t="s">
        <v>3395</v>
      </c>
      <c r="Q4756">
        <v>0</v>
      </c>
      <c r="R4756">
        <v>339</v>
      </c>
      <c r="S4756">
        <v>61</v>
      </c>
      <c r="T4756">
        <v>2</v>
      </c>
      <c r="U4756" t="b">
        <v>0</v>
      </c>
    </row>
    <row r="4757" spans="1:21" x14ac:dyDescent="0.25">
      <c r="A4757" t="s">
        <v>6148</v>
      </c>
      <c r="B4757" t="s">
        <v>6149</v>
      </c>
      <c r="C4757">
        <v>21</v>
      </c>
      <c r="D4757">
        <v>6</v>
      </c>
      <c r="E4757">
        <v>11</v>
      </c>
      <c r="F4757" s="1">
        <v>40715</v>
      </c>
      <c r="G4757" t="s">
        <v>2596</v>
      </c>
      <c r="H4757" t="s">
        <v>67</v>
      </c>
      <c r="I4757" t="s">
        <v>68</v>
      </c>
      <c r="J4757" t="s">
        <v>5020</v>
      </c>
      <c r="K4757" t="s">
        <v>25</v>
      </c>
      <c r="L4757" t="s">
        <v>37</v>
      </c>
      <c r="M4757" t="s">
        <v>38</v>
      </c>
      <c r="N4757" t="s">
        <v>28</v>
      </c>
      <c r="O4757" t="s">
        <v>39</v>
      </c>
      <c r="P4757" t="s">
        <v>1063</v>
      </c>
      <c r="Q4757">
        <v>0</v>
      </c>
      <c r="R4757">
        <v>32</v>
      </c>
      <c r="S4757">
        <v>7</v>
      </c>
      <c r="T4757">
        <v>3</v>
      </c>
      <c r="U4757" t="b">
        <v>1</v>
      </c>
    </row>
    <row r="4758" spans="1:21" x14ac:dyDescent="0.25">
      <c r="A4758" t="s">
        <v>6148</v>
      </c>
      <c r="B4758" t="s">
        <v>6149</v>
      </c>
      <c r="C4758">
        <v>21</v>
      </c>
      <c r="D4758">
        <v>6</v>
      </c>
      <c r="E4758">
        <v>11</v>
      </c>
      <c r="F4758" s="1">
        <v>40715</v>
      </c>
      <c r="G4758" t="s">
        <v>2596</v>
      </c>
      <c r="H4758" t="s">
        <v>67</v>
      </c>
      <c r="I4758" t="s">
        <v>68</v>
      </c>
      <c r="J4758" t="s">
        <v>5020</v>
      </c>
      <c r="K4758" t="s">
        <v>25</v>
      </c>
      <c r="L4758" t="s">
        <v>37</v>
      </c>
      <c r="M4758" t="s">
        <v>38</v>
      </c>
      <c r="N4758" t="s">
        <v>56</v>
      </c>
      <c r="O4758" t="s">
        <v>81</v>
      </c>
      <c r="P4758" t="s">
        <v>5765</v>
      </c>
      <c r="Q4758">
        <v>0</v>
      </c>
      <c r="R4758">
        <v>405</v>
      </c>
      <c r="S4758">
        <v>8</v>
      </c>
      <c r="T4758">
        <v>4</v>
      </c>
      <c r="U4758" t="b">
        <v>0</v>
      </c>
    </row>
    <row r="4759" spans="1:21" x14ac:dyDescent="0.25">
      <c r="A4759" t="s">
        <v>6150</v>
      </c>
      <c r="B4759" t="s">
        <v>6151</v>
      </c>
      <c r="C4759">
        <v>21</v>
      </c>
      <c r="D4759">
        <v>6</v>
      </c>
      <c r="E4759">
        <v>12</v>
      </c>
      <c r="F4759" s="1">
        <v>41081</v>
      </c>
      <c r="G4759" t="s">
        <v>3078</v>
      </c>
      <c r="H4759" t="s">
        <v>320</v>
      </c>
      <c r="I4759" t="s">
        <v>321</v>
      </c>
      <c r="J4759" t="s">
        <v>321</v>
      </c>
      <c r="K4759" t="s">
        <v>36</v>
      </c>
      <c r="L4759" t="s">
        <v>70</v>
      </c>
      <c r="M4759" t="s">
        <v>38</v>
      </c>
      <c r="N4759" t="s">
        <v>28</v>
      </c>
      <c r="O4759" t="s">
        <v>183</v>
      </c>
      <c r="P4759" t="s">
        <v>4492</v>
      </c>
      <c r="Q4759">
        <v>0</v>
      </c>
      <c r="R4759">
        <v>94</v>
      </c>
      <c r="S4759">
        <v>27</v>
      </c>
      <c r="T4759">
        <v>2</v>
      </c>
      <c r="U4759" t="b">
        <v>0</v>
      </c>
    </row>
    <row r="4760" spans="1:21" x14ac:dyDescent="0.25">
      <c r="A4760" t="s">
        <v>6152</v>
      </c>
      <c r="B4760" t="s">
        <v>6151</v>
      </c>
      <c r="C4760">
        <v>21</v>
      </c>
      <c r="D4760">
        <v>6</v>
      </c>
      <c r="E4760">
        <v>12</v>
      </c>
      <c r="F4760" s="1">
        <v>41081</v>
      </c>
      <c r="G4760" t="s">
        <v>2795</v>
      </c>
      <c r="H4760" t="s">
        <v>67</v>
      </c>
      <c r="I4760" t="s">
        <v>68</v>
      </c>
      <c r="J4760" t="s">
        <v>2007</v>
      </c>
      <c r="K4760" t="s">
        <v>25</v>
      </c>
      <c r="L4760" t="s">
        <v>37</v>
      </c>
      <c r="M4760" t="s">
        <v>38</v>
      </c>
      <c r="N4760" t="s">
        <v>71</v>
      </c>
      <c r="O4760" t="s">
        <v>72</v>
      </c>
      <c r="P4760" t="s">
        <v>378</v>
      </c>
      <c r="Q4760">
        <v>0</v>
      </c>
      <c r="R4760">
        <v>610</v>
      </c>
      <c r="S4760">
        <v>207</v>
      </c>
      <c r="T4760">
        <v>5</v>
      </c>
      <c r="U4760" t="b">
        <v>0</v>
      </c>
    </row>
    <row r="4761" spans="1:21" x14ac:dyDescent="0.25">
      <c r="A4761" t="s">
        <v>6152</v>
      </c>
      <c r="B4761" t="s">
        <v>6151</v>
      </c>
      <c r="C4761">
        <v>21</v>
      </c>
      <c r="D4761">
        <v>6</v>
      </c>
      <c r="E4761">
        <v>12</v>
      </c>
      <c r="F4761" s="1">
        <v>41081</v>
      </c>
      <c r="G4761" t="s">
        <v>2795</v>
      </c>
      <c r="H4761" t="s">
        <v>67</v>
      </c>
      <c r="I4761" t="s">
        <v>68</v>
      </c>
      <c r="J4761" t="s">
        <v>2007</v>
      </c>
      <c r="K4761" t="s">
        <v>25</v>
      </c>
      <c r="L4761" t="s">
        <v>37</v>
      </c>
      <c r="M4761" t="s">
        <v>38</v>
      </c>
      <c r="N4761" t="s">
        <v>56</v>
      </c>
      <c r="O4761" t="s">
        <v>185</v>
      </c>
      <c r="P4761" t="s">
        <v>6153</v>
      </c>
      <c r="Q4761">
        <v>0</v>
      </c>
      <c r="R4761">
        <v>120</v>
      </c>
      <c r="S4761">
        <v>7</v>
      </c>
      <c r="T4761">
        <v>1</v>
      </c>
      <c r="U4761" t="b">
        <v>0</v>
      </c>
    </row>
    <row r="4762" spans="1:21" x14ac:dyDescent="0.25">
      <c r="A4762" t="s">
        <v>6154</v>
      </c>
      <c r="B4762" t="s">
        <v>6151</v>
      </c>
      <c r="C4762">
        <v>21</v>
      </c>
      <c r="D4762">
        <v>6</v>
      </c>
      <c r="E4762">
        <v>12</v>
      </c>
      <c r="F4762" s="1">
        <v>41081</v>
      </c>
      <c r="G4762" t="s">
        <v>1073</v>
      </c>
      <c r="H4762" t="s">
        <v>33</v>
      </c>
      <c r="I4762" t="s">
        <v>34</v>
      </c>
      <c r="J4762" t="s">
        <v>4435</v>
      </c>
      <c r="K4762" t="s">
        <v>36</v>
      </c>
      <c r="L4762" t="s">
        <v>70</v>
      </c>
      <c r="M4762" t="s">
        <v>38</v>
      </c>
      <c r="N4762" t="s">
        <v>28</v>
      </c>
      <c r="O4762" t="s">
        <v>39</v>
      </c>
      <c r="P4762" t="s">
        <v>110</v>
      </c>
      <c r="Q4762">
        <v>0</v>
      </c>
      <c r="R4762">
        <v>144</v>
      </c>
      <c r="S4762">
        <v>65</v>
      </c>
      <c r="T4762">
        <v>5</v>
      </c>
      <c r="U4762" t="b">
        <v>0</v>
      </c>
    </row>
    <row r="4763" spans="1:21" x14ac:dyDescent="0.25">
      <c r="A4763" t="s">
        <v>6154</v>
      </c>
      <c r="B4763" t="s">
        <v>6151</v>
      </c>
      <c r="C4763">
        <v>21</v>
      </c>
      <c r="D4763">
        <v>6</v>
      </c>
      <c r="E4763">
        <v>12</v>
      </c>
      <c r="F4763" s="1">
        <v>41081</v>
      </c>
      <c r="G4763" t="s">
        <v>1073</v>
      </c>
      <c r="H4763" t="s">
        <v>33</v>
      </c>
      <c r="I4763" t="s">
        <v>34</v>
      </c>
      <c r="J4763" t="s">
        <v>4435</v>
      </c>
      <c r="K4763" t="s">
        <v>36</v>
      </c>
      <c r="L4763" t="s">
        <v>70</v>
      </c>
      <c r="M4763" t="s">
        <v>38</v>
      </c>
      <c r="N4763" t="s">
        <v>28</v>
      </c>
      <c r="O4763" t="s">
        <v>111</v>
      </c>
      <c r="P4763" t="s">
        <v>2614</v>
      </c>
      <c r="Q4763">
        <v>0</v>
      </c>
      <c r="R4763">
        <v>99</v>
      </c>
      <c r="S4763">
        <v>10</v>
      </c>
      <c r="T4763">
        <v>2</v>
      </c>
      <c r="U4763" t="b">
        <v>1</v>
      </c>
    </row>
    <row r="4764" spans="1:21" x14ac:dyDescent="0.25">
      <c r="A4764" t="s">
        <v>6155</v>
      </c>
      <c r="B4764" t="s">
        <v>6151</v>
      </c>
      <c r="C4764">
        <v>21</v>
      </c>
      <c r="D4764">
        <v>6</v>
      </c>
      <c r="E4764">
        <v>12</v>
      </c>
      <c r="F4764" s="1">
        <v>41081</v>
      </c>
      <c r="G4764" t="s">
        <v>949</v>
      </c>
      <c r="H4764" t="s">
        <v>120</v>
      </c>
      <c r="I4764" t="s">
        <v>209</v>
      </c>
      <c r="J4764" t="s">
        <v>246</v>
      </c>
      <c r="K4764" t="s">
        <v>47</v>
      </c>
      <c r="L4764" t="s">
        <v>26</v>
      </c>
      <c r="M4764" t="s">
        <v>38</v>
      </c>
      <c r="N4764" t="s">
        <v>28</v>
      </c>
      <c r="O4764" t="s">
        <v>183</v>
      </c>
      <c r="P4764" t="s">
        <v>6156</v>
      </c>
      <c r="Q4764">
        <v>0</v>
      </c>
      <c r="R4764">
        <v>212</v>
      </c>
      <c r="S4764">
        <v>15</v>
      </c>
      <c r="T4764">
        <v>6</v>
      </c>
      <c r="U4764" t="b">
        <v>1</v>
      </c>
    </row>
    <row r="4765" spans="1:21" x14ac:dyDescent="0.25">
      <c r="A4765" t="s">
        <v>6157</v>
      </c>
      <c r="B4765" t="s">
        <v>6151</v>
      </c>
      <c r="C4765">
        <v>21</v>
      </c>
      <c r="D4765">
        <v>6</v>
      </c>
      <c r="E4765">
        <v>12</v>
      </c>
      <c r="F4765" s="1">
        <v>41081</v>
      </c>
      <c r="G4765" t="s">
        <v>1566</v>
      </c>
      <c r="H4765" t="s">
        <v>61</v>
      </c>
      <c r="I4765" t="s">
        <v>308</v>
      </c>
      <c r="J4765" t="s">
        <v>1194</v>
      </c>
      <c r="K4765" t="s">
        <v>36</v>
      </c>
      <c r="L4765" t="s">
        <v>37</v>
      </c>
      <c r="M4765" t="s">
        <v>38</v>
      </c>
      <c r="N4765" t="s">
        <v>28</v>
      </c>
      <c r="O4765" t="s">
        <v>227</v>
      </c>
      <c r="P4765" t="s">
        <v>475</v>
      </c>
      <c r="Q4765">
        <v>0</v>
      </c>
      <c r="R4765">
        <v>24</v>
      </c>
      <c r="S4765">
        <v>5</v>
      </c>
      <c r="T4765">
        <v>2</v>
      </c>
      <c r="U4765" t="b">
        <v>0</v>
      </c>
    </row>
    <row r="4766" spans="1:21" x14ac:dyDescent="0.25">
      <c r="A4766" t="s">
        <v>6157</v>
      </c>
      <c r="B4766" t="s">
        <v>6151</v>
      </c>
      <c r="C4766">
        <v>21</v>
      </c>
      <c r="D4766">
        <v>6</v>
      </c>
      <c r="E4766">
        <v>12</v>
      </c>
      <c r="F4766" s="1">
        <v>41081</v>
      </c>
      <c r="G4766" t="s">
        <v>1566</v>
      </c>
      <c r="H4766" t="s">
        <v>61</v>
      </c>
      <c r="I4766" t="s">
        <v>308</v>
      </c>
      <c r="J4766" t="s">
        <v>1194</v>
      </c>
      <c r="K4766" t="s">
        <v>36</v>
      </c>
      <c r="L4766" t="s">
        <v>37</v>
      </c>
      <c r="M4766" t="s">
        <v>38</v>
      </c>
      <c r="N4766" t="s">
        <v>28</v>
      </c>
      <c r="O4766" t="s">
        <v>54</v>
      </c>
      <c r="P4766" t="s">
        <v>998</v>
      </c>
      <c r="Q4766">
        <v>0</v>
      </c>
      <c r="R4766">
        <v>49</v>
      </c>
      <c r="S4766">
        <v>8</v>
      </c>
      <c r="T4766">
        <v>1</v>
      </c>
      <c r="U4766" t="b">
        <v>1</v>
      </c>
    </row>
    <row r="4767" spans="1:21" x14ac:dyDescent="0.25">
      <c r="A4767" t="s">
        <v>6158</v>
      </c>
      <c r="B4767" t="s">
        <v>6159</v>
      </c>
      <c r="C4767">
        <v>21</v>
      </c>
      <c r="D4767">
        <v>6</v>
      </c>
      <c r="E4767">
        <v>13</v>
      </c>
      <c r="F4767" s="1">
        <v>41446</v>
      </c>
      <c r="G4767" t="s">
        <v>3570</v>
      </c>
      <c r="H4767" t="s">
        <v>44</v>
      </c>
      <c r="I4767" t="s">
        <v>45</v>
      </c>
      <c r="J4767" t="s">
        <v>1232</v>
      </c>
      <c r="K4767" t="s">
        <v>47</v>
      </c>
      <c r="L4767" t="s">
        <v>37</v>
      </c>
      <c r="M4767" t="s">
        <v>38</v>
      </c>
      <c r="N4767" t="s">
        <v>28</v>
      </c>
      <c r="O4767" t="s">
        <v>48</v>
      </c>
      <c r="P4767" t="s">
        <v>1303</v>
      </c>
      <c r="Q4767">
        <v>0</v>
      </c>
      <c r="R4767">
        <v>100</v>
      </c>
      <c r="S4767">
        <v>33</v>
      </c>
      <c r="T4767">
        <v>2</v>
      </c>
      <c r="U4767" t="b">
        <v>0</v>
      </c>
    </row>
    <row r="4768" spans="1:21" x14ac:dyDescent="0.25">
      <c r="A4768" t="s">
        <v>6158</v>
      </c>
      <c r="B4768" t="s">
        <v>6159</v>
      </c>
      <c r="C4768">
        <v>21</v>
      </c>
      <c r="D4768">
        <v>6</v>
      </c>
      <c r="E4768">
        <v>13</v>
      </c>
      <c r="F4768" s="1">
        <v>41446</v>
      </c>
      <c r="G4768" t="s">
        <v>3570</v>
      </c>
      <c r="H4768" t="s">
        <v>44</v>
      </c>
      <c r="I4768" t="s">
        <v>45</v>
      </c>
      <c r="J4768" t="s">
        <v>1232</v>
      </c>
      <c r="K4768" t="s">
        <v>47</v>
      </c>
      <c r="L4768" t="s">
        <v>37</v>
      </c>
      <c r="M4768" t="s">
        <v>38</v>
      </c>
      <c r="N4768" t="s">
        <v>28</v>
      </c>
      <c r="O4768" t="s">
        <v>183</v>
      </c>
      <c r="P4768" t="s">
        <v>3484</v>
      </c>
      <c r="Q4768">
        <v>0</v>
      </c>
      <c r="R4768">
        <v>136</v>
      </c>
      <c r="S4768">
        <v>22</v>
      </c>
      <c r="T4768">
        <v>4</v>
      </c>
      <c r="U4768" t="b">
        <v>0</v>
      </c>
    </row>
    <row r="4769" spans="1:21" x14ac:dyDescent="0.25">
      <c r="A4769" t="s">
        <v>6158</v>
      </c>
      <c r="B4769" t="s">
        <v>6159</v>
      </c>
      <c r="C4769">
        <v>21</v>
      </c>
      <c r="D4769">
        <v>6</v>
      </c>
      <c r="E4769">
        <v>13</v>
      </c>
      <c r="F4769" s="1">
        <v>41446</v>
      </c>
      <c r="G4769" t="s">
        <v>3570</v>
      </c>
      <c r="H4769" t="s">
        <v>44</v>
      </c>
      <c r="I4769" t="s">
        <v>45</v>
      </c>
      <c r="J4769" t="s">
        <v>1232</v>
      </c>
      <c r="K4769" t="s">
        <v>47</v>
      </c>
      <c r="L4769" t="s">
        <v>37</v>
      </c>
      <c r="M4769" t="s">
        <v>38</v>
      </c>
      <c r="N4769" t="s">
        <v>56</v>
      </c>
      <c r="O4769" t="s">
        <v>104</v>
      </c>
      <c r="P4769" t="s">
        <v>5595</v>
      </c>
      <c r="Q4769">
        <v>0</v>
      </c>
      <c r="R4769">
        <v>132</v>
      </c>
      <c r="S4769">
        <v>-61</v>
      </c>
      <c r="T4769">
        <v>3</v>
      </c>
      <c r="U4769" t="b">
        <v>0</v>
      </c>
    </row>
    <row r="4770" spans="1:21" x14ac:dyDescent="0.25">
      <c r="A4770" t="s">
        <v>6160</v>
      </c>
      <c r="B4770" t="s">
        <v>6159</v>
      </c>
      <c r="C4770">
        <v>21</v>
      </c>
      <c r="D4770">
        <v>6</v>
      </c>
      <c r="E4770">
        <v>13</v>
      </c>
      <c r="F4770" s="1">
        <v>41446</v>
      </c>
      <c r="G4770" t="s">
        <v>683</v>
      </c>
      <c r="H4770" t="s">
        <v>67</v>
      </c>
      <c r="I4770" t="s">
        <v>496</v>
      </c>
      <c r="J4770" t="s">
        <v>497</v>
      </c>
      <c r="K4770" t="s">
        <v>25</v>
      </c>
      <c r="L4770" t="s">
        <v>37</v>
      </c>
      <c r="M4770" t="s">
        <v>38</v>
      </c>
      <c r="N4770" t="s">
        <v>71</v>
      </c>
      <c r="O4770" t="s">
        <v>72</v>
      </c>
      <c r="P4770" t="s">
        <v>1474</v>
      </c>
      <c r="Q4770">
        <v>0</v>
      </c>
      <c r="R4770">
        <v>778</v>
      </c>
      <c r="S4770">
        <v>62</v>
      </c>
      <c r="T4770">
        <v>2</v>
      </c>
      <c r="U4770" t="b">
        <v>1</v>
      </c>
    </row>
    <row r="4771" spans="1:21" x14ac:dyDescent="0.25">
      <c r="A4771" t="s">
        <v>6161</v>
      </c>
      <c r="B4771" t="s">
        <v>6159</v>
      </c>
      <c r="C4771">
        <v>21</v>
      </c>
      <c r="D4771">
        <v>6</v>
      </c>
      <c r="E4771">
        <v>13</v>
      </c>
      <c r="F4771" s="1">
        <v>41446</v>
      </c>
      <c r="G4771" t="s">
        <v>6162</v>
      </c>
      <c r="H4771" t="s">
        <v>161</v>
      </c>
      <c r="I4771" t="s">
        <v>422</v>
      </c>
      <c r="J4771" t="s">
        <v>422</v>
      </c>
      <c r="K4771" t="s">
        <v>25</v>
      </c>
      <c r="L4771" t="s">
        <v>70</v>
      </c>
      <c r="M4771" t="s">
        <v>38</v>
      </c>
      <c r="N4771" t="s">
        <v>28</v>
      </c>
      <c r="O4771" t="s">
        <v>48</v>
      </c>
      <c r="P4771" t="s">
        <v>3459</v>
      </c>
      <c r="Q4771">
        <v>0</v>
      </c>
      <c r="R4771">
        <v>52</v>
      </c>
      <c r="S4771">
        <v>8</v>
      </c>
      <c r="T4771">
        <v>1</v>
      </c>
      <c r="U4771" t="b">
        <v>0</v>
      </c>
    </row>
    <row r="4772" spans="1:21" x14ac:dyDescent="0.25">
      <c r="A4772" t="s">
        <v>6160</v>
      </c>
      <c r="B4772" t="s">
        <v>6159</v>
      </c>
      <c r="C4772">
        <v>21</v>
      </c>
      <c r="D4772">
        <v>6</v>
      </c>
      <c r="E4772">
        <v>13</v>
      </c>
      <c r="F4772" s="1">
        <v>41446</v>
      </c>
      <c r="G4772" t="s">
        <v>683</v>
      </c>
      <c r="H4772" t="s">
        <v>67</v>
      </c>
      <c r="I4772" t="s">
        <v>496</v>
      </c>
      <c r="J4772" t="s">
        <v>497</v>
      </c>
      <c r="K4772" t="s">
        <v>25</v>
      </c>
      <c r="L4772" t="s">
        <v>37</v>
      </c>
      <c r="M4772" t="s">
        <v>38</v>
      </c>
      <c r="N4772" t="s">
        <v>71</v>
      </c>
      <c r="O4772" t="s">
        <v>665</v>
      </c>
      <c r="P4772" t="s">
        <v>6163</v>
      </c>
      <c r="Q4772">
        <v>0</v>
      </c>
      <c r="R4772">
        <v>899</v>
      </c>
      <c r="S4772">
        <v>396</v>
      </c>
      <c r="T4772">
        <v>2</v>
      </c>
      <c r="U4772" t="b">
        <v>0</v>
      </c>
    </row>
    <row r="4773" spans="1:21" x14ac:dyDescent="0.25">
      <c r="A4773" t="s">
        <v>6160</v>
      </c>
      <c r="B4773" t="s">
        <v>6159</v>
      </c>
      <c r="C4773">
        <v>21</v>
      </c>
      <c r="D4773">
        <v>6</v>
      </c>
      <c r="E4773">
        <v>13</v>
      </c>
      <c r="F4773" s="1">
        <v>41446</v>
      </c>
      <c r="G4773" t="s">
        <v>683</v>
      </c>
      <c r="H4773" t="s">
        <v>67</v>
      </c>
      <c r="I4773" t="s">
        <v>496</v>
      </c>
      <c r="J4773" t="s">
        <v>497</v>
      </c>
      <c r="K4773" t="s">
        <v>25</v>
      </c>
      <c r="L4773" t="s">
        <v>37</v>
      </c>
      <c r="M4773" t="s">
        <v>38</v>
      </c>
      <c r="N4773" t="s">
        <v>28</v>
      </c>
      <c r="O4773" t="s">
        <v>39</v>
      </c>
      <c r="P4773" t="s">
        <v>1018</v>
      </c>
      <c r="Q4773">
        <v>0</v>
      </c>
      <c r="R4773">
        <v>27</v>
      </c>
      <c r="S4773">
        <v>11</v>
      </c>
      <c r="T4773">
        <v>4</v>
      </c>
      <c r="U4773" t="b">
        <v>1</v>
      </c>
    </row>
    <row r="4774" spans="1:21" x14ac:dyDescent="0.25">
      <c r="A4774" t="s">
        <v>6164</v>
      </c>
      <c r="B4774" t="s">
        <v>6159</v>
      </c>
      <c r="C4774">
        <v>21</v>
      </c>
      <c r="D4774">
        <v>6</v>
      </c>
      <c r="E4774">
        <v>13</v>
      </c>
      <c r="F4774" s="1">
        <v>41446</v>
      </c>
      <c r="G4774" t="s">
        <v>4392</v>
      </c>
      <c r="H4774" t="s">
        <v>67</v>
      </c>
      <c r="I4774" t="s">
        <v>68</v>
      </c>
      <c r="J4774" t="s">
        <v>3758</v>
      </c>
      <c r="K4774" t="s">
        <v>25</v>
      </c>
      <c r="L4774" t="s">
        <v>37</v>
      </c>
      <c r="M4774" t="s">
        <v>38</v>
      </c>
      <c r="N4774" t="s">
        <v>71</v>
      </c>
      <c r="O4774" t="s">
        <v>72</v>
      </c>
      <c r="P4774" t="s">
        <v>814</v>
      </c>
      <c r="Q4774">
        <v>0</v>
      </c>
      <c r="R4774">
        <v>506</v>
      </c>
      <c r="S4774">
        <v>192</v>
      </c>
      <c r="T4774">
        <v>3</v>
      </c>
      <c r="U4774" t="b">
        <v>0</v>
      </c>
    </row>
    <row r="4775" spans="1:21" x14ac:dyDescent="0.25">
      <c r="A4775" t="s">
        <v>6165</v>
      </c>
      <c r="B4775" t="s">
        <v>6159</v>
      </c>
      <c r="C4775">
        <v>21</v>
      </c>
      <c r="D4775">
        <v>6</v>
      </c>
      <c r="E4775">
        <v>13</v>
      </c>
      <c r="F4775" s="1">
        <v>41446</v>
      </c>
      <c r="G4775" t="s">
        <v>3565</v>
      </c>
      <c r="H4775" t="s">
        <v>293</v>
      </c>
      <c r="I4775" t="s">
        <v>613</v>
      </c>
      <c r="J4775" t="s">
        <v>4453</v>
      </c>
      <c r="K4775" t="s">
        <v>36</v>
      </c>
      <c r="L4775" t="s">
        <v>37</v>
      </c>
      <c r="M4775" t="s">
        <v>38</v>
      </c>
      <c r="N4775" t="s">
        <v>28</v>
      </c>
      <c r="O4775" t="s">
        <v>29</v>
      </c>
      <c r="P4775" t="s">
        <v>6166</v>
      </c>
      <c r="Q4775">
        <v>1</v>
      </c>
      <c r="R4775">
        <v>77</v>
      </c>
      <c r="S4775">
        <v>-63</v>
      </c>
      <c r="T4775">
        <v>3</v>
      </c>
      <c r="U4775" t="b">
        <v>0</v>
      </c>
    </row>
    <row r="4776" spans="1:21" x14ac:dyDescent="0.25">
      <c r="A4776" t="s">
        <v>6165</v>
      </c>
      <c r="B4776" t="s">
        <v>6159</v>
      </c>
      <c r="C4776">
        <v>21</v>
      </c>
      <c r="D4776">
        <v>6</v>
      </c>
      <c r="E4776">
        <v>13</v>
      </c>
      <c r="F4776" s="1">
        <v>41446</v>
      </c>
      <c r="G4776" t="s">
        <v>3565</v>
      </c>
      <c r="H4776" t="s">
        <v>293</v>
      </c>
      <c r="I4776" t="s">
        <v>613</v>
      </c>
      <c r="J4776" t="s">
        <v>4453</v>
      </c>
      <c r="K4776" t="s">
        <v>36</v>
      </c>
      <c r="L4776" t="s">
        <v>37</v>
      </c>
      <c r="M4776" t="s">
        <v>38</v>
      </c>
      <c r="N4776" t="s">
        <v>28</v>
      </c>
      <c r="O4776" t="s">
        <v>183</v>
      </c>
      <c r="P4776" t="s">
        <v>6167</v>
      </c>
      <c r="Q4776">
        <v>1</v>
      </c>
      <c r="R4776">
        <v>76</v>
      </c>
      <c r="S4776">
        <v>-64</v>
      </c>
      <c r="T4776">
        <v>11</v>
      </c>
      <c r="U4776" t="b">
        <v>0</v>
      </c>
    </row>
    <row r="4777" spans="1:21" x14ac:dyDescent="0.25">
      <c r="A4777" t="s">
        <v>6164</v>
      </c>
      <c r="B4777" t="s">
        <v>6159</v>
      </c>
      <c r="C4777">
        <v>21</v>
      </c>
      <c r="D4777">
        <v>6</v>
      </c>
      <c r="E4777">
        <v>13</v>
      </c>
      <c r="F4777" s="1">
        <v>41446</v>
      </c>
      <c r="G4777" t="s">
        <v>4392</v>
      </c>
      <c r="H4777" t="s">
        <v>67</v>
      </c>
      <c r="I4777" t="s">
        <v>68</v>
      </c>
      <c r="J4777" t="s">
        <v>3758</v>
      </c>
      <c r="K4777" t="s">
        <v>25</v>
      </c>
      <c r="L4777" t="s">
        <v>37</v>
      </c>
      <c r="M4777" t="s">
        <v>38</v>
      </c>
      <c r="N4777" t="s">
        <v>28</v>
      </c>
      <c r="O4777" t="s">
        <v>39</v>
      </c>
      <c r="P4777" t="s">
        <v>1878</v>
      </c>
      <c r="Q4777">
        <v>0</v>
      </c>
      <c r="R4777">
        <v>8</v>
      </c>
      <c r="S4777">
        <v>3</v>
      </c>
      <c r="T4777">
        <v>1</v>
      </c>
      <c r="U4777" t="b">
        <v>0</v>
      </c>
    </row>
    <row r="4778" spans="1:21" x14ac:dyDescent="0.25">
      <c r="A4778" t="s">
        <v>6164</v>
      </c>
      <c r="B4778" t="s">
        <v>6159</v>
      </c>
      <c r="C4778">
        <v>21</v>
      </c>
      <c r="D4778">
        <v>6</v>
      </c>
      <c r="E4778">
        <v>13</v>
      </c>
      <c r="F4778" s="1">
        <v>41446</v>
      </c>
      <c r="G4778" t="s">
        <v>4392</v>
      </c>
      <c r="H4778" t="s">
        <v>67</v>
      </c>
      <c r="I4778" t="s">
        <v>68</v>
      </c>
      <c r="J4778" t="s">
        <v>3758</v>
      </c>
      <c r="K4778" t="s">
        <v>25</v>
      </c>
      <c r="L4778" t="s">
        <v>37</v>
      </c>
      <c r="M4778" t="s">
        <v>38</v>
      </c>
      <c r="N4778" t="s">
        <v>56</v>
      </c>
      <c r="O4778" t="s">
        <v>57</v>
      </c>
      <c r="P4778" t="s">
        <v>6168</v>
      </c>
      <c r="Q4778">
        <v>0</v>
      </c>
      <c r="R4778">
        <v>228</v>
      </c>
      <c r="S4778">
        <v>114</v>
      </c>
      <c r="T4778">
        <v>2</v>
      </c>
      <c r="U4778" t="b">
        <v>1</v>
      </c>
    </row>
    <row r="4779" spans="1:21" x14ac:dyDescent="0.25">
      <c r="A4779" t="s">
        <v>6169</v>
      </c>
      <c r="B4779" t="s">
        <v>6170</v>
      </c>
      <c r="C4779">
        <v>21</v>
      </c>
      <c r="D4779">
        <v>6</v>
      </c>
      <c r="E4779">
        <v>14</v>
      </c>
      <c r="F4779" s="1">
        <v>41811</v>
      </c>
      <c r="G4779" t="s">
        <v>692</v>
      </c>
      <c r="H4779" t="s">
        <v>61</v>
      </c>
      <c r="I4779" t="s">
        <v>115</v>
      </c>
      <c r="J4779" t="s">
        <v>6171</v>
      </c>
      <c r="K4779" t="s">
        <v>36</v>
      </c>
      <c r="L4779" t="s">
        <v>70</v>
      </c>
      <c r="M4779" t="s">
        <v>27</v>
      </c>
      <c r="N4779" t="s">
        <v>71</v>
      </c>
      <c r="O4779" t="s">
        <v>72</v>
      </c>
      <c r="P4779" t="s">
        <v>6172</v>
      </c>
      <c r="Q4779">
        <v>0</v>
      </c>
      <c r="R4779">
        <v>598</v>
      </c>
      <c r="S4779">
        <v>166</v>
      </c>
      <c r="T4779">
        <v>4</v>
      </c>
      <c r="U4779" t="b">
        <v>1</v>
      </c>
    </row>
    <row r="4780" spans="1:21" x14ac:dyDescent="0.25">
      <c r="A4780" t="s">
        <v>6169</v>
      </c>
      <c r="B4780" t="s">
        <v>6170</v>
      </c>
      <c r="C4780">
        <v>21</v>
      </c>
      <c r="D4780">
        <v>6</v>
      </c>
      <c r="E4780">
        <v>14</v>
      </c>
      <c r="F4780" s="1">
        <v>41811</v>
      </c>
      <c r="G4780" t="s">
        <v>692</v>
      </c>
      <c r="H4780" t="s">
        <v>61</v>
      </c>
      <c r="I4780" t="s">
        <v>115</v>
      </c>
      <c r="J4780" t="s">
        <v>6171</v>
      </c>
      <c r="K4780" t="s">
        <v>36</v>
      </c>
      <c r="L4780" t="s">
        <v>70</v>
      </c>
      <c r="M4780" t="s">
        <v>27</v>
      </c>
      <c r="N4780" t="s">
        <v>71</v>
      </c>
      <c r="O4780" t="s">
        <v>295</v>
      </c>
      <c r="P4780" t="s">
        <v>985</v>
      </c>
      <c r="Q4780">
        <v>0</v>
      </c>
      <c r="R4780">
        <v>227</v>
      </c>
      <c r="S4780">
        <v>59</v>
      </c>
      <c r="T4780">
        <v>2</v>
      </c>
      <c r="U4780" t="b">
        <v>0</v>
      </c>
    </row>
    <row r="4781" spans="1:21" x14ac:dyDescent="0.25">
      <c r="A4781" t="s">
        <v>6173</v>
      </c>
      <c r="B4781" t="s">
        <v>6170</v>
      </c>
      <c r="C4781">
        <v>21</v>
      </c>
      <c r="D4781">
        <v>6</v>
      </c>
      <c r="E4781">
        <v>14</v>
      </c>
      <c r="F4781" s="1">
        <v>41811</v>
      </c>
      <c r="G4781" t="s">
        <v>2979</v>
      </c>
      <c r="H4781" t="s">
        <v>320</v>
      </c>
      <c r="I4781" t="s">
        <v>321</v>
      </c>
      <c r="J4781" t="s">
        <v>321</v>
      </c>
      <c r="K4781" t="s">
        <v>36</v>
      </c>
      <c r="L4781" t="s">
        <v>70</v>
      </c>
      <c r="M4781" t="s">
        <v>27</v>
      </c>
      <c r="N4781" t="s">
        <v>28</v>
      </c>
      <c r="O4781" t="s">
        <v>111</v>
      </c>
      <c r="P4781" t="s">
        <v>6174</v>
      </c>
      <c r="Q4781">
        <v>0</v>
      </c>
      <c r="R4781">
        <v>76</v>
      </c>
      <c r="S4781">
        <v>14</v>
      </c>
      <c r="T4781">
        <v>3</v>
      </c>
      <c r="U4781" t="b">
        <v>0</v>
      </c>
    </row>
    <row r="4782" spans="1:21" x14ac:dyDescent="0.25">
      <c r="A4782" t="s">
        <v>6173</v>
      </c>
      <c r="B4782" t="s">
        <v>6170</v>
      </c>
      <c r="C4782">
        <v>21</v>
      </c>
      <c r="D4782">
        <v>6</v>
      </c>
      <c r="E4782">
        <v>14</v>
      </c>
      <c r="F4782" s="1">
        <v>41811</v>
      </c>
      <c r="G4782" t="s">
        <v>2979</v>
      </c>
      <c r="H4782" t="s">
        <v>320</v>
      </c>
      <c r="I4782" t="s">
        <v>321</v>
      </c>
      <c r="J4782" t="s">
        <v>321</v>
      </c>
      <c r="K4782" t="s">
        <v>36</v>
      </c>
      <c r="L4782" t="s">
        <v>70</v>
      </c>
      <c r="M4782" t="s">
        <v>27</v>
      </c>
      <c r="N4782" t="s">
        <v>28</v>
      </c>
      <c r="O4782" t="s">
        <v>151</v>
      </c>
      <c r="P4782" t="s">
        <v>2348</v>
      </c>
      <c r="Q4782">
        <v>0</v>
      </c>
      <c r="R4782">
        <v>68</v>
      </c>
      <c r="S4782">
        <v>33</v>
      </c>
      <c r="T4782">
        <v>5</v>
      </c>
      <c r="U4782" t="b">
        <v>0</v>
      </c>
    </row>
    <row r="4783" spans="1:21" x14ac:dyDescent="0.25">
      <c r="A4783" t="s">
        <v>6169</v>
      </c>
      <c r="B4783" t="s">
        <v>6170</v>
      </c>
      <c r="C4783">
        <v>21</v>
      </c>
      <c r="D4783">
        <v>6</v>
      </c>
      <c r="E4783">
        <v>14</v>
      </c>
      <c r="F4783" s="1">
        <v>41811</v>
      </c>
      <c r="G4783" t="s">
        <v>692</v>
      </c>
      <c r="H4783" t="s">
        <v>61</v>
      </c>
      <c r="I4783" t="s">
        <v>115</v>
      </c>
      <c r="J4783" t="s">
        <v>6171</v>
      </c>
      <c r="K4783" t="s">
        <v>36</v>
      </c>
      <c r="L4783" t="s">
        <v>70</v>
      </c>
      <c r="M4783" t="s">
        <v>27</v>
      </c>
      <c r="N4783" t="s">
        <v>28</v>
      </c>
      <c r="O4783" t="s">
        <v>39</v>
      </c>
      <c r="P4783" t="s">
        <v>1018</v>
      </c>
      <c r="Q4783">
        <v>0</v>
      </c>
      <c r="R4783">
        <v>22</v>
      </c>
      <c r="S4783">
        <v>8</v>
      </c>
      <c r="T4783">
        <v>3</v>
      </c>
      <c r="U4783" t="b">
        <v>0</v>
      </c>
    </row>
    <row r="4784" spans="1:21" x14ac:dyDescent="0.25">
      <c r="A4784" t="s">
        <v>6169</v>
      </c>
      <c r="B4784" t="s">
        <v>6170</v>
      </c>
      <c r="C4784">
        <v>21</v>
      </c>
      <c r="D4784">
        <v>6</v>
      </c>
      <c r="E4784">
        <v>14</v>
      </c>
      <c r="F4784" s="1">
        <v>41811</v>
      </c>
      <c r="G4784" t="s">
        <v>692</v>
      </c>
      <c r="H4784" t="s">
        <v>61</v>
      </c>
      <c r="I4784" t="s">
        <v>115</v>
      </c>
      <c r="J4784" t="s">
        <v>6171</v>
      </c>
      <c r="K4784" t="s">
        <v>36</v>
      </c>
      <c r="L4784" t="s">
        <v>70</v>
      </c>
      <c r="M4784" t="s">
        <v>27</v>
      </c>
      <c r="N4784" t="s">
        <v>28</v>
      </c>
      <c r="O4784" t="s">
        <v>227</v>
      </c>
      <c r="P4784" t="s">
        <v>1199</v>
      </c>
      <c r="Q4784">
        <v>0</v>
      </c>
      <c r="R4784">
        <v>29</v>
      </c>
      <c r="S4784">
        <v>11</v>
      </c>
      <c r="T4784">
        <v>4</v>
      </c>
      <c r="U4784" t="b">
        <v>0</v>
      </c>
    </row>
    <row r="4785" spans="1:21" x14ac:dyDescent="0.25">
      <c r="A4785" t="s">
        <v>6169</v>
      </c>
      <c r="B4785" t="s">
        <v>6170</v>
      </c>
      <c r="C4785">
        <v>21</v>
      </c>
      <c r="D4785">
        <v>6</v>
      </c>
      <c r="E4785">
        <v>14</v>
      </c>
      <c r="F4785" s="1">
        <v>41811</v>
      </c>
      <c r="G4785" t="s">
        <v>692</v>
      </c>
      <c r="H4785" t="s">
        <v>61</v>
      </c>
      <c r="I4785" t="s">
        <v>115</v>
      </c>
      <c r="J4785" t="s">
        <v>6171</v>
      </c>
      <c r="K4785" t="s">
        <v>36</v>
      </c>
      <c r="L4785" t="s">
        <v>70</v>
      </c>
      <c r="M4785" t="s">
        <v>27</v>
      </c>
      <c r="N4785" t="s">
        <v>28</v>
      </c>
      <c r="O4785" t="s">
        <v>227</v>
      </c>
      <c r="P4785" t="s">
        <v>6175</v>
      </c>
      <c r="Q4785">
        <v>0</v>
      </c>
      <c r="R4785">
        <v>27</v>
      </c>
      <c r="S4785">
        <v>5</v>
      </c>
      <c r="T4785">
        <v>2</v>
      </c>
      <c r="U4785" t="b">
        <v>1</v>
      </c>
    </row>
    <row r="4786" spans="1:21" x14ac:dyDescent="0.25">
      <c r="A4786" t="s">
        <v>6176</v>
      </c>
      <c r="B4786" t="s">
        <v>6177</v>
      </c>
      <c r="C4786">
        <v>22</v>
      </c>
      <c r="D4786">
        <v>6</v>
      </c>
      <c r="E4786">
        <v>11</v>
      </c>
      <c r="F4786" s="1">
        <v>40716</v>
      </c>
      <c r="G4786" t="s">
        <v>2596</v>
      </c>
      <c r="H4786" t="s">
        <v>44</v>
      </c>
      <c r="I4786" t="s">
        <v>178</v>
      </c>
      <c r="J4786" t="s">
        <v>179</v>
      </c>
      <c r="K4786" t="s">
        <v>47</v>
      </c>
      <c r="L4786" t="s">
        <v>37</v>
      </c>
      <c r="M4786" t="s">
        <v>38</v>
      </c>
      <c r="N4786" t="s">
        <v>28</v>
      </c>
      <c r="O4786" t="s">
        <v>48</v>
      </c>
      <c r="P4786" t="s">
        <v>3525</v>
      </c>
      <c r="Q4786">
        <v>0</v>
      </c>
      <c r="R4786">
        <v>152</v>
      </c>
      <c r="S4786">
        <v>49</v>
      </c>
      <c r="T4786">
        <v>3</v>
      </c>
      <c r="U4786" t="b">
        <v>0</v>
      </c>
    </row>
    <row r="4787" spans="1:21" x14ac:dyDescent="0.25">
      <c r="A4787" t="s">
        <v>6178</v>
      </c>
      <c r="B4787" t="s">
        <v>6177</v>
      </c>
      <c r="C4787">
        <v>22</v>
      </c>
      <c r="D4787">
        <v>6</v>
      </c>
      <c r="E4787">
        <v>11</v>
      </c>
      <c r="F4787" s="1">
        <v>40716</v>
      </c>
      <c r="G4787" t="s">
        <v>6179</v>
      </c>
      <c r="H4787" t="s">
        <v>33</v>
      </c>
      <c r="I4787" t="s">
        <v>34</v>
      </c>
      <c r="J4787" t="s">
        <v>2650</v>
      </c>
      <c r="K4787" t="s">
        <v>36</v>
      </c>
      <c r="L4787" t="s">
        <v>37</v>
      </c>
      <c r="M4787" t="s">
        <v>27</v>
      </c>
      <c r="N4787" t="s">
        <v>28</v>
      </c>
      <c r="O4787" t="s">
        <v>48</v>
      </c>
      <c r="P4787" t="s">
        <v>662</v>
      </c>
      <c r="Q4787">
        <v>0</v>
      </c>
      <c r="R4787">
        <v>322</v>
      </c>
      <c r="S4787">
        <v>80</v>
      </c>
      <c r="T4787">
        <v>6</v>
      </c>
      <c r="U4787" t="b">
        <v>1</v>
      </c>
    </row>
    <row r="4788" spans="1:21" x14ac:dyDescent="0.25">
      <c r="A4788" t="s">
        <v>6178</v>
      </c>
      <c r="B4788" t="s">
        <v>6177</v>
      </c>
      <c r="C4788">
        <v>22</v>
      </c>
      <c r="D4788">
        <v>6</v>
      </c>
      <c r="E4788">
        <v>11</v>
      </c>
      <c r="F4788" s="1">
        <v>40716</v>
      </c>
      <c r="G4788" t="s">
        <v>6179</v>
      </c>
      <c r="H4788" t="s">
        <v>33</v>
      </c>
      <c r="I4788" t="s">
        <v>34</v>
      </c>
      <c r="J4788" t="s">
        <v>2650</v>
      </c>
      <c r="K4788" t="s">
        <v>36</v>
      </c>
      <c r="L4788" t="s">
        <v>37</v>
      </c>
      <c r="M4788" t="s">
        <v>27</v>
      </c>
      <c r="N4788" t="s">
        <v>28</v>
      </c>
      <c r="O4788" t="s">
        <v>151</v>
      </c>
      <c r="P4788" t="s">
        <v>632</v>
      </c>
      <c r="Q4788">
        <v>0</v>
      </c>
      <c r="R4788">
        <v>112</v>
      </c>
      <c r="S4788">
        <v>24</v>
      </c>
      <c r="T4788">
        <v>8</v>
      </c>
      <c r="U4788" t="b">
        <v>1</v>
      </c>
    </row>
    <row r="4789" spans="1:21" x14ac:dyDescent="0.25">
      <c r="A4789" t="s">
        <v>6178</v>
      </c>
      <c r="B4789" t="s">
        <v>6177</v>
      </c>
      <c r="C4789">
        <v>22</v>
      </c>
      <c r="D4789">
        <v>6</v>
      </c>
      <c r="E4789">
        <v>11</v>
      </c>
      <c r="F4789" s="1">
        <v>40716</v>
      </c>
      <c r="G4789" t="s">
        <v>6179</v>
      </c>
      <c r="H4789" t="s">
        <v>33</v>
      </c>
      <c r="I4789" t="s">
        <v>34</v>
      </c>
      <c r="J4789" t="s">
        <v>2650</v>
      </c>
      <c r="K4789" t="s">
        <v>36</v>
      </c>
      <c r="L4789" t="s">
        <v>37</v>
      </c>
      <c r="M4789" t="s">
        <v>27</v>
      </c>
      <c r="N4789" t="s">
        <v>28</v>
      </c>
      <c r="O4789" t="s">
        <v>29</v>
      </c>
      <c r="P4789" t="s">
        <v>1681</v>
      </c>
      <c r="Q4789">
        <v>0</v>
      </c>
      <c r="R4789">
        <v>31</v>
      </c>
      <c r="S4789">
        <v>1</v>
      </c>
      <c r="T4789">
        <v>2</v>
      </c>
      <c r="U4789" t="b">
        <v>0</v>
      </c>
    </row>
    <row r="4790" spans="1:21" x14ac:dyDescent="0.25">
      <c r="A4790" t="s">
        <v>6178</v>
      </c>
      <c r="B4790" t="s">
        <v>6177</v>
      </c>
      <c r="C4790">
        <v>22</v>
      </c>
      <c r="D4790">
        <v>6</v>
      </c>
      <c r="E4790">
        <v>11</v>
      </c>
      <c r="F4790" s="1">
        <v>40716</v>
      </c>
      <c r="G4790" t="s">
        <v>6179</v>
      </c>
      <c r="H4790" t="s">
        <v>33</v>
      </c>
      <c r="I4790" t="s">
        <v>34</v>
      </c>
      <c r="J4790" t="s">
        <v>2650</v>
      </c>
      <c r="K4790" t="s">
        <v>36</v>
      </c>
      <c r="L4790" t="s">
        <v>37</v>
      </c>
      <c r="M4790" t="s">
        <v>27</v>
      </c>
      <c r="N4790" t="s">
        <v>56</v>
      </c>
      <c r="O4790" t="s">
        <v>104</v>
      </c>
      <c r="P4790" t="s">
        <v>4427</v>
      </c>
      <c r="Q4790">
        <v>0</v>
      </c>
      <c r="R4790">
        <v>672</v>
      </c>
      <c r="S4790">
        <v>87</v>
      </c>
      <c r="T4790">
        <v>4</v>
      </c>
      <c r="U4790" t="b">
        <v>1</v>
      </c>
    </row>
    <row r="4791" spans="1:21" x14ac:dyDescent="0.25">
      <c r="A4791" t="s">
        <v>6180</v>
      </c>
      <c r="B4791" t="s">
        <v>6177</v>
      </c>
      <c r="C4791">
        <v>22</v>
      </c>
      <c r="D4791">
        <v>6</v>
      </c>
      <c r="E4791">
        <v>11</v>
      </c>
      <c r="F4791" s="1">
        <v>40716</v>
      </c>
      <c r="G4791" t="s">
        <v>6181</v>
      </c>
      <c r="H4791" t="s">
        <v>33</v>
      </c>
      <c r="I4791" t="s">
        <v>34</v>
      </c>
      <c r="J4791" t="s">
        <v>6182</v>
      </c>
      <c r="K4791" t="s">
        <v>36</v>
      </c>
      <c r="L4791" t="s">
        <v>37</v>
      </c>
      <c r="M4791" t="s">
        <v>38</v>
      </c>
      <c r="N4791" t="s">
        <v>71</v>
      </c>
      <c r="O4791" t="s">
        <v>74</v>
      </c>
      <c r="P4791" t="s">
        <v>4258</v>
      </c>
      <c r="Q4791">
        <v>0</v>
      </c>
      <c r="R4791">
        <v>808</v>
      </c>
      <c r="S4791">
        <v>197</v>
      </c>
      <c r="T4791">
        <v>6</v>
      </c>
      <c r="U4791" t="b">
        <v>1</v>
      </c>
    </row>
    <row r="4792" spans="1:21" x14ac:dyDescent="0.25">
      <c r="A4792" t="s">
        <v>6180</v>
      </c>
      <c r="B4792" t="s">
        <v>6177</v>
      </c>
      <c r="C4792">
        <v>22</v>
      </c>
      <c r="D4792">
        <v>6</v>
      </c>
      <c r="E4792">
        <v>11</v>
      </c>
      <c r="F4792" s="1">
        <v>40716</v>
      </c>
      <c r="G4792" t="s">
        <v>6181</v>
      </c>
      <c r="H4792" t="s">
        <v>33</v>
      </c>
      <c r="I4792" t="s">
        <v>34</v>
      </c>
      <c r="J4792" t="s">
        <v>6182</v>
      </c>
      <c r="K4792" t="s">
        <v>36</v>
      </c>
      <c r="L4792" t="s">
        <v>37</v>
      </c>
      <c r="M4792" t="s">
        <v>38</v>
      </c>
      <c r="N4792" t="s">
        <v>28</v>
      </c>
      <c r="O4792" t="s">
        <v>29</v>
      </c>
      <c r="P4792" t="s">
        <v>3931</v>
      </c>
      <c r="Q4792">
        <v>0</v>
      </c>
      <c r="R4792">
        <v>268</v>
      </c>
      <c r="S4792">
        <v>96</v>
      </c>
      <c r="T4792">
        <v>9</v>
      </c>
      <c r="U4792" t="b">
        <v>1</v>
      </c>
    </row>
    <row r="4793" spans="1:21" x14ac:dyDescent="0.25">
      <c r="A4793" t="s">
        <v>6180</v>
      </c>
      <c r="B4793" t="s">
        <v>6177</v>
      </c>
      <c r="C4793">
        <v>22</v>
      </c>
      <c r="D4793">
        <v>6</v>
      </c>
      <c r="E4793">
        <v>11</v>
      </c>
      <c r="F4793" s="1">
        <v>40716</v>
      </c>
      <c r="G4793" t="s">
        <v>6181</v>
      </c>
      <c r="H4793" t="s">
        <v>33</v>
      </c>
      <c r="I4793" t="s">
        <v>34</v>
      </c>
      <c r="J4793" t="s">
        <v>6182</v>
      </c>
      <c r="K4793" t="s">
        <v>36</v>
      </c>
      <c r="L4793" t="s">
        <v>37</v>
      </c>
      <c r="M4793" t="s">
        <v>38</v>
      </c>
      <c r="N4793" t="s">
        <v>28</v>
      </c>
      <c r="O4793" t="s">
        <v>29</v>
      </c>
      <c r="P4793" t="s">
        <v>2126</v>
      </c>
      <c r="Q4793">
        <v>0</v>
      </c>
      <c r="R4793">
        <v>31</v>
      </c>
      <c r="S4793">
        <v>13</v>
      </c>
      <c r="T4793">
        <v>1</v>
      </c>
      <c r="U4793" t="b">
        <v>0</v>
      </c>
    </row>
    <row r="4794" spans="1:21" x14ac:dyDescent="0.25">
      <c r="A4794" t="s">
        <v>6180</v>
      </c>
      <c r="B4794" t="s">
        <v>6177</v>
      </c>
      <c r="C4794">
        <v>22</v>
      </c>
      <c r="D4794">
        <v>6</v>
      </c>
      <c r="E4794">
        <v>11</v>
      </c>
      <c r="F4794" s="1">
        <v>40716</v>
      </c>
      <c r="G4794" t="s">
        <v>6181</v>
      </c>
      <c r="H4794" t="s">
        <v>33</v>
      </c>
      <c r="I4794" t="s">
        <v>34</v>
      </c>
      <c r="J4794" t="s">
        <v>6182</v>
      </c>
      <c r="K4794" t="s">
        <v>36</v>
      </c>
      <c r="L4794" t="s">
        <v>37</v>
      </c>
      <c r="M4794" t="s">
        <v>38</v>
      </c>
      <c r="N4794" t="s">
        <v>56</v>
      </c>
      <c r="O4794" t="s">
        <v>81</v>
      </c>
      <c r="P4794" t="s">
        <v>4319</v>
      </c>
      <c r="Q4794">
        <v>0</v>
      </c>
      <c r="R4794">
        <v>976</v>
      </c>
      <c r="S4794">
        <v>293</v>
      </c>
      <c r="T4794">
        <v>4</v>
      </c>
      <c r="U4794" t="b">
        <v>1</v>
      </c>
    </row>
    <row r="4795" spans="1:21" x14ac:dyDescent="0.25">
      <c r="A4795" t="s">
        <v>6183</v>
      </c>
      <c r="B4795" t="s">
        <v>6177</v>
      </c>
      <c r="C4795">
        <v>22</v>
      </c>
      <c r="D4795">
        <v>6</v>
      </c>
      <c r="E4795">
        <v>11</v>
      </c>
      <c r="F4795" s="1">
        <v>40716</v>
      </c>
      <c r="G4795" t="s">
        <v>823</v>
      </c>
      <c r="H4795" t="s">
        <v>320</v>
      </c>
      <c r="I4795" t="s">
        <v>321</v>
      </c>
      <c r="J4795" t="s">
        <v>321</v>
      </c>
      <c r="K4795" t="s">
        <v>36</v>
      </c>
      <c r="L4795" t="s">
        <v>70</v>
      </c>
      <c r="M4795" t="s">
        <v>98</v>
      </c>
      <c r="N4795" t="s">
        <v>28</v>
      </c>
      <c r="O4795" t="s">
        <v>39</v>
      </c>
      <c r="P4795" t="s">
        <v>2252</v>
      </c>
      <c r="Q4795">
        <v>0</v>
      </c>
      <c r="R4795">
        <v>197</v>
      </c>
      <c r="S4795">
        <v>79</v>
      </c>
      <c r="T4795">
        <v>4</v>
      </c>
      <c r="U4795" t="b">
        <v>1</v>
      </c>
    </row>
    <row r="4796" spans="1:21" x14ac:dyDescent="0.25">
      <c r="A4796" t="s">
        <v>6183</v>
      </c>
      <c r="B4796" t="s">
        <v>6177</v>
      </c>
      <c r="C4796">
        <v>22</v>
      </c>
      <c r="D4796">
        <v>6</v>
      </c>
      <c r="E4796">
        <v>11</v>
      </c>
      <c r="F4796" s="1">
        <v>40716</v>
      </c>
      <c r="G4796" t="s">
        <v>823</v>
      </c>
      <c r="H4796" t="s">
        <v>320</v>
      </c>
      <c r="I4796" t="s">
        <v>321</v>
      </c>
      <c r="J4796" t="s">
        <v>321</v>
      </c>
      <c r="K4796" t="s">
        <v>36</v>
      </c>
      <c r="L4796" t="s">
        <v>70</v>
      </c>
      <c r="M4796" t="s">
        <v>98</v>
      </c>
      <c r="N4796" t="s">
        <v>28</v>
      </c>
      <c r="O4796" t="s">
        <v>151</v>
      </c>
      <c r="P4796" t="s">
        <v>2348</v>
      </c>
      <c r="Q4796">
        <v>0</v>
      </c>
      <c r="R4796">
        <v>14</v>
      </c>
      <c r="S4796">
        <v>7</v>
      </c>
      <c r="T4796">
        <v>1</v>
      </c>
      <c r="U4796" t="b">
        <v>0</v>
      </c>
    </row>
    <row r="4797" spans="1:21" x14ac:dyDescent="0.25">
      <c r="A4797" t="s">
        <v>6184</v>
      </c>
      <c r="B4797" t="s">
        <v>6177</v>
      </c>
      <c r="C4797">
        <v>22</v>
      </c>
      <c r="D4797">
        <v>6</v>
      </c>
      <c r="E4797">
        <v>11</v>
      </c>
      <c r="F4797" s="1">
        <v>40716</v>
      </c>
      <c r="G4797" t="s">
        <v>3843</v>
      </c>
      <c r="H4797" t="s">
        <v>33</v>
      </c>
      <c r="I4797" t="s">
        <v>1170</v>
      </c>
      <c r="J4797" t="s">
        <v>1171</v>
      </c>
      <c r="K4797" t="s">
        <v>36</v>
      </c>
      <c r="L4797" t="s">
        <v>70</v>
      </c>
      <c r="M4797" t="s">
        <v>38</v>
      </c>
      <c r="N4797" t="s">
        <v>71</v>
      </c>
      <c r="O4797" t="s">
        <v>72</v>
      </c>
      <c r="P4797" t="s">
        <v>3398</v>
      </c>
      <c r="Q4797">
        <v>0</v>
      </c>
      <c r="R4797">
        <v>219</v>
      </c>
      <c r="S4797">
        <v>83</v>
      </c>
      <c r="T4797">
        <v>2</v>
      </c>
      <c r="U4797" t="b">
        <v>1</v>
      </c>
    </row>
    <row r="4798" spans="1:21" x14ac:dyDescent="0.25">
      <c r="A4798" t="s">
        <v>6184</v>
      </c>
      <c r="B4798" t="s">
        <v>6177</v>
      </c>
      <c r="C4798">
        <v>22</v>
      </c>
      <c r="D4798">
        <v>6</v>
      </c>
      <c r="E4798">
        <v>11</v>
      </c>
      <c r="F4798" s="1">
        <v>40716</v>
      </c>
      <c r="G4798" t="s">
        <v>3843</v>
      </c>
      <c r="H4798" t="s">
        <v>33</v>
      </c>
      <c r="I4798" t="s">
        <v>1170</v>
      </c>
      <c r="J4798" t="s">
        <v>1171</v>
      </c>
      <c r="K4798" t="s">
        <v>36</v>
      </c>
      <c r="L4798" t="s">
        <v>70</v>
      </c>
      <c r="M4798" t="s">
        <v>38</v>
      </c>
      <c r="N4798" t="s">
        <v>71</v>
      </c>
      <c r="O4798" t="s">
        <v>72</v>
      </c>
      <c r="P4798" t="s">
        <v>2804</v>
      </c>
      <c r="Q4798">
        <v>0</v>
      </c>
      <c r="R4798">
        <v>535</v>
      </c>
      <c r="S4798">
        <v>59</v>
      </c>
      <c r="T4798">
        <v>4</v>
      </c>
      <c r="U4798" t="b">
        <v>0</v>
      </c>
    </row>
    <row r="4799" spans="1:21" x14ac:dyDescent="0.25">
      <c r="A4799" t="s">
        <v>6184</v>
      </c>
      <c r="B4799" t="s">
        <v>6177</v>
      </c>
      <c r="C4799">
        <v>22</v>
      </c>
      <c r="D4799">
        <v>6</v>
      </c>
      <c r="E4799">
        <v>11</v>
      </c>
      <c r="F4799" s="1">
        <v>40716</v>
      </c>
      <c r="G4799" t="s">
        <v>3843</v>
      </c>
      <c r="H4799" t="s">
        <v>33</v>
      </c>
      <c r="I4799" t="s">
        <v>1170</v>
      </c>
      <c r="J4799" t="s">
        <v>1171</v>
      </c>
      <c r="K4799" t="s">
        <v>36</v>
      </c>
      <c r="L4799" t="s">
        <v>70</v>
      </c>
      <c r="M4799" t="s">
        <v>38</v>
      </c>
      <c r="N4799" t="s">
        <v>71</v>
      </c>
      <c r="O4799" t="s">
        <v>74</v>
      </c>
      <c r="P4799" t="s">
        <v>1090</v>
      </c>
      <c r="Q4799">
        <v>0</v>
      </c>
      <c r="R4799">
        <v>469</v>
      </c>
      <c r="S4799">
        <v>146</v>
      </c>
      <c r="T4799">
        <v>7</v>
      </c>
      <c r="U4799" t="b">
        <v>1</v>
      </c>
    </row>
    <row r="4800" spans="1:21" x14ac:dyDescent="0.25">
      <c r="A4800" t="s">
        <v>6184</v>
      </c>
      <c r="B4800" t="s">
        <v>6177</v>
      </c>
      <c r="C4800">
        <v>22</v>
      </c>
      <c r="D4800">
        <v>6</v>
      </c>
      <c r="E4800">
        <v>11</v>
      </c>
      <c r="F4800" s="1">
        <v>40716</v>
      </c>
      <c r="G4800" t="s">
        <v>3843</v>
      </c>
      <c r="H4800" t="s">
        <v>33</v>
      </c>
      <c r="I4800" t="s">
        <v>1170</v>
      </c>
      <c r="J4800" t="s">
        <v>1171</v>
      </c>
      <c r="K4800" t="s">
        <v>36</v>
      </c>
      <c r="L4800" t="s">
        <v>70</v>
      </c>
      <c r="M4800" t="s">
        <v>38</v>
      </c>
      <c r="N4800" t="s">
        <v>28</v>
      </c>
      <c r="O4800" t="s">
        <v>90</v>
      </c>
      <c r="P4800" t="s">
        <v>3017</v>
      </c>
      <c r="Q4800">
        <v>0</v>
      </c>
      <c r="R4800">
        <v>229</v>
      </c>
      <c r="S4800">
        <v>51</v>
      </c>
      <c r="T4800">
        <v>3</v>
      </c>
      <c r="U4800" t="b">
        <v>0</v>
      </c>
    </row>
    <row r="4801" spans="1:21" x14ac:dyDescent="0.25">
      <c r="A4801" t="s">
        <v>6184</v>
      </c>
      <c r="B4801" t="s">
        <v>6177</v>
      </c>
      <c r="C4801">
        <v>22</v>
      </c>
      <c r="D4801">
        <v>6</v>
      </c>
      <c r="E4801">
        <v>11</v>
      </c>
      <c r="F4801" s="1">
        <v>40716</v>
      </c>
      <c r="G4801" t="s">
        <v>3843</v>
      </c>
      <c r="H4801" t="s">
        <v>33</v>
      </c>
      <c r="I4801" t="s">
        <v>1170</v>
      </c>
      <c r="J4801" t="s">
        <v>1171</v>
      </c>
      <c r="K4801" t="s">
        <v>36</v>
      </c>
      <c r="L4801" t="s">
        <v>70</v>
      </c>
      <c r="M4801" t="s">
        <v>38</v>
      </c>
      <c r="N4801" t="s">
        <v>28</v>
      </c>
      <c r="O4801" t="s">
        <v>48</v>
      </c>
      <c r="P4801" t="s">
        <v>881</v>
      </c>
      <c r="Q4801">
        <v>0</v>
      </c>
      <c r="R4801">
        <v>30</v>
      </c>
      <c r="S4801">
        <v>11</v>
      </c>
      <c r="T4801">
        <v>2</v>
      </c>
      <c r="U4801" t="b">
        <v>1</v>
      </c>
    </row>
    <row r="4802" spans="1:21" x14ac:dyDescent="0.25">
      <c r="A4802" t="s">
        <v>6184</v>
      </c>
      <c r="B4802" t="s">
        <v>6177</v>
      </c>
      <c r="C4802">
        <v>22</v>
      </c>
      <c r="D4802">
        <v>6</v>
      </c>
      <c r="E4802">
        <v>11</v>
      </c>
      <c r="F4802" s="1">
        <v>40716</v>
      </c>
      <c r="G4802" t="s">
        <v>3843</v>
      </c>
      <c r="H4802" t="s">
        <v>33</v>
      </c>
      <c r="I4802" t="s">
        <v>1170</v>
      </c>
      <c r="J4802" t="s">
        <v>1171</v>
      </c>
      <c r="K4802" t="s">
        <v>36</v>
      </c>
      <c r="L4802" t="s">
        <v>70</v>
      </c>
      <c r="M4802" t="s">
        <v>38</v>
      </c>
      <c r="N4802" t="s">
        <v>28</v>
      </c>
      <c r="O4802" t="s">
        <v>48</v>
      </c>
      <c r="P4802" t="s">
        <v>1342</v>
      </c>
      <c r="Q4802">
        <v>0</v>
      </c>
      <c r="R4802">
        <v>27</v>
      </c>
      <c r="S4802">
        <v>14</v>
      </c>
      <c r="T4802">
        <v>1</v>
      </c>
      <c r="U4802" t="b">
        <v>1</v>
      </c>
    </row>
    <row r="4803" spans="1:21" x14ac:dyDescent="0.25">
      <c r="A4803" t="s">
        <v>6184</v>
      </c>
      <c r="B4803" t="s">
        <v>6177</v>
      </c>
      <c r="C4803">
        <v>22</v>
      </c>
      <c r="D4803">
        <v>6</v>
      </c>
      <c r="E4803">
        <v>11</v>
      </c>
      <c r="F4803" s="1">
        <v>40716</v>
      </c>
      <c r="G4803" t="s">
        <v>3843</v>
      </c>
      <c r="H4803" t="s">
        <v>33</v>
      </c>
      <c r="I4803" t="s">
        <v>1170</v>
      </c>
      <c r="J4803" t="s">
        <v>1171</v>
      </c>
      <c r="K4803" t="s">
        <v>36</v>
      </c>
      <c r="L4803" t="s">
        <v>70</v>
      </c>
      <c r="M4803" t="s">
        <v>38</v>
      </c>
      <c r="N4803" t="s">
        <v>28</v>
      </c>
      <c r="O4803" t="s">
        <v>54</v>
      </c>
      <c r="P4803" t="s">
        <v>55</v>
      </c>
      <c r="Q4803">
        <v>0</v>
      </c>
      <c r="R4803">
        <v>359</v>
      </c>
      <c r="S4803">
        <v>123</v>
      </c>
      <c r="T4803">
        <v>7</v>
      </c>
      <c r="U4803" t="b">
        <v>1</v>
      </c>
    </row>
    <row r="4804" spans="1:21" x14ac:dyDescent="0.25">
      <c r="A4804" t="s">
        <v>6184</v>
      </c>
      <c r="B4804" t="s">
        <v>6177</v>
      </c>
      <c r="C4804">
        <v>22</v>
      </c>
      <c r="D4804">
        <v>6</v>
      </c>
      <c r="E4804">
        <v>11</v>
      </c>
      <c r="F4804" s="1">
        <v>40716</v>
      </c>
      <c r="G4804" t="s">
        <v>3843</v>
      </c>
      <c r="H4804" t="s">
        <v>33</v>
      </c>
      <c r="I4804" t="s">
        <v>1170</v>
      </c>
      <c r="J4804" t="s">
        <v>1171</v>
      </c>
      <c r="K4804" t="s">
        <v>36</v>
      </c>
      <c r="L4804" t="s">
        <v>70</v>
      </c>
      <c r="M4804" t="s">
        <v>38</v>
      </c>
      <c r="N4804" t="s">
        <v>56</v>
      </c>
      <c r="O4804" t="s">
        <v>104</v>
      </c>
      <c r="P4804" t="s">
        <v>2620</v>
      </c>
      <c r="Q4804">
        <v>0</v>
      </c>
      <c r="R4804">
        <v>354</v>
      </c>
      <c r="S4804">
        <v>141</v>
      </c>
      <c r="T4804">
        <v>4</v>
      </c>
      <c r="U4804" t="b">
        <v>1</v>
      </c>
    </row>
    <row r="4805" spans="1:21" x14ac:dyDescent="0.25">
      <c r="A4805" t="s">
        <v>6185</v>
      </c>
      <c r="B4805" t="s">
        <v>6177</v>
      </c>
      <c r="C4805">
        <v>22</v>
      </c>
      <c r="D4805">
        <v>6</v>
      </c>
      <c r="E4805">
        <v>11</v>
      </c>
      <c r="F4805" s="1">
        <v>40716</v>
      </c>
      <c r="G4805" t="s">
        <v>2234</v>
      </c>
      <c r="H4805" t="s">
        <v>293</v>
      </c>
      <c r="I4805" t="s">
        <v>964</v>
      </c>
      <c r="J4805" t="s">
        <v>3782</v>
      </c>
      <c r="K4805" t="s">
        <v>36</v>
      </c>
      <c r="L4805" t="s">
        <v>70</v>
      </c>
      <c r="M4805" t="s">
        <v>27</v>
      </c>
      <c r="N4805" t="s">
        <v>28</v>
      </c>
      <c r="O4805" t="s">
        <v>183</v>
      </c>
      <c r="P4805" t="s">
        <v>898</v>
      </c>
      <c r="Q4805">
        <v>1</v>
      </c>
      <c r="R4805">
        <v>145</v>
      </c>
      <c r="S4805">
        <v>-52</v>
      </c>
      <c r="T4805">
        <v>9</v>
      </c>
      <c r="U4805" t="b">
        <v>1</v>
      </c>
    </row>
    <row r="4806" spans="1:21" x14ac:dyDescent="0.25">
      <c r="A4806" t="s">
        <v>6186</v>
      </c>
      <c r="B4806" t="s">
        <v>6187</v>
      </c>
      <c r="C4806">
        <v>22</v>
      </c>
      <c r="D4806">
        <v>6</v>
      </c>
      <c r="E4806">
        <v>12</v>
      </c>
      <c r="F4806" s="1">
        <v>41082</v>
      </c>
      <c r="G4806" t="s">
        <v>6063</v>
      </c>
      <c r="H4806" t="s">
        <v>33</v>
      </c>
      <c r="I4806" t="s">
        <v>34</v>
      </c>
      <c r="J4806" t="s">
        <v>950</v>
      </c>
      <c r="K4806" t="s">
        <v>36</v>
      </c>
      <c r="L4806" t="s">
        <v>37</v>
      </c>
      <c r="M4806" t="s">
        <v>38</v>
      </c>
      <c r="N4806" t="s">
        <v>28</v>
      </c>
      <c r="O4806" t="s">
        <v>183</v>
      </c>
      <c r="P4806" t="s">
        <v>2731</v>
      </c>
      <c r="Q4806">
        <v>0</v>
      </c>
      <c r="R4806">
        <v>145</v>
      </c>
      <c r="S4806">
        <v>7</v>
      </c>
      <c r="T4806">
        <v>5</v>
      </c>
      <c r="U4806" t="b">
        <v>1</v>
      </c>
    </row>
    <row r="4807" spans="1:21" x14ac:dyDescent="0.25">
      <c r="A4807" t="s">
        <v>6188</v>
      </c>
      <c r="B4807" t="s">
        <v>6187</v>
      </c>
      <c r="C4807">
        <v>22</v>
      </c>
      <c r="D4807">
        <v>6</v>
      </c>
      <c r="E4807">
        <v>12</v>
      </c>
      <c r="F4807" s="1">
        <v>41082</v>
      </c>
      <c r="G4807" t="s">
        <v>1048</v>
      </c>
      <c r="H4807" t="s">
        <v>61</v>
      </c>
      <c r="I4807" t="s">
        <v>115</v>
      </c>
      <c r="J4807" t="s">
        <v>6189</v>
      </c>
      <c r="K4807" t="s">
        <v>36</v>
      </c>
      <c r="L4807" t="s">
        <v>26</v>
      </c>
      <c r="M4807" t="s">
        <v>38</v>
      </c>
      <c r="N4807" t="s">
        <v>71</v>
      </c>
      <c r="O4807" t="s">
        <v>72</v>
      </c>
      <c r="P4807" t="s">
        <v>1654</v>
      </c>
      <c r="Q4807">
        <v>0</v>
      </c>
      <c r="R4807">
        <v>467</v>
      </c>
      <c r="S4807">
        <v>-26</v>
      </c>
      <c r="T4807">
        <v>3</v>
      </c>
      <c r="U4807" t="b">
        <v>0</v>
      </c>
    </row>
    <row r="4808" spans="1:21" x14ac:dyDescent="0.25">
      <c r="A4808" t="s">
        <v>6188</v>
      </c>
      <c r="B4808" t="s">
        <v>6187</v>
      </c>
      <c r="C4808">
        <v>22</v>
      </c>
      <c r="D4808">
        <v>6</v>
      </c>
      <c r="E4808">
        <v>12</v>
      </c>
      <c r="F4808" s="1">
        <v>41082</v>
      </c>
      <c r="G4808" t="s">
        <v>1048</v>
      </c>
      <c r="H4808" t="s">
        <v>61</v>
      </c>
      <c r="I4808" t="s">
        <v>115</v>
      </c>
      <c r="J4808" t="s">
        <v>6189</v>
      </c>
      <c r="K4808" t="s">
        <v>36</v>
      </c>
      <c r="L4808" t="s">
        <v>26</v>
      </c>
      <c r="M4808" t="s">
        <v>38</v>
      </c>
      <c r="N4808" t="s">
        <v>56</v>
      </c>
      <c r="O4808" t="s">
        <v>185</v>
      </c>
      <c r="P4808" t="s">
        <v>6190</v>
      </c>
      <c r="Q4808">
        <v>0</v>
      </c>
      <c r="R4808">
        <v>431</v>
      </c>
      <c r="S4808">
        <v>-46</v>
      </c>
      <c r="T4808">
        <v>4</v>
      </c>
      <c r="U4808" t="b">
        <v>1</v>
      </c>
    </row>
    <row r="4809" spans="1:21" x14ac:dyDescent="0.25">
      <c r="A4809" t="s">
        <v>6188</v>
      </c>
      <c r="B4809" t="s">
        <v>6187</v>
      </c>
      <c r="C4809">
        <v>22</v>
      </c>
      <c r="D4809">
        <v>6</v>
      </c>
      <c r="E4809">
        <v>12</v>
      </c>
      <c r="F4809" s="1">
        <v>41082</v>
      </c>
      <c r="G4809" t="s">
        <v>1048</v>
      </c>
      <c r="H4809" t="s">
        <v>61</v>
      </c>
      <c r="I4809" t="s">
        <v>115</v>
      </c>
      <c r="J4809" t="s">
        <v>6189</v>
      </c>
      <c r="K4809" t="s">
        <v>36</v>
      </c>
      <c r="L4809" t="s">
        <v>26</v>
      </c>
      <c r="M4809" t="s">
        <v>38</v>
      </c>
      <c r="N4809" t="s">
        <v>56</v>
      </c>
      <c r="O4809" t="s">
        <v>57</v>
      </c>
      <c r="P4809" t="s">
        <v>6191</v>
      </c>
      <c r="Q4809">
        <v>0</v>
      </c>
      <c r="R4809">
        <v>646</v>
      </c>
      <c r="S4809">
        <v>213</v>
      </c>
      <c r="T4809">
        <v>3</v>
      </c>
      <c r="U4809" t="b">
        <v>0</v>
      </c>
    </row>
    <row r="4810" spans="1:21" x14ac:dyDescent="0.25">
      <c r="A4810" t="s">
        <v>6192</v>
      </c>
      <c r="B4810" t="s">
        <v>6187</v>
      </c>
      <c r="C4810">
        <v>22</v>
      </c>
      <c r="D4810">
        <v>6</v>
      </c>
      <c r="E4810">
        <v>12</v>
      </c>
      <c r="F4810" s="1">
        <v>41082</v>
      </c>
      <c r="G4810" t="s">
        <v>411</v>
      </c>
      <c r="H4810" t="s">
        <v>33</v>
      </c>
      <c r="I4810" t="s">
        <v>34</v>
      </c>
      <c r="J4810" t="s">
        <v>4476</v>
      </c>
      <c r="K4810" t="s">
        <v>36</v>
      </c>
      <c r="L4810" t="s">
        <v>37</v>
      </c>
      <c r="M4810" t="s">
        <v>27</v>
      </c>
      <c r="N4810" t="s">
        <v>28</v>
      </c>
      <c r="O4810" t="s">
        <v>39</v>
      </c>
      <c r="P4810" t="s">
        <v>362</v>
      </c>
      <c r="Q4810">
        <v>0</v>
      </c>
      <c r="R4810">
        <v>48</v>
      </c>
      <c r="S4810">
        <v>6</v>
      </c>
      <c r="T4810">
        <v>1</v>
      </c>
      <c r="U4810" t="b">
        <v>0</v>
      </c>
    </row>
    <row r="4811" spans="1:21" x14ac:dyDescent="0.25">
      <c r="A4811" t="s">
        <v>6192</v>
      </c>
      <c r="B4811" t="s">
        <v>6187</v>
      </c>
      <c r="C4811">
        <v>22</v>
      </c>
      <c r="D4811">
        <v>6</v>
      </c>
      <c r="E4811">
        <v>12</v>
      </c>
      <c r="F4811" s="1">
        <v>41082</v>
      </c>
      <c r="G4811" t="s">
        <v>411</v>
      </c>
      <c r="H4811" t="s">
        <v>33</v>
      </c>
      <c r="I4811" t="s">
        <v>34</v>
      </c>
      <c r="J4811" t="s">
        <v>4476</v>
      </c>
      <c r="K4811" t="s">
        <v>36</v>
      </c>
      <c r="L4811" t="s">
        <v>37</v>
      </c>
      <c r="M4811" t="s">
        <v>27</v>
      </c>
      <c r="N4811" t="s">
        <v>28</v>
      </c>
      <c r="O4811" t="s">
        <v>54</v>
      </c>
      <c r="P4811" t="s">
        <v>1183</v>
      </c>
      <c r="Q4811">
        <v>0</v>
      </c>
      <c r="R4811">
        <v>131</v>
      </c>
      <c r="S4811">
        <v>32</v>
      </c>
      <c r="T4811">
        <v>3</v>
      </c>
      <c r="U4811" t="b">
        <v>0</v>
      </c>
    </row>
    <row r="4812" spans="1:21" x14ac:dyDescent="0.25">
      <c r="A4812" t="s">
        <v>6193</v>
      </c>
      <c r="B4812" t="s">
        <v>6194</v>
      </c>
      <c r="C4812">
        <v>22</v>
      </c>
      <c r="D4812">
        <v>6</v>
      </c>
      <c r="E4812">
        <v>13</v>
      </c>
      <c r="F4812" s="1">
        <v>41447</v>
      </c>
      <c r="G4812" t="s">
        <v>4673</v>
      </c>
      <c r="H4812" t="s">
        <v>61</v>
      </c>
      <c r="I4812" t="s">
        <v>722</v>
      </c>
      <c r="J4812" t="s">
        <v>2359</v>
      </c>
      <c r="K4812" t="s">
        <v>36</v>
      </c>
      <c r="L4812" t="s">
        <v>37</v>
      </c>
      <c r="M4812" t="s">
        <v>38</v>
      </c>
      <c r="N4812" t="s">
        <v>56</v>
      </c>
      <c r="O4812" t="s">
        <v>185</v>
      </c>
      <c r="P4812" t="s">
        <v>2986</v>
      </c>
      <c r="Q4812">
        <v>0</v>
      </c>
      <c r="R4812">
        <v>383</v>
      </c>
      <c r="S4812">
        <v>-5</v>
      </c>
      <c r="T4812">
        <v>3</v>
      </c>
      <c r="U4812" t="b">
        <v>0</v>
      </c>
    </row>
    <row r="4813" spans="1:21" x14ac:dyDescent="0.25">
      <c r="A4813" t="s">
        <v>6195</v>
      </c>
      <c r="B4813" t="s">
        <v>6196</v>
      </c>
      <c r="C4813">
        <v>22</v>
      </c>
      <c r="D4813">
        <v>6</v>
      </c>
      <c r="E4813">
        <v>14</v>
      </c>
      <c r="F4813" s="1">
        <v>41812</v>
      </c>
      <c r="G4813" t="s">
        <v>3105</v>
      </c>
      <c r="H4813" t="s">
        <v>33</v>
      </c>
      <c r="I4813" t="s">
        <v>80</v>
      </c>
      <c r="J4813" t="s">
        <v>80</v>
      </c>
      <c r="K4813" t="s">
        <v>36</v>
      </c>
      <c r="L4813" t="s">
        <v>26</v>
      </c>
      <c r="M4813" t="s">
        <v>38</v>
      </c>
      <c r="N4813" t="s">
        <v>28</v>
      </c>
      <c r="O4813" t="s">
        <v>39</v>
      </c>
      <c r="P4813" t="s">
        <v>2252</v>
      </c>
      <c r="Q4813">
        <v>0</v>
      </c>
      <c r="R4813">
        <v>222</v>
      </c>
      <c r="S4813">
        <v>74</v>
      </c>
      <c r="T4813">
        <v>5</v>
      </c>
      <c r="U4813" t="b">
        <v>1</v>
      </c>
    </row>
    <row r="4814" spans="1:21" x14ac:dyDescent="0.25">
      <c r="A4814" t="s">
        <v>6195</v>
      </c>
      <c r="B4814" t="s">
        <v>6196</v>
      </c>
      <c r="C4814">
        <v>22</v>
      </c>
      <c r="D4814">
        <v>6</v>
      </c>
      <c r="E4814">
        <v>14</v>
      </c>
      <c r="F4814" s="1">
        <v>41812</v>
      </c>
      <c r="G4814" t="s">
        <v>3105</v>
      </c>
      <c r="H4814" t="s">
        <v>33</v>
      </c>
      <c r="I4814" t="s">
        <v>80</v>
      </c>
      <c r="J4814" t="s">
        <v>80</v>
      </c>
      <c r="K4814" t="s">
        <v>36</v>
      </c>
      <c r="L4814" t="s">
        <v>26</v>
      </c>
      <c r="M4814" t="s">
        <v>38</v>
      </c>
      <c r="N4814" t="s">
        <v>28</v>
      </c>
      <c r="O4814" t="s">
        <v>54</v>
      </c>
      <c r="P4814" t="s">
        <v>673</v>
      </c>
      <c r="Q4814">
        <v>0</v>
      </c>
      <c r="R4814">
        <v>215</v>
      </c>
      <c r="S4814">
        <v>-30</v>
      </c>
      <c r="T4814">
        <v>2</v>
      </c>
      <c r="U4814" t="b">
        <v>0</v>
      </c>
    </row>
    <row r="4815" spans="1:21" x14ac:dyDescent="0.25">
      <c r="A4815" t="s">
        <v>6197</v>
      </c>
      <c r="B4815" t="s">
        <v>6198</v>
      </c>
      <c r="C4815">
        <v>23</v>
      </c>
      <c r="D4815">
        <v>6</v>
      </c>
      <c r="E4815">
        <v>12</v>
      </c>
      <c r="F4815" s="1">
        <v>41083</v>
      </c>
      <c r="G4815" t="s">
        <v>567</v>
      </c>
      <c r="H4815" t="s">
        <v>67</v>
      </c>
      <c r="I4815" t="s">
        <v>68</v>
      </c>
      <c r="J4815" t="s">
        <v>644</v>
      </c>
      <c r="K4815" t="s">
        <v>25</v>
      </c>
      <c r="L4815" t="s">
        <v>37</v>
      </c>
      <c r="M4815" t="s">
        <v>38</v>
      </c>
      <c r="N4815" t="s">
        <v>28</v>
      </c>
      <c r="O4815" t="s">
        <v>39</v>
      </c>
      <c r="P4815" t="s">
        <v>956</v>
      </c>
      <c r="Q4815">
        <v>0</v>
      </c>
      <c r="R4815">
        <v>85</v>
      </c>
      <c r="S4815">
        <v>18</v>
      </c>
      <c r="T4815">
        <v>3</v>
      </c>
      <c r="U4815" t="b">
        <v>0</v>
      </c>
    </row>
    <row r="4816" spans="1:21" x14ac:dyDescent="0.25">
      <c r="A4816" t="s">
        <v>6199</v>
      </c>
      <c r="B4816" t="s">
        <v>6198</v>
      </c>
      <c r="C4816">
        <v>23</v>
      </c>
      <c r="D4816">
        <v>6</v>
      </c>
      <c r="E4816">
        <v>12</v>
      </c>
      <c r="F4816" s="1">
        <v>41083</v>
      </c>
      <c r="G4816" t="s">
        <v>6200</v>
      </c>
      <c r="H4816" t="s">
        <v>61</v>
      </c>
      <c r="I4816" t="s">
        <v>108</v>
      </c>
      <c r="J4816" t="s">
        <v>1741</v>
      </c>
      <c r="K4816" t="s">
        <v>36</v>
      </c>
      <c r="L4816" t="s">
        <v>37</v>
      </c>
      <c r="M4816" t="s">
        <v>27</v>
      </c>
      <c r="N4816" t="s">
        <v>71</v>
      </c>
      <c r="O4816" t="s">
        <v>72</v>
      </c>
      <c r="P4816" t="s">
        <v>6201</v>
      </c>
      <c r="Q4816">
        <v>0</v>
      </c>
      <c r="R4816">
        <v>1765</v>
      </c>
      <c r="S4816">
        <v>-98</v>
      </c>
      <c r="T4816">
        <v>5</v>
      </c>
      <c r="U4816" t="b">
        <v>1</v>
      </c>
    </row>
    <row r="4817" spans="1:21" x14ac:dyDescent="0.25">
      <c r="A4817" t="s">
        <v>6199</v>
      </c>
      <c r="B4817" t="s">
        <v>6198</v>
      </c>
      <c r="C4817">
        <v>23</v>
      </c>
      <c r="D4817">
        <v>6</v>
      </c>
      <c r="E4817">
        <v>12</v>
      </c>
      <c r="F4817" s="1">
        <v>41083</v>
      </c>
      <c r="G4817" t="s">
        <v>6200</v>
      </c>
      <c r="H4817" t="s">
        <v>61</v>
      </c>
      <c r="I4817" t="s">
        <v>108</v>
      </c>
      <c r="J4817" t="s">
        <v>1741</v>
      </c>
      <c r="K4817" t="s">
        <v>36</v>
      </c>
      <c r="L4817" t="s">
        <v>37</v>
      </c>
      <c r="M4817" t="s">
        <v>27</v>
      </c>
      <c r="N4817" t="s">
        <v>28</v>
      </c>
      <c r="O4817" t="s">
        <v>90</v>
      </c>
      <c r="P4817" t="s">
        <v>1120</v>
      </c>
      <c r="Q4817">
        <v>0</v>
      </c>
      <c r="R4817">
        <v>190</v>
      </c>
      <c r="S4817">
        <v>15</v>
      </c>
      <c r="T4817">
        <v>3</v>
      </c>
      <c r="U4817" t="b">
        <v>0</v>
      </c>
    </row>
    <row r="4818" spans="1:21" x14ac:dyDescent="0.25">
      <c r="A4818" t="s">
        <v>6202</v>
      </c>
      <c r="B4818" t="s">
        <v>6203</v>
      </c>
      <c r="C4818">
        <v>23</v>
      </c>
      <c r="D4818">
        <v>6</v>
      </c>
      <c r="E4818">
        <v>13</v>
      </c>
      <c r="F4818" s="1">
        <v>41448</v>
      </c>
      <c r="G4818" t="s">
        <v>2537</v>
      </c>
      <c r="H4818" t="s">
        <v>67</v>
      </c>
      <c r="I4818" t="s">
        <v>68</v>
      </c>
      <c r="J4818" t="s">
        <v>255</v>
      </c>
      <c r="K4818" t="s">
        <v>25</v>
      </c>
      <c r="L4818" t="s">
        <v>37</v>
      </c>
      <c r="M4818" t="s">
        <v>98</v>
      </c>
      <c r="N4818" t="s">
        <v>28</v>
      </c>
      <c r="O4818" t="s">
        <v>54</v>
      </c>
      <c r="P4818" t="s">
        <v>908</v>
      </c>
      <c r="Q4818">
        <v>0</v>
      </c>
      <c r="R4818">
        <v>51</v>
      </c>
      <c r="S4818">
        <v>20</v>
      </c>
      <c r="T4818">
        <v>3</v>
      </c>
      <c r="U4818" t="b">
        <v>1</v>
      </c>
    </row>
    <row r="4819" spans="1:21" x14ac:dyDescent="0.25">
      <c r="A4819" t="s">
        <v>6202</v>
      </c>
      <c r="B4819" t="s">
        <v>6203</v>
      </c>
      <c r="C4819">
        <v>23</v>
      </c>
      <c r="D4819">
        <v>6</v>
      </c>
      <c r="E4819">
        <v>13</v>
      </c>
      <c r="F4819" s="1">
        <v>41448</v>
      </c>
      <c r="G4819" t="s">
        <v>2537</v>
      </c>
      <c r="H4819" t="s">
        <v>67</v>
      </c>
      <c r="I4819" t="s">
        <v>68</v>
      </c>
      <c r="J4819" t="s">
        <v>255</v>
      </c>
      <c r="K4819" t="s">
        <v>25</v>
      </c>
      <c r="L4819" t="s">
        <v>37</v>
      </c>
      <c r="M4819" t="s">
        <v>98</v>
      </c>
      <c r="N4819" t="s">
        <v>56</v>
      </c>
      <c r="O4819" t="s">
        <v>185</v>
      </c>
      <c r="P4819" t="s">
        <v>3163</v>
      </c>
      <c r="Q4819">
        <v>0</v>
      </c>
      <c r="R4819">
        <v>1536</v>
      </c>
      <c r="S4819">
        <v>171</v>
      </c>
      <c r="T4819">
        <v>9</v>
      </c>
      <c r="U4819" t="b">
        <v>0</v>
      </c>
    </row>
    <row r="4820" spans="1:21" x14ac:dyDescent="0.25">
      <c r="A4820" t="s">
        <v>6204</v>
      </c>
      <c r="B4820" t="s">
        <v>6203</v>
      </c>
      <c r="C4820">
        <v>23</v>
      </c>
      <c r="D4820">
        <v>6</v>
      </c>
      <c r="E4820">
        <v>13</v>
      </c>
      <c r="F4820" s="1">
        <v>41448</v>
      </c>
      <c r="G4820" t="s">
        <v>634</v>
      </c>
      <c r="H4820" t="s">
        <v>33</v>
      </c>
      <c r="I4820" t="s">
        <v>80</v>
      </c>
      <c r="J4820" t="s">
        <v>80</v>
      </c>
      <c r="K4820" t="s">
        <v>36</v>
      </c>
      <c r="L4820" t="s">
        <v>37</v>
      </c>
      <c r="M4820" t="s">
        <v>38</v>
      </c>
      <c r="N4820" t="s">
        <v>71</v>
      </c>
      <c r="O4820" t="s">
        <v>74</v>
      </c>
      <c r="P4820" t="s">
        <v>2724</v>
      </c>
      <c r="Q4820">
        <v>0</v>
      </c>
      <c r="R4820">
        <v>409</v>
      </c>
      <c r="S4820">
        <v>143</v>
      </c>
      <c r="T4820">
        <v>3</v>
      </c>
      <c r="U4820" t="b">
        <v>1</v>
      </c>
    </row>
    <row r="4821" spans="1:21" x14ac:dyDescent="0.25">
      <c r="A4821" t="s">
        <v>6204</v>
      </c>
      <c r="B4821" t="s">
        <v>6203</v>
      </c>
      <c r="C4821">
        <v>23</v>
      </c>
      <c r="D4821">
        <v>6</v>
      </c>
      <c r="E4821">
        <v>13</v>
      </c>
      <c r="F4821" s="1">
        <v>41448</v>
      </c>
      <c r="G4821" t="s">
        <v>634</v>
      </c>
      <c r="H4821" t="s">
        <v>33</v>
      </c>
      <c r="I4821" t="s">
        <v>80</v>
      </c>
      <c r="J4821" t="s">
        <v>80</v>
      </c>
      <c r="K4821" t="s">
        <v>36</v>
      </c>
      <c r="L4821" t="s">
        <v>37</v>
      </c>
      <c r="M4821" t="s">
        <v>38</v>
      </c>
      <c r="N4821" t="s">
        <v>28</v>
      </c>
      <c r="O4821" t="s">
        <v>39</v>
      </c>
      <c r="P4821" t="s">
        <v>41</v>
      </c>
      <c r="Q4821">
        <v>0</v>
      </c>
      <c r="R4821">
        <v>16</v>
      </c>
      <c r="S4821">
        <v>5</v>
      </c>
      <c r="T4821">
        <v>3</v>
      </c>
      <c r="U4821" t="b">
        <v>0</v>
      </c>
    </row>
    <row r="4822" spans="1:21" x14ac:dyDescent="0.25">
      <c r="A4822" t="s">
        <v>6205</v>
      </c>
      <c r="B4822" t="s">
        <v>6203</v>
      </c>
      <c r="C4822">
        <v>23</v>
      </c>
      <c r="D4822">
        <v>6</v>
      </c>
      <c r="E4822">
        <v>13</v>
      </c>
      <c r="F4822" s="1">
        <v>41448</v>
      </c>
      <c r="G4822" t="s">
        <v>1913</v>
      </c>
      <c r="H4822" t="s">
        <v>293</v>
      </c>
      <c r="I4822" t="s">
        <v>613</v>
      </c>
      <c r="J4822" t="s">
        <v>4453</v>
      </c>
      <c r="K4822" t="s">
        <v>36</v>
      </c>
      <c r="L4822" t="s">
        <v>37</v>
      </c>
      <c r="M4822" t="s">
        <v>38</v>
      </c>
      <c r="N4822" t="s">
        <v>28</v>
      </c>
      <c r="O4822" t="s">
        <v>227</v>
      </c>
      <c r="P4822" t="s">
        <v>2991</v>
      </c>
      <c r="Q4822">
        <v>1</v>
      </c>
      <c r="R4822">
        <v>5</v>
      </c>
      <c r="S4822">
        <v>-2</v>
      </c>
      <c r="T4822">
        <v>2</v>
      </c>
      <c r="U4822" t="b">
        <v>1</v>
      </c>
    </row>
    <row r="4823" spans="1:21" x14ac:dyDescent="0.25">
      <c r="A4823" t="s">
        <v>6205</v>
      </c>
      <c r="B4823" t="s">
        <v>6203</v>
      </c>
      <c r="C4823">
        <v>23</v>
      </c>
      <c r="D4823">
        <v>6</v>
      </c>
      <c r="E4823">
        <v>13</v>
      </c>
      <c r="F4823" s="1">
        <v>41448</v>
      </c>
      <c r="G4823" t="s">
        <v>1913</v>
      </c>
      <c r="H4823" t="s">
        <v>293</v>
      </c>
      <c r="I4823" t="s">
        <v>613</v>
      </c>
      <c r="J4823" t="s">
        <v>4453</v>
      </c>
      <c r="K4823" t="s">
        <v>36</v>
      </c>
      <c r="L4823" t="s">
        <v>37</v>
      </c>
      <c r="M4823" t="s">
        <v>38</v>
      </c>
      <c r="N4823" t="s">
        <v>28</v>
      </c>
      <c r="O4823" t="s">
        <v>54</v>
      </c>
      <c r="P4823" t="s">
        <v>1183</v>
      </c>
      <c r="Q4823">
        <v>1</v>
      </c>
      <c r="R4823">
        <v>49</v>
      </c>
      <c r="S4823">
        <v>-17</v>
      </c>
      <c r="T4823">
        <v>2</v>
      </c>
      <c r="U4823" t="b">
        <v>0</v>
      </c>
    </row>
    <row r="4824" spans="1:21" x14ac:dyDescent="0.25">
      <c r="A4824" t="s">
        <v>6205</v>
      </c>
      <c r="B4824" t="s">
        <v>6203</v>
      </c>
      <c r="C4824">
        <v>23</v>
      </c>
      <c r="D4824">
        <v>6</v>
      </c>
      <c r="E4824">
        <v>13</v>
      </c>
      <c r="F4824" s="1">
        <v>41448</v>
      </c>
      <c r="G4824" t="s">
        <v>1913</v>
      </c>
      <c r="H4824" t="s">
        <v>293</v>
      </c>
      <c r="I4824" t="s">
        <v>613</v>
      </c>
      <c r="J4824" t="s">
        <v>4453</v>
      </c>
      <c r="K4824" t="s">
        <v>36</v>
      </c>
      <c r="L4824" t="s">
        <v>37</v>
      </c>
      <c r="M4824" t="s">
        <v>38</v>
      </c>
      <c r="N4824" t="s">
        <v>56</v>
      </c>
      <c r="O4824" t="s">
        <v>185</v>
      </c>
      <c r="P4824" t="s">
        <v>6206</v>
      </c>
      <c r="Q4824">
        <v>1</v>
      </c>
      <c r="R4824">
        <v>896</v>
      </c>
      <c r="S4824">
        <v>-36</v>
      </c>
      <c r="T4824">
        <v>5</v>
      </c>
      <c r="U4824" t="b">
        <v>1</v>
      </c>
    </row>
    <row r="4825" spans="1:21" x14ac:dyDescent="0.25">
      <c r="A4825" t="s">
        <v>6207</v>
      </c>
      <c r="B4825" t="s">
        <v>6208</v>
      </c>
      <c r="C4825">
        <v>23</v>
      </c>
      <c r="D4825">
        <v>6</v>
      </c>
      <c r="E4825">
        <v>14</v>
      </c>
      <c r="F4825" s="1">
        <v>41813</v>
      </c>
      <c r="G4825" t="s">
        <v>2566</v>
      </c>
      <c r="H4825" t="s">
        <v>67</v>
      </c>
      <c r="I4825" t="s">
        <v>68</v>
      </c>
      <c r="J4825" t="s">
        <v>1329</v>
      </c>
      <c r="K4825" t="s">
        <v>25</v>
      </c>
      <c r="L4825" t="s">
        <v>37</v>
      </c>
      <c r="M4825" t="s">
        <v>98</v>
      </c>
      <c r="N4825" t="s">
        <v>28</v>
      </c>
      <c r="O4825" t="s">
        <v>111</v>
      </c>
      <c r="P4825" t="s">
        <v>1531</v>
      </c>
      <c r="Q4825">
        <v>0</v>
      </c>
      <c r="R4825">
        <v>61</v>
      </c>
      <c r="S4825">
        <v>25</v>
      </c>
      <c r="T4825">
        <v>3</v>
      </c>
      <c r="U4825" t="b">
        <v>0</v>
      </c>
    </row>
    <row r="4826" spans="1:21" x14ac:dyDescent="0.25">
      <c r="A4826" t="s">
        <v>6209</v>
      </c>
      <c r="B4826" t="s">
        <v>6208</v>
      </c>
      <c r="C4826">
        <v>23</v>
      </c>
      <c r="D4826">
        <v>6</v>
      </c>
      <c r="E4826">
        <v>14</v>
      </c>
      <c r="F4826" s="1">
        <v>41813</v>
      </c>
      <c r="G4826" t="s">
        <v>481</v>
      </c>
      <c r="H4826" t="s">
        <v>61</v>
      </c>
      <c r="I4826" t="s">
        <v>108</v>
      </c>
      <c r="J4826" t="s">
        <v>2292</v>
      </c>
      <c r="K4826" t="s">
        <v>36</v>
      </c>
      <c r="L4826" t="s">
        <v>37</v>
      </c>
      <c r="M4826" t="s">
        <v>38</v>
      </c>
      <c r="N4826" t="s">
        <v>71</v>
      </c>
      <c r="O4826" t="s">
        <v>72</v>
      </c>
      <c r="P4826" t="s">
        <v>619</v>
      </c>
      <c r="Q4826">
        <v>0</v>
      </c>
      <c r="R4826">
        <v>717</v>
      </c>
      <c r="S4826">
        <v>16</v>
      </c>
      <c r="T4826">
        <v>4</v>
      </c>
      <c r="U4826" t="b">
        <v>1</v>
      </c>
    </row>
    <row r="4827" spans="1:21" x14ac:dyDescent="0.25">
      <c r="A4827" t="s">
        <v>6210</v>
      </c>
      <c r="B4827" t="s">
        <v>6208</v>
      </c>
      <c r="C4827">
        <v>23</v>
      </c>
      <c r="D4827">
        <v>6</v>
      </c>
      <c r="E4827">
        <v>14</v>
      </c>
      <c r="F4827" s="1">
        <v>41813</v>
      </c>
      <c r="G4827" t="s">
        <v>2032</v>
      </c>
      <c r="H4827" t="s">
        <v>61</v>
      </c>
      <c r="I4827" t="s">
        <v>1012</v>
      </c>
      <c r="J4827" t="s">
        <v>4620</v>
      </c>
      <c r="K4827" t="s">
        <v>36</v>
      </c>
      <c r="L4827" t="s">
        <v>37</v>
      </c>
      <c r="M4827" t="s">
        <v>38</v>
      </c>
      <c r="N4827" t="s">
        <v>28</v>
      </c>
      <c r="O4827" t="s">
        <v>183</v>
      </c>
      <c r="P4827" t="s">
        <v>6211</v>
      </c>
      <c r="Q4827">
        <v>0</v>
      </c>
      <c r="R4827">
        <v>85</v>
      </c>
      <c r="S4827">
        <v>13</v>
      </c>
      <c r="T4827">
        <v>2</v>
      </c>
      <c r="U4827" t="b">
        <v>0</v>
      </c>
    </row>
    <row r="4828" spans="1:21" x14ac:dyDescent="0.25">
      <c r="A4828" t="s">
        <v>6212</v>
      </c>
      <c r="B4828" t="s">
        <v>6208</v>
      </c>
      <c r="C4828">
        <v>23</v>
      </c>
      <c r="D4828">
        <v>6</v>
      </c>
      <c r="E4828">
        <v>14</v>
      </c>
      <c r="F4828" s="1">
        <v>41813</v>
      </c>
      <c r="G4828" t="s">
        <v>2386</v>
      </c>
      <c r="H4828" t="s">
        <v>33</v>
      </c>
      <c r="I4828" t="s">
        <v>234</v>
      </c>
      <c r="J4828" t="s">
        <v>235</v>
      </c>
      <c r="K4828" t="s">
        <v>36</v>
      </c>
      <c r="L4828" t="s">
        <v>37</v>
      </c>
      <c r="M4828" t="s">
        <v>38</v>
      </c>
      <c r="N4828" t="s">
        <v>28</v>
      </c>
      <c r="O4828" t="s">
        <v>151</v>
      </c>
      <c r="P4828" t="s">
        <v>1068</v>
      </c>
      <c r="Q4828">
        <v>1</v>
      </c>
      <c r="R4828">
        <v>19</v>
      </c>
      <c r="S4828">
        <v>-13</v>
      </c>
      <c r="T4828">
        <v>2</v>
      </c>
      <c r="U4828" t="b">
        <v>0</v>
      </c>
    </row>
    <row r="4829" spans="1:21" x14ac:dyDescent="0.25">
      <c r="A4829" t="s">
        <v>6213</v>
      </c>
      <c r="B4829" t="s">
        <v>6208</v>
      </c>
      <c r="C4829">
        <v>23</v>
      </c>
      <c r="D4829">
        <v>6</v>
      </c>
      <c r="E4829">
        <v>14</v>
      </c>
      <c r="F4829" s="1">
        <v>41813</v>
      </c>
      <c r="G4829" t="s">
        <v>2104</v>
      </c>
      <c r="H4829" t="s">
        <v>67</v>
      </c>
      <c r="I4829" t="s">
        <v>68</v>
      </c>
      <c r="J4829" t="s">
        <v>1089</v>
      </c>
      <c r="K4829" t="s">
        <v>25</v>
      </c>
      <c r="L4829" t="s">
        <v>70</v>
      </c>
      <c r="M4829" t="s">
        <v>38</v>
      </c>
      <c r="N4829" t="s">
        <v>28</v>
      </c>
      <c r="O4829" t="s">
        <v>39</v>
      </c>
      <c r="P4829" t="s">
        <v>1234</v>
      </c>
      <c r="Q4829">
        <v>1</v>
      </c>
      <c r="R4829">
        <v>78</v>
      </c>
      <c r="S4829">
        <v>-50</v>
      </c>
      <c r="T4829">
        <v>3</v>
      </c>
      <c r="U4829" t="b">
        <v>0</v>
      </c>
    </row>
    <row r="4830" spans="1:21" x14ac:dyDescent="0.25">
      <c r="A4830" t="s">
        <v>6213</v>
      </c>
      <c r="B4830" t="s">
        <v>6208</v>
      </c>
      <c r="C4830">
        <v>23</v>
      </c>
      <c r="D4830">
        <v>6</v>
      </c>
      <c r="E4830">
        <v>14</v>
      </c>
      <c r="F4830" s="1">
        <v>41813</v>
      </c>
      <c r="G4830" t="s">
        <v>2104</v>
      </c>
      <c r="H4830" t="s">
        <v>67</v>
      </c>
      <c r="I4830" t="s">
        <v>68</v>
      </c>
      <c r="J4830" t="s">
        <v>1089</v>
      </c>
      <c r="K4830" t="s">
        <v>25</v>
      </c>
      <c r="L4830" t="s">
        <v>70</v>
      </c>
      <c r="M4830" t="s">
        <v>38</v>
      </c>
      <c r="N4830" t="s">
        <v>28</v>
      </c>
      <c r="O4830" t="s">
        <v>151</v>
      </c>
      <c r="P4830" t="s">
        <v>5009</v>
      </c>
      <c r="Q4830">
        <v>1</v>
      </c>
      <c r="R4830">
        <v>29</v>
      </c>
      <c r="S4830">
        <v>-6</v>
      </c>
      <c r="T4830">
        <v>3</v>
      </c>
      <c r="U4830" t="b">
        <v>1</v>
      </c>
    </row>
    <row r="4831" spans="1:21" x14ac:dyDescent="0.25">
      <c r="A4831" t="s">
        <v>6214</v>
      </c>
      <c r="B4831" t="s">
        <v>6208</v>
      </c>
      <c r="C4831">
        <v>23</v>
      </c>
      <c r="D4831">
        <v>6</v>
      </c>
      <c r="E4831">
        <v>14</v>
      </c>
      <c r="F4831" s="1">
        <v>41813</v>
      </c>
      <c r="G4831" t="s">
        <v>692</v>
      </c>
      <c r="H4831" t="s">
        <v>67</v>
      </c>
      <c r="I4831" t="s">
        <v>68</v>
      </c>
      <c r="J4831" t="s">
        <v>1970</v>
      </c>
      <c r="K4831" t="s">
        <v>25</v>
      </c>
      <c r="L4831" t="s">
        <v>70</v>
      </c>
      <c r="M4831" t="s">
        <v>38</v>
      </c>
      <c r="N4831" t="s">
        <v>71</v>
      </c>
      <c r="O4831" t="s">
        <v>295</v>
      </c>
      <c r="P4831" t="s">
        <v>4131</v>
      </c>
      <c r="Q4831">
        <v>0</v>
      </c>
      <c r="R4831">
        <v>140</v>
      </c>
      <c r="S4831">
        <v>-58</v>
      </c>
      <c r="T4831">
        <v>4</v>
      </c>
      <c r="U4831" t="b">
        <v>1</v>
      </c>
    </row>
    <row r="4832" spans="1:21" x14ac:dyDescent="0.25">
      <c r="A4832" t="s">
        <v>6215</v>
      </c>
      <c r="B4832" t="s">
        <v>6216</v>
      </c>
      <c r="C4832">
        <v>24</v>
      </c>
      <c r="D4832">
        <v>6</v>
      </c>
      <c r="E4832">
        <v>11</v>
      </c>
      <c r="F4832" s="1">
        <v>40718</v>
      </c>
      <c r="G4832" t="s">
        <v>2196</v>
      </c>
      <c r="H4832" t="s">
        <v>61</v>
      </c>
      <c r="I4832" t="s">
        <v>450</v>
      </c>
      <c r="J4832" t="s">
        <v>585</v>
      </c>
      <c r="K4832" t="s">
        <v>36</v>
      </c>
      <c r="L4832" t="s">
        <v>37</v>
      </c>
      <c r="M4832" t="s">
        <v>38</v>
      </c>
      <c r="N4832" t="s">
        <v>28</v>
      </c>
      <c r="O4832" t="s">
        <v>111</v>
      </c>
      <c r="P4832" t="s">
        <v>1266</v>
      </c>
      <c r="Q4832">
        <v>0</v>
      </c>
      <c r="R4832">
        <v>125</v>
      </c>
      <c r="S4832">
        <v>5</v>
      </c>
      <c r="T4832">
        <v>3</v>
      </c>
      <c r="U4832" t="b">
        <v>1</v>
      </c>
    </row>
    <row r="4833" spans="1:21" x14ac:dyDescent="0.25">
      <c r="A4833" t="s">
        <v>6217</v>
      </c>
      <c r="B4833" t="s">
        <v>6216</v>
      </c>
      <c r="C4833">
        <v>24</v>
      </c>
      <c r="D4833">
        <v>6</v>
      </c>
      <c r="E4833">
        <v>11</v>
      </c>
      <c r="F4833" s="1">
        <v>40718</v>
      </c>
      <c r="G4833" t="s">
        <v>433</v>
      </c>
      <c r="H4833" t="s">
        <v>120</v>
      </c>
      <c r="I4833" t="s">
        <v>778</v>
      </c>
      <c r="J4833" t="s">
        <v>778</v>
      </c>
      <c r="K4833" t="s">
        <v>47</v>
      </c>
      <c r="L4833" t="s">
        <v>37</v>
      </c>
      <c r="M4833" t="s">
        <v>38</v>
      </c>
      <c r="N4833" t="s">
        <v>28</v>
      </c>
      <c r="O4833" t="s">
        <v>48</v>
      </c>
      <c r="P4833" t="s">
        <v>3694</v>
      </c>
      <c r="Q4833">
        <v>0</v>
      </c>
      <c r="R4833">
        <v>173</v>
      </c>
      <c r="S4833">
        <v>55</v>
      </c>
      <c r="T4833">
        <v>7</v>
      </c>
      <c r="U4833" t="b">
        <v>1</v>
      </c>
    </row>
    <row r="4834" spans="1:21" x14ac:dyDescent="0.25">
      <c r="A4834" t="s">
        <v>6217</v>
      </c>
      <c r="B4834" t="s">
        <v>6216</v>
      </c>
      <c r="C4834">
        <v>24</v>
      </c>
      <c r="D4834">
        <v>6</v>
      </c>
      <c r="E4834">
        <v>11</v>
      </c>
      <c r="F4834" s="1">
        <v>40718</v>
      </c>
      <c r="G4834" t="s">
        <v>433</v>
      </c>
      <c r="H4834" t="s">
        <v>120</v>
      </c>
      <c r="I4834" t="s">
        <v>778</v>
      </c>
      <c r="J4834" t="s">
        <v>778</v>
      </c>
      <c r="K4834" t="s">
        <v>47</v>
      </c>
      <c r="L4834" t="s">
        <v>37</v>
      </c>
      <c r="M4834" t="s">
        <v>38</v>
      </c>
      <c r="N4834" t="s">
        <v>28</v>
      </c>
      <c r="O4834" t="s">
        <v>39</v>
      </c>
      <c r="P4834" t="s">
        <v>1433</v>
      </c>
      <c r="Q4834">
        <v>0</v>
      </c>
      <c r="R4834">
        <v>46</v>
      </c>
      <c r="S4834">
        <v>21</v>
      </c>
      <c r="T4834">
        <v>6</v>
      </c>
      <c r="U4834" t="b">
        <v>1</v>
      </c>
    </row>
    <row r="4835" spans="1:21" x14ac:dyDescent="0.25">
      <c r="A4835" t="s">
        <v>6218</v>
      </c>
      <c r="B4835" t="s">
        <v>6216</v>
      </c>
      <c r="C4835">
        <v>24</v>
      </c>
      <c r="D4835">
        <v>6</v>
      </c>
      <c r="E4835">
        <v>11</v>
      </c>
      <c r="F4835" s="1">
        <v>40718</v>
      </c>
      <c r="G4835" t="s">
        <v>2217</v>
      </c>
      <c r="H4835" t="s">
        <v>293</v>
      </c>
      <c r="I4835" t="s">
        <v>216</v>
      </c>
      <c r="J4835" t="s">
        <v>6219</v>
      </c>
      <c r="K4835" t="s">
        <v>36</v>
      </c>
      <c r="L4835" t="s">
        <v>37</v>
      </c>
      <c r="M4835" t="s">
        <v>38</v>
      </c>
      <c r="N4835" t="s">
        <v>28</v>
      </c>
      <c r="O4835" t="s">
        <v>54</v>
      </c>
      <c r="P4835" t="s">
        <v>4021</v>
      </c>
      <c r="Q4835">
        <v>1</v>
      </c>
      <c r="R4835">
        <v>205</v>
      </c>
      <c r="S4835">
        <v>-90</v>
      </c>
      <c r="T4835">
        <v>2</v>
      </c>
      <c r="U4835" t="b">
        <v>0</v>
      </c>
    </row>
    <row r="4836" spans="1:21" x14ac:dyDescent="0.25">
      <c r="A4836" t="s">
        <v>6220</v>
      </c>
      <c r="B4836" t="s">
        <v>6216</v>
      </c>
      <c r="C4836">
        <v>24</v>
      </c>
      <c r="D4836">
        <v>6</v>
      </c>
      <c r="E4836">
        <v>11</v>
      </c>
      <c r="F4836" s="1">
        <v>40718</v>
      </c>
      <c r="G4836" t="s">
        <v>4515</v>
      </c>
      <c r="H4836" t="s">
        <v>33</v>
      </c>
      <c r="I4836" t="s">
        <v>313</v>
      </c>
      <c r="J4836" t="s">
        <v>2397</v>
      </c>
      <c r="K4836" t="s">
        <v>36</v>
      </c>
      <c r="L4836" t="s">
        <v>70</v>
      </c>
      <c r="M4836" t="s">
        <v>38</v>
      </c>
      <c r="N4836" t="s">
        <v>28</v>
      </c>
      <c r="O4836" t="s">
        <v>54</v>
      </c>
      <c r="P4836" t="s">
        <v>1211</v>
      </c>
      <c r="Q4836">
        <v>0</v>
      </c>
      <c r="R4836">
        <v>54</v>
      </c>
      <c r="S4836">
        <v>-3</v>
      </c>
      <c r="T4836">
        <v>3</v>
      </c>
      <c r="U4836" t="b">
        <v>1</v>
      </c>
    </row>
    <row r="4837" spans="1:21" x14ac:dyDescent="0.25">
      <c r="A4837" t="s">
        <v>6221</v>
      </c>
      <c r="B4837" t="s">
        <v>6222</v>
      </c>
      <c r="C4837">
        <v>24</v>
      </c>
      <c r="D4837">
        <v>6</v>
      </c>
      <c r="E4837">
        <v>13</v>
      </c>
      <c r="F4837" s="1">
        <v>41449</v>
      </c>
      <c r="G4837" t="s">
        <v>399</v>
      </c>
      <c r="H4837" t="s">
        <v>67</v>
      </c>
      <c r="I4837" t="s">
        <v>68</v>
      </c>
      <c r="J4837" t="s">
        <v>3741</v>
      </c>
      <c r="K4837" t="s">
        <v>25</v>
      </c>
      <c r="L4837" t="s">
        <v>70</v>
      </c>
      <c r="M4837" t="s">
        <v>38</v>
      </c>
      <c r="N4837" t="s">
        <v>28</v>
      </c>
      <c r="O4837" t="s">
        <v>39</v>
      </c>
      <c r="P4837" t="s">
        <v>1151</v>
      </c>
      <c r="Q4837">
        <v>0</v>
      </c>
      <c r="R4837">
        <v>6</v>
      </c>
      <c r="S4837">
        <v>2</v>
      </c>
      <c r="T4837">
        <v>1</v>
      </c>
      <c r="U4837" t="b">
        <v>0</v>
      </c>
    </row>
    <row r="4838" spans="1:21" x14ac:dyDescent="0.25">
      <c r="A4838" t="s">
        <v>6221</v>
      </c>
      <c r="B4838" t="s">
        <v>6222</v>
      </c>
      <c r="C4838">
        <v>24</v>
      </c>
      <c r="D4838">
        <v>6</v>
      </c>
      <c r="E4838">
        <v>13</v>
      </c>
      <c r="F4838" s="1">
        <v>41449</v>
      </c>
      <c r="G4838" t="s">
        <v>399</v>
      </c>
      <c r="H4838" t="s">
        <v>67</v>
      </c>
      <c r="I4838" t="s">
        <v>68</v>
      </c>
      <c r="J4838" t="s">
        <v>3741</v>
      </c>
      <c r="K4838" t="s">
        <v>25</v>
      </c>
      <c r="L4838" t="s">
        <v>70</v>
      </c>
      <c r="M4838" t="s">
        <v>38</v>
      </c>
      <c r="N4838" t="s">
        <v>28</v>
      </c>
      <c r="O4838" t="s">
        <v>227</v>
      </c>
      <c r="P4838" t="s">
        <v>3701</v>
      </c>
      <c r="Q4838">
        <v>0</v>
      </c>
      <c r="R4838">
        <v>22</v>
      </c>
      <c r="S4838">
        <v>10</v>
      </c>
      <c r="T4838">
        <v>2</v>
      </c>
      <c r="U4838" t="b">
        <v>1</v>
      </c>
    </row>
    <row r="4839" spans="1:21" x14ac:dyDescent="0.25">
      <c r="A4839" t="s">
        <v>6223</v>
      </c>
      <c r="B4839" t="s">
        <v>6222</v>
      </c>
      <c r="C4839">
        <v>24</v>
      </c>
      <c r="D4839">
        <v>6</v>
      </c>
      <c r="E4839">
        <v>13</v>
      </c>
      <c r="F4839" s="1">
        <v>41449</v>
      </c>
      <c r="G4839" t="s">
        <v>2890</v>
      </c>
      <c r="H4839" t="s">
        <v>33</v>
      </c>
      <c r="I4839" t="s">
        <v>34</v>
      </c>
      <c r="J4839" t="s">
        <v>609</v>
      </c>
      <c r="K4839" t="s">
        <v>36</v>
      </c>
      <c r="L4839" t="s">
        <v>37</v>
      </c>
      <c r="M4839" t="s">
        <v>38</v>
      </c>
      <c r="N4839" t="s">
        <v>28</v>
      </c>
      <c r="O4839" t="s">
        <v>111</v>
      </c>
      <c r="P4839" t="s">
        <v>4078</v>
      </c>
      <c r="Q4839">
        <v>0</v>
      </c>
      <c r="R4839">
        <v>26</v>
      </c>
      <c r="S4839">
        <v>7</v>
      </c>
      <c r="T4839">
        <v>3</v>
      </c>
      <c r="U4839" t="b">
        <v>1</v>
      </c>
    </row>
    <row r="4840" spans="1:21" x14ac:dyDescent="0.25">
      <c r="A4840" t="s">
        <v>6224</v>
      </c>
      <c r="B4840" t="s">
        <v>6222</v>
      </c>
      <c r="C4840">
        <v>24</v>
      </c>
      <c r="D4840">
        <v>6</v>
      </c>
      <c r="E4840">
        <v>13</v>
      </c>
      <c r="F4840" s="1">
        <v>41449</v>
      </c>
      <c r="G4840" t="s">
        <v>2321</v>
      </c>
      <c r="H4840" t="s">
        <v>44</v>
      </c>
      <c r="I4840" t="s">
        <v>85</v>
      </c>
      <c r="J4840" t="s">
        <v>86</v>
      </c>
      <c r="K4840" t="s">
        <v>47</v>
      </c>
      <c r="L4840" t="s">
        <v>70</v>
      </c>
      <c r="M4840" t="s">
        <v>38</v>
      </c>
      <c r="N4840" t="s">
        <v>28</v>
      </c>
      <c r="O4840" t="s">
        <v>54</v>
      </c>
      <c r="P4840" t="s">
        <v>774</v>
      </c>
      <c r="Q4840">
        <v>0</v>
      </c>
      <c r="R4840">
        <v>69</v>
      </c>
      <c r="S4840">
        <v>11</v>
      </c>
      <c r="T4840">
        <v>2</v>
      </c>
      <c r="U4840" t="b">
        <v>1</v>
      </c>
    </row>
    <row r="4841" spans="1:21" x14ac:dyDescent="0.25">
      <c r="A4841" t="s">
        <v>6225</v>
      </c>
      <c r="B4841" t="s">
        <v>6222</v>
      </c>
      <c r="C4841">
        <v>24</v>
      </c>
      <c r="D4841">
        <v>6</v>
      </c>
      <c r="E4841">
        <v>13</v>
      </c>
      <c r="F4841" s="1">
        <v>41449</v>
      </c>
      <c r="G4841" t="s">
        <v>2547</v>
      </c>
      <c r="H4841" t="s">
        <v>598</v>
      </c>
      <c r="I4841" t="s">
        <v>3124</v>
      </c>
      <c r="J4841" t="s">
        <v>3124</v>
      </c>
      <c r="K4841" t="s">
        <v>36</v>
      </c>
      <c r="L4841" t="s">
        <v>70</v>
      </c>
      <c r="M4841" t="s">
        <v>38</v>
      </c>
      <c r="N4841" t="s">
        <v>71</v>
      </c>
      <c r="O4841" t="s">
        <v>295</v>
      </c>
      <c r="P4841" t="s">
        <v>3734</v>
      </c>
      <c r="Q4841">
        <v>0</v>
      </c>
      <c r="R4841">
        <v>251</v>
      </c>
      <c r="S4841">
        <v>40</v>
      </c>
      <c r="T4841">
        <v>5</v>
      </c>
      <c r="U4841" t="b">
        <v>1</v>
      </c>
    </row>
    <row r="4842" spans="1:21" x14ac:dyDescent="0.25">
      <c r="A4842" t="s">
        <v>6225</v>
      </c>
      <c r="B4842" t="s">
        <v>6222</v>
      </c>
      <c r="C4842">
        <v>24</v>
      </c>
      <c r="D4842">
        <v>6</v>
      </c>
      <c r="E4842">
        <v>13</v>
      </c>
      <c r="F4842" s="1">
        <v>41449</v>
      </c>
      <c r="G4842" t="s">
        <v>2547</v>
      </c>
      <c r="H4842" t="s">
        <v>598</v>
      </c>
      <c r="I4842" t="s">
        <v>3124</v>
      </c>
      <c r="J4842" t="s">
        <v>3124</v>
      </c>
      <c r="K4842" t="s">
        <v>36</v>
      </c>
      <c r="L4842" t="s">
        <v>70</v>
      </c>
      <c r="M4842" t="s">
        <v>38</v>
      </c>
      <c r="N4842" t="s">
        <v>28</v>
      </c>
      <c r="O4842" t="s">
        <v>29</v>
      </c>
      <c r="P4842" t="s">
        <v>6226</v>
      </c>
      <c r="Q4842">
        <v>0</v>
      </c>
      <c r="R4842">
        <v>149</v>
      </c>
      <c r="S4842">
        <v>4</v>
      </c>
      <c r="T4842">
        <v>5</v>
      </c>
      <c r="U4842" t="b">
        <v>0</v>
      </c>
    </row>
    <row r="4843" spans="1:21" x14ac:dyDescent="0.25">
      <c r="A4843" t="s">
        <v>6225</v>
      </c>
      <c r="B4843" t="s">
        <v>6222</v>
      </c>
      <c r="C4843">
        <v>24</v>
      </c>
      <c r="D4843">
        <v>6</v>
      </c>
      <c r="E4843">
        <v>13</v>
      </c>
      <c r="F4843" s="1">
        <v>41449</v>
      </c>
      <c r="G4843" t="s">
        <v>2547</v>
      </c>
      <c r="H4843" t="s">
        <v>598</v>
      </c>
      <c r="I4843" t="s">
        <v>3124</v>
      </c>
      <c r="J4843" t="s">
        <v>3124</v>
      </c>
      <c r="K4843" t="s">
        <v>36</v>
      </c>
      <c r="L4843" t="s">
        <v>70</v>
      </c>
      <c r="M4843" t="s">
        <v>38</v>
      </c>
      <c r="N4843" t="s">
        <v>28</v>
      </c>
      <c r="O4843" t="s">
        <v>54</v>
      </c>
      <c r="P4843" t="s">
        <v>673</v>
      </c>
      <c r="Q4843">
        <v>0</v>
      </c>
      <c r="R4843">
        <v>269</v>
      </c>
      <c r="S4843">
        <v>126</v>
      </c>
      <c r="T4843">
        <v>2</v>
      </c>
      <c r="U4843" t="b">
        <v>1</v>
      </c>
    </row>
    <row r="4844" spans="1:21" x14ac:dyDescent="0.25">
      <c r="A4844" t="s">
        <v>6225</v>
      </c>
      <c r="B4844" t="s">
        <v>6222</v>
      </c>
      <c r="C4844">
        <v>24</v>
      </c>
      <c r="D4844">
        <v>6</v>
      </c>
      <c r="E4844">
        <v>13</v>
      </c>
      <c r="F4844" s="1">
        <v>41449</v>
      </c>
      <c r="G4844" t="s">
        <v>2547</v>
      </c>
      <c r="H4844" t="s">
        <v>598</v>
      </c>
      <c r="I4844" t="s">
        <v>3124</v>
      </c>
      <c r="J4844" t="s">
        <v>3124</v>
      </c>
      <c r="K4844" t="s">
        <v>36</v>
      </c>
      <c r="L4844" t="s">
        <v>70</v>
      </c>
      <c r="M4844" t="s">
        <v>38</v>
      </c>
      <c r="N4844" t="s">
        <v>56</v>
      </c>
      <c r="O4844" t="s">
        <v>185</v>
      </c>
      <c r="P4844" t="s">
        <v>4787</v>
      </c>
      <c r="Q4844">
        <v>0</v>
      </c>
      <c r="R4844">
        <v>3422</v>
      </c>
      <c r="S4844">
        <v>1061</v>
      </c>
      <c r="T4844">
        <v>9</v>
      </c>
      <c r="U4844" t="b">
        <v>1</v>
      </c>
    </row>
    <row r="4845" spans="1:21" x14ac:dyDescent="0.25">
      <c r="A4845" t="s">
        <v>6227</v>
      </c>
      <c r="B4845" t="s">
        <v>6228</v>
      </c>
      <c r="C4845">
        <v>24</v>
      </c>
      <c r="D4845">
        <v>6</v>
      </c>
      <c r="E4845">
        <v>14</v>
      </c>
      <c r="F4845" s="1">
        <v>41814</v>
      </c>
      <c r="G4845" t="s">
        <v>6229</v>
      </c>
      <c r="H4845" t="s">
        <v>61</v>
      </c>
      <c r="I4845" t="s">
        <v>108</v>
      </c>
      <c r="J4845" t="s">
        <v>6230</v>
      </c>
      <c r="K4845" t="s">
        <v>36</v>
      </c>
      <c r="L4845" t="s">
        <v>70</v>
      </c>
      <c r="M4845" t="s">
        <v>27</v>
      </c>
      <c r="N4845" t="s">
        <v>28</v>
      </c>
      <c r="O4845" t="s">
        <v>48</v>
      </c>
      <c r="P4845" t="s">
        <v>1222</v>
      </c>
      <c r="Q4845">
        <v>0</v>
      </c>
      <c r="R4845">
        <v>148</v>
      </c>
      <c r="S4845">
        <v>0</v>
      </c>
      <c r="T4845">
        <v>5</v>
      </c>
      <c r="U4845" t="b">
        <v>0</v>
      </c>
    </row>
    <row r="4846" spans="1:21" x14ac:dyDescent="0.25">
      <c r="A4846" t="s">
        <v>6227</v>
      </c>
      <c r="B4846" t="s">
        <v>6228</v>
      </c>
      <c r="C4846">
        <v>24</v>
      </c>
      <c r="D4846">
        <v>6</v>
      </c>
      <c r="E4846">
        <v>14</v>
      </c>
      <c r="F4846" s="1">
        <v>41814</v>
      </c>
      <c r="G4846" t="s">
        <v>6229</v>
      </c>
      <c r="H4846" t="s">
        <v>61</v>
      </c>
      <c r="I4846" t="s">
        <v>108</v>
      </c>
      <c r="J4846" t="s">
        <v>6230</v>
      </c>
      <c r="K4846" t="s">
        <v>36</v>
      </c>
      <c r="L4846" t="s">
        <v>70</v>
      </c>
      <c r="M4846" t="s">
        <v>27</v>
      </c>
      <c r="N4846" t="s">
        <v>28</v>
      </c>
      <c r="O4846" t="s">
        <v>48</v>
      </c>
      <c r="P4846" t="s">
        <v>1757</v>
      </c>
      <c r="Q4846">
        <v>0</v>
      </c>
      <c r="R4846">
        <v>183</v>
      </c>
      <c r="S4846">
        <v>29</v>
      </c>
      <c r="T4846">
        <v>4</v>
      </c>
      <c r="U4846" t="b">
        <v>1</v>
      </c>
    </row>
    <row r="4847" spans="1:21" x14ac:dyDescent="0.25">
      <c r="A4847" t="s">
        <v>6227</v>
      </c>
      <c r="B4847" t="s">
        <v>6228</v>
      </c>
      <c r="C4847">
        <v>24</v>
      </c>
      <c r="D4847">
        <v>6</v>
      </c>
      <c r="E4847">
        <v>14</v>
      </c>
      <c r="F4847" s="1">
        <v>41814</v>
      </c>
      <c r="G4847" t="s">
        <v>6229</v>
      </c>
      <c r="H4847" t="s">
        <v>61</v>
      </c>
      <c r="I4847" t="s">
        <v>108</v>
      </c>
      <c r="J4847" t="s">
        <v>6230</v>
      </c>
      <c r="K4847" t="s">
        <v>36</v>
      </c>
      <c r="L4847" t="s">
        <v>70</v>
      </c>
      <c r="M4847" t="s">
        <v>27</v>
      </c>
      <c r="N4847" t="s">
        <v>28</v>
      </c>
      <c r="O4847" t="s">
        <v>227</v>
      </c>
      <c r="P4847" t="s">
        <v>6231</v>
      </c>
      <c r="Q4847">
        <v>0</v>
      </c>
      <c r="R4847">
        <v>38</v>
      </c>
      <c r="S4847">
        <v>11</v>
      </c>
      <c r="T4847">
        <v>3</v>
      </c>
      <c r="U4847" t="b">
        <v>1</v>
      </c>
    </row>
    <row r="4848" spans="1:21" x14ac:dyDescent="0.25">
      <c r="A4848" t="s">
        <v>6227</v>
      </c>
      <c r="B4848" t="s">
        <v>6228</v>
      </c>
      <c r="C4848">
        <v>24</v>
      </c>
      <c r="D4848">
        <v>6</v>
      </c>
      <c r="E4848">
        <v>14</v>
      </c>
      <c r="F4848" s="1">
        <v>41814</v>
      </c>
      <c r="G4848" t="s">
        <v>6229</v>
      </c>
      <c r="H4848" t="s">
        <v>61</v>
      </c>
      <c r="I4848" t="s">
        <v>108</v>
      </c>
      <c r="J4848" t="s">
        <v>6230</v>
      </c>
      <c r="K4848" t="s">
        <v>36</v>
      </c>
      <c r="L4848" t="s">
        <v>70</v>
      </c>
      <c r="M4848" t="s">
        <v>27</v>
      </c>
      <c r="N4848" t="s">
        <v>28</v>
      </c>
      <c r="O4848" t="s">
        <v>183</v>
      </c>
      <c r="P4848" t="s">
        <v>6232</v>
      </c>
      <c r="Q4848">
        <v>0</v>
      </c>
      <c r="R4848">
        <v>22</v>
      </c>
      <c r="S4848">
        <v>7</v>
      </c>
      <c r="T4848">
        <v>1</v>
      </c>
      <c r="U4848" t="b">
        <v>1</v>
      </c>
    </row>
    <row r="4849" spans="1:21" x14ac:dyDescent="0.25">
      <c r="A4849" t="s">
        <v>6233</v>
      </c>
      <c r="B4849" t="s">
        <v>6228</v>
      </c>
      <c r="C4849">
        <v>24</v>
      </c>
      <c r="D4849">
        <v>6</v>
      </c>
      <c r="E4849">
        <v>14</v>
      </c>
      <c r="F4849" s="1">
        <v>41814</v>
      </c>
      <c r="G4849" t="s">
        <v>5737</v>
      </c>
      <c r="H4849" t="s">
        <v>67</v>
      </c>
      <c r="I4849" t="s">
        <v>68</v>
      </c>
      <c r="J4849" t="s">
        <v>255</v>
      </c>
      <c r="K4849" t="s">
        <v>25</v>
      </c>
      <c r="L4849" t="s">
        <v>37</v>
      </c>
      <c r="M4849" t="s">
        <v>27</v>
      </c>
      <c r="N4849" t="s">
        <v>71</v>
      </c>
      <c r="O4849" t="s">
        <v>295</v>
      </c>
      <c r="P4849" t="s">
        <v>6234</v>
      </c>
      <c r="Q4849">
        <v>0</v>
      </c>
      <c r="R4849">
        <v>30</v>
      </c>
      <c r="S4849">
        <v>-5</v>
      </c>
      <c r="T4849">
        <v>2</v>
      </c>
      <c r="U4849" t="b">
        <v>0</v>
      </c>
    </row>
    <row r="4850" spans="1:21" x14ac:dyDescent="0.25">
      <c r="A4850" t="s">
        <v>6235</v>
      </c>
      <c r="B4850" t="s">
        <v>6228</v>
      </c>
      <c r="C4850">
        <v>24</v>
      </c>
      <c r="D4850">
        <v>6</v>
      </c>
      <c r="E4850">
        <v>14</v>
      </c>
      <c r="F4850" s="1">
        <v>41814</v>
      </c>
      <c r="G4850" t="s">
        <v>376</v>
      </c>
      <c r="H4850" t="s">
        <v>61</v>
      </c>
      <c r="I4850" t="s">
        <v>62</v>
      </c>
      <c r="J4850" t="s">
        <v>395</v>
      </c>
      <c r="K4850" t="s">
        <v>36</v>
      </c>
      <c r="L4850" t="s">
        <v>37</v>
      </c>
      <c r="M4850" t="s">
        <v>27</v>
      </c>
      <c r="N4850" t="s">
        <v>28</v>
      </c>
      <c r="O4850" t="s">
        <v>48</v>
      </c>
      <c r="P4850" t="s">
        <v>846</v>
      </c>
      <c r="Q4850">
        <v>0</v>
      </c>
      <c r="R4850">
        <v>139</v>
      </c>
      <c r="S4850">
        <v>36</v>
      </c>
      <c r="T4850">
        <v>3</v>
      </c>
      <c r="U4850" t="b">
        <v>1</v>
      </c>
    </row>
    <row r="4851" spans="1:21" x14ac:dyDescent="0.25">
      <c r="A4851" t="s">
        <v>6236</v>
      </c>
      <c r="B4851" t="s">
        <v>6228</v>
      </c>
      <c r="C4851">
        <v>24</v>
      </c>
      <c r="D4851">
        <v>6</v>
      </c>
      <c r="E4851">
        <v>14</v>
      </c>
      <c r="F4851" s="1">
        <v>41814</v>
      </c>
      <c r="G4851" t="s">
        <v>3583</v>
      </c>
      <c r="H4851" t="s">
        <v>320</v>
      </c>
      <c r="I4851" t="s">
        <v>321</v>
      </c>
      <c r="J4851" t="s">
        <v>321</v>
      </c>
      <c r="K4851" t="s">
        <v>36</v>
      </c>
      <c r="L4851" t="s">
        <v>26</v>
      </c>
      <c r="M4851" t="s">
        <v>38</v>
      </c>
      <c r="N4851" t="s">
        <v>28</v>
      </c>
      <c r="O4851" t="s">
        <v>227</v>
      </c>
      <c r="P4851" t="s">
        <v>6237</v>
      </c>
      <c r="Q4851">
        <v>0</v>
      </c>
      <c r="R4851">
        <v>82</v>
      </c>
      <c r="S4851">
        <v>39</v>
      </c>
      <c r="T4851">
        <v>7</v>
      </c>
      <c r="U4851" t="b">
        <v>0</v>
      </c>
    </row>
    <row r="4852" spans="1:21" x14ac:dyDescent="0.25">
      <c r="A4852" t="s">
        <v>6238</v>
      </c>
      <c r="B4852" t="s">
        <v>6228</v>
      </c>
      <c r="C4852">
        <v>24</v>
      </c>
      <c r="D4852">
        <v>6</v>
      </c>
      <c r="E4852">
        <v>14</v>
      </c>
      <c r="F4852" s="1">
        <v>41814</v>
      </c>
      <c r="G4852" t="s">
        <v>612</v>
      </c>
      <c r="H4852" t="s">
        <v>120</v>
      </c>
      <c r="I4852" t="s">
        <v>121</v>
      </c>
      <c r="J4852" t="s">
        <v>122</v>
      </c>
      <c r="K4852" t="s">
        <v>47</v>
      </c>
      <c r="L4852" t="s">
        <v>37</v>
      </c>
      <c r="M4852" t="s">
        <v>38</v>
      </c>
      <c r="N4852" t="s">
        <v>28</v>
      </c>
      <c r="O4852" t="s">
        <v>48</v>
      </c>
      <c r="P4852" t="s">
        <v>64</v>
      </c>
      <c r="Q4852">
        <v>0</v>
      </c>
      <c r="R4852">
        <v>134</v>
      </c>
      <c r="S4852">
        <v>37</v>
      </c>
      <c r="T4852">
        <v>5</v>
      </c>
      <c r="U4852" t="b">
        <v>0</v>
      </c>
    </row>
    <row r="4853" spans="1:21" x14ac:dyDescent="0.25">
      <c r="A4853" t="s">
        <v>6236</v>
      </c>
      <c r="B4853" t="s">
        <v>6228</v>
      </c>
      <c r="C4853">
        <v>24</v>
      </c>
      <c r="D4853">
        <v>6</v>
      </c>
      <c r="E4853">
        <v>14</v>
      </c>
      <c r="F4853" s="1">
        <v>41814</v>
      </c>
      <c r="G4853" t="s">
        <v>3583</v>
      </c>
      <c r="H4853" t="s">
        <v>320</v>
      </c>
      <c r="I4853" t="s">
        <v>321</v>
      </c>
      <c r="J4853" t="s">
        <v>321</v>
      </c>
      <c r="K4853" t="s">
        <v>36</v>
      </c>
      <c r="L4853" t="s">
        <v>26</v>
      </c>
      <c r="M4853" t="s">
        <v>38</v>
      </c>
      <c r="N4853" t="s">
        <v>56</v>
      </c>
      <c r="O4853" t="s">
        <v>57</v>
      </c>
      <c r="P4853" t="s">
        <v>6239</v>
      </c>
      <c r="Q4853">
        <v>0</v>
      </c>
      <c r="R4853">
        <v>219</v>
      </c>
      <c r="S4853">
        <v>90</v>
      </c>
      <c r="T4853">
        <v>3</v>
      </c>
      <c r="U4853" t="b">
        <v>1</v>
      </c>
    </row>
    <row r="4854" spans="1:21" x14ac:dyDescent="0.25">
      <c r="A4854" t="s">
        <v>6238</v>
      </c>
      <c r="B4854" t="s">
        <v>6228</v>
      </c>
      <c r="C4854">
        <v>24</v>
      </c>
      <c r="D4854">
        <v>6</v>
      </c>
      <c r="E4854">
        <v>14</v>
      </c>
      <c r="F4854" s="1">
        <v>41814</v>
      </c>
      <c r="G4854" t="s">
        <v>612</v>
      </c>
      <c r="H4854" t="s">
        <v>120</v>
      </c>
      <c r="I4854" t="s">
        <v>121</v>
      </c>
      <c r="J4854" t="s">
        <v>122</v>
      </c>
      <c r="K4854" t="s">
        <v>47</v>
      </c>
      <c r="L4854" t="s">
        <v>37</v>
      </c>
      <c r="M4854" t="s">
        <v>38</v>
      </c>
      <c r="N4854" t="s">
        <v>56</v>
      </c>
      <c r="O4854" t="s">
        <v>81</v>
      </c>
      <c r="P4854" t="s">
        <v>4852</v>
      </c>
      <c r="Q4854">
        <v>0</v>
      </c>
      <c r="R4854">
        <v>1733</v>
      </c>
      <c r="S4854">
        <v>208</v>
      </c>
      <c r="T4854">
        <v>7</v>
      </c>
      <c r="U4854" t="b">
        <v>1</v>
      </c>
    </row>
    <row r="4855" spans="1:21" x14ac:dyDescent="0.25">
      <c r="A4855" t="s">
        <v>6240</v>
      </c>
      <c r="B4855" t="s">
        <v>6228</v>
      </c>
      <c r="C4855">
        <v>24</v>
      </c>
      <c r="D4855">
        <v>6</v>
      </c>
      <c r="E4855">
        <v>14</v>
      </c>
      <c r="F4855" s="1">
        <v>41814</v>
      </c>
      <c r="G4855" t="s">
        <v>3740</v>
      </c>
      <c r="H4855" t="s">
        <v>61</v>
      </c>
      <c r="I4855" t="s">
        <v>326</v>
      </c>
      <c r="J4855" t="s">
        <v>6241</v>
      </c>
      <c r="K4855" t="s">
        <v>36</v>
      </c>
      <c r="L4855" t="s">
        <v>37</v>
      </c>
      <c r="M4855" t="s">
        <v>38</v>
      </c>
      <c r="N4855" t="s">
        <v>71</v>
      </c>
      <c r="O4855" t="s">
        <v>665</v>
      </c>
      <c r="P4855" t="s">
        <v>6242</v>
      </c>
      <c r="Q4855">
        <v>0</v>
      </c>
      <c r="R4855">
        <v>869</v>
      </c>
      <c r="S4855">
        <v>67</v>
      </c>
      <c r="T4855">
        <v>4</v>
      </c>
      <c r="U4855" t="b">
        <v>1</v>
      </c>
    </row>
    <row r="4856" spans="1:21" x14ac:dyDescent="0.25">
      <c r="A4856" t="s">
        <v>6243</v>
      </c>
      <c r="B4856" t="s">
        <v>6228</v>
      </c>
      <c r="C4856">
        <v>24</v>
      </c>
      <c r="D4856">
        <v>6</v>
      </c>
      <c r="E4856">
        <v>14</v>
      </c>
      <c r="F4856" s="1">
        <v>41814</v>
      </c>
      <c r="G4856" t="s">
        <v>5742</v>
      </c>
      <c r="H4856" t="s">
        <v>126</v>
      </c>
      <c r="I4856" t="s">
        <v>304</v>
      </c>
      <c r="J4856" t="s">
        <v>304</v>
      </c>
      <c r="K4856" t="s">
        <v>25</v>
      </c>
      <c r="L4856" t="s">
        <v>70</v>
      </c>
      <c r="M4856" t="s">
        <v>38</v>
      </c>
      <c r="N4856" t="s">
        <v>28</v>
      </c>
      <c r="O4856" t="s">
        <v>39</v>
      </c>
      <c r="P4856" t="s">
        <v>1943</v>
      </c>
      <c r="Q4856">
        <v>1</v>
      </c>
      <c r="R4856">
        <v>13</v>
      </c>
      <c r="S4856">
        <v>-1</v>
      </c>
      <c r="T4856">
        <v>3</v>
      </c>
      <c r="U4856" t="b">
        <v>0</v>
      </c>
    </row>
    <row r="4857" spans="1:21" x14ac:dyDescent="0.25">
      <c r="A4857" t="s">
        <v>6244</v>
      </c>
      <c r="B4857" t="s">
        <v>6228</v>
      </c>
      <c r="C4857">
        <v>24</v>
      </c>
      <c r="D4857">
        <v>6</v>
      </c>
      <c r="E4857">
        <v>14</v>
      </c>
      <c r="F4857" s="1">
        <v>41814</v>
      </c>
      <c r="G4857" t="s">
        <v>4667</v>
      </c>
      <c r="H4857" t="s">
        <v>33</v>
      </c>
      <c r="I4857" t="s">
        <v>372</v>
      </c>
      <c r="J4857" t="s">
        <v>959</v>
      </c>
      <c r="K4857" t="s">
        <v>36</v>
      </c>
      <c r="L4857" t="s">
        <v>37</v>
      </c>
      <c r="M4857" t="s">
        <v>38</v>
      </c>
      <c r="N4857" t="s">
        <v>28</v>
      </c>
      <c r="O4857" t="s">
        <v>90</v>
      </c>
      <c r="P4857" t="s">
        <v>3946</v>
      </c>
      <c r="Q4857">
        <v>0</v>
      </c>
      <c r="R4857">
        <v>253</v>
      </c>
      <c r="S4857">
        <v>-11</v>
      </c>
      <c r="T4857">
        <v>1</v>
      </c>
      <c r="U4857" t="b">
        <v>0</v>
      </c>
    </row>
    <row r="4858" spans="1:21" x14ac:dyDescent="0.25">
      <c r="A4858" t="s">
        <v>6245</v>
      </c>
      <c r="B4858" t="s">
        <v>6228</v>
      </c>
      <c r="C4858">
        <v>24</v>
      </c>
      <c r="D4858">
        <v>6</v>
      </c>
      <c r="E4858">
        <v>14</v>
      </c>
      <c r="F4858" s="1">
        <v>41814</v>
      </c>
      <c r="G4858" t="s">
        <v>4893</v>
      </c>
      <c r="H4858" t="s">
        <v>120</v>
      </c>
      <c r="I4858" t="s">
        <v>209</v>
      </c>
      <c r="J4858" t="s">
        <v>4882</v>
      </c>
      <c r="K4858" t="s">
        <v>47</v>
      </c>
      <c r="L4858" t="s">
        <v>37</v>
      </c>
      <c r="M4858" t="s">
        <v>38</v>
      </c>
      <c r="N4858" t="s">
        <v>28</v>
      </c>
      <c r="O4858" t="s">
        <v>151</v>
      </c>
      <c r="P4858" t="s">
        <v>1057</v>
      </c>
      <c r="Q4858">
        <v>0</v>
      </c>
      <c r="R4858">
        <v>25</v>
      </c>
      <c r="S4858">
        <v>11</v>
      </c>
      <c r="T4858">
        <v>3</v>
      </c>
      <c r="U4858" t="b">
        <v>1</v>
      </c>
    </row>
    <row r="4859" spans="1:21" x14ac:dyDescent="0.25">
      <c r="A4859" t="s">
        <v>6244</v>
      </c>
      <c r="B4859" t="s">
        <v>6228</v>
      </c>
      <c r="C4859">
        <v>24</v>
      </c>
      <c r="D4859">
        <v>6</v>
      </c>
      <c r="E4859">
        <v>14</v>
      </c>
      <c r="F4859" s="1">
        <v>41814</v>
      </c>
      <c r="G4859" t="s">
        <v>4667</v>
      </c>
      <c r="H4859" t="s">
        <v>33</v>
      </c>
      <c r="I4859" t="s">
        <v>372</v>
      </c>
      <c r="J4859" t="s">
        <v>959</v>
      </c>
      <c r="K4859" t="s">
        <v>36</v>
      </c>
      <c r="L4859" t="s">
        <v>37</v>
      </c>
      <c r="M4859" t="s">
        <v>38</v>
      </c>
      <c r="N4859" t="s">
        <v>56</v>
      </c>
      <c r="O4859" t="s">
        <v>104</v>
      </c>
      <c r="P4859" t="s">
        <v>6246</v>
      </c>
      <c r="Q4859">
        <v>0</v>
      </c>
      <c r="R4859">
        <v>3873</v>
      </c>
      <c r="S4859">
        <v>891</v>
      </c>
      <c r="T4859">
        <v>6</v>
      </c>
      <c r="U4859" t="b">
        <v>0</v>
      </c>
    </row>
    <row r="4860" spans="1:21" x14ac:dyDescent="0.25">
      <c r="A4860" t="s">
        <v>6247</v>
      </c>
      <c r="B4860" t="s">
        <v>6248</v>
      </c>
      <c r="C4860">
        <v>25</v>
      </c>
      <c r="D4860">
        <v>6</v>
      </c>
      <c r="E4860">
        <v>11</v>
      </c>
      <c r="F4860" s="1">
        <v>40719</v>
      </c>
      <c r="G4860" t="s">
        <v>2593</v>
      </c>
      <c r="H4860" t="s">
        <v>23</v>
      </c>
      <c r="I4860" t="s">
        <v>24</v>
      </c>
      <c r="J4860" t="s">
        <v>24</v>
      </c>
      <c r="K4860" t="s">
        <v>25</v>
      </c>
      <c r="L4860" t="s">
        <v>70</v>
      </c>
      <c r="M4860" t="s">
        <v>38</v>
      </c>
      <c r="N4860" t="s">
        <v>28</v>
      </c>
      <c r="O4860" t="s">
        <v>151</v>
      </c>
      <c r="P4860" t="s">
        <v>2970</v>
      </c>
      <c r="Q4860">
        <v>1</v>
      </c>
      <c r="R4860">
        <v>18</v>
      </c>
      <c r="S4860">
        <v>-17</v>
      </c>
      <c r="T4860">
        <v>3</v>
      </c>
      <c r="U4860" t="b">
        <v>1</v>
      </c>
    </row>
    <row r="4861" spans="1:21" x14ac:dyDescent="0.25">
      <c r="A4861" t="s">
        <v>6249</v>
      </c>
      <c r="B4861" t="s">
        <v>6250</v>
      </c>
      <c r="C4861">
        <v>25</v>
      </c>
      <c r="D4861">
        <v>6</v>
      </c>
      <c r="E4861">
        <v>12</v>
      </c>
      <c r="F4861" s="1">
        <v>41085</v>
      </c>
      <c r="G4861" t="s">
        <v>1160</v>
      </c>
      <c r="H4861" t="s">
        <v>44</v>
      </c>
      <c r="I4861" t="s">
        <v>2462</v>
      </c>
      <c r="J4861" t="s">
        <v>6251</v>
      </c>
      <c r="K4861" t="s">
        <v>47</v>
      </c>
      <c r="L4861" t="s">
        <v>26</v>
      </c>
      <c r="M4861" t="s">
        <v>38</v>
      </c>
      <c r="N4861" t="s">
        <v>28</v>
      </c>
      <c r="O4861" t="s">
        <v>48</v>
      </c>
      <c r="P4861" t="s">
        <v>755</v>
      </c>
      <c r="Q4861">
        <v>0</v>
      </c>
      <c r="R4861">
        <v>112</v>
      </c>
      <c r="S4861">
        <v>4</v>
      </c>
      <c r="T4861">
        <v>4</v>
      </c>
      <c r="U4861" t="b">
        <v>0</v>
      </c>
    </row>
    <row r="4862" spans="1:21" x14ac:dyDescent="0.25">
      <c r="A4862" t="s">
        <v>6249</v>
      </c>
      <c r="B4862" t="s">
        <v>6250</v>
      </c>
      <c r="C4862">
        <v>25</v>
      </c>
      <c r="D4862">
        <v>6</v>
      </c>
      <c r="E4862">
        <v>12</v>
      </c>
      <c r="F4862" s="1">
        <v>41085</v>
      </c>
      <c r="G4862" t="s">
        <v>1160</v>
      </c>
      <c r="H4862" t="s">
        <v>44</v>
      </c>
      <c r="I4862" t="s">
        <v>2462</v>
      </c>
      <c r="J4862" t="s">
        <v>6251</v>
      </c>
      <c r="K4862" t="s">
        <v>47</v>
      </c>
      <c r="L4862" t="s">
        <v>26</v>
      </c>
      <c r="M4862" t="s">
        <v>38</v>
      </c>
      <c r="N4862" t="s">
        <v>28</v>
      </c>
      <c r="O4862" t="s">
        <v>39</v>
      </c>
      <c r="P4862" t="s">
        <v>3986</v>
      </c>
      <c r="Q4862">
        <v>0</v>
      </c>
      <c r="R4862">
        <v>124</v>
      </c>
      <c r="S4862">
        <v>4</v>
      </c>
      <c r="T4862">
        <v>8</v>
      </c>
      <c r="U4862" t="b">
        <v>1</v>
      </c>
    </row>
    <row r="4863" spans="1:21" x14ac:dyDescent="0.25">
      <c r="A4863" t="s">
        <v>6249</v>
      </c>
      <c r="B4863" t="s">
        <v>6250</v>
      </c>
      <c r="C4863">
        <v>25</v>
      </c>
      <c r="D4863">
        <v>6</v>
      </c>
      <c r="E4863">
        <v>12</v>
      </c>
      <c r="F4863" s="1">
        <v>41085</v>
      </c>
      <c r="G4863" t="s">
        <v>1160</v>
      </c>
      <c r="H4863" t="s">
        <v>44</v>
      </c>
      <c r="I4863" t="s">
        <v>2462</v>
      </c>
      <c r="J4863" t="s">
        <v>6251</v>
      </c>
      <c r="K4863" t="s">
        <v>47</v>
      </c>
      <c r="L4863" t="s">
        <v>26</v>
      </c>
      <c r="M4863" t="s">
        <v>38</v>
      </c>
      <c r="N4863" t="s">
        <v>28</v>
      </c>
      <c r="O4863" t="s">
        <v>111</v>
      </c>
      <c r="P4863" t="s">
        <v>336</v>
      </c>
      <c r="Q4863">
        <v>0</v>
      </c>
      <c r="R4863">
        <v>89</v>
      </c>
      <c r="S4863">
        <v>41</v>
      </c>
      <c r="T4863">
        <v>4</v>
      </c>
      <c r="U4863" t="b">
        <v>0</v>
      </c>
    </row>
    <row r="4864" spans="1:21" x14ac:dyDescent="0.25">
      <c r="A4864" t="s">
        <v>6249</v>
      </c>
      <c r="B4864" t="s">
        <v>6250</v>
      </c>
      <c r="C4864">
        <v>25</v>
      </c>
      <c r="D4864">
        <v>6</v>
      </c>
      <c r="E4864">
        <v>12</v>
      </c>
      <c r="F4864" s="1">
        <v>41085</v>
      </c>
      <c r="G4864" t="s">
        <v>1160</v>
      </c>
      <c r="H4864" t="s">
        <v>44</v>
      </c>
      <c r="I4864" t="s">
        <v>2462</v>
      </c>
      <c r="J4864" t="s">
        <v>6251</v>
      </c>
      <c r="K4864" t="s">
        <v>47</v>
      </c>
      <c r="L4864" t="s">
        <v>26</v>
      </c>
      <c r="M4864" t="s">
        <v>38</v>
      </c>
      <c r="N4864" t="s">
        <v>28</v>
      </c>
      <c r="O4864" t="s">
        <v>151</v>
      </c>
      <c r="P4864" t="s">
        <v>1690</v>
      </c>
      <c r="Q4864">
        <v>0</v>
      </c>
      <c r="R4864">
        <v>17</v>
      </c>
      <c r="S4864">
        <v>5</v>
      </c>
      <c r="T4864">
        <v>1</v>
      </c>
      <c r="U4864" t="b">
        <v>0</v>
      </c>
    </row>
    <row r="4865" spans="1:21" x14ac:dyDescent="0.25">
      <c r="A4865" t="s">
        <v>6249</v>
      </c>
      <c r="B4865" t="s">
        <v>6250</v>
      </c>
      <c r="C4865">
        <v>25</v>
      </c>
      <c r="D4865">
        <v>6</v>
      </c>
      <c r="E4865">
        <v>12</v>
      </c>
      <c r="F4865" s="1">
        <v>41085</v>
      </c>
      <c r="G4865" t="s">
        <v>1160</v>
      </c>
      <c r="H4865" t="s">
        <v>44</v>
      </c>
      <c r="I4865" t="s">
        <v>2462</v>
      </c>
      <c r="J4865" t="s">
        <v>6251</v>
      </c>
      <c r="K4865" t="s">
        <v>47</v>
      </c>
      <c r="L4865" t="s">
        <v>26</v>
      </c>
      <c r="M4865" t="s">
        <v>38</v>
      </c>
      <c r="N4865" t="s">
        <v>28</v>
      </c>
      <c r="O4865" t="s">
        <v>54</v>
      </c>
      <c r="P4865" t="s">
        <v>487</v>
      </c>
      <c r="Q4865">
        <v>0</v>
      </c>
      <c r="R4865">
        <v>31</v>
      </c>
      <c r="S4865">
        <v>4</v>
      </c>
      <c r="T4865">
        <v>3</v>
      </c>
      <c r="U4865" t="b">
        <v>1</v>
      </c>
    </row>
    <row r="4866" spans="1:21" x14ac:dyDescent="0.25">
      <c r="A4866" t="s">
        <v>6252</v>
      </c>
      <c r="B4866" t="s">
        <v>6250</v>
      </c>
      <c r="C4866">
        <v>25</v>
      </c>
      <c r="D4866">
        <v>6</v>
      </c>
      <c r="E4866">
        <v>12</v>
      </c>
      <c r="F4866" s="1">
        <v>41085</v>
      </c>
      <c r="G4866" t="s">
        <v>4400</v>
      </c>
      <c r="H4866" t="s">
        <v>67</v>
      </c>
      <c r="I4866" t="s">
        <v>68</v>
      </c>
      <c r="J4866" t="s">
        <v>255</v>
      </c>
      <c r="K4866" t="s">
        <v>25</v>
      </c>
      <c r="L4866" t="s">
        <v>70</v>
      </c>
      <c r="M4866" t="s">
        <v>38</v>
      </c>
      <c r="N4866" t="s">
        <v>28</v>
      </c>
      <c r="O4866" t="s">
        <v>48</v>
      </c>
      <c r="P4866" t="s">
        <v>77</v>
      </c>
      <c r="Q4866">
        <v>0</v>
      </c>
      <c r="R4866">
        <v>22</v>
      </c>
      <c r="S4866">
        <v>4</v>
      </c>
      <c r="T4866">
        <v>2</v>
      </c>
      <c r="U4866" t="b">
        <v>1</v>
      </c>
    </row>
    <row r="4867" spans="1:21" x14ac:dyDescent="0.25">
      <c r="A4867" t="s">
        <v>6252</v>
      </c>
      <c r="B4867" t="s">
        <v>6250</v>
      </c>
      <c r="C4867">
        <v>25</v>
      </c>
      <c r="D4867">
        <v>6</v>
      </c>
      <c r="E4867">
        <v>12</v>
      </c>
      <c r="F4867" s="1">
        <v>41085</v>
      </c>
      <c r="G4867" t="s">
        <v>4400</v>
      </c>
      <c r="H4867" t="s">
        <v>67</v>
      </c>
      <c r="I4867" t="s">
        <v>68</v>
      </c>
      <c r="J4867" t="s">
        <v>255</v>
      </c>
      <c r="K4867" t="s">
        <v>25</v>
      </c>
      <c r="L4867" t="s">
        <v>70</v>
      </c>
      <c r="M4867" t="s">
        <v>38</v>
      </c>
      <c r="N4867" t="s">
        <v>28</v>
      </c>
      <c r="O4867" t="s">
        <v>39</v>
      </c>
      <c r="P4867" t="s">
        <v>316</v>
      </c>
      <c r="Q4867">
        <v>0</v>
      </c>
      <c r="R4867">
        <v>39</v>
      </c>
      <c r="S4867">
        <v>10</v>
      </c>
      <c r="T4867">
        <v>3</v>
      </c>
      <c r="U4867" t="b">
        <v>0</v>
      </c>
    </row>
    <row r="4868" spans="1:21" x14ac:dyDescent="0.25">
      <c r="A4868" t="s">
        <v>6253</v>
      </c>
      <c r="B4868" t="s">
        <v>6250</v>
      </c>
      <c r="C4868">
        <v>25</v>
      </c>
      <c r="D4868">
        <v>6</v>
      </c>
      <c r="E4868">
        <v>12</v>
      </c>
      <c r="F4868" s="1">
        <v>41085</v>
      </c>
      <c r="G4868" t="s">
        <v>885</v>
      </c>
      <c r="H4868" t="s">
        <v>67</v>
      </c>
      <c r="I4868" t="s">
        <v>68</v>
      </c>
      <c r="J4868" t="s">
        <v>555</v>
      </c>
      <c r="K4868" t="s">
        <v>25</v>
      </c>
      <c r="L4868" t="s">
        <v>37</v>
      </c>
      <c r="M4868" t="s">
        <v>38</v>
      </c>
      <c r="N4868" t="s">
        <v>71</v>
      </c>
      <c r="O4868" t="s">
        <v>74</v>
      </c>
      <c r="P4868" t="s">
        <v>6254</v>
      </c>
      <c r="Q4868">
        <v>0</v>
      </c>
      <c r="R4868">
        <v>333</v>
      </c>
      <c r="S4868">
        <v>73</v>
      </c>
      <c r="T4868">
        <v>7</v>
      </c>
      <c r="U4868" t="b">
        <v>0</v>
      </c>
    </row>
    <row r="4869" spans="1:21" x14ac:dyDescent="0.25">
      <c r="A4869" t="s">
        <v>6253</v>
      </c>
      <c r="B4869" t="s">
        <v>6250</v>
      </c>
      <c r="C4869">
        <v>25</v>
      </c>
      <c r="D4869">
        <v>6</v>
      </c>
      <c r="E4869">
        <v>12</v>
      </c>
      <c r="F4869" s="1">
        <v>41085</v>
      </c>
      <c r="G4869" t="s">
        <v>885</v>
      </c>
      <c r="H4869" t="s">
        <v>67</v>
      </c>
      <c r="I4869" t="s">
        <v>68</v>
      </c>
      <c r="J4869" t="s">
        <v>555</v>
      </c>
      <c r="K4869" t="s">
        <v>25</v>
      </c>
      <c r="L4869" t="s">
        <v>37</v>
      </c>
      <c r="M4869" t="s">
        <v>38</v>
      </c>
      <c r="N4869" t="s">
        <v>56</v>
      </c>
      <c r="O4869" t="s">
        <v>57</v>
      </c>
      <c r="P4869" t="s">
        <v>507</v>
      </c>
      <c r="Q4869">
        <v>0</v>
      </c>
      <c r="R4869">
        <v>2199</v>
      </c>
      <c r="S4869">
        <v>923</v>
      </c>
      <c r="T4869">
        <v>7</v>
      </c>
      <c r="U4869" t="b">
        <v>0</v>
      </c>
    </row>
    <row r="4870" spans="1:21" x14ac:dyDescent="0.25">
      <c r="A4870" t="s">
        <v>6255</v>
      </c>
      <c r="B4870" t="s">
        <v>6250</v>
      </c>
      <c r="C4870">
        <v>25</v>
      </c>
      <c r="D4870">
        <v>6</v>
      </c>
      <c r="E4870">
        <v>12</v>
      </c>
      <c r="F4870" s="1">
        <v>41085</v>
      </c>
      <c r="G4870" t="s">
        <v>1173</v>
      </c>
      <c r="H4870" t="s">
        <v>1976</v>
      </c>
      <c r="I4870" t="s">
        <v>3788</v>
      </c>
      <c r="J4870" t="s">
        <v>4628</v>
      </c>
      <c r="K4870" t="s">
        <v>25</v>
      </c>
      <c r="L4870" t="s">
        <v>37</v>
      </c>
      <c r="M4870" t="s">
        <v>38</v>
      </c>
      <c r="N4870" t="s">
        <v>56</v>
      </c>
      <c r="O4870" t="s">
        <v>185</v>
      </c>
      <c r="P4870" t="s">
        <v>973</v>
      </c>
      <c r="Q4870">
        <v>1</v>
      </c>
      <c r="R4870">
        <v>189</v>
      </c>
      <c r="S4870">
        <v>-11</v>
      </c>
      <c r="T4870">
        <v>3</v>
      </c>
      <c r="U4870" t="b">
        <v>0</v>
      </c>
    </row>
    <row r="4871" spans="1:21" x14ac:dyDescent="0.25">
      <c r="A4871" t="s">
        <v>6256</v>
      </c>
      <c r="B4871" t="s">
        <v>6250</v>
      </c>
      <c r="C4871">
        <v>25</v>
      </c>
      <c r="D4871">
        <v>6</v>
      </c>
      <c r="E4871">
        <v>12</v>
      </c>
      <c r="F4871" s="1">
        <v>41085</v>
      </c>
      <c r="G4871" t="s">
        <v>1218</v>
      </c>
      <c r="H4871" t="s">
        <v>67</v>
      </c>
      <c r="I4871" t="s">
        <v>68</v>
      </c>
      <c r="J4871" t="s">
        <v>255</v>
      </c>
      <c r="K4871" t="s">
        <v>25</v>
      </c>
      <c r="L4871" t="s">
        <v>70</v>
      </c>
      <c r="M4871" t="s">
        <v>38</v>
      </c>
      <c r="N4871" t="s">
        <v>28</v>
      </c>
      <c r="O4871" t="s">
        <v>54</v>
      </c>
      <c r="P4871" t="s">
        <v>181</v>
      </c>
      <c r="Q4871">
        <v>0</v>
      </c>
      <c r="R4871">
        <v>345</v>
      </c>
      <c r="S4871">
        <v>31</v>
      </c>
      <c r="T4871">
        <v>3</v>
      </c>
      <c r="U4871" t="b">
        <v>1</v>
      </c>
    </row>
    <row r="4872" spans="1:21" x14ac:dyDescent="0.25">
      <c r="A4872" t="s">
        <v>6257</v>
      </c>
      <c r="B4872" t="s">
        <v>6250</v>
      </c>
      <c r="C4872">
        <v>25</v>
      </c>
      <c r="D4872">
        <v>6</v>
      </c>
      <c r="E4872">
        <v>12</v>
      </c>
      <c r="F4872" s="1">
        <v>41085</v>
      </c>
      <c r="G4872" t="s">
        <v>923</v>
      </c>
      <c r="H4872" t="s">
        <v>67</v>
      </c>
      <c r="I4872" t="s">
        <v>68</v>
      </c>
      <c r="J4872" t="s">
        <v>6258</v>
      </c>
      <c r="K4872" t="s">
        <v>25</v>
      </c>
      <c r="L4872" t="s">
        <v>37</v>
      </c>
      <c r="M4872" t="s">
        <v>38</v>
      </c>
      <c r="N4872" t="s">
        <v>28</v>
      </c>
      <c r="O4872" t="s">
        <v>39</v>
      </c>
      <c r="P4872" t="s">
        <v>5555</v>
      </c>
      <c r="Q4872">
        <v>0</v>
      </c>
      <c r="R4872">
        <v>39</v>
      </c>
      <c r="S4872">
        <v>16</v>
      </c>
      <c r="T4872">
        <v>5</v>
      </c>
      <c r="U4872" t="b">
        <v>1</v>
      </c>
    </row>
    <row r="4873" spans="1:21" x14ac:dyDescent="0.25">
      <c r="A4873" t="s">
        <v>6259</v>
      </c>
      <c r="B4873" t="s">
        <v>6250</v>
      </c>
      <c r="C4873">
        <v>25</v>
      </c>
      <c r="D4873">
        <v>6</v>
      </c>
      <c r="E4873">
        <v>12</v>
      </c>
      <c r="F4873" s="1">
        <v>41085</v>
      </c>
      <c r="G4873" t="s">
        <v>1956</v>
      </c>
      <c r="H4873" t="s">
        <v>67</v>
      </c>
      <c r="I4873" t="s">
        <v>496</v>
      </c>
      <c r="J4873" t="s">
        <v>497</v>
      </c>
      <c r="K4873" t="s">
        <v>25</v>
      </c>
      <c r="L4873" t="s">
        <v>37</v>
      </c>
      <c r="M4873" t="s">
        <v>98</v>
      </c>
      <c r="N4873" t="s">
        <v>71</v>
      </c>
      <c r="O4873" t="s">
        <v>295</v>
      </c>
      <c r="P4873" t="s">
        <v>3060</v>
      </c>
      <c r="Q4873">
        <v>0</v>
      </c>
      <c r="R4873">
        <v>158</v>
      </c>
      <c r="S4873">
        <v>-54</v>
      </c>
      <c r="T4873">
        <v>5</v>
      </c>
      <c r="U4873" t="b">
        <v>1</v>
      </c>
    </row>
    <row r="4874" spans="1:21" x14ac:dyDescent="0.25">
      <c r="A4874" t="s">
        <v>6260</v>
      </c>
      <c r="B4874" t="s">
        <v>6261</v>
      </c>
      <c r="C4874">
        <v>25</v>
      </c>
      <c r="D4874">
        <v>6</v>
      </c>
      <c r="E4874">
        <v>13</v>
      </c>
      <c r="F4874" s="1">
        <v>41450</v>
      </c>
      <c r="G4874" t="s">
        <v>4593</v>
      </c>
      <c r="H4874" t="s">
        <v>1260</v>
      </c>
      <c r="I4874" t="s">
        <v>1261</v>
      </c>
      <c r="J4874" t="s">
        <v>1262</v>
      </c>
      <c r="K4874" t="s">
        <v>25</v>
      </c>
      <c r="L4874" t="s">
        <v>37</v>
      </c>
      <c r="M4874" t="s">
        <v>268</v>
      </c>
      <c r="N4874" t="s">
        <v>28</v>
      </c>
      <c r="O4874" t="s">
        <v>48</v>
      </c>
      <c r="P4874" t="s">
        <v>191</v>
      </c>
      <c r="Q4874">
        <v>0</v>
      </c>
      <c r="R4874">
        <v>58</v>
      </c>
      <c r="S4874">
        <v>8</v>
      </c>
      <c r="T4874">
        <v>2</v>
      </c>
      <c r="U4874" t="b">
        <v>1</v>
      </c>
    </row>
    <row r="4875" spans="1:21" x14ac:dyDescent="0.25">
      <c r="A4875" t="s">
        <v>6260</v>
      </c>
      <c r="B4875" t="s">
        <v>6261</v>
      </c>
      <c r="C4875">
        <v>25</v>
      </c>
      <c r="D4875">
        <v>6</v>
      </c>
      <c r="E4875">
        <v>13</v>
      </c>
      <c r="F4875" s="1">
        <v>41450</v>
      </c>
      <c r="G4875" t="s">
        <v>4593</v>
      </c>
      <c r="H4875" t="s">
        <v>1260</v>
      </c>
      <c r="I4875" t="s">
        <v>1261</v>
      </c>
      <c r="J4875" t="s">
        <v>1262</v>
      </c>
      <c r="K4875" t="s">
        <v>25</v>
      </c>
      <c r="L4875" t="s">
        <v>37</v>
      </c>
      <c r="M4875" t="s">
        <v>268</v>
      </c>
      <c r="N4875" t="s">
        <v>28</v>
      </c>
      <c r="O4875" t="s">
        <v>29</v>
      </c>
      <c r="P4875" t="s">
        <v>2365</v>
      </c>
      <c r="Q4875">
        <v>0</v>
      </c>
      <c r="R4875">
        <v>33</v>
      </c>
      <c r="S4875">
        <v>1</v>
      </c>
      <c r="T4875">
        <v>2</v>
      </c>
      <c r="U4875" t="b">
        <v>0</v>
      </c>
    </row>
    <row r="4876" spans="1:21" x14ac:dyDescent="0.25">
      <c r="A4876" t="s">
        <v>6262</v>
      </c>
      <c r="B4876" t="s">
        <v>6261</v>
      </c>
      <c r="C4876">
        <v>25</v>
      </c>
      <c r="D4876">
        <v>6</v>
      </c>
      <c r="E4876">
        <v>13</v>
      </c>
      <c r="F4876" s="1">
        <v>41450</v>
      </c>
      <c r="G4876" t="s">
        <v>2351</v>
      </c>
      <c r="H4876" t="s">
        <v>61</v>
      </c>
      <c r="I4876" t="s">
        <v>108</v>
      </c>
      <c r="J4876" t="s">
        <v>2744</v>
      </c>
      <c r="K4876" t="s">
        <v>36</v>
      </c>
      <c r="L4876" t="s">
        <v>70</v>
      </c>
      <c r="M4876" t="s">
        <v>38</v>
      </c>
      <c r="N4876" t="s">
        <v>71</v>
      </c>
      <c r="O4876" t="s">
        <v>295</v>
      </c>
      <c r="P4876" t="s">
        <v>5874</v>
      </c>
      <c r="Q4876">
        <v>0</v>
      </c>
      <c r="R4876">
        <v>439</v>
      </c>
      <c r="S4876">
        <v>140</v>
      </c>
      <c r="T4876">
        <v>4</v>
      </c>
      <c r="U4876" t="b">
        <v>1</v>
      </c>
    </row>
    <row r="4877" spans="1:21" x14ac:dyDescent="0.25">
      <c r="A4877" t="s">
        <v>6262</v>
      </c>
      <c r="B4877" t="s">
        <v>6261</v>
      </c>
      <c r="C4877">
        <v>25</v>
      </c>
      <c r="D4877">
        <v>6</v>
      </c>
      <c r="E4877">
        <v>13</v>
      </c>
      <c r="F4877" s="1">
        <v>41450</v>
      </c>
      <c r="G4877" t="s">
        <v>2351</v>
      </c>
      <c r="H4877" t="s">
        <v>61</v>
      </c>
      <c r="I4877" t="s">
        <v>108</v>
      </c>
      <c r="J4877" t="s">
        <v>2744</v>
      </c>
      <c r="K4877" t="s">
        <v>36</v>
      </c>
      <c r="L4877" t="s">
        <v>70</v>
      </c>
      <c r="M4877" t="s">
        <v>38</v>
      </c>
      <c r="N4877" t="s">
        <v>71</v>
      </c>
      <c r="O4877" t="s">
        <v>295</v>
      </c>
      <c r="P4877" t="s">
        <v>4639</v>
      </c>
      <c r="Q4877">
        <v>0</v>
      </c>
      <c r="R4877">
        <v>146</v>
      </c>
      <c r="S4877">
        <v>7</v>
      </c>
      <c r="T4877">
        <v>3</v>
      </c>
      <c r="U4877" t="b">
        <v>0</v>
      </c>
    </row>
    <row r="4878" spans="1:21" x14ac:dyDescent="0.25">
      <c r="A4878" t="s">
        <v>6262</v>
      </c>
      <c r="B4878" t="s">
        <v>6261</v>
      </c>
      <c r="C4878">
        <v>25</v>
      </c>
      <c r="D4878">
        <v>6</v>
      </c>
      <c r="E4878">
        <v>13</v>
      </c>
      <c r="F4878" s="1">
        <v>41450</v>
      </c>
      <c r="G4878" t="s">
        <v>2351</v>
      </c>
      <c r="H4878" t="s">
        <v>61</v>
      </c>
      <c r="I4878" t="s">
        <v>108</v>
      </c>
      <c r="J4878" t="s">
        <v>2744</v>
      </c>
      <c r="K4878" t="s">
        <v>36</v>
      </c>
      <c r="L4878" t="s">
        <v>70</v>
      </c>
      <c r="M4878" t="s">
        <v>38</v>
      </c>
      <c r="N4878" t="s">
        <v>28</v>
      </c>
      <c r="O4878" t="s">
        <v>39</v>
      </c>
      <c r="P4878" t="s">
        <v>134</v>
      </c>
      <c r="Q4878">
        <v>0</v>
      </c>
      <c r="R4878">
        <v>44</v>
      </c>
      <c r="S4878">
        <v>14</v>
      </c>
      <c r="T4878">
        <v>4</v>
      </c>
      <c r="U4878" t="b">
        <v>1</v>
      </c>
    </row>
    <row r="4879" spans="1:21" x14ac:dyDescent="0.25">
      <c r="A4879" t="s">
        <v>6263</v>
      </c>
      <c r="B4879" t="s">
        <v>6261</v>
      </c>
      <c r="C4879">
        <v>25</v>
      </c>
      <c r="D4879">
        <v>6</v>
      </c>
      <c r="E4879">
        <v>13</v>
      </c>
      <c r="F4879" s="1">
        <v>41450</v>
      </c>
      <c r="G4879" t="s">
        <v>1249</v>
      </c>
      <c r="H4879" t="s">
        <v>44</v>
      </c>
      <c r="I4879" t="s">
        <v>85</v>
      </c>
      <c r="J4879" t="s">
        <v>86</v>
      </c>
      <c r="K4879" t="s">
        <v>47</v>
      </c>
      <c r="L4879" t="s">
        <v>70</v>
      </c>
      <c r="M4879" t="s">
        <v>38</v>
      </c>
      <c r="N4879" t="s">
        <v>28</v>
      </c>
      <c r="O4879" t="s">
        <v>54</v>
      </c>
      <c r="P4879" t="s">
        <v>1513</v>
      </c>
      <c r="Q4879">
        <v>0</v>
      </c>
      <c r="R4879">
        <v>623</v>
      </c>
      <c r="S4879">
        <v>41</v>
      </c>
      <c r="T4879">
        <v>5</v>
      </c>
      <c r="U4879" t="b">
        <v>0</v>
      </c>
    </row>
    <row r="4880" spans="1:21" x14ac:dyDescent="0.25">
      <c r="A4880" t="s">
        <v>6264</v>
      </c>
      <c r="B4880" t="s">
        <v>6265</v>
      </c>
      <c r="C4880">
        <v>25</v>
      </c>
      <c r="D4880">
        <v>6</v>
      </c>
      <c r="E4880">
        <v>14</v>
      </c>
      <c r="F4880" s="1">
        <v>41815</v>
      </c>
      <c r="G4880" t="s">
        <v>4515</v>
      </c>
      <c r="H4880" t="s">
        <v>61</v>
      </c>
      <c r="I4880" t="s">
        <v>1357</v>
      </c>
      <c r="J4880" t="s">
        <v>2929</v>
      </c>
      <c r="K4880" t="s">
        <v>36</v>
      </c>
      <c r="L4880" t="s">
        <v>70</v>
      </c>
      <c r="M4880" t="s">
        <v>27</v>
      </c>
      <c r="N4880" t="s">
        <v>28</v>
      </c>
      <c r="O4880" t="s">
        <v>39</v>
      </c>
      <c r="P4880" t="s">
        <v>1849</v>
      </c>
      <c r="Q4880">
        <v>0</v>
      </c>
      <c r="R4880">
        <v>59</v>
      </c>
      <c r="S4880">
        <v>12</v>
      </c>
      <c r="T4880">
        <v>2</v>
      </c>
      <c r="U4880" t="b">
        <v>0</v>
      </c>
    </row>
    <row r="4881" spans="1:21" x14ac:dyDescent="0.25">
      <c r="A4881" t="s">
        <v>6264</v>
      </c>
      <c r="B4881" t="s">
        <v>6265</v>
      </c>
      <c r="C4881">
        <v>25</v>
      </c>
      <c r="D4881">
        <v>6</v>
      </c>
      <c r="E4881">
        <v>14</v>
      </c>
      <c r="F4881" s="1">
        <v>41815</v>
      </c>
      <c r="G4881" t="s">
        <v>4515</v>
      </c>
      <c r="H4881" t="s">
        <v>61</v>
      </c>
      <c r="I4881" t="s">
        <v>1357</v>
      </c>
      <c r="J4881" t="s">
        <v>2929</v>
      </c>
      <c r="K4881" t="s">
        <v>36</v>
      </c>
      <c r="L4881" t="s">
        <v>70</v>
      </c>
      <c r="M4881" t="s">
        <v>27</v>
      </c>
      <c r="N4881" t="s">
        <v>28</v>
      </c>
      <c r="O4881" t="s">
        <v>54</v>
      </c>
      <c r="P4881" t="s">
        <v>424</v>
      </c>
      <c r="Q4881">
        <v>0</v>
      </c>
      <c r="R4881">
        <v>41</v>
      </c>
      <c r="S4881">
        <v>1</v>
      </c>
      <c r="T4881">
        <v>2</v>
      </c>
      <c r="U4881" t="b">
        <v>1</v>
      </c>
    </row>
    <row r="4882" spans="1:21" x14ac:dyDescent="0.25">
      <c r="A4882" t="s">
        <v>6264</v>
      </c>
      <c r="B4882" t="s">
        <v>6265</v>
      </c>
      <c r="C4882">
        <v>25</v>
      </c>
      <c r="D4882">
        <v>6</v>
      </c>
      <c r="E4882">
        <v>14</v>
      </c>
      <c r="F4882" s="1">
        <v>41815</v>
      </c>
      <c r="G4882" t="s">
        <v>4515</v>
      </c>
      <c r="H4882" t="s">
        <v>61</v>
      </c>
      <c r="I4882" t="s">
        <v>1357</v>
      </c>
      <c r="J4882" t="s">
        <v>2929</v>
      </c>
      <c r="K4882" t="s">
        <v>36</v>
      </c>
      <c r="L4882" t="s">
        <v>70</v>
      </c>
      <c r="M4882" t="s">
        <v>27</v>
      </c>
      <c r="N4882" t="s">
        <v>56</v>
      </c>
      <c r="O4882" t="s">
        <v>185</v>
      </c>
      <c r="P4882" t="s">
        <v>5162</v>
      </c>
      <c r="Q4882">
        <v>0</v>
      </c>
      <c r="R4882">
        <v>371</v>
      </c>
      <c r="S4882">
        <v>74</v>
      </c>
      <c r="T4882">
        <v>3</v>
      </c>
      <c r="U4882" t="b">
        <v>0</v>
      </c>
    </row>
    <row r="4883" spans="1:21" x14ac:dyDescent="0.25">
      <c r="A4883" t="s">
        <v>6266</v>
      </c>
      <c r="B4883" t="s">
        <v>6265</v>
      </c>
      <c r="C4883">
        <v>25</v>
      </c>
      <c r="D4883">
        <v>6</v>
      </c>
      <c r="E4883">
        <v>14</v>
      </c>
      <c r="F4883" s="1">
        <v>41815</v>
      </c>
      <c r="G4883" t="s">
        <v>4774</v>
      </c>
      <c r="H4883" t="s">
        <v>33</v>
      </c>
      <c r="I4883" t="s">
        <v>80</v>
      </c>
      <c r="J4883" t="s">
        <v>80</v>
      </c>
      <c r="K4883" t="s">
        <v>36</v>
      </c>
      <c r="L4883" t="s">
        <v>26</v>
      </c>
      <c r="M4883" t="s">
        <v>27</v>
      </c>
      <c r="N4883" t="s">
        <v>71</v>
      </c>
      <c r="O4883" t="s">
        <v>74</v>
      </c>
      <c r="P4883" t="s">
        <v>4485</v>
      </c>
      <c r="Q4883">
        <v>0</v>
      </c>
      <c r="R4883">
        <v>316</v>
      </c>
      <c r="S4883">
        <v>79</v>
      </c>
      <c r="T4883">
        <v>6</v>
      </c>
      <c r="U4883" t="b">
        <v>1</v>
      </c>
    </row>
    <row r="4884" spans="1:21" x14ac:dyDescent="0.25">
      <c r="A4884" t="s">
        <v>6266</v>
      </c>
      <c r="B4884" t="s">
        <v>6265</v>
      </c>
      <c r="C4884">
        <v>25</v>
      </c>
      <c r="D4884">
        <v>6</v>
      </c>
      <c r="E4884">
        <v>14</v>
      </c>
      <c r="F4884" s="1">
        <v>41815</v>
      </c>
      <c r="G4884" t="s">
        <v>4774</v>
      </c>
      <c r="H4884" t="s">
        <v>33</v>
      </c>
      <c r="I4884" t="s">
        <v>80</v>
      </c>
      <c r="J4884" t="s">
        <v>80</v>
      </c>
      <c r="K4884" t="s">
        <v>36</v>
      </c>
      <c r="L4884" t="s">
        <v>26</v>
      </c>
      <c r="M4884" t="s">
        <v>27</v>
      </c>
      <c r="N4884" t="s">
        <v>71</v>
      </c>
      <c r="O4884" t="s">
        <v>665</v>
      </c>
      <c r="P4884" t="s">
        <v>6267</v>
      </c>
      <c r="Q4884">
        <v>1</v>
      </c>
      <c r="R4884">
        <v>1632</v>
      </c>
      <c r="S4884">
        <v>-505</v>
      </c>
      <c r="T4884">
        <v>6</v>
      </c>
      <c r="U4884" t="b">
        <v>1</v>
      </c>
    </row>
    <row r="4885" spans="1:21" x14ac:dyDescent="0.25">
      <c r="A4885" t="s">
        <v>6268</v>
      </c>
      <c r="B4885" t="s">
        <v>6265</v>
      </c>
      <c r="C4885">
        <v>25</v>
      </c>
      <c r="D4885">
        <v>6</v>
      </c>
      <c r="E4885">
        <v>14</v>
      </c>
      <c r="F4885" s="1">
        <v>41815</v>
      </c>
      <c r="G4885" t="s">
        <v>672</v>
      </c>
      <c r="H4885" t="s">
        <v>120</v>
      </c>
      <c r="I4885" t="s">
        <v>121</v>
      </c>
      <c r="J4885" t="s">
        <v>122</v>
      </c>
      <c r="K4885" t="s">
        <v>47</v>
      </c>
      <c r="L4885" t="s">
        <v>37</v>
      </c>
      <c r="M4885" t="s">
        <v>38</v>
      </c>
      <c r="N4885" t="s">
        <v>71</v>
      </c>
      <c r="O4885" t="s">
        <v>295</v>
      </c>
      <c r="P4885" t="s">
        <v>3508</v>
      </c>
      <c r="Q4885">
        <v>0</v>
      </c>
      <c r="R4885">
        <v>342</v>
      </c>
      <c r="S4885">
        <v>154</v>
      </c>
      <c r="T4885">
        <v>7</v>
      </c>
      <c r="U4885" t="b">
        <v>0</v>
      </c>
    </row>
    <row r="4886" spans="1:21" x14ac:dyDescent="0.25">
      <c r="A4886" t="s">
        <v>6266</v>
      </c>
      <c r="B4886" t="s">
        <v>6265</v>
      </c>
      <c r="C4886">
        <v>25</v>
      </c>
      <c r="D4886">
        <v>6</v>
      </c>
      <c r="E4886">
        <v>14</v>
      </c>
      <c r="F4886" s="1">
        <v>41815</v>
      </c>
      <c r="G4886" t="s">
        <v>4774</v>
      </c>
      <c r="H4886" t="s">
        <v>33</v>
      </c>
      <c r="I4886" t="s">
        <v>80</v>
      </c>
      <c r="J4886" t="s">
        <v>80</v>
      </c>
      <c r="K4886" t="s">
        <v>36</v>
      </c>
      <c r="L4886" t="s">
        <v>26</v>
      </c>
      <c r="M4886" t="s">
        <v>27</v>
      </c>
      <c r="N4886" t="s">
        <v>28</v>
      </c>
      <c r="O4886" t="s">
        <v>111</v>
      </c>
      <c r="P4886" t="s">
        <v>2614</v>
      </c>
      <c r="Q4886">
        <v>0</v>
      </c>
      <c r="R4886">
        <v>133</v>
      </c>
      <c r="S4886">
        <v>0</v>
      </c>
      <c r="T4886">
        <v>3</v>
      </c>
      <c r="U4886" t="b">
        <v>0</v>
      </c>
    </row>
    <row r="4887" spans="1:21" x14ac:dyDescent="0.25">
      <c r="A4887" t="s">
        <v>6269</v>
      </c>
      <c r="B4887" t="s">
        <v>6265</v>
      </c>
      <c r="C4887">
        <v>25</v>
      </c>
      <c r="D4887">
        <v>6</v>
      </c>
      <c r="E4887">
        <v>14</v>
      </c>
      <c r="F4887" s="1">
        <v>41815</v>
      </c>
      <c r="G4887" t="s">
        <v>5313</v>
      </c>
      <c r="H4887" t="s">
        <v>320</v>
      </c>
      <c r="I4887" t="s">
        <v>321</v>
      </c>
      <c r="J4887" t="s">
        <v>321</v>
      </c>
      <c r="K4887" t="s">
        <v>36</v>
      </c>
      <c r="L4887" t="s">
        <v>37</v>
      </c>
      <c r="M4887" t="s">
        <v>27</v>
      </c>
      <c r="N4887" t="s">
        <v>28</v>
      </c>
      <c r="O4887" t="s">
        <v>39</v>
      </c>
      <c r="P4887" t="s">
        <v>615</v>
      </c>
      <c r="Q4887">
        <v>0</v>
      </c>
      <c r="R4887">
        <v>67</v>
      </c>
      <c r="S4887">
        <v>19</v>
      </c>
      <c r="T4887">
        <v>4</v>
      </c>
      <c r="U4887" t="b">
        <v>0</v>
      </c>
    </row>
    <row r="4888" spans="1:21" x14ac:dyDescent="0.25">
      <c r="A4888" t="s">
        <v>6270</v>
      </c>
      <c r="B4888" t="s">
        <v>6265</v>
      </c>
      <c r="C4888">
        <v>25</v>
      </c>
      <c r="D4888">
        <v>6</v>
      </c>
      <c r="E4888">
        <v>14</v>
      </c>
      <c r="F4888" s="1">
        <v>41815</v>
      </c>
      <c r="G4888" t="s">
        <v>792</v>
      </c>
      <c r="H4888" t="s">
        <v>215</v>
      </c>
      <c r="I4888" t="s">
        <v>858</v>
      </c>
      <c r="J4888" t="s">
        <v>859</v>
      </c>
      <c r="K4888" t="s">
        <v>36</v>
      </c>
      <c r="L4888" t="s">
        <v>37</v>
      </c>
      <c r="M4888" t="s">
        <v>38</v>
      </c>
      <c r="N4888" t="s">
        <v>56</v>
      </c>
      <c r="O4888" t="s">
        <v>104</v>
      </c>
      <c r="P4888" t="s">
        <v>1962</v>
      </c>
      <c r="Q4888">
        <v>0</v>
      </c>
      <c r="R4888">
        <v>1335</v>
      </c>
      <c r="S4888">
        <v>374</v>
      </c>
      <c r="T4888">
        <v>8</v>
      </c>
      <c r="U4888" t="b">
        <v>0</v>
      </c>
    </row>
    <row r="4889" spans="1:21" x14ac:dyDescent="0.25">
      <c r="A4889" t="s">
        <v>6271</v>
      </c>
      <c r="B4889" t="s">
        <v>6265</v>
      </c>
      <c r="C4889">
        <v>25</v>
      </c>
      <c r="D4889">
        <v>6</v>
      </c>
      <c r="E4889">
        <v>14</v>
      </c>
      <c r="F4889" s="1">
        <v>41815</v>
      </c>
      <c r="G4889" t="s">
        <v>2903</v>
      </c>
      <c r="H4889" t="s">
        <v>61</v>
      </c>
      <c r="I4889" t="s">
        <v>62</v>
      </c>
      <c r="J4889" t="s">
        <v>259</v>
      </c>
      <c r="K4889" t="s">
        <v>36</v>
      </c>
      <c r="L4889" t="s">
        <v>70</v>
      </c>
      <c r="M4889" t="s">
        <v>38</v>
      </c>
      <c r="N4889" t="s">
        <v>28</v>
      </c>
      <c r="O4889" t="s">
        <v>48</v>
      </c>
      <c r="P4889" t="s">
        <v>49</v>
      </c>
      <c r="Q4889">
        <v>1</v>
      </c>
      <c r="R4889">
        <v>44</v>
      </c>
      <c r="S4889">
        <v>-34</v>
      </c>
      <c r="T4889">
        <v>3</v>
      </c>
      <c r="U4889" t="b">
        <v>0</v>
      </c>
    </row>
    <row r="4890" spans="1:21" x14ac:dyDescent="0.25">
      <c r="A4890" t="s">
        <v>6271</v>
      </c>
      <c r="B4890" t="s">
        <v>6265</v>
      </c>
      <c r="C4890">
        <v>25</v>
      </c>
      <c r="D4890">
        <v>6</v>
      </c>
      <c r="E4890">
        <v>14</v>
      </c>
      <c r="F4890" s="1">
        <v>41815</v>
      </c>
      <c r="G4890" t="s">
        <v>2903</v>
      </c>
      <c r="H4890" t="s">
        <v>61</v>
      </c>
      <c r="I4890" t="s">
        <v>62</v>
      </c>
      <c r="J4890" t="s">
        <v>259</v>
      </c>
      <c r="K4890" t="s">
        <v>36</v>
      </c>
      <c r="L4890" t="s">
        <v>70</v>
      </c>
      <c r="M4890" t="s">
        <v>38</v>
      </c>
      <c r="N4890" t="s">
        <v>28</v>
      </c>
      <c r="O4890" t="s">
        <v>227</v>
      </c>
      <c r="P4890" t="s">
        <v>1544</v>
      </c>
      <c r="Q4890">
        <v>1</v>
      </c>
      <c r="R4890">
        <v>17</v>
      </c>
      <c r="S4890">
        <v>-11</v>
      </c>
      <c r="T4890">
        <v>3</v>
      </c>
      <c r="U4890" t="b">
        <v>0</v>
      </c>
    </row>
    <row r="4891" spans="1:21" x14ac:dyDescent="0.25">
      <c r="A4891" t="s">
        <v>6271</v>
      </c>
      <c r="B4891" t="s">
        <v>6265</v>
      </c>
      <c r="C4891">
        <v>25</v>
      </c>
      <c r="D4891">
        <v>6</v>
      </c>
      <c r="E4891">
        <v>14</v>
      </c>
      <c r="F4891" s="1">
        <v>41815</v>
      </c>
      <c r="G4891" t="s">
        <v>2903</v>
      </c>
      <c r="H4891" t="s">
        <v>61</v>
      </c>
      <c r="I4891" t="s">
        <v>62</v>
      </c>
      <c r="J4891" t="s">
        <v>259</v>
      </c>
      <c r="K4891" t="s">
        <v>36</v>
      </c>
      <c r="L4891" t="s">
        <v>70</v>
      </c>
      <c r="M4891" t="s">
        <v>38</v>
      </c>
      <c r="N4891" t="s">
        <v>28</v>
      </c>
      <c r="O4891" t="s">
        <v>54</v>
      </c>
      <c r="P4891" t="s">
        <v>1396</v>
      </c>
      <c r="Q4891">
        <v>1</v>
      </c>
      <c r="R4891">
        <v>556</v>
      </c>
      <c r="S4891">
        <v>-209</v>
      </c>
      <c r="T4891">
        <v>7</v>
      </c>
      <c r="U4891" t="b">
        <v>1</v>
      </c>
    </row>
    <row r="4892" spans="1:21" x14ac:dyDescent="0.25">
      <c r="A4892" t="s">
        <v>6271</v>
      </c>
      <c r="B4892" t="s">
        <v>6265</v>
      </c>
      <c r="C4892">
        <v>25</v>
      </c>
      <c r="D4892">
        <v>6</v>
      </c>
      <c r="E4892">
        <v>14</v>
      </c>
      <c r="F4892" s="1">
        <v>41815</v>
      </c>
      <c r="G4892" t="s">
        <v>2903</v>
      </c>
      <c r="H4892" t="s">
        <v>61</v>
      </c>
      <c r="I4892" t="s">
        <v>62</v>
      </c>
      <c r="J4892" t="s">
        <v>259</v>
      </c>
      <c r="K4892" t="s">
        <v>36</v>
      </c>
      <c r="L4892" t="s">
        <v>70</v>
      </c>
      <c r="M4892" t="s">
        <v>38</v>
      </c>
      <c r="N4892" t="s">
        <v>28</v>
      </c>
      <c r="O4892" t="s">
        <v>183</v>
      </c>
      <c r="P4892" t="s">
        <v>4203</v>
      </c>
      <c r="Q4892">
        <v>1</v>
      </c>
      <c r="R4892">
        <v>40</v>
      </c>
      <c r="S4892">
        <v>-12</v>
      </c>
      <c r="T4892">
        <v>3</v>
      </c>
      <c r="U4892" t="b">
        <v>0</v>
      </c>
    </row>
    <row r="4893" spans="1:21" x14ac:dyDescent="0.25">
      <c r="A4893" t="s">
        <v>6271</v>
      </c>
      <c r="B4893" t="s">
        <v>6265</v>
      </c>
      <c r="C4893">
        <v>25</v>
      </c>
      <c r="D4893">
        <v>6</v>
      </c>
      <c r="E4893">
        <v>14</v>
      </c>
      <c r="F4893" s="1">
        <v>41815</v>
      </c>
      <c r="G4893" t="s">
        <v>2903</v>
      </c>
      <c r="H4893" t="s">
        <v>61</v>
      </c>
      <c r="I4893" t="s">
        <v>62</v>
      </c>
      <c r="J4893" t="s">
        <v>259</v>
      </c>
      <c r="K4893" t="s">
        <v>36</v>
      </c>
      <c r="L4893" t="s">
        <v>70</v>
      </c>
      <c r="M4893" t="s">
        <v>38</v>
      </c>
      <c r="N4893" t="s">
        <v>56</v>
      </c>
      <c r="O4893" t="s">
        <v>81</v>
      </c>
      <c r="P4893" t="s">
        <v>138</v>
      </c>
      <c r="Q4893">
        <v>1</v>
      </c>
      <c r="R4893">
        <v>229</v>
      </c>
      <c r="S4893">
        <v>-41</v>
      </c>
      <c r="T4893">
        <v>8</v>
      </c>
      <c r="U4893" t="b">
        <v>1</v>
      </c>
    </row>
    <row r="4894" spans="1:21" x14ac:dyDescent="0.25">
      <c r="A4894" t="s">
        <v>6272</v>
      </c>
      <c r="B4894" t="s">
        <v>6273</v>
      </c>
      <c r="C4894">
        <v>26</v>
      </c>
      <c r="D4894">
        <v>6</v>
      </c>
      <c r="E4894">
        <v>12</v>
      </c>
      <c r="F4894" s="1">
        <v>41086</v>
      </c>
      <c r="G4894" t="s">
        <v>1108</v>
      </c>
      <c r="H4894" t="s">
        <v>61</v>
      </c>
      <c r="I4894" t="s">
        <v>108</v>
      </c>
      <c r="J4894" t="s">
        <v>6274</v>
      </c>
      <c r="K4894" t="s">
        <v>36</v>
      </c>
      <c r="L4894" t="s">
        <v>37</v>
      </c>
      <c r="M4894" t="s">
        <v>268</v>
      </c>
      <c r="N4894" t="s">
        <v>28</v>
      </c>
      <c r="O4894" t="s">
        <v>48</v>
      </c>
      <c r="P4894" t="s">
        <v>830</v>
      </c>
      <c r="Q4894">
        <v>0</v>
      </c>
      <c r="R4894">
        <v>22</v>
      </c>
      <c r="S4894">
        <v>0</v>
      </c>
      <c r="T4894">
        <v>1</v>
      </c>
      <c r="U4894" t="b">
        <v>1</v>
      </c>
    </row>
    <row r="4895" spans="1:21" x14ac:dyDescent="0.25">
      <c r="A4895" t="s">
        <v>6272</v>
      </c>
      <c r="B4895" t="s">
        <v>6273</v>
      </c>
      <c r="C4895">
        <v>26</v>
      </c>
      <c r="D4895">
        <v>6</v>
      </c>
      <c r="E4895">
        <v>12</v>
      </c>
      <c r="F4895" s="1">
        <v>41086</v>
      </c>
      <c r="G4895" t="s">
        <v>1108</v>
      </c>
      <c r="H4895" t="s">
        <v>61</v>
      </c>
      <c r="I4895" t="s">
        <v>108</v>
      </c>
      <c r="J4895" t="s">
        <v>6274</v>
      </c>
      <c r="K4895" t="s">
        <v>36</v>
      </c>
      <c r="L4895" t="s">
        <v>37</v>
      </c>
      <c r="M4895" t="s">
        <v>268</v>
      </c>
      <c r="N4895" t="s">
        <v>28</v>
      </c>
      <c r="O4895" t="s">
        <v>227</v>
      </c>
      <c r="P4895" t="s">
        <v>2301</v>
      </c>
      <c r="Q4895">
        <v>0</v>
      </c>
      <c r="R4895">
        <v>27</v>
      </c>
      <c r="S4895">
        <v>4</v>
      </c>
      <c r="T4895">
        <v>3</v>
      </c>
      <c r="U4895" t="b">
        <v>0</v>
      </c>
    </row>
    <row r="4896" spans="1:21" x14ac:dyDescent="0.25">
      <c r="A4896" t="s">
        <v>6275</v>
      </c>
      <c r="B4896" t="s">
        <v>6273</v>
      </c>
      <c r="C4896">
        <v>26</v>
      </c>
      <c r="D4896">
        <v>6</v>
      </c>
      <c r="E4896">
        <v>12</v>
      </c>
      <c r="F4896" s="1">
        <v>41086</v>
      </c>
      <c r="G4896" t="s">
        <v>1011</v>
      </c>
      <c r="H4896" t="s">
        <v>33</v>
      </c>
      <c r="I4896" t="s">
        <v>34</v>
      </c>
      <c r="J4896" t="s">
        <v>6276</v>
      </c>
      <c r="K4896" t="s">
        <v>36</v>
      </c>
      <c r="L4896" t="s">
        <v>37</v>
      </c>
      <c r="M4896" t="s">
        <v>268</v>
      </c>
      <c r="N4896" t="s">
        <v>28</v>
      </c>
      <c r="O4896" t="s">
        <v>54</v>
      </c>
      <c r="P4896" t="s">
        <v>1713</v>
      </c>
      <c r="Q4896">
        <v>0</v>
      </c>
      <c r="R4896">
        <v>18</v>
      </c>
      <c r="S4896">
        <v>1</v>
      </c>
      <c r="T4896">
        <v>2</v>
      </c>
      <c r="U4896" t="b">
        <v>1</v>
      </c>
    </row>
    <row r="4897" spans="1:21" x14ac:dyDescent="0.25">
      <c r="A4897" t="s">
        <v>6275</v>
      </c>
      <c r="B4897" t="s">
        <v>6273</v>
      </c>
      <c r="C4897">
        <v>26</v>
      </c>
      <c r="D4897">
        <v>6</v>
      </c>
      <c r="E4897">
        <v>12</v>
      </c>
      <c r="F4897" s="1">
        <v>41086</v>
      </c>
      <c r="G4897" t="s">
        <v>1011</v>
      </c>
      <c r="H4897" t="s">
        <v>33</v>
      </c>
      <c r="I4897" t="s">
        <v>34</v>
      </c>
      <c r="J4897" t="s">
        <v>6276</v>
      </c>
      <c r="K4897" t="s">
        <v>36</v>
      </c>
      <c r="L4897" t="s">
        <v>37</v>
      </c>
      <c r="M4897" t="s">
        <v>268</v>
      </c>
      <c r="N4897" t="s">
        <v>56</v>
      </c>
      <c r="O4897" t="s">
        <v>104</v>
      </c>
      <c r="P4897" t="s">
        <v>117</v>
      </c>
      <c r="Q4897">
        <v>0</v>
      </c>
      <c r="R4897">
        <v>125</v>
      </c>
      <c r="S4897">
        <v>54</v>
      </c>
      <c r="T4897">
        <v>1</v>
      </c>
      <c r="U4897" t="b">
        <v>0</v>
      </c>
    </row>
    <row r="4898" spans="1:21" x14ac:dyDescent="0.25">
      <c r="A4898" t="s">
        <v>6277</v>
      </c>
      <c r="B4898" t="s">
        <v>6273</v>
      </c>
      <c r="C4898">
        <v>26</v>
      </c>
      <c r="D4898">
        <v>6</v>
      </c>
      <c r="E4898">
        <v>12</v>
      </c>
      <c r="F4898" s="1">
        <v>41086</v>
      </c>
      <c r="G4898" t="s">
        <v>3012</v>
      </c>
      <c r="H4898" t="s">
        <v>33</v>
      </c>
      <c r="I4898" t="s">
        <v>389</v>
      </c>
      <c r="J4898" t="s">
        <v>389</v>
      </c>
      <c r="K4898" t="s">
        <v>36</v>
      </c>
      <c r="L4898" t="s">
        <v>70</v>
      </c>
      <c r="M4898" t="s">
        <v>27</v>
      </c>
      <c r="N4898" t="s">
        <v>71</v>
      </c>
      <c r="O4898" t="s">
        <v>74</v>
      </c>
      <c r="P4898" t="s">
        <v>4102</v>
      </c>
      <c r="Q4898">
        <v>0</v>
      </c>
      <c r="R4898">
        <v>150</v>
      </c>
      <c r="S4898">
        <v>7</v>
      </c>
      <c r="T4898">
        <v>3</v>
      </c>
      <c r="U4898" t="b">
        <v>0</v>
      </c>
    </row>
    <row r="4899" spans="1:21" x14ac:dyDescent="0.25">
      <c r="A4899" t="s">
        <v>6277</v>
      </c>
      <c r="B4899" t="s">
        <v>6273</v>
      </c>
      <c r="C4899">
        <v>26</v>
      </c>
      <c r="D4899">
        <v>6</v>
      </c>
      <c r="E4899">
        <v>12</v>
      </c>
      <c r="F4899" s="1">
        <v>41086</v>
      </c>
      <c r="G4899" t="s">
        <v>3012</v>
      </c>
      <c r="H4899" t="s">
        <v>33</v>
      </c>
      <c r="I4899" t="s">
        <v>389</v>
      </c>
      <c r="J4899" t="s">
        <v>389</v>
      </c>
      <c r="K4899" t="s">
        <v>36</v>
      </c>
      <c r="L4899" t="s">
        <v>70</v>
      </c>
      <c r="M4899" t="s">
        <v>27</v>
      </c>
      <c r="N4899" t="s">
        <v>56</v>
      </c>
      <c r="O4899" t="s">
        <v>57</v>
      </c>
      <c r="P4899" t="s">
        <v>5707</v>
      </c>
      <c r="Q4899">
        <v>0</v>
      </c>
      <c r="R4899">
        <v>623</v>
      </c>
      <c r="S4899">
        <v>81</v>
      </c>
      <c r="T4899">
        <v>2</v>
      </c>
      <c r="U4899" t="b">
        <v>1</v>
      </c>
    </row>
    <row r="4900" spans="1:21" x14ac:dyDescent="0.25">
      <c r="A4900" t="s">
        <v>6278</v>
      </c>
      <c r="B4900" t="s">
        <v>6279</v>
      </c>
      <c r="C4900">
        <v>26</v>
      </c>
      <c r="D4900">
        <v>6</v>
      </c>
      <c r="E4900">
        <v>13</v>
      </c>
      <c r="F4900" s="1">
        <v>41451</v>
      </c>
      <c r="G4900" t="s">
        <v>1328</v>
      </c>
      <c r="H4900" t="s">
        <v>67</v>
      </c>
      <c r="I4900" t="s">
        <v>68</v>
      </c>
      <c r="J4900" t="s">
        <v>4101</v>
      </c>
      <c r="K4900" t="s">
        <v>25</v>
      </c>
      <c r="L4900" t="s">
        <v>37</v>
      </c>
      <c r="M4900" t="s">
        <v>268</v>
      </c>
      <c r="N4900" t="s">
        <v>71</v>
      </c>
      <c r="O4900" t="s">
        <v>295</v>
      </c>
      <c r="P4900" t="s">
        <v>2379</v>
      </c>
      <c r="Q4900">
        <v>0</v>
      </c>
      <c r="R4900">
        <v>99</v>
      </c>
      <c r="S4900">
        <v>8</v>
      </c>
      <c r="T4900">
        <v>3</v>
      </c>
      <c r="U4900" t="b">
        <v>1</v>
      </c>
    </row>
    <row r="4901" spans="1:21" x14ac:dyDescent="0.25">
      <c r="A4901" t="s">
        <v>6278</v>
      </c>
      <c r="B4901" t="s">
        <v>6279</v>
      </c>
      <c r="C4901">
        <v>26</v>
      </c>
      <c r="D4901">
        <v>6</v>
      </c>
      <c r="E4901">
        <v>13</v>
      </c>
      <c r="F4901" s="1">
        <v>41451</v>
      </c>
      <c r="G4901" t="s">
        <v>1328</v>
      </c>
      <c r="H4901" t="s">
        <v>67</v>
      </c>
      <c r="I4901" t="s">
        <v>68</v>
      </c>
      <c r="J4901" t="s">
        <v>4101</v>
      </c>
      <c r="K4901" t="s">
        <v>25</v>
      </c>
      <c r="L4901" t="s">
        <v>37</v>
      </c>
      <c r="M4901" t="s">
        <v>268</v>
      </c>
      <c r="N4901" t="s">
        <v>28</v>
      </c>
      <c r="O4901" t="s">
        <v>90</v>
      </c>
      <c r="P4901" t="s">
        <v>6280</v>
      </c>
      <c r="Q4901">
        <v>0</v>
      </c>
      <c r="R4901">
        <v>278</v>
      </c>
      <c r="S4901">
        <v>14</v>
      </c>
      <c r="T4901">
        <v>1</v>
      </c>
      <c r="U4901" t="b">
        <v>0</v>
      </c>
    </row>
    <row r="4902" spans="1:21" x14ac:dyDescent="0.25">
      <c r="A4902" t="s">
        <v>6281</v>
      </c>
      <c r="B4902" t="s">
        <v>6279</v>
      </c>
      <c r="C4902">
        <v>26</v>
      </c>
      <c r="D4902">
        <v>6</v>
      </c>
      <c r="E4902">
        <v>13</v>
      </c>
      <c r="F4902" s="1">
        <v>41451</v>
      </c>
      <c r="G4902" t="s">
        <v>1727</v>
      </c>
      <c r="H4902" t="s">
        <v>33</v>
      </c>
      <c r="I4902" t="s">
        <v>234</v>
      </c>
      <c r="J4902" t="s">
        <v>354</v>
      </c>
      <c r="K4902" t="s">
        <v>36</v>
      </c>
      <c r="L4902" t="s">
        <v>70</v>
      </c>
      <c r="M4902" t="s">
        <v>27</v>
      </c>
      <c r="N4902" t="s">
        <v>71</v>
      </c>
      <c r="O4902" t="s">
        <v>295</v>
      </c>
      <c r="P4902" t="s">
        <v>3729</v>
      </c>
      <c r="Q4902">
        <v>0</v>
      </c>
      <c r="R4902">
        <v>98</v>
      </c>
      <c r="S4902">
        <v>13</v>
      </c>
      <c r="T4902">
        <v>2</v>
      </c>
      <c r="U4902" t="b">
        <v>0</v>
      </c>
    </row>
    <row r="4903" spans="1:21" x14ac:dyDescent="0.25">
      <c r="A4903" t="s">
        <v>6281</v>
      </c>
      <c r="B4903" t="s">
        <v>6279</v>
      </c>
      <c r="C4903">
        <v>26</v>
      </c>
      <c r="D4903">
        <v>6</v>
      </c>
      <c r="E4903">
        <v>13</v>
      </c>
      <c r="F4903" s="1">
        <v>41451</v>
      </c>
      <c r="G4903" t="s">
        <v>1727</v>
      </c>
      <c r="H4903" t="s">
        <v>33</v>
      </c>
      <c r="I4903" t="s">
        <v>234</v>
      </c>
      <c r="J4903" t="s">
        <v>354</v>
      </c>
      <c r="K4903" t="s">
        <v>36</v>
      </c>
      <c r="L4903" t="s">
        <v>70</v>
      </c>
      <c r="M4903" t="s">
        <v>27</v>
      </c>
      <c r="N4903" t="s">
        <v>71</v>
      </c>
      <c r="O4903" t="s">
        <v>295</v>
      </c>
      <c r="P4903" t="s">
        <v>4119</v>
      </c>
      <c r="Q4903">
        <v>0</v>
      </c>
      <c r="R4903">
        <v>67</v>
      </c>
      <c r="S4903">
        <v>30</v>
      </c>
      <c r="T4903">
        <v>3</v>
      </c>
      <c r="U4903" t="b">
        <v>0</v>
      </c>
    </row>
    <row r="4904" spans="1:21" x14ac:dyDescent="0.25">
      <c r="A4904" t="s">
        <v>6282</v>
      </c>
      <c r="B4904" t="s">
        <v>6279</v>
      </c>
      <c r="C4904">
        <v>26</v>
      </c>
      <c r="D4904">
        <v>6</v>
      </c>
      <c r="E4904">
        <v>13</v>
      </c>
      <c r="F4904" s="1">
        <v>41451</v>
      </c>
      <c r="G4904" t="s">
        <v>376</v>
      </c>
      <c r="H4904" t="s">
        <v>44</v>
      </c>
      <c r="I4904" t="s">
        <v>434</v>
      </c>
      <c r="J4904" t="s">
        <v>2088</v>
      </c>
      <c r="K4904" t="s">
        <v>47</v>
      </c>
      <c r="L4904" t="s">
        <v>37</v>
      </c>
      <c r="M4904" t="s">
        <v>38</v>
      </c>
      <c r="N4904" t="s">
        <v>71</v>
      </c>
      <c r="O4904" t="s">
        <v>72</v>
      </c>
      <c r="P4904" t="s">
        <v>5534</v>
      </c>
      <c r="Q4904">
        <v>0</v>
      </c>
      <c r="R4904">
        <v>492</v>
      </c>
      <c r="S4904">
        <v>5</v>
      </c>
      <c r="T4904">
        <v>4</v>
      </c>
      <c r="U4904" t="b">
        <v>1</v>
      </c>
    </row>
    <row r="4905" spans="1:21" x14ac:dyDescent="0.25">
      <c r="A4905" t="s">
        <v>6282</v>
      </c>
      <c r="B4905" t="s">
        <v>6279</v>
      </c>
      <c r="C4905">
        <v>26</v>
      </c>
      <c r="D4905">
        <v>6</v>
      </c>
      <c r="E4905">
        <v>13</v>
      </c>
      <c r="F4905" s="1">
        <v>41451</v>
      </c>
      <c r="G4905" t="s">
        <v>376</v>
      </c>
      <c r="H4905" t="s">
        <v>44</v>
      </c>
      <c r="I4905" t="s">
        <v>434</v>
      </c>
      <c r="J4905" t="s">
        <v>2088</v>
      </c>
      <c r="K4905" t="s">
        <v>47</v>
      </c>
      <c r="L4905" t="s">
        <v>37</v>
      </c>
      <c r="M4905" t="s">
        <v>38</v>
      </c>
      <c r="N4905" t="s">
        <v>71</v>
      </c>
      <c r="O4905" t="s">
        <v>665</v>
      </c>
      <c r="P4905" t="s">
        <v>6267</v>
      </c>
      <c r="Q4905">
        <v>1</v>
      </c>
      <c r="R4905">
        <v>989</v>
      </c>
      <c r="S4905">
        <v>-435</v>
      </c>
      <c r="T4905">
        <v>4</v>
      </c>
      <c r="U4905" t="b">
        <v>0</v>
      </c>
    </row>
    <row r="4906" spans="1:21" x14ac:dyDescent="0.25">
      <c r="A4906" t="s">
        <v>6281</v>
      </c>
      <c r="B4906" t="s">
        <v>6279</v>
      </c>
      <c r="C4906">
        <v>26</v>
      </c>
      <c r="D4906">
        <v>6</v>
      </c>
      <c r="E4906">
        <v>13</v>
      </c>
      <c r="F4906" s="1">
        <v>41451</v>
      </c>
      <c r="G4906" t="s">
        <v>1727</v>
      </c>
      <c r="H4906" t="s">
        <v>33</v>
      </c>
      <c r="I4906" t="s">
        <v>234</v>
      </c>
      <c r="J4906" t="s">
        <v>354</v>
      </c>
      <c r="K4906" t="s">
        <v>36</v>
      </c>
      <c r="L4906" t="s">
        <v>70</v>
      </c>
      <c r="M4906" t="s">
        <v>27</v>
      </c>
      <c r="N4906" t="s">
        <v>28</v>
      </c>
      <c r="O4906" t="s">
        <v>151</v>
      </c>
      <c r="P4906" t="s">
        <v>4331</v>
      </c>
      <c r="Q4906">
        <v>0</v>
      </c>
      <c r="R4906">
        <v>41</v>
      </c>
      <c r="S4906">
        <v>16</v>
      </c>
      <c r="T4906">
        <v>3</v>
      </c>
      <c r="U4906" t="b">
        <v>0</v>
      </c>
    </row>
    <row r="4907" spans="1:21" x14ac:dyDescent="0.25">
      <c r="A4907" t="s">
        <v>6283</v>
      </c>
      <c r="B4907" t="s">
        <v>6279</v>
      </c>
      <c r="C4907">
        <v>26</v>
      </c>
      <c r="D4907">
        <v>6</v>
      </c>
      <c r="E4907">
        <v>13</v>
      </c>
      <c r="F4907" s="1">
        <v>41451</v>
      </c>
      <c r="G4907" t="s">
        <v>3530</v>
      </c>
      <c r="H4907" t="s">
        <v>44</v>
      </c>
      <c r="I4907" t="s">
        <v>849</v>
      </c>
      <c r="J4907" t="s">
        <v>4700</v>
      </c>
      <c r="K4907" t="s">
        <v>47</v>
      </c>
      <c r="L4907" t="s">
        <v>37</v>
      </c>
      <c r="M4907" t="s">
        <v>27</v>
      </c>
      <c r="N4907" t="s">
        <v>28</v>
      </c>
      <c r="O4907" t="s">
        <v>48</v>
      </c>
      <c r="P4907" t="s">
        <v>49</v>
      </c>
      <c r="Q4907">
        <v>0</v>
      </c>
      <c r="R4907">
        <v>29</v>
      </c>
      <c r="S4907">
        <v>3</v>
      </c>
      <c r="T4907">
        <v>1</v>
      </c>
      <c r="U4907" t="b">
        <v>0</v>
      </c>
    </row>
    <row r="4908" spans="1:21" x14ac:dyDescent="0.25">
      <c r="A4908" t="s">
        <v>6282</v>
      </c>
      <c r="B4908" t="s">
        <v>6279</v>
      </c>
      <c r="C4908">
        <v>26</v>
      </c>
      <c r="D4908">
        <v>6</v>
      </c>
      <c r="E4908">
        <v>13</v>
      </c>
      <c r="F4908" s="1">
        <v>41451</v>
      </c>
      <c r="G4908" t="s">
        <v>376</v>
      </c>
      <c r="H4908" t="s">
        <v>44</v>
      </c>
      <c r="I4908" t="s">
        <v>434</v>
      </c>
      <c r="J4908" t="s">
        <v>2088</v>
      </c>
      <c r="K4908" t="s">
        <v>47</v>
      </c>
      <c r="L4908" t="s">
        <v>37</v>
      </c>
      <c r="M4908" t="s">
        <v>38</v>
      </c>
      <c r="N4908" t="s">
        <v>28</v>
      </c>
      <c r="O4908" t="s">
        <v>39</v>
      </c>
      <c r="P4908" t="s">
        <v>3595</v>
      </c>
      <c r="Q4908">
        <v>0</v>
      </c>
      <c r="R4908">
        <v>158</v>
      </c>
      <c r="S4908">
        <v>38</v>
      </c>
      <c r="T4908">
        <v>3</v>
      </c>
      <c r="U4908" t="b">
        <v>1</v>
      </c>
    </row>
    <row r="4909" spans="1:21" x14ac:dyDescent="0.25">
      <c r="A4909" t="s">
        <v>6282</v>
      </c>
      <c r="B4909" t="s">
        <v>6279</v>
      </c>
      <c r="C4909">
        <v>26</v>
      </c>
      <c r="D4909">
        <v>6</v>
      </c>
      <c r="E4909">
        <v>13</v>
      </c>
      <c r="F4909" s="1">
        <v>41451</v>
      </c>
      <c r="G4909" t="s">
        <v>376</v>
      </c>
      <c r="H4909" t="s">
        <v>44</v>
      </c>
      <c r="I4909" t="s">
        <v>434</v>
      </c>
      <c r="J4909" t="s">
        <v>2088</v>
      </c>
      <c r="K4909" t="s">
        <v>47</v>
      </c>
      <c r="L4909" t="s">
        <v>37</v>
      </c>
      <c r="M4909" t="s">
        <v>38</v>
      </c>
      <c r="N4909" t="s">
        <v>28</v>
      </c>
      <c r="O4909" t="s">
        <v>39</v>
      </c>
      <c r="P4909" t="s">
        <v>864</v>
      </c>
      <c r="Q4909">
        <v>0</v>
      </c>
      <c r="R4909">
        <v>19</v>
      </c>
      <c r="S4909">
        <v>1</v>
      </c>
      <c r="T4909">
        <v>3</v>
      </c>
      <c r="U4909" t="b">
        <v>0</v>
      </c>
    </row>
    <row r="4910" spans="1:21" x14ac:dyDescent="0.25">
      <c r="A4910" t="s">
        <v>6282</v>
      </c>
      <c r="B4910" t="s">
        <v>6279</v>
      </c>
      <c r="C4910">
        <v>26</v>
      </c>
      <c r="D4910">
        <v>6</v>
      </c>
      <c r="E4910">
        <v>13</v>
      </c>
      <c r="F4910" s="1">
        <v>41451</v>
      </c>
      <c r="G4910" t="s">
        <v>376</v>
      </c>
      <c r="H4910" t="s">
        <v>44</v>
      </c>
      <c r="I4910" t="s">
        <v>434</v>
      </c>
      <c r="J4910" t="s">
        <v>2088</v>
      </c>
      <c r="K4910" t="s">
        <v>47</v>
      </c>
      <c r="L4910" t="s">
        <v>37</v>
      </c>
      <c r="M4910" t="s">
        <v>38</v>
      </c>
      <c r="N4910" t="s">
        <v>28</v>
      </c>
      <c r="O4910" t="s">
        <v>39</v>
      </c>
      <c r="P4910" t="s">
        <v>956</v>
      </c>
      <c r="Q4910">
        <v>0</v>
      </c>
      <c r="R4910">
        <v>85</v>
      </c>
      <c r="S4910">
        <v>18</v>
      </c>
      <c r="T4910">
        <v>3</v>
      </c>
      <c r="U4910" t="b">
        <v>1</v>
      </c>
    </row>
    <row r="4911" spans="1:21" x14ac:dyDescent="0.25">
      <c r="A4911" t="s">
        <v>6282</v>
      </c>
      <c r="B4911" t="s">
        <v>6279</v>
      </c>
      <c r="C4911">
        <v>26</v>
      </c>
      <c r="D4911">
        <v>6</v>
      </c>
      <c r="E4911">
        <v>13</v>
      </c>
      <c r="F4911" s="1">
        <v>41451</v>
      </c>
      <c r="G4911" t="s">
        <v>376</v>
      </c>
      <c r="H4911" t="s">
        <v>44</v>
      </c>
      <c r="I4911" t="s">
        <v>434</v>
      </c>
      <c r="J4911" t="s">
        <v>2088</v>
      </c>
      <c r="K4911" t="s">
        <v>47</v>
      </c>
      <c r="L4911" t="s">
        <v>37</v>
      </c>
      <c r="M4911" t="s">
        <v>38</v>
      </c>
      <c r="N4911" t="s">
        <v>28</v>
      </c>
      <c r="O4911" t="s">
        <v>39</v>
      </c>
      <c r="P4911" t="s">
        <v>921</v>
      </c>
      <c r="Q4911">
        <v>0</v>
      </c>
      <c r="R4911">
        <v>14</v>
      </c>
      <c r="S4911">
        <v>5</v>
      </c>
      <c r="T4911">
        <v>1</v>
      </c>
      <c r="U4911" t="b">
        <v>0</v>
      </c>
    </row>
    <row r="4912" spans="1:21" x14ac:dyDescent="0.25">
      <c r="A4912" t="s">
        <v>6282</v>
      </c>
      <c r="B4912" t="s">
        <v>6279</v>
      </c>
      <c r="C4912">
        <v>26</v>
      </c>
      <c r="D4912">
        <v>6</v>
      </c>
      <c r="E4912">
        <v>13</v>
      </c>
      <c r="F4912" s="1">
        <v>41451</v>
      </c>
      <c r="G4912" t="s">
        <v>376</v>
      </c>
      <c r="H4912" t="s">
        <v>44</v>
      </c>
      <c r="I4912" t="s">
        <v>434</v>
      </c>
      <c r="J4912" t="s">
        <v>2088</v>
      </c>
      <c r="K4912" t="s">
        <v>47</v>
      </c>
      <c r="L4912" t="s">
        <v>37</v>
      </c>
      <c r="M4912" t="s">
        <v>38</v>
      </c>
      <c r="N4912" t="s">
        <v>28</v>
      </c>
      <c r="O4912" t="s">
        <v>29</v>
      </c>
      <c r="P4912" t="s">
        <v>1037</v>
      </c>
      <c r="Q4912">
        <v>0</v>
      </c>
      <c r="R4912">
        <v>66</v>
      </c>
      <c r="S4912">
        <v>11</v>
      </c>
      <c r="T4912">
        <v>4</v>
      </c>
      <c r="U4912" t="b">
        <v>1</v>
      </c>
    </row>
    <row r="4913" spans="1:21" x14ac:dyDescent="0.25">
      <c r="A4913" t="s">
        <v>6282</v>
      </c>
      <c r="B4913" t="s">
        <v>6279</v>
      </c>
      <c r="C4913">
        <v>26</v>
      </c>
      <c r="D4913">
        <v>6</v>
      </c>
      <c r="E4913">
        <v>13</v>
      </c>
      <c r="F4913" s="1">
        <v>41451</v>
      </c>
      <c r="G4913" t="s">
        <v>376</v>
      </c>
      <c r="H4913" t="s">
        <v>44</v>
      </c>
      <c r="I4913" t="s">
        <v>434</v>
      </c>
      <c r="J4913" t="s">
        <v>2088</v>
      </c>
      <c r="K4913" t="s">
        <v>47</v>
      </c>
      <c r="L4913" t="s">
        <v>37</v>
      </c>
      <c r="M4913" t="s">
        <v>38</v>
      </c>
      <c r="N4913" t="s">
        <v>28</v>
      </c>
      <c r="O4913" t="s">
        <v>183</v>
      </c>
      <c r="P4913" t="s">
        <v>4947</v>
      </c>
      <c r="Q4913">
        <v>0</v>
      </c>
      <c r="R4913">
        <v>111</v>
      </c>
      <c r="S4913">
        <v>19</v>
      </c>
      <c r="T4913">
        <v>4</v>
      </c>
      <c r="U4913" t="b">
        <v>0</v>
      </c>
    </row>
    <row r="4914" spans="1:21" x14ac:dyDescent="0.25">
      <c r="A4914" t="s">
        <v>6283</v>
      </c>
      <c r="B4914" t="s">
        <v>6279</v>
      </c>
      <c r="C4914">
        <v>26</v>
      </c>
      <c r="D4914">
        <v>6</v>
      </c>
      <c r="E4914">
        <v>13</v>
      </c>
      <c r="F4914" s="1">
        <v>41451</v>
      </c>
      <c r="G4914" t="s">
        <v>3530</v>
      </c>
      <c r="H4914" t="s">
        <v>44</v>
      </c>
      <c r="I4914" t="s">
        <v>849</v>
      </c>
      <c r="J4914" t="s">
        <v>4700</v>
      </c>
      <c r="K4914" t="s">
        <v>47</v>
      </c>
      <c r="L4914" t="s">
        <v>37</v>
      </c>
      <c r="M4914" t="s">
        <v>27</v>
      </c>
      <c r="N4914" t="s">
        <v>56</v>
      </c>
      <c r="O4914" t="s">
        <v>57</v>
      </c>
      <c r="P4914" t="s">
        <v>652</v>
      </c>
      <c r="Q4914">
        <v>0</v>
      </c>
      <c r="R4914">
        <v>204</v>
      </c>
      <c r="S4914">
        <v>-20</v>
      </c>
      <c r="T4914">
        <v>2</v>
      </c>
      <c r="U4914" t="b">
        <v>1</v>
      </c>
    </row>
    <row r="4915" spans="1:21" x14ac:dyDescent="0.25">
      <c r="A4915" t="s">
        <v>6282</v>
      </c>
      <c r="B4915" t="s">
        <v>6279</v>
      </c>
      <c r="C4915">
        <v>26</v>
      </c>
      <c r="D4915">
        <v>6</v>
      </c>
      <c r="E4915">
        <v>13</v>
      </c>
      <c r="F4915" s="1">
        <v>41451</v>
      </c>
      <c r="G4915" t="s">
        <v>376</v>
      </c>
      <c r="H4915" t="s">
        <v>44</v>
      </c>
      <c r="I4915" t="s">
        <v>434</v>
      </c>
      <c r="J4915" t="s">
        <v>2088</v>
      </c>
      <c r="K4915" t="s">
        <v>47</v>
      </c>
      <c r="L4915" t="s">
        <v>37</v>
      </c>
      <c r="M4915" t="s">
        <v>38</v>
      </c>
      <c r="N4915" t="s">
        <v>56</v>
      </c>
      <c r="O4915" t="s">
        <v>57</v>
      </c>
      <c r="P4915" t="s">
        <v>2420</v>
      </c>
      <c r="Q4915">
        <v>0</v>
      </c>
      <c r="R4915">
        <v>66</v>
      </c>
      <c r="S4915">
        <v>-36</v>
      </c>
      <c r="T4915">
        <v>1</v>
      </c>
      <c r="U4915" t="b">
        <v>0</v>
      </c>
    </row>
    <row r="4916" spans="1:21" x14ac:dyDescent="0.25">
      <c r="A4916" t="s">
        <v>6284</v>
      </c>
      <c r="B4916" t="s">
        <v>6285</v>
      </c>
      <c r="C4916">
        <v>26</v>
      </c>
      <c r="D4916">
        <v>6</v>
      </c>
      <c r="E4916">
        <v>14</v>
      </c>
      <c r="F4916" s="1">
        <v>41816</v>
      </c>
      <c r="G4916" t="s">
        <v>4774</v>
      </c>
      <c r="H4916" t="s">
        <v>61</v>
      </c>
      <c r="I4916" t="s">
        <v>308</v>
      </c>
      <c r="J4916" t="s">
        <v>3945</v>
      </c>
      <c r="K4916" t="s">
        <v>36</v>
      </c>
      <c r="L4916" t="s">
        <v>26</v>
      </c>
      <c r="M4916" t="s">
        <v>27</v>
      </c>
      <c r="N4916" t="s">
        <v>28</v>
      </c>
      <c r="O4916" t="s">
        <v>48</v>
      </c>
      <c r="P4916" t="s">
        <v>763</v>
      </c>
      <c r="Q4916">
        <v>0</v>
      </c>
      <c r="R4916">
        <v>378</v>
      </c>
      <c r="S4916">
        <v>128</v>
      </c>
      <c r="T4916">
        <v>7</v>
      </c>
      <c r="U4916" t="b">
        <v>0</v>
      </c>
    </row>
    <row r="4917" spans="1:21" x14ac:dyDescent="0.25">
      <c r="A4917" t="s">
        <v>6284</v>
      </c>
      <c r="B4917" t="s">
        <v>6285</v>
      </c>
      <c r="C4917">
        <v>26</v>
      </c>
      <c r="D4917">
        <v>6</v>
      </c>
      <c r="E4917">
        <v>14</v>
      </c>
      <c r="F4917" s="1">
        <v>41816</v>
      </c>
      <c r="G4917" t="s">
        <v>4774</v>
      </c>
      <c r="H4917" t="s">
        <v>61</v>
      </c>
      <c r="I4917" t="s">
        <v>308</v>
      </c>
      <c r="J4917" t="s">
        <v>3945</v>
      </c>
      <c r="K4917" t="s">
        <v>36</v>
      </c>
      <c r="L4917" t="s">
        <v>26</v>
      </c>
      <c r="M4917" t="s">
        <v>27</v>
      </c>
      <c r="N4917" t="s">
        <v>28</v>
      </c>
      <c r="O4917" t="s">
        <v>48</v>
      </c>
      <c r="P4917" t="s">
        <v>3058</v>
      </c>
      <c r="Q4917">
        <v>0</v>
      </c>
      <c r="R4917">
        <v>29</v>
      </c>
      <c r="S4917">
        <v>12</v>
      </c>
      <c r="T4917">
        <v>1</v>
      </c>
      <c r="U4917" t="b">
        <v>0</v>
      </c>
    </row>
    <row r="4918" spans="1:21" x14ac:dyDescent="0.25">
      <c r="A4918" t="s">
        <v>6286</v>
      </c>
      <c r="B4918" t="s">
        <v>6285</v>
      </c>
      <c r="C4918">
        <v>26</v>
      </c>
      <c r="D4918">
        <v>6</v>
      </c>
      <c r="E4918">
        <v>14</v>
      </c>
      <c r="F4918" s="1">
        <v>41816</v>
      </c>
      <c r="G4918" t="s">
        <v>5217</v>
      </c>
      <c r="H4918" t="s">
        <v>67</v>
      </c>
      <c r="I4918" t="s">
        <v>68</v>
      </c>
      <c r="J4918" t="s">
        <v>4310</v>
      </c>
      <c r="K4918" t="s">
        <v>25</v>
      </c>
      <c r="L4918" t="s">
        <v>37</v>
      </c>
      <c r="M4918" t="s">
        <v>27</v>
      </c>
      <c r="N4918" t="s">
        <v>28</v>
      </c>
      <c r="O4918" t="s">
        <v>151</v>
      </c>
      <c r="P4918" t="s">
        <v>6287</v>
      </c>
      <c r="Q4918">
        <v>0</v>
      </c>
      <c r="R4918">
        <v>32</v>
      </c>
      <c r="S4918">
        <v>11</v>
      </c>
      <c r="T4918">
        <v>2</v>
      </c>
      <c r="U4918" t="b">
        <v>1</v>
      </c>
    </row>
    <row r="4919" spans="1:21" x14ac:dyDescent="0.25">
      <c r="A4919" t="s">
        <v>6288</v>
      </c>
      <c r="B4919" t="s">
        <v>6285</v>
      </c>
      <c r="C4919">
        <v>26</v>
      </c>
      <c r="D4919">
        <v>6</v>
      </c>
      <c r="E4919">
        <v>14</v>
      </c>
      <c r="F4919" s="1">
        <v>41816</v>
      </c>
      <c r="G4919" t="s">
        <v>975</v>
      </c>
      <c r="H4919" t="s">
        <v>120</v>
      </c>
      <c r="I4919" t="s">
        <v>778</v>
      </c>
      <c r="J4919" t="s">
        <v>778</v>
      </c>
      <c r="K4919" t="s">
        <v>47</v>
      </c>
      <c r="L4919" t="s">
        <v>70</v>
      </c>
      <c r="M4919" t="s">
        <v>98</v>
      </c>
      <c r="N4919" t="s">
        <v>28</v>
      </c>
      <c r="O4919" t="s">
        <v>39</v>
      </c>
      <c r="P4919" t="s">
        <v>3243</v>
      </c>
      <c r="Q4919">
        <v>0</v>
      </c>
      <c r="R4919">
        <v>159</v>
      </c>
      <c r="S4919">
        <v>73</v>
      </c>
      <c r="T4919">
        <v>3</v>
      </c>
      <c r="U4919" t="b">
        <v>1</v>
      </c>
    </row>
    <row r="4920" spans="1:21" x14ac:dyDescent="0.25">
      <c r="A4920" t="s">
        <v>6289</v>
      </c>
      <c r="B4920" t="s">
        <v>6285</v>
      </c>
      <c r="C4920">
        <v>26</v>
      </c>
      <c r="D4920">
        <v>6</v>
      </c>
      <c r="E4920">
        <v>14</v>
      </c>
      <c r="F4920" s="1">
        <v>41816</v>
      </c>
      <c r="G4920" t="s">
        <v>1598</v>
      </c>
      <c r="H4920" t="s">
        <v>120</v>
      </c>
      <c r="I4920" t="s">
        <v>121</v>
      </c>
      <c r="J4920" t="s">
        <v>122</v>
      </c>
      <c r="K4920" t="s">
        <v>47</v>
      </c>
      <c r="L4920" t="s">
        <v>26</v>
      </c>
      <c r="M4920" t="s">
        <v>38</v>
      </c>
      <c r="N4920" t="s">
        <v>28</v>
      </c>
      <c r="O4920" t="s">
        <v>183</v>
      </c>
      <c r="P4920" t="s">
        <v>2415</v>
      </c>
      <c r="Q4920">
        <v>0</v>
      </c>
      <c r="R4920">
        <v>57</v>
      </c>
      <c r="S4920">
        <v>7</v>
      </c>
      <c r="T4920">
        <v>2</v>
      </c>
      <c r="U4920" t="b">
        <v>1</v>
      </c>
    </row>
    <row r="4921" spans="1:21" x14ac:dyDescent="0.25">
      <c r="A4921" t="s">
        <v>6290</v>
      </c>
      <c r="B4921" t="s">
        <v>6285</v>
      </c>
      <c r="C4921">
        <v>26</v>
      </c>
      <c r="D4921">
        <v>6</v>
      </c>
      <c r="E4921">
        <v>14</v>
      </c>
      <c r="F4921" s="1">
        <v>41816</v>
      </c>
      <c r="G4921" t="s">
        <v>2799</v>
      </c>
      <c r="H4921" t="s">
        <v>120</v>
      </c>
      <c r="I4921" t="s">
        <v>1582</v>
      </c>
      <c r="J4921" t="s">
        <v>1583</v>
      </c>
      <c r="K4921" t="s">
        <v>47</v>
      </c>
      <c r="L4921" t="s">
        <v>37</v>
      </c>
      <c r="M4921" t="s">
        <v>38</v>
      </c>
      <c r="N4921" t="s">
        <v>28</v>
      </c>
      <c r="O4921" t="s">
        <v>54</v>
      </c>
      <c r="P4921" t="s">
        <v>2110</v>
      </c>
      <c r="Q4921">
        <v>0</v>
      </c>
      <c r="R4921">
        <v>89</v>
      </c>
      <c r="S4921">
        <v>-4</v>
      </c>
      <c r="T4921">
        <v>5</v>
      </c>
      <c r="U4921" t="b">
        <v>1</v>
      </c>
    </row>
    <row r="4922" spans="1:21" x14ac:dyDescent="0.25">
      <c r="A4922" t="s">
        <v>6291</v>
      </c>
      <c r="B4922" t="s">
        <v>6285</v>
      </c>
      <c r="C4922">
        <v>26</v>
      </c>
      <c r="D4922">
        <v>6</v>
      </c>
      <c r="E4922">
        <v>14</v>
      </c>
      <c r="F4922" s="1">
        <v>41816</v>
      </c>
      <c r="G4922" t="s">
        <v>3988</v>
      </c>
      <c r="H4922" t="s">
        <v>293</v>
      </c>
      <c r="I4922" t="s">
        <v>216</v>
      </c>
      <c r="J4922" t="s">
        <v>2851</v>
      </c>
      <c r="K4922" t="s">
        <v>36</v>
      </c>
      <c r="L4922" t="s">
        <v>37</v>
      </c>
      <c r="M4922" t="s">
        <v>38</v>
      </c>
      <c r="N4922" t="s">
        <v>56</v>
      </c>
      <c r="O4922" t="s">
        <v>185</v>
      </c>
      <c r="P4922" t="s">
        <v>3761</v>
      </c>
      <c r="Q4922">
        <v>1</v>
      </c>
      <c r="R4922">
        <v>781</v>
      </c>
      <c r="S4922">
        <v>-594</v>
      </c>
      <c r="T4922">
        <v>6</v>
      </c>
      <c r="U4922" t="b">
        <v>1</v>
      </c>
    </row>
    <row r="4923" spans="1:21" x14ac:dyDescent="0.25">
      <c r="A4923" t="s">
        <v>6292</v>
      </c>
      <c r="B4923" t="s">
        <v>6285</v>
      </c>
      <c r="C4923">
        <v>26</v>
      </c>
      <c r="D4923">
        <v>6</v>
      </c>
      <c r="E4923">
        <v>14</v>
      </c>
      <c r="F4923" s="1">
        <v>41816</v>
      </c>
      <c r="G4923" t="s">
        <v>5742</v>
      </c>
      <c r="H4923" t="s">
        <v>120</v>
      </c>
      <c r="I4923" t="s">
        <v>1582</v>
      </c>
      <c r="J4923" t="s">
        <v>1583</v>
      </c>
      <c r="K4923" t="s">
        <v>47</v>
      </c>
      <c r="L4923" t="s">
        <v>70</v>
      </c>
      <c r="M4923" t="s">
        <v>38</v>
      </c>
      <c r="N4923" t="s">
        <v>56</v>
      </c>
      <c r="O4923" t="s">
        <v>104</v>
      </c>
      <c r="P4923" t="s">
        <v>3395</v>
      </c>
      <c r="Q4923">
        <v>0</v>
      </c>
      <c r="R4923">
        <v>916</v>
      </c>
      <c r="S4923">
        <v>81</v>
      </c>
      <c r="T4923">
        <v>6</v>
      </c>
      <c r="U4923" t="b">
        <v>0</v>
      </c>
    </row>
    <row r="4924" spans="1:21" x14ac:dyDescent="0.25">
      <c r="A4924" t="s">
        <v>6293</v>
      </c>
      <c r="B4924" t="s">
        <v>6285</v>
      </c>
      <c r="C4924">
        <v>26</v>
      </c>
      <c r="D4924">
        <v>6</v>
      </c>
      <c r="E4924">
        <v>14</v>
      </c>
      <c r="F4924" s="1">
        <v>41816</v>
      </c>
      <c r="G4924" t="s">
        <v>654</v>
      </c>
      <c r="H4924" t="s">
        <v>215</v>
      </c>
      <c r="I4924" t="s">
        <v>3117</v>
      </c>
      <c r="J4924" t="s">
        <v>3118</v>
      </c>
      <c r="K4924" t="s">
        <v>36</v>
      </c>
      <c r="L4924" t="s">
        <v>37</v>
      </c>
      <c r="M4924" t="s">
        <v>38</v>
      </c>
      <c r="N4924" t="s">
        <v>71</v>
      </c>
      <c r="O4924" t="s">
        <v>74</v>
      </c>
      <c r="P4924" t="s">
        <v>1492</v>
      </c>
      <c r="Q4924">
        <v>0</v>
      </c>
      <c r="R4924">
        <v>297</v>
      </c>
      <c r="S4924">
        <v>39</v>
      </c>
      <c r="T4924">
        <v>4</v>
      </c>
      <c r="U4924" t="b">
        <v>0</v>
      </c>
    </row>
    <row r="4925" spans="1:21" x14ac:dyDescent="0.25">
      <c r="A4925" t="s">
        <v>6293</v>
      </c>
      <c r="B4925" t="s">
        <v>6285</v>
      </c>
      <c r="C4925">
        <v>26</v>
      </c>
      <c r="D4925">
        <v>6</v>
      </c>
      <c r="E4925">
        <v>14</v>
      </c>
      <c r="F4925" s="1">
        <v>41816</v>
      </c>
      <c r="G4925" t="s">
        <v>654</v>
      </c>
      <c r="H4925" t="s">
        <v>215</v>
      </c>
      <c r="I4925" t="s">
        <v>3117</v>
      </c>
      <c r="J4925" t="s">
        <v>3118</v>
      </c>
      <c r="K4925" t="s">
        <v>36</v>
      </c>
      <c r="L4925" t="s">
        <v>37</v>
      </c>
      <c r="M4925" t="s">
        <v>38</v>
      </c>
      <c r="N4925" t="s">
        <v>28</v>
      </c>
      <c r="O4925" t="s">
        <v>151</v>
      </c>
      <c r="P4925" t="s">
        <v>152</v>
      </c>
      <c r="Q4925">
        <v>0</v>
      </c>
      <c r="R4925">
        <v>42</v>
      </c>
      <c r="S4925">
        <v>3</v>
      </c>
      <c r="T4925">
        <v>3</v>
      </c>
      <c r="U4925" t="b">
        <v>0</v>
      </c>
    </row>
    <row r="4926" spans="1:21" x14ac:dyDescent="0.25">
      <c r="A4926" t="s">
        <v>6294</v>
      </c>
      <c r="B4926" t="s">
        <v>6285</v>
      </c>
      <c r="C4926">
        <v>26</v>
      </c>
      <c r="D4926">
        <v>6</v>
      </c>
      <c r="E4926">
        <v>14</v>
      </c>
      <c r="F4926" s="1">
        <v>41816</v>
      </c>
      <c r="G4926" t="s">
        <v>1619</v>
      </c>
      <c r="H4926" t="s">
        <v>67</v>
      </c>
      <c r="I4926" t="s">
        <v>68</v>
      </c>
      <c r="J4926" t="s">
        <v>1298</v>
      </c>
      <c r="K4926" t="s">
        <v>25</v>
      </c>
      <c r="L4926" t="s">
        <v>70</v>
      </c>
      <c r="M4926" t="s">
        <v>38</v>
      </c>
      <c r="N4926" t="s">
        <v>28</v>
      </c>
      <c r="O4926" t="s">
        <v>54</v>
      </c>
      <c r="P4926" t="s">
        <v>3434</v>
      </c>
      <c r="Q4926">
        <v>0</v>
      </c>
      <c r="R4926">
        <v>311</v>
      </c>
      <c r="S4926">
        <v>15</v>
      </c>
      <c r="T4926">
        <v>5</v>
      </c>
      <c r="U4926" t="b">
        <v>1</v>
      </c>
    </row>
    <row r="4927" spans="1:21" x14ac:dyDescent="0.25">
      <c r="A4927" t="s">
        <v>6294</v>
      </c>
      <c r="B4927" t="s">
        <v>6285</v>
      </c>
      <c r="C4927">
        <v>26</v>
      </c>
      <c r="D4927">
        <v>6</v>
      </c>
      <c r="E4927">
        <v>14</v>
      </c>
      <c r="F4927" s="1">
        <v>41816</v>
      </c>
      <c r="G4927" t="s">
        <v>1619</v>
      </c>
      <c r="H4927" t="s">
        <v>67</v>
      </c>
      <c r="I4927" t="s">
        <v>68</v>
      </c>
      <c r="J4927" t="s">
        <v>1298</v>
      </c>
      <c r="K4927" t="s">
        <v>25</v>
      </c>
      <c r="L4927" t="s">
        <v>70</v>
      </c>
      <c r="M4927" t="s">
        <v>38</v>
      </c>
      <c r="N4927" t="s">
        <v>56</v>
      </c>
      <c r="O4927" t="s">
        <v>81</v>
      </c>
      <c r="P4927" t="s">
        <v>6013</v>
      </c>
      <c r="Q4927">
        <v>0</v>
      </c>
      <c r="R4927">
        <v>3201</v>
      </c>
      <c r="S4927">
        <v>1216</v>
      </c>
      <c r="T4927">
        <v>13</v>
      </c>
      <c r="U4927" t="b">
        <v>0</v>
      </c>
    </row>
    <row r="4928" spans="1:21" x14ac:dyDescent="0.25">
      <c r="A4928" t="s">
        <v>6295</v>
      </c>
      <c r="B4928" t="s">
        <v>6285</v>
      </c>
      <c r="C4928">
        <v>26</v>
      </c>
      <c r="D4928">
        <v>6</v>
      </c>
      <c r="E4928">
        <v>14</v>
      </c>
      <c r="F4928" s="1">
        <v>41816</v>
      </c>
      <c r="G4928" t="s">
        <v>4039</v>
      </c>
      <c r="H4928" t="s">
        <v>215</v>
      </c>
      <c r="I4928" t="s">
        <v>2776</v>
      </c>
      <c r="J4928" t="s">
        <v>2776</v>
      </c>
      <c r="K4928" t="s">
        <v>36</v>
      </c>
      <c r="L4928" t="s">
        <v>26</v>
      </c>
      <c r="M4928" t="s">
        <v>38</v>
      </c>
      <c r="N4928" t="s">
        <v>71</v>
      </c>
      <c r="O4928" t="s">
        <v>74</v>
      </c>
      <c r="P4928" t="s">
        <v>5072</v>
      </c>
      <c r="Q4928">
        <v>0</v>
      </c>
      <c r="R4928">
        <v>253</v>
      </c>
      <c r="S4928">
        <v>13</v>
      </c>
      <c r="T4928">
        <v>3</v>
      </c>
      <c r="U4928" t="b">
        <v>1</v>
      </c>
    </row>
    <row r="4929" spans="1:21" x14ac:dyDescent="0.25">
      <c r="A4929" t="s">
        <v>6295</v>
      </c>
      <c r="B4929" t="s">
        <v>6285</v>
      </c>
      <c r="C4929">
        <v>26</v>
      </c>
      <c r="D4929">
        <v>6</v>
      </c>
      <c r="E4929">
        <v>14</v>
      </c>
      <c r="F4929" s="1">
        <v>41816</v>
      </c>
      <c r="G4929" t="s">
        <v>4039</v>
      </c>
      <c r="H4929" t="s">
        <v>215</v>
      </c>
      <c r="I4929" t="s">
        <v>2776</v>
      </c>
      <c r="J4929" t="s">
        <v>2776</v>
      </c>
      <c r="K4929" t="s">
        <v>36</v>
      </c>
      <c r="L4929" t="s">
        <v>26</v>
      </c>
      <c r="M4929" t="s">
        <v>38</v>
      </c>
      <c r="N4929" t="s">
        <v>28</v>
      </c>
      <c r="O4929" t="s">
        <v>54</v>
      </c>
      <c r="P4929" t="s">
        <v>2089</v>
      </c>
      <c r="Q4929">
        <v>0</v>
      </c>
      <c r="R4929">
        <v>1133</v>
      </c>
      <c r="S4929">
        <v>294</v>
      </c>
      <c r="T4929">
        <v>8</v>
      </c>
      <c r="U4929" t="b">
        <v>0</v>
      </c>
    </row>
    <row r="4930" spans="1:21" x14ac:dyDescent="0.25">
      <c r="A4930" t="s">
        <v>6296</v>
      </c>
      <c r="B4930" t="s">
        <v>6297</v>
      </c>
      <c r="C4930">
        <v>27</v>
      </c>
      <c r="D4930">
        <v>6</v>
      </c>
      <c r="E4930">
        <v>11</v>
      </c>
      <c r="F4930" s="1">
        <v>40721</v>
      </c>
      <c r="G4930" t="s">
        <v>254</v>
      </c>
      <c r="H4930" t="s">
        <v>61</v>
      </c>
      <c r="I4930" t="s">
        <v>115</v>
      </c>
      <c r="J4930" t="s">
        <v>3038</v>
      </c>
      <c r="K4930" t="s">
        <v>36</v>
      </c>
      <c r="L4930" t="s">
        <v>37</v>
      </c>
      <c r="M4930" t="s">
        <v>38</v>
      </c>
      <c r="N4930" t="s">
        <v>28</v>
      </c>
      <c r="O4930" t="s">
        <v>227</v>
      </c>
      <c r="P4930" t="s">
        <v>538</v>
      </c>
      <c r="Q4930">
        <v>0</v>
      </c>
      <c r="R4930">
        <v>17</v>
      </c>
      <c r="S4930">
        <v>2</v>
      </c>
      <c r="T4930">
        <v>2</v>
      </c>
      <c r="U4930" t="b">
        <v>0</v>
      </c>
    </row>
    <row r="4931" spans="1:21" x14ac:dyDescent="0.25">
      <c r="A4931" t="s">
        <v>6298</v>
      </c>
      <c r="B4931" t="s">
        <v>6297</v>
      </c>
      <c r="C4931">
        <v>27</v>
      </c>
      <c r="D4931">
        <v>6</v>
      </c>
      <c r="E4931">
        <v>11</v>
      </c>
      <c r="F4931" s="1">
        <v>40721</v>
      </c>
      <c r="G4931" t="s">
        <v>871</v>
      </c>
      <c r="H4931" t="s">
        <v>320</v>
      </c>
      <c r="I4931" t="s">
        <v>321</v>
      </c>
      <c r="J4931" t="s">
        <v>321</v>
      </c>
      <c r="K4931" t="s">
        <v>36</v>
      </c>
      <c r="L4931" t="s">
        <v>37</v>
      </c>
      <c r="M4931" t="s">
        <v>27</v>
      </c>
      <c r="N4931" t="s">
        <v>28</v>
      </c>
      <c r="O4931" t="s">
        <v>183</v>
      </c>
      <c r="P4931" t="s">
        <v>2011</v>
      </c>
      <c r="Q4931">
        <v>0</v>
      </c>
      <c r="R4931">
        <v>50</v>
      </c>
      <c r="S4931">
        <v>13</v>
      </c>
      <c r="T4931">
        <v>2</v>
      </c>
      <c r="U4931" t="b">
        <v>1</v>
      </c>
    </row>
    <row r="4932" spans="1:21" x14ac:dyDescent="0.25">
      <c r="A4932" t="s">
        <v>6299</v>
      </c>
      <c r="B4932" t="s">
        <v>6297</v>
      </c>
      <c r="C4932">
        <v>27</v>
      </c>
      <c r="D4932">
        <v>6</v>
      </c>
      <c r="E4932">
        <v>11</v>
      </c>
      <c r="F4932" s="1">
        <v>40721</v>
      </c>
      <c r="G4932" t="s">
        <v>4430</v>
      </c>
      <c r="H4932" t="s">
        <v>120</v>
      </c>
      <c r="I4932" t="s">
        <v>778</v>
      </c>
      <c r="J4932" t="s">
        <v>2326</v>
      </c>
      <c r="K4932" t="s">
        <v>47</v>
      </c>
      <c r="L4932" t="s">
        <v>37</v>
      </c>
      <c r="M4932" t="s">
        <v>38</v>
      </c>
      <c r="N4932" t="s">
        <v>28</v>
      </c>
      <c r="O4932" t="s">
        <v>48</v>
      </c>
      <c r="P4932" t="s">
        <v>523</v>
      </c>
      <c r="Q4932">
        <v>0</v>
      </c>
      <c r="R4932">
        <v>41</v>
      </c>
      <c r="S4932">
        <v>18</v>
      </c>
      <c r="T4932">
        <v>4</v>
      </c>
      <c r="U4932" t="b">
        <v>1</v>
      </c>
    </row>
    <row r="4933" spans="1:21" x14ac:dyDescent="0.25">
      <c r="A4933" t="s">
        <v>6300</v>
      </c>
      <c r="B4933" t="s">
        <v>6297</v>
      </c>
      <c r="C4933">
        <v>27</v>
      </c>
      <c r="D4933">
        <v>6</v>
      </c>
      <c r="E4933">
        <v>11</v>
      </c>
      <c r="F4933" s="1">
        <v>40721</v>
      </c>
      <c r="G4933" t="s">
        <v>103</v>
      </c>
      <c r="H4933" t="s">
        <v>61</v>
      </c>
      <c r="I4933" t="s">
        <v>308</v>
      </c>
      <c r="J4933" t="s">
        <v>6019</v>
      </c>
      <c r="K4933" t="s">
        <v>36</v>
      </c>
      <c r="L4933" t="s">
        <v>70</v>
      </c>
      <c r="M4933" t="s">
        <v>38</v>
      </c>
      <c r="N4933" t="s">
        <v>28</v>
      </c>
      <c r="O4933" t="s">
        <v>48</v>
      </c>
      <c r="P4933" t="s">
        <v>593</v>
      </c>
      <c r="Q4933">
        <v>0</v>
      </c>
      <c r="R4933">
        <v>89</v>
      </c>
      <c r="S4933">
        <v>31</v>
      </c>
      <c r="T4933">
        <v>3</v>
      </c>
      <c r="U4933" t="b">
        <v>1</v>
      </c>
    </row>
    <row r="4934" spans="1:21" x14ac:dyDescent="0.25">
      <c r="A4934" t="s">
        <v>6301</v>
      </c>
      <c r="B4934" t="s">
        <v>6297</v>
      </c>
      <c r="C4934">
        <v>27</v>
      </c>
      <c r="D4934">
        <v>6</v>
      </c>
      <c r="E4934">
        <v>11</v>
      </c>
      <c r="F4934" s="1">
        <v>40721</v>
      </c>
      <c r="G4934" t="s">
        <v>2821</v>
      </c>
      <c r="H4934" t="s">
        <v>44</v>
      </c>
      <c r="I4934" t="s">
        <v>280</v>
      </c>
      <c r="J4934" t="s">
        <v>5144</v>
      </c>
      <c r="K4934" t="s">
        <v>47</v>
      </c>
      <c r="L4934" t="s">
        <v>26</v>
      </c>
      <c r="M4934" t="s">
        <v>38</v>
      </c>
      <c r="N4934" t="s">
        <v>56</v>
      </c>
      <c r="O4934" t="s">
        <v>185</v>
      </c>
      <c r="P4934" t="s">
        <v>1847</v>
      </c>
      <c r="Q4934">
        <v>0</v>
      </c>
      <c r="R4934">
        <v>527</v>
      </c>
      <c r="S4934">
        <v>132</v>
      </c>
      <c r="T4934">
        <v>2</v>
      </c>
      <c r="U4934" t="b">
        <v>0</v>
      </c>
    </row>
    <row r="4935" spans="1:21" x14ac:dyDescent="0.25">
      <c r="A4935" t="s">
        <v>6302</v>
      </c>
      <c r="B4935" t="s">
        <v>6297</v>
      </c>
      <c r="C4935">
        <v>27</v>
      </c>
      <c r="D4935">
        <v>6</v>
      </c>
      <c r="E4935">
        <v>11</v>
      </c>
      <c r="F4935" s="1">
        <v>40721</v>
      </c>
      <c r="G4935" t="s">
        <v>399</v>
      </c>
      <c r="H4935" t="s">
        <v>33</v>
      </c>
      <c r="I4935" t="s">
        <v>372</v>
      </c>
      <c r="J4935" t="s">
        <v>1227</v>
      </c>
      <c r="K4935" t="s">
        <v>36</v>
      </c>
      <c r="L4935" t="s">
        <v>70</v>
      </c>
      <c r="M4935" t="s">
        <v>268</v>
      </c>
      <c r="N4935" t="s">
        <v>28</v>
      </c>
      <c r="O4935" t="s">
        <v>48</v>
      </c>
      <c r="P4935" t="s">
        <v>2255</v>
      </c>
      <c r="Q4935">
        <v>0</v>
      </c>
      <c r="R4935">
        <v>122</v>
      </c>
      <c r="S4935">
        <v>50</v>
      </c>
      <c r="T4935">
        <v>7</v>
      </c>
      <c r="U4935" t="b">
        <v>1</v>
      </c>
    </row>
    <row r="4936" spans="1:21" x14ac:dyDescent="0.25">
      <c r="A4936" t="s">
        <v>6303</v>
      </c>
      <c r="B4936" t="s">
        <v>6297</v>
      </c>
      <c r="C4936">
        <v>27</v>
      </c>
      <c r="D4936">
        <v>6</v>
      </c>
      <c r="E4936">
        <v>11</v>
      </c>
      <c r="F4936" s="1">
        <v>40721</v>
      </c>
      <c r="G4936" t="s">
        <v>2593</v>
      </c>
      <c r="H4936" t="s">
        <v>61</v>
      </c>
      <c r="I4936" t="s">
        <v>450</v>
      </c>
      <c r="J4936" t="s">
        <v>6304</v>
      </c>
      <c r="K4936" t="s">
        <v>36</v>
      </c>
      <c r="L4936" t="s">
        <v>70</v>
      </c>
      <c r="M4936" t="s">
        <v>38</v>
      </c>
      <c r="N4936" t="s">
        <v>56</v>
      </c>
      <c r="O4936" t="s">
        <v>81</v>
      </c>
      <c r="P4936" t="s">
        <v>3160</v>
      </c>
      <c r="Q4936">
        <v>0</v>
      </c>
      <c r="R4936">
        <v>113</v>
      </c>
      <c r="S4936">
        <v>56</v>
      </c>
      <c r="T4936">
        <v>1</v>
      </c>
      <c r="U4936" t="b">
        <v>1</v>
      </c>
    </row>
    <row r="4937" spans="1:21" x14ac:dyDescent="0.25">
      <c r="A4937" t="s">
        <v>6303</v>
      </c>
      <c r="B4937" t="s">
        <v>6297</v>
      </c>
      <c r="C4937">
        <v>27</v>
      </c>
      <c r="D4937">
        <v>6</v>
      </c>
      <c r="E4937">
        <v>11</v>
      </c>
      <c r="F4937" s="1">
        <v>40721</v>
      </c>
      <c r="G4937" t="s">
        <v>2593</v>
      </c>
      <c r="H4937" t="s">
        <v>61</v>
      </c>
      <c r="I4937" t="s">
        <v>450</v>
      </c>
      <c r="J4937" t="s">
        <v>6304</v>
      </c>
      <c r="K4937" t="s">
        <v>36</v>
      </c>
      <c r="L4937" t="s">
        <v>70</v>
      </c>
      <c r="M4937" t="s">
        <v>38</v>
      </c>
      <c r="N4937" t="s">
        <v>56</v>
      </c>
      <c r="O4937" t="s">
        <v>57</v>
      </c>
      <c r="P4937" t="s">
        <v>6305</v>
      </c>
      <c r="Q4937">
        <v>0</v>
      </c>
      <c r="R4937">
        <v>455</v>
      </c>
      <c r="S4937">
        <v>-64</v>
      </c>
      <c r="T4937">
        <v>2</v>
      </c>
      <c r="U4937" t="b">
        <v>0</v>
      </c>
    </row>
    <row r="4938" spans="1:21" x14ac:dyDescent="0.25">
      <c r="A4938" t="s">
        <v>6306</v>
      </c>
      <c r="B4938" t="s">
        <v>6297</v>
      </c>
      <c r="C4938">
        <v>27</v>
      </c>
      <c r="D4938">
        <v>6</v>
      </c>
      <c r="E4938">
        <v>11</v>
      </c>
      <c r="F4938" s="1">
        <v>40721</v>
      </c>
      <c r="G4938" t="s">
        <v>2665</v>
      </c>
      <c r="H4938" t="s">
        <v>44</v>
      </c>
      <c r="I4938" t="s">
        <v>178</v>
      </c>
      <c r="J4938" t="s">
        <v>179</v>
      </c>
      <c r="K4938" t="s">
        <v>47</v>
      </c>
      <c r="L4938" t="s">
        <v>70</v>
      </c>
      <c r="M4938" t="s">
        <v>38</v>
      </c>
      <c r="N4938" t="s">
        <v>28</v>
      </c>
      <c r="O4938" t="s">
        <v>54</v>
      </c>
      <c r="P4938" t="s">
        <v>282</v>
      </c>
      <c r="Q4938">
        <v>0</v>
      </c>
      <c r="R4938">
        <v>56</v>
      </c>
      <c r="S4938">
        <v>-1</v>
      </c>
      <c r="T4938">
        <v>2</v>
      </c>
      <c r="U4938" t="b">
        <v>0</v>
      </c>
    </row>
    <row r="4939" spans="1:21" x14ac:dyDescent="0.25">
      <c r="A4939" t="s">
        <v>6306</v>
      </c>
      <c r="B4939" t="s">
        <v>6297</v>
      </c>
      <c r="C4939">
        <v>27</v>
      </c>
      <c r="D4939">
        <v>6</v>
      </c>
      <c r="E4939">
        <v>11</v>
      </c>
      <c r="F4939" s="1">
        <v>40721</v>
      </c>
      <c r="G4939" t="s">
        <v>2665</v>
      </c>
      <c r="H4939" t="s">
        <v>44</v>
      </c>
      <c r="I4939" t="s">
        <v>178</v>
      </c>
      <c r="J4939" t="s">
        <v>179</v>
      </c>
      <c r="K4939" t="s">
        <v>47</v>
      </c>
      <c r="L4939" t="s">
        <v>70</v>
      </c>
      <c r="M4939" t="s">
        <v>38</v>
      </c>
      <c r="N4939" t="s">
        <v>56</v>
      </c>
      <c r="O4939" t="s">
        <v>104</v>
      </c>
      <c r="P4939" t="s">
        <v>4756</v>
      </c>
      <c r="Q4939">
        <v>0</v>
      </c>
      <c r="R4939">
        <v>520</v>
      </c>
      <c r="S4939">
        <v>-96</v>
      </c>
      <c r="T4939">
        <v>5</v>
      </c>
      <c r="U4939" t="b">
        <v>0</v>
      </c>
    </row>
    <row r="4940" spans="1:21" x14ac:dyDescent="0.25">
      <c r="A4940" t="s">
        <v>6307</v>
      </c>
      <c r="B4940" t="s">
        <v>6308</v>
      </c>
      <c r="C4940">
        <v>27</v>
      </c>
      <c r="D4940">
        <v>6</v>
      </c>
      <c r="E4940">
        <v>12</v>
      </c>
      <c r="F4940" s="1">
        <v>41087</v>
      </c>
      <c r="G4940" t="s">
        <v>1176</v>
      </c>
      <c r="H4940" t="s">
        <v>61</v>
      </c>
      <c r="I4940" t="s">
        <v>108</v>
      </c>
      <c r="J4940" t="s">
        <v>1709</v>
      </c>
      <c r="K4940" t="s">
        <v>36</v>
      </c>
      <c r="L4940" t="s">
        <v>26</v>
      </c>
      <c r="M4940" t="s">
        <v>38</v>
      </c>
      <c r="N4940" t="s">
        <v>28</v>
      </c>
      <c r="O4940" t="s">
        <v>39</v>
      </c>
      <c r="P4940" t="s">
        <v>4248</v>
      </c>
      <c r="Q4940">
        <v>0</v>
      </c>
      <c r="R4940">
        <v>26</v>
      </c>
      <c r="S4940">
        <v>7</v>
      </c>
      <c r="T4940">
        <v>4</v>
      </c>
      <c r="U4940" t="b">
        <v>0</v>
      </c>
    </row>
    <row r="4941" spans="1:21" x14ac:dyDescent="0.25">
      <c r="A4941" t="s">
        <v>6307</v>
      </c>
      <c r="B4941" t="s">
        <v>6308</v>
      </c>
      <c r="C4941">
        <v>27</v>
      </c>
      <c r="D4941">
        <v>6</v>
      </c>
      <c r="E4941">
        <v>12</v>
      </c>
      <c r="F4941" s="1">
        <v>41087</v>
      </c>
      <c r="G4941" t="s">
        <v>1176</v>
      </c>
      <c r="H4941" t="s">
        <v>61</v>
      </c>
      <c r="I4941" t="s">
        <v>108</v>
      </c>
      <c r="J4941" t="s">
        <v>1709</v>
      </c>
      <c r="K4941" t="s">
        <v>36</v>
      </c>
      <c r="L4941" t="s">
        <v>26</v>
      </c>
      <c r="M4941" t="s">
        <v>38</v>
      </c>
      <c r="N4941" t="s">
        <v>28</v>
      </c>
      <c r="O4941" t="s">
        <v>54</v>
      </c>
      <c r="P4941" t="s">
        <v>182</v>
      </c>
      <c r="Q4941">
        <v>0</v>
      </c>
      <c r="R4941">
        <v>247</v>
      </c>
      <c r="S4941">
        <v>82</v>
      </c>
      <c r="T4941">
        <v>2</v>
      </c>
      <c r="U4941" t="b">
        <v>0</v>
      </c>
    </row>
    <row r="4942" spans="1:21" x14ac:dyDescent="0.25">
      <c r="A4942" t="s">
        <v>6307</v>
      </c>
      <c r="B4942" t="s">
        <v>6308</v>
      </c>
      <c r="C4942">
        <v>27</v>
      </c>
      <c r="D4942">
        <v>6</v>
      </c>
      <c r="E4942">
        <v>12</v>
      </c>
      <c r="F4942" s="1">
        <v>41087</v>
      </c>
      <c r="G4942" t="s">
        <v>1176</v>
      </c>
      <c r="H4942" t="s">
        <v>61</v>
      </c>
      <c r="I4942" t="s">
        <v>108</v>
      </c>
      <c r="J4942" t="s">
        <v>1709</v>
      </c>
      <c r="K4942" t="s">
        <v>36</v>
      </c>
      <c r="L4942" t="s">
        <v>26</v>
      </c>
      <c r="M4942" t="s">
        <v>38</v>
      </c>
      <c r="N4942" t="s">
        <v>56</v>
      </c>
      <c r="O4942" t="s">
        <v>185</v>
      </c>
      <c r="P4942" t="s">
        <v>3761</v>
      </c>
      <c r="Q4942">
        <v>0</v>
      </c>
      <c r="R4942">
        <v>673</v>
      </c>
      <c r="S4942">
        <v>222</v>
      </c>
      <c r="T4942">
        <v>3</v>
      </c>
      <c r="U4942" t="b">
        <v>0</v>
      </c>
    </row>
    <row r="4943" spans="1:21" x14ac:dyDescent="0.25">
      <c r="A4943" t="s">
        <v>6309</v>
      </c>
      <c r="B4943" t="s">
        <v>6308</v>
      </c>
      <c r="C4943">
        <v>27</v>
      </c>
      <c r="D4943">
        <v>6</v>
      </c>
      <c r="E4943">
        <v>12</v>
      </c>
      <c r="F4943" s="1">
        <v>41087</v>
      </c>
      <c r="G4943" t="s">
        <v>5030</v>
      </c>
      <c r="H4943" t="s">
        <v>61</v>
      </c>
      <c r="I4943" t="s">
        <v>108</v>
      </c>
      <c r="J4943" t="s">
        <v>4766</v>
      </c>
      <c r="K4943" t="s">
        <v>36</v>
      </c>
      <c r="L4943" t="s">
        <v>70</v>
      </c>
      <c r="M4943" t="s">
        <v>38</v>
      </c>
      <c r="N4943" t="s">
        <v>28</v>
      </c>
      <c r="O4943" t="s">
        <v>54</v>
      </c>
      <c r="P4943" t="s">
        <v>93</v>
      </c>
      <c r="Q4943">
        <v>0</v>
      </c>
      <c r="R4943">
        <v>88</v>
      </c>
      <c r="S4943">
        <v>34</v>
      </c>
      <c r="T4943">
        <v>2</v>
      </c>
      <c r="U4943" t="b">
        <v>1</v>
      </c>
    </row>
    <row r="4944" spans="1:21" x14ac:dyDescent="0.25">
      <c r="A4944" t="s">
        <v>6309</v>
      </c>
      <c r="B4944" t="s">
        <v>6308</v>
      </c>
      <c r="C4944">
        <v>27</v>
      </c>
      <c r="D4944">
        <v>6</v>
      </c>
      <c r="E4944">
        <v>12</v>
      </c>
      <c r="F4944" s="1">
        <v>41087</v>
      </c>
      <c r="G4944" t="s">
        <v>5030</v>
      </c>
      <c r="H4944" t="s">
        <v>61</v>
      </c>
      <c r="I4944" t="s">
        <v>108</v>
      </c>
      <c r="J4944" t="s">
        <v>4766</v>
      </c>
      <c r="K4944" t="s">
        <v>36</v>
      </c>
      <c r="L4944" t="s">
        <v>70</v>
      </c>
      <c r="M4944" t="s">
        <v>38</v>
      </c>
      <c r="N4944" t="s">
        <v>56</v>
      </c>
      <c r="O4944" t="s">
        <v>57</v>
      </c>
      <c r="P4944" t="s">
        <v>883</v>
      </c>
      <c r="Q4944">
        <v>0</v>
      </c>
      <c r="R4944">
        <v>142</v>
      </c>
      <c r="S4944">
        <v>45</v>
      </c>
      <c r="T4944">
        <v>2</v>
      </c>
      <c r="U4944" t="b">
        <v>0</v>
      </c>
    </row>
    <row r="4945" spans="1:21" x14ac:dyDescent="0.25">
      <c r="A4945" t="s">
        <v>6310</v>
      </c>
      <c r="B4945" t="s">
        <v>6308</v>
      </c>
      <c r="C4945">
        <v>27</v>
      </c>
      <c r="D4945">
        <v>6</v>
      </c>
      <c r="E4945">
        <v>12</v>
      </c>
      <c r="F4945" s="1">
        <v>41087</v>
      </c>
      <c r="G4945" t="s">
        <v>3938</v>
      </c>
      <c r="H4945" t="s">
        <v>293</v>
      </c>
      <c r="I4945" t="s">
        <v>613</v>
      </c>
      <c r="J4945" t="s">
        <v>3515</v>
      </c>
      <c r="K4945" t="s">
        <v>36</v>
      </c>
      <c r="L4945" t="s">
        <v>26</v>
      </c>
      <c r="M4945" t="s">
        <v>38</v>
      </c>
      <c r="N4945" t="s">
        <v>28</v>
      </c>
      <c r="O4945" t="s">
        <v>48</v>
      </c>
      <c r="P4945" t="s">
        <v>49</v>
      </c>
      <c r="Q4945">
        <v>1</v>
      </c>
      <c r="R4945">
        <v>15</v>
      </c>
      <c r="S4945">
        <v>-11</v>
      </c>
      <c r="T4945">
        <v>1</v>
      </c>
      <c r="U4945" t="b">
        <v>1</v>
      </c>
    </row>
    <row r="4946" spans="1:21" x14ac:dyDescent="0.25">
      <c r="A4946" t="s">
        <v>6311</v>
      </c>
      <c r="B4946" t="s">
        <v>6312</v>
      </c>
      <c r="C4946">
        <v>27</v>
      </c>
      <c r="D4946">
        <v>6</v>
      </c>
      <c r="E4946">
        <v>13</v>
      </c>
      <c r="F4946" s="1">
        <v>41452</v>
      </c>
      <c r="G4946" t="s">
        <v>1657</v>
      </c>
      <c r="H4946" t="s">
        <v>120</v>
      </c>
      <c r="I4946" t="s">
        <v>778</v>
      </c>
      <c r="J4946" t="s">
        <v>778</v>
      </c>
      <c r="K4946" t="s">
        <v>47</v>
      </c>
      <c r="L4946" t="s">
        <v>37</v>
      </c>
      <c r="M4946" t="s">
        <v>268</v>
      </c>
      <c r="N4946" t="s">
        <v>71</v>
      </c>
      <c r="O4946" t="s">
        <v>72</v>
      </c>
      <c r="P4946" t="s">
        <v>4701</v>
      </c>
      <c r="Q4946">
        <v>0</v>
      </c>
      <c r="R4946">
        <v>2476</v>
      </c>
      <c r="S4946">
        <v>1015</v>
      </c>
      <c r="T4946">
        <v>6</v>
      </c>
      <c r="U4946" t="b">
        <v>0</v>
      </c>
    </row>
    <row r="4947" spans="1:21" x14ac:dyDescent="0.25">
      <c r="A4947" t="s">
        <v>6311</v>
      </c>
      <c r="B4947" t="s">
        <v>6312</v>
      </c>
      <c r="C4947">
        <v>27</v>
      </c>
      <c r="D4947">
        <v>6</v>
      </c>
      <c r="E4947">
        <v>13</v>
      </c>
      <c r="F4947" s="1">
        <v>41452</v>
      </c>
      <c r="G4947" t="s">
        <v>1657</v>
      </c>
      <c r="H4947" t="s">
        <v>120</v>
      </c>
      <c r="I4947" t="s">
        <v>778</v>
      </c>
      <c r="J4947" t="s">
        <v>778</v>
      </c>
      <c r="K4947" t="s">
        <v>47</v>
      </c>
      <c r="L4947" t="s">
        <v>37</v>
      </c>
      <c r="M4947" t="s">
        <v>268</v>
      </c>
      <c r="N4947" t="s">
        <v>28</v>
      </c>
      <c r="O4947" t="s">
        <v>48</v>
      </c>
      <c r="P4947" t="s">
        <v>349</v>
      </c>
      <c r="Q4947">
        <v>0</v>
      </c>
      <c r="R4947">
        <v>58</v>
      </c>
      <c r="S4947">
        <v>19</v>
      </c>
      <c r="T4947">
        <v>4</v>
      </c>
      <c r="U4947" t="b">
        <v>1</v>
      </c>
    </row>
    <row r="4948" spans="1:21" x14ac:dyDescent="0.25">
      <c r="A4948" t="s">
        <v>6313</v>
      </c>
      <c r="B4948" t="s">
        <v>6312</v>
      </c>
      <c r="C4948">
        <v>27</v>
      </c>
      <c r="D4948">
        <v>6</v>
      </c>
      <c r="E4948">
        <v>13</v>
      </c>
      <c r="F4948" s="1">
        <v>41452</v>
      </c>
      <c r="G4948" t="s">
        <v>330</v>
      </c>
      <c r="H4948" t="s">
        <v>44</v>
      </c>
      <c r="I4948" t="s">
        <v>280</v>
      </c>
      <c r="J4948" t="s">
        <v>281</v>
      </c>
      <c r="K4948" t="s">
        <v>47</v>
      </c>
      <c r="L4948" t="s">
        <v>37</v>
      </c>
      <c r="M4948" t="s">
        <v>98</v>
      </c>
      <c r="N4948" t="s">
        <v>71</v>
      </c>
      <c r="O4948" t="s">
        <v>74</v>
      </c>
      <c r="P4948" t="s">
        <v>1890</v>
      </c>
      <c r="Q4948">
        <v>1</v>
      </c>
      <c r="R4948">
        <v>78</v>
      </c>
      <c r="S4948">
        <v>-65</v>
      </c>
      <c r="T4948">
        <v>2</v>
      </c>
      <c r="U4948" t="b">
        <v>1</v>
      </c>
    </row>
    <row r="4949" spans="1:21" x14ac:dyDescent="0.25">
      <c r="A4949" t="s">
        <v>6314</v>
      </c>
      <c r="B4949" t="s">
        <v>6312</v>
      </c>
      <c r="C4949">
        <v>27</v>
      </c>
      <c r="D4949">
        <v>6</v>
      </c>
      <c r="E4949">
        <v>13</v>
      </c>
      <c r="F4949" s="1">
        <v>41452</v>
      </c>
      <c r="G4949" t="s">
        <v>1964</v>
      </c>
      <c r="H4949" t="s">
        <v>44</v>
      </c>
      <c r="I4949" t="s">
        <v>849</v>
      </c>
      <c r="J4949" t="s">
        <v>2579</v>
      </c>
      <c r="K4949" t="s">
        <v>47</v>
      </c>
      <c r="L4949" t="s">
        <v>70</v>
      </c>
      <c r="M4949" t="s">
        <v>38</v>
      </c>
      <c r="N4949" t="s">
        <v>71</v>
      </c>
      <c r="O4949" t="s">
        <v>295</v>
      </c>
      <c r="P4949" t="s">
        <v>3508</v>
      </c>
      <c r="Q4949">
        <v>0</v>
      </c>
      <c r="R4949">
        <v>244</v>
      </c>
      <c r="S4949">
        <v>110</v>
      </c>
      <c r="T4949">
        <v>5</v>
      </c>
      <c r="U4949" t="b">
        <v>1</v>
      </c>
    </row>
    <row r="4950" spans="1:21" x14ac:dyDescent="0.25">
      <c r="A4950" t="s">
        <v>6315</v>
      </c>
      <c r="B4950" t="s">
        <v>6312</v>
      </c>
      <c r="C4950">
        <v>27</v>
      </c>
      <c r="D4950">
        <v>6</v>
      </c>
      <c r="E4950">
        <v>13</v>
      </c>
      <c r="F4950" s="1">
        <v>41452</v>
      </c>
      <c r="G4950" t="s">
        <v>5678</v>
      </c>
      <c r="H4950" t="s">
        <v>61</v>
      </c>
      <c r="I4950" t="s">
        <v>693</v>
      </c>
      <c r="J4950" t="s">
        <v>3913</v>
      </c>
      <c r="K4950" t="s">
        <v>36</v>
      </c>
      <c r="L4950" t="s">
        <v>70</v>
      </c>
      <c r="M4950" t="s">
        <v>38</v>
      </c>
      <c r="N4950" t="s">
        <v>28</v>
      </c>
      <c r="O4950" t="s">
        <v>39</v>
      </c>
      <c r="P4950" t="s">
        <v>2252</v>
      </c>
      <c r="Q4950">
        <v>0</v>
      </c>
      <c r="R4950">
        <v>98</v>
      </c>
      <c r="S4950">
        <v>39</v>
      </c>
      <c r="T4950">
        <v>2</v>
      </c>
      <c r="U4950" t="b">
        <v>1</v>
      </c>
    </row>
    <row r="4951" spans="1:21" x14ac:dyDescent="0.25">
      <c r="A4951" t="s">
        <v>6314</v>
      </c>
      <c r="B4951" t="s">
        <v>6312</v>
      </c>
      <c r="C4951">
        <v>27</v>
      </c>
      <c r="D4951">
        <v>6</v>
      </c>
      <c r="E4951">
        <v>13</v>
      </c>
      <c r="F4951" s="1">
        <v>41452</v>
      </c>
      <c r="G4951" t="s">
        <v>1964</v>
      </c>
      <c r="H4951" t="s">
        <v>44</v>
      </c>
      <c r="I4951" t="s">
        <v>849</v>
      </c>
      <c r="J4951" t="s">
        <v>2579</v>
      </c>
      <c r="K4951" t="s">
        <v>47</v>
      </c>
      <c r="L4951" t="s">
        <v>70</v>
      </c>
      <c r="M4951" t="s">
        <v>38</v>
      </c>
      <c r="N4951" t="s">
        <v>28</v>
      </c>
      <c r="O4951" t="s">
        <v>48</v>
      </c>
      <c r="P4951" t="s">
        <v>703</v>
      </c>
      <c r="Q4951">
        <v>0</v>
      </c>
      <c r="R4951">
        <v>83</v>
      </c>
      <c r="S4951">
        <v>12</v>
      </c>
      <c r="T4951">
        <v>3</v>
      </c>
      <c r="U4951" t="b">
        <v>1</v>
      </c>
    </row>
    <row r="4952" spans="1:21" x14ac:dyDescent="0.25">
      <c r="A4952" t="s">
        <v>6314</v>
      </c>
      <c r="B4952" t="s">
        <v>6312</v>
      </c>
      <c r="C4952">
        <v>27</v>
      </c>
      <c r="D4952">
        <v>6</v>
      </c>
      <c r="E4952">
        <v>13</v>
      </c>
      <c r="F4952" s="1">
        <v>41452</v>
      </c>
      <c r="G4952" t="s">
        <v>1964</v>
      </c>
      <c r="H4952" t="s">
        <v>44</v>
      </c>
      <c r="I4952" t="s">
        <v>849</v>
      </c>
      <c r="J4952" t="s">
        <v>2579</v>
      </c>
      <c r="K4952" t="s">
        <v>47</v>
      </c>
      <c r="L4952" t="s">
        <v>70</v>
      </c>
      <c r="M4952" t="s">
        <v>38</v>
      </c>
      <c r="N4952" t="s">
        <v>28</v>
      </c>
      <c r="O4952" t="s">
        <v>39</v>
      </c>
      <c r="P4952" t="s">
        <v>2943</v>
      </c>
      <c r="Q4952">
        <v>0</v>
      </c>
      <c r="R4952">
        <v>28</v>
      </c>
      <c r="S4952">
        <v>14</v>
      </c>
      <c r="T4952">
        <v>4</v>
      </c>
      <c r="U4952" t="b">
        <v>0</v>
      </c>
    </row>
    <row r="4953" spans="1:21" x14ac:dyDescent="0.25">
      <c r="A4953" t="s">
        <v>6316</v>
      </c>
      <c r="B4953" t="s">
        <v>6312</v>
      </c>
      <c r="C4953">
        <v>27</v>
      </c>
      <c r="D4953">
        <v>6</v>
      </c>
      <c r="E4953">
        <v>13</v>
      </c>
      <c r="F4953" s="1">
        <v>41452</v>
      </c>
      <c r="G4953" t="s">
        <v>1315</v>
      </c>
      <c r="H4953" t="s">
        <v>61</v>
      </c>
      <c r="I4953" t="s">
        <v>450</v>
      </c>
      <c r="J4953" t="s">
        <v>532</v>
      </c>
      <c r="K4953" t="s">
        <v>36</v>
      </c>
      <c r="L4953" t="s">
        <v>70</v>
      </c>
      <c r="M4953" t="s">
        <v>27</v>
      </c>
      <c r="N4953" t="s">
        <v>56</v>
      </c>
      <c r="O4953" t="s">
        <v>57</v>
      </c>
      <c r="P4953" t="s">
        <v>5031</v>
      </c>
      <c r="Q4953">
        <v>0</v>
      </c>
      <c r="R4953">
        <v>448</v>
      </c>
      <c r="S4953">
        <v>0</v>
      </c>
      <c r="T4953">
        <v>2</v>
      </c>
      <c r="U4953" t="b">
        <v>0</v>
      </c>
    </row>
    <row r="4954" spans="1:21" x14ac:dyDescent="0.25">
      <c r="A4954" t="s">
        <v>6317</v>
      </c>
      <c r="B4954" t="s">
        <v>6312</v>
      </c>
      <c r="C4954">
        <v>27</v>
      </c>
      <c r="D4954">
        <v>6</v>
      </c>
      <c r="E4954">
        <v>13</v>
      </c>
      <c r="F4954" s="1">
        <v>41452</v>
      </c>
      <c r="G4954" t="s">
        <v>946</v>
      </c>
      <c r="H4954" t="s">
        <v>67</v>
      </c>
      <c r="I4954" t="s">
        <v>68</v>
      </c>
      <c r="J4954" t="s">
        <v>5719</v>
      </c>
      <c r="K4954" t="s">
        <v>25</v>
      </c>
      <c r="L4954" t="s">
        <v>37</v>
      </c>
      <c r="M4954" t="s">
        <v>38</v>
      </c>
      <c r="N4954" t="s">
        <v>56</v>
      </c>
      <c r="O4954" t="s">
        <v>57</v>
      </c>
      <c r="P4954" t="s">
        <v>2837</v>
      </c>
      <c r="Q4954">
        <v>0</v>
      </c>
      <c r="R4954">
        <v>321</v>
      </c>
      <c r="S4954">
        <v>35</v>
      </c>
      <c r="T4954">
        <v>2</v>
      </c>
      <c r="U4954" t="b">
        <v>1</v>
      </c>
    </row>
    <row r="4955" spans="1:21" x14ac:dyDescent="0.25">
      <c r="A4955" t="s">
        <v>6318</v>
      </c>
      <c r="B4955" t="s">
        <v>6319</v>
      </c>
      <c r="C4955">
        <v>27</v>
      </c>
      <c r="D4955">
        <v>6</v>
      </c>
      <c r="E4955">
        <v>14</v>
      </c>
      <c r="F4955" s="1">
        <v>41817</v>
      </c>
      <c r="G4955" t="s">
        <v>4357</v>
      </c>
      <c r="H4955" t="s">
        <v>67</v>
      </c>
      <c r="I4955" t="s">
        <v>68</v>
      </c>
      <c r="J4955" t="s">
        <v>2688</v>
      </c>
      <c r="K4955" t="s">
        <v>25</v>
      </c>
      <c r="L4955" t="s">
        <v>26</v>
      </c>
      <c r="M4955" t="s">
        <v>98</v>
      </c>
      <c r="N4955" t="s">
        <v>71</v>
      </c>
      <c r="O4955" t="s">
        <v>72</v>
      </c>
      <c r="P4955" t="s">
        <v>73</v>
      </c>
      <c r="Q4955">
        <v>0</v>
      </c>
      <c r="R4955">
        <v>1314</v>
      </c>
      <c r="S4955">
        <v>342</v>
      </c>
      <c r="T4955">
        <v>3</v>
      </c>
      <c r="U4955" t="b">
        <v>0</v>
      </c>
    </row>
    <row r="4956" spans="1:21" x14ac:dyDescent="0.25">
      <c r="A4956" t="s">
        <v>6320</v>
      </c>
      <c r="B4956" t="s">
        <v>6319</v>
      </c>
      <c r="C4956">
        <v>27</v>
      </c>
      <c r="D4956">
        <v>6</v>
      </c>
      <c r="E4956">
        <v>14</v>
      </c>
      <c r="F4956" s="1">
        <v>41817</v>
      </c>
      <c r="G4956" t="s">
        <v>4400</v>
      </c>
      <c r="H4956" t="s">
        <v>67</v>
      </c>
      <c r="I4956" t="s">
        <v>68</v>
      </c>
      <c r="J4956" t="s">
        <v>1329</v>
      </c>
      <c r="K4956" t="s">
        <v>25</v>
      </c>
      <c r="L4956" t="s">
        <v>70</v>
      </c>
      <c r="M4956" t="s">
        <v>27</v>
      </c>
      <c r="N4956" t="s">
        <v>28</v>
      </c>
      <c r="O4956" t="s">
        <v>183</v>
      </c>
      <c r="P4956" t="s">
        <v>2485</v>
      </c>
      <c r="Q4956">
        <v>0</v>
      </c>
      <c r="R4956">
        <v>198</v>
      </c>
      <c r="S4956">
        <v>24</v>
      </c>
      <c r="T4956">
        <v>8</v>
      </c>
      <c r="U4956" t="b">
        <v>1</v>
      </c>
    </row>
    <row r="4957" spans="1:21" x14ac:dyDescent="0.25">
      <c r="A4957" t="s">
        <v>6321</v>
      </c>
      <c r="B4957" t="s">
        <v>6319</v>
      </c>
      <c r="C4957">
        <v>27</v>
      </c>
      <c r="D4957">
        <v>6</v>
      </c>
      <c r="E4957">
        <v>14</v>
      </c>
      <c r="F4957" s="1">
        <v>41817</v>
      </c>
      <c r="G4957" t="s">
        <v>1667</v>
      </c>
      <c r="H4957" t="s">
        <v>120</v>
      </c>
      <c r="I4957" t="s">
        <v>209</v>
      </c>
      <c r="J4957" t="s">
        <v>210</v>
      </c>
      <c r="K4957" t="s">
        <v>47</v>
      </c>
      <c r="L4957" t="s">
        <v>37</v>
      </c>
      <c r="M4957" t="s">
        <v>38</v>
      </c>
      <c r="N4957" t="s">
        <v>71</v>
      </c>
      <c r="O4957" t="s">
        <v>74</v>
      </c>
      <c r="P4957" t="s">
        <v>1890</v>
      </c>
      <c r="Q4957">
        <v>0</v>
      </c>
      <c r="R4957">
        <v>78</v>
      </c>
      <c r="S4957">
        <v>7</v>
      </c>
      <c r="T4957">
        <v>1</v>
      </c>
      <c r="U4957" t="b">
        <v>0</v>
      </c>
    </row>
    <row r="4958" spans="1:21" x14ac:dyDescent="0.25">
      <c r="A4958" t="s">
        <v>6321</v>
      </c>
      <c r="B4958" t="s">
        <v>6319</v>
      </c>
      <c r="C4958">
        <v>27</v>
      </c>
      <c r="D4958">
        <v>6</v>
      </c>
      <c r="E4958">
        <v>14</v>
      </c>
      <c r="F4958" s="1">
        <v>41817</v>
      </c>
      <c r="G4958" t="s">
        <v>1667</v>
      </c>
      <c r="H4958" t="s">
        <v>120</v>
      </c>
      <c r="I4958" t="s">
        <v>209</v>
      </c>
      <c r="J4958" t="s">
        <v>210</v>
      </c>
      <c r="K4958" t="s">
        <v>47</v>
      </c>
      <c r="L4958" t="s">
        <v>37</v>
      </c>
      <c r="M4958" t="s">
        <v>38</v>
      </c>
      <c r="N4958" t="s">
        <v>71</v>
      </c>
      <c r="O4958" t="s">
        <v>295</v>
      </c>
      <c r="P4958" t="s">
        <v>1768</v>
      </c>
      <c r="Q4958">
        <v>0</v>
      </c>
      <c r="R4958">
        <v>326</v>
      </c>
      <c r="S4958">
        <v>107</v>
      </c>
      <c r="T4958">
        <v>3</v>
      </c>
      <c r="U4958" t="b">
        <v>0</v>
      </c>
    </row>
    <row r="4959" spans="1:21" x14ac:dyDescent="0.25">
      <c r="A4959" t="s">
        <v>6322</v>
      </c>
      <c r="B4959" t="s">
        <v>6319</v>
      </c>
      <c r="C4959">
        <v>27</v>
      </c>
      <c r="D4959">
        <v>6</v>
      </c>
      <c r="E4959">
        <v>14</v>
      </c>
      <c r="F4959" s="1">
        <v>41817</v>
      </c>
      <c r="G4959" t="s">
        <v>4070</v>
      </c>
      <c r="H4959" t="s">
        <v>215</v>
      </c>
      <c r="I4959" t="s">
        <v>3143</v>
      </c>
      <c r="J4959" t="s">
        <v>6323</v>
      </c>
      <c r="K4959" t="s">
        <v>36</v>
      </c>
      <c r="L4959" t="s">
        <v>70</v>
      </c>
      <c r="M4959" t="s">
        <v>38</v>
      </c>
      <c r="N4959" t="s">
        <v>28</v>
      </c>
      <c r="O4959" t="s">
        <v>48</v>
      </c>
      <c r="P4959" t="s">
        <v>960</v>
      </c>
      <c r="Q4959">
        <v>0</v>
      </c>
      <c r="R4959">
        <v>187</v>
      </c>
      <c r="S4959">
        <v>7</v>
      </c>
      <c r="T4959">
        <v>7</v>
      </c>
      <c r="U4959" t="b">
        <v>0</v>
      </c>
    </row>
    <row r="4960" spans="1:21" x14ac:dyDescent="0.25">
      <c r="A4960" t="s">
        <v>6324</v>
      </c>
      <c r="B4960" t="s">
        <v>6319</v>
      </c>
      <c r="C4960">
        <v>27</v>
      </c>
      <c r="D4960">
        <v>6</v>
      </c>
      <c r="E4960">
        <v>14</v>
      </c>
      <c r="F4960" s="1">
        <v>41817</v>
      </c>
      <c r="G4960" t="s">
        <v>3890</v>
      </c>
      <c r="H4960" t="s">
        <v>598</v>
      </c>
      <c r="I4960" t="s">
        <v>3383</v>
      </c>
      <c r="J4960" t="s">
        <v>3384</v>
      </c>
      <c r="K4960" t="s">
        <v>36</v>
      </c>
      <c r="L4960" t="s">
        <v>26</v>
      </c>
      <c r="M4960" t="s">
        <v>38</v>
      </c>
      <c r="N4960" t="s">
        <v>28</v>
      </c>
      <c r="O4960" t="s">
        <v>39</v>
      </c>
      <c r="P4960" t="s">
        <v>4248</v>
      </c>
      <c r="Q4960">
        <v>0</v>
      </c>
      <c r="R4960">
        <v>32</v>
      </c>
      <c r="S4960">
        <v>8</v>
      </c>
      <c r="T4960">
        <v>5</v>
      </c>
      <c r="U4960" t="b">
        <v>1</v>
      </c>
    </row>
    <row r="4961" spans="1:21" x14ac:dyDescent="0.25">
      <c r="A4961" t="s">
        <v>6324</v>
      </c>
      <c r="B4961" t="s">
        <v>6319</v>
      </c>
      <c r="C4961">
        <v>27</v>
      </c>
      <c r="D4961">
        <v>6</v>
      </c>
      <c r="E4961">
        <v>14</v>
      </c>
      <c r="F4961" s="1">
        <v>41817</v>
      </c>
      <c r="G4961" t="s">
        <v>3890</v>
      </c>
      <c r="H4961" t="s">
        <v>598</v>
      </c>
      <c r="I4961" t="s">
        <v>3383</v>
      </c>
      <c r="J4961" t="s">
        <v>3384</v>
      </c>
      <c r="K4961" t="s">
        <v>36</v>
      </c>
      <c r="L4961" t="s">
        <v>26</v>
      </c>
      <c r="M4961" t="s">
        <v>38</v>
      </c>
      <c r="N4961" t="s">
        <v>28</v>
      </c>
      <c r="O4961" t="s">
        <v>54</v>
      </c>
      <c r="P4961" t="s">
        <v>424</v>
      </c>
      <c r="Q4961">
        <v>0</v>
      </c>
      <c r="R4961">
        <v>115</v>
      </c>
      <c r="S4961">
        <v>14</v>
      </c>
      <c r="T4961">
        <v>5</v>
      </c>
      <c r="U4961" t="b">
        <v>0</v>
      </c>
    </row>
    <row r="4962" spans="1:21" x14ac:dyDescent="0.25">
      <c r="A4962" t="s">
        <v>6321</v>
      </c>
      <c r="B4962" t="s">
        <v>6319</v>
      </c>
      <c r="C4962">
        <v>27</v>
      </c>
      <c r="D4962">
        <v>6</v>
      </c>
      <c r="E4962">
        <v>14</v>
      </c>
      <c r="F4962" s="1">
        <v>41817</v>
      </c>
      <c r="G4962" t="s">
        <v>1667</v>
      </c>
      <c r="H4962" t="s">
        <v>120</v>
      </c>
      <c r="I4962" t="s">
        <v>209</v>
      </c>
      <c r="J4962" t="s">
        <v>210</v>
      </c>
      <c r="K4962" t="s">
        <v>47</v>
      </c>
      <c r="L4962" t="s">
        <v>37</v>
      </c>
      <c r="M4962" t="s">
        <v>38</v>
      </c>
      <c r="N4962" t="s">
        <v>28</v>
      </c>
      <c r="O4962" t="s">
        <v>39</v>
      </c>
      <c r="P4962" t="s">
        <v>1572</v>
      </c>
      <c r="Q4962">
        <v>0</v>
      </c>
      <c r="R4962">
        <v>61</v>
      </c>
      <c r="S4962">
        <v>8</v>
      </c>
      <c r="T4962">
        <v>4</v>
      </c>
      <c r="U4962" t="b">
        <v>1</v>
      </c>
    </row>
    <row r="4963" spans="1:21" x14ac:dyDescent="0.25">
      <c r="A4963" t="s">
        <v>6321</v>
      </c>
      <c r="B4963" t="s">
        <v>6319</v>
      </c>
      <c r="C4963">
        <v>27</v>
      </c>
      <c r="D4963">
        <v>6</v>
      </c>
      <c r="E4963">
        <v>14</v>
      </c>
      <c r="F4963" s="1">
        <v>41817</v>
      </c>
      <c r="G4963" t="s">
        <v>1667</v>
      </c>
      <c r="H4963" t="s">
        <v>120</v>
      </c>
      <c r="I4963" t="s">
        <v>209</v>
      </c>
      <c r="J4963" t="s">
        <v>210</v>
      </c>
      <c r="K4963" t="s">
        <v>47</v>
      </c>
      <c r="L4963" t="s">
        <v>37</v>
      </c>
      <c r="M4963" t="s">
        <v>38</v>
      </c>
      <c r="N4963" t="s">
        <v>28</v>
      </c>
      <c r="O4963" t="s">
        <v>29</v>
      </c>
      <c r="P4963" t="s">
        <v>4218</v>
      </c>
      <c r="Q4963">
        <v>0</v>
      </c>
      <c r="R4963">
        <v>585</v>
      </c>
      <c r="S4963">
        <v>175</v>
      </c>
      <c r="T4963">
        <v>13</v>
      </c>
      <c r="U4963" t="b">
        <v>1</v>
      </c>
    </row>
    <row r="4964" spans="1:21" x14ac:dyDescent="0.25">
      <c r="A4964" t="s">
        <v>6321</v>
      </c>
      <c r="B4964" t="s">
        <v>6319</v>
      </c>
      <c r="C4964">
        <v>27</v>
      </c>
      <c r="D4964">
        <v>6</v>
      </c>
      <c r="E4964">
        <v>14</v>
      </c>
      <c r="F4964" s="1">
        <v>41817</v>
      </c>
      <c r="G4964" t="s">
        <v>1667</v>
      </c>
      <c r="H4964" t="s">
        <v>120</v>
      </c>
      <c r="I4964" t="s">
        <v>209</v>
      </c>
      <c r="J4964" t="s">
        <v>210</v>
      </c>
      <c r="K4964" t="s">
        <v>47</v>
      </c>
      <c r="L4964" t="s">
        <v>37</v>
      </c>
      <c r="M4964" t="s">
        <v>38</v>
      </c>
      <c r="N4964" t="s">
        <v>56</v>
      </c>
      <c r="O4964" t="s">
        <v>81</v>
      </c>
      <c r="P4964" t="s">
        <v>1770</v>
      </c>
      <c r="Q4964">
        <v>0</v>
      </c>
      <c r="R4964">
        <v>319</v>
      </c>
      <c r="S4964">
        <v>102</v>
      </c>
      <c r="T4964">
        <v>6</v>
      </c>
      <c r="U4964" t="b">
        <v>1</v>
      </c>
    </row>
    <row r="4965" spans="1:21" x14ac:dyDescent="0.25">
      <c r="A4965" t="s">
        <v>6325</v>
      </c>
      <c r="B4965" t="s">
        <v>6319</v>
      </c>
      <c r="C4965">
        <v>27</v>
      </c>
      <c r="D4965">
        <v>6</v>
      </c>
      <c r="E4965">
        <v>14</v>
      </c>
      <c r="F4965" s="1">
        <v>41817</v>
      </c>
      <c r="G4965" t="s">
        <v>5406</v>
      </c>
      <c r="H4965" t="s">
        <v>61</v>
      </c>
      <c r="I4965" t="s">
        <v>326</v>
      </c>
      <c r="J4965" t="s">
        <v>3250</v>
      </c>
      <c r="K4965" t="s">
        <v>36</v>
      </c>
      <c r="L4965" t="s">
        <v>70</v>
      </c>
      <c r="M4965" t="s">
        <v>38</v>
      </c>
      <c r="N4965" t="s">
        <v>71</v>
      </c>
      <c r="O4965" t="s">
        <v>72</v>
      </c>
      <c r="P4965" t="s">
        <v>6326</v>
      </c>
      <c r="Q4965">
        <v>0</v>
      </c>
      <c r="R4965">
        <v>561</v>
      </c>
      <c r="S4965">
        <v>118</v>
      </c>
      <c r="T4965">
        <v>5</v>
      </c>
      <c r="U4965" t="b">
        <v>1</v>
      </c>
    </row>
    <row r="4966" spans="1:21" x14ac:dyDescent="0.25">
      <c r="A4966" t="s">
        <v>6327</v>
      </c>
      <c r="B4966" t="s">
        <v>6319</v>
      </c>
      <c r="C4966">
        <v>27</v>
      </c>
      <c r="D4966">
        <v>6</v>
      </c>
      <c r="E4966">
        <v>14</v>
      </c>
      <c r="F4966" s="1">
        <v>41817</v>
      </c>
      <c r="G4966" t="s">
        <v>4157</v>
      </c>
      <c r="H4966" t="s">
        <v>67</v>
      </c>
      <c r="I4966" t="s">
        <v>496</v>
      </c>
      <c r="J4966" t="s">
        <v>1782</v>
      </c>
      <c r="K4966" t="s">
        <v>25</v>
      </c>
      <c r="L4966" t="s">
        <v>70</v>
      </c>
      <c r="M4966" t="s">
        <v>38</v>
      </c>
      <c r="N4966" t="s">
        <v>28</v>
      </c>
      <c r="O4966" t="s">
        <v>39</v>
      </c>
      <c r="P4966" t="s">
        <v>1135</v>
      </c>
      <c r="Q4966">
        <v>0</v>
      </c>
      <c r="R4966">
        <v>34</v>
      </c>
      <c r="S4966">
        <v>12</v>
      </c>
      <c r="T4966">
        <v>3</v>
      </c>
      <c r="U4966" t="b">
        <v>0</v>
      </c>
    </row>
    <row r="4967" spans="1:21" x14ac:dyDescent="0.25">
      <c r="A4967" t="s">
        <v>6328</v>
      </c>
      <c r="B4967" t="s">
        <v>6329</v>
      </c>
      <c r="C4967">
        <v>28</v>
      </c>
      <c r="D4967">
        <v>6</v>
      </c>
      <c r="E4967">
        <v>11</v>
      </c>
      <c r="F4967" s="1">
        <v>40722</v>
      </c>
      <c r="G4967" t="s">
        <v>3667</v>
      </c>
      <c r="H4967" t="s">
        <v>33</v>
      </c>
      <c r="I4967" t="s">
        <v>80</v>
      </c>
      <c r="J4967" t="s">
        <v>80</v>
      </c>
      <c r="K4967" t="s">
        <v>36</v>
      </c>
      <c r="L4967" t="s">
        <v>26</v>
      </c>
      <c r="M4967" t="s">
        <v>38</v>
      </c>
      <c r="N4967" t="s">
        <v>71</v>
      </c>
      <c r="O4967" t="s">
        <v>72</v>
      </c>
      <c r="P4967" t="s">
        <v>1522</v>
      </c>
      <c r="Q4967">
        <v>0</v>
      </c>
      <c r="R4967">
        <v>401</v>
      </c>
      <c r="S4967">
        <v>140</v>
      </c>
      <c r="T4967">
        <v>4</v>
      </c>
      <c r="U4967" t="b">
        <v>1</v>
      </c>
    </row>
    <row r="4968" spans="1:21" x14ac:dyDescent="0.25">
      <c r="A4968" t="s">
        <v>6328</v>
      </c>
      <c r="B4968" t="s">
        <v>6329</v>
      </c>
      <c r="C4968">
        <v>28</v>
      </c>
      <c r="D4968">
        <v>6</v>
      </c>
      <c r="E4968">
        <v>11</v>
      </c>
      <c r="F4968" s="1">
        <v>40722</v>
      </c>
      <c r="G4968" t="s">
        <v>3667</v>
      </c>
      <c r="H4968" t="s">
        <v>33</v>
      </c>
      <c r="I4968" t="s">
        <v>80</v>
      </c>
      <c r="J4968" t="s">
        <v>80</v>
      </c>
      <c r="K4968" t="s">
        <v>36</v>
      </c>
      <c r="L4968" t="s">
        <v>26</v>
      </c>
      <c r="M4968" t="s">
        <v>38</v>
      </c>
      <c r="N4968" t="s">
        <v>71</v>
      </c>
      <c r="O4968" t="s">
        <v>72</v>
      </c>
      <c r="P4968" t="s">
        <v>470</v>
      </c>
      <c r="Q4968">
        <v>0</v>
      </c>
      <c r="R4968">
        <v>663</v>
      </c>
      <c r="S4968">
        <v>99</v>
      </c>
      <c r="T4968">
        <v>2</v>
      </c>
      <c r="U4968" t="b">
        <v>0</v>
      </c>
    </row>
    <row r="4969" spans="1:21" x14ac:dyDescent="0.25">
      <c r="A4969" t="s">
        <v>6328</v>
      </c>
      <c r="B4969" t="s">
        <v>6329</v>
      </c>
      <c r="C4969">
        <v>28</v>
      </c>
      <c r="D4969">
        <v>6</v>
      </c>
      <c r="E4969">
        <v>11</v>
      </c>
      <c r="F4969" s="1">
        <v>40722</v>
      </c>
      <c r="G4969" t="s">
        <v>3667</v>
      </c>
      <c r="H4969" t="s">
        <v>33</v>
      </c>
      <c r="I4969" t="s">
        <v>80</v>
      </c>
      <c r="J4969" t="s">
        <v>80</v>
      </c>
      <c r="K4969" t="s">
        <v>36</v>
      </c>
      <c r="L4969" t="s">
        <v>26</v>
      </c>
      <c r="M4969" t="s">
        <v>38</v>
      </c>
      <c r="N4969" t="s">
        <v>28</v>
      </c>
      <c r="O4969" t="s">
        <v>111</v>
      </c>
      <c r="P4969" t="s">
        <v>3885</v>
      </c>
      <c r="Q4969">
        <v>0</v>
      </c>
      <c r="R4969">
        <v>37</v>
      </c>
      <c r="S4969">
        <v>3</v>
      </c>
      <c r="T4969">
        <v>2</v>
      </c>
      <c r="U4969" t="b">
        <v>0</v>
      </c>
    </row>
    <row r="4970" spans="1:21" x14ac:dyDescent="0.25">
      <c r="A4970" t="s">
        <v>6328</v>
      </c>
      <c r="B4970" t="s">
        <v>6329</v>
      </c>
      <c r="C4970">
        <v>28</v>
      </c>
      <c r="D4970">
        <v>6</v>
      </c>
      <c r="E4970">
        <v>11</v>
      </c>
      <c r="F4970" s="1">
        <v>40722</v>
      </c>
      <c r="G4970" t="s">
        <v>3667</v>
      </c>
      <c r="H4970" t="s">
        <v>33</v>
      </c>
      <c r="I4970" t="s">
        <v>80</v>
      </c>
      <c r="J4970" t="s">
        <v>80</v>
      </c>
      <c r="K4970" t="s">
        <v>36</v>
      </c>
      <c r="L4970" t="s">
        <v>26</v>
      </c>
      <c r="M4970" t="s">
        <v>38</v>
      </c>
      <c r="N4970" t="s">
        <v>56</v>
      </c>
      <c r="O4970" t="s">
        <v>104</v>
      </c>
      <c r="P4970" t="s">
        <v>2755</v>
      </c>
      <c r="Q4970">
        <v>0</v>
      </c>
      <c r="R4970">
        <v>323</v>
      </c>
      <c r="S4970">
        <v>122</v>
      </c>
      <c r="T4970">
        <v>5</v>
      </c>
      <c r="U4970" t="b">
        <v>1</v>
      </c>
    </row>
    <row r="4971" spans="1:21" x14ac:dyDescent="0.25">
      <c r="A4971" t="s">
        <v>6330</v>
      </c>
      <c r="B4971" t="s">
        <v>6329</v>
      </c>
      <c r="C4971">
        <v>28</v>
      </c>
      <c r="D4971">
        <v>6</v>
      </c>
      <c r="E4971">
        <v>11</v>
      </c>
      <c r="F4971" s="1">
        <v>40722</v>
      </c>
      <c r="G4971" t="s">
        <v>6331</v>
      </c>
      <c r="H4971" t="s">
        <v>120</v>
      </c>
      <c r="I4971" t="s">
        <v>121</v>
      </c>
      <c r="J4971" t="s">
        <v>122</v>
      </c>
      <c r="K4971" t="s">
        <v>47</v>
      </c>
      <c r="L4971" t="s">
        <v>70</v>
      </c>
      <c r="M4971" t="s">
        <v>38</v>
      </c>
      <c r="N4971" t="s">
        <v>71</v>
      </c>
      <c r="O4971" t="s">
        <v>72</v>
      </c>
      <c r="P4971" t="s">
        <v>4643</v>
      </c>
      <c r="Q4971">
        <v>0</v>
      </c>
      <c r="R4971">
        <v>247</v>
      </c>
      <c r="S4971">
        <v>35</v>
      </c>
      <c r="T4971">
        <v>2</v>
      </c>
      <c r="U4971" t="b">
        <v>0</v>
      </c>
    </row>
    <row r="4972" spans="1:21" x14ac:dyDescent="0.25">
      <c r="A4972" t="s">
        <v>6332</v>
      </c>
      <c r="B4972" t="s">
        <v>6329</v>
      </c>
      <c r="C4972">
        <v>28</v>
      </c>
      <c r="D4972">
        <v>6</v>
      </c>
      <c r="E4972">
        <v>11</v>
      </c>
      <c r="F4972" s="1">
        <v>40722</v>
      </c>
      <c r="G4972" t="s">
        <v>2948</v>
      </c>
      <c r="H4972" t="s">
        <v>67</v>
      </c>
      <c r="I4972" t="s">
        <v>496</v>
      </c>
      <c r="J4972" t="s">
        <v>2074</v>
      </c>
      <c r="K4972" t="s">
        <v>25</v>
      </c>
      <c r="L4972" t="s">
        <v>37</v>
      </c>
      <c r="M4972" t="s">
        <v>38</v>
      </c>
      <c r="N4972" t="s">
        <v>56</v>
      </c>
      <c r="O4972" t="s">
        <v>57</v>
      </c>
      <c r="P4972" t="s">
        <v>507</v>
      </c>
      <c r="Q4972">
        <v>0</v>
      </c>
      <c r="R4972">
        <v>628</v>
      </c>
      <c r="S4972">
        <v>6</v>
      </c>
      <c r="T4972">
        <v>2</v>
      </c>
      <c r="U4972" t="b">
        <v>0</v>
      </c>
    </row>
    <row r="4973" spans="1:21" x14ac:dyDescent="0.25">
      <c r="A4973" t="s">
        <v>6333</v>
      </c>
      <c r="B4973" t="s">
        <v>6329</v>
      </c>
      <c r="C4973">
        <v>28</v>
      </c>
      <c r="D4973">
        <v>6</v>
      </c>
      <c r="E4973">
        <v>11</v>
      </c>
      <c r="F4973" s="1">
        <v>40722</v>
      </c>
      <c r="G4973" t="s">
        <v>1581</v>
      </c>
      <c r="H4973" t="s">
        <v>120</v>
      </c>
      <c r="I4973" t="s">
        <v>241</v>
      </c>
      <c r="J4973" t="s">
        <v>6334</v>
      </c>
      <c r="K4973" t="s">
        <v>47</v>
      </c>
      <c r="L4973" t="s">
        <v>26</v>
      </c>
      <c r="M4973" t="s">
        <v>38</v>
      </c>
      <c r="N4973" t="s">
        <v>28</v>
      </c>
      <c r="O4973" t="s">
        <v>39</v>
      </c>
      <c r="P4973" t="s">
        <v>134</v>
      </c>
      <c r="Q4973">
        <v>0</v>
      </c>
      <c r="R4973">
        <v>33</v>
      </c>
      <c r="S4973">
        <v>10</v>
      </c>
      <c r="T4973">
        <v>3</v>
      </c>
      <c r="U4973" t="b">
        <v>0</v>
      </c>
    </row>
    <row r="4974" spans="1:21" x14ac:dyDescent="0.25">
      <c r="A4974" t="s">
        <v>6335</v>
      </c>
      <c r="B4974" t="s">
        <v>6329</v>
      </c>
      <c r="C4974">
        <v>28</v>
      </c>
      <c r="D4974">
        <v>6</v>
      </c>
      <c r="E4974">
        <v>11</v>
      </c>
      <c r="F4974" s="1">
        <v>40722</v>
      </c>
      <c r="G4974" t="s">
        <v>3843</v>
      </c>
      <c r="H4974" t="s">
        <v>61</v>
      </c>
      <c r="I4974" t="s">
        <v>308</v>
      </c>
      <c r="J4974" t="s">
        <v>6336</v>
      </c>
      <c r="K4974" t="s">
        <v>36</v>
      </c>
      <c r="L4974" t="s">
        <v>70</v>
      </c>
      <c r="M4974" t="s">
        <v>98</v>
      </c>
      <c r="N4974" t="s">
        <v>28</v>
      </c>
      <c r="O4974" t="s">
        <v>29</v>
      </c>
      <c r="P4974" t="s">
        <v>4567</v>
      </c>
      <c r="Q4974">
        <v>0</v>
      </c>
      <c r="R4974">
        <v>237</v>
      </c>
      <c r="S4974">
        <v>35</v>
      </c>
      <c r="T4974">
        <v>7</v>
      </c>
      <c r="U4974" t="b">
        <v>1</v>
      </c>
    </row>
    <row r="4975" spans="1:21" x14ac:dyDescent="0.25">
      <c r="A4975" t="s">
        <v>6337</v>
      </c>
      <c r="B4975" t="s">
        <v>6329</v>
      </c>
      <c r="C4975">
        <v>28</v>
      </c>
      <c r="D4975">
        <v>6</v>
      </c>
      <c r="E4975">
        <v>11</v>
      </c>
      <c r="F4975" s="1">
        <v>40722</v>
      </c>
      <c r="G4975" t="s">
        <v>275</v>
      </c>
      <c r="H4975" t="s">
        <v>67</v>
      </c>
      <c r="I4975" t="s">
        <v>68</v>
      </c>
      <c r="J4975" t="s">
        <v>255</v>
      </c>
      <c r="K4975" t="s">
        <v>25</v>
      </c>
      <c r="L4975" t="s">
        <v>37</v>
      </c>
      <c r="M4975" t="s">
        <v>38</v>
      </c>
      <c r="N4975" t="s">
        <v>71</v>
      </c>
      <c r="O4975" t="s">
        <v>295</v>
      </c>
      <c r="P4975" t="s">
        <v>1504</v>
      </c>
      <c r="Q4975">
        <v>0</v>
      </c>
      <c r="R4975">
        <v>19</v>
      </c>
      <c r="S4975">
        <v>-9</v>
      </c>
      <c r="T4975">
        <v>2</v>
      </c>
      <c r="U4975" t="b">
        <v>0</v>
      </c>
    </row>
    <row r="4976" spans="1:21" x14ac:dyDescent="0.25">
      <c r="A4976" t="s">
        <v>6337</v>
      </c>
      <c r="B4976" t="s">
        <v>6329</v>
      </c>
      <c r="C4976">
        <v>28</v>
      </c>
      <c r="D4976">
        <v>6</v>
      </c>
      <c r="E4976">
        <v>11</v>
      </c>
      <c r="F4976" s="1">
        <v>40722</v>
      </c>
      <c r="G4976" t="s">
        <v>275</v>
      </c>
      <c r="H4976" t="s">
        <v>67</v>
      </c>
      <c r="I4976" t="s">
        <v>68</v>
      </c>
      <c r="J4976" t="s">
        <v>255</v>
      </c>
      <c r="K4976" t="s">
        <v>25</v>
      </c>
      <c r="L4976" t="s">
        <v>37</v>
      </c>
      <c r="M4976" t="s">
        <v>38</v>
      </c>
      <c r="N4976" t="s">
        <v>28</v>
      </c>
      <c r="O4976" t="s">
        <v>39</v>
      </c>
      <c r="P4976" t="s">
        <v>2943</v>
      </c>
      <c r="Q4976">
        <v>0</v>
      </c>
      <c r="R4976">
        <v>44</v>
      </c>
      <c r="S4976">
        <v>19</v>
      </c>
      <c r="T4976">
        <v>7</v>
      </c>
      <c r="U4976" t="b">
        <v>1</v>
      </c>
    </row>
    <row r="4977" spans="1:21" x14ac:dyDescent="0.25">
      <c r="A4977" t="s">
        <v>6338</v>
      </c>
      <c r="B4977" t="s">
        <v>6339</v>
      </c>
      <c r="C4977">
        <v>28</v>
      </c>
      <c r="D4977">
        <v>6</v>
      </c>
      <c r="E4977">
        <v>12</v>
      </c>
      <c r="F4977" s="1">
        <v>41088</v>
      </c>
      <c r="G4977" t="s">
        <v>399</v>
      </c>
      <c r="H4977" t="s">
        <v>67</v>
      </c>
      <c r="I4977" t="s">
        <v>68</v>
      </c>
      <c r="J4977" t="s">
        <v>1189</v>
      </c>
      <c r="K4977" t="s">
        <v>25</v>
      </c>
      <c r="L4977" t="s">
        <v>70</v>
      </c>
      <c r="M4977" t="s">
        <v>38</v>
      </c>
      <c r="N4977" t="s">
        <v>28</v>
      </c>
      <c r="O4977" t="s">
        <v>39</v>
      </c>
      <c r="P4977" t="s">
        <v>204</v>
      </c>
      <c r="Q4977">
        <v>0</v>
      </c>
      <c r="R4977">
        <v>82</v>
      </c>
      <c r="S4977">
        <v>23</v>
      </c>
      <c r="T4977">
        <v>3</v>
      </c>
      <c r="U4977" t="b">
        <v>1</v>
      </c>
    </row>
    <row r="4978" spans="1:21" x14ac:dyDescent="0.25">
      <c r="A4978" t="s">
        <v>6340</v>
      </c>
      <c r="B4978" t="s">
        <v>6339</v>
      </c>
      <c r="C4978">
        <v>28</v>
      </c>
      <c r="D4978">
        <v>6</v>
      </c>
      <c r="E4978">
        <v>12</v>
      </c>
      <c r="F4978" s="1">
        <v>41088</v>
      </c>
      <c r="G4978" t="s">
        <v>2698</v>
      </c>
      <c r="H4978" t="s">
        <v>67</v>
      </c>
      <c r="I4978" t="s">
        <v>68</v>
      </c>
      <c r="J4978" t="s">
        <v>255</v>
      </c>
      <c r="K4978" t="s">
        <v>25</v>
      </c>
      <c r="L4978" t="s">
        <v>26</v>
      </c>
      <c r="M4978" t="s">
        <v>38</v>
      </c>
      <c r="N4978" t="s">
        <v>71</v>
      </c>
      <c r="O4978" t="s">
        <v>74</v>
      </c>
      <c r="P4978" t="s">
        <v>729</v>
      </c>
      <c r="Q4978">
        <v>0</v>
      </c>
      <c r="R4978">
        <v>823</v>
      </c>
      <c r="S4978">
        <v>247</v>
      </c>
      <c r="T4978">
        <v>2</v>
      </c>
      <c r="U4978" t="b">
        <v>1</v>
      </c>
    </row>
    <row r="4979" spans="1:21" x14ac:dyDescent="0.25">
      <c r="A4979" t="s">
        <v>6340</v>
      </c>
      <c r="B4979" t="s">
        <v>6339</v>
      </c>
      <c r="C4979">
        <v>28</v>
      </c>
      <c r="D4979">
        <v>6</v>
      </c>
      <c r="E4979">
        <v>12</v>
      </c>
      <c r="F4979" s="1">
        <v>41088</v>
      </c>
      <c r="G4979" t="s">
        <v>2698</v>
      </c>
      <c r="H4979" t="s">
        <v>67</v>
      </c>
      <c r="I4979" t="s">
        <v>68</v>
      </c>
      <c r="J4979" t="s">
        <v>255</v>
      </c>
      <c r="K4979" t="s">
        <v>25</v>
      </c>
      <c r="L4979" t="s">
        <v>26</v>
      </c>
      <c r="M4979" t="s">
        <v>38</v>
      </c>
      <c r="N4979" t="s">
        <v>28</v>
      </c>
      <c r="O4979" t="s">
        <v>183</v>
      </c>
      <c r="P4979" t="s">
        <v>569</v>
      </c>
      <c r="Q4979">
        <v>0</v>
      </c>
      <c r="R4979">
        <v>284</v>
      </c>
      <c r="S4979">
        <v>123</v>
      </c>
      <c r="T4979">
        <v>14</v>
      </c>
      <c r="U4979" t="b">
        <v>0</v>
      </c>
    </row>
    <row r="4980" spans="1:21" x14ac:dyDescent="0.25">
      <c r="A4980" t="s">
        <v>6341</v>
      </c>
      <c r="B4980" t="s">
        <v>6339</v>
      </c>
      <c r="C4980">
        <v>28</v>
      </c>
      <c r="D4980">
        <v>6</v>
      </c>
      <c r="E4980">
        <v>12</v>
      </c>
      <c r="F4980" s="1">
        <v>41088</v>
      </c>
      <c r="G4980" t="s">
        <v>2437</v>
      </c>
      <c r="H4980" t="s">
        <v>33</v>
      </c>
      <c r="I4980" t="s">
        <v>266</v>
      </c>
      <c r="J4980" t="s">
        <v>510</v>
      </c>
      <c r="K4980" t="s">
        <v>36</v>
      </c>
      <c r="L4980" t="s">
        <v>37</v>
      </c>
      <c r="M4980" t="s">
        <v>268</v>
      </c>
      <c r="N4980" t="s">
        <v>56</v>
      </c>
      <c r="O4980" t="s">
        <v>104</v>
      </c>
      <c r="P4980" t="s">
        <v>3680</v>
      </c>
      <c r="Q4980">
        <v>0</v>
      </c>
      <c r="R4980">
        <v>196</v>
      </c>
      <c r="S4980">
        <v>72</v>
      </c>
      <c r="T4980">
        <v>3</v>
      </c>
      <c r="U4980" t="b">
        <v>0</v>
      </c>
    </row>
    <row r="4981" spans="1:21" x14ac:dyDescent="0.25">
      <c r="A4981" t="s">
        <v>6342</v>
      </c>
      <c r="B4981" t="s">
        <v>6339</v>
      </c>
      <c r="C4981">
        <v>28</v>
      </c>
      <c r="D4981">
        <v>6</v>
      </c>
      <c r="E4981">
        <v>12</v>
      </c>
      <c r="F4981" s="1">
        <v>41088</v>
      </c>
      <c r="G4981" t="s">
        <v>958</v>
      </c>
      <c r="H4981" t="s">
        <v>293</v>
      </c>
      <c r="I4981" t="s">
        <v>4607</v>
      </c>
      <c r="J4981" t="s">
        <v>5255</v>
      </c>
      <c r="K4981" t="s">
        <v>36</v>
      </c>
      <c r="L4981" t="s">
        <v>37</v>
      </c>
      <c r="M4981" t="s">
        <v>38</v>
      </c>
      <c r="N4981" t="s">
        <v>28</v>
      </c>
      <c r="O4981" t="s">
        <v>48</v>
      </c>
      <c r="P4981" t="s">
        <v>49</v>
      </c>
      <c r="Q4981">
        <v>1</v>
      </c>
      <c r="R4981">
        <v>39</v>
      </c>
      <c r="S4981">
        <v>-19</v>
      </c>
      <c r="T4981">
        <v>3</v>
      </c>
      <c r="U4981" t="b">
        <v>0</v>
      </c>
    </row>
    <row r="4982" spans="1:21" x14ac:dyDescent="0.25">
      <c r="A4982" t="s">
        <v>6343</v>
      </c>
      <c r="B4982" t="s">
        <v>6344</v>
      </c>
      <c r="C4982">
        <v>28</v>
      </c>
      <c r="D4982">
        <v>6</v>
      </c>
      <c r="E4982">
        <v>13</v>
      </c>
      <c r="F4982" s="1">
        <v>41453</v>
      </c>
      <c r="G4982" t="s">
        <v>2682</v>
      </c>
      <c r="H4982" t="s">
        <v>61</v>
      </c>
      <c r="I4982" t="s">
        <v>108</v>
      </c>
      <c r="J4982" t="s">
        <v>1741</v>
      </c>
      <c r="K4982" t="s">
        <v>36</v>
      </c>
      <c r="L4982" t="s">
        <v>37</v>
      </c>
      <c r="M4982" t="s">
        <v>268</v>
      </c>
      <c r="N4982" t="s">
        <v>71</v>
      </c>
      <c r="O4982" t="s">
        <v>74</v>
      </c>
      <c r="P4982" t="s">
        <v>4258</v>
      </c>
      <c r="Q4982">
        <v>0</v>
      </c>
      <c r="R4982">
        <v>404</v>
      </c>
      <c r="S4982">
        <v>99</v>
      </c>
      <c r="T4982">
        <v>3</v>
      </c>
      <c r="U4982" t="b">
        <v>0</v>
      </c>
    </row>
    <row r="4983" spans="1:21" x14ac:dyDescent="0.25">
      <c r="A4983" t="s">
        <v>6343</v>
      </c>
      <c r="B4983" t="s">
        <v>6344</v>
      </c>
      <c r="C4983">
        <v>28</v>
      </c>
      <c r="D4983">
        <v>6</v>
      </c>
      <c r="E4983">
        <v>13</v>
      </c>
      <c r="F4983" s="1">
        <v>41453</v>
      </c>
      <c r="G4983" t="s">
        <v>2682</v>
      </c>
      <c r="H4983" t="s">
        <v>61</v>
      </c>
      <c r="I4983" t="s">
        <v>108</v>
      </c>
      <c r="J4983" t="s">
        <v>1741</v>
      </c>
      <c r="K4983" t="s">
        <v>36</v>
      </c>
      <c r="L4983" t="s">
        <v>37</v>
      </c>
      <c r="M4983" t="s">
        <v>268</v>
      </c>
      <c r="N4983" t="s">
        <v>28</v>
      </c>
      <c r="O4983" t="s">
        <v>29</v>
      </c>
      <c r="P4983" t="s">
        <v>6345</v>
      </c>
      <c r="Q4983">
        <v>0</v>
      </c>
      <c r="R4983">
        <v>246</v>
      </c>
      <c r="S4983">
        <v>39</v>
      </c>
      <c r="T4983">
        <v>5</v>
      </c>
      <c r="U4983" t="b">
        <v>1</v>
      </c>
    </row>
    <row r="4984" spans="1:21" x14ac:dyDescent="0.25">
      <c r="A4984" t="s">
        <v>6343</v>
      </c>
      <c r="B4984" t="s">
        <v>6344</v>
      </c>
      <c r="C4984">
        <v>28</v>
      </c>
      <c r="D4984">
        <v>6</v>
      </c>
      <c r="E4984">
        <v>13</v>
      </c>
      <c r="F4984" s="1">
        <v>41453</v>
      </c>
      <c r="G4984" t="s">
        <v>2682</v>
      </c>
      <c r="H4984" t="s">
        <v>61</v>
      </c>
      <c r="I4984" t="s">
        <v>108</v>
      </c>
      <c r="J4984" t="s">
        <v>1741</v>
      </c>
      <c r="K4984" t="s">
        <v>36</v>
      </c>
      <c r="L4984" t="s">
        <v>37</v>
      </c>
      <c r="M4984" t="s">
        <v>268</v>
      </c>
      <c r="N4984" t="s">
        <v>28</v>
      </c>
      <c r="O4984" t="s">
        <v>54</v>
      </c>
      <c r="P4984" t="s">
        <v>4055</v>
      </c>
      <c r="Q4984">
        <v>0</v>
      </c>
      <c r="R4984">
        <v>156</v>
      </c>
      <c r="S4984">
        <v>47</v>
      </c>
      <c r="T4984">
        <v>3</v>
      </c>
      <c r="U4984" t="b">
        <v>0</v>
      </c>
    </row>
    <row r="4985" spans="1:21" x14ac:dyDescent="0.25">
      <c r="A4985" t="s">
        <v>6343</v>
      </c>
      <c r="B4985" t="s">
        <v>6344</v>
      </c>
      <c r="C4985">
        <v>28</v>
      </c>
      <c r="D4985">
        <v>6</v>
      </c>
      <c r="E4985">
        <v>13</v>
      </c>
      <c r="F4985" s="1">
        <v>41453</v>
      </c>
      <c r="G4985" t="s">
        <v>2682</v>
      </c>
      <c r="H4985" t="s">
        <v>61</v>
      </c>
      <c r="I4985" t="s">
        <v>108</v>
      </c>
      <c r="J4985" t="s">
        <v>1741</v>
      </c>
      <c r="K4985" t="s">
        <v>36</v>
      </c>
      <c r="L4985" t="s">
        <v>37</v>
      </c>
      <c r="M4985" t="s">
        <v>268</v>
      </c>
      <c r="N4985" t="s">
        <v>56</v>
      </c>
      <c r="O4985" t="s">
        <v>57</v>
      </c>
      <c r="P4985" t="s">
        <v>1834</v>
      </c>
      <c r="Q4985">
        <v>0</v>
      </c>
      <c r="R4985">
        <v>299</v>
      </c>
      <c r="S4985">
        <v>-25</v>
      </c>
      <c r="T4985">
        <v>2</v>
      </c>
      <c r="U4985" t="b">
        <v>0</v>
      </c>
    </row>
    <row r="4986" spans="1:21" x14ac:dyDescent="0.25">
      <c r="A4986" t="s">
        <v>6346</v>
      </c>
      <c r="B4986" t="s">
        <v>6344</v>
      </c>
      <c r="C4986">
        <v>28</v>
      </c>
      <c r="D4986">
        <v>6</v>
      </c>
      <c r="E4986">
        <v>13</v>
      </c>
      <c r="F4986" s="1">
        <v>41453</v>
      </c>
      <c r="G4986" t="s">
        <v>5742</v>
      </c>
      <c r="H4986" t="s">
        <v>67</v>
      </c>
      <c r="I4986" t="s">
        <v>68</v>
      </c>
      <c r="J4986" t="s">
        <v>486</v>
      </c>
      <c r="K4986" t="s">
        <v>25</v>
      </c>
      <c r="L4986" t="s">
        <v>70</v>
      </c>
      <c r="M4986" t="s">
        <v>98</v>
      </c>
      <c r="N4986" t="s">
        <v>28</v>
      </c>
      <c r="O4986" t="s">
        <v>111</v>
      </c>
      <c r="P4986" t="s">
        <v>4078</v>
      </c>
      <c r="Q4986">
        <v>1</v>
      </c>
      <c r="R4986">
        <v>22</v>
      </c>
      <c r="S4986">
        <v>-11</v>
      </c>
      <c r="T4986">
        <v>5</v>
      </c>
      <c r="U4986" t="b">
        <v>0</v>
      </c>
    </row>
    <row r="4987" spans="1:21" x14ac:dyDescent="0.25">
      <c r="A4987" t="s">
        <v>6346</v>
      </c>
      <c r="B4987" t="s">
        <v>6344</v>
      </c>
      <c r="C4987">
        <v>28</v>
      </c>
      <c r="D4987">
        <v>6</v>
      </c>
      <c r="E4987">
        <v>13</v>
      </c>
      <c r="F4987" s="1">
        <v>41453</v>
      </c>
      <c r="G4987" t="s">
        <v>5742</v>
      </c>
      <c r="H4987" t="s">
        <v>67</v>
      </c>
      <c r="I4987" t="s">
        <v>68</v>
      </c>
      <c r="J4987" t="s">
        <v>486</v>
      </c>
      <c r="K4987" t="s">
        <v>25</v>
      </c>
      <c r="L4987" t="s">
        <v>70</v>
      </c>
      <c r="M4987" t="s">
        <v>98</v>
      </c>
      <c r="N4987" t="s">
        <v>28</v>
      </c>
      <c r="O4987" t="s">
        <v>54</v>
      </c>
      <c r="P4987" t="s">
        <v>3845</v>
      </c>
      <c r="Q4987">
        <v>1</v>
      </c>
      <c r="R4987">
        <v>197</v>
      </c>
      <c r="S4987">
        <v>-118</v>
      </c>
      <c r="T4987">
        <v>2</v>
      </c>
      <c r="U4987" t="b">
        <v>1</v>
      </c>
    </row>
    <row r="4988" spans="1:21" x14ac:dyDescent="0.25">
      <c r="A4988" t="s">
        <v>6347</v>
      </c>
      <c r="B4988" t="s">
        <v>6344</v>
      </c>
      <c r="C4988">
        <v>28</v>
      </c>
      <c r="D4988">
        <v>6</v>
      </c>
      <c r="E4988">
        <v>13</v>
      </c>
      <c r="F4988" s="1">
        <v>41453</v>
      </c>
      <c r="G4988" t="s">
        <v>6348</v>
      </c>
      <c r="H4988" t="s">
        <v>320</v>
      </c>
      <c r="I4988" t="s">
        <v>3309</v>
      </c>
      <c r="J4988" t="s">
        <v>6349</v>
      </c>
      <c r="K4988" t="s">
        <v>36</v>
      </c>
      <c r="L4988" t="s">
        <v>26</v>
      </c>
      <c r="M4988" t="s">
        <v>38</v>
      </c>
      <c r="N4988" t="s">
        <v>71</v>
      </c>
      <c r="O4988" t="s">
        <v>72</v>
      </c>
      <c r="P4988" t="s">
        <v>2586</v>
      </c>
      <c r="Q4988">
        <v>0</v>
      </c>
      <c r="R4988">
        <v>448</v>
      </c>
      <c r="S4988">
        <v>81</v>
      </c>
      <c r="T4988">
        <v>3</v>
      </c>
      <c r="U4988" t="b">
        <v>1</v>
      </c>
    </row>
    <row r="4989" spans="1:21" x14ac:dyDescent="0.25">
      <c r="A4989" t="s">
        <v>6347</v>
      </c>
      <c r="B4989" t="s">
        <v>6344</v>
      </c>
      <c r="C4989">
        <v>28</v>
      </c>
      <c r="D4989">
        <v>6</v>
      </c>
      <c r="E4989">
        <v>13</v>
      </c>
      <c r="F4989" s="1">
        <v>41453</v>
      </c>
      <c r="G4989" t="s">
        <v>6348</v>
      </c>
      <c r="H4989" t="s">
        <v>320</v>
      </c>
      <c r="I4989" t="s">
        <v>3309</v>
      </c>
      <c r="J4989" t="s">
        <v>6349</v>
      </c>
      <c r="K4989" t="s">
        <v>36</v>
      </c>
      <c r="L4989" t="s">
        <v>26</v>
      </c>
      <c r="M4989" t="s">
        <v>38</v>
      </c>
      <c r="N4989" t="s">
        <v>71</v>
      </c>
      <c r="O4989" t="s">
        <v>295</v>
      </c>
      <c r="P4989" t="s">
        <v>465</v>
      </c>
      <c r="Q4989">
        <v>0</v>
      </c>
      <c r="R4989">
        <v>40</v>
      </c>
      <c r="S4989">
        <v>8</v>
      </c>
      <c r="T4989">
        <v>2</v>
      </c>
      <c r="U4989" t="b">
        <v>1</v>
      </c>
    </row>
    <row r="4990" spans="1:21" x14ac:dyDescent="0.25">
      <c r="A4990" t="s">
        <v>6347</v>
      </c>
      <c r="B4990" t="s">
        <v>6344</v>
      </c>
      <c r="C4990">
        <v>28</v>
      </c>
      <c r="D4990">
        <v>6</v>
      </c>
      <c r="E4990">
        <v>13</v>
      </c>
      <c r="F4990" s="1">
        <v>41453</v>
      </c>
      <c r="G4990" t="s">
        <v>6348</v>
      </c>
      <c r="H4990" t="s">
        <v>320</v>
      </c>
      <c r="I4990" t="s">
        <v>3309</v>
      </c>
      <c r="J4990" t="s">
        <v>6349</v>
      </c>
      <c r="K4990" t="s">
        <v>36</v>
      </c>
      <c r="L4990" t="s">
        <v>26</v>
      </c>
      <c r="M4990" t="s">
        <v>38</v>
      </c>
      <c r="N4990" t="s">
        <v>28</v>
      </c>
      <c r="O4990" t="s">
        <v>90</v>
      </c>
      <c r="P4990" t="s">
        <v>2830</v>
      </c>
      <c r="Q4990">
        <v>0</v>
      </c>
      <c r="R4990">
        <v>1987</v>
      </c>
      <c r="S4990">
        <v>338</v>
      </c>
      <c r="T4990">
        <v>4</v>
      </c>
      <c r="U4990" t="b">
        <v>0</v>
      </c>
    </row>
    <row r="4991" spans="1:21" x14ac:dyDescent="0.25">
      <c r="A4991" t="s">
        <v>6347</v>
      </c>
      <c r="B4991" t="s">
        <v>6344</v>
      </c>
      <c r="C4991">
        <v>28</v>
      </c>
      <c r="D4991">
        <v>6</v>
      </c>
      <c r="E4991">
        <v>13</v>
      </c>
      <c r="F4991" s="1">
        <v>41453</v>
      </c>
      <c r="G4991" t="s">
        <v>6348</v>
      </c>
      <c r="H4991" t="s">
        <v>320</v>
      </c>
      <c r="I4991" t="s">
        <v>3309</v>
      </c>
      <c r="J4991" t="s">
        <v>6349</v>
      </c>
      <c r="K4991" t="s">
        <v>36</v>
      </c>
      <c r="L4991" t="s">
        <v>26</v>
      </c>
      <c r="M4991" t="s">
        <v>38</v>
      </c>
      <c r="N4991" t="s">
        <v>28</v>
      </c>
      <c r="O4991" t="s">
        <v>48</v>
      </c>
      <c r="P4991" t="s">
        <v>533</v>
      </c>
      <c r="Q4991">
        <v>0</v>
      </c>
      <c r="R4991">
        <v>165</v>
      </c>
      <c r="S4991">
        <v>30</v>
      </c>
      <c r="T4991">
        <v>3</v>
      </c>
      <c r="U4991" t="b">
        <v>0</v>
      </c>
    </row>
    <row r="4992" spans="1:21" x14ac:dyDescent="0.25">
      <c r="A4992" t="s">
        <v>6347</v>
      </c>
      <c r="B4992" t="s">
        <v>6344</v>
      </c>
      <c r="C4992">
        <v>28</v>
      </c>
      <c r="D4992">
        <v>6</v>
      </c>
      <c r="E4992">
        <v>13</v>
      </c>
      <c r="F4992" s="1">
        <v>41453</v>
      </c>
      <c r="G4992" t="s">
        <v>6348</v>
      </c>
      <c r="H4992" t="s">
        <v>320</v>
      </c>
      <c r="I4992" t="s">
        <v>3309</v>
      </c>
      <c r="J4992" t="s">
        <v>6349</v>
      </c>
      <c r="K4992" t="s">
        <v>36</v>
      </c>
      <c r="L4992" t="s">
        <v>26</v>
      </c>
      <c r="M4992" t="s">
        <v>38</v>
      </c>
      <c r="N4992" t="s">
        <v>28</v>
      </c>
      <c r="O4992" t="s">
        <v>39</v>
      </c>
      <c r="P4992" t="s">
        <v>3443</v>
      </c>
      <c r="Q4992">
        <v>0</v>
      </c>
      <c r="R4992">
        <v>59</v>
      </c>
      <c r="S4992">
        <v>21</v>
      </c>
      <c r="T4992">
        <v>2</v>
      </c>
      <c r="U4992" t="b">
        <v>1</v>
      </c>
    </row>
    <row r="4993" spans="1:21" x14ac:dyDescent="0.25">
      <c r="A4993" t="s">
        <v>6347</v>
      </c>
      <c r="B4993" t="s">
        <v>6344</v>
      </c>
      <c r="C4993">
        <v>28</v>
      </c>
      <c r="D4993">
        <v>6</v>
      </c>
      <c r="E4993">
        <v>13</v>
      </c>
      <c r="F4993" s="1">
        <v>41453</v>
      </c>
      <c r="G4993" t="s">
        <v>6348</v>
      </c>
      <c r="H4993" t="s">
        <v>320</v>
      </c>
      <c r="I4993" t="s">
        <v>3309</v>
      </c>
      <c r="J4993" t="s">
        <v>6349</v>
      </c>
      <c r="K4993" t="s">
        <v>36</v>
      </c>
      <c r="L4993" t="s">
        <v>26</v>
      </c>
      <c r="M4993" t="s">
        <v>38</v>
      </c>
      <c r="N4993" t="s">
        <v>28</v>
      </c>
      <c r="O4993" t="s">
        <v>29</v>
      </c>
      <c r="P4993" t="s">
        <v>5293</v>
      </c>
      <c r="Q4993">
        <v>0</v>
      </c>
      <c r="R4993">
        <v>149</v>
      </c>
      <c r="S4993">
        <v>67</v>
      </c>
      <c r="T4993">
        <v>5</v>
      </c>
      <c r="U4993" t="b">
        <v>1</v>
      </c>
    </row>
    <row r="4994" spans="1:21" x14ac:dyDescent="0.25">
      <c r="A4994" t="s">
        <v>6347</v>
      </c>
      <c r="B4994" t="s">
        <v>6344</v>
      </c>
      <c r="C4994">
        <v>28</v>
      </c>
      <c r="D4994">
        <v>6</v>
      </c>
      <c r="E4994">
        <v>13</v>
      </c>
      <c r="F4994" s="1">
        <v>41453</v>
      </c>
      <c r="G4994" t="s">
        <v>6348</v>
      </c>
      <c r="H4994" t="s">
        <v>320</v>
      </c>
      <c r="I4994" t="s">
        <v>3309</v>
      </c>
      <c r="J4994" t="s">
        <v>6349</v>
      </c>
      <c r="K4994" t="s">
        <v>36</v>
      </c>
      <c r="L4994" t="s">
        <v>26</v>
      </c>
      <c r="M4994" t="s">
        <v>38</v>
      </c>
      <c r="N4994" t="s">
        <v>28</v>
      </c>
      <c r="O4994" t="s">
        <v>54</v>
      </c>
      <c r="P4994" t="s">
        <v>1713</v>
      </c>
      <c r="Q4994">
        <v>0</v>
      </c>
      <c r="R4994">
        <v>49</v>
      </c>
      <c r="S4994">
        <v>8</v>
      </c>
      <c r="T4994">
        <v>5</v>
      </c>
      <c r="U4994" t="b">
        <v>0</v>
      </c>
    </row>
    <row r="4995" spans="1:21" x14ac:dyDescent="0.25">
      <c r="A4995" t="s">
        <v>6350</v>
      </c>
      <c r="B4995" t="s">
        <v>6344</v>
      </c>
      <c r="C4995">
        <v>28</v>
      </c>
      <c r="D4995">
        <v>6</v>
      </c>
      <c r="E4995">
        <v>13</v>
      </c>
      <c r="F4995" s="1">
        <v>41453</v>
      </c>
      <c r="G4995" t="s">
        <v>2321</v>
      </c>
      <c r="H4995" t="s">
        <v>67</v>
      </c>
      <c r="I4995" t="s">
        <v>2143</v>
      </c>
      <c r="J4995" t="s">
        <v>5672</v>
      </c>
      <c r="K4995" t="s">
        <v>25</v>
      </c>
      <c r="L4995" t="s">
        <v>70</v>
      </c>
      <c r="M4995" t="s">
        <v>38</v>
      </c>
      <c r="N4995" t="s">
        <v>28</v>
      </c>
      <c r="O4995" t="s">
        <v>90</v>
      </c>
      <c r="P4995" t="s">
        <v>447</v>
      </c>
      <c r="Q4995">
        <v>0</v>
      </c>
      <c r="R4995">
        <v>905</v>
      </c>
      <c r="S4995">
        <v>81</v>
      </c>
      <c r="T4995">
        <v>3</v>
      </c>
      <c r="U4995" t="b">
        <v>0</v>
      </c>
    </row>
    <row r="4996" spans="1:21" x14ac:dyDescent="0.25">
      <c r="A4996" t="s">
        <v>6350</v>
      </c>
      <c r="B4996" t="s">
        <v>6344</v>
      </c>
      <c r="C4996">
        <v>28</v>
      </c>
      <c r="D4996">
        <v>6</v>
      </c>
      <c r="E4996">
        <v>13</v>
      </c>
      <c r="F4996" s="1">
        <v>41453</v>
      </c>
      <c r="G4996" t="s">
        <v>2321</v>
      </c>
      <c r="H4996" t="s">
        <v>67</v>
      </c>
      <c r="I4996" t="s">
        <v>2143</v>
      </c>
      <c r="J4996" t="s">
        <v>5672</v>
      </c>
      <c r="K4996" t="s">
        <v>25</v>
      </c>
      <c r="L4996" t="s">
        <v>70</v>
      </c>
      <c r="M4996" t="s">
        <v>38</v>
      </c>
      <c r="N4996" t="s">
        <v>28</v>
      </c>
      <c r="O4996" t="s">
        <v>48</v>
      </c>
      <c r="P4996" t="s">
        <v>382</v>
      </c>
      <c r="Q4996">
        <v>0</v>
      </c>
      <c r="R4996">
        <v>91</v>
      </c>
      <c r="S4996">
        <v>14</v>
      </c>
      <c r="T4996">
        <v>3</v>
      </c>
      <c r="U4996" t="b">
        <v>1</v>
      </c>
    </row>
    <row r="4997" spans="1:21" x14ac:dyDescent="0.25">
      <c r="A4997" t="s">
        <v>6350</v>
      </c>
      <c r="B4997" t="s">
        <v>6344</v>
      </c>
      <c r="C4997">
        <v>28</v>
      </c>
      <c r="D4997">
        <v>6</v>
      </c>
      <c r="E4997">
        <v>13</v>
      </c>
      <c r="F4997" s="1">
        <v>41453</v>
      </c>
      <c r="G4997" t="s">
        <v>2321</v>
      </c>
      <c r="H4997" t="s">
        <v>67</v>
      </c>
      <c r="I4997" t="s">
        <v>2143</v>
      </c>
      <c r="J4997" t="s">
        <v>5672</v>
      </c>
      <c r="K4997" t="s">
        <v>25</v>
      </c>
      <c r="L4997" t="s">
        <v>70</v>
      </c>
      <c r="M4997" t="s">
        <v>38</v>
      </c>
      <c r="N4997" t="s">
        <v>28</v>
      </c>
      <c r="O4997" t="s">
        <v>48</v>
      </c>
      <c r="P4997" t="s">
        <v>1026</v>
      </c>
      <c r="Q4997">
        <v>0</v>
      </c>
      <c r="R4997">
        <v>194</v>
      </c>
      <c r="S4997">
        <v>84</v>
      </c>
      <c r="T4997">
        <v>4</v>
      </c>
      <c r="U4997" t="b">
        <v>1</v>
      </c>
    </row>
    <row r="4998" spans="1:21" x14ac:dyDescent="0.25">
      <c r="A4998" t="s">
        <v>6350</v>
      </c>
      <c r="B4998" t="s">
        <v>6344</v>
      </c>
      <c r="C4998">
        <v>28</v>
      </c>
      <c r="D4998">
        <v>6</v>
      </c>
      <c r="E4998">
        <v>13</v>
      </c>
      <c r="F4998" s="1">
        <v>41453</v>
      </c>
      <c r="G4998" t="s">
        <v>2321</v>
      </c>
      <c r="H4998" t="s">
        <v>67</v>
      </c>
      <c r="I4998" t="s">
        <v>2143</v>
      </c>
      <c r="J4998" t="s">
        <v>5672</v>
      </c>
      <c r="K4998" t="s">
        <v>25</v>
      </c>
      <c r="L4998" t="s">
        <v>70</v>
      </c>
      <c r="M4998" t="s">
        <v>38</v>
      </c>
      <c r="N4998" t="s">
        <v>28</v>
      </c>
      <c r="O4998" t="s">
        <v>48</v>
      </c>
      <c r="P4998" t="s">
        <v>49</v>
      </c>
      <c r="Q4998">
        <v>0</v>
      </c>
      <c r="R4998">
        <v>116</v>
      </c>
      <c r="S4998">
        <v>13</v>
      </c>
      <c r="T4998">
        <v>4</v>
      </c>
      <c r="U4998" t="b">
        <v>1</v>
      </c>
    </row>
    <row r="4999" spans="1:21" x14ac:dyDescent="0.25">
      <c r="A4999" t="s">
        <v>6350</v>
      </c>
      <c r="B4999" t="s">
        <v>6344</v>
      </c>
      <c r="C4999">
        <v>28</v>
      </c>
      <c r="D4999">
        <v>6</v>
      </c>
      <c r="E4999">
        <v>13</v>
      </c>
      <c r="F4999" s="1">
        <v>41453</v>
      </c>
      <c r="G4999" t="s">
        <v>2321</v>
      </c>
      <c r="H4999" t="s">
        <v>67</v>
      </c>
      <c r="I4999" t="s">
        <v>2143</v>
      </c>
      <c r="J4999" t="s">
        <v>5672</v>
      </c>
      <c r="K4999" t="s">
        <v>25</v>
      </c>
      <c r="L4999" t="s">
        <v>70</v>
      </c>
      <c r="M4999" t="s">
        <v>38</v>
      </c>
      <c r="N4999" t="s">
        <v>28</v>
      </c>
      <c r="O4999" t="s">
        <v>111</v>
      </c>
      <c r="P4999" t="s">
        <v>2843</v>
      </c>
      <c r="Q4999">
        <v>0</v>
      </c>
      <c r="R4999">
        <v>57</v>
      </c>
      <c r="S4999">
        <v>28</v>
      </c>
      <c r="T4999">
        <v>2</v>
      </c>
      <c r="U4999" t="b">
        <v>0</v>
      </c>
    </row>
    <row r="5000" spans="1:21" x14ac:dyDescent="0.25">
      <c r="A5000" t="s">
        <v>6350</v>
      </c>
      <c r="B5000" t="s">
        <v>6344</v>
      </c>
      <c r="C5000">
        <v>28</v>
      </c>
      <c r="D5000">
        <v>6</v>
      </c>
      <c r="E5000">
        <v>13</v>
      </c>
      <c r="F5000" s="1">
        <v>41453</v>
      </c>
      <c r="G5000" t="s">
        <v>2321</v>
      </c>
      <c r="H5000" t="s">
        <v>67</v>
      </c>
      <c r="I5000" t="s">
        <v>2143</v>
      </c>
      <c r="J5000" t="s">
        <v>5672</v>
      </c>
      <c r="K5000" t="s">
        <v>25</v>
      </c>
      <c r="L5000" t="s">
        <v>70</v>
      </c>
      <c r="M5000" t="s">
        <v>38</v>
      </c>
      <c r="N5000" t="s">
        <v>56</v>
      </c>
      <c r="O5000" t="s">
        <v>104</v>
      </c>
      <c r="P5000" t="s">
        <v>1125</v>
      </c>
      <c r="Q5000">
        <v>0</v>
      </c>
      <c r="R5000">
        <v>1954</v>
      </c>
      <c r="S5000">
        <v>782</v>
      </c>
      <c r="T5000">
        <v>3</v>
      </c>
      <c r="U5000" t="b">
        <v>0</v>
      </c>
    </row>
    <row r="5001" spans="1:21" x14ac:dyDescent="0.25">
      <c r="A5001" t="s">
        <v>6351</v>
      </c>
      <c r="B5001" t="s">
        <v>6352</v>
      </c>
      <c r="C5001">
        <v>29</v>
      </c>
      <c r="D5001">
        <v>6</v>
      </c>
      <c r="E5001">
        <v>11</v>
      </c>
      <c r="F5001" s="1">
        <v>40723</v>
      </c>
      <c r="G5001" t="s">
        <v>2682</v>
      </c>
      <c r="H5001" t="s">
        <v>61</v>
      </c>
      <c r="I5001" t="s">
        <v>108</v>
      </c>
      <c r="J5001" t="s">
        <v>226</v>
      </c>
      <c r="K5001" t="s">
        <v>36</v>
      </c>
      <c r="L5001" t="s">
        <v>37</v>
      </c>
      <c r="M5001" t="s">
        <v>38</v>
      </c>
      <c r="N5001" t="s">
        <v>28</v>
      </c>
      <c r="O5001" t="s">
        <v>183</v>
      </c>
      <c r="P5001" t="s">
        <v>4500</v>
      </c>
      <c r="Q5001">
        <v>0</v>
      </c>
      <c r="R5001">
        <v>554</v>
      </c>
      <c r="S5001">
        <v>144</v>
      </c>
      <c r="T5001">
        <v>12</v>
      </c>
      <c r="U5001" t="b">
        <v>0</v>
      </c>
    </row>
    <row r="5002" spans="1:21" x14ac:dyDescent="0.25">
      <c r="A5002" t="s">
        <v>6353</v>
      </c>
      <c r="B5002" t="s">
        <v>6352</v>
      </c>
      <c r="C5002">
        <v>29</v>
      </c>
      <c r="D5002">
        <v>6</v>
      </c>
      <c r="E5002">
        <v>11</v>
      </c>
      <c r="F5002" s="1">
        <v>40723</v>
      </c>
      <c r="G5002" t="s">
        <v>1011</v>
      </c>
      <c r="H5002" t="s">
        <v>67</v>
      </c>
      <c r="I5002" t="s">
        <v>68</v>
      </c>
      <c r="J5002" t="s">
        <v>255</v>
      </c>
      <c r="K5002" t="s">
        <v>25</v>
      </c>
      <c r="L5002" t="s">
        <v>37</v>
      </c>
      <c r="M5002" t="s">
        <v>38</v>
      </c>
      <c r="N5002" t="s">
        <v>28</v>
      </c>
      <c r="O5002" t="s">
        <v>183</v>
      </c>
      <c r="P5002" t="s">
        <v>4507</v>
      </c>
      <c r="Q5002">
        <v>0</v>
      </c>
      <c r="R5002">
        <v>87</v>
      </c>
      <c r="S5002">
        <v>-4</v>
      </c>
      <c r="T5002">
        <v>5</v>
      </c>
      <c r="U5002" t="b">
        <v>0</v>
      </c>
    </row>
    <row r="5003" spans="1:21" x14ac:dyDescent="0.25">
      <c r="A5003" t="s">
        <v>6354</v>
      </c>
      <c r="B5003" t="s">
        <v>6355</v>
      </c>
      <c r="C5003">
        <v>29</v>
      </c>
      <c r="D5003">
        <v>6</v>
      </c>
      <c r="E5003">
        <v>12</v>
      </c>
      <c r="F5003" s="1">
        <v>41089</v>
      </c>
      <c r="G5003" t="s">
        <v>1894</v>
      </c>
      <c r="H5003" t="s">
        <v>67</v>
      </c>
      <c r="I5003" t="s">
        <v>68</v>
      </c>
      <c r="J5003" t="s">
        <v>255</v>
      </c>
      <c r="K5003" t="s">
        <v>25</v>
      </c>
      <c r="L5003" t="s">
        <v>26</v>
      </c>
      <c r="M5003" t="s">
        <v>27</v>
      </c>
      <c r="N5003" t="s">
        <v>28</v>
      </c>
      <c r="O5003" t="s">
        <v>54</v>
      </c>
      <c r="P5003" t="s">
        <v>690</v>
      </c>
      <c r="Q5003">
        <v>0</v>
      </c>
      <c r="R5003">
        <v>560</v>
      </c>
      <c r="S5003">
        <v>44</v>
      </c>
      <c r="T5003">
        <v>3</v>
      </c>
      <c r="U5003" t="b">
        <v>0</v>
      </c>
    </row>
    <row r="5004" spans="1:21" x14ac:dyDescent="0.25">
      <c r="A5004" t="s">
        <v>6356</v>
      </c>
      <c r="B5004" t="s">
        <v>6355</v>
      </c>
      <c r="C5004">
        <v>29</v>
      </c>
      <c r="D5004">
        <v>6</v>
      </c>
      <c r="E5004">
        <v>12</v>
      </c>
      <c r="F5004" s="1">
        <v>41089</v>
      </c>
      <c r="G5004" t="s">
        <v>1530</v>
      </c>
      <c r="H5004" t="s">
        <v>120</v>
      </c>
      <c r="I5004" t="s">
        <v>241</v>
      </c>
      <c r="J5004" t="s">
        <v>3697</v>
      </c>
      <c r="K5004" t="s">
        <v>47</v>
      </c>
      <c r="L5004" t="s">
        <v>37</v>
      </c>
      <c r="M5004" t="s">
        <v>38</v>
      </c>
      <c r="N5004" t="s">
        <v>28</v>
      </c>
      <c r="O5004" t="s">
        <v>111</v>
      </c>
      <c r="P5004" t="s">
        <v>6357</v>
      </c>
      <c r="Q5004">
        <v>0</v>
      </c>
      <c r="R5004">
        <v>60</v>
      </c>
      <c r="S5004">
        <v>29</v>
      </c>
      <c r="T5004">
        <v>3</v>
      </c>
      <c r="U5004" t="b">
        <v>1</v>
      </c>
    </row>
    <row r="5005" spans="1:21" x14ac:dyDescent="0.25">
      <c r="A5005" t="s">
        <v>6356</v>
      </c>
      <c r="B5005" t="s">
        <v>6355</v>
      </c>
      <c r="C5005">
        <v>29</v>
      </c>
      <c r="D5005">
        <v>6</v>
      </c>
      <c r="E5005">
        <v>12</v>
      </c>
      <c r="F5005" s="1">
        <v>41089</v>
      </c>
      <c r="G5005" t="s">
        <v>1530</v>
      </c>
      <c r="H5005" t="s">
        <v>120</v>
      </c>
      <c r="I5005" t="s">
        <v>241</v>
      </c>
      <c r="J5005" t="s">
        <v>3697</v>
      </c>
      <c r="K5005" t="s">
        <v>47</v>
      </c>
      <c r="L5005" t="s">
        <v>37</v>
      </c>
      <c r="M5005" t="s">
        <v>38</v>
      </c>
      <c r="N5005" t="s">
        <v>56</v>
      </c>
      <c r="O5005" t="s">
        <v>104</v>
      </c>
      <c r="P5005" t="s">
        <v>4017</v>
      </c>
      <c r="Q5005">
        <v>0</v>
      </c>
      <c r="R5005">
        <v>446</v>
      </c>
      <c r="S5005">
        <v>109</v>
      </c>
      <c r="T5005">
        <v>6</v>
      </c>
      <c r="U5005" t="b">
        <v>1</v>
      </c>
    </row>
    <row r="5006" spans="1:21" x14ac:dyDescent="0.25">
      <c r="A5006" t="s">
        <v>6358</v>
      </c>
      <c r="B5006" t="s">
        <v>6355</v>
      </c>
      <c r="C5006">
        <v>29</v>
      </c>
      <c r="D5006">
        <v>6</v>
      </c>
      <c r="E5006">
        <v>12</v>
      </c>
      <c r="F5006" s="1">
        <v>41089</v>
      </c>
      <c r="G5006" t="s">
        <v>292</v>
      </c>
      <c r="H5006" t="s">
        <v>33</v>
      </c>
      <c r="I5006" t="s">
        <v>34</v>
      </c>
      <c r="J5006" t="s">
        <v>680</v>
      </c>
      <c r="K5006" t="s">
        <v>36</v>
      </c>
      <c r="L5006" t="s">
        <v>70</v>
      </c>
      <c r="M5006" t="s">
        <v>98</v>
      </c>
      <c r="N5006" t="s">
        <v>28</v>
      </c>
      <c r="O5006" t="s">
        <v>151</v>
      </c>
      <c r="P5006" t="s">
        <v>2348</v>
      </c>
      <c r="Q5006">
        <v>0</v>
      </c>
      <c r="R5006">
        <v>41</v>
      </c>
      <c r="S5006">
        <v>20</v>
      </c>
      <c r="T5006">
        <v>3</v>
      </c>
      <c r="U5006" t="b">
        <v>0</v>
      </c>
    </row>
    <row r="5007" spans="1:21" x14ac:dyDescent="0.25">
      <c r="A5007" t="s">
        <v>6358</v>
      </c>
      <c r="B5007" t="s">
        <v>6355</v>
      </c>
      <c r="C5007">
        <v>29</v>
      </c>
      <c r="D5007">
        <v>6</v>
      </c>
      <c r="E5007">
        <v>12</v>
      </c>
      <c r="F5007" s="1">
        <v>41089</v>
      </c>
      <c r="G5007" t="s">
        <v>292</v>
      </c>
      <c r="H5007" t="s">
        <v>33</v>
      </c>
      <c r="I5007" t="s">
        <v>34</v>
      </c>
      <c r="J5007" t="s">
        <v>680</v>
      </c>
      <c r="K5007" t="s">
        <v>36</v>
      </c>
      <c r="L5007" t="s">
        <v>70</v>
      </c>
      <c r="M5007" t="s">
        <v>98</v>
      </c>
      <c r="N5007" t="s">
        <v>56</v>
      </c>
      <c r="O5007" t="s">
        <v>81</v>
      </c>
      <c r="P5007" t="s">
        <v>139</v>
      </c>
      <c r="Q5007">
        <v>0</v>
      </c>
      <c r="R5007">
        <v>225</v>
      </c>
      <c r="S5007">
        <v>29</v>
      </c>
      <c r="T5007">
        <v>2</v>
      </c>
      <c r="U5007" t="b">
        <v>0</v>
      </c>
    </row>
    <row r="5008" spans="1:21" x14ac:dyDescent="0.25">
      <c r="A5008" t="s">
        <v>6359</v>
      </c>
      <c r="B5008" t="s">
        <v>6355</v>
      </c>
      <c r="C5008">
        <v>29</v>
      </c>
      <c r="D5008">
        <v>6</v>
      </c>
      <c r="E5008">
        <v>12</v>
      </c>
      <c r="F5008" s="1">
        <v>41089</v>
      </c>
      <c r="G5008" t="s">
        <v>3813</v>
      </c>
      <c r="H5008" t="s">
        <v>1260</v>
      </c>
      <c r="I5008" t="s">
        <v>1261</v>
      </c>
      <c r="J5008" t="s">
        <v>2516</v>
      </c>
      <c r="K5008" t="s">
        <v>25</v>
      </c>
      <c r="L5008" t="s">
        <v>70</v>
      </c>
      <c r="M5008" t="s">
        <v>38</v>
      </c>
      <c r="N5008" t="s">
        <v>71</v>
      </c>
      <c r="O5008" t="s">
        <v>74</v>
      </c>
      <c r="P5008" t="s">
        <v>6360</v>
      </c>
      <c r="Q5008">
        <v>0</v>
      </c>
      <c r="R5008">
        <v>293</v>
      </c>
      <c r="S5008">
        <v>47</v>
      </c>
      <c r="T5008">
        <v>5</v>
      </c>
      <c r="U5008" t="b">
        <v>0</v>
      </c>
    </row>
    <row r="5009" spans="1:21" x14ac:dyDescent="0.25">
      <c r="A5009" t="s">
        <v>6359</v>
      </c>
      <c r="B5009" t="s">
        <v>6355</v>
      </c>
      <c r="C5009">
        <v>29</v>
      </c>
      <c r="D5009">
        <v>6</v>
      </c>
      <c r="E5009">
        <v>12</v>
      </c>
      <c r="F5009" s="1">
        <v>41089</v>
      </c>
      <c r="G5009" t="s">
        <v>3813</v>
      </c>
      <c r="H5009" t="s">
        <v>1260</v>
      </c>
      <c r="I5009" t="s">
        <v>1261</v>
      </c>
      <c r="J5009" t="s">
        <v>2516</v>
      </c>
      <c r="K5009" t="s">
        <v>25</v>
      </c>
      <c r="L5009" t="s">
        <v>70</v>
      </c>
      <c r="M5009" t="s">
        <v>38</v>
      </c>
      <c r="N5009" t="s">
        <v>28</v>
      </c>
      <c r="O5009" t="s">
        <v>48</v>
      </c>
      <c r="P5009" t="s">
        <v>1410</v>
      </c>
      <c r="Q5009">
        <v>0</v>
      </c>
      <c r="R5009">
        <v>99</v>
      </c>
      <c r="S5009">
        <v>24</v>
      </c>
      <c r="T5009">
        <v>2</v>
      </c>
      <c r="U5009" t="b">
        <v>1</v>
      </c>
    </row>
    <row r="5010" spans="1:21" x14ac:dyDescent="0.25">
      <c r="A5010" t="s">
        <v>6359</v>
      </c>
      <c r="B5010" t="s">
        <v>6355</v>
      </c>
      <c r="C5010">
        <v>29</v>
      </c>
      <c r="D5010">
        <v>6</v>
      </c>
      <c r="E5010">
        <v>12</v>
      </c>
      <c r="F5010" s="1">
        <v>41089</v>
      </c>
      <c r="G5010" t="s">
        <v>3813</v>
      </c>
      <c r="H5010" t="s">
        <v>1260</v>
      </c>
      <c r="I5010" t="s">
        <v>1261</v>
      </c>
      <c r="J5010" t="s">
        <v>2516</v>
      </c>
      <c r="K5010" t="s">
        <v>25</v>
      </c>
      <c r="L5010" t="s">
        <v>70</v>
      </c>
      <c r="M5010" t="s">
        <v>38</v>
      </c>
      <c r="N5010" t="s">
        <v>56</v>
      </c>
      <c r="O5010" t="s">
        <v>104</v>
      </c>
      <c r="P5010" t="s">
        <v>2755</v>
      </c>
      <c r="Q5010">
        <v>0</v>
      </c>
      <c r="R5010">
        <v>216</v>
      </c>
      <c r="S5010">
        <v>95</v>
      </c>
      <c r="T5010">
        <v>3</v>
      </c>
      <c r="U5010" t="b">
        <v>1</v>
      </c>
    </row>
    <row r="5011" spans="1:21" x14ac:dyDescent="0.25">
      <c r="A5011" t="s">
        <v>6361</v>
      </c>
      <c r="B5011" t="s">
        <v>6355</v>
      </c>
      <c r="C5011">
        <v>29</v>
      </c>
      <c r="D5011">
        <v>6</v>
      </c>
      <c r="E5011">
        <v>12</v>
      </c>
      <c r="F5011" s="1">
        <v>41089</v>
      </c>
      <c r="G5011" t="s">
        <v>225</v>
      </c>
      <c r="H5011" t="s">
        <v>33</v>
      </c>
      <c r="I5011" t="s">
        <v>80</v>
      </c>
      <c r="J5011" t="s">
        <v>80</v>
      </c>
      <c r="K5011" t="s">
        <v>36</v>
      </c>
      <c r="L5011" t="s">
        <v>37</v>
      </c>
      <c r="M5011" t="s">
        <v>38</v>
      </c>
      <c r="N5011" t="s">
        <v>71</v>
      </c>
      <c r="O5011" t="s">
        <v>74</v>
      </c>
      <c r="P5011" t="s">
        <v>5383</v>
      </c>
      <c r="Q5011">
        <v>0</v>
      </c>
      <c r="R5011">
        <v>769</v>
      </c>
      <c r="S5011">
        <v>154</v>
      </c>
      <c r="T5011">
        <v>7</v>
      </c>
      <c r="U5011" t="b">
        <v>1</v>
      </c>
    </row>
    <row r="5012" spans="1:21" x14ac:dyDescent="0.25">
      <c r="A5012" t="s">
        <v>6361</v>
      </c>
      <c r="B5012" t="s">
        <v>6355</v>
      </c>
      <c r="C5012">
        <v>29</v>
      </c>
      <c r="D5012">
        <v>6</v>
      </c>
      <c r="E5012">
        <v>12</v>
      </c>
      <c r="F5012" s="1">
        <v>41089</v>
      </c>
      <c r="G5012" t="s">
        <v>225</v>
      </c>
      <c r="H5012" t="s">
        <v>33</v>
      </c>
      <c r="I5012" t="s">
        <v>80</v>
      </c>
      <c r="J5012" t="s">
        <v>80</v>
      </c>
      <c r="K5012" t="s">
        <v>36</v>
      </c>
      <c r="L5012" t="s">
        <v>37</v>
      </c>
      <c r="M5012" t="s">
        <v>38</v>
      </c>
      <c r="N5012" t="s">
        <v>71</v>
      </c>
      <c r="O5012" t="s">
        <v>295</v>
      </c>
      <c r="P5012" t="s">
        <v>1896</v>
      </c>
      <c r="Q5012">
        <v>0</v>
      </c>
      <c r="R5012">
        <v>153</v>
      </c>
      <c r="S5012">
        <v>58</v>
      </c>
      <c r="T5012">
        <v>3</v>
      </c>
      <c r="U5012" t="b">
        <v>0</v>
      </c>
    </row>
    <row r="5013" spans="1:21" x14ac:dyDescent="0.25">
      <c r="A5013" t="s">
        <v>6361</v>
      </c>
      <c r="B5013" t="s">
        <v>6355</v>
      </c>
      <c r="C5013">
        <v>29</v>
      </c>
      <c r="D5013">
        <v>6</v>
      </c>
      <c r="E5013">
        <v>12</v>
      </c>
      <c r="F5013" s="1">
        <v>41089</v>
      </c>
      <c r="G5013" t="s">
        <v>225</v>
      </c>
      <c r="H5013" t="s">
        <v>33</v>
      </c>
      <c r="I5013" t="s">
        <v>80</v>
      </c>
      <c r="J5013" t="s">
        <v>80</v>
      </c>
      <c r="K5013" t="s">
        <v>36</v>
      </c>
      <c r="L5013" t="s">
        <v>37</v>
      </c>
      <c r="M5013" t="s">
        <v>38</v>
      </c>
      <c r="N5013" t="s">
        <v>28</v>
      </c>
      <c r="O5013" t="s">
        <v>48</v>
      </c>
      <c r="P5013" t="s">
        <v>1493</v>
      </c>
      <c r="Q5013">
        <v>0</v>
      </c>
      <c r="R5013">
        <v>64</v>
      </c>
      <c r="S5013">
        <v>26</v>
      </c>
      <c r="T5013">
        <v>5</v>
      </c>
      <c r="U5013" t="b">
        <v>0</v>
      </c>
    </row>
    <row r="5014" spans="1:21" x14ac:dyDescent="0.25">
      <c r="A5014" t="s">
        <v>6361</v>
      </c>
      <c r="B5014" t="s">
        <v>6355</v>
      </c>
      <c r="C5014">
        <v>29</v>
      </c>
      <c r="D5014">
        <v>6</v>
      </c>
      <c r="E5014">
        <v>12</v>
      </c>
      <c r="F5014" s="1">
        <v>41089</v>
      </c>
      <c r="G5014" t="s">
        <v>225</v>
      </c>
      <c r="H5014" t="s">
        <v>33</v>
      </c>
      <c r="I5014" t="s">
        <v>80</v>
      </c>
      <c r="J5014" t="s">
        <v>80</v>
      </c>
      <c r="K5014" t="s">
        <v>36</v>
      </c>
      <c r="L5014" t="s">
        <v>37</v>
      </c>
      <c r="M5014" t="s">
        <v>38</v>
      </c>
      <c r="N5014" t="s">
        <v>28</v>
      </c>
      <c r="O5014" t="s">
        <v>39</v>
      </c>
      <c r="P5014" t="s">
        <v>864</v>
      </c>
      <c r="Q5014">
        <v>0</v>
      </c>
      <c r="R5014">
        <v>16</v>
      </c>
      <c r="S5014">
        <v>3</v>
      </c>
      <c r="T5014">
        <v>3</v>
      </c>
      <c r="U5014" t="b">
        <v>0</v>
      </c>
    </row>
    <row r="5015" spans="1:21" x14ac:dyDescent="0.25">
      <c r="A5015" t="s">
        <v>6361</v>
      </c>
      <c r="B5015" t="s">
        <v>6355</v>
      </c>
      <c r="C5015">
        <v>29</v>
      </c>
      <c r="D5015">
        <v>6</v>
      </c>
      <c r="E5015">
        <v>12</v>
      </c>
      <c r="F5015" s="1">
        <v>41089</v>
      </c>
      <c r="G5015" t="s">
        <v>225</v>
      </c>
      <c r="H5015" t="s">
        <v>33</v>
      </c>
      <c r="I5015" t="s">
        <v>80</v>
      </c>
      <c r="J5015" t="s">
        <v>80</v>
      </c>
      <c r="K5015" t="s">
        <v>36</v>
      </c>
      <c r="L5015" t="s">
        <v>37</v>
      </c>
      <c r="M5015" t="s">
        <v>38</v>
      </c>
      <c r="N5015" t="s">
        <v>28</v>
      </c>
      <c r="O5015" t="s">
        <v>39</v>
      </c>
      <c r="P5015" t="s">
        <v>87</v>
      </c>
      <c r="Q5015">
        <v>0</v>
      </c>
      <c r="R5015">
        <v>56</v>
      </c>
      <c r="S5015">
        <v>5</v>
      </c>
      <c r="T5015">
        <v>7</v>
      </c>
      <c r="U5015" t="b">
        <v>1</v>
      </c>
    </row>
    <row r="5016" spans="1:21" x14ac:dyDescent="0.25">
      <c r="A5016" t="s">
        <v>6361</v>
      </c>
      <c r="B5016" t="s">
        <v>6355</v>
      </c>
      <c r="C5016">
        <v>29</v>
      </c>
      <c r="D5016">
        <v>6</v>
      </c>
      <c r="E5016">
        <v>12</v>
      </c>
      <c r="F5016" s="1">
        <v>41089</v>
      </c>
      <c r="G5016" t="s">
        <v>225</v>
      </c>
      <c r="H5016" t="s">
        <v>33</v>
      </c>
      <c r="I5016" t="s">
        <v>80</v>
      </c>
      <c r="J5016" t="s">
        <v>80</v>
      </c>
      <c r="K5016" t="s">
        <v>36</v>
      </c>
      <c r="L5016" t="s">
        <v>37</v>
      </c>
      <c r="M5016" t="s">
        <v>38</v>
      </c>
      <c r="N5016" t="s">
        <v>28</v>
      </c>
      <c r="O5016" t="s">
        <v>54</v>
      </c>
      <c r="P5016" t="s">
        <v>697</v>
      </c>
      <c r="Q5016">
        <v>0</v>
      </c>
      <c r="R5016">
        <v>53</v>
      </c>
      <c r="S5016">
        <v>-9</v>
      </c>
      <c r="T5016">
        <v>4</v>
      </c>
      <c r="U5016" t="b">
        <v>1</v>
      </c>
    </row>
    <row r="5017" spans="1:21" x14ac:dyDescent="0.25">
      <c r="A5017" t="s">
        <v>6361</v>
      </c>
      <c r="B5017" t="s">
        <v>6355</v>
      </c>
      <c r="C5017">
        <v>29</v>
      </c>
      <c r="D5017">
        <v>6</v>
      </c>
      <c r="E5017">
        <v>12</v>
      </c>
      <c r="F5017" s="1">
        <v>41089</v>
      </c>
      <c r="G5017" t="s">
        <v>225</v>
      </c>
      <c r="H5017" t="s">
        <v>33</v>
      </c>
      <c r="I5017" t="s">
        <v>80</v>
      </c>
      <c r="J5017" t="s">
        <v>80</v>
      </c>
      <c r="K5017" t="s">
        <v>36</v>
      </c>
      <c r="L5017" t="s">
        <v>37</v>
      </c>
      <c r="M5017" t="s">
        <v>38</v>
      </c>
      <c r="N5017" t="s">
        <v>56</v>
      </c>
      <c r="O5017" t="s">
        <v>185</v>
      </c>
      <c r="P5017" t="s">
        <v>589</v>
      </c>
      <c r="Q5017">
        <v>0</v>
      </c>
      <c r="R5017">
        <v>344</v>
      </c>
      <c r="S5017">
        <v>15</v>
      </c>
      <c r="T5017">
        <v>2</v>
      </c>
      <c r="U5017" t="b">
        <v>0</v>
      </c>
    </row>
    <row r="5018" spans="1:21" x14ac:dyDescent="0.25">
      <c r="A5018" t="s">
        <v>6362</v>
      </c>
      <c r="B5018" t="s">
        <v>6355</v>
      </c>
      <c r="C5018">
        <v>29</v>
      </c>
      <c r="D5018">
        <v>6</v>
      </c>
      <c r="E5018">
        <v>12</v>
      </c>
      <c r="F5018" s="1">
        <v>41089</v>
      </c>
      <c r="G5018" t="s">
        <v>1804</v>
      </c>
      <c r="H5018" t="s">
        <v>23</v>
      </c>
      <c r="I5018" t="s">
        <v>24</v>
      </c>
      <c r="J5018" t="s">
        <v>6363</v>
      </c>
      <c r="K5018" t="s">
        <v>25</v>
      </c>
      <c r="L5018" t="s">
        <v>37</v>
      </c>
      <c r="M5018" t="s">
        <v>38</v>
      </c>
      <c r="N5018" t="s">
        <v>28</v>
      </c>
      <c r="O5018" t="s">
        <v>227</v>
      </c>
      <c r="P5018" t="s">
        <v>423</v>
      </c>
      <c r="Q5018">
        <v>1</v>
      </c>
      <c r="R5018">
        <v>3</v>
      </c>
      <c r="S5018">
        <v>-1</v>
      </c>
      <c r="T5018">
        <v>1</v>
      </c>
      <c r="U5018" t="b">
        <v>1</v>
      </c>
    </row>
    <row r="5019" spans="1:21" x14ac:dyDescent="0.25">
      <c r="A5019" t="s">
        <v>6364</v>
      </c>
      <c r="B5019" t="s">
        <v>6365</v>
      </c>
      <c r="C5019">
        <v>29</v>
      </c>
      <c r="D5019">
        <v>6</v>
      </c>
      <c r="E5019">
        <v>13</v>
      </c>
      <c r="F5019" s="1">
        <v>41454</v>
      </c>
      <c r="G5019" t="s">
        <v>303</v>
      </c>
      <c r="H5019" t="s">
        <v>33</v>
      </c>
      <c r="I5019" t="s">
        <v>34</v>
      </c>
      <c r="J5019" t="s">
        <v>1198</v>
      </c>
      <c r="K5019" t="s">
        <v>36</v>
      </c>
      <c r="L5019" t="s">
        <v>37</v>
      </c>
      <c r="M5019" t="s">
        <v>38</v>
      </c>
      <c r="N5019" t="s">
        <v>71</v>
      </c>
      <c r="O5019" t="s">
        <v>665</v>
      </c>
      <c r="P5019" t="s">
        <v>3299</v>
      </c>
      <c r="Q5019">
        <v>0</v>
      </c>
      <c r="R5019">
        <v>1691</v>
      </c>
      <c r="S5019">
        <v>-833</v>
      </c>
      <c r="T5019">
        <v>5</v>
      </c>
      <c r="U5019" t="b">
        <v>0</v>
      </c>
    </row>
    <row r="5020" spans="1:21" x14ac:dyDescent="0.25">
      <c r="A5020" t="s">
        <v>6366</v>
      </c>
      <c r="B5020" t="s">
        <v>6365</v>
      </c>
      <c r="C5020">
        <v>29</v>
      </c>
      <c r="D5020">
        <v>6</v>
      </c>
      <c r="E5020">
        <v>13</v>
      </c>
      <c r="F5020" s="1">
        <v>41454</v>
      </c>
      <c r="G5020" t="s">
        <v>2309</v>
      </c>
      <c r="H5020" t="s">
        <v>33</v>
      </c>
      <c r="I5020" t="s">
        <v>313</v>
      </c>
      <c r="J5020" t="s">
        <v>4562</v>
      </c>
      <c r="K5020" t="s">
        <v>36</v>
      </c>
      <c r="L5020" t="s">
        <v>37</v>
      </c>
      <c r="M5020" t="s">
        <v>38</v>
      </c>
      <c r="N5020" t="s">
        <v>28</v>
      </c>
      <c r="O5020" t="s">
        <v>90</v>
      </c>
      <c r="P5020" t="s">
        <v>6367</v>
      </c>
      <c r="Q5020">
        <v>0</v>
      </c>
      <c r="R5020">
        <v>104</v>
      </c>
      <c r="S5020">
        <v>-7</v>
      </c>
      <c r="T5020">
        <v>2</v>
      </c>
      <c r="U5020" t="b">
        <v>1</v>
      </c>
    </row>
    <row r="5021" spans="1:21" x14ac:dyDescent="0.25">
      <c r="A5021" t="s">
        <v>6364</v>
      </c>
      <c r="B5021" t="s">
        <v>6365</v>
      </c>
      <c r="C5021">
        <v>29</v>
      </c>
      <c r="D5021">
        <v>6</v>
      </c>
      <c r="E5021">
        <v>13</v>
      </c>
      <c r="F5021" s="1">
        <v>41454</v>
      </c>
      <c r="G5021" t="s">
        <v>303</v>
      </c>
      <c r="H5021" t="s">
        <v>33</v>
      </c>
      <c r="I5021" t="s">
        <v>34</v>
      </c>
      <c r="J5021" t="s">
        <v>1198</v>
      </c>
      <c r="K5021" t="s">
        <v>36</v>
      </c>
      <c r="L5021" t="s">
        <v>37</v>
      </c>
      <c r="M5021" t="s">
        <v>38</v>
      </c>
      <c r="N5021" t="s">
        <v>28</v>
      </c>
      <c r="O5021" t="s">
        <v>48</v>
      </c>
      <c r="P5021" t="s">
        <v>3459</v>
      </c>
      <c r="Q5021">
        <v>0</v>
      </c>
      <c r="R5021">
        <v>415</v>
      </c>
      <c r="S5021">
        <v>62</v>
      </c>
      <c r="T5021">
        <v>8</v>
      </c>
      <c r="U5021" t="b">
        <v>0</v>
      </c>
    </row>
    <row r="5022" spans="1:21" x14ac:dyDescent="0.25">
      <c r="A5022" t="s">
        <v>6364</v>
      </c>
      <c r="B5022" t="s">
        <v>6365</v>
      </c>
      <c r="C5022">
        <v>29</v>
      </c>
      <c r="D5022">
        <v>6</v>
      </c>
      <c r="E5022">
        <v>13</v>
      </c>
      <c r="F5022" s="1">
        <v>41454</v>
      </c>
      <c r="G5022" t="s">
        <v>303</v>
      </c>
      <c r="H5022" t="s">
        <v>33</v>
      </c>
      <c r="I5022" t="s">
        <v>34</v>
      </c>
      <c r="J5022" t="s">
        <v>1198</v>
      </c>
      <c r="K5022" t="s">
        <v>36</v>
      </c>
      <c r="L5022" t="s">
        <v>37</v>
      </c>
      <c r="M5022" t="s">
        <v>38</v>
      </c>
      <c r="N5022" t="s">
        <v>28</v>
      </c>
      <c r="O5022" t="s">
        <v>39</v>
      </c>
      <c r="P5022" t="s">
        <v>316</v>
      </c>
      <c r="Q5022">
        <v>0</v>
      </c>
      <c r="R5022">
        <v>29</v>
      </c>
      <c r="S5022">
        <v>10</v>
      </c>
      <c r="T5022">
        <v>2</v>
      </c>
      <c r="U5022" t="b">
        <v>0</v>
      </c>
    </row>
    <row r="5023" spans="1:21" x14ac:dyDescent="0.25">
      <c r="A5023" t="s">
        <v>6364</v>
      </c>
      <c r="B5023" t="s">
        <v>6365</v>
      </c>
      <c r="C5023">
        <v>29</v>
      </c>
      <c r="D5023">
        <v>6</v>
      </c>
      <c r="E5023">
        <v>13</v>
      </c>
      <c r="F5023" s="1">
        <v>41454</v>
      </c>
      <c r="G5023" t="s">
        <v>303</v>
      </c>
      <c r="H5023" t="s">
        <v>33</v>
      </c>
      <c r="I5023" t="s">
        <v>34</v>
      </c>
      <c r="J5023" t="s">
        <v>1198</v>
      </c>
      <c r="K5023" t="s">
        <v>36</v>
      </c>
      <c r="L5023" t="s">
        <v>37</v>
      </c>
      <c r="M5023" t="s">
        <v>38</v>
      </c>
      <c r="N5023" t="s">
        <v>28</v>
      </c>
      <c r="O5023" t="s">
        <v>29</v>
      </c>
      <c r="P5023" t="s">
        <v>3257</v>
      </c>
      <c r="Q5023">
        <v>0</v>
      </c>
      <c r="R5023">
        <v>41</v>
      </c>
      <c r="S5023">
        <v>13</v>
      </c>
      <c r="T5023">
        <v>2</v>
      </c>
      <c r="U5023" t="b">
        <v>1</v>
      </c>
    </row>
    <row r="5024" spans="1:21" x14ac:dyDescent="0.25">
      <c r="A5024" t="s">
        <v>6366</v>
      </c>
      <c r="B5024" t="s">
        <v>6365</v>
      </c>
      <c r="C5024">
        <v>29</v>
      </c>
      <c r="D5024">
        <v>6</v>
      </c>
      <c r="E5024">
        <v>13</v>
      </c>
      <c r="F5024" s="1">
        <v>41454</v>
      </c>
      <c r="G5024" t="s">
        <v>2309</v>
      </c>
      <c r="H5024" t="s">
        <v>33</v>
      </c>
      <c r="I5024" t="s">
        <v>313</v>
      </c>
      <c r="J5024" t="s">
        <v>4562</v>
      </c>
      <c r="K5024" t="s">
        <v>36</v>
      </c>
      <c r="L5024" t="s">
        <v>37</v>
      </c>
      <c r="M5024" t="s">
        <v>38</v>
      </c>
      <c r="N5024" t="s">
        <v>56</v>
      </c>
      <c r="O5024" t="s">
        <v>81</v>
      </c>
      <c r="P5024" t="s">
        <v>1638</v>
      </c>
      <c r="Q5024">
        <v>0</v>
      </c>
      <c r="R5024">
        <v>742</v>
      </c>
      <c r="S5024">
        <v>59</v>
      </c>
      <c r="T5024">
        <v>3</v>
      </c>
      <c r="U5024" t="b">
        <v>1</v>
      </c>
    </row>
    <row r="5025" spans="1:21" x14ac:dyDescent="0.25">
      <c r="A5025" t="s">
        <v>6368</v>
      </c>
      <c r="B5025" t="s">
        <v>6365</v>
      </c>
      <c r="C5025">
        <v>29</v>
      </c>
      <c r="D5025">
        <v>6</v>
      </c>
      <c r="E5025">
        <v>13</v>
      </c>
      <c r="F5025" s="1">
        <v>41454</v>
      </c>
      <c r="G5025" t="s">
        <v>166</v>
      </c>
      <c r="H5025" t="s">
        <v>120</v>
      </c>
      <c r="I5025" t="s">
        <v>778</v>
      </c>
      <c r="J5025" t="s">
        <v>778</v>
      </c>
      <c r="K5025" t="s">
        <v>47</v>
      </c>
      <c r="L5025" t="s">
        <v>26</v>
      </c>
      <c r="M5025" t="s">
        <v>38</v>
      </c>
      <c r="N5025" t="s">
        <v>71</v>
      </c>
      <c r="O5025" t="s">
        <v>295</v>
      </c>
      <c r="P5025" t="s">
        <v>1768</v>
      </c>
      <c r="Q5025">
        <v>0</v>
      </c>
      <c r="R5025">
        <v>326</v>
      </c>
      <c r="S5025">
        <v>107</v>
      </c>
      <c r="T5025">
        <v>3</v>
      </c>
      <c r="U5025" t="b">
        <v>1</v>
      </c>
    </row>
    <row r="5026" spans="1:21" x14ac:dyDescent="0.25">
      <c r="A5026" t="s">
        <v>6368</v>
      </c>
      <c r="B5026" t="s">
        <v>6365</v>
      </c>
      <c r="C5026">
        <v>29</v>
      </c>
      <c r="D5026">
        <v>6</v>
      </c>
      <c r="E5026">
        <v>13</v>
      </c>
      <c r="F5026" s="1">
        <v>41454</v>
      </c>
      <c r="G5026" t="s">
        <v>166</v>
      </c>
      <c r="H5026" t="s">
        <v>120</v>
      </c>
      <c r="I5026" t="s">
        <v>778</v>
      </c>
      <c r="J5026" t="s">
        <v>778</v>
      </c>
      <c r="K5026" t="s">
        <v>47</v>
      </c>
      <c r="L5026" t="s">
        <v>26</v>
      </c>
      <c r="M5026" t="s">
        <v>38</v>
      </c>
      <c r="N5026" t="s">
        <v>28</v>
      </c>
      <c r="O5026" t="s">
        <v>151</v>
      </c>
      <c r="P5026" t="s">
        <v>1543</v>
      </c>
      <c r="Q5026">
        <v>0</v>
      </c>
      <c r="R5026">
        <v>44</v>
      </c>
      <c r="S5026">
        <v>7</v>
      </c>
      <c r="T5026">
        <v>4</v>
      </c>
      <c r="U5026" t="b">
        <v>1</v>
      </c>
    </row>
    <row r="5027" spans="1:21" x14ac:dyDescent="0.25">
      <c r="A5027" t="s">
        <v>6369</v>
      </c>
      <c r="B5027" t="s">
        <v>6370</v>
      </c>
      <c r="C5027">
        <v>30</v>
      </c>
      <c r="D5027">
        <v>6</v>
      </c>
      <c r="E5027">
        <v>12</v>
      </c>
      <c r="F5027" s="1">
        <v>41090</v>
      </c>
      <c r="G5027" t="s">
        <v>2623</v>
      </c>
      <c r="H5027" t="s">
        <v>44</v>
      </c>
      <c r="I5027" t="s">
        <v>85</v>
      </c>
      <c r="J5027" t="s">
        <v>6371</v>
      </c>
      <c r="K5027" t="s">
        <v>47</v>
      </c>
      <c r="L5027" t="s">
        <v>37</v>
      </c>
      <c r="M5027" t="s">
        <v>38</v>
      </c>
      <c r="N5027" t="s">
        <v>28</v>
      </c>
      <c r="O5027" t="s">
        <v>39</v>
      </c>
      <c r="P5027" t="s">
        <v>2246</v>
      </c>
      <c r="Q5027">
        <v>0</v>
      </c>
      <c r="R5027">
        <v>91</v>
      </c>
      <c r="S5027">
        <v>46</v>
      </c>
      <c r="T5027">
        <v>3</v>
      </c>
      <c r="U5027" t="b">
        <v>0</v>
      </c>
    </row>
    <row r="5028" spans="1:21" x14ac:dyDescent="0.25">
      <c r="A5028" t="s">
        <v>6369</v>
      </c>
      <c r="B5028" t="s">
        <v>6370</v>
      </c>
      <c r="C5028">
        <v>30</v>
      </c>
      <c r="D5028">
        <v>6</v>
      </c>
      <c r="E5028">
        <v>12</v>
      </c>
      <c r="F5028" s="1">
        <v>41090</v>
      </c>
      <c r="G5028" t="s">
        <v>2623</v>
      </c>
      <c r="H5028" t="s">
        <v>44</v>
      </c>
      <c r="I5028" t="s">
        <v>85</v>
      </c>
      <c r="J5028" t="s">
        <v>6371</v>
      </c>
      <c r="K5028" t="s">
        <v>47</v>
      </c>
      <c r="L5028" t="s">
        <v>37</v>
      </c>
      <c r="M5028" t="s">
        <v>38</v>
      </c>
      <c r="N5028" t="s">
        <v>28</v>
      </c>
      <c r="O5028" t="s">
        <v>151</v>
      </c>
      <c r="P5028" t="s">
        <v>2872</v>
      </c>
      <c r="Q5028">
        <v>0</v>
      </c>
      <c r="R5028">
        <v>35</v>
      </c>
      <c r="S5028">
        <v>14</v>
      </c>
      <c r="T5028">
        <v>3</v>
      </c>
      <c r="U5028" t="b">
        <v>1</v>
      </c>
    </row>
    <row r="5029" spans="1:21" x14ac:dyDescent="0.25">
      <c r="A5029" t="s">
        <v>6369</v>
      </c>
      <c r="B5029" t="s">
        <v>6370</v>
      </c>
      <c r="C5029">
        <v>30</v>
      </c>
      <c r="D5029">
        <v>6</v>
      </c>
      <c r="E5029">
        <v>12</v>
      </c>
      <c r="F5029" s="1">
        <v>41090</v>
      </c>
      <c r="G5029" t="s">
        <v>2623</v>
      </c>
      <c r="H5029" t="s">
        <v>44</v>
      </c>
      <c r="I5029" t="s">
        <v>85</v>
      </c>
      <c r="J5029" t="s">
        <v>6371</v>
      </c>
      <c r="K5029" t="s">
        <v>47</v>
      </c>
      <c r="L5029" t="s">
        <v>37</v>
      </c>
      <c r="M5029" t="s">
        <v>38</v>
      </c>
      <c r="N5029" t="s">
        <v>28</v>
      </c>
      <c r="O5029" t="s">
        <v>227</v>
      </c>
      <c r="P5029" t="s">
        <v>6237</v>
      </c>
      <c r="Q5029">
        <v>0</v>
      </c>
      <c r="R5029">
        <v>24</v>
      </c>
      <c r="S5029">
        <v>11</v>
      </c>
      <c r="T5029">
        <v>2</v>
      </c>
      <c r="U5029" t="b">
        <v>0</v>
      </c>
    </row>
    <row r="5030" spans="1:21" x14ac:dyDescent="0.25">
      <c r="A5030" t="s">
        <v>6369</v>
      </c>
      <c r="B5030" t="s">
        <v>6370</v>
      </c>
      <c r="C5030">
        <v>30</v>
      </c>
      <c r="D5030">
        <v>6</v>
      </c>
      <c r="E5030">
        <v>12</v>
      </c>
      <c r="F5030" s="1">
        <v>41090</v>
      </c>
      <c r="G5030" t="s">
        <v>2623</v>
      </c>
      <c r="H5030" t="s">
        <v>44</v>
      </c>
      <c r="I5030" t="s">
        <v>85</v>
      </c>
      <c r="J5030" t="s">
        <v>6371</v>
      </c>
      <c r="K5030" t="s">
        <v>47</v>
      </c>
      <c r="L5030" t="s">
        <v>37</v>
      </c>
      <c r="M5030" t="s">
        <v>38</v>
      </c>
      <c r="N5030" t="s">
        <v>28</v>
      </c>
      <c r="O5030" t="s">
        <v>54</v>
      </c>
      <c r="P5030" t="s">
        <v>673</v>
      </c>
      <c r="Q5030">
        <v>0</v>
      </c>
      <c r="R5030">
        <v>241</v>
      </c>
      <c r="S5030">
        <v>-125</v>
      </c>
      <c r="T5030">
        <v>3</v>
      </c>
      <c r="U5030" t="b">
        <v>0</v>
      </c>
    </row>
    <row r="5031" spans="1:21" x14ac:dyDescent="0.25">
      <c r="A5031" t="s">
        <v>6372</v>
      </c>
      <c r="B5031" t="s">
        <v>6370</v>
      </c>
      <c r="C5031">
        <v>30</v>
      </c>
      <c r="D5031">
        <v>6</v>
      </c>
      <c r="E5031">
        <v>12</v>
      </c>
      <c r="F5031" s="1">
        <v>41090</v>
      </c>
      <c r="G5031" t="s">
        <v>783</v>
      </c>
      <c r="H5031" t="s">
        <v>120</v>
      </c>
      <c r="I5031" t="s">
        <v>778</v>
      </c>
      <c r="J5031" t="s">
        <v>778</v>
      </c>
      <c r="K5031" t="s">
        <v>47</v>
      </c>
      <c r="L5031" t="s">
        <v>26</v>
      </c>
      <c r="M5031" t="s">
        <v>268</v>
      </c>
      <c r="N5031" t="s">
        <v>71</v>
      </c>
      <c r="O5031" t="s">
        <v>74</v>
      </c>
      <c r="P5031" t="s">
        <v>606</v>
      </c>
      <c r="Q5031">
        <v>0</v>
      </c>
      <c r="R5031">
        <v>522</v>
      </c>
      <c r="S5031">
        <v>-78</v>
      </c>
      <c r="T5031">
        <v>5</v>
      </c>
      <c r="U5031" t="b">
        <v>1</v>
      </c>
    </row>
    <row r="5032" spans="1:21" x14ac:dyDescent="0.25">
      <c r="A5032" t="s">
        <v>6373</v>
      </c>
      <c r="B5032" t="s">
        <v>6374</v>
      </c>
      <c r="C5032">
        <v>30</v>
      </c>
      <c r="D5032">
        <v>6</v>
      </c>
      <c r="E5032">
        <v>14</v>
      </c>
      <c r="F5032" s="1">
        <v>41820</v>
      </c>
      <c r="G5032" t="s">
        <v>6375</v>
      </c>
      <c r="H5032" t="s">
        <v>67</v>
      </c>
      <c r="I5032" t="s">
        <v>68</v>
      </c>
      <c r="J5032" t="s">
        <v>2688</v>
      </c>
      <c r="K5032" t="s">
        <v>25</v>
      </c>
      <c r="L5032" t="s">
        <v>26</v>
      </c>
      <c r="M5032" t="s">
        <v>268</v>
      </c>
      <c r="N5032" t="s">
        <v>71</v>
      </c>
      <c r="O5032" t="s">
        <v>295</v>
      </c>
      <c r="P5032" t="s">
        <v>4119</v>
      </c>
      <c r="Q5032">
        <v>0</v>
      </c>
      <c r="R5032">
        <v>134</v>
      </c>
      <c r="S5032">
        <v>-44</v>
      </c>
      <c r="T5032">
        <v>8</v>
      </c>
      <c r="U5032" t="b">
        <v>0</v>
      </c>
    </row>
    <row r="5033" spans="1:21" x14ac:dyDescent="0.25">
      <c r="A5033" t="s">
        <v>6373</v>
      </c>
      <c r="B5033" t="s">
        <v>6374</v>
      </c>
      <c r="C5033">
        <v>30</v>
      </c>
      <c r="D5033">
        <v>6</v>
      </c>
      <c r="E5033">
        <v>14</v>
      </c>
      <c r="F5033" s="1">
        <v>41820</v>
      </c>
      <c r="G5033" t="s">
        <v>6375</v>
      </c>
      <c r="H5033" t="s">
        <v>67</v>
      </c>
      <c r="I5033" t="s">
        <v>68</v>
      </c>
      <c r="J5033" t="s">
        <v>2688</v>
      </c>
      <c r="K5033" t="s">
        <v>25</v>
      </c>
      <c r="L5033" t="s">
        <v>26</v>
      </c>
      <c r="M5033" t="s">
        <v>268</v>
      </c>
      <c r="N5033" t="s">
        <v>28</v>
      </c>
      <c r="O5033" t="s">
        <v>39</v>
      </c>
      <c r="P5033" t="s">
        <v>893</v>
      </c>
      <c r="Q5033">
        <v>0</v>
      </c>
      <c r="R5033">
        <v>293</v>
      </c>
      <c r="S5033">
        <v>35</v>
      </c>
      <c r="T5033">
        <v>6</v>
      </c>
      <c r="U5033" t="b">
        <v>0</v>
      </c>
    </row>
    <row r="5034" spans="1:21" x14ac:dyDescent="0.25">
      <c r="A5034" t="s">
        <v>6373</v>
      </c>
      <c r="B5034" t="s">
        <v>6374</v>
      </c>
      <c r="C5034">
        <v>30</v>
      </c>
      <c r="D5034">
        <v>6</v>
      </c>
      <c r="E5034">
        <v>14</v>
      </c>
      <c r="F5034" s="1">
        <v>41820</v>
      </c>
      <c r="G5034" t="s">
        <v>6375</v>
      </c>
      <c r="H5034" t="s">
        <v>67</v>
      </c>
      <c r="I5034" t="s">
        <v>68</v>
      </c>
      <c r="J5034" t="s">
        <v>2688</v>
      </c>
      <c r="K5034" t="s">
        <v>25</v>
      </c>
      <c r="L5034" t="s">
        <v>26</v>
      </c>
      <c r="M5034" t="s">
        <v>268</v>
      </c>
      <c r="N5034" t="s">
        <v>28</v>
      </c>
      <c r="O5034" t="s">
        <v>39</v>
      </c>
      <c r="P5034" t="s">
        <v>940</v>
      </c>
      <c r="Q5034">
        <v>0</v>
      </c>
      <c r="R5034">
        <v>31</v>
      </c>
      <c r="S5034">
        <v>2</v>
      </c>
      <c r="T5034">
        <v>2</v>
      </c>
      <c r="U5034" t="b">
        <v>1</v>
      </c>
    </row>
    <row r="5035" spans="1:21" x14ac:dyDescent="0.25">
      <c r="A5035" t="s">
        <v>6373</v>
      </c>
      <c r="B5035" t="s">
        <v>6374</v>
      </c>
      <c r="C5035">
        <v>30</v>
      </c>
      <c r="D5035">
        <v>6</v>
      </c>
      <c r="E5035">
        <v>14</v>
      </c>
      <c r="F5035" s="1">
        <v>41820</v>
      </c>
      <c r="G5035" t="s">
        <v>6375</v>
      </c>
      <c r="H5035" t="s">
        <v>67</v>
      </c>
      <c r="I5035" t="s">
        <v>68</v>
      </c>
      <c r="J5035" t="s">
        <v>2688</v>
      </c>
      <c r="K5035" t="s">
        <v>25</v>
      </c>
      <c r="L5035" t="s">
        <v>26</v>
      </c>
      <c r="M5035" t="s">
        <v>268</v>
      </c>
      <c r="N5035" t="s">
        <v>28</v>
      </c>
      <c r="O5035" t="s">
        <v>111</v>
      </c>
      <c r="P5035" t="s">
        <v>1425</v>
      </c>
      <c r="Q5035">
        <v>0</v>
      </c>
      <c r="R5035">
        <v>40</v>
      </c>
      <c r="S5035">
        <v>2</v>
      </c>
      <c r="T5035">
        <v>1</v>
      </c>
      <c r="U5035" t="b">
        <v>0</v>
      </c>
    </row>
    <row r="5036" spans="1:21" x14ac:dyDescent="0.25">
      <c r="A5036" t="s">
        <v>6373</v>
      </c>
      <c r="B5036" t="s">
        <v>6374</v>
      </c>
      <c r="C5036">
        <v>30</v>
      </c>
      <c r="D5036">
        <v>6</v>
      </c>
      <c r="E5036">
        <v>14</v>
      </c>
      <c r="F5036" s="1">
        <v>41820</v>
      </c>
      <c r="G5036" t="s">
        <v>6375</v>
      </c>
      <c r="H5036" t="s">
        <v>67</v>
      </c>
      <c r="I5036" t="s">
        <v>68</v>
      </c>
      <c r="J5036" t="s">
        <v>2688</v>
      </c>
      <c r="K5036" t="s">
        <v>25</v>
      </c>
      <c r="L5036" t="s">
        <v>26</v>
      </c>
      <c r="M5036" t="s">
        <v>268</v>
      </c>
      <c r="N5036" t="s">
        <v>28</v>
      </c>
      <c r="O5036" t="s">
        <v>227</v>
      </c>
      <c r="P5036" t="s">
        <v>3823</v>
      </c>
      <c r="Q5036">
        <v>0</v>
      </c>
      <c r="R5036">
        <v>44</v>
      </c>
      <c r="S5036">
        <v>5</v>
      </c>
      <c r="T5036">
        <v>4</v>
      </c>
      <c r="U5036" t="b">
        <v>1</v>
      </c>
    </row>
    <row r="5037" spans="1:21" x14ac:dyDescent="0.25">
      <c r="A5037" t="s">
        <v>6376</v>
      </c>
      <c r="B5037" t="s">
        <v>6374</v>
      </c>
      <c r="C5037">
        <v>30</v>
      </c>
      <c r="D5037">
        <v>6</v>
      </c>
      <c r="E5037">
        <v>14</v>
      </c>
      <c r="F5037" s="1">
        <v>41820</v>
      </c>
      <c r="G5037" t="s">
        <v>156</v>
      </c>
      <c r="H5037" t="s">
        <v>33</v>
      </c>
      <c r="I5037" t="s">
        <v>34</v>
      </c>
      <c r="J5037" t="s">
        <v>609</v>
      </c>
      <c r="K5037" t="s">
        <v>36</v>
      </c>
      <c r="L5037" t="s">
        <v>26</v>
      </c>
      <c r="M5037" t="s">
        <v>38</v>
      </c>
      <c r="N5037" t="s">
        <v>71</v>
      </c>
      <c r="O5037" t="s">
        <v>74</v>
      </c>
      <c r="P5037" t="s">
        <v>4912</v>
      </c>
      <c r="Q5037">
        <v>0</v>
      </c>
      <c r="R5037">
        <v>1228</v>
      </c>
      <c r="S5037">
        <v>14</v>
      </c>
      <c r="T5037">
        <v>3</v>
      </c>
      <c r="U5037" t="b">
        <v>1</v>
      </c>
    </row>
    <row r="5038" spans="1:21" x14ac:dyDescent="0.25">
      <c r="A5038" t="s">
        <v>6377</v>
      </c>
      <c r="B5038" t="s">
        <v>6374</v>
      </c>
      <c r="C5038">
        <v>30</v>
      </c>
      <c r="D5038">
        <v>6</v>
      </c>
      <c r="E5038">
        <v>14</v>
      </c>
      <c r="F5038" s="1">
        <v>41820</v>
      </c>
      <c r="G5038" t="s">
        <v>3369</v>
      </c>
      <c r="H5038" t="s">
        <v>44</v>
      </c>
      <c r="I5038" t="s">
        <v>178</v>
      </c>
      <c r="J5038" t="s">
        <v>4740</v>
      </c>
      <c r="K5038" t="s">
        <v>47</v>
      </c>
      <c r="L5038" t="s">
        <v>70</v>
      </c>
      <c r="M5038" t="s">
        <v>38</v>
      </c>
      <c r="N5038" t="s">
        <v>28</v>
      </c>
      <c r="O5038" t="s">
        <v>90</v>
      </c>
      <c r="P5038" t="s">
        <v>6378</v>
      </c>
      <c r="Q5038">
        <v>0</v>
      </c>
      <c r="R5038">
        <v>140</v>
      </c>
      <c r="S5038">
        <v>57</v>
      </c>
      <c r="T5038">
        <v>2</v>
      </c>
      <c r="U5038" t="b">
        <v>1</v>
      </c>
    </row>
    <row r="5039" spans="1:21" x14ac:dyDescent="0.25">
      <c r="A5039" t="s">
        <v>6379</v>
      </c>
      <c r="B5039" t="s">
        <v>6374</v>
      </c>
      <c r="C5039">
        <v>30</v>
      </c>
      <c r="D5039">
        <v>6</v>
      </c>
      <c r="E5039">
        <v>14</v>
      </c>
      <c r="F5039" s="1">
        <v>41820</v>
      </c>
      <c r="G5039" t="s">
        <v>1674</v>
      </c>
      <c r="H5039" t="s">
        <v>33</v>
      </c>
      <c r="I5039" t="s">
        <v>313</v>
      </c>
      <c r="J5039" t="s">
        <v>1436</v>
      </c>
      <c r="K5039" t="s">
        <v>36</v>
      </c>
      <c r="L5039" t="s">
        <v>70</v>
      </c>
      <c r="M5039" t="s">
        <v>27</v>
      </c>
      <c r="N5039" t="s">
        <v>71</v>
      </c>
      <c r="O5039" t="s">
        <v>74</v>
      </c>
      <c r="P5039" t="s">
        <v>1744</v>
      </c>
      <c r="Q5039">
        <v>0</v>
      </c>
      <c r="R5039">
        <v>423</v>
      </c>
      <c r="S5039">
        <v>5</v>
      </c>
      <c r="T5039">
        <v>1</v>
      </c>
      <c r="U5039" t="b">
        <v>1</v>
      </c>
    </row>
    <row r="5040" spans="1:21" x14ac:dyDescent="0.25">
      <c r="A5040" t="s">
        <v>6379</v>
      </c>
      <c r="B5040" t="s">
        <v>6374</v>
      </c>
      <c r="C5040">
        <v>30</v>
      </c>
      <c r="D5040">
        <v>6</v>
      </c>
      <c r="E5040">
        <v>14</v>
      </c>
      <c r="F5040" s="1">
        <v>41820</v>
      </c>
      <c r="G5040" t="s">
        <v>1674</v>
      </c>
      <c r="H5040" t="s">
        <v>33</v>
      </c>
      <c r="I5040" t="s">
        <v>313</v>
      </c>
      <c r="J5040" t="s">
        <v>1436</v>
      </c>
      <c r="K5040" t="s">
        <v>36</v>
      </c>
      <c r="L5040" t="s">
        <v>70</v>
      </c>
      <c r="M5040" t="s">
        <v>27</v>
      </c>
      <c r="N5040" t="s">
        <v>28</v>
      </c>
      <c r="O5040" t="s">
        <v>48</v>
      </c>
      <c r="P5040" t="s">
        <v>3600</v>
      </c>
      <c r="Q5040">
        <v>0</v>
      </c>
      <c r="R5040">
        <v>40</v>
      </c>
      <c r="S5040">
        <v>10</v>
      </c>
      <c r="T5040">
        <v>2</v>
      </c>
      <c r="U5040" t="b">
        <v>1</v>
      </c>
    </row>
    <row r="5041" spans="1:21" x14ac:dyDescent="0.25">
      <c r="A5041" t="s">
        <v>6380</v>
      </c>
      <c r="B5041" t="s">
        <v>6374</v>
      </c>
      <c r="C5041">
        <v>30</v>
      </c>
      <c r="D5041">
        <v>6</v>
      </c>
      <c r="E5041">
        <v>14</v>
      </c>
      <c r="F5041" s="1">
        <v>41820</v>
      </c>
      <c r="G5041" t="s">
        <v>4157</v>
      </c>
      <c r="H5041" t="s">
        <v>61</v>
      </c>
      <c r="I5041" t="s">
        <v>108</v>
      </c>
      <c r="J5041" t="s">
        <v>226</v>
      </c>
      <c r="K5041" t="s">
        <v>36</v>
      </c>
      <c r="L5041" t="s">
        <v>70</v>
      </c>
      <c r="M5041" t="s">
        <v>38</v>
      </c>
      <c r="N5041" t="s">
        <v>28</v>
      </c>
      <c r="O5041" t="s">
        <v>48</v>
      </c>
      <c r="P5041" t="s">
        <v>3571</v>
      </c>
      <c r="Q5041">
        <v>0</v>
      </c>
      <c r="R5041">
        <v>110</v>
      </c>
      <c r="S5041">
        <v>12</v>
      </c>
      <c r="T5041">
        <v>7</v>
      </c>
      <c r="U5041" t="b">
        <v>0</v>
      </c>
    </row>
    <row r="5042" spans="1:21" x14ac:dyDescent="0.25">
      <c r="A5042" t="s">
        <v>6380</v>
      </c>
      <c r="B5042" t="s">
        <v>6374</v>
      </c>
      <c r="C5042">
        <v>30</v>
      </c>
      <c r="D5042">
        <v>6</v>
      </c>
      <c r="E5042">
        <v>14</v>
      </c>
      <c r="F5042" s="1">
        <v>41820</v>
      </c>
      <c r="G5042" t="s">
        <v>4157</v>
      </c>
      <c r="H5042" t="s">
        <v>61</v>
      </c>
      <c r="I5042" t="s">
        <v>108</v>
      </c>
      <c r="J5042" t="s">
        <v>226</v>
      </c>
      <c r="K5042" t="s">
        <v>36</v>
      </c>
      <c r="L5042" t="s">
        <v>70</v>
      </c>
      <c r="M5042" t="s">
        <v>38</v>
      </c>
      <c r="N5042" t="s">
        <v>28</v>
      </c>
      <c r="O5042" t="s">
        <v>54</v>
      </c>
      <c r="P5042" t="s">
        <v>3006</v>
      </c>
      <c r="Q5042">
        <v>0</v>
      </c>
      <c r="R5042">
        <v>536</v>
      </c>
      <c r="S5042">
        <v>42</v>
      </c>
      <c r="T5042">
        <v>3</v>
      </c>
      <c r="U5042" t="b">
        <v>0</v>
      </c>
    </row>
    <row r="5043" spans="1:21" x14ac:dyDescent="0.25">
      <c r="A5043" t="s">
        <v>6381</v>
      </c>
      <c r="B5043" t="s">
        <v>6382</v>
      </c>
      <c r="C5043">
        <v>13</v>
      </c>
      <c r="D5043">
        <v>7</v>
      </c>
      <c r="E5043">
        <v>11</v>
      </c>
      <c r="F5043" s="1">
        <v>40737</v>
      </c>
      <c r="G5043" t="s">
        <v>1379</v>
      </c>
      <c r="H5043" t="s">
        <v>67</v>
      </c>
      <c r="I5043" t="s">
        <v>68</v>
      </c>
      <c r="J5043" t="s">
        <v>6383</v>
      </c>
      <c r="K5043" t="s">
        <v>25</v>
      </c>
      <c r="L5043" t="s">
        <v>37</v>
      </c>
      <c r="M5043" t="s">
        <v>38</v>
      </c>
      <c r="N5043" t="s">
        <v>28</v>
      </c>
      <c r="O5043" t="s">
        <v>29</v>
      </c>
      <c r="P5043" t="s">
        <v>5763</v>
      </c>
      <c r="Q5043">
        <v>0</v>
      </c>
      <c r="R5043">
        <v>94</v>
      </c>
      <c r="S5043">
        <v>14</v>
      </c>
      <c r="T5043">
        <v>7</v>
      </c>
      <c r="U5043" t="b">
        <v>0</v>
      </c>
    </row>
    <row r="5044" spans="1:21" x14ac:dyDescent="0.25">
      <c r="A5044" t="s">
        <v>6381</v>
      </c>
      <c r="B5044" t="s">
        <v>6382</v>
      </c>
      <c r="C5044">
        <v>13</v>
      </c>
      <c r="D5044">
        <v>7</v>
      </c>
      <c r="E5044">
        <v>11</v>
      </c>
      <c r="F5044" s="1">
        <v>40737</v>
      </c>
      <c r="G5044" t="s">
        <v>1379</v>
      </c>
      <c r="H5044" t="s">
        <v>67</v>
      </c>
      <c r="I5044" t="s">
        <v>68</v>
      </c>
      <c r="J5044" t="s">
        <v>6383</v>
      </c>
      <c r="K5044" t="s">
        <v>25</v>
      </c>
      <c r="L5044" t="s">
        <v>37</v>
      </c>
      <c r="M5044" t="s">
        <v>38</v>
      </c>
      <c r="N5044" t="s">
        <v>28</v>
      </c>
      <c r="O5044" t="s">
        <v>54</v>
      </c>
      <c r="P5044" t="s">
        <v>229</v>
      </c>
      <c r="Q5044">
        <v>0</v>
      </c>
      <c r="R5044">
        <v>194</v>
      </c>
      <c r="S5044">
        <v>0</v>
      </c>
      <c r="T5044">
        <v>4</v>
      </c>
      <c r="U5044" t="b">
        <v>0</v>
      </c>
    </row>
    <row r="5045" spans="1:21" x14ac:dyDescent="0.25">
      <c r="A5045" t="s">
        <v>6384</v>
      </c>
      <c r="B5045" t="s">
        <v>6385</v>
      </c>
      <c r="C5045">
        <v>13</v>
      </c>
      <c r="D5045">
        <v>7</v>
      </c>
      <c r="E5045">
        <v>12</v>
      </c>
      <c r="F5045" s="1">
        <v>41103</v>
      </c>
      <c r="G5045" t="s">
        <v>2091</v>
      </c>
      <c r="H5045" t="s">
        <v>67</v>
      </c>
      <c r="I5045" t="s">
        <v>68</v>
      </c>
      <c r="J5045" t="s">
        <v>255</v>
      </c>
      <c r="K5045" t="s">
        <v>25</v>
      </c>
      <c r="L5045" t="s">
        <v>70</v>
      </c>
      <c r="M5045" t="s">
        <v>38</v>
      </c>
      <c r="N5045" t="s">
        <v>28</v>
      </c>
      <c r="O5045" t="s">
        <v>39</v>
      </c>
      <c r="P5045" t="s">
        <v>2638</v>
      </c>
      <c r="Q5045">
        <v>0</v>
      </c>
      <c r="R5045">
        <v>54</v>
      </c>
      <c r="S5045">
        <v>5</v>
      </c>
      <c r="T5045">
        <v>2</v>
      </c>
      <c r="U5045" t="b">
        <v>1</v>
      </c>
    </row>
    <row r="5046" spans="1:21" x14ac:dyDescent="0.25">
      <c r="A5046" t="s">
        <v>6384</v>
      </c>
      <c r="B5046" t="s">
        <v>6385</v>
      </c>
      <c r="C5046">
        <v>13</v>
      </c>
      <c r="D5046">
        <v>7</v>
      </c>
      <c r="E5046">
        <v>12</v>
      </c>
      <c r="F5046" s="1">
        <v>41103</v>
      </c>
      <c r="G5046" t="s">
        <v>2091</v>
      </c>
      <c r="H5046" t="s">
        <v>67</v>
      </c>
      <c r="I5046" t="s">
        <v>68</v>
      </c>
      <c r="J5046" t="s">
        <v>255</v>
      </c>
      <c r="K5046" t="s">
        <v>25</v>
      </c>
      <c r="L5046" t="s">
        <v>70</v>
      </c>
      <c r="M5046" t="s">
        <v>38</v>
      </c>
      <c r="N5046" t="s">
        <v>56</v>
      </c>
      <c r="O5046" t="s">
        <v>57</v>
      </c>
      <c r="P5046" t="s">
        <v>5256</v>
      </c>
      <c r="Q5046">
        <v>0</v>
      </c>
      <c r="R5046">
        <v>807</v>
      </c>
      <c r="S5046">
        <v>305</v>
      </c>
      <c r="T5046">
        <v>3</v>
      </c>
      <c r="U5046" t="b">
        <v>1</v>
      </c>
    </row>
    <row r="5047" spans="1:21" x14ac:dyDescent="0.25">
      <c r="A5047" t="s">
        <v>6386</v>
      </c>
      <c r="B5047" t="s">
        <v>6385</v>
      </c>
      <c r="C5047">
        <v>13</v>
      </c>
      <c r="D5047">
        <v>7</v>
      </c>
      <c r="E5047">
        <v>12</v>
      </c>
      <c r="F5047" s="1">
        <v>41103</v>
      </c>
      <c r="G5047" t="s">
        <v>4236</v>
      </c>
      <c r="H5047" t="s">
        <v>67</v>
      </c>
      <c r="I5047" t="s">
        <v>68</v>
      </c>
      <c r="J5047" t="s">
        <v>1628</v>
      </c>
      <c r="K5047" t="s">
        <v>25</v>
      </c>
      <c r="L5047" t="s">
        <v>26</v>
      </c>
      <c r="M5047" t="s">
        <v>27</v>
      </c>
      <c r="N5047" t="s">
        <v>28</v>
      </c>
      <c r="O5047" t="s">
        <v>39</v>
      </c>
      <c r="P5047" t="s">
        <v>3595</v>
      </c>
      <c r="Q5047">
        <v>0</v>
      </c>
      <c r="R5047">
        <v>316</v>
      </c>
      <c r="S5047">
        <v>76</v>
      </c>
      <c r="T5047">
        <v>6</v>
      </c>
      <c r="U5047" t="b">
        <v>1</v>
      </c>
    </row>
    <row r="5048" spans="1:21" x14ac:dyDescent="0.25">
      <c r="A5048" t="s">
        <v>6386</v>
      </c>
      <c r="B5048" t="s">
        <v>6385</v>
      </c>
      <c r="C5048">
        <v>13</v>
      </c>
      <c r="D5048">
        <v>7</v>
      </c>
      <c r="E5048">
        <v>12</v>
      </c>
      <c r="F5048" s="1">
        <v>41103</v>
      </c>
      <c r="G5048" t="s">
        <v>4236</v>
      </c>
      <c r="H5048" t="s">
        <v>67</v>
      </c>
      <c r="I5048" t="s">
        <v>68</v>
      </c>
      <c r="J5048" t="s">
        <v>1628</v>
      </c>
      <c r="K5048" t="s">
        <v>25</v>
      </c>
      <c r="L5048" t="s">
        <v>26</v>
      </c>
      <c r="M5048" t="s">
        <v>27</v>
      </c>
      <c r="N5048" t="s">
        <v>28</v>
      </c>
      <c r="O5048" t="s">
        <v>227</v>
      </c>
      <c r="P5048" t="s">
        <v>6237</v>
      </c>
      <c r="Q5048">
        <v>0</v>
      </c>
      <c r="R5048">
        <v>59</v>
      </c>
      <c r="S5048">
        <v>28</v>
      </c>
      <c r="T5048">
        <v>5</v>
      </c>
      <c r="U5048" t="b">
        <v>1</v>
      </c>
    </row>
    <row r="5049" spans="1:21" x14ac:dyDescent="0.25">
      <c r="A5049" t="s">
        <v>6386</v>
      </c>
      <c r="B5049" t="s">
        <v>6385</v>
      </c>
      <c r="C5049">
        <v>13</v>
      </c>
      <c r="D5049">
        <v>7</v>
      </c>
      <c r="E5049">
        <v>12</v>
      </c>
      <c r="F5049" s="1">
        <v>41103</v>
      </c>
      <c r="G5049" t="s">
        <v>4236</v>
      </c>
      <c r="H5049" t="s">
        <v>67</v>
      </c>
      <c r="I5049" t="s">
        <v>68</v>
      </c>
      <c r="J5049" t="s">
        <v>1628</v>
      </c>
      <c r="K5049" t="s">
        <v>25</v>
      </c>
      <c r="L5049" t="s">
        <v>26</v>
      </c>
      <c r="M5049" t="s">
        <v>27</v>
      </c>
      <c r="N5049" t="s">
        <v>28</v>
      </c>
      <c r="O5049" t="s">
        <v>227</v>
      </c>
      <c r="P5049" t="s">
        <v>6387</v>
      </c>
      <c r="Q5049">
        <v>0</v>
      </c>
      <c r="R5049">
        <v>24</v>
      </c>
      <c r="S5049">
        <v>1</v>
      </c>
      <c r="T5049">
        <v>2</v>
      </c>
      <c r="U5049" t="b">
        <v>1</v>
      </c>
    </row>
    <row r="5050" spans="1:21" x14ac:dyDescent="0.25">
      <c r="A5050" t="s">
        <v>6386</v>
      </c>
      <c r="B5050" t="s">
        <v>6385</v>
      </c>
      <c r="C5050">
        <v>13</v>
      </c>
      <c r="D5050">
        <v>7</v>
      </c>
      <c r="E5050">
        <v>12</v>
      </c>
      <c r="F5050" s="1">
        <v>41103</v>
      </c>
      <c r="G5050" t="s">
        <v>4236</v>
      </c>
      <c r="H5050" t="s">
        <v>67</v>
      </c>
      <c r="I5050" t="s">
        <v>68</v>
      </c>
      <c r="J5050" t="s">
        <v>1628</v>
      </c>
      <c r="K5050" t="s">
        <v>25</v>
      </c>
      <c r="L5050" t="s">
        <v>26</v>
      </c>
      <c r="M5050" t="s">
        <v>27</v>
      </c>
      <c r="N5050" t="s">
        <v>28</v>
      </c>
      <c r="O5050" t="s">
        <v>54</v>
      </c>
      <c r="P5050" t="s">
        <v>3658</v>
      </c>
      <c r="Q5050">
        <v>0</v>
      </c>
      <c r="R5050">
        <v>188</v>
      </c>
      <c r="S5050">
        <v>56</v>
      </c>
      <c r="T5050">
        <v>3</v>
      </c>
      <c r="U5050" t="b">
        <v>0</v>
      </c>
    </row>
    <row r="5051" spans="1:21" x14ac:dyDescent="0.25">
      <c r="A5051" t="s">
        <v>6386</v>
      </c>
      <c r="B5051" t="s">
        <v>6385</v>
      </c>
      <c r="C5051">
        <v>13</v>
      </c>
      <c r="D5051">
        <v>7</v>
      </c>
      <c r="E5051">
        <v>12</v>
      </c>
      <c r="F5051" s="1">
        <v>41103</v>
      </c>
      <c r="G5051" t="s">
        <v>4236</v>
      </c>
      <c r="H5051" t="s">
        <v>67</v>
      </c>
      <c r="I5051" t="s">
        <v>68</v>
      </c>
      <c r="J5051" t="s">
        <v>1628</v>
      </c>
      <c r="K5051" t="s">
        <v>25</v>
      </c>
      <c r="L5051" t="s">
        <v>26</v>
      </c>
      <c r="M5051" t="s">
        <v>27</v>
      </c>
      <c r="N5051" t="s">
        <v>28</v>
      </c>
      <c r="O5051" t="s">
        <v>183</v>
      </c>
      <c r="P5051" t="s">
        <v>4511</v>
      </c>
      <c r="Q5051">
        <v>0</v>
      </c>
      <c r="R5051">
        <v>54</v>
      </c>
      <c r="S5051">
        <v>4</v>
      </c>
      <c r="T5051">
        <v>2</v>
      </c>
      <c r="U5051" t="b">
        <v>0</v>
      </c>
    </row>
    <row r="5052" spans="1:21" x14ac:dyDescent="0.25">
      <c r="A5052" t="s">
        <v>6386</v>
      </c>
      <c r="B5052" t="s">
        <v>6385</v>
      </c>
      <c r="C5052">
        <v>13</v>
      </c>
      <c r="D5052">
        <v>7</v>
      </c>
      <c r="E5052">
        <v>12</v>
      </c>
      <c r="F5052" s="1">
        <v>41103</v>
      </c>
      <c r="G5052" t="s">
        <v>4236</v>
      </c>
      <c r="H5052" t="s">
        <v>67</v>
      </c>
      <c r="I5052" t="s">
        <v>68</v>
      </c>
      <c r="J5052" t="s">
        <v>1628</v>
      </c>
      <c r="K5052" t="s">
        <v>25</v>
      </c>
      <c r="L5052" t="s">
        <v>26</v>
      </c>
      <c r="M5052" t="s">
        <v>27</v>
      </c>
      <c r="N5052" t="s">
        <v>28</v>
      </c>
      <c r="O5052" t="s">
        <v>183</v>
      </c>
      <c r="P5052" t="s">
        <v>1622</v>
      </c>
      <c r="Q5052">
        <v>0</v>
      </c>
      <c r="R5052">
        <v>46</v>
      </c>
      <c r="S5052">
        <v>1</v>
      </c>
      <c r="T5052">
        <v>3</v>
      </c>
      <c r="U5052" t="b">
        <v>1</v>
      </c>
    </row>
    <row r="5053" spans="1:21" x14ac:dyDescent="0.25">
      <c r="A5053" t="s">
        <v>6388</v>
      </c>
      <c r="B5053" t="s">
        <v>6385</v>
      </c>
      <c r="C5053">
        <v>13</v>
      </c>
      <c r="D5053">
        <v>7</v>
      </c>
      <c r="E5053">
        <v>12</v>
      </c>
      <c r="F5053" s="1">
        <v>41103</v>
      </c>
      <c r="G5053" t="s">
        <v>1560</v>
      </c>
      <c r="H5053" t="s">
        <v>1260</v>
      </c>
      <c r="I5053" t="s">
        <v>1261</v>
      </c>
      <c r="J5053" t="s">
        <v>2516</v>
      </c>
      <c r="K5053" t="s">
        <v>25</v>
      </c>
      <c r="L5053" t="s">
        <v>37</v>
      </c>
      <c r="M5053" t="s">
        <v>27</v>
      </c>
      <c r="N5053" t="s">
        <v>56</v>
      </c>
      <c r="O5053" t="s">
        <v>57</v>
      </c>
      <c r="P5053" t="s">
        <v>5707</v>
      </c>
      <c r="Q5053">
        <v>0</v>
      </c>
      <c r="R5053">
        <v>1245</v>
      </c>
      <c r="S5053">
        <v>162</v>
      </c>
      <c r="T5053">
        <v>4</v>
      </c>
      <c r="U5053" t="b">
        <v>0</v>
      </c>
    </row>
    <row r="5054" spans="1:21" x14ac:dyDescent="0.25">
      <c r="A5054" t="s">
        <v>6389</v>
      </c>
      <c r="B5054" t="s">
        <v>6385</v>
      </c>
      <c r="C5054">
        <v>13</v>
      </c>
      <c r="D5054">
        <v>7</v>
      </c>
      <c r="E5054">
        <v>12</v>
      </c>
      <c r="F5054" s="1">
        <v>41103</v>
      </c>
      <c r="G5054" t="s">
        <v>1640</v>
      </c>
      <c r="H5054" t="s">
        <v>61</v>
      </c>
      <c r="I5054" t="s">
        <v>108</v>
      </c>
      <c r="J5054" t="s">
        <v>226</v>
      </c>
      <c r="K5054" t="s">
        <v>36</v>
      </c>
      <c r="L5054" t="s">
        <v>37</v>
      </c>
      <c r="M5054" t="s">
        <v>268</v>
      </c>
      <c r="N5054" t="s">
        <v>28</v>
      </c>
      <c r="O5054" t="s">
        <v>151</v>
      </c>
      <c r="P5054" t="s">
        <v>1426</v>
      </c>
      <c r="Q5054">
        <v>0</v>
      </c>
      <c r="R5054">
        <v>20</v>
      </c>
      <c r="S5054">
        <v>6</v>
      </c>
      <c r="T5054">
        <v>2</v>
      </c>
      <c r="U5054" t="b">
        <v>1</v>
      </c>
    </row>
    <row r="5055" spans="1:21" x14ac:dyDescent="0.25">
      <c r="A5055" t="s">
        <v>6389</v>
      </c>
      <c r="B5055" t="s">
        <v>6385</v>
      </c>
      <c r="C5055">
        <v>13</v>
      </c>
      <c r="D5055">
        <v>7</v>
      </c>
      <c r="E5055">
        <v>12</v>
      </c>
      <c r="F5055" s="1">
        <v>41103</v>
      </c>
      <c r="G5055" t="s">
        <v>1640</v>
      </c>
      <c r="H5055" t="s">
        <v>61</v>
      </c>
      <c r="I5055" t="s">
        <v>108</v>
      </c>
      <c r="J5055" t="s">
        <v>226</v>
      </c>
      <c r="K5055" t="s">
        <v>36</v>
      </c>
      <c r="L5055" t="s">
        <v>37</v>
      </c>
      <c r="M5055" t="s">
        <v>268</v>
      </c>
      <c r="N5055" t="s">
        <v>28</v>
      </c>
      <c r="O5055" t="s">
        <v>54</v>
      </c>
      <c r="P5055" t="s">
        <v>1310</v>
      </c>
      <c r="Q5055">
        <v>0</v>
      </c>
      <c r="R5055">
        <v>46</v>
      </c>
      <c r="S5055">
        <v>8</v>
      </c>
      <c r="T5055">
        <v>2</v>
      </c>
      <c r="U5055" t="b">
        <v>1</v>
      </c>
    </row>
    <row r="5056" spans="1:21" x14ac:dyDescent="0.25">
      <c r="A5056" t="s">
        <v>6389</v>
      </c>
      <c r="B5056" t="s">
        <v>6385</v>
      </c>
      <c r="C5056">
        <v>13</v>
      </c>
      <c r="D5056">
        <v>7</v>
      </c>
      <c r="E5056">
        <v>12</v>
      </c>
      <c r="F5056" s="1">
        <v>41103</v>
      </c>
      <c r="G5056" t="s">
        <v>1640</v>
      </c>
      <c r="H5056" t="s">
        <v>61</v>
      </c>
      <c r="I5056" t="s">
        <v>108</v>
      </c>
      <c r="J5056" t="s">
        <v>226</v>
      </c>
      <c r="K5056" t="s">
        <v>36</v>
      </c>
      <c r="L5056" t="s">
        <v>37</v>
      </c>
      <c r="M5056" t="s">
        <v>268</v>
      </c>
      <c r="N5056" t="s">
        <v>28</v>
      </c>
      <c r="O5056" t="s">
        <v>54</v>
      </c>
      <c r="P5056" t="s">
        <v>438</v>
      </c>
      <c r="Q5056">
        <v>0</v>
      </c>
      <c r="R5056">
        <v>242</v>
      </c>
      <c r="S5056">
        <v>5</v>
      </c>
      <c r="T5056">
        <v>5</v>
      </c>
      <c r="U5056" t="b">
        <v>0</v>
      </c>
    </row>
    <row r="5057" spans="1:21" x14ac:dyDescent="0.25">
      <c r="A5057" t="s">
        <v>6390</v>
      </c>
      <c r="B5057" t="s">
        <v>6385</v>
      </c>
      <c r="C5057">
        <v>13</v>
      </c>
      <c r="D5057">
        <v>7</v>
      </c>
      <c r="E5057">
        <v>12</v>
      </c>
      <c r="F5057" s="1">
        <v>41103</v>
      </c>
      <c r="G5057" t="s">
        <v>1435</v>
      </c>
      <c r="H5057" t="s">
        <v>44</v>
      </c>
      <c r="I5057" t="s">
        <v>434</v>
      </c>
      <c r="J5057" t="s">
        <v>2088</v>
      </c>
      <c r="K5057" t="s">
        <v>47</v>
      </c>
      <c r="L5057" t="s">
        <v>70</v>
      </c>
      <c r="M5057" t="s">
        <v>38</v>
      </c>
      <c r="N5057" t="s">
        <v>56</v>
      </c>
      <c r="O5057" t="s">
        <v>185</v>
      </c>
      <c r="P5057" t="s">
        <v>2927</v>
      </c>
      <c r="Q5057">
        <v>0</v>
      </c>
      <c r="R5057">
        <v>757</v>
      </c>
      <c r="S5057">
        <v>68</v>
      </c>
      <c r="T5057">
        <v>2</v>
      </c>
      <c r="U5057" t="b">
        <v>1</v>
      </c>
    </row>
    <row r="5058" spans="1:21" x14ac:dyDescent="0.25">
      <c r="A5058" t="s">
        <v>6390</v>
      </c>
      <c r="B5058" t="s">
        <v>6385</v>
      </c>
      <c r="C5058">
        <v>13</v>
      </c>
      <c r="D5058">
        <v>7</v>
      </c>
      <c r="E5058">
        <v>12</v>
      </c>
      <c r="F5058" s="1">
        <v>41103</v>
      </c>
      <c r="G5058" t="s">
        <v>1435</v>
      </c>
      <c r="H5058" t="s">
        <v>44</v>
      </c>
      <c r="I5058" t="s">
        <v>434</v>
      </c>
      <c r="J5058" t="s">
        <v>2088</v>
      </c>
      <c r="K5058" t="s">
        <v>47</v>
      </c>
      <c r="L5058" t="s">
        <v>70</v>
      </c>
      <c r="M5058" t="s">
        <v>38</v>
      </c>
      <c r="N5058" t="s">
        <v>56</v>
      </c>
      <c r="O5058" t="s">
        <v>104</v>
      </c>
      <c r="P5058" t="s">
        <v>3960</v>
      </c>
      <c r="Q5058">
        <v>0</v>
      </c>
      <c r="R5058">
        <v>211</v>
      </c>
      <c r="S5058">
        <v>-49</v>
      </c>
      <c r="T5058">
        <v>2</v>
      </c>
      <c r="U5058" t="b">
        <v>0</v>
      </c>
    </row>
    <row r="5059" spans="1:21" x14ac:dyDescent="0.25">
      <c r="A5059" t="s">
        <v>6391</v>
      </c>
      <c r="B5059" t="s">
        <v>6385</v>
      </c>
      <c r="C5059">
        <v>13</v>
      </c>
      <c r="D5059">
        <v>7</v>
      </c>
      <c r="E5059">
        <v>12</v>
      </c>
      <c r="F5059" s="1">
        <v>41103</v>
      </c>
      <c r="G5059" t="s">
        <v>2370</v>
      </c>
      <c r="H5059" t="s">
        <v>61</v>
      </c>
      <c r="I5059" t="s">
        <v>450</v>
      </c>
      <c r="J5059" t="s">
        <v>6392</v>
      </c>
      <c r="K5059" t="s">
        <v>36</v>
      </c>
      <c r="L5059" t="s">
        <v>37</v>
      </c>
      <c r="M5059" t="s">
        <v>38</v>
      </c>
      <c r="N5059" t="s">
        <v>56</v>
      </c>
      <c r="O5059" t="s">
        <v>185</v>
      </c>
      <c r="P5059" t="s">
        <v>2392</v>
      </c>
      <c r="Q5059">
        <v>0</v>
      </c>
      <c r="R5059">
        <v>816</v>
      </c>
      <c r="S5059">
        <v>-96</v>
      </c>
      <c r="T5059">
        <v>3</v>
      </c>
      <c r="U5059" t="b">
        <v>0</v>
      </c>
    </row>
    <row r="5060" spans="1:21" x14ac:dyDescent="0.25">
      <c r="A5060" t="s">
        <v>6393</v>
      </c>
      <c r="B5060" t="s">
        <v>6385</v>
      </c>
      <c r="C5060">
        <v>13</v>
      </c>
      <c r="D5060">
        <v>7</v>
      </c>
      <c r="E5060">
        <v>12</v>
      </c>
      <c r="F5060" s="1">
        <v>41103</v>
      </c>
      <c r="G5060" t="s">
        <v>2073</v>
      </c>
      <c r="H5060" t="s">
        <v>67</v>
      </c>
      <c r="I5060" t="s">
        <v>68</v>
      </c>
      <c r="J5060" t="s">
        <v>486</v>
      </c>
      <c r="K5060" t="s">
        <v>25</v>
      </c>
      <c r="L5060" t="s">
        <v>70</v>
      </c>
      <c r="M5060" t="s">
        <v>27</v>
      </c>
      <c r="N5060" t="s">
        <v>28</v>
      </c>
      <c r="O5060" t="s">
        <v>39</v>
      </c>
      <c r="P5060" t="s">
        <v>100</v>
      </c>
      <c r="Q5060">
        <v>1</v>
      </c>
      <c r="R5060">
        <v>99</v>
      </c>
      <c r="S5060">
        <v>-77</v>
      </c>
      <c r="T5060">
        <v>4</v>
      </c>
      <c r="U5060" t="b">
        <v>0</v>
      </c>
    </row>
    <row r="5061" spans="1:21" x14ac:dyDescent="0.25">
      <c r="A5061" t="s">
        <v>6393</v>
      </c>
      <c r="B5061" t="s">
        <v>6385</v>
      </c>
      <c r="C5061">
        <v>13</v>
      </c>
      <c r="D5061">
        <v>7</v>
      </c>
      <c r="E5061">
        <v>12</v>
      </c>
      <c r="F5061" s="1">
        <v>41103</v>
      </c>
      <c r="G5061" t="s">
        <v>2073</v>
      </c>
      <c r="H5061" t="s">
        <v>67</v>
      </c>
      <c r="I5061" t="s">
        <v>68</v>
      </c>
      <c r="J5061" t="s">
        <v>486</v>
      </c>
      <c r="K5061" t="s">
        <v>25</v>
      </c>
      <c r="L5061" t="s">
        <v>70</v>
      </c>
      <c r="M5061" t="s">
        <v>27</v>
      </c>
      <c r="N5061" t="s">
        <v>28</v>
      </c>
      <c r="O5061" t="s">
        <v>227</v>
      </c>
      <c r="P5061" t="s">
        <v>3175</v>
      </c>
      <c r="Q5061">
        <v>1</v>
      </c>
      <c r="R5061">
        <v>12</v>
      </c>
      <c r="S5061">
        <v>-9</v>
      </c>
      <c r="T5061">
        <v>3</v>
      </c>
      <c r="U5061" t="b">
        <v>1</v>
      </c>
    </row>
    <row r="5062" spans="1:21" x14ac:dyDescent="0.25">
      <c r="A5062" t="s">
        <v>6393</v>
      </c>
      <c r="B5062" t="s">
        <v>6385</v>
      </c>
      <c r="C5062">
        <v>13</v>
      </c>
      <c r="D5062">
        <v>7</v>
      </c>
      <c r="E5062">
        <v>12</v>
      </c>
      <c r="F5062" s="1">
        <v>41103</v>
      </c>
      <c r="G5062" t="s">
        <v>2073</v>
      </c>
      <c r="H5062" t="s">
        <v>67</v>
      </c>
      <c r="I5062" t="s">
        <v>68</v>
      </c>
      <c r="J5062" t="s">
        <v>486</v>
      </c>
      <c r="K5062" t="s">
        <v>25</v>
      </c>
      <c r="L5062" t="s">
        <v>70</v>
      </c>
      <c r="M5062" t="s">
        <v>27</v>
      </c>
      <c r="N5062" t="s">
        <v>28</v>
      </c>
      <c r="O5062" t="s">
        <v>183</v>
      </c>
      <c r="P5062" t="s">
        <v>2040</v>
      </c>
      <c r="Q5062">
        <v>1</v>
      </c>
      <c r="R5062">
        <v>117</v>
      </c>
      <c r="S5062">
        <v>-89</v>
      </c>
      <c r="T5062">
        <v>6</v>
      </c>
      <c r="U5062" t="b">
        <v>0</v>
      </c>
    </row>
    <row r="5063" spans="1:21" x14ac:dyDescent="0.25">
      <c r="A5063" t="s">
        <v>6394</v>
      </c>
      <c r="B5063" t="s">
        <v>6395</v>
      </c>
      <c r="C5063">
        <v>13</v>
      </c>
      <c r="D5063">
        <v>7</v>
      </c>
      <c r="E5063">
        <v>13</v>
      </c>
      <c r="F5063" s="1">
        <v>41468</v>
      </c>
      <c r="G5063" t="s">
        <v>2376</v>
      </c>
      <c r="H5063" t="s">
        <v>120</v>
      </c>
      <c r="I5063" t="s">
        <v>1582</v>
      </c>
      <c r="J5063" t="s">
        <v>5776</v>
      </c>
      <c r="K5063" t="s">
        <v>47</v>
      </c>
      <c r="L5063" t="s">
        <v>70</v>
      </c>
      <c r="M5063" t="s">
        <v>38</v>
      </c>
      <c r="N5063" t="s">
        <v>71</v>
      </c>
      <c r="O5063" t="s">
        <v>295</v>
      </c>
      <c r="P5063" t="s">
        <v>815</v>
      </c>
      <c r="Q5063">
        <v>0</v>
      </c>
      <c r="R5063">
        <v>51</v>
      </c>
      <c r="S5063">
        <v>6</v>
      </c>
      <c r="T5063">
        <v>1</v>
      </c>
      <c r="U5063" t="b">
        <v>0</v>
      </c>
    </row>
    <row r="5064" spans="1:21" x14ac:dyDescent="0.25">
      <c r="A5064" t="s">
        <v>6396</v>
      </c>
      <c r="B5064" t="s">
        <v>6397</v>
      </c>
      <c r="C5064">
        <v>13</v>
      </c>
      <c r="D5064">
        <v>7</v>
      </c>
      <c r="E5064">
        <v>14</v>
      </c>
      <c r="F5064" s="1">
        <v>41833</v>
      </c>
      <c r="G5064" t="s">
        <v>1108</v>
      </c>
      <c r="H5064" t="s">
        <v>61</v>
      </c>
      <c r="I5064" t="s">
        <v>722</v>
      </c>
      <c r="J5064" t="s">
        <v>5104</v>
      </c>
      <c r="K5064" t="s">
        <v>36</v>
      </c>
      <c r="L5064" t="s">
        <v>37</v>
      </c>
      <c r="M5064" t="s">
        <v>98</v>
      </c>
      <c r="N5064" t="s">
        <v>28</v>
      </c>
      <c r="O5064" t="s">
        <v>39</v>
      </c>
      <c r="P5064" t="s">
        <v>134</v>
      </c>
      <c r="Q5064">
        <v>1</v>
      </c>
      <c r="R5064">
        <v>22</v>
      </c>
      <c r="S5064">
        <v>-8</v>
      </c>
      <c r="T5064">
        <v>4</v>
      </c>
      <c r="U5064" t="b">
        <v>0</v>
      </c>
    </row>
    <row r="5065" spans="1:21" x14ac:dyDescent="0.25">
      <c r="A5065" t="s">
        <v>6396</v>
      </c>
      <c r="B5065" t="s">
        <v>6397</v>
      </c>
      <c r="C5065">
        <v>13</v>
      </c>
      <c r="D5065">
        <v>7</v>
      </c>
      <c r="E5065">
        <v>14</v>
      </c>
      <c r="F5065" s="1">
        <v>41833</v>
      </c>
      <c r="G5065" t="s">
        <v>1108</v>
      </c>
      <c r="H5065" t="s">
        <v>61</v>
      </c>
      <c r="I5065" t="s">
        <v>722</v>
      </c>
      <c r="J5065" t="s">
        <v>5104</v>
      </c>
      <c r="K5065" t="s">
        <v>36</v>
      </c>
      <c r="L5065" t="s">
        <v>37</v>
      </c>
      <c r="M5065" t="s">
        <v>98</v>
      </c>
      <c r="N5065" t="s">
        <v>56</v>
      </c>
      <c r="O5065" t="s">
        <v>57</v>
      </c>
      <c r="P5065" t="s">
        <v>4943</v>
      </c>
      <c r="Q5065">
        <v>1</v>
      </c>
      <c r="R5065">
        <v>188</v>
      </c>
      <c r="S5065">
        <v>-193</v>
      </c>
      <c r="T5065">
        <v>2</v>
      </c>
      <c r="U5065" t="b">
        <v>1</v>
      </c>
    </row>
    <row r="5066" spans="1:21" x14ac:dyDescent="0.25">
      <c r="A5066" t="s">
        <v>6398</v>
      </c>
      <c r="B5066" t="s">
        <v>6399</v>
      </c>
      <c r="C5066">
        <v>14</v>
      </c>
      <c r="D5066">
        <v>7</v>
      </c>
      <c r="E5066">
        <v>11</v>
      </c>
      <c r="F5066" s="1">
        <v>40738</v>
      </c>
      <c r="G5066" t="s">
        <v>3406</v>
      </c>
      <c r="H5066" t="s">
        <v>120</v>
      </c>
      <c r="I5066" t="s">
        <v>221</v>
      </c>
      <c r="J5066" t="s">
        <v>1270</v>
      </c>
      <c r="K5066" t="s">
        <v>47</v>
      </c>
      <c r="L5066" t="s">
        <v>70</v>
      </c>
      <c r="M5066" t="s">
        <v>38</v>
      </c>
      <c r="N5066" t="s">
        <v>71</v>
      </c>
      <c r="O5066" t="s">
        <v>295</v>
      </c>
      <c r="P5066" t="s">
        <v>5249</v>
      </c>
      <c r="Q5066">
        <v>0</v>
      </c>
      <c r="R5066">
        <v>351</v>
      </c>
      <c r="S5066">
        <v>24</v>
      </c>
      <c r="T5066">
        <v>8</v>
      </c>
      <c r="U5066" t="b">
        <v>1</v>
      </c>
    </row>
    <row r="5067" spans="1:21" x14ac:dyDescent="0.25">
      <c r="A5067" t="s">
        <v>6400</v>
      </c>
      <c r="B5067" t="s">
        <v>6399</v>
      </c>
      <c r="C5067">
        <v>14</v>
      </c>
      <c r="D5067">
        <v>7</v>
      </c>
      <c r="E5067">
        <v>11</v>
      </c>
      <c r="F5067" s="1">
        <v>40738</v>
      </c>
      <c r="G5067" t="s">
        <v>2682</v>
      </c>
      <c r="H5067" t="s">
        <v>67</v>
      </c>
      <c r="I5067" t="s">
        <v>68</v>
      </c>
      <c r="J5067" t="s">
        <v>255</v>
      </c>
      <c r="K5067" t="s">
        <v>25</v>
      </c>
      <c r="L5067" t="s">
        <v>37</v>
      </c>
      <c r="M5067" t="s">
        <v>98</v>
      </c>
      <c r="N5067" t="s">
        <v>56</v>
      </c>
      <c r="O5067" t="s">
        <v>57</v>
      </c>
      <c r="P5067" t="s">
        <v>3521</v>
      </c>
      <c r="Q5067">
        <v>0</v>
      </c>
      <c r="R5067">
        <v>956</v>
      </c>
      <c r="S5067">
        <v>-96</v>
      </c>
      <c r="T5067">
        <v>4</v>
      </c>
      <c r="U5067" t="b">
        <v>1</v>
      </c>
    </row>
    <row r="5068" spans="1:21" x14ac:dyDescent="0.25">
      <c r="A5068" t="s">
        <v>6400</v>
      </c>
      <c r="B5068" t="s">
        <v>6399</v>
      </c>
      <c r="C5068">
        <v>14</v>
      </c>
      <c r="D5068">
        <v>7</v>
      </c>
      <c r="E5068">
        <v>11</v>
      </c>
      <c r="F5068" s="1">
        <v>40738</v>
      </c>
      <c r="G5068" t="s">
        <v>2682</v>
      </c>
      <c r="H5068" t="s">
        <v>67</v>
      </c>
      <c r="I5068" t="s">
        <v>68</v>
      </c>
      <c r="J5068" t="s">
        <v>255</v>
      </c>
      <c r="K5068" t="s">
        <v>25</v>
      </c>
      <c r="L5068" t="s">
        <v>37</v>
      </c>
      <c r="M5068" t="s">
        <v>98</v>
      </c>
      <c r="N5068" t="s">
        <v>56</v>
      </c>
      <c r="O5068" t="s">
        <v>104</v>
      </c>
      <c r="P5068" t="s">
        <v>1938</v>
      </c>
      <c r="Q5068">
        <v>0</v>
      </c>
      <c r="R5068">
        <v>738</v>
      </c>
      <c r="S5068">
        <v>-8</v>
      </c>
      <c r="T5068">
        <v>6</v>
      </c>
      <c r="U5068" t="b">
        <v>0</v>
      </c>
    </row>
    <row r="5069" spans="1:21" x14ac:dyDescent="0.25">
      <c r="A5069" t="s">
        <v>6401</v>
      </c>
      <c r="B5069" t="s">
        <v>6402</v>
      </c>
      <c r="C5069">
        <v>14</v>
      </c>
      <c r="D5069">
        <v>7</v>
      </c>
      <c r="E5069">
        <v>12</v>
      </c>
      <c r="F5069" s="1">
        <v>41104</v>
      </c>
      <c r="G5069" t="s">
        <v>2521</v>
      </c>
      <c r="H5069" t="s">
        <v>67</v>
      </c>
      <c r="I5069" t="s">
        <v>68</v>
      </c>
      <c r="J5069" t="s">
        <v>1089</v>
      </c>
      <c r="K5069" t="s">
        <v>25</v>
      </c>
      <c r="L5069" t="s">
        <v>70</v>
      </c>
      <c r="M5069" t="s">
        <v>38</v>
      </c>
      <c r="N5069" t="s">
        <v>28</v>
      </c>
      <c r="O5069" t="s">
        <v>39</v>
      </c>
      <c r="P5069" t="s">
        <v>1849</v>
      </c>
      <c r="Q5069">
        <v>1</v>
      </c>
      <c r="R5069">
        <v>15</v>
      </c>
      <c r="S5069">
        <v>-9</v>
      </c>
      <c r="T5069">
        <v>1</v>
      </c>
      <c r="U5069" t="b">
        <v>1</v>
      </c>
    </row>
    <row r="5070" spans="1:21" x14ac:dyDescent="0.25">
      <c r="A5070" t="s">
        <v>6401</v>
      </c>
      <c r="B5070" t="s">
        <v>6402</v>
      </c>
      <c r="C5070">
        <v>14</v>
      </c>
      <c r="D5070">
        <v>7</v>
      </c>
      <c r="E5070">
        <v>12</v>
      </c>
      <c r="F5070" s="1">
        <v>41104</v>
      </c>
      <c r="G5070" t="s">
        <v>2521</v>
      </c>
      <c r="H5070" t="s">
        <v>67</v>
      </c>
      <c r="I5070" t="s">
        <v>68</v>
      </c>
      <c r="J5070" t="s">
        <v>1089</v>
      </c>
      <c r="K5070" t="s">
        <v>25</v>
      </c>
      <c r="L5070" t="s">
        <v>70</v>
      </c>
      <c r="M5070" t="s">
        <v>38</v>
      </c>
      <c r="N5070" t="s">
        <v>28</v>
      </c>
      <c r="O5070" t="s">
        <v>111</v>
      </c>
      <c r="P5070" t="s">
        <v>3206</v>
      </c>
      <c r="Q5070">
        <v>1</v>
      </c>
      <c r="R5070">
        <v>5</v>
      </c>
      <c r="S5070">
        <v>-5</v>
      </c>
      <c r="T5070">
        <v>1</v>
      </c>
      <c r="U5070" t="b">
        <v>0</v>
      </c>
    </row>
    <row r="5071" spans="1:21" x14ac:dyDescent="0.25">
      <c r="A5071" t="s">
        <v>6401</v>
      </c>
      <c r="B5071" t="s">
        <v>6402</v>
      </c>
      <c r="C5071">
        <v>14</v>
      </c>
      <c r="D5071">
        <v>7</v>
      </c>
      <c r="E5071">
        <v>12</v>
      </c>
      <c r="F5071" s="1">
        <v>41104</v>
      </c>
      <c r="G5071" t="s">
        <v>2521</v>
      </c>
      <c r="H5071" t="s">
        <v>67</v>
      </c>
      <c r="I5071" t="s">
        <v>68</v>
      </c>
      <c r="J5071" t="s">
        <v>1089</v>
      </c>
      <c r="K5071" t="s">
        <v>25</v>
      </c>
      <c r="L5071" t="s">
        <v>70</v>
      </c>
      <c r="M5071" t="s">
        <v>38</v>
      </c>
      <c r="N5071" t="s">
        <v>28</v>
      </c>
      <c r="O5071" t="s">
        <v>151</v>
      </c>
      <c r="P5071" t="s">
        <v>5357</v>
      </c>
      <c r="Q5071">
        <v>1</v>
      </c>
      <c r="R5071">
        <v>22</v>
      </c>
      <c r="S5071">
        <v>-21</v>
      </c>
      <c r="T5071">
        <v>3</v>
      </c>
      <c r="U5071" t="b">
        <v>0</v>
      </c>
    </row>
    <row r="5072" spans="1:21" x14ac:dyDescent="0.25">
      <c r="A5072" t="s">
        <v>6403</v>
      </c>
      <c r="B5072" t="s">
        <v>6402</v>
      </c>
      <c r="C5072">
        <v>14</v>
      </c>
      <c r="D5072">
        <v>7</v>
      </c>
      <c r="E5072">
        <v>12</v>
      </c>
      <c r="F5072" s="1">
        <v>41104</v>
      </c>
      <c r="G5072" t="s">
        <v>2280</v>
      </c>
      <c r="H5072" t="s">
        <v>33</v>
      </c>
      <c r="I5072" t="s">
        <v>201</v>
      </c>
      <c r="J5072" t="s">
        <v>202</v>
      </c>
      <c r="K5072" t="s">
        <v>36</v>
      </c>
      <c r="L5072" t="s">
        <v>70</v>
      </c>
      <c r="M5072" t="s">
        <v>98</v>
      </c>
      <c r="N5072" t="s">
        <v>71</v>
      </c>
      <c r="O5072" t="s">
        <v>74</v>
      </c>
      <c r="P5072" t="s">
        <v>1779</v>
      </c>
      <c r="Q5072">
        <v>0</v>
      </c>
      <c r="R5072">
        <v>426</v>
      </c>
      <c r="S5072">
        <v>90</v>
      </c>
      <c r="T5072">
        <v>1</v>
      </c>
      <c r="U5072" t="b">
        <v>0</v>
      </c>
    </row>
    <row r="5073" spans="1:21" x14ac:dyDescent="0.25">
      <c r="A5073" t="s">
        <v>6404</v>
      </c>
      <c r="B5073" t="s">
        <v>6402</v>
      </c>
      <c r="C5073">
        <v>14</v>
      </c>
      <c r="D5073">
        <v>7</v>
      </c>
      <c r="E5073">
        <v>12</v>
      </c>
      <c r="F5073" s="1">
        <v>41104</v>
      </c>
      <c r="G5073" t="s">
        <v>2531</v>
      </c>
      <c r="H5073" t="s">
        <v>33</v>
      </c>
      <c r="I5073" t="s">
        <v>4375</v>
      </c>
      <c r="J5073" t="s">
        <v>4376</v>
      </c>
      <c r="K5073" t="s">
        <v>36</v>
      </c>
      <c r="L5073" t="s">
        <v>70</v>
      </c>
      <c r="M5073" t="s">
        <v>38</v>
      </c>
      <c r="N5073" t="s">
        <v>28</v>
      </c>
      <c r="O5073" t="s">
        <v>111</v>
      </c>
      <c r="P5073" t="s">
        <v>3091</v>
      </c>
      <c r="Q5073">
        <v>0</v>
      </c>
      <c r="R5073">
        <v>89</v>
      </c>
      <c r="S5073">
        <v>1</v>
      </c>
      <c r="T5073">
        <v>3</v>
      </c>
      <c r="U5073" t="b">
        <v>0</v>
      </c>
    </row>
    <row r="5074" spans="1:21" x14ac:dyDescent="0.25">
      <c r="A5074" t="s">
        <v>6404</v>
      </c>
      <c r="B5074" t="s">
        <v>6402</v>
      </c>
      <c r="C5074">
        <v>14</v>
      </c>
      <c r="D5074">
        <v>7</v>
      </c>
      <c r="E5074">
        <v>12</v>
      </c>
      <c r="F5074" s="1">
        <v>41104</v>
      </c>
      <c r="G5074" t="s">
        <v>2531</v>
      </c>
      <c r="H5074" t="s">
        <v>33</v>
      </c>
      <c r="I5074" t="s">
        <v>4375</v>
      </c>
      <c r="J5074" t="s">
        <v>4376</v>
      </c>
      <c r="K5074" t="s">
        <v>36</v>
      </c>
      <c r="L5074" t="s">
        <v>70</v>
      </c>
      <c r="M5074" t="s">
        <v>38</v>
      </c>
      <c r="N5074" t="s">
        <v>28</v>
      </c>
      <c r="O5074" t="s">
        <v>111</v>
      </c>
      <c r="P5074" t="s">
        <v>3885</v>
      </c>
      <c r="Q5074">
        <v>0</v>
      </c>
      <c r="R5074">
        <v>41</v>
      </c>
      <c r="S5074">
        <v>7</v>
      </c>
      <c r="T5074">
        <v>2</v>
      </c>
      <c r="U5074" t="b">
        <v>1</v>
      </c>
    </row>
    <row r="5075" spans="1:21" x14ac:dyDescent="0.25">
      <c r="A5075" t="s">
        <v>6404</v>
      </c>
      <c r="B5075" t="s">
        <v>6402</v>
      </c>
      <c r="C5075">
        <v>14</v>
      </c>
      <c r="D5075">
        <v>7</v>
      </c>
      <c r="E5075">
        <v>12</v>
      </c>
      <c r="F5075" s="1">
        <v>41104</v>
      </c>
      <c r="G5075" t="s">
        <v>2531</v>
      </c>
      <c r="H5075" t="s">
        <v>33</v>
      </c>
      <c r="I5075" t="s">
        <v>4375</v>
      </c>
      <c r="J5075" t="s">
        <v>4376</v>
      </c>
      <c r="K5075" t="s">
        <v>36</v>
      </c>
      <c r="L5075" t="s">
        <v>70</v>
      </c>
      <c r="M5075" t="s">
        <v>38</v>
      </c>
      <c r="N5075" t="s">
        <v>28</v>
      </c>
      <c r="O5075" t="s">
        <v>54</v>
      </c>
      <c r="P5075" t="s">
        <v>1545</v>
      </c>
      <c r="Q5075">
        <v>0</v>
      </c>
      <c r="R5075">
        <v>758</v>
      </c>
      <c r="S5075">
        <v>126</v>
      </c>
      <c r="T5075">
        <v>4</v>
      </c>
      <c r="U5075" t="b">
        <v>0</v>
      </c>
    </row>
    <row r="5076" spans="1:21" x14ac:dyDescent="0.25">
      <c r="A5076" t="s">
        <v>6405</v>
      </c>
      <c r="B5076" t="s">
        <v>6406</v>
      </c>
      <c r="C5076">
        <v>14</v>
      </c>
      <c r="D5076">
        <v>7</v>
      </c>
      <c r="E5076">
        <v>13</v>
      </c>
      <c r="F5076" s="1">
        <v>41469</v>
      </c>
      <c r="G5076" t="s">
        <v>1566</v>
      </c>
      <c r="H5076" t="s">
        <v>61</v>
      </c>
      <c r="I5076" t="s">
        <v>108</v>
      </c>
      <c r="J5076" t="s">
        <v>1491</v>
      </c>
      <c r="K5076" t="s">
        <v>36</v>
      </c>
      <c r="L5076" t="s">
        <v>37</v>
      </c>
      <c r="M5076" t="s">
        <v>38</v>
      </c>
      <c r="N5076" t="s">
        <v>28</v>
      </c>
      <c r="O5076" t="s">
        <v>39</v>
      </c>
      <c r="P5076" t="s">
        <v>169</v>
      </c>
      <c r="Q5076">
        <v>0</v>
      </c>
      <c r="R5076">
        <v>201</v>
      </c>
      <c r="S5076">
        <v>12</v>
      </c>
      <c r="T5076">
        <v>4</v>
      </c>
      <c r="U5076" t="b">
        <v>0</v>
      </c>
    </row>
    <row r="5077" spans="1:21" x14ac:dyDescent="0.25">
      <c r="A5077" t="s">
        <v>6407</v>
      </c>
      <c r="B5077" t="s">
        <v>6408</v>
      </c>
      <c r="C5077">
        <v>14</v>
      </c>
      <c r="D5077">
        <v>7</v>
      </c>
      <c r="E5077">
        <v>14</v>
      </c>
      <c r="F5077" s="1">
        <v>41834</v>
      </c>
      <c r="G5077" t="s">
        <v>1952</v>
      </c>
      <c r="H5077" t="s">
        <v>44</v>
      </c>
      <c r="I5077" t="s">
        <v>85</v>
      </c>
      <c r="J5077" t="s">
        <v>86</v>
      </c>
      <c r="K5077" t="s">
        <v>47</v>
      </c>
      <c r="L5077" t="s">
        <v>37</v>
      </c>
      <c r="M5077" t="s">
        <v>27</v>
      </c>
      <c r="N5077" t="s">
        <v>71</v>
      </c>
      <c r="O5077" t="s">
        <v>72</v>
      </c>
      <c r="P5077" t="s">
        <v>3744</v>
      </c>
      <c r="Q5077">
        <v>0</v>
      </c>
      <c r="R5077">
        <v>366</v>
      </c>
      <c r="S5077">
        <v>84</v>
      </c>
      <c r="T5077">
        <v>3</v>
      </c>
      <c r="U5077" t="b">
        <v>1</v>
      </c>
    </row>
    <row r="5078" spans="1:21" x14ac:dyDescent="0.25">
      <c r="A5078" t="s">
        <v>6409</v>
      </c>
      <c r="B5078" t="s">
        <v>6408</v>
      </c>
      <c r="C5078">
        <v>14</v>
      </c>
      <c r="D5078">
        <v>7</v>
      </c>
      <c r="E5078">
        <v>14</v>
      </c>
      <c r="F5078" s="1">
        <v>41834</v>
      </c>
      <c r="G5078" t="s">
        <v>668</v>
      </c>
      <c r="H5078" t="s">
        <v>120</v>
      </c>
      <c r="I5078" t="s">
        <v>778</v>
      </c>
      <c r="J5078" t="s">
        <v>778</v>
      </c>
      <c r="K5078" t="s">
        <v>47</v>
      </c>
      <c r="L5078" t="s">
        <v>37</v>
      </c>
      <c r="M5078" t="s">
        <v>98</v>
      </c>
      <c r="N5078" t="s">
        <v>28</v>
      </c>
      <c r="O5078" t="s">
        <v>90</v>
      </c>
      <c r="P5078" t="s">
        <v>548</v>
      </c>
      <c r="Q5078">
        <v>0</v>
      </c>
      <c r="R5078">
        <v>171</v>
      </c>
      <c r="S5078">
        <v>20</v>
      </c>
      <c r="T5078">
        <v>4</v>
      </c>
      <c r="U5078" t="b">
        <v>1</v>
      </c>
    </row>
    <row r="5079" spans="1:21" x14ac:dyDescent="0.25">
      <c r="A5079" t="s">
        <v>6409</v>
      </c>
      <c r="B5079" t="s">
        <v>6408</v>
      </c>
      <c r="C5079">
        <v>14</v>
      </c>
      <c r="D5079">
        <v>7</v>
      </c>
      <c r="E5079">
        <v>14</v>
      </c>
      <c r="F5079" s="1">
        <v>41834</v>
      </c>
      <c r="G5079" t="s">
        <v>668</v>
      </c>
      <c r="H5079" t="s">
        <v>120</v>
      </c>
      <c r="I5079" t="s">
        <v>778</v>
      </c>
      <c r="J5079" t="s">
        <v>778</v>
      </c>
      <c r="K5079" t="s">
        <v>47</v>
      </c>
      <c r="L5079" t="s">
        <v>37</v>
      </c>
      <c r="M5079" t="s">
        <v>98</v>
      </c>
      <c r="N5079" t="s">
        <v>28</v>
      </c>
      <c r="O5079" t="s">
        <v>39</v>
      </c>
      <c r="P5079" t="s">
        <v>6410</v>
      </c>
      <c r="Q5079">
        <v>0</v>
      </c>
      <c r="R5079">
        <v>9</v>
      </c>
      <c r="S5079">
        <v>0</v>
      </c>
      <c r="T5079">
        <v>2</v>
      </c>
      <c r="U5079" t="b">
        <v>1</v>
      </c>
    </row>
    <row r="5080" spans="1:21" x14ac:dyDescent="0.25">
      <c r="A5080" t="s">
        <v>6409</v>
      </c>
      <c r="B5080" t="s">
        <v>6408</v>
      </c>
      <c r="C5080">
        <v>14</v>
      </c>
      <c r="D5080">
        <v>7</v>
      </c>
      <c r="E5080">
        <v>14</v>
      </c>
      <c r="F5080" s="1">
        <v>41834</v>
      </c>
      <c r="G5080" t="s">
        <v>668</v>
      </c>
      <c r="H5080" t="s">
        <v>120</v>
      </c>
      <c r="I5080" t="s">
        <v>778</v>
      </c>
      <c r="J5080" t="s">
        <v>778</v>
      </c>
      <c r="K5080" t="s">
        <v>47</v>
      </c>
      <c r="L5080" t="s">
        <v>37</v>
      </c>
      <c r="M5080" t="s">
        <v>98</v>
      </c>
      <c r="N5080" t="s">
        <v>28</v>
      </c>
      <c r="O5080" t="s">
        <v>227</v>
      </c>
      <c r="P5080" t="s">
        <v>1984</v>
      </c>
      <c r="Q5080">
        <v>0</v>
      </c>
      <c r="R5080">
        <v>51</v>
      </c>
      <c r="S5080">
        <v>22</v>
      </c>
      <c r="T5080">
        <v>4</v>
      </c>
      <c r="U5080" t="b">
        <v>1</v>
      </c>
    </row>
    <row r="5081" spans="1:21" x14ac:dyDescent="0.25">
      <c r="A5081" t="s">
        <v>6407</v>
      </c>
      <c r="B5081" t="s">
        <v>6408</v>
      </c>
      <c r="C5081">
        <v>14</v>
      </c>
      <c r="D5081">
        <v>7</v>
      </c>
      <c r="E5081">
        <v>14</v>
      </c>
      <c r="F5081" s="1">
        <v>41834</v>
      </c>
      <c r="G5081" t="s">
        <v>1952</v>
      </c>
      <c r="H5081" t="s">
        <v>44</v>
      </c>
      <c r="I5081" t="s">
        <v>85</v>
      </c>
      <c r="J5081" t="s">
        <v>86</v>
      </c>
      <c r="K5081" t="s">
        <v>47</v>
      </c>
      <c r="L5081" t="s">
        <v>37</v>
      </c>
      <c r="M5081" t="s">
        <v>27</v>
      </c>
      <c r="N5081" t="s">
        <v>28</v>
      </c>
      <c r="O5081" t="s">
        <v>227</v>
      </c>
      <c r="P5081" t="s">
        <v>1712</v>
      </c>
      <c r="Q5081">
        <v>0</v>
      </c>
      <c r="R5081">
        <v>26</v>
      </c>
      <c r="S5081">
        <v>3</v>
      </c>
      <c r="T5081">
        <v>3</v>
      </c>
      <c r="U5081" t="b">
        <v>1</v>
      </c>
    </row>
    <row r="5082" spans="1:21" x14ac:dyDescent="0.25">
      <c r="A5082" t="s">
        <v>6409</v>
      </c>
      <c r="B5082" t="s">
        <v>6408</v>
      </c>
      <c r="C5082">
        <v>14</v>
      </c>
      <c r="D5082">
        <v>7</v>
      </c>
      <c r="E5082">
        <v>14</v>
      </c>
      <c r="F5082" s="1">
        <v>41834</v>
      </c>
      <c r="G5082" t="s">
        <v>668</v>
      </c>
      <c r="H5082" t="s">
        <v>120</v>
      </c>
      <c r="I5082" t="s">
        <v>778</v>
      </c>
      <c r="J5082" t="s">
        <v>778</v>
      </c>
      <c r="K5082" t="s">
        <v>47</v>
      </c>
      <c r="L5082" t="s">
        <v>37</v>
      </c>
      <c r="M5082" t="s">
        <v>98</v>
      </c>
      <c r="N5082" t="s">
        <v>56</v>
      </c>
      <c r="O5082" t="s">
        <v>185</v>
      </c>
      <c r="P5082" t="s">
        <v>944</v>
      </c>
      <c r="Q5082">
        <v>0</v>
      </c>
      <c r="R5082">
        <v>574</v>
      </c>
      <c r="S5082">
        <v>144</v>
      </c>
      <c r="T5082">
        <v>3</v>
      </c>
      <c r="U5082" t="b">
        <v>0</v>
      </c>
    </row>
    <row r="5083" spans="1:21" x14ac:dyDescent="0.25">
      <c r="A5083" t="s">
        <v>6409</v>
      </c>
      <c r="B5083" t="s">
        <v>6408</v>
      </c>
      <c r="C5083">
        <v>14</v>
      </c>
      <c r="D5083">
        <v>7</v>
      </c>
      <c r="E5083">
        <v>14</v>
      </c>
      <c r="F5083" s="1">
        <v>41834</v>
      </c>
      <c r="G5083" t="s">
        <v>668</v>
      </c>
      <c r="H5083" t="s">
        <v>120</v>
      </c>
      <c r="I5083" t="s">
        <v>778</v>
      </c>
      <c r="J5083" t="s">
        <v>778</v>
      </c>
      <c r="K5083" t="s">
        <v>47</v>
      </c>
      <c r="L5083" t="s">
        <v>37</v>
      </c>
      <c r="M5083" t="s">
        <v>98</v>
      </c>
      <c r="N5083" t="s">
        <v>56</v>
      </c>
      <c r="O5083" t="s">
        <v>104</v>
      </c>
      <c r="P5083" t="s">
        <v>2764</v>
      </c>
      <c r="Q5083">
        <v>0</v>
      </c>
      <c r="R5083">
        <v>1718</v>
      </c>
      <c r="S5083">
        <v>-134</v>
      </c>
      <c r="T5083">
        <v>3</v>
      </c>
      <c r="U5083" t="b">
        <v>1</v>
      </c>
    </row>
    <row r="5084" spans="1:21" x14ac:dyDescent="0.25">
      <c r="A5084" t="s">
        <v>6407</v>
      </c>
      <c r="B5084" t="s">
        <v>6408</v>
      </c>
      <c r="C5084">
        <v>14</v>
      </c>
      <c r="D5084">
        <v>7</v>
      </c>
      <c r="E5084">
        <v>14</v>
      </c>
      <c r="F5084" s="1">
        <v>41834</v>
      </c>
      <c r="G5084" t="s">
        <v>1952</v>
      </c>
      <c r="H5084" t="s">
        <v>44</v>
      </c>
      <c r="I5084" t="s">
        <v>85</v>
      </c>
      <c r="J5084" t="s">
        <v>86</v>
      </c>
      <c r="K5084" t="s">
        <v>47</v>
      </c>
      <c r="L5084" t="s">
        <v>37</v>
      </c>
      <c r="M5084" t="s">
        <v>27</v>
      </c>
      <c r="N5084" t="s">
        <v>56</v>
      </c>
      <c r="O5084" t="s">
        <v>185</v>
      </c>
      <c r="P5084" t="s">
        <v>5798</v>
      </c>
      <c r="Q5084">
        <v>0</v>
      </c>
      <c r="R5084">
        <v>446</v>
      </c>
      <c r="S5084">
        <v>53</v>
      </c>
      <c r="T5084">
        <v>3</v>
      </c>
      <c r="U5084" t="b">
        <v>1</v>
      </c>
    </row>
    <row r="5085" spans="1:21" x14ac:dyDescent="0.25">
      <c r="A5085" t="s">
        <v>6411</v>
      </c>
      <c r="B5085" t="s">
        <v>6408</v>
      </c>
      <c r="C5085">
        <v>14</v>
      </c>
      <c r="D5085">
        <v>7</v>
      </c>
      <c r="E5085">
        <v>14</v>
      </c>
      <c r="F5085" s="1">
        <v>41834</v>
      </c>
      <c r="G5085" t="s">
        <v>3577</v>
      </c>
      <c r="H5085" t="s">
        <v>61</v>
      </c>
      <c r="I5085" t="s">
        <v>722</v>
      </c>
      <c r="J5085" t="s">
        <v>5104</v>
      </c>
      <c r="K5085" t="s">
        <v>36</v>
      </c>
      <c r="L5085" t="s">
        <v>37</v>
      </c>
      <c r="M5085" t="s">
        <v>27</v>
      </c>
      <c r="N5085" t="s">
        <v>28</v>
      </c>
      <c r="O5085" t="s">
        <v>39</v>
      </c>
      <c r="P5085" t="s">
        <v>1451</v>
      </c>
      <c r="Q5085">
        <v>1</v>
      </c>
      <c r="R5085">
        <v>21</v>
      </c>
      <c r="S5085">
        <v>-12</v>
      </c>
      <c r="T5085">
        <v>3</v>
      </c>
      <c r="U5085" t="b">
        <v>0</v>
      </c>
    </row>
    <row r="5086" spans="1:21" x14ac:dyDescent="0.25">
      <c r="A5086" t="s">
        <v>6411</v>
      </c>
      <c r="B5086" t="s">
        <v>6408</v>
      </c>
      <c r="C5086">
        <v>14</v>
      </c>
      <c r="D5086">
        <v>7</v>
      </c>
      <c r="E5086">
        <v>14</v>
      </c>
      <c r="F5086" s="1">
        <v>41834</v>
      </c>
      <c r="G5086" t="s">
        <v>3577</v>
      </c>
      <c r="H5086" t="s">
        <v>61</v>
      </c>
      <c r="I5086" t="s">
        <v>722</v>
      </c>
      <c r="J5086" t="s">
        <v>5104</v>
      </c>
      <c r="K5086" t="s">
        <v>36</v>
      </c>
      <c r="L5086" t="s">
        <v>37</v>
      </c>
      <c r="M5086" t="s">
        <v>27</v>
      </c>
      <c r="N5086" t="s">
        <v>56</v>
      </c>
      <c r="O5086" t="s">
        <v>104</v>
      </c>
      <c r="P5086" t="s">
        <v>1125</v>
      </c>
      <c r="Q5086">
        <v>1</v>
      </c>
      <c r="R5086">
        <v>1824</v>
      </c>
      <c r="S5086">
        <v>-1303</v>
      </c>
      <c r="T5086">
        <v>8</v>
      </c>
      <c r="U5086" t="b">
        <v>0</v>
      </c>
    </row>
    <row r="5087" spans="1:21" x14ac:dyDescent="0.25">
      <c r="A5087" t="s">
        <v>6412</v>
      </c>
      <c r="B5087" t="s">
        <v>6408</v>
      </c>
      <c r="C5087">
        <v>14</v>
      </c>
      <c r="D5087">
        <v>7</v>
      </c>
      <c r="E5087">
        <v>14</v>
      </c>
      <c r="F5087" s="1">
        <v>41834</v>
      </c>
      <c r="G5087" t="s">
        <v>3116</v>
      </c>
      <c r="H5087" t="s">
        <v>23</v>
      </c>
      <c r="I5087" t="s">
        <v>24</v>
      </c>
      <c r="J5087" t="s">
        <v>24</v>
      </c>
      <c r="K5087" t="s">
        <v>25</v>
      </c>
      <c r="L5087" t="s">
        <v>26</v>
      </c>
      <c r="M5087" t="s">
        <v>38</v>
      </c>
      <c r="N5087" t="s">
        <v>28</v>
      </c>
      <c r="O5087" t="s">
        <v>48</v>
      </c>
      <c r="P5087" t="s">
        <v>970</v>
      </c>
      <c r="Q5087">
        <v>1</v>
      </c>
      <c r="R5087">
        <v>32</v>
      </c>
      <c r="S5087">
        <v>-8</v>
      </c>
      <c r="T5087">
        <v>2</v>
      </c>
      <c r="U5087" t="b">
        <v>0</v>
      </c>
    </row>
    <row r="5088" spans="1:21" x14ac:dyDescent="0.25">
      <c r="A5088" t="s">
        <v>6412</v>
      </c>
      <c r="B5088" t="s">
        <v>6408</v>
      </c>
      <c r="C5088">
        <v>14</v>
      </c>
      <c r="D5088">
        <v>7</v>
      </c>
      <c r="E5088">
        <v>14</v>
      </c>
      <c r="F5088" s="1">
        <v>41834</v>
      </c>
      <c r="G5088" t="s">
        <v>3116</v>
      </c>
      <c r="H5088" t="s">
        <v>23</v>
      </c>
      <c r="I5088" t="s">
        <v>24</v>
      </c>
      <c r="J5088" t="s">
        <v>24</v>
      </c>
      <c r="K5088" t="s">
        <v>25</v>
      </c>
      <c r="L5088" t="s">
        <v>26</v>
      </c>
      <c r="M5088" t="s">
        <v>38</v>
      </c>
      <c r="N5088" t="s">
        <v>28</v>
      </c>
      <c r="O5088" t="s">
        <v>54</v>
      </c>
      <c r="P5088" t="s">
        <v>443</v>
      </c>
      <c r="Q5088">
        <v>1</v>
      </c>
      <c r="R5088">
        <v>33</v>
      </c>
      <c r="S5088">
        <v>-12</v>
      </c>
      <c r="T5088">
        <v>7</v>
      </c>
      <c r="U5088" t="b">
        <v>1</v>
      </c>
    </row>
    <row r="5089" spans="1:21" x14ac:dyDescent="0.25">
      <c r="A5089" t="s">
        <v>6413</v>
      </c>
      <c r="B5089" t="s">
        <v>6414</v>
      </c>
      <c r="C5089">
        <v>15</v>
      </c>
      <c r="D5089">
        <v>7</v>
      </c>
      <c r="E5089">
        <v>13</v>
      </c>
      <c r="F5089" s="1">
        <v>41470</v>
      </c>
      <c r="G5089" t="s">
        <v>1601</v>
      </c>
      <c r="H5089" t="s">
        <v>120</v>
      </c>
      <c r="I5089" t="s">
        <v>209</v>
      </c>
      <c r="J5089" t="s">
        <v>2307</v>
      </c>
      <c r="K5089" t="s">
        <v>47</v>
      </c>
      <c r="L5089" t="s">
        <v>26</v>
      </c>
      <c r="M5089" t="s">
        <v>268</v>
      </c>
      <c r="N5089" t="s">
        <v>71</v>
      </c>
      <c r="O5089" t="s">
        <v>295</v>
      </c>
      <c r="P5089" t="s">
        <v>1008</v>
      </c>
      <c r="Q5089">
        <v>0</v>
      </c>
      <c r="R5089">
        <v>154</v>
      </c>
      <c r="S5089">
        <v>45</v>
      </c>
      <c r="T5089">
        <v>3</v>
      </c>
      <c r="U5089" t="b">
        <v>0</v>
      </c>
    </row>
    <row r="5090" spans="1:21" x14ac:dyDescent="0.25">
      <c r="A5090" t="s">
        <v>6413</v>
      </c>
      <c r="B5090" t="s">
        <v>6414</v>
      </c>
      <c r="C5090">
        <v>15</v>
      </c>
      <c r="D5090">
        <v>7</v>
      </c>
      <c r="E5090">
        <v>13</v>
      </c>
      <c r="F5090" s="1">
        <v>41470</v>
      </c>
      <c r="G5090" t="s">
        <v>1601</v>
      </c>
      <c r="H5090" t="s">
        <v>120</v>
      </c>
      <c r="I5090" t="s">
        <v>209</v>
      </c>
      <c r="J5090" t="s">
        <v>2307</v>
      </c>
      <c r="K5090" t="s">
        <v>47</v>
      </c>
      <c r="L5090" t="s">
        <v>26</v>
      </c>
      <c r="M5090" t="s">
        <v>268</v>
      </c>
      <c r="N5090" t="s">
        <v>28</v>
      </c>
      <c r="O5090" t="s">
        <v>54</v>
      </c>
      <c r="P5090" t="s">
        <v>673</v>
      </c>
      <c r="Q5090">
        <v>0</v>
      </c>
      <c r="R5090">
        <v>1333</v>
      </c>
      <c r="S5090">
        <v>548</v>
      </c>
      <c r="T5090">
        <v>11</v>
      </c>
      <c r="U5090" t="b">
        <v>1</v>
      </c>
    </row>
    <row r="5091" spans="1:21" x14ac:dyDescent="0.25">
      <c r="A5091" t="s">
        <v>6413</v>
      </c>
      <c r="B5091" t="s">
        <v>6414</v>
      </c>
      <c r="C5091">
        <v>15</v>
      </c>
      <c r="D5091">
        <v>7</v>
      </c>
      <c r="E5091">
        <v>13</v>
      </c>
      <c r="F5091" s="1">
        <v>41470</v>
      </c>
      <c r="G5091" t="s">
        <v>1601</v>
      </c>
      <c r="H5091" t="s">
        <v>120</v>
      </c>
      <c r="I5091" t="s">
        <v>209</v>
      </c>
      <c r="J5091" t="s">
        <v>2307</v>
      </c>
      <c r="K5091" t="s">
        <v>47</v>
      </c>
      <c r="L5091" t="s">
        <v>26</v>
      </c>
      <c r="M5091" t="s">
        <v>268</v>
      </c>
      <c r="N5091" t="s">
        <v>56</v>
      </c>
      <c r="O5091" t="s">
        <v>104</v>
      </c>
      <c r="P5091" t="s">
        <v>2589</v>
      </c>
      <c r="Q5091">
        <v>0</v>
      </c>
      <c r="R5091">
        <v>1331</v>
      </c>
      <c r="S5091">
        <v>-104</v>
      </c>
      <c r="T5091">
        <v>12</v>
      </c>
      <c r="U5091" t="b">
        <v>0</v>
      </c>
    </row>
    <row r="5092" spans="1:21" x14ac:dyDescent="0.25">
      <c r="A5092" t="s">
        <v>6415</v>
      </c>
      <c r="B5092" t="s">
        <v>6414</v>
      </c>
      <c r="C5092">
        <v>15</v>
      </c>
      <c r="D5092">
        <v>7</v>
      </c>
      <c r="E5092">
        <v>13</v>
      </c>
      <c r="F5092" s="1">
        <v>41470</v>
      </c>
      <c r="G5092" t="s">
        <v>1221</v>
      </c>
      <c r="H5092" t="s">
        <v>61</v>
      </c>
      <c r="I5092" t="s">
        <v>308</v>
      </c>
      <c r="J5092" t="s">
        <v>6416</v>
      </c>
      <c r="K5092" t="s">
        <v>36</v>
      </c>
      <c r="L5092" t="s">
        <v>37</v>
      </c>
      <c r="M5092" t="s">
        <v>27</v>
      </c>
      <c r="N5092" t="s">
        <v>71</v>
      </c>
      <c r="O5092" t="s">
        <v>74</v>
      </c>
      <c r="P5092" t="s">
        <v>6417</v>
      </c>
      <c r="Q5092">
        <v>0</v>
      </c>
      <c r="R5092">
        <v>2959</v>
      </c>
      <c r="S5092">
        <v>953</v>
      </c>
      <c r="T5092">
        <v>7</v>
      </c>
      <c r="U5092" t="b">
        <v>0</v>
      </c>
    </row>
    <row r="5093" spans="1:21" x14ac:dyDescent="0.25">
      <c r="A5093" t="s">
        <v>6418</v>
      </c>
      <c r="B5093" t="s">
        <v>6414</v>
      </c>
      <c r="C5093">
        <v>15</v>
      </c>
      <c r="D5093">
        <v>7</v>
      </c>
      <c r="E5093">
        <v>13</v>
      </c>
      <c r="F5093" s="1">
        <v>41470</v>
      </c>
      <c r="G5093" t="s">
        <v>3184</v>
      </c>
      <c r="H5093" t="s">
        <v>67</v>
      </c>
      <c r="I5093" t="s">
        <v>496</v>
      </c>
      <c r="J5093" t="s">
        <v>2074</v>
      </c>
      <c r="K5093" t="s">
        <v>25</v>
      </c>
      <c r="L5093" t="s">
        <v>37</v>
      </c>
      <c r="M5093" t="s">
        <v>98</v>
      </c>
      <c r="N5093" t="s">
        <v>28</v>
      </c>
      <c r="O5093" t="s">
        <v>48</v>
      </c>
      <c r="P5093" t="s">
        <v>583</v>
      </c>
      <c r="Q5093">
        <v>0</v>
      </c>
      <c r="R5093">
        <v>52</v>
      </c>
      <c r="S5093">
        <v>19</v>
      </c>
      <c r="T5093">
        <v>1</v>
      </c>
      <c r="U5093" t="b">
        <v>0</v>
      </c>
    </row>
    <row r="5094" spans="1:21" x14ac:dyDescent="0.25">
      <c r="A5094" t="s">
        <v>6418</v>
      </c>
      <c r="B5094" t="s">
        <v>6414</v>
      </c>
      <c r="C5094">
        <v>15</v>
      </c>
      <c r="D5094">
        <v>7</v>
      </c>
      <c r="E5094">
        <v>13</v>
      </c>
      <c r="F5094" s="1">
        <v>41470</v>
      </c>
      <c r="G5094" t="s">
        <v>3184</v>
      </c>
      <c r="H5094" t="s">
        <v>67</v>
      </c>
      <c r="I5094" t="s">
        <v>496</v>
      </c>
      <c r="J5094" t="s">
        <v>2074</v>
      </c>
      <c r="K5094" t="s">
        <v>25</v>
      </c>
      <c r="L5094" t="s">
        <v>37</v>
      </c>
      <c r="M5094" t="s">
        <v>98</v>
      </c>
      <c r="N5094" t="s">
        <v>28</v>
      </c>
      <c r="O5094" t="s">
        <v>183</v>
      </c>
      <c r="P5094" t="s">
        <v>6419</v>
      </c>
      <c r="Q5094">
        <v>0</v>
      </c>
      <c r="R5094">
        <v>49</v>
      </c>
      <c r="S5094">
        <v>9</v>
      </c>
      <c r="T5094">
        <v>2</v>
      </c>
      <c r="U5094" t="b">
        <v>0</v>
      </c>
    </row>
    <row r="5095" spans="1:21" x14ac:dyDescent="0.25">
      <c r="A5095" t="s">
        <v>6420</v>
      </c>
      <c r="B5095" t="s">
        <v>6414</v>
      </c>
      <c r="C5095">
        <v>15</v>
      </c>
      <c r="D5095">
        <v>7</v>
      </c>
      <c r="E5095">
        <v>13</v>
      </c>
      <c r="F5095" s="1">
        <v>41470</v>
      </c>
      <c r="G5095" t="s">
        <v>818</v>
      </c>
      <c r="H5095" t="s">
        <v>61</v>
      </c>
      <c r="I5095" t="s">
        <v>491</v>
      </c>
      <c r="J5095" t="s">
        <v>2254</v>
      </c>
      <c r="K5095" t="s">
        <v>36</v>
      </c>
      <c r="L5095" t="s">
        <v>70</v>
      </c>
      <c r="M5095" t="s">
        <v>38</v>
      </c>
      <c r="N5095" t="s">
        <v>28</v>
      </c>
      <c r="O5095" t="s">
        <v>48</v>
      </c>
      <c r="P5095" t="s">
        <v>841</v>
      </c>
      <c r="Q5095">
        <v>0</v>
      </c>
      <c r="R5095">
        <v>70</v>
      </c>
      <c r="S5095">
        <v>24</v>
      </c>
      <c r="T5095">
        <v>3</v>
      </c>
      <c r="U5095" t="b">
        <v>0</v>
      </c>
    </row>
    <row r="5096" spans="1:21" x14ac:dyDescent="0.25">
      <c r="A5096" t="s">
        <v>6421</v>
      </c>
      <c r="B5096" t="s">
        <v>6422</v>
      </c>
      <c r="C5096">
        <v>15</v>
      </c>
      <c r="D5096">
        <v>7</v>
      </c>
      <c r="E5096">
        <v>14</v>
      </c>
      <c r="F5096" s="1">
        <v>41835</v>
      </c>
      <c r="G5096" t="s">
        <v>4677</v>
      </c>
      <c r="H5096" t="s">
        <v>976</v>
      </c>
      <c r="I5096" t="s">
        <v>1840</v>
      </c>
      <c r="J5096" t="s">
        <v>3683</v>
      </c>
      <c r="K5096" t="s">
        <v>47</v>
      </c>
      <c r="L5096" t="s">
        <v>37</v>
      </c>
      <c r="M5096" t="s">
        <v>38</v>
      </c>
      <c r="N5096" t="s">
        <v>56</v>
      </c>
      <c r="O5096" t="s">
        <v>104</v>
      </c>
      <c r="P5096" t="s">
        <v>5965</v>
      </c>
      <c r="Q5096">
        <v>1</v>
      </c>
      <c r="R5096">
        <v>183</v>
      </c>
      <c r="S5096">
        <v>-66</v>
      </c>
      <c r="T5096">
        <v>5</v>
      </c>
      <c r="U5096" t="b">
        <v>1</v>
      </c>
    </row>
    <row r="5097" spans="1:21" x14ac:dyDescent="0.25">
      <c r="A5097" t="s">
        <v>6423</v>
      </c>
      <c r="B5097" t="s">
        <v>6424</v>
      </c>
      <c r="C5097">
        <v>16</v>
      </c>
      <c r="D5097">
        <v>7</v>
      </c>
      <c r="E5097">
        <v>11</v>
      </c>
      <c r="F5097" s="1">
        <v>40740</v>
      </c>
      <c r="G5097" t="s">
        <v>4667</v>
      </c>
      <c r="H5097" t="s">
        <v>320</v>
      </c>
      <c r="I5097" t="s">
        <v>321</v>
      </c>
      <c r="J5097" t="s">
        <v>321</v>
      </c>
      <c r="K5097" t="s">
        <v>36</v>
      </c>
      <c r="L5097" t="s">
        <v>37</v>
      </c>
      <c r="M5097" t="s">
        <v>27</v>
      </c>
      <c r="N5097" t="s">
        <v>28</v>
      </c>
      <c r="O5097" t="s">
        <v>39</v>
      </c>
      <c r="P5097" t="s">
        <v>1018</v>
      </c>
      <c r="Q5097">
        <v>0</v>
      </c>
      <c r="R5097">
        <v>29</v>
      </c>
      <c r="S5097">
        <v>10</v>
      </c>
      <c r="T5097">
        <v>4</v>
      </c>
      <c r="U5097" t="b">
        <v>0</v>
      </c>
    </row>
    <row r="5098" spans="1:21" x14ac:dyDescent="0.25">
      <c r="A5098" t="s">
        <v>6423</v>
      </c>
      <c r="B5098" t="s">
        <v>6424</v>
      </c>
      <c r="C5098">
        <v>16</v>
      </c>
      <c r="D5098">
        <v>7</v>
      </c>
      <c r="E5098">
        <v>11</v>
      </c>
      <c r="F5098" s="1">
        <v>40740</v>
      </c>
      <c r="G5098" t="s">
        <v>4667</v>
      </c>
      <c r="H5098" t="s">
        <v>320</v>
      </c>
      <c r="I5098" t="s">
        <v>321</v>
      </c>
      <c r="J5098" t="s">
        <v>321</v>
      </c>
      <c r="K5098" t="s">
        <v>36</v>
      </c>
      <c r="L5098" t="s">
        <v>37</v>
      </c>
      <c r="M5098" t="s">
        <v>27</v>
      </c>
      <c r="N5098" t="s">
        <v>56</v>
      </c>
      <c r="O5098" t="s">
        <v>185</v>
      </c>
      <c r="P5098" t="s">
        <v>2273</v>
      </c>
      <c r="Q5098">
        <v>0</v>
      </c>
      <c r="R5098">
        <v>524</v>
      </c>
      <c r="S5098">
        <v>5</v>
      </c>
      <c r="T5098">
        <v>2</v>
      </c>
      <c r="U5098" t="b">
        <v>1</v>
      </c>
    </row>
    <row r="5099" spans="1:21" x14ac:dyDescent="0.25">
      <c r="A5099" t="s">
        <v>6425</v>
      </c>
      <c r="B5099" t="s">
        <v>6426</v>
      </c>
      <c r="C5099">
        <v>16</v>
      </c>
      <c r="D5099">
        <v>7</v>
      </c>
      <c r="E5099">
        <v>12</v>
      </c>
      <c r="F5099" s="1">
        <v>41106</v>
      </c>
      <c r="G5099" t="s">
        <v>3980</v>
      </c>
      <c r="H5099" t="s">
        <v>61</v>
      </c>
      <c r="I5099" t="s">
        <v>693</v>
      </c>
      <c r="J5099" t="s">
        <v>2949</v>
      </c>
      <c r="K5099" t="s">
        <v>36</v>
      </c>
      <c r="L5099" t="s">
        <v>37</v>
      </c>
      <c r="M5099" t="s">
        <v>98</v>
      </c>
      <c r="N5099" t="s">
        <v>71</v>
      </c>
      <c r="O5099" t="s">
        <v>74</v>
      </c>
      <c r="P5099" t="s">
        <v>2264</v>
      </c>
      <c r="Q5099">
        <v>0</v>
      </c>
      <c r="R5099">
        <v>486</v>
      </c>
      <c r="S5099">
        <v>135</v>
      </c>
      <c r="T5099">
        <v>3</v>
      </c>
      <c r="U5099" t="b">
        <v>1</v>
      </c>
    </row>
    <row r="5100" spans="1:21" x14ac:dyDescent="0.25">
      <c r="A5100" t="s">
        <v>6425</v>
      </c>
      <c r="B5100" t="s">
        <v>6426</v>
      </c>
      <c r="C5100">
        <v>16</v>
      </c>
      <c r="D5100">
        <v>7</v>
      </c>
      <c r="E5100">
        <v>12</v>
      </c>
      <c r="F5100" s="1">
        <v>41106</v>
      </c>
      <c r="G5100" t="s">
        <v>3980</v>
      </c>
      <c r="H5100" t="s">
        <v>61</v>
      </c>
      <c r="I5100" t="s">
        <v>693</v>
      </c>
      <c r="J5100" t="s">
        <v>2949</v>
      </c>
      <c r="K5100" t="s">
        <v>36</v>
      </c>
      <c r="L5100" t="s">
        <v>37</v>
      </c>
      <c r="M5100" t="s">
        <v>98</v>
      </c>
      <c r="N5100" t="s">
        <v>28</v>
      </c>
      <c r="O5100" t="s">
        <v>39</v>
      </c>
      <c r="P5100" t="s">
        <v>5555</v>
      </c>
      <c r="Q5100">
        <v>0</v>
      </c>
      <c r="R5100">
        <v>16</v>
      </c>
      <c r="S5100">
        <v>6</v>
      </c>
      <c r="T5100">
        <v>2</v>
      </c>
      <c r="U5100" t="b">
        <v>1</v>
      </c>
    </row>
    <row r="5101" spans="1:21" x14ac:dyDescent="0.25">
      <c r="A5101" t="s">
        <v>6425</v>
      </c>
      <c r="B5101" t="s">
        <v>6426</v>
      </c>
      <c r="C5101">
        <v>16</v>
      </c>
      <c r="D5101">
        <v>7</v>
      </c>
      <c r="E5101">
        <v>12</v>
      </c>
      <c r="F5101" s="1">
        <v>41106</v>
      </c>
      <c r="G5101" t="s">
        <v>3980</v>
      </c>
      <c r="H5101" t="s">
        <v>61</v>
      </c>
      <c r="I5101" t="s">
        <v>693</v>
      </c>
      <c r="J5101" t="s">
        <v>2949</v>
      </c>
      <c r="K5101" t="s">
        <v>36</v>
      </c>
      <c r="L5101" t="s">
        <v>37</v>
      </c>
      <c r="M5101" t="s">
        <v>98</v>
      </c>
      <c r="N5101" t="s">
        <v>28</v>
      </c>
      <c r="O5101" t="s">
        <v>151</v>
      </c>
      <c r="P5101" t="s">
        <v>5357</v>
      </c>
      <c r="Q5101">
        <v>0</v>
      </c>
      <c r="R5101">
        <v>85</v>
      </c>
      <c r="S5101">
        <v>5</v>
      </c>
      <c r="T5101">
        <v>6</v>
      </c>
      <c r="U5101" t="b">
        <v>1</v>
      </c>
    </row>
    <row r="5102" spans="1:21" x14ac:dyDescent="0.25">
      <c r="A5102" t="s">
        <v>6425</v>
      </c>
      <c r="B5102" t="s">
        <v>6426</v>
      </c>
      <c r="C5102">
        <v>16</v>
      </c>
      <c r="D5102">
        <v>7</v>
      </c>
      <c r="E5102">
        <v>12</v>
      </c>
      <c r="F5102" s="1">
        <v>41106</v>
      </c>
      <c r="G5102" t="s">
        <v>3980</v>
      </c>
      <c r="H5102" t="s">
        <v>61</v>
      </c>
      <c r="I5102" t="s">
        <v>693</v>
      </c>
      <c r="J5102" t="s">
        <v>2949</v>
      </c>
      <c r="K5102" t="s">
        <v>36</v>
      </c>
      <c r="L5102" t="s">
        <v>37</v>
      </c>
      <c r="M5102" t="s">
        <v>98</v>
      </c>
      <c r="N5102" t="s">
        <v>56</v>
      </c>
      <c r="O5102" t="s">
        <v>104</v>
      </c>
      <c r="P5102" t="s">
        <v>2680</v>
      </c>
      <c r="Q5102">
        <v>0</v>
      </c>
      <c r="R5102">
        <v>187</v>
      </c>
      <c r="S5102">
        <v>59</v>
      </c>
      <c r="T5102">
        <v>3</v>
      </c>
      <c r="U5102" t="b">
        <v>0</v>
      </c>
    </row>
    <row r="5103" spans="1:21" x14ac:dyDescent="0.25">
      <c r="A5103" t="s">
        <v>6427</v>
      </c>
      <c r="B5103" t="s">
        <v>6428</v>
      </c>
      <c r="C5103">
        <v>16</v>
      </c>
      <c r="D5103">
        <v>7</v>
      </c>
      <c r="E5103">
        <v>13</v>
      </c>
      <c r="F5103" s="1">
        <v>41471</v>
      </c>
      <c r="G5103" t="s">
        <v>285</v>
      </c>
      <c r="H5103" t="s">
        <v>33</v>
      </c>
      <c r="I5103" t="s">
        <v>266</v>
      </c>
      <c r="J5103" t="s">
        <v>510</v>
      </c>
      <c r="K5103" t="s">
        <v>36</v>
      </c>
      <c r="L5103" t="s">
        <v>70</v>
      </c>
      <c r="M5103" t="s">
        <v>27</v>
      </c>
      <c r="N5103" t="s">
        <v>28</v>
      </c>
      <c r="O5103" t="s">
        <v>54</v>
      </c>
      <c r="P5103" t="s">
        <v>1267</v>
      </c>
      <c r="Q5103">
        <v>0</v>
      </c>
      <c r="R5103">
        <v>245</v>
      </c>
      <c r="S5103">
        <v>30</v>
      </c>
      <c r="T5103">
        <v>2</v>
      </c>
      <c r="U5103" t="b">
        <v>1</v>
      </c>
    </row>
    <row r="5104" spans="1:21" x14ac:dyDescent="0.25">
      <c r="A5104" t="s">
        <v>6429</v>
      </c>
      <c r="B5104" t="s">
        <v>6430</v>
      </c>
      <c r="C5104">
        <v>16</v>
      </c>
      <c r="D5104">
        <v>7</v>
      </c>
      <c r="E5104">
        <v>14</v>
      </c>
      <c r="F5104" s="1">
        <v>41836</v>
      </c>
      <c r="G5104" t="s">
        <v>3667</v>
      </c>
      <c r="H5104" t="s">
        <v>44</v>
      </c>
      <c r="I5104" t="s">
        <v>96</v>
      </c>
      <c r="J5104" t="s">
        <v>1593</v>
      </c>
      <c r="K5104" t="s">
        <v>47</v>
      </c>
      <c r="L5104" t="s">
        <v>26</v>
      </c>
      <c r="M5104" t="s">
        <v>98</v>
      </c>
      <c r="N5104" t="s">
        <v>28</v>
      </c>
      <c r="O5104" t="s">
        <v>39</v>
      </c>
      <c r="P5104" t="s">
        <v>316</v>
      </c>
      <c r="Q5104">
        <v>0</v>
      </c>
      <c r="R5104">
        <v>44</v>
      </c>
      <c r="S5104">
        <v>14</v>
      </c>
      <c r="T5104">
        <v>3</v>
      </c>
      <c r="U5104" t="b">
        <v>0</v>
      </c>
    </row>
    <row r="5105" spans="1:21" x14ac:dyDescent="0.25">
      <c r="A5105" t="s">
        <v>6431</v>
      </c>
      <c r="B5105" t="s">
        <v>6430</v>
      </c>
      <c r="C5105">
        <v>16</v>
      </c>
      <c r="D5105">
        <v>7</v>
      </c>
      <c r="E5105">
        <v>14</v>
      </c>
      <c r="F5105" s="1">
        <v>41836</v>
      </c>
      <c r="G5105" t="s">
        <v>411</v>
      </c>
      <c r="H5105" t="s">
        <v>33</v>
      </c>
      <c r="I5105" t="s">
        <v>80</v>
      </c>
      <c r="J5105" t="s">
        <v>80</v>
      </c>
      <c r="K5105" t="s">
        <v>36</v>
      </c>
      <c r="L5105" t="s">
        <v>37</v>
      </c>
      <c r="M5105" t="s">
        <v>27</v>
      </c>
      <c r="N5105" t="s">
        <v>71</v>
      </c>
      <c r="O5105" t="s">
        <v>72</v>
      </c>
      <c r="P5105" t="s">
        <v>6432</v>
      </c>
      <c r="Q5105">
        <v>0</v>
      </c>
      <c r="R5105">
        <v>662</v>
      </c>
      <c r="S5105">
        <v>240</v>
      </c>
      <c r="T5105">
        <v>2</v>
      </c>
      <c r="U5105" t="b">
        <v>1</v>
      </c>
    </row>
    <row r="5106" spans="1:21" x14ac:dyDescent="0.25">
      <c r="A5106" t="s">
        <v>6431</v>
      </c>
      <c r="B5106" t="s">
        <v>6430</v>
      </c>
      <c r="C5106">
        <v>16</v>
      </c>
      <c r="D5106">
        <v>7</v>
      </c>
      <c r="E5106">
        <v>14</v>
      </c>
      <c r="F5106" s="1">
        <v>41836</v>
      </c>
      <c r="G5106" t="s">
        <v>411</v>
      </c>
      <c r="H5106" t="s">
        <v>33</v>
      </c>
      <c r="I5106" t="s">
        <v>80</v>
      </c>
      <c r="J5106" t="s">
        <v>80</v>
      </c>
      <c r="K5106" t="s">
        <v>36</v>
      </c>
      <c r="L5106" t="s">
        <v>37</v>
      </c>
      <c r="M5106" t="s">
        <v>27</v>
      </c>
      <c r="N5106" t="s">
        <v>28</v>
      </c>
      <c r="O5106" t="s">
        <v>227</v>
      </c>
      <c r="P5106" t="s">
        <v>5642</v>
      </c>
      <c r="Q5106">
        <v>0</v>
      </c>
      <c r="R5106">
        <v>29</v>
      </c>
      <c r="S5106">
        <v>2</v>
      </c>
      <c r="T5106">
        <v>3</v>
      </c>
      <c r="U5106" t="b">
        <v>0</v>
      </c>
    </row>
    <row r="5107" spans="1:21" x14ac:dyDescent="0.25">
      <c r="A5107" t="s">
        <v>6433</v>
      </c>
      <c r="B5107" t="s">
        <v>6430</v>
      </c>
      <c r="C5107">
        <v>16</v>
      </c>
      <c r="D5107">
        <v>7</v>
      </c>
      <c r="E5107">
        <v>14</v>
      </c>
      <c r="F5107" s="1">
        <v>41836</v>
      </c>
      <c r="G5107" t="s">
        <v>468</v>
      </c>
      <c r="H5107" t="s">
        <v>320</v>
      </c>
      <c r="I5107" t="s">
        <v>321</v>
      </c>
      <c r="J5107" t="s">
        <v>321</v>
      </c>
      <c r="K5107" t="s">
        <v>36</v>
      </c>
      <c r="L5107" t="s">
        <v>37</v>
      </c>
      <c r="M5107" t="s">
        <v>38</v>
      </c>
      <c r="N5107" t="s">
        <v>71</v>
      </c>
      <c r="O5107" t="s">
        <v>295</v>
      </c>
      <c r="P5107" t="s">
        <v>1845</v>
      </c>
      <c r="Q5107">
        <v>0</v>
      </c>
      <c r="R5107">
        <v>88</v>
      </c>
      <c r="S5107">
        <v>40</v>
      </c>
      <c r="T5107">
        <v>2</v>
      </c>
      <c r="U5107" t="b">
        <v>0</v>
      </c>
    </row>
    <row r="5108" spans="1:21" x14ac:dyDescent="0.25">
      <c r="A5108" t="s">
        <v>6434</v>
      </c>
      <c r="B5108" t="s">
        <v>6430</v>
      </c>
      <c r="C5108">
        <v>16</v>
      </c>
      <c r="D5108">
        <v>7</v>
      </c>
      <c r="E5108">
        <v>14</v>
      </c>
      <c r="F5108" s="1">
        <v>41836</v>
      </c>
      <c r="G5108" t="s">
        <v>591</v>
      </c>
      <c r="H5108" t="s">
        <v>215</v>
      </c>
      <c r="I5108" t="s">
        <v>216</v>
      </c>
      <c r="J5108" t="s">
        <v>217</v>
      </c>
      <c r="K5108" t="s">
        <v>36</v>
      </c>
      <c r="L5108" t="s">
        <v>26</v>
      </c>
      <c r="M5108" t="s">
        <v>27</v>
      </c>
      <c r="N5108" t="s">
        <v>71</v>
      </c>
      <c r="O5108" t="s">
        <v>72</v>
      </c>
      <c r="P5108" t="s">
        <v>1819</v>
      </c>
      <c r="Q5108">
        <v>0</v>
      </c>
      <c r="R5108">
        <v>197</v>
      </c>
      <c r="S5108">
        <v>73</v>
      </c>
      <c r="T5108">
        <v>1</v>
      </c>
      <c r="U5108" t="b">
        <v>1</v>
      </c>
    </row>
    <row r="5109" spans="1:21" x14ac:dyDescent="0.25">
      <c r="A5109" t="s">
        <v>6434</v>
      </c>
      <c r="B5109" t="s">
        <v>6430</v>
      </c>
      <c r="C5109">
        <v>16</v>
      </c>
      <c r="D5109">
        <v>7</v>
      </c>
      <c r="E5109">
        <v>14</v>
      </c>
      <c r="F5109" s="1">
        <v>41836</v>
      </c>
      <c r="G5109" t="s">
        <v>591</v>
      </c>
      <c r="H5109" t="s">
        <v>215</v>
      </c>
      <c r="I5109" t="s">
        <v>216</v>
      </c>
      <c r="J5109" t="s">
        <v>217</v>
      </c>
      <c r="K5109" t="s">
        <v>36</v>
      </c>
      <c r="L5109" t="s">
        <v>26</v>
      </c>
      <c r="M5109" t="s">
        <v>27</v>
      </c>
      <c r="N5109" t="s">
        <v>71</v>
      </c>
      <c r="O5109" t="s">
        <v>295</v>
      </c>
      <c r="P5109" t="s">
        <v>3340</v>
      </c>
      <c r="Q5109">
        <v>0</v>
      </c>
      <c r="R5109">
        <v>550</v>
      </c>
      <c r="S5109">
        <v>242</v>
      </c>
      <c r="T5109">
        <v>5</v>
      </c>
      <c r="U5109" t="b">
        <v>1</v>
      </c>
    </row>
    <row r="5110" spans="1:21" x14ac:dyDescent="0.25">
      <c r="A5110" t="s">
        <v>6433</v>
      </c>
      <c r="B5110" t="s">
        <v>6430</v>
      </c>
      <c r="C5110">
        <v>16</v>
      </c>
      <c r="D5110">
        <v>7</v>
      </c>
      <c r="E5110">
        <v>14</v>
      </c>
      <c r="F5110" s="1">
        <v>41836</v>
      </c>
      <c r="G5110" t="s">
        <v>468</v>
      </c>
      <c r="H5110" t="s">
        <v>320</v>
      </c>
      <c r="I5110" t="s">
        <v>321</v>
      </c>
      <c r="J5110" t="s">
        <v>321</v>
      </c>
      <c r="K5110" t="s">
        <v>36</v>
      </c>
      <c r="L5110" t="s">
        <v>37</v>
      </c>
      <c r="M5110" t="s">
        <v>38</v>
      </c>
      <c r="N5110" t="s">
        <v>28</v>
      </c>
      <c r="O5110" t="s">
        <v>39</v>
      </c>
      <c r="P5110" t="s">
        <v>2213</v>
      </c>
      <c r="Q5110">
        <v>0</v>
      </c>
      <c r="R5110">
        <v>18</v>
      </c>
      <c r="S5110">
        <v>2</v>
      </c>
      <c r="T5110">
        <v>3</v>
      </c>
      <c r="U5110" t="b">
        <v>0</v>
      </c>
    </row>
    <row r="5111" spans="1:21" x14ac:dyDescent="0.25">
      <c r="A5111" t="s">
        <v>6434</v>
      </c>
      <c r="B5111" t="s">
        <v>6430</v>
      </c>
      <c r="C5111">
        <v>16</v>
      </c>
      <c r="D5111">
        <v>7</v>
      </c>
      <c r="E5111">
        <v>14</v>
      </c>
      <c r="F5111" s="1">
        <v>41836</v>
      </c>
      <c r="G5111" t="s">
        <v>591</v>
      </c>
      <c r="H5111" t="s">
        <v>215</v>
      </c>
      <c r="I5111" t="s">
        <v>216</v>
      </c>
      <c r="J5111" t="s">
        <v>217</v>
      </c>
      <c r="K5111" t="s">
        <v>36</v>
      </c>
      <c r="L5111" t="s">
        <v>26</v>
      </c>
      <c r="M5111" t="s">
        <v>27</v>
      </c>
      <c r="N5111" t="s">
        <v>28</v>
      </c>
      <c r="O5111" t="s">
        <v>48</v>
      </c>
      <c r="P5111" t="s">
        <v>2239</v>
      </c>
      <c r="Q5111">
        <v>0</v>
      </c>
      <c r="R5111">
        <v>74</v>
      </c>
      <c r="S5111">
        <v>29</v>
      </c>
      <c r="T5111">
        <v>3</v>
      </c>
      <c r="U5111" t="b">
        <v>1</v>
      </c>
    </row>
    <row r="5112" spans="1:21" x14ac:dyDescent="0.25">
      <c r="A5112" t="s">
        <v>6434</v>
      </c>
      <c r="B5112" t="s">
        <v>6430</v>
      </c>
      <c r="C5112">
        <v>16</v>
      </c>
      <c r="D5112">
        <v>7</v>
      </c>
      <c r="E5112">
        <v>14</v>
      </c>
      <c r="F5112" s="1">
        <v>41836</v>
      </c>
      <c r="G5112" t="s">
        <v>591</v>
      </c>
      <c r="H5112" t="s">
        <v>215</v>
      </c>
      <c r="I5112" t="s">
        <v>216</v>
      </c>
      <c r="J5112" t="s">
        <v>217</v>
      </c>
      <c r="K5112" t="s">
        <v>36</v>
      </c>
      <c r="L5112" t="s">
        <v>26</v>
      </c>
      <c r="M5112" t="s">
        <v>27</v>
      </c>
      <c r="N5112" t="s">
        <v>28</v>
      </c>
      <c r="O5112" t="s">
        <v>227</v>
      </c>
      <c r="P5112" t="s">
        <v>5092</v>
      </c>
      <c r="Q5112">
        <v>0</v>
      </c>
      <c r="R5112">
        <v>10</v>
      </c>
      <c r="S5112">
        <v>2</v>
      </c>
      <c r="T5112">
        <v>2</v>
      </c>
      <c r="U5112" t="b">
        <v>0</v>
      </c>
    </row>
    <row r="5113" spans="1:21" x14ac:dyDescent="0.25">
      <c r="A5113" t="s">
        <v>6434</v>
      </c>
      <c r="B5113" t="s">
        <v>6430</v>
      </c>
      <c r="C5113">
        <v>16</v>
      </c>
      <c r="D5113">
        <v>7</v>
      </c>
      <c r="E5113">
        <v>14</v>
      </c>
      <c r="F5113" s="1">
        <v>41836</v>
      </c>
      <c r="G5113" t="s">
        <v>591</v>
      </c>
      <c r="H5113" t="s">
        <v>215</v>
      </c>
      <c r="I5113" t="s">
        <v>216</v>
      </c>
      <c r="J5113" t="s">
        <v>217</v>
      </c>
      <c r="K5113" t="s">
        <v>36</v>
      </c>
      <c r="L5113" t="s">
        <v>26</v>
      </c>
      <c r="M5113" t="s">
        <v>27</v>
      </c>
      <c r="N5113" t="s">
        <v>28</v>
      </c>
      <c r="O5113" t="s">
        <v>54</v>
      </c>
      <c r="P5113" t="s">
        <v>269</v>
      </c>
      <c r="Q5113">
        <v>0</v>
      </c>
      <c r="R5113">
        <v>689</v>
      </c>
      <c r="S5113">
        <v>90</v>
      </c>
      <c r="T5113">
        <v>5</v>
      </c>
      <c r="U5113" t="b">
        <v>1</v>
      </c>
    </row>
    <row r="5114" spans="1:21" x14ac:dyDescent="0.25">
      <c r="A5114" t="s">
        <v>6434</v>
      </c>
      <c r="B5114" t="s">
        <v>6430</v>
      </c>
      <c r="C5114">
        <v>16</v>
      </c>
      <c r="D5114">
        <v>7</v>
      </c>
      <c r="E5114">
        <v>14</v>
      </c>
      <c r="F5114" s="1">
        <v>41836</v>
      </c>
      <c r="G5114" t="s">
        <v>591</v>
      </c>
      <c r="H5114" t="s">
        <v>215</v>
      </c>
      <c r="I5114" t="s">
        <v>216</v>
      </c>
      <c r="J5114" t="s">
        <v>217</v>
      </c>
      <c r="K5114" t="s">
        <v>36</v>
      </c>
      <c r="L5114" t="s">
        <v>26</v>
      </c>
      <c r="M5114" t="s">
        <v>27</v>
      </c>
      <c r="N5114" t="s">
        <v>28</v>
      </c>
      <c r="O5114" t="s">
        <v>54</v>
      </c>
      <c r="P5114" t="s">
        <v>1714</v>
      </c>
      <c r="Q5114">
        <v>0</v>
      </c>
      <c r="R5114">
        <v>257</v>
      </c>
      <c r="S5114">
        <v>3</v>
      </c>
      <c r="T5114">
        <v>2</v>
      </c>
      <c r="U5114" t="b">
        <v>0</v>
      </c>
    </row>
    <row r="5115" spans="1:21" x14ac:dyDescent="0.25">
      <c r="A5115" t="s">
        <v>6434</v>
      </c>
      <c r="B5115" t="s">
        <v>6430</v>
      </c>
      <c r="C5115">
        <v>16</v>
      </c>
      <c r="D5115">
        <v>7</v>
      </c>
      <c r="E5115">
        <v>14</v>
      </c>
      <c r="F5115" s="1">
        <v>41836</v>
      </c>
      <c r="G5115" t="s">
        <v>591</v>
      </c>
      <c r="H5115" t="s">
        <v>215</v>
      </c>
      <c r="I5115" t="s">
        <v>216</v>
      </c>
      <c r="J5115" t="s">
        <v>217</v>
      </c>
      <c r="K5115" t="s">
        <v>36</v>
      </c>
      <c r="L5115" t="s">
        <v>26</v>
      </c>
      <c r="M5115" t="s">
        <v>27</v>
      </c>
      <c r="N5115" t="s">
        <v>28</v>
      </c>
      <c r="O5115" t="s">
        <v>54</v>
      </c>
      <c r="P5115" t="s">
        <v>2319</v>
      </c>
      <c r="Q5115">
        <v>0</v>
      </c>
      <c r="R5115">
        <v>48</v>
      </c>
      <c r="S5115">
        <v>6</v>
      </c>
      <c r="T5115">
        <v>1</v>
      </c>
      <c r="U5115" t="b">
        <v>0</v>
      </c>
    </row>
    <row r="5116" spans="1:21" x14ac:dyDescent="0.25">
      <c r="A5116" t="s">
        <v>6433</v>
      </c>
      <c r="B5116" t="s">
        <v>6430</v>
      </c>
      <c r="C5116">
        <v>16</v>
      </c>
      <c r="D5116">
        <v>7</v>
      </c>
      <c r="E5116">
        <v>14</v>
      </c>
      <c r="F5116" s="1">
        <v>41836</v>
      </c>
      <c r="G5116" t="s">
        <v>468</v>
      </c>
      <c r="H5116" t="s">
        <v>320</v>
      </c>
      <c r="I5116" t="s">
        <v>321</v>
      </c>
      <c r="J5116" t="s">
        <v>321</v>
      </c>
      <c r="K5116" t="s">
        <v>36</v>
      </c>
      <c r="L5116" t="s">
        <v>37</v>
      </c>
      <c r="M5116" t="s">
        <v>38</v>
      </c>
      <c r="N5116" t="s">
        <v>56</v>
      </c>
      <c r="O5116" t="s">
        <v>81</v>
      </c>
      <c r="P5116" t="s">
        <v>3095</v>
      </c>
      <c r="Q5116">
        <v>0</v>
      </c>
      <c r="R5116">
        <v>465</v>
      </c>
      <c r="S5116">
        <v>140</v>
      </c>
      <c r="T5116">
        <v>4</v>
      </c>
      <c r="U5116" t="b">
        <v>0</v>
      </c>
    </row>
    <row r="5117" spans="1:21" x14ac:dyDescent="0.25">
      <c r="A5117" t="s">
        <v>6434</v>
      </c>
      <c r="B5117" t="s">
        <v>6430</v>
      </c>
      <c r="C5117">
        <v>16</v>
      </c>
      <c r="D5117">
        <v>7</v>
      </c>
      <c r="E5117">
        <v>14</v>
      </c>
      <c r="F5117" s="1">
        <v>41836</v>
      </c>
      <c r="G5117" t="s">
        <v>591</v>
      </c>
      <c r="H5117" t="s">
        <v>215</v>
      </c>
      <c r="I5117" t="s">
        <v>216</v>
      </c>
      <c r="J5117" t="s">
        <v>217</v>
      </c>
      <c r="K5117" t="s">
        <v>36</v>
      </c>
      <c r="L5117" t="s">
        <v>26</v>
      </c>
      <c r="M5117" t="s">
        <v>27</v>
      </c>
      <c r="N5117" t="s">
        <v>56</v>
      </c>
      <c r="O5117" t="s">
        <v>81</v>
      </c>
      <c r="P5117" t="s">
        <v>1290</v>
      </c>
      <c r="Q5117">
        <v>0</v>
      </c>
      <c r="R5117">
        <v>324</v>
      </c>
      <c r="S5117">
        <v>39</v>
      </c>
      <c r="T5117">
        <v>8</v>
      </c>
      <c r="U5117" t="b">
        <v>1</v>
      </c>
    </row>
    <row r="5118" spans="1:21" x14ac:dyDescent="0.25">
      <c r="A5118" t="s">
        <v>6435</v>
      </c>
      <c r="B5118" t="s">
        <v>6430</v>
      </c>
      <c r="C5118">
        <v>16</v>
      </c>
      <c r="D5118">
        <v>7</v>
      </c>
      <c r="E5118">
        <v>14</v>
      </c>
      <c r="F5118" s="1">
        <v>41836</v>
      </c>
      <c r="G5118" t="s">
        <v>312</v>
      </c>
      <c r="H5118" t="s">
        <v>293</v>
      </c>
      <c r="I5118" t="s">
        <v>714</v>
      </c>
      <c r="J5118" t="s">
        <v>715</v>
      </c>
      <c r="K5118" t="s">
        <v>36</v>
      </c>
      <c r="L5118" t="s">
        <v>70</v>
      </c>
      <c r="M5118" t="s">
        <v>38</v>
      </c>
      <c r="N5118" t="s">
        <v>28</v>
      </c>
      <c r="O5118" t="s">
        <v>39</v>
      </c>
      <c r="P5118" t="s">
        <v>1603</v>
      </c>
      <c r="Q5118">
        <v>1</v>
      </c>
      <c r="R5118">
        <v>7</v>
      </c>
      <c r="S5118">
        <v>-2</v>
      </c>
      <c r="T5118">
        <v>1</v>
      </c>
      <c r="U5118" t="b">
        <v>0</v>
      </c>
    </row>
    <row r="5119" spans="1:21" x14ac:dyDescent="0.25">
      <c r="A5119" t="s">
        <v>6436</v>
      </c>
      <c r="B5119" t="s">
        <v>6430</v>
      </c>
      <c r="C5119">
        <v>16</v>
      </c>
      <c r="D5119">
        <v>7</v>
      </c>
      <c r="E5119">
        <v>14</v>
      </c>
      <c r="F5119" s="1">
        <v>41836</v>
      </c>
      <c r="G5119" t="s">
        <v>3776</v>
      </c>
      <c r="H5119" t="s">
        <v>120</v>
      </c>
      <c r="I5119" t="s">
        <v>901</v>
      </c>
      <c r="J5119" t="s">
        <v>3188</v>
      </c>
      <c r="K5119" t="s">
        <v>47</v>
      </c>
      <c r="L5119" t="s">
        <v>26</v>
      </c>
      <c r="M5119" t="s">
        <v>38</v>
      </c>
      <c r="N5119" t="s">
        <v>28</v>
      </c>
      <c r="O5119" t="s">
        <v>39</v>
      </c>
      <c r="P5119" t="s">
        <v>3031</v>
      </c>
      <c r="Q5119">
        <v>0</v>
      </c>
      <c r="R5119">
        <v>30</v>
      </c>
      <c r="S5119">
        <v>3</v>
      </c>
      <c r="T5119">
        <v>2</v>
      </c>
      <c r="U5119" t="b">
        <v>0</v>
      </c>
    </row>
    <row r="5120" spans="1:21" x14ac:dyDescent="0.25">
      <c r="A5120" t="s">
        <v>6436</v>
      </c>
      <c r="B5120" t="s">
        <v>6430</v>
      </c>
      <c r="C5120">
        <v>16</v>
      </c>
      <c r="D5120">
        <v>7</v>
      </c>
      <c r="E5120">
        <v>14</v>
      </c>
      <c r="F5120" s="1">
        <v>41836</v>
      </c>
      <c r="G5120" t="s">
        <v>3776</v>
      </c>
      <c r="H5120" t="s">
        <v>120</v>
      </c>
      <c r="I5120" t="s">
        <v>901</v>
      </c>
      <c r="J5120" t="s">
        <v>3188</v>
      </c>
      <c r="K5120" t="s">
        <v>47</v>
      </c>
      <c r="L5120" t="s">
        <v>26</v>
      </c>
      <c r="M5120" t="s">
        <v>38</v>
      </c>
      <c r="N5120" t="s">
        <v>28</v>
      </c>
      <c r="O5120" t="s">
        <v>54</v>
      </c>
      <c r="P5120" t="s">
        <v>269</v>
      </c>
      <c r="Q5120">
        <v>0</v>
      </c>
      <c r="R5120">
        <v>496</v>
      </c>
      <c r="S5120">
        <v>17</v>
      </c>
      <c r="T5120">
        <v>4</v>
      </c>
      <c r="U5120" t="b">
        <v>1</v>
      </c>
    </row>
    <row r="5121" spans="1:21" x14ac:dyDescent="0.25">
      <c r="A5121" t="s">
        <v>6435</v>
      </c>
      <c r="B5121" t="s">
        <v>6430</v>
      </c>
      <c r="C5121">
        <v>16</v>
      </c>
      <c r="D5121">
        <v>7</v>
      </c>
      <c r="E5121">
        <v>14</v>
      </c>
      <c r="F5121" s="1">
        <v>41836</v>
      </c>
      <c r="G5121" t="s">
        <v>312</v>
      </c>
      <c r="H5121" t="s">
        <v>293</v>
      </c>
      <c r="I5121" t="s">
        <v>714</v>
      </c>
      <c r="J5121" t="s">
        <v>715</v>
      </c>
      <c r="K5121" t="s">
        <v>36</v>
      </c>
      <c r="L5121" t="s">
        <v>70</v>
      </c>
      <c r="M5121" t="s">
        <v>38</v>
      </c>
      <c r="N5121" t="s">
        <v>56</v>
      </c>
      <c r="O5121" t="s">
        <v>104</v>
      </c>
      <c r="P5121" t="s">
        <v>409</v>
      </c>
      <c r="Q5121">
        <v>1</v>
      </c>
      <c r="R5121">
        <v>65</v>
      </c>
      <c r="S5121">
        <v>-16</v>
      </c>
      <c r="T5121">
        <v>2</v>
      </c>
      <c r="U5121" t="b">
        <v>1</v>
      </c>
    </row>
    <row r="5122" spans="1:21" x14ac:dyDescent="0.25">
      <c r="A5122" t="s">
        <v>6437</v>
      </c>
      <c r="B5122" t="s">
        <v>6430</v>
      </c>
      <c r="C5122">
        <v>16</v>
      </c>
      <c r="D5122">
        <v>7</v>
      </c>
      <c r="E5122">
        <v>14</v>
      </c>
      <c r="F5122" s="1">
        <v>41836</v>
      </c>
      <c r="G5122" t="s">
        <v>4420</v>
      </c>
      <c r="H5122" t="s">
        <v>44</v>
      </c>
      <c r="I5122" t="s">
        <v>45</v>
      </c>
      <c r="J5122" t="s">
        <v>1232</v>
      </c>
      <c r="K5122" t="s">
        <v>47</v>
      </c>
      <c r="L5122" t="s">
        <v>70</v>
      </c>
      <c r="M5122" t="s">
        <v>38</v>
      </c>
      <c r="N5122" t="s">
        <v>28</v>
      </c>
      <c r="O5122" t="s">
        <v>48</v>
      </c>
      <c r="P5122" t="s">
        <v>3525</v>
      </c>
      <c r="Q5122">
        <v>0</v>
      </c>
      <c r="R5122">
        <v>304</v>
      </c>
      <c r="S5122">
        <v>97</v>
      </c>
      <c r="T5122">
        <v>6</v>
      </c>
      <c r="U5122" t="b">
        <v>1</v>
      </c>
    </row>
    <row r="5123" spans="1:21" x14ac:dyDescent="0.25">
      <c r="A5123" t="s">
        <v>6438</v>
      </c>
      <c r="B5123" t="s">
        <v>6439</v>
      </c>
      <c r="C5123">
        <v>17</v>
      </c>
      <c r="D5123">
        <v>7</v>
      </c>
      <c r="E5123">
        <v>12</v>
      </c>
      <c r="F5123" s="1">
        <v>41107</v>
      </c>
      <c r="G5123" t="s">
        <v>4675</v>
      </c>
      <c r="H5123" t="s">
        <v>44</v>
      </c>
      <c r="I5123" t="s">
        <v>85</v>
      </c>
      <c r="J5123" t="s">
        <v>86</v>
      </c>
      <c r="K5123" t="s">
        <v>47</v>
      </c>
      <c r="L5123" t="s">
        <v>37</v>
      </c>
      <c r="M5123" t="s">
        <v>38</v>
      </c>
      <c r="N5123" t="s">
        <v>71</v>
      </c>
      <c r="O5123" t="s">
        <v>72</v>
      </c>
      <c r="P5123" t="s">
        <v>2010</v>
      </c>
      <c r="Q5123">
        <v>0</v>
      </c>
      <c r="R5123">
        <v>293</v>
      </c>
      <c r="S5123">
        <v>44</v>
      </c>
      <c r="T5123">
        <v>2</v>
      </c>
      <c r="U5123" t="b">
        <v>0</v>
      </c>
    </row>
    <row r="5124" spans="1:21" x14ac:dyDescent="0.25">
      <c r="A5124" t="s">
        <v>6438</v>
      </c>
      <c r="B5124" t="s">
        <v>6439</v>
      </c>
      <c r="C5124">
        <v>17</v>
      </c>
      <c r="D5124">
        <v>7</v>
      </c>
      <c r="E5124">
        <v>12</v>
      </c>
      <c r="F5124" s="1">
        <v>41107</v>
      </c>
      <c r="G5124" t="s">
        <v>4675</v>
      </c>
      <c r="H5124" t="s">
        <v>44</v>
      </c>
      <c r="I5124" t="s">
        <v>85</v>
      </c>
      <c r="J5124" t="s">
        <v>86</v>
      </c>
      <c r="K5124" t="s">
        <v>47</v>
      </c>
      <c r="L5124" t="s">
        <v>37</v>
      </c>
      <c r="M5124" t="s">
        <v>38</v>
      </c>
      <c r="N5124" t="s">
        <v>28</v>
      </c>
      <c r="O5124" t="s">
        <v>39</v>
      </c>
      <c r="P5124" t="s">
        <v>169</v>
      </c>
      <c r="Q5124">
        <v>0</v>
      </c>
      <c r="R5124">
        <v>50</v>
      </c>
      <c r="S5124">
        <v>3</v>
      </c>
      <c r="T5124">
        <v>1</v>
      </c>
      <c r="U5124" t="b">
        <v>0</v>
      </c>
    </row>
    <row r="5125" spans="1:21" x14ac:dyDescent="0.25">
      <c r="A5125" t="s">
        <v>6438</v>
      </c>
      <c r="B5125" t="s">
        <v>6439</v>
      </c>
      <c r="C5125">
        <v>17</v>
      </c>
      <c r="D5125">
        <v>7</v>
      </c>
      <c r="E5125">
        <v>12</v>
      </c>
      <c r="F5125" s="1">
        <v>41107</v>
      </c>
      <c r="G5125" t="s">
        <v>4675</v>
      </c>
      <c r="H5125" t="s">
        <v>44</v>
      </c>
      <c r="I5125" t="s">
        <v>85</v>
      </c>
      <c r="J5125" t="s">
        <v>86</v>
      </c>
      <c r="K5125" t="s">
        <v>47</v>
      </c>
      <c r="L5125" t="s">
        <v>37</v>
      </c>
      <c r="M5125" t="s">
        <v>38</v>
      </c>
      <c r="N5125" t="s">
        <v>28</v>
      </c>
      <c r="O5125" t="s">
        <v>29</v>
      </c>
      <c r="P5125" t="s">
        <v>5788</v>
      </c>
      <c r="Q5125">
        <v>0</v>
      </c>
      <c r="R5125">
        <v>60</v>
      </c>
      <c r="S5125">
        <v>2</v>
      </c>
      <c r="T5125">
        <v>4</v>
      </c>
      <c r="U5125" t="b">
        <v>0</v>
      </c>
    </row>
    <row r="5126" spans="1:21" x14ac:dyDescent="0.25">
      <c r="A5126" t="s">
        <v>6440</v>
      </c>
      <c r="B5126" t="s">
        <v>6439</v>
      </c>
      <c r="C5126">
        <v>17</v>
      </c>
      <c r="D5126">
        <v>7</v>
      </c>
      <c r="E5126">
        <v>12</v>
      </c>
      <c r="F5126" s="1">
        <v>41107</v>
      </c>
      <c r="G5126" t="s">
        <v>692</v>
      </c>
      <c r="H5126" t="s">
        <v>120</v>
      </c>
      <c r="I5126" t="s">
        <v>446</v>
      </c>
      <c r="J5126" t="s">
        <v>626</v>
      </c>
      <c r="K5126" t="s">
        <v>47</v>
      </c>
      <c r="L5126" t="s">
        <v>70</v>
      </c>
      <c r="M5126" t="s">
        <v>38</v>
      </c>
      <c r="N5126" t="s">
        <v>28</v>
      </c>
      <c r="O5126" t="s">
        <v>54</v>
      </c>
      <c r="P5126" t="s">
        <v>2131</v>
      </c>
      <c r="Q5126">
        <v>0</v>
      </c>
      <c r="R5126">
        <v>98</v>
      </c>
      <c r="S5126">
        <v>-5</v>
      </c>
      <c r="T5126">
        <v>2</v>
      </c>
      <c r="U5126" t="b">
        <v>1</v>
      </c>
    </row>
    <row r="5127" spans="1:21" x14ac:dyDescent="0.25">
      <c r="A5127" t="s">
        <v>6441</v>
      </c>
      <c r="B5127" t="s">
        <v>6442</v>
      </c>
      <c r="C5127">
        <v>17</v>
      </c>
      <c r="D5127">
        <v>7</v>
      </c>
      <c r="E5127">
        <v>13</v>
      </c>
      <c r="F5127" s="1">
        <v>41472</v>
      </c>
      <c r="G5127" t="s">
        <v>2006</v>
      </c>
      <c r="H5127" t="s">
        <v>120</v>
      </c>
      <c r="I5127" t="s">
        <v>778</v>
      </c>
      <c r="J5127" t="s">
        <v>778</v>
      </c>
      <c r="K5127" t="s">
        <v>47</v>
      </c>
      <c r="L5127" t="s">
        <v>26</v>
      </c>
      <c r="M5127" t="s">
        <v>98</v>
      </c>
      <c r="N5127" t="s">
        <v>71</v>
      </c>
      <c r="O5127" t="s">
        <v>665</v>
      </c>
      <c r="P5127" t="s">
        <v>6443</v>
      </c>
      <c r="Q5127">
        <v>1</v>
      </c>
      <c r="R5127">
        <v>215</v>
      </c>
      <c r="S5127">
        <v>-247</v>
      </c>
      <c r="T5127">
        <v>2</v>
      </c>
      <c r="U5127" t="b">
        <v>0</v>
      </c>
    </row>
    <row r="5128" spans="1:21" x14ac:dyDescent="0.25">
      <c r="A5128" t="s">
        <v>6441</v>
      </c>
      <c r="B5128" t="s">
        <v>6442</v>
      </c>
      <c r="C5128">
        <v>17</v>
      </c>
      <c r="D5128">
        <v>7</v>
      </c>
      <c r="E5128">
        <v>13</v>
      </c>
      <c r="F5128" s="1">
        <v>41472</v>
      </c>
      <c r="G5128" t="s">
        <v>2006</v>
      </c>
      <c r="H5128" t="s">
        <v>120</v>
      </c>
      <c r="I5128" t="s">
        <v>778</v>
      </c>
      <c r="J5128" t="s">
        <v>778</v>
      </c>
      <c r="K5128" t="s">
        <v>47</v>
      </c>
      <c r="L5128" t="s">
        <v>26</v>
      </c>
      <c r="M5128" t="s">
        <v>98</v>
      </c>
      <c r="N5128" t="s">
        <v>28</v>
      </c>
      <c r="O5128" t="s">
        <v>48</v>
      </c>
      <c r="P5128" t="s">
        <v>2013</v>
      </c>
      <c r="Q5128">
        <v>0</v>
      </c>
      <c r="R5128">
        <v>191</v>
      </c>
      <c r="S5128">
        <v>32</v>
      </c>
      <c r="T5128">
        <v>7</v>
      </c>
      <c r="U5128" t="b">
        <v>1</v>
      </c>
    </row>
    <row r="5129" spans="1:21" x14ac:dyDescent="0.25">
      <c r="A5129" t="s">
        <v>6444</v>
      </c>
      <c r="B5129" t="s">
        <v>6445</v>
      </c>
      <c r="C5129">
        <v>17</v>
      </c>
      <c r="D5129">
        <v>7</v>
      </c>
      <c r="E5129">
        <v>14</v>
      </c>
      <c r="F5129" s="1">
        <v>41837</v>
      </c>
      <c r="G5129" t="s">
        <v>3033</v>
      </c>
      <c r="H5129" t="s">
        <v>23</v>
      </c>
      <c r="I5129" t="s">
        <v>24</v>
      </c>
      <c r="J5129" t="s">
        <v>24</v>
      </c>
      <c r="K5129" t="s">
        <v>25</v>
      </c>
      <c r="L5129" t="s">
        <v>70</v>
      </c>
      <c r="M5129" t="s">
        <v>38</v>
      </c>
      <c r="N5129" t="s">
        <v>56</v>
      </c>
      <c r="O5129" t="s">
        <v>81</v>
      </c>
      <c r="P5129" t="s">
        <v>4596</v>
      </c>
      <c r="Q5129">
        <v>1</v>
      </c>
      <c r="R5129">
        <v>68</v>
      </c>
      <c r="S5129">
        <v>-55</v>
      </c>
      <c r="T5129">
        <v>5</v>
      </c>
      <c r="U5129" t="b">
        <v>1</v>
      </c>
    </row>
    <row r="5130" spans="1:21" x14ac:dyDescent="0.25">
      <c r="A5130" t="s">
        <v>6446</v>
      </c>
      <c r="B5130" t="s">
        <v>6447</v>
      </c>
      <c r="C5130">
        <v>18</v>
      </c>
      <c r="D5130">
        <v>7</v>
      </c>
      <c r="E5130">
        <v>11</v>
      </c>
      <c r="F5130" s="1">
        <v>40742</v>
      </c>
      <c r="G5130" t="s">
        <v>564</v>
      </c>
      <c r="H5130" t="s">
        <v>61</v>
      </c>
      <c r="I5130" t="s">
        <v>1357</v>
      </c>
      <c r="J5130" t="s">
        <v>6448</v>
      </c>
      <c r="K5130" t="s">
        <v>36</v>
      </c>
      <c r="L5130" t="s">
        <v>37</v>
      </c>
      <c r="M5130" t="s">
        <v>38</v>
      </c>
      <c r="N5130" t="s">
        <v>71</v>
      </c>
      <c r="O5130" t="s">
        <v>72</v>
      </c>
      <c r="P5130" t="s">
        <v>1805</v>
      </c>
      <c r="Q5130">
        <v>0</v>
      </c>
      <c r="R5130">
        <v>332</v>
      </c>
      <c r="S5130">
        <v>55</v>
      </c>
      <c r="T5130">
        <v>3</v>
      </c>
      <c r="U5130" t="b">
        <v>0</v>
      </c>
    </row>
    <row r="5131" spans="1:21" x14ac:dyDescent="0.25">
      <c r="A5131" t="s">
        <v>6449</v>
      </c>
      <c r="B5131" t="s">
        <v>6447</v>
      </c>
      <c r="C5131">
        <v>18</v>
      </c>
      <c r="D5131">
        <v>7</v>
      </c>
      <c r="E5131">
        <v>11</v>
      </c>
      <c r="F5131" s="1">
        <v>40742</v>
      </c>
      <c r="G5131" t="s">
        <v>1899</v>
      </c>
      <c r="H5131" t="s">
        <v>67</v>
      </c>
      <c r="I5131" t="s">
        <v>68</v>
      </c>
      <c r="J5131" t="s">
        <v>2538</v>
      </c>
      <c r="K5131" t="s">
        <v>25</v>
      </c>
      <c r="L5131" t="s">
        <v>26</v>
      </c>
      <c r="M5131" t="s">
        <v>38</v>
      </c>
      <c r="N5131" t="s">
        <v>56</v>
      </c>
      <c r="O5131" t="s">
        <v>57</v>
      </c>
      <c r="P5131" t="s">
        <v>1472</v>
      </c>
      <c r="Q5131">
        <v>0</v>
      </c>
      <c r="R5131">
        <v>1207</v>
      </c>
      <c r="S5131">
        <v>36</v>
      </c>
      <c r="T5131">
        <v>4</v>
      </c>
      <c r="U5131" t="b">
        <v>1</v>
      </c>
    </row>
    <row r="5132" spans="1:21" x14ac:dyDescent="0.25">
      <c r="A5132" t="s">
        <v>6450</v>
      </c>
      <c r="B5132" t="s">
        <v>6451</v>
      </c>
      <c r="C5132">
        <v>18</v>
      </c>
      <c r="D5132">
        <v>7</v>
      </c>
      <c r="E5132">
        <v>12</v>
      </c>
      <c r="F5132" s="1">
        <v>41108</v>
      </c>
      <c r="G5132" t="s">
        <v>2948</v>
      </c>
      <c r="H5132" t="s">
        <v>120</v>
      </c>
      <c r="I5132" t="s">
        <v>121</v>
      </c>
      <c r="J5132" t="s">
        <v>2407</v>
      </c>
      <c r="K5132" t="s">
        <v>47</v>
      </c>
      <c r="L5132" t="s">
        <v>37</v>
      </c>
      <c r="M5132" t="s">
        <v>268</v>
      </c>
      <c r="N5132" t="s">
        <v>28</v>
      </c>
      <c r="O5132" t="s">
        <v>39</v>
      </c>
      <c r="P5132" t="s">
        <v>2248</v>
      </c>
      <c r="Q5132">
        <v>0</v>
      </c>
      <c r="R5132">
        <v>18</v>
      </c>
      <c r="S5132">
        <v>6</v>
      </c>
      <c r="T5132">
        <v>3</v>
      </c>
      <c r="U5132" t="b">
        <v>0</v>
      </c>
    </row>
    <row r="5133" spans="1:21" x14ac:dyDescent="0.25">
      <c r="A5133" t="s">
        <v>6450</v>
      </c>
      <c r="B5133" t="s">
        <v>6451</v>
      </c>
      <c r="C5133">
        <v>18</v>
      </c>
      <c r="D5133">
        <v>7</v>
      </c>
      <c r="E5133">
        <v>12</v>
      </c>
      <c r="F5133" s="1">
        <v>41108</v>
      </c>
      <c r="G5133" t="s">
        <v>2948</v>
      </c>
      <c r="H5133" t="s">
        <v>120</v>
      </c>
      <c r="I5133" t="s">
        <v>121</v>
      </c>
      <c r="J5133" t="s">
        <v>2407</v>
      </c>
      <c r="K5133" t="s">
        <v>47</v>
      </c>
      <c r="L5133" t="s">
        <v>37</v>
      </c>
      <c r="M5133" t="s">
        <v>268</v>
      </c>
      <c r="N5133" t="s">
        <v>28</v>
      </c>
      <c r="O5133" t="s">
        <v>151</v>
      </c>
      <c r="P5133" t="s">
        <v>3929</v>
      </c>
      <c r="Q5133">
        <v>0</v>
      </c>
      <c r="R5133">
        <v>44</v>
      </c>
      <c r="S5133">
        <v>17</v>
      </c>
      <c r="T5133">
        <v>4</v>
      </c>
      <c r="U5133" t="b">
        <v>0</v>
      </c>
    </row>
    <row r="5134" spans="1:21" x14ac:dyDescent="0.25">
      <c r="A5134" t="s">
        <v>6452</v>
      </c>
      <c r="B5134" t="s">
        <v>6451</v>
      </c>
      <c r="C5134">
        <v>18</v>
      </c>
      <c r="D5134">
        <v>7</v>
      </c>
      <c r="E5134">
        <v>12</v>
      </c>
      <c r="F5134" s="1">
        <v>41108</v>
      </c>
      <c r="G5134" t="s">
        <v>1468</v>
      </c>
      <c r="H5134" t="s">
        <v>33</v>
      </c>
      <c r="I5134" t="s">
        <v>80</v>
      </c>
      <c r="J5134" t="s">
        <v>80</v>
      </c>
      <c r="K5134" t="s">
        <v>36</v>
      </c>
      <c r="L5134" t="s">
        <v>37</v>
      </c>
      <c r="M5134" t="s">
        <v>38</v>
      </c>
      <c r="N5134" t="s">
        <v>28</v>
      </c>
      <c r="O5134" t="s">
        <v>48</v>
      </c>
      <c r="P5134" t="s">
        <v>1075</v>
      </c>
      <c r="Q5134">
        <v>0</v>
      </c>
      <c r="R5134">
        <v>34</v>
      </c>
      <c r="S5134">
        <v>11</v>
      </c>
      <c r="T5134">
        <v>2</v>
      </c>
      <c r="U5134" t="b">
        <v>0</v>
      </c>
    </row>
    <row r="5135" spans="1:21" x14ac:dyDescent="0.25">
      <c r="A5135" t="s">
        <v>6452</v>
      </c>
      <c r="B5135" t="s">
        <v>6451</v>
      </c>
      <c r="C5135">
        <v>18</v>
      </c>
      <c r="D5135">
        <v>7</v>
      </c>
      <c r="E5135">
        <v>12</v>
      </c>
      <c r="F5135" s="1">
        <v>41108</v>
      </c>
      <c r="G5135" t="s">
        <v>1468</v>
      </c>
      <c r="H5135" t="s">
        <v>33</v>
      </c>
      <c r="I5135" t="s">
        <v>80</v>
      </c>
      <c r="J5135" t="s">
        <v>80</v>
      </c>
      <c r="K5135" t="s">
        <v>36</v>
      </c>
      <c r="L5135" t="s">
        <v>37</v>
      </c>
      <c r="M5135" t="s">
        <v>38</v>
      </c>
      <c r="N5135" t="s">
        <v>56</v>
      </c>
      <c r="O5135" t="s">
        <v>81</v>
      </c>
      <c r="P5135" t="s">
        <v>4153</v>
      </c>
      <c r="Q5135">
        <v>0</v>
      </c>
      <c r="R5135">
        <v>698</v>
      </c>
      <c r="S5135">
        <v>62</v>
      </c>
      <c r="T5135">
        <v>3</v>
      </c>
      <c r="U5135" t="b">
        <v>1</v>
      </c>
    </row>
    <row r="5136" spans="1:21" x14ac:dyDescent="0.25">
      <c r="A5136" t="s">
        <v>6452</v>
      </c>
      <c r="B5136" t="s">
        <v>6451</v>
      </c>
      <c r="C5136">
        <v>18</v>
      </c>
      <c r="D5136">
        <v>7</v>
      </c>
      <c r="E5136">
        <v>12</v>
      </c>
      <c r="F5136" s="1">
        <v>41108</v>
      </c>
      <c r="G5136" t="s">
        <v>1468</v>
      </c>
      <c r="H5136" t="s">
        <v>33</v>
      </c>
      <c r="I5136" t="s">
        <v>80</v>
      </c>
      <c r="J5136" t="s">
        <v>80</v>
      </c>
      <c r="K5136" t="s">
        <v>36</v>
      </c>
      <c r="L5136" t="s">
        <v>37</v>
      </c>
      <c r="M5136" t="s">
        <v>38</v>
      </c>
      <c r="N5136" t="s">
        <v>56</v>
      </c>
      <c r="O5136" t="s">
        <v>104</v>
      </c>
      <c r="P5136" t="s">
        <v>4250</v>
      </c>
      <c r="Q5136">
        <v>0</v>
      </c>
      <c r="R5136">
        <v>330</v>
      </c>
      <c r="S5136">
        <v>15</v>
      </c>
      <c r="T5136">
        <v>5</v>
      </c>
      <c r="U5136" t="b">
        <v>1</v>
      </c>
    </row>
    <row r="5137" spans="1:21" x14ac:dyDescent="0.25">
      <c r="A5137" t="s">
        <v>6452</v>
      </c>
      <c r="B5137" t="s">
        <v>6451</v>
      </c>
      <c r="C5137">
        <v>18</v>
      </c>
      <c r="D5137">
        <v>7</v>
      </c>
      <c r="E5137">
        <v>12</v>
      </c>
      <c r="F5137" s="1">
        <v>41108</v>
      </c>
      <c r="G5137" t="s">
        <v>1468</v>
      </c>
      <c r="H5137" t="s">
        <v>33</v>
      </c>
      <c r="I5137" t="s">
        <v>80</v>
      </c>
      <c r="J5137" t="s">
        <v>80</v>
      </c>
      <c r="K5137" t="s">
        <v>36</v>
      </c>
      <c r="L5137" t="s">
        <v>37</v>
      </c>
      <c r="M5137" t="s">
        <v>38</v>
      </c>
      <c r="N5137" t="s">
        <v>56</v>
      </c>
      <c r="O5137" t="s">
        <v>104</v>
      </c>
      <c r="P5137" t="s">
        <v>610</v>
      </c>
      <c r="Q5137">
        <v>0</v>
      </c>
      <c r="R5137">
        <v>330</v>
      </c>
      <c r="S5137">
        <v>18</v>
      </c>
      <c r="T5137">
        <v>5</v>
      </c>
      <c r="U5137" t="b">
        <v>1</v>
      </c>
    </row>
    <row r="5138" spans="1:21" x14ac:dyDescent="0.25">
      <c r="A5138" t="s">
        <v>6453</v>
      </c>
      <c r="B5138" t="s">
        <v>6454</v>
      </c>
      <c r="C5138">
        <v>18</v>
      </c>
      <c r="D5138">
        <v>7</v>
      </c>
      <c r="E5138">
        <v>13</v>
      </c>
      <c r="F5138" s="1">
        <v>41473</v>
      </c>
      <c r="G5138" t="s">
        <v>1759</v>
      </c>
      <c r="H5138" t="s">
        <v>67</v>
      </c>
      <c r="I5138" t="s">
        <v>496</v>
      </c>
      <c r="J5138" t="s">
        <v>497</v>
      </c>
      <c r="K5138" t="s">
        <v>25</v>
      </c>
      <c r="L5138" t="s">
        <v>37</v>
      </c>
      <c r="M5138" t="s">
        <v>98</v>
      </c>
      <c r="N5138" t="s">
        <v>28</v>
      </c>
      <c r="O5138" t="s">
        <v>151</v>
      </c>
      <c r="P5138" t="s">
        <v>2194</v>
      </c>
      <c r="Q5138">
        <v>0</v>
      </c>
      <c r="R5138">
        <v>48</v>
      </c>
      <c r="S5138">
        <v>9</v>
      </c>
      <c r="T5138">
        <v>4</v>
      </c>
      <c r="U5138" t="b">
        <v>1</v>
      </c>
    </row>
    <row r="5139" spans="1:21" x14ac:dyDescent="0.25">
      <c r="A5139" t="s">
        <v>6455</v>
      </c>
      <c r="B5139" t="s">
        <v>6454</v>
      </c>
      <c r="C5139">
        <v>18</v>
      </c>
      <c r="D5139">
        <v>7</v>
      </c>
      <c r="E5139">
        <v>13</v>
      </c>
      <c r="F5139" s="1">
        <v>41473</v>
      </c>
      <c r="G5139" t="s">
        <v>3174</v>
      </c>
      <c r="H5139" t="s">
        <v>1260</v>
      </c>
      <c r="I5139" t="s">
        <v>1261</v>
      </c>
      <c r="J5139" t="s">
        <v>1262</v>
      </c>
      <c r="K5139" t="s">
        <v>25</v>
      </c>
      <c r="L5139" t="s">
        <v>37</v>
      </c>
      <c r="M5139" t="s">
        <v>38</v>
      </c>
      <c r="N5139" t="s">
        <v>56</v>
      </c>
      <c r="O5139" t="s">
        <v>81</v>
      </c>
      <c r="P5139" t="s">
        <v>2754</v>
      </c>
      <c r="Q5139">
        <v>0</v>
      </c>
      <c r="R5139">
        <v>224</v>
      </c>
      <c r="S5139">
        <v>105</v>
      </c>
      <c r="T5139">
        <v>2</v>
      </c>
      <c r="U5139" t="b">
        <v>0</v>
      </c>
    </row>
    <row r="5140" spans="1:21" x14ac:dyDescent="0.25">
      <c r="A5140" t="s">
        <v>6455</v>
      </c>
      <c r="B5140" t="s">
        <v>6454</v>
      </c>
      <c r="C5140">
        <v>18</v>
      </c>
      <c r="D5140">
        <v>7</v>
      </c>
      <c r="E5140">
        <v>13</v>
      </c>
      <c r="F5140" s="1">
        <v>41473</v>
      </c>
      <c r="G5140" t="s">
        <v>3174</v>
      </c>
      <c r="H5140" t="s">
        <v>1260</v>
      </c>
      <c r="I5140" t="s">
        <v>1261</v>
      </c>
      <c r="J5140" t="s">
        <v>1262</v>
      </c>
      <c r="K5140" t="s">
        <v>25</v>
      </c>
      <c r="L5140" t="s">
        <v>37</v>
      </c>
      <c r="M5140" t="s">
        <v>38</v>
      </c>
      <c r="N5140" t="s">
        <v>56</v>
      </c>
      <c r="O5140" t="s">
        <v>57</v>
      </c>
      <c r="P5140" t="s">
        <v>6456</v>
      </c>
      <c r="Q5140">
        <v>0</v>
      </c>
      <c r="R5140">
        <v>769</v>
      </c>
      <c r="S5140">
        <v>169</v>
      </c>
      <c r="T5140">
        <v>3</v>
      </c>
      <c r="U5140" t="b">
        <v>1</v>
      </c>
    </row>
    <row r="5141" spans="1:21" x14ac:dyDescent="0.25">
      <c r="A5141" t="s">
        <v>6457</v>
      </c>
      <c r="B5141" t="s">
        <v>6458</v>
      </c>
      <c r="C5141">
        <v>18</v>
      </c>
      <c r="D5141">
        <v>7</v>
      </c>
      <c r="E5141">
        <v>14</v>
      </c>
      <c r="F5141" s="1">
        <v>41838</v>
      </c>
      <c r="G5141" t="s">
        <v>3778</v>
      </c>
      <c r="H5141" t="s">
        <v>320</v>
      </c>
      <c r="I5141" t="s">
        <v>321</v>
      </c>
      <c r="J5141" t="s">
        <v>321</v>
      </c>
      <c r="K5141" t="s">
        <v>36</v>
      </c>
      <c r="L5141" t="s">
        <v>70</v>
      </c>
      <c r="M5141" t="s">
        <v>268</v>
      </c>
      <c r="N5141" t="s">
        <v>71</v>
      </c>
      <c r="O5141" t="s">
        <v>72</v>
      </c>
      <c r="P5141" t="s">
        <v>2428</v>
      </c>
      <c r="Q5141">
        <v>0</v>
      </c>
      <c r="R5141">
        <v>1101</v>
      </c>
      <c r="S5141">
        <v>352</v>
      </c>
      <c r="T5141">
        <v>3</v>
      </c>
      <c r="U5141" t="b">
        <v>1</v>
      </c>
    </row>
    <row r="5142" spans="1:21" x14ac:dyDescent="0.25">
      <c r="A5142" t="s">
        <v>6459</v>
      </c>
      <c r="B5142" t="s">
        <v>6458</v>
      </c>
      <c r="C5142">
        <v>18</v>
      </c>
      <c r="D5142">
        <v>7</v>
      </c>
      <c r="E5142">
        <v>14</v>
      </c>
      <c r="F5142" s="1">
        <v>41838</v>
      </c>
      <c r="G5142" t="s">
        <v>3012</v>
      </c>
      <c r="H5142" t="s">
        <v>44</v>
      </c>
      <c r="I5142" t="s">
        <v>460</v>
      </c>
      <c r="J5142" t="s">
        <v>2108</v>
      </c>
      <c r="K5142" t="s">
        <v>47</v>
      </c>
      <c r="L5142" t="s">
        <v>70</v>
      </c>
      <c r="M5142" t="s">
        <v>38</v>
      </c>
      <c r="N5142" t="s">
        <v>71</v>
      </c>
      <c r="O5142" t="s">
        <v>295</v>
      </c>
      <c r="P5142" t="s">
        <v>2719</v>
      </c>
      <c r="Q5142">
        <v>0</v>
      </c>
      <c r="R5142">
        <v>220</v>
      </c>
      <c r="S5142">
        <v>18</v>
      </c>
      <c r="T5142">
        <v>2</v>
      </c>
      <c r="U5142" t="b">
        <v>0</v>
      </c>
    </row>
    <row r="5143" spans="1:21" x14ac:dyDescent="0.25">
      <c r="A5143" t="s">
        <v>6459</v>
      </c>
      <c r="B5143" t="s">
        <v>6458</v>
      </c>
      <c r="C5143">
        <v>18</v>
      </c>
      <c r="D5143">
        <v>7</v>
      </c>
      <c r="E5143">
        <v>14</v>
      </c>
      <c r="F5143" s="1">
        <v>41838</v>
      </c>
      <c r="G5143" t="s">
        <v>3012</v>
      </c>
      <c r="H5143" t="s">
        <v>44</v>
      </c>
      <c r="I5143" t="s">
        <v>460</v>
      </c>
      <c r="J5143" t="s">
        <v>2108</v>
      </c>
      <c r="K5143" t="s">
        <v>47</v>
      </c>
      <c r="L5143" t="s">
        <v>70</v>
      </c>
      <c r="M5143" t="s">
        <v>38</v>
      </c>
      <c r="N5143" t="s">
        <v>56</v>
      </c>
      <c r="O5143" t="s">
        <v>81</v>
      </c>
      <c r="P5143" t="s">
        <v>5052</v>
      </c>
      <c r="Q5143">
        <v>0</v>
      </c>
      <c r="R5143">
        <v>81</v>
      </c>
      <c r="S5143">
        <v>10</v>
      </c>
      <c r="T5143">
        <v>2</v>
      </c>
      <c r="U5143" t="b">
        <v>1</v>
      </c>
    </row>
    <row r="5144" spans="1:21" x14ac:dyDescent="0.25">
      <c r="A5144" t="s">
        <v>6459</v>
      </c>
      <c r="B5144" t="s">
        <v>6458</v>
      </c>
      <c r="C5144">
        <v>18</v>
      </c>
      <c r="D5144">
        <v>7</v>
      </c>
      <c r="E5144">
        <v>14</v>
      </c>
      <c r="F5144" s="1">
        <v>41838</v>
      </c>
      <c r="G5144" t="s">
        <v>3012</v>
      </c>
      <c r="H5144" t="s">
        <v>44</v>
      </c>
      <c r="I5144" t="s">
        <v>460</v>
      </c>
      <c r="J5144" t="s">
        <v>2108</v>
      </c>
      <c r="K5144" t="s">
        <v>47</v>
      </c>
      <c r="L5144" t="s">
        <v>70</v>
      </c>
      <c r="M5144" t="s">
        <v>38</v>
      </c>
      <c r="N5144" t="s">
        <v>56</v>
      </c>
      <c r="O5144" t="s">
        <v>185</v>
      </c>
      <c r="P5144" t="s">
        <v>4889</v>
      </c>
      <c r="Q5144">
        <v>0</v>
      </c>
      <c r="R5144">
        <v>479</v>
      </c>
      <c r="S5144">
        <v>239</v>
      </c>
      <c r="T5144">
        <v>4</v>
      </c>
      <c r="U5144" t="b">
        <v>1</v>
      </c>
    </row>
    <row r="5145" spans="1:21" x14ac:dyDescent="0.25">
      <c r="A5145" t="s">
        <v>6460</v>
      </c>
      <c r="B5145" t="s">
        <v>6461</v>
      </c>
      <c r="C5145">
        <v>19</v>
      </c>
      <c r="D5145">
        <v>7</v>
      </c>
      <c r="E5145">
        <v>14</v>
      </c>
      <c r="F5145" s="1">
        <v>41839</v>
      </c>
      <c r="G5145" t="s">
        <v>2032</v>
      </c>
      <c r="H5145" t="s">
        <v>33</v>
      </c>
      <c r="I5145" t="s">
        <v>34</v>
      </c>
      <c r="J5145" t="s">
        <v>770</v>
      </c>
      <c r="K5145" t="s">
        <v>36</v>
      </c>
      <c r="L5145" t="s">
        <v>37</v>
      </c>
      <c r="M5145" t="s">
        <v>38</v>
      </c>
      <c r="N5145" t="s">
        <v>71</v>
      </c>
      <c r="O5145" t="s">
        <v>72</v>
      </c>
      <c r="P5145" t="s">
        <v>1823</v>
      </c>
      <c r="Q5145">
        <v>0</v>
      </c>
      <c r="R5145">
        <v>656</v>
      </c>
      <c r="S5145">
        <v>-36</v>
      </c>
      <c r="T5145">
        <v>2</v>
      </c>
      <c r="U5145" t="b">
        <v>0</v>
      </c>
    </row>
    <row r="5146" spans="1:21" x14ac:dyDescent="0.25">
      <c r="A5146" t="s">
        <v>6460</v>
      </c>
      <c r="B5146" t="s">
        <v>6461</v>
      </c>
      <c r="C5146">
        <v>19</v>
      </c>
      <c r="D5146">
        <v>7</v>
      </c>
      <c r="E5146">
        <v>14</v>
      </c>
      <c r="F5146" s="1">
        <v>41839</v>
      </c>
      <c r="G5146" t="s">
        <v>2032</v>
      </c>
      <c r="H5146" t="s">
        <v>33</v>
      </c>
      <c r="I5146" t="s">
        <v>34</v>
      </c>
      <c r="J5146" t="s">
        <v>770</v>
      </c>
      <c r="K5146" t="s">
        <v>36</v>
      </c>
      <c r="L5146" t="s">
        <v>37</v>
      </c>
      <c r="M5146" t="s">
        <v>38</v>
      </c>
      <c r="N5146" t="s">
        <v>28</v>
      </c>
      <c r="O5146" t="s">
        <v>90</v>
      </c>
      <c r="P5146" t="s">
        <v>1165</v>
      </c>
      <c r="Q5146">
        <v>0</v>
      </c>
      <c r="R5146">
        <v>832</v>
      </c>
      <c r="S5146">
        <v>0</v>
      </c>
      <c r="T5146">
        <v>3</v>
      </c>
      <c r="U5146" t="b">
        <v>0</v>
      </c>
    </row>
    <row r="5147" spans="1:21" x14ac:dyDescent="0.25">
      <c r="A5147" t="s">
        <v>6462</v>
      </c>
      <c r="B5147" t="s">
        <v>6463</v>
      </c>
      <c r="C5147">
        <v>20</v>
      </c>
      <c r="D5147">
        <v>7</v>
      </c>
      <c r="E5147">
        <v>11</v>
      </c>
      <c r="F5147" s="1">
        <v>40744</v>
      </c>
      <c r="G5147" t="s">
        <v>2547</v>
      </c>
      <c r="H5147" t="s">
        <v>1260</v>
      </c>
      <c r="I5147" t="s">
        <v>1261</v>
      </c>
      <c r="J5147" t="s">
        <v>6464</v>
      </c>
      <c r="K5147" t="s">
        <v>25</v>
      </c>
      <c r="L5147" t="s">
        <v>70</v>
      </c>
      <c r="M5147" t="s">
        <v>268</v>
      </c>
      <c r="N5147" t="s">
        <v>28</v>
      </c>
      <c r="O5147" t="s">
        <v>183</v>
      </c>
      <c r="P5147" t="s">
        <v>1629</v>
      </c>
      <c r="Q5147">
        <v>0</v>
      </c>
      <c r="R5147">
        <v>178</v>
      </c>
      <c r="S5147">
        <v>52</v>
      </c>
      <c r="T5147">
        <v>4</v>
      </c>
      <c r="U5147" t="b">
        <v>0</v>
      </c>
    </row>
    <row r="5148" spans="1:21" x14ac:dyDescent="0.25">
      <c r="A5148" t="s">
        <v>6462</v>
      </c>
      <c r="B5148" t="s">
        <v>6463</v>
      </c>
      <c r="C5148">
        <v>20</v>
      </c>
      <c r="D5148">
        <v>7</v>
      </c>
      <c r="E5148">
        <v>11</v>
      </c>
      <c r="F5148" s="1">
        <v>40744</v>
      </c>
      <c r="G5148" t="s">
        <v>2547</v>
      </c>
      <c r="H5148" t="s">
        <v>1260</v>
      </c>
      <c r="I5148" t="s">
        <v>1261</v>
      </c>
      <c r="J5148" t="s">
        <v>6464</v>
      </c>
      <c r="K5148" t="s">
        <v>25</v>
      </c>
      <c r="L5148" t="s">
        <v>70</v>
      </c>
      <c r="M5148" t="s">
        <v>268</v>
      </c>
      <c r="N5148" t="s">
        <v>28</v>
      </c>
      <c r="O5148" t="s">
        <v>183</v>
      </c>
      <c r="P5148" t="s">
        <v>419</v>
      </c>
      <c r="Q5148">
        <v>0</v>
      </c>
      <c r="R5148">
        <v>123</v>
      </c>
      <c r="S5148">
        <v>60</v>
      </c>
      <c r="T5148">
        <v>3</v>
      </c>
      <c r="U5148" t="b">
        <v>0</v>
      </c>
    </row>
    <row r="5149" spans="1:21" x14ac:dyDescent="0.25">
      <c r="A5149" t="s">
        <v>6465</v>
      </c>
      <c r="B5149" t="s">
        <v>6463</v>
      </c>
      <c r="C5149">
        <v>20</v>
      </c>
      <c r="D5149">
        <v>7</v>
      </c>
      <c r="E5149">
        <v>11</v>
      </c>
      <c r="F5149" s="1">
        <v>40744</v>
      </c>
      <c r="G5149" t="s">
        <v>1665</v>
      </c>
      <c r="H5149" t="s">
        <v>67</v>
      </c>
      <c r="I5149" t="s">
        <v>68</v>
      </c>
      <c r="J5149" t="s">
        <v>6466</v>
      </c>
      <c r="K5149" t="s">
        <v>25</v>
      </c>
      <c r="L5149" t="s">
        <v>37</v>
      </c>
      <c r="M5149" t="s">
        <v>27</v>
      </c>
      <c r="N5149" t="s">
        <v>71</v>
      </c>
      <c r="O5149" t="s">
        <v>295</v>
      </c>
      <c r="P5149" t="s">
        <v>4463</v>
      </c>
      <c r="Q5149">
        <v>0</v>
      </c>
      <c r="R5149">
        <v>106</v>
      </c>
      <c r="S5149">
        <v>-23</v>
      </c>
      <c r="T5149">
        <v>3</v>
      </c>
      <c r="U5149" t="b">
        <v>1</v>
      </c>
    </row>
    <row r="5150" spans="1:21" x14ac:dyDescent="0.25">
      <c r="A5150" t="s">
        <v>6465</v>
      </c>
      <c r="B5150" t="s">
        <v>6463</v>
      </c>
      <c r="C5150">
        <v>20</v>
      </c>
      <c r="D5150">
        <v>7</v>
      </c>
      <c r="E5150">
        <v>11</v>
      </c>
      <c r="F5150" s="1">
        <v>40744</v>
      </c>
      <c r="G5150" t="s">
        <v>1665</v>
      </c>
      <c r="H5150" t="s">
        <v>67</v>
      </c>
      <c r="I5150" t="s">
        <v>68</v>
      </c>
      <c r="J5150" t="s">
        <v>6466</v>
      </c>
      <c r="K5150" t="s">
        <v>25</v>
      </c>
      <c r="L5150" t="s">
        <v>37</v>
      </c>
      <c r="M5150" t="s">
        <v>27</v>
      </c>
      <c r="N5150" t="s">
        <v>28</v>
      </c>
      <c r="O5150" t="s">
        <v>111</v>
      </c>
      <c r="P5150" t="s">
        <v>869</v>
      </c>
      <c r="Q5150">
        <v>0</v>
      </c>
      <c r="R5150">
        <v>79</v>
      </c>
      <c r="S5150">
        <v>35</v>
      </c>
      <c r="T5150">
        <v>5</v>
      </c>
      <c r="U5150" t="b">
        <v>0</v>
      </c>
    </row>
    <row r="5151" spans="1:21" x14ac:dyDescent="0.25">
      <c r="A5151" t="s">
        <v>6465</v>
      </c>
      <c r="B5151" t="s">
        <v>6463</v>
      </c>
      <c r="C5151">
        <v>20</v>
      </c>
      <c r="D5151">
        <v>7</v>
      </c>
      <c r="E5151">
        <v>11</v>
      </c>
      <c r="F5151" s="1">
        <v>40744</v>
      </c>
      <c r="G5151" t="s">
        <v>1665</v>
      </c>
      <c r="H5151" t="s">
        <v>67</v>
      </c>
      <c r="I5151" t="s">
        <v>68</v>
      </c>
      <c r="J5151" t="s">
        <v>6466</v>
      </c>
      <c r="K5151" t="s">
        <v>25</v>
      </c>
      <c r="L5151" t="s">
        <v>37</v>
      </c>
      <c r="M5151" t="s">
        <v>27</v>
      </c>
      <c r="N5151" t="s">
        <v>28</v>
      </c>
      <c r="O5151" t="s">
        <v>151</v>
      </c>
      <c r="P5151" t="s">
        <v>6467</v>
      </c>
      <c r="Q5151">
        <v>0</v>
      </c>
      <c r="R5151">
        <v>34</v>
      </c>
      <c r="S5151">
        <v>10</v>
      </c>
      <c r="T5151">
        <v>2</v>
      </c>
      <c r="U5151" t="b">
        <v>0</v>
      </c>
    </row>
    <row r="5152" spans="1:21" x14ac:dyDescent="0.25">
      <c r="A5152" t="s">
        <v>6465</v>
      </c>
      <c r="B5152" t="s">
        <v>6463</v>
      </c>
      <c r="C5152">
        <v>20</v>
      </c>
      <c r="D5152">
        <v>7</v>
      </c>
      <c r="E5152">
        <v>11</v>
      </c>
      <c r="F5152" s="1">
        <v>40744</v>
      </c>
      <c r="G5152" t="s">
        <v>1665</v>
      </c>
      <c r="H5152" t="s">
        <v>67</v>
      </c>
      <c r="I5152" t="s">
        <v>68</v>
      </c>
      <c r="J5152" t="s">
        <v>6466</v>
      </c>
      <c r="K5152" t="s">
        <v>25</v>
      </c>
      <c r="L5152" t="s">
        <v>37</v>
      </c>
      <c r="M5152" t="s">
        <v>27</v>
      </c>
      <c r="N5152" t="s">
        <v>28</v>
      </c>
      <c r="O5152" t="s">
        <v>227</v>
      </c>
      <c r="P5152" t="s">
        <v>498</v>
      </c>
      <c r="Q5152">
        <v>0</v>
      </c>
      <c r="R5152">
        <v>11</v>
      </c>
      <c r="S5152">
        <v>5</v>
      </c>
      <c r="T5152">
        <v>1</v>
      </c>
      <c r="U5152" t="b">
        <v>0</v>
      </c>
    </row>
    <row r="5153" spans="1:21" x14ac:dyDescent="0.25">
      <c r="A5153" t="s">
        <v>6465</v>
      </c>
      <c r="B5153" t="s">
        <v>6463</v>
      </c>
      <c r="C5153">
        <v>20</v>
      </c>
      <c r="D5153">
        <v>7</v>
      </c>
      <c r="E5153">
        <v>11</v>
      </c>
      <c r="F5153" s="1">
        <v>40744</v>
      </c>
      <c r="G5153" t="s">
        <v>1665</v>
      </c>
      <c r="H5153" t="s">
        <v>67</v>
      </c>
      <c r="I5153" t="s">
        <v>68</v>
      </c>
      <c r="J5153" t="s">
        <v>6466</v>
      </c>
      <c r="K5153" t="s">
        <v>25</v>
      </c>
      <c r="L5153" t="s">
        <v>37</v>
      </c>
      <c r="M5153" t="s">
        <v>27</v>
      </c>
      <c r="N5153" t="s">
        <v>28</v>
      </c>
      <c r="O5153" t="s">
        <v>54</v>
      </c>
      <c r="P5153" t="s">
        <v>1267</v>
      </c>
      <c r="Q5153">
        <v>0</v>
      </c>
      <c r="R5153">
        <v>273</v>
      </c>
      <c r="S5153">
        <v>57</v>
      </c>
      <c r="T5153">
        <v>2</v>
      </c>
      <c r="U5153" t="b">
        <v>0</v>
      </c>
    </row>
    <row r="5154" spans="1:21" x14ac:dyDescent="0.25">
      <c r="A5154" t="s">
        <v>6468</v>
      </c>
      <c r="B5154" t="s">
        <v>6469</v>
      </c>
      <c r="C5154">
        <v>20</v>
      </c>
      <c r="D5154">
        <v>7</v>
      </c>
      <c r="E5154">
        <v>12</v>
      </c>
      <c r="F5154" s="1">
        <v>41110</v>
      </c>
      <c r="G5154" t="s">
        <v>3415</v>
      </c>
      <c r="H5154" t="s">
        <v>61</v>
      </c>
      <c r="I5154" t="s">
        <v>108</v>
      </c>
      <c r="J5154" t="s">
        <v>6470</v>
      </c>
      <c r="K5154" t="s">
        <v>36</v>
      </c>
      <c r="L5154" t="s">
        <v>37</v>
      </c>
      <c r="M5154" t="s">
        <v>38</v>
      </c>
      <c r="N5154" t="s">
        <v>28</v>
      </c>
      <c r="O5154" t="s">
        <v>111</v>
      </c>
      <c r="P5154" t="s">
        <v>967</v>
      </c>
      <c r="Q5154">
        <v>0</v>
      </c>
      <c r="R5154">
        <v>82</v>
      </c>
      <c r="S5154">
        <v>27</v>
      </c>
      <c r="T5154">
        <v>3</v>
      </c>
      <c r="U5154" t="b">
        <v>0</v>
      </c>
    </row>
    <row r="5155" spans="1:21" x14ac:dyDescent="0.25">
      <c r="A5155" t="s">
        <v>6468</v>
      </c>
      <c r="B5155" t="s">
        <v>6469</v>
      </c>
      <c r="C5155">
        <v>20</v>
      </c>
      <c r="D5155">
        <v>7</v>
      </c>
      <c r="E5155">
        <v>12</v>
      </c>
      <c r="F5155" s="1">
        <v>41110</v>
      </c>
      <c r="G5155" t="s">
        <v>3415</v>
      </c>
      <c r="H5155" t="s">
        <v>61</v>
      </c>
      <c r="I5155" t="s">
        <v>108</v>
      </c>
      <c r="J5155" t="s">
        <v>6470</v>
      </c>
      <c r="K5155" t="s">
        <v>36</v>
      </c>
      <c r="L5155" t="s">
        <v>37</v>
      </c>
      <c r="M5155" t="s">
        <v>38</v>
      </c>
      <c r="N5155" t="s">
        <v>56</v>
      </c>
      <c r="O5155" t="s">
        <v>57</v>
      </c>
      <c r="P5155" t="s">
        <v>6471</v>
      </c>
      <c r="Q5155">
        <v>0</v>
      </c>
      <c r="R5155">
        <v>680</v>
      </c>
      <c r="S5155">
        <v>80</v>
      </c>
      <c r="T5155">
        <v>3</v>
      </c>
      <c r="U5155" t="b">
        <v>0</v>
      </c>
    </row>
    <row r="5156" spans="1:21" x14ac:dyDescent="0.25">
      <c r="A5156" t="s">
        <v>6468</v>
      </c>
      <c r="B5156" t="s">
        <v>6469</v>
      </c>
      <c r="C5156">
        <v>20</v>
      </c>
      <c r="D5156">
        <v>7</v>
      </c>
      <c r="E5156">
        <v>12</v>
      </c>
      <c r="F5156" s="1">
        <v>41110</v>
      </c>
      <c r="G5156" t="s">
        <v>3415</v>
      </c>
      <c r="H5156" t="s">
        <v>61</v>
      </c>
      <c r="I5156" t="s">
        <v>108</v>
      </c>
      <c r="J5156" t="s">
        <v>6470</v>
      </c>
      <c r="K5156" t="s">
        <v>36</v>
      </c>
      <c r="L5156" t="s">
        <v>37</v>
      </c>
      <c r="M5156" t="s">
        <v>38</v>
      </c>
      <c r="N5156" t="s">
        <v>56</v>
      </c>
      <c r="O5156" t="s">
        <v>104</v>
      </c>
      <c r="P5156" t="s">
        <v>1058</v>
      </c>
      <c r="Q5156">
        <v>0</v>
      </c>
      <c r="R5156">
        <v>536</v>
      </c>
      <c r="S5156">
        <v>44</v>
      </c>
      <c r="T5156">
        <v>5</v>
      </c>
      <c r="U5156" t="b">
        <v>0</v>
      </c>
    </row>
    <row r="5157" spans="1:21" x14ac:dyDescent="0.25">
      <c r="A5157" t="s">
        <v>6472</v>
      </c>
      <c r="B5157" t="s">
        <v>6469</v>
      </c>
      <c r="C5157">
        <v>20</v>
      </c>
      <c r="D5157">
        <v>7</v>
      </c>
      <c r="E5157">
        <v>12</v>
      </c>
      <c r="F5157" s="1">
        <v>41110</v>
      </c>
      <c r="G5157" t="s">
        <v>220</v>
      </c>
      <c r="H5157" t="s">
        <v>33</v>
      </c>
      <c r="I5157" t="s">
        <v>528</v>
      </c>
      <c r="J5157" t="s">
        <v>529</v>
      </c>
      <c r="K5157" t="s">
        <v>36</v>
      </c>
      <c r="L5157" t="s">
        <v>37</v>
      </c>
      <c r="M5157" t="s">
        <v>27</v>
      </c>
      <c r="N5157" t="s">
        <v>71</v>
      </c>
      <c r="O5157" t="s">
        <v>295</v>
      </c>
      <c r="P5157" t="s">
        <v>1760</v>
      </c>
      <c r="Q5157">
        <v>1</v>
      </c>
      <c r="R5157">
        <v>142</v>
      </c>
      <c r="S5157">
        <v>-46</v>
      </c>
      <c r="T5157">
        <v>5</v>
      </c>
      <c r="U5157" t="b">
        <v>0</v>
      </c>
    </row>
    <row r="5158" spans="1:21" x14ac:dyDescent="0.25">
      <c r="A5158" t="s">
        <v>6473</v>
      </c>
      <c r="B5158" t="s">
        <v>6469</v>
      </c>
      <c r="C5158">
        <v>20</v>
      </c>
      <c r="D5158">
        <v>7</v>
      </c>
      <c r="E5158">
        <v>12</v>
      </c>
      <c r="F5158" s="1">
        <v>41110</v>
      </c>
      <c r="G5158" t="s">
        <v>2067</v>
      </c>
      <c r="H5158" t="s">
        <v>61</v>
      </c>
      <c r="I5158" t="s">
        <v>173</v>
      </c>
      <c r="J5158" t="s">
        <v>5510</v>
      </c>
      <c r="K5158" t="s">
        <v>36</v>
      </c>
      <c r="L5158" t="s">
        <v>70</v>
      </c>
      <c r="M5158" t="s">
        <v>38</v>
      </c>
      <c r="N5158" t="s">
        <v>71</v>
      </c>
      <c r="O5158" t="s">
        <v>74</v>
      </c>
      <c r="P5158" t="s">
        <v>5169</v>
      </c>
      <c r="Q5158">
        <v>0</v>
      </c>
      <c r="R5158">
        <v>44</v>
      </c>
      <c r="S5158">
        <v>-1</v>
      </c>
      <c r="T5158">
        <v>1</v>
      </c>
      <c r="U5158" t="b">
        <v>0</v>
      </c>
    </row>
    <row r="5159" spans="1:21" x14ac:dyDescent="0.25">
      <c r="A5159" t="s">
        <v>6473</v>
      </c>
      <c r="B5159" t="s">
        <v>6469</v>
      </c>
      <c r="C5159">
        <v>20</v>
      </c>
      <c r="D5159">
        <v>7</v>
      </c>
      <c r="E5159">
        <v>12</v>
      </c>
      <c r="F5159" s="1">
        <v>41110</v>
      </c>
      <c r="G5159" t="s">
        <v>2067</v>
      </c>
      <c r="H5159" t="s">
        <v>61</v>
      </c>
      <c r="I5159" t="s">
        <v>173</v>
      </c>
      <c r="J5159" t="s">
        <v>5510</v>
      </c>
      <c r="K5159" t="s">
        <v>36</v>
      </c>
      <c r="L5159" t="s">
        <v>70</v>
      </c>
      <c r="M5159" t="s">
        <v>38</v>
      </c>
      <c r="N5159" t="s">
        <v>28</v>
      </c>
      <c r="O5159" t="s">
        <v>48</v>
      </c>
      <c r="P5159" t="s">
        <v>2317</v>
      </c>
      <c r="Q5159">
        <v>0</v>
      </c>
      <c r="R5159">
        <v>259</v>
      </c>
      <c r="S5159">
        <v>8</v>
      </c>
      <c r="T5159">
        <v>5</v>
      </c>
      <c r="U5159" t="b">
        <v>1</v>
      </c>
    </row>
    <row r="5160" spans="1:21" x14ac:dyDescent="0.25">
      <c r="A5160" t="s">
        <v>6473</v>
      </c>
      <c r="B5160" t="s">
        <v>6469</v>
      </c>
      <c r="C5160">
        <v>20</v>
      </c>
      <c r="D5160">
        <v>7</v>
      </c>
      <c r="E5160">
        <v>12</v>
      </c>
      <c r="F5160" s="1">
        <v>41110</v>
      </c>
      <c r="G5160" t="s">
        <v>2067</v>
      </c>
      <c r="H5160" t="s">
        <v>61</v>
      </c>
      <c r="I5160" t="s">
        <v>173</v>
      </c>
      <c r="J5160" t="s">
        <v>5510</v>
      </c>
      <c r="K5160" t="s">
        <v>36</v>
      </c>
      <c r="L5160" t="s">
        <v>70</v>
      </c>
      <c r="M5160" t="s">
        <v>38</v>
      </c>
      <c r="N5160" t="s">
        <v>28</v>
      </c>
      <c r="O5160" t="s">
        <v>111</v>
      </c>
      <c r="P5160" t="s">
        <v>5211</v>
      </c>
      <c r="Q5160">
        <v>0</v>
      </c>
      <c r="R5160">
        <v>20</v>
      </c>
      <c r="S5160">
        <v>3</v>
      </c>
      <c r="T5160">
        <v>1</v>
      </c>
      <c r="U5160" t="b">
        <v>1</v>
      </c>
    </row>
    <row r="5161" spans="1:21" x14ac:dyDescent="0.25">
      <c r="A5161" t="s">
        <v>6473</v>
      </c>
      <c r="B5161" t="s">
        <v>6469</v>
      </c>
      <c r="C5161">
        <v>20</v>
      </c>
      <c r="D5161">
        <v>7</v>
      </c>
      <c r="E5161">
        <v>12</v>
      </c>
      <c r="F5161" s="1">
        <v>41110</v>
      </c>
      <c r="G5161" t="s">
        <v>2067</v>
      </c>
      <c r="H5161" t="s">
        <v>61</v>
      </c>
      <c r="I5161" t="s">
        <v>173</v>
      </c>
      <c r="J5161" t="s">
        <v>5510</v>
      </c>
      <c r="K5161" t="s">
        <v>36</v>
      </c>
      <c r="L5161" t="s">
        <v>70</v>
      </c>
      <c r="M5161" t="s">
        <v>38</v>
      </c>
      <c r="N5161" t="s">
        <v>28</v>
      </c>
      <c r="O5161" t="s">
        <v>54</v>
      </c>
      <c r="P5161" t="s">
        <v>3589</v>
      </c>
      <c r="Q5161">
        <v>0</v>
      </c>
      <c r="R5161">
        <v>97</v>
      </c>
      <c r="S5161">
        <v>14</v>
      </c>
      <c r="T5161">
        <v>6</v>
      </c>
      <c r="U5161" t="b">
        <v>0</v>
      </c>
    </row>
    <row r="5162" spans="1:21" x14ac:dyDescent="0.25">
      <c r="A5162" t="s">
        <v>6473</v>
      </c>
      <c r="B5162" t="s">
        <v>6469</v>
      </c>
      <c r="C5162">
        <v>20</v>
      </c>
      <c r="D5162">
        <v>7</v>
      </c>
      <c r="E5162">
        <v>12</v>
      </c>
      <c r="F5162" s="1">
        <v>41110</v>
      </c>
      <c r="G5162" t="s">
        <v>2067</v>
      </c>
      <c r="H5162" t="s">
        <v>61</v>
      </c>
      <c r="I5162" t="s">
        <v>173</v>
      </c>
      <c r="J5162" t="s">
        <v>5510</v>
      </c>
      <c r="K5162" t="s">
        <v>36</v>
      </c>
      <c r="L5162" t="s">
        <v>70</v>
      </c>
      <c r="M5162" t="s">
        <v>38</v>
      </c>
      <c r="N5162" t="s">
        <v>28</v>
      </c>
      <c r="O5162" t="s">
        <v>54</v>
      </c>
      <c r="P5162" t="s">
        <v>193</v>
      </c>
      <c r="Q5162">
        <v>0</v>
      </c>
      <c r="R5162">
        <v>735</v>
      </c>
      <c r="S5162">
        <v>-33</v>
      </c>
      <c r="T5162">
        <v>4</v>
      </c>
      <c r="U5162" t="b">
        <v>0</v>
      </c>
    </row>
    <row r="5163" spans="1:21" x14ac:dyDescent="0.25">
      <c r="A5163" t="s">
        <v>6474</v>
      </c>
      <c r="B5163" t="s">
        <v>6475</v>
      </c>
      <c r="C5163">
        <v>20</v>
      </c>
      <c r="D5163">
        <v>7</v>
      </c>
      <c r="E5163">
        <v>13</v>
      </c>
      <c r="F5163" s="1">
        <v>41475</v>
      </c>
      <c r="G5163" t="s">
        <v>1548</v>
      </c>
      <c r="H5163" t="s">
        <v>44</v>
      </c>
      <c r="I5163" t="s">
        <v>178</v>
      </c>
      <c r="J5163" t="s">
        <v>2714</v>
      </c>
      <c r="K5163" t="s">
        <v>47</v>
      </c>
      <c r="L5163" t="s">
        <v>37</v>
      </c>
      <c r="M5163" t="s">
        <v>38</v>
      </c>
      <c r="N5163" t="s">
        <v>71</v>
      </c>
      <c r="O5163" t="s">
        <v>74</v>
      </c>
      <c r="P5163" t="s">
        <v>1542</v>
      </c>
      <c r="Q5163">
        <v>1</v>
      </c>
      <c r="R5163">
        <v>920</v>
      </c>
      <c r="S5163">
        <v>-575</v>
      </c>
      <c r="T5163">
        <v>5</v>
      </c>
      <c r="U5163" t="b">
        <v>1</v>
      </c>
    </row>
    <row r="5164" spans="1:21" x14ac:dyDescent="0.25">
      <c r="A5164" t="s">
        <v>6474</v>
      </c>
      <c r="B5164" t="s">
        <v>6475</v>
      </c>
      <c r="C5164">
        <v>20</v>
      </c>
      <c r="D5164">
        <v>7</v>
      </c>
      <c r="E5164">
        <v>13</v>
      </c>
      <c r="F5164" s="1">
        <v>41475</v>
      </c>
      <c r="G5164" t="s">
        <v>1548</v>
      </c>
      <c r="H5164" t="s">
        <v>44</v>
      </c>
      <c r="I5164" t="s">
        <v>178</v>
      </c>
      <c r="J5164" t="s">
        <v>2714</v>
      </c>
      <c r="K5164" t="s">
        <v>47</v>
      </c>
      <c r="L5164" t="s">
        <v>37</v>
      </c>
      <c r="M5164" t="s">
        <v>38</v>
      </c>
      <c r="N5164" t="s">
        <v>71</v>
      </c>
      <c r="O5164" t="s">
        <v>665</v>
      </c>
      <c r="P5164" t="s">
        <v>6476</v>
      </c>
      <c r="Q5164">
        <v>1</v>
      </c>
      <c r="R5164">
        <v>320</v>
      </c>
      <c r="S5164">
        <v>-77</v>
      </c>
      <c r="T5164">
        <v>2</v>
      </c>
      <c r="U5164" t="b">
        <v>0</v>
      </c>
    </row>
    <row r="5165" spans="1:21" x14ac:dyDescent="0.25">
      <c r="A5165" t="s">
        <v>6474</v>
      </c>
      <c r="B5165" t="s">
        <v>6475</v>
      </c>
      <c r="C5165">
        <v>20</v>
      </c>
      <c r="D5165">
        <v>7</v>
      </c>
      <c r="E5165">
        <v>13</v>
      </c>
      <c r="F5165" s="1">
        <v>41475</v>
      </c>
      <c r="G5165" t="s">
        <v>1548</v>
      </c>
      <c r="H5165" t="s">
        <v>44</v>
      </c>
      <c r="I5165" t="s">
        <v>178</v>
      </c>
      <c r="J5165" t="s">
        <v>2714</v>
      </c>
      <c r="K5165" t="s">
        <v>47</v>
      </c>
      <c r="L5165" t="s">
        <v>37</v>
      </c>
      <c r="M5165" t="s">
        <v>38</v>
      </c>
      <c r="N5165" t="s">
        <v>28</v>
      </c>
      <c r="O5165" t="s">
        <v>48</v>
      </c>
      <c r="P5165" t="s">
        <v>1026</v>
      </c>
      <c r="Q5165">
        <v>0</v>
      </c>
      <c r="R5165">
        <v>486</v>
      </c>
      <c r="S5165">
        <v>209</v>
      </c>
      <c r="T5165">
        <v>10</v>
      </c>
      <c r="U5165" t="b">
        <v>1</v>
      </c>
    </row>
    <row r="5166" spans="1:21" x14ac:dyDescent="0.25">
      <c r="A5166" t="s">
        <v>6474</v>
      </c>
      <c r="B5166" t="s">
        <v>6475</v>
      </c>
      <c r="C5166">
        <v>20</v>
      </c>
      <c r="D5166">
        <v>7</v>
      </c>
      <c r="E5166">
        <v>13</v>
      </c>
      <c r="F5166" s="1">
        <v>41475</v>
      </c>
      <c r="G5166" t="s">
        <v>1548</v>
      </c>
      <c r="H5166" t="s">
        <v>44</v>
      </c>
      <c r="I5166" t="s">
        <v>178</v>
      </c>
      <c r="J5166" t="s">
        <v>2714</v>
      </c>
      <c r="K5166" t="s">
        <v>47</v>
      </c>
      <c r="L5166" t="s">
        <v>37</v>
      </c>
      <c r="M5166" t="s">
        <v>38</v>
      </c>
      <c r="N5166" t="s">
        <v>28</v>
      </c>
      <c r="O5166" t="s">
        <v>29</v>
      </c>
      <c r="P5166" t="s">
        <v>2220</v>
      </c>
      <c r="Q5166">
        <v>0</v>
      </c>
      <c r="R5166">
        <v>165</v>
      </c>
      <c r="S5166">
        <v>59</v>
      </c>
      <c r="T5166">
        <v>9</v>
      </c>
      <c r="U5166" t="b">
        <v>0</v>
      </c>
    </row>
    <row r="5167" spans="1:21" x14ac:dyDescent="0.25">
      <c r="A5167" t="s">
        <v>6477</v>
      </c>
      <c r="B5167" t="s">
        <v>6478</v>
      </c>
      <c r="C5167">
        <v>21</v>
      </c>
      <c r="D5167">
        <v>7</v>
      </c>
      <c r="E5167">
        <v>11</v>
      </c>
      <c r="F5167" s="1">
        <v>40745</v>
      </c>
      <c r="G5167" t="s">
        <v>338</v>
      </c>
      <c r="H5167" t="s">
        <v>126</v>
      </c>
      <c r="I5167" t="s">
        <v>304</v>
      </c>
      <c r="J5167" t="s">
        <v>304</v>
      </c>
      <c r="K5167" t="s">
        <v>25</v>
      </c>
      <c r="L5167" t="s">
        <v>37</v>
      </c>
      <c r="M5167" t="s">
        <v>27</v>
      </c>
      <c r="N5167" t="s">
        <v>71</v>
      </c>
      <c r="O5167" t="s">
        <v>295</v>
      </c>
      <c r="P5167" t="s">
        <v>1830</v>
      </c>
      <c r="Q5167">
        <v>1</v>
      </c>
      <c r="R5167">
        <v>90</v>
      </c>
      <c r="S5167">
        <v>-88</v>
      </c>
      <c r="T5167">
        <v>5</v>
      </c>
      <c r="U5167" t="b">
        <v>1</v>
      </c>
    </row>
    <row r="5168" spans="1:21" x14ac:dyDescent="0.25">
      <c r="A5168" t="s">
        <v>6477</v>
      </c>
      <c r="B5168" t="s">
        <v>6478</v>
      </c>
      <c r="C5168">
        <v>21</v>
      </c>
      <c r="D5168">
        <v>7</v>
      </c>
      <c r="E5168">
        <v>11</v>
      </c>
      <c r="F5168" s="1">
        <v>40745</v>
      </c>
      <c r="G5168" t="s">
        <v>338</v>
      </c>
      <c r="H5168" t="s">
        <v>126</v>
      </c>
      <c r="I5168" t="s">
        <v>304</v>
      </c>
      <c r="J5168" t="s">
        <v>304</v>
      </c>
      <c r="K5168" t="s">
        <v>25</v>
      </c>
      <c r="L5168" t="s">
        <v>37</v>
      </c>
      <c r="M5168" t="s">
        <v>27</v>
      </c>
      <c r="N5168" t="s">
        <v>28</v>
      </c>
      <c r="O5168" t="s">
        <v>48</v>
      </c>
      <c r="P5168" t="s">
        <v>2505</v>
      </c>
      <c r="Q5168">
        <v>1</v>
      </c>
      <c r="R5168">
        <v>52</v>
      </c>
      <c r="S5168">
        <v>-34</v>
      </c>
      <c r="T5168">
        <v>2</v>
      </c>
      <c r="U5168" t="b">
        <v>1</v>
      </c>
    </row>
    <row r="5169" spans="1:21" x14ac:dyDescent="0.25">
      <c r="A5169" t="s">
        <v>6477</v>
      </c>
      <c r="B5169" t="s">
        <v>6478</v>
      </c>
      <c r="C5169">
        <v>21</v>
      </c>
      <c r="D5169">
        <v>7</v>
      </c>
      <c r="E5169">
        <v>11</v>
      </c>
      <c r="F5169" s="1">
        <v>40745</v>
      </c>
      <c r="G5169" t="s">
        <v>338</v>
      </c>
      <c r="H5169" t="s">
        <v>126</v>
      </c>
      <c r="I5169" t="s">
        <v>304</v>
      </c>
      <c r="J5169" t="s">
        <v>304</v>
      </c>
      <c r="K5169" t="s">
        <v>25</v>
      </c>
      <c r="L5169" t="s">
        <v>37</v>
      </c>
      <c r="M5169" t="s">
        <v>27</v>
      </c>
      <c r="N5169" t="s">
        <v>28</v>
      </c>
      <c r="O5169" t="s">
        <v>39</v>
      </c>
      <c r="P5169" t="s">
        <v>1518</v>
      </c>
      <c r="Q5169">
        <v>1</v>
      </c>
      <c r="R5169">
        <v>128</v>
      </c>
      <c r="S5169">
        <v>-54</v>
      </c>
      <c r="T5169">
        <v>5</v>
      </c>
      <c r="U5169" t="b">
        <v>0</v>
      </c>
    </row>
    <row r="5170" spans="1:21" x14ac:dyDescent="0.25">
      <c r="A5170" t="s">
        <v>6479</v>
      </c>
      <c r="B5170" t="s">
        <v>6480</v>
      </c>
      <c r="C5170">
        <v>21</v>
      </c>
      <c r="D5170">
        <v>7</v>
      </c>
      <c r="E5170">
        <v>14</v>
      </c>
      <c r="F5170" s="1">
        <v>41841</v>
      </c>
      <c r="G5170" t="s">
        <v>980</v>
      </c>
      <c r="H5170" t="s">
        <v>33</v>
      </c>
      <c r="I5170" t="s">
        <v>630</v>
      </c>
      <c r="J5170" t="s">
        <v>3973</v>
      </c>
      <c r="K5170" t="s">
        <v>36</v>
      </c>
      <c r="L5170" t="s">
        <v>37</v>
      </c>
      <c r="M5170" t="s">
        <v>268</v>
      </c>
      <c r="N5170" t="s">
        <v>28</v>
      </c>
      <c r="O5170" t="s">
        <v>29</v>
      </c>
      <c r="P5170" t="s">
        <v>5377</v>
      </c>
      <c r="Q5170">
        <v>0</v>
      </c>
      <c r="R5170">
        <v>62</v>
      </c>
      <c r="S5170">
        <v>8</v>
      </c>
      <c r="T5170">
        <v>2</v>
      </c>
      <c r="U5170" t="b">
        <v>0</v>
      </c>
    </row>
    <row r="5171" spans="1:21" x14ac:dyDescent="0.25">
      <c r="A5171" t="s">
        <v>6481</v>
      </c>
      <c r="B5171" t="s">
        <v>6482</v>
      </c>
      <c r="C5171">
        <v>22</v>
      </c>
      <c r="D5171">
        <v>7</v>
      </c>
      <c r="E5171">
        <v>11</v>
      </c>
      <c r="F5171" s="1">
        <v>40746</v>
      </c>
      <c r="G5171" t="s">
        <v>2612</v>
      </c>
      <c r="H5171" t="s">
        <v>67</v>
      </c>
      <c r="I5171" t="s">
        <v>68</v>
      </c>
      <c r="J5171" t="s">
        <v>4431</v>
      </c>
      <c r="K5171" t="s">
        <v>25</v>
      </c>
      <c r="L5171" t="s">
        <v>26</v>
      </c>
      <c r="M5171" t="s">
        <v>27</v>
      </c>
      <c r="N5171" t="s">
        <v>28</v>
      </c>
      <c r="O5171" t="s">
        <v>39</v>
      </c>
      <c r="P5171" t="s">
        <v>1723</v>
      </c>
      <c r="Q5171">
        <v>0</v>
      </c>
      <c r="R5171">
        <v>12</v>
      </c>
      <c r="S5171">
        <v>1</v>
      </c>
      <c r="T5171">
        <v>3</v>
      </c>
      <c r="U5171" t="b">
        <v>1</v>
      </c>
    </row>
    <row r="5172" spans="1:21" x14ac:dyDescent="0.25">
      <c r="A5172" t="s">
        <v>6481</v>
      </c>
      <c r="B5172" t="s">
        <v>6482</v>
      </c>
      <c r="C5172">
        <v>22</v>
      </c>
      <c r="D5172">
        <v>7</v>
      </c>
      <c r="E5172">
        <v>11</v>
      </c>
      <c r="F5172" s="1">
        <v>40746</v>
      </c>
      <c r="G5172" t="s">
        <v>2612</v>
      </c>
      <c r="H5172" t="s">
        <v>67</v>
      </c>
      <c r="I5172" t="s">
        <v>68</v>
      </c>
      <c r="J5172" t="s">
        <v>4431</v>
      </c>
      <c r="K5172" t="s">
        <v>25</v>
      </c>
      <c r="L5172" t="s">
        <v>26</v>
      </c>
      <c r="M5172" t="s">
        <v>27</v>
      </c>
      <c r="N5172" t="s">
        <v>56</v>
      </c>
      <c r="O5172" t="s">
        <v>185</v>
      </c>
      <c r="P5172" t="s">
        <v>3265</v>
      </c>
      <c r="Q5172">
        <v>0</v>
      </c>
      <c r="R5172">
        <v>1508</v>
      </c>
      <c r="S5172">
        <v>332</v>
      </c>
      <c r="T5172">
        <v>4</v>
      </c>
      <c r="U5172" t="b">
        <v>0</v>
      </c>
    </row>
    <row r="5173" spans="1:21" x14ac:dyDescent="0.25">
      <c r="A5173" t="s">
        <v>6483</v>
      </c>
      <c r="B5173" t="s">
        <v>6484</v>
      </c>
      <c r="C5173">
        <v>22</v>
      </c>
      <c r="D5173">
        <v>7</v>
      </c>
      <c r="E5173">
        <v>13</v>
      </c>
      <c r="F5173" s="1">
        <v>41477</v>
      </c>
      <c r="G5173" t="s">
        <v>4138</v>
      </c>
      <c r="H5173" t="s">
        <v>120</v>
      </c>
      <c r="I5173" t="s">
        <v>209</v>
      </c>
      <c r="J5173" t="s">
        <v>210</v>
      </c>
      <c r="K5173" t="s">
        <v>47</v>
      </c>
      <c r="L5173" t="s">
        <v>70</v>
      </c>
      <c r="M5173" t="s">
        <v>27</v>
      </c>
      <c r="N5173" t="s">
        <v>28</v>
      </c>
      <c r="O5173" t="s">
        <v>151</v>
      </c>
      <c r="P5173" t="s">
        <v>2812</v>
      </c>
      <c r="Q5173">
        <v>0</v>
      </c>
      <c r="R5173">
        <v>14</v>
      </c>
      <c r="S5173">
        <v>7</v>
      </c>
      <c r="T5173">
        <v>1</v>
      </c>
      <c r="U5173" t="b">
        <v>0</v>
      </c>
    </row>
    <row r="5174" spans="1:21" x14ac:dyDescent="0.25">
      <c r="A5174" t="s">
        <v>6483</v>
      </c>
      <c r="B5174" t="s">
        <v>6484</v>
      </c>
      <c r="C5174">
        <v>22</v>
      </c>
      <c r="D5174">
        <v>7</v>
      </c>
      <c r="E5174">
        <v>13</v>
      </c>
      <c r="F5174" s="1">
        <v>41477</v>
      </c>
      <c r="G5174" t="s">
        <v>4138</v>
      </c>
      <c r="H5174" t="s">
        <v>120</v>
      </c>
      <c r="I5174" t="s">
        <v>209</v>
      </c>
      <c r="J5174" t="s">
        <v>210</v>
      </c>
      <c r="K5174" t="s">
        <v>47</v>
      </c>
      <c r="L5174" t="s">
        <v>70</v>
      </c>
      <c r="M5174" t="s">
        <v>27</v>
      </c>
      <c r="N5174" t="s">
        <v>28</v>
      </c>
      <c r="O5174" t="s">
        <v>54</v>
      </c>
      <c r="P5174" t="s">
        <v>1648</v>
      </c>
      <c r="Q5174">
        <v>0</v>
      </c>
      <c r="R5174">
        <v>420</v>
      </c>
      <c r="S5174">
        <v>159</v>
      </c>
      <c r="T5174">
        <v>8</v>
      </c>
      <c r="U5174" t="b">
        <v>1</v>
      </c>
    </row>
    <row r="5175" spans="1:21" x14ac:dyDescent="0.25">
      <c r="A5175" t="s">
        <v>6485</v>
      </c>
      <c r="B5175" t="s">
        <v>6484</v>
      </c>
      <c r="C5175">
        <v>22</v>
      </c>
      <c r="D5175">
        <v>7</v>
      </c>
      <c r="E5175">
        <v>13</v>
      </c>
      <c r="F5175" s="1">
        <v>41477</v>
      </c>
      <c r="G5175" t="s">
        <v>141</v>
      </c>
      <c r="H5175" t="s">
        <v>33</v>
      </c>
      <c r="I5175" t="s">
        <v>528</v>
      </c>
      <c r="J5175" t="s">
        <v>2391</v>
      </c>
      <c r="K5175" t="s">
        <v>36</v>
      </c>
      <c r="L5175" t="s">
        <v>37</v>
      </c>
      <c r="M5175" t="s">
        <v>38</v>
      </c>
      <c r="N5175" t="s">
        <v>28</v>
      </c>
      <c r="O5175" t="s">
        <v>48</v>
      </c>
      <c r="P5175" t="s">
        <v>1096</v>
      </c>
      <c r="Q5175">
        <v>0</v>
      </c>
      <c r="R5175">
        <v>84</v>
      </c>
      <c r="S5175">
        <v>30</v>
      </c>
      <c r="T5175">
        <v>5</v>
      </c>
      <c r="U5175" t="b">
        <v>1</v>
      </c>
    </row>
    <row r="5176" spans="1:21" x14ac:dyDescent="0.25">
      <c r="A5176" t="s">
        <v>6486</v>
      </c>
      <c r="B5176" t="s">
        <v>6484</v>
      </c>
      <c r="C5176">
        <v>22</v>
      </c>
      <c r="D5176">
        <v>7</v>
      </c>
      <c r="E5176">
        <v>13</v>
      </c>
      <c r="F5176" s="1">
        <v>41477</v>
      </c>
      <c r="G5176" t="s">
        <v>1000</v>
      </c>
      <c r="H5176" t="s">
        <v>1976</v>
      </c>
      <c r="I5176" t="s">
        <v>3788</v>
      </c>
      <c r="J5176" t="s">
        <v>3789</v>
      </c>
      <c r="K5176" t="s">
        <v>25</v>
      </c>
      <c r="L5176" t="s">
        <v>37</v>
      </c>
      <c r="M5176" t="s">
        <v>38</v>
      </c>
      <c r="N5176" t="s">
        <v>28</v>
      </c>
      <c r="O5176" t="s">
        <v>54</v>
      </c>
      <c r="P5176" t="s">
        <v>181</v>
      </c>
      <c r="Q5176">
        <v>1</v>
      </c>
      <c r="R5176">
        <v>192</v>
      </c>
      <c r="S5176">
        <v>-123</v>
      </c>
      <c r="T5176">
        <v>3</v>
      </c>
      <c r="U5176" t="b">
        <v>1</v>
      </c>
    </row>
    <row r="5177" spans="1:21" x14ac:dyDescent="0.25">
      <c r="A5177" t="s">
        <v>6486</v>
      </c>
      <c r="B5177" t="s">
        <v>6484</v>
      </c>
      <c r="C5177">
        <v>22</v>
      </c>
      <c r="D5177">
        <v>7</v>
      </c>
      <c r="E5177">
        <v>13</v>
      </c>
      <c r="F5177" s="1">
        <v>41477</v>
      </c>
      <c r="G5177" t="s">
        <v>1000</v>
      </c>
      <c r="H5177" t="s">
        <v>1976</v>
      </c>
      <c r="I5177" t="s">
        <v>3788</v>
      </c>
      <c r="J5177" t="s">
        <v>3789</v>
      </c>
      <c r="K5177" t="s">
        <v>25</v>
      </c>
      <c r="L5177" t="s">
        <v>37</v>
      </c>
      <c r="M5177" t="s">
        <v>38</v>
      </c>
      <c r="N5177" t="s">
        <v>28</v>
      </c>
      <c r="O5177" t="s">
        <v>183</v>
      </c>
      <c r="P5177" t="s">
        <v>419</v>
      </c>
      <c r="Q5177">
        <v>1</v>
      </c>
      <c r="R5177">
        <v>103</v>
      </c>
      <c r="S5177">
        <v>-2</v>
      </c>
      <c r="T5177">
        <v>5</v>
      </c>
      <c r="U5177" t="b">
        <v>1</v>
      </c>
    </row>
    <row r="5178" spans="1:21" x14ac:dyDescent="0.25">
      <c r="A5178" t="s">
        <v>6487</v>
      </c>
      <c r="B5178" t="s">
        <v>6484</v>
      </c>
      <c r="C5178">
        <v>22</v>
      </c>
      <c r="D5178">
        <v>7</v>
      </c>
      <c r="E5178">
        <v>13</v>
      </c>
      <c r="F5178" s="1">
        <v>41477</v>
      </c>
      <c r="G5178" t="s">
        <v>1466</v>
      </c>
      <c r="H5178" t="s">
        <v>33</v>
      </c>
      <c r="I5178" t="s">
        <v>1170</v>
      </c>
      <c r="J5178" t="s">
        <v>6488</v>
      </c>
      <c r="K5178" t="s">
        <v>36</v>
      </c>
      <c r="L5178" t="s">
        <v>37</v>
      </c>
      <c r="M5178" t="s">
        <v>38</v>
      </c>
      <c r="N5178" t="s">
        <v>56</v>
      </c>
      <c r="O5178" t="s">
        <v>185</v>
      </c>
      <c r="P5178" t="s">
        <v>2008</v>
      </c>
      <c r="Q5178">
        <v>0</v>
      </c>
      <c r="R5178">
        <v>757</v>
      </c>
      <c r="S5178">
        <v>371</v>
      </c>
      <c r="T5178">
        <v>2</v>
      </c>
      <c r="U5178" t="b">
        <v>1</v>
      </c>
    </row>
    <row r="5179" spans="1:21" x14ac:dyDescent="0.25">
      <c r="A5179" t="s">
        <v>6486</v>
      </c>
      <c r="B5179" t="s">
        <v>6484</v>
      </c>
      <c r="C5179">
        <v>22</v>
      </c>
      <c r="D5179">
        <v>7</v>
      </c>
      <c r="E5179">
        <v>13</v>
      </c>
      <c r="F5179" s="1">
        <v>41477</v>
      </c>
      <c r="G5179" t="s">
        <v>1000</v>
      </c>
      <c r="H5179" t="s">
        <v>1976</v>
      </c>
      <c r="I5179" t="s">
        <v>3788</v>
      </c>
      <c r="J5179" t="s">
        <v>3789</v>
      </c>
      <c r="K5179" t="s">
        <v>25</v>
      </c>
      <c r="L5179" t="s">
        <v>37</v>
      </c>
      <c r="M5179" t="s">
        <v>38</v>
      </c>
      <c r="N5179" t="s">
        <v>56</v>
      </c>
      <c r="O5179" t="s">
        <v>57</v>
      </c>
      <c r="P5179" t="s">
        <v>4260</v>
      </c>
      <c r="Q5179">
        <v>1</v>
      </c>
      <c r="R5179">
        <v>431</v>
      </c>
      <c r="S5179">
        <v>-103</v>
      </c>
      <c r="T5179">
        <v>5</v>
      </c>
      <c r="U5179" t="b">
        <v>1</v>
      </c>
    </row>
    <row r="5180" spans="1:21" x14ac:dyDescent="0.25">
      <c r="A5180" t="s">
        <v>6489</v>
      </c>
      <c r="B5180" t="s">
        <v>6484</v>
      </c>
      <c r="C5180">
        <v>22</v>
      </c>
      <c r="D5180">
        <v>7</v>
      </c>
      <c r="E5180">
        <v>13</v>
      </c>
      <c r="F5180" s="1">
        <v>41477</v>
      </c>
      <c r="G5180" t="s">
        <v>3864</v>
      </c>
      <c r="H5180" t="s">
        <v>33</v>
      </c>
      <c r="I5180" t="s">
        <v>313</v>
      </c>
      <c r="J5180" t="s">
        <v>520</v>
      </c>
      <c r="K5180" t="s">
        <v>36</v>
      </c>
      <c r="L5180" t="s">
        <v>37</v>
      </c>
      <c r="M5180" t="s">
        <v>38</v>
      </c>
      <c r="N5180" t="s">
        <v>28</v>
      </c>
      <c r="O5180" t="s">
        <v>54</v>
      </c>
      <c r="P5180" t="s">
        <v>2003</v>
      </c>
      <c r="Q5180">
        <v>0</v>
      </c>
      <c r="R5180">
        <v>86</v>
      </c>
      <c r="S5180">
        <v>-8</v>
      </c>
      <c r="T5180">
        <v>4</v>
      </c>
      <c r="U5180" t="b">
        <v>0</v>
      </c>
    </row>
    <row r="5181" spans="1:21" x14ac:dyDescent="0.25">
      <c r="A5181" t="s">
        <v>6489</v>
      </c>
      <c r="B5181" t="s">
        <v>6484</v>
      </c>
      <c r="C5181">
        <v>22</v>
      </c>
      <c r="D5181">
        <v>7</v>
      </c>
      <c r="E5181">
        <v>13</v>
      </c>
      <c r="F5181" s="1">
        <v>41477</v>
      </c>
      <c r="G5181" t="s">
        <v>3864</v>
      </c>
      <c r="H5181" t="s">
        <v>33</v>
      </c>
      <c r="I5181" t="s">
        <v>313</v>
      </c>
      <c r="J5181" t="s">
        <v>520</v>
      </c>
      <c r="K5181" t="s">
        <v>36</v>
      </c>
      <c r="L5181" t="s">
        <v>37</v>
      </c>
      <c r="M5181" t="s">
        <v>38</v>
      </c>
      <c r="N5181" t="s">
        <v>56</v>
      </c>
      <c r="O5181" t="s">
        <v>185</v>
      </c>
      <c r="P5181" t="s">
        <v>5212</v>
      </c>
      <c r="Q5181">
        <v>0</v>
      </c>
      <c r="R5181">
        <v>1772</v>
      </c>
      <c r="S5181">
        <v>0</v>
      </c>
      <c r="T5181">
        <v>6</v>
      </c>
      <c r="U5181" t="b">
        <v>1</v>
      </c>
    </row>
    <row r="5182" spans="1:21" x14ac:dyDescent="0.25">
      <c r="A5182" t="s">
        <v>6490</v>
      </c>
      <c r="B5182" t="s">
        <v>6491</v>
      </c>
      <c r="C5182">
        <v>22</v>
      </c>
      <c r="D5182">
        <v>7</v>
      </c>
      <c r="E5182">
        <v>14</v>
      </c>
      <c r="F5182" s="1">
        <v>41842</v>
      </c>
      <c r="G5182" t="s">
        <v>1028</v>
      </c>
      <c r="H5182" t="s">
        <v>293</v>
      </c>
      <c r="I5182" t="s">
        <v>613</v>
      </c>
      <c r="J5182" t="s">
        <v>614</v>
      </c>
      <c r="K5182" t="s">
        <v>36</v>
      </c>
      <c r="L5182" t="s">
        <v>37</v>
      </c>
      <c r="M5182" t="s">
        <v>27</v>
      </c>
      <c r="N5182" t="s">
        <v>28</v>
      </c>
      <c r="O5182" t="s">
        <v>39</v>
      </c>
      <c r="P5182" t="s">
        <v>3031</v>
      </c>
      <c r="Q5182">
        <v>1</v>
      </c>
      <c r="R5182">
        <v>60</v>
      </c>
      <c r="S5182">
        <v>-49</v>
      </c>
      <c r="T5182">
        <v>8</v>
      </c>
      <c r="U5182" t="b">
        <v>0</v>
      </c>
    </row>
    <row r="5183" spans="1:21" x14ac:dyDescent="0.25">
      <c r="A5183" t="s">
        <v>6490</v>
      </c>
      <c r="B5183" t="s">
        <v>6491</v>
      </c>
      <c r="C5183">
        <v>22</v>
      </c>
      <c r="D5183">
        <v>7</v>
      </c>
      <c r="E5183">
        <v>14</v>
      </c>
      <c r="F5183" s="1">
        <v>41842</v>
      </c>
      <c r="G5183" t="s">
        <v>1028</v>
      </c>
      <c r="H5183" t="s">
        <v>293</v>
      </c>
      <c r="I5183" t="s">
        <v>613</v>
      </c>
      <c r="J5183" t="s">
        <v>614</v>
      </c>
      <c r="K5183" t="s">
        <v>36</v>
      </c>
      <c r="L5183" t="s">
        <v>37</v>
      </c>
      <c r="M5183" t="s">
        <v>27</v>
      </c>
      <c r="N5183" t="s">
        <v>28</v>
      </c>
      <c r="O5183" t="s">
        <v>29</v>
      </c>
      <c r="P5183" t="s">
        <v>1148</v>
      </c>
      <c r="Q5183">
        <v>1</v>
      </c>
      <c r="R5183">
        <v>30</v>
      </c>
      <c r="S5183">
        <v>-25</v>
      </c>
      <c r="T5183">
        <v>2</v>
      </c>
      <c r="U5183" t="b">
        <v>1</v>
      </c>
    </row>
    <row r="5184" spans="1:21" x14ac:dyDescent="0.25">
      <c r="A5184" t="s">
        <v>6492</v>
      </c>
      <c r="B5184" t="s">
        <v>6491</v>
      </c>
      <c r="C5184">
        <v>22</v>
      </c>
      <c r="D5184">
        <v>7</v>
      </c>
      <c r="E5184">
        <v>14</v>
      </c>
      <c r="F5184" s="1">
        <v>41842</v>
      </c>
      <c r="G5184" t="s">
        <v>2284</v>
      </c>
      <c r="H5184" t="s">
        <v>67</v>
      </c>
      <c r="I5184" t="s">
        <v>68</v>
      </c>
      <c r="J5184" t="s">
        <v>1237</v>
      </c>
      <c r="K5184" t="s">
        <v>25</v>
      </c>
      <c r="L5184" t="s">
        <v>37</v>
      </c>
      <c r="M5184" t="s">
        <v>98</v>
      </c>
      <c r="N5184" t="s">
        <v>28</v>
      </c>
      <c r="O5184" t="s">
        <v>39</v>
      </c>
      <c r="P5184" t="s">
        <v>3243</v>
      </c>
      <c r="Q5184">
        <v>0</v>
      </c>
      <c r="R5184">
        <v>265</v>
      </c>
      <c r="S5184">
        <v>122</v>
      </c>
      <c r="T5184">
        <v>5</v>
      </c>
      <c r="U5184" t="b">
        <v>0</v>
      </c>
    </row>
    <row r="5185" spans="1:21" x14ac:dyDescent="0.25">
      <c r="A5185" t="s">
        <v>6492</v>
      </c>
      <c r="B5185" t="s">
        <v>6491</v>
      </c>
      <c r="C5185">
        <v>22</v>
      </c>
      <c r="D5185">
        <v>7</v>
      </c>
      <c r="E5185">
        <v>14</v>
      </c>
      <c r="F5185" s="1">
        <v>41842</v>
      </c>
      <c r="G5185" t="s">
        <v>2284</v>
      </c>
      <c r="H5185" t="s">
        <v>67</v>
      </c>
      <c r="I5185" t="s">
        <v>68</v>
      </c>
      <c r="J5185" t="s">
        <v>1237</v>
      </c>
      <c r="K5185" t="s">
        <v>25</v>
      </c>
      <c r="L5185" t="s">
        <v>37</v>
      </c>
      <c r="M5185" t="s">
        <v>98</v>
      </c>
      <c r="N5185" t="s">
        <v>28</v>
      </c>
      <c r="O5185" t="s">
        <v>39</v>
      </c>
      <c r="P5185" t="s">
        <v>1393</v>
      </c>
      <c r="Q5185">
        <v>0</v>
      </c>
      <c r="R5185">
        <v>14</v>
      </c>
      <c r="S5185">
        <v>7</v>
      </c>
      <c r="T5185">
        <v>3</v>
      </c>
      <c r="U5185" t="b">
        <v>0</v>
      </c>
    </row>
    <row r="5186" spans="1:21" x14ac:dyDescent="0.25">
      <c r="A5186" t="s">
        <v>6492</v>
      </c>
      <c r="B5186" t="s">
        <v>6491</v>
      </c>
      <c r="C5186">
        <v>22</v>
      </c>
      <c r="D5186">
        <v>7</v>
      </c>
      <c r="E5186">
        <v>14</v>
      </c>
      <c r="F5186" s="1">
        <v>41842</v>
      </c>
      <c r="G5186" t="s">
        <v>2284</v>
      </c>
      <c r="H5186" t="s">
        <v>67</v>
      </c>
      <c r="I5186" t="s">
        <v>68</v>
      </c>
      <c r="J5186" t="s">
        <v>1237</v>
      </c>
      <c r="K5186" t="s">
        <v>25</v>
      </c>
      <c r="L5186" t="s">
        <v>37</v>
      </c>
      <c r="M5186" t="s">
        <v>98</v>
      </c>
      <c r="N5186" t="s">
        <v>28</v>
      </c>
      <c r="O5186" t="s">
        <v>54</v>
      </c>
      <c r="P5186" t="s">
        <v>690</v>
      </c>
      <c r="Q5186">
        <v>0</v>
      </c>
      <c r="R5186">
        <v>207</v>
      </c>
      <c r="S5186">
        <v>35</v>
      </c>
      <c r="T5186">
        <v>1</v>
      </c>
      <c r="U5186" t="b">
        <v>0</v>
      </c>
    </row>
    <row r="5187" spans="1:21" x14ac:dyDescent="0.25">
      <c r="A5187" t="s">
        <v>6493</v>
      </c>
      <c r="B5187" t="s">
        <v>6491</v>
      </c>
      <c r="C5187">
        <v>22</v>
      </c>
      <c r="D5187">
        <v>7</v>
      </c>
      <c r="E5187">
        <v>14</v>
      </c>
      <c r="F5187" s="1">
        <v>41842</v>
      </c>
      <c r="G5187" t="s">
        <v>2596</v>
      </c>
      <c r="H5187" t="s">
        <v>598</v>
      </c>
      <c r="I5187" t="s">
        <v>640</v>
      </c>
      <c r="J5187" t="s">
        <v>640</v>
      </c>
      <c r="K5187" t="s">
        <v>36</v>
      </c>
      <c r="L5187" t="s">
        <v>37</v>
      </c>
      <c r="M5187" t="s">
        <v>27</v>
      </c>
      <c r="N5187" t="s">
        <v>56</v>
      </c>
      <c r="O5187" t="s">
        <v>57</v>
      </c>
      <c r="P5187" t="s">
        <v>1354</v>
      </c>
      <c r="Q5187">
        <v>0</v>
      </c>
      <c r="R5187">
        <v>1101</v>
      </c>
      <c r="S5187">
        <v>319</v>
      </c>
      <c r="T5187">
        <v>9</v>
      </c>
      <c r="U5187" t="b">
        <v>1</v>
      </c>
    </row>
    <row r="5188" spans="1:21" x14ac:dyDescent="0.25">
      <c r="A5188" t="s">
        <v>6494</v>
      </c>
      <c r="B5188" t="s">
        <v>6495</v>
      </c>
      <c r="C5188">
        <v>23</v>
      </c>
      <c r="D5188">
        <v>7</v>
      </c>
      <c r="E5188">
        <v>12</v>
      </c>
      <c r="F5188" s="1">
        <v>41113</v>
      </c>
      <c r="G5188" t="s">
        <v>6131</v>
      </c>
      <c r="H5188" t="s">
        <v>120</v>
      </c>
      <c r="I5188" t="s">
        <v>778</v>
      </c>
      <c r="J5188" t="s">
        <v>778</v>
      </c>
      <c r="K5188" t="s">
        <v>47</v>
      </c>
      <c r="L5188" t="s">
        <v>37</v>
      </c>
      <c r="M5188" t="s">
        <v>38</v>
      </c>
      <c r="N5188" t="s">
        <v>28</v>
      </c>
      <c r="O5188" t="s">
        <v>90</v>
      </c>
      <c r="P5188" t="s">
        <v>2712</v>
      </c>
      <c r="Q5188">
        <v>0</v>
      </c>
      <c r="R5188">
        <v>1142</v>
      </c>
      <c r="S5188">
        <v>411</v>
      </c>
      <c r="T5188">
        <v>2</v>
      </c>
      <c r="U5188" t="b">
        <v>0</v>
      </c>
    </row>
    <row r="5189" spans="1:21" x14ac:dyDescent="0.25">
      <c r="A5189" t="s">
        <v>6494</v>
      </c>
      <c r="B5189" t="s">
        <v>6495</v>
      </c>
      <c r="C5189">
        <v>23</v>
      </c>
      <c r="D5189">
        <v>7</v>
      </c>
      <c r="E5189">
        <v>12</v>
      </c>
      <c r="F5189" s="1">
        <v>41113</v>
      </c>
      <c r="G5189" t="s">
        <v>6131</v>
      </c>
      <c r="H5189" t="s">
        <v>120</v>
      </c>
      <c r="I5189" t="s">
        <v>778</v>
      </c>
      <c r="J5189" t="s">
        <v>778</v>
      </c>
      <c r="K5189" t="s">
        <v>47</v>
      </c>
      <c r="L5189" t="s">
        <v>37</v>
      </c>
      <c r="M5189" t="s">
        <v>38</v>
      </c>
      <c r="N5189" t="s">
        <v>28</v>
      </c>
      <c r="O5189" t="s">
        <v>111</v>
      </c>
      <c r="P5189" t="s">
        <v>3591</v>
      </c>
      <c r="Q5189">
        <v>0</v>
      </c>
      <c r="R5189">
        <v>113</v>
      </c>
      <c r="S5189">
        <v>30</v>
      </c>
      <c r="T5189">
        <v>3</v>
      </c>
      <c r="U5189" t="b">
        <v>0</v>
      </c>
    </row>
    <row r="5190" spans="1:21" x14ac:dyDescent="0.25">
      <c r="A5190" t="s">
        <v>6494</v>
      </c>
      <c r="B5190" t="s">
        <v>6495</v>
      </c>
      <c r="C5190">
        <v>23</v>
      </c>
      <c r="D5190">
        <v>7</v>
      </c>
      <c r="E5190">
        <v>12</v>
      </c>
      <c r="F5190" s="1">
        <v>41113</v>
      </c>
      <c r="G5190" t="s">
        <v>6131</v>
      </c>
      <c r="H5190" t="s">
        <v>120</v>
      </c>
      <c r="I5190" t="s">
        <v>778</v>
      </c>
      <c r="J5190" t="s">
        <v>778</v>
      </c>
      <c r="K5190" t="s">
        <v>47</v>
      </c>
      <c r="L5190" t="s">
        <v>37</v>
      </c>
      <c r="M5190" t="s">
        <v>38</v>
      </c>
      <c r="N5190" t="s">
        <v>56</v>
      </c>
      <c r="O5190" t="s">
        <v>81</v>
      </c>
      <c r="P5190" t="s">
        <v>218</v>
      </c>
      <c r="Q5190">
        <v>0</v>
      </c>
      <c r="R5190">
        <v>1283</v>
      </c>
      <c r="S5190">
        <v>603</v>
      </c>
      <c r="T5190">
        <v>5</v>
      </c>
      <c r="U5190" t="b">
        <v>1</v>
      </c>
    </row>
    <row r="5191" spans="1:21" x14ac:dyDescent="0.25">
      <c r="A5191" t="s">
        <v>6496</v>
      </c>
      <c r="B5191" t="s">
        <v>6495</v>
      </c>
      <c r="C5191">
        <v>23</v>
      </c>
      <c r="D5191">
        <v>7</v>
      </c>
      <c r="E5191">
        <v>12</v>
      </c>
      <c r="F5191" s="1">
        <v>41113</v>
      </c>
      <c r="G5191" t="s">
        <v>4352</v>
      </c>
      <c r="H5191" t="s">
        <v>33</v>
      </c>
      <c r="I5191" t="s">
        <v>80</v>
      </c>
      <c r="J5191" t="s">
        <v>80</v>
      </c>
      <c r="K5191" t="s">
        <v>36</v>
      </c>
      <c r="L5191" t="s">
        <v>37</v>
      </c>
      <c r="M5191" t="s">
        <v>38</v>
      </c>
      <c r="N5191" t="s">
        <v>56</v>
      </c>
      <c r="O5191" t="s">
        <v>104</v>
      </c>
      <c r="P5191" t="s">
        <v>623</v>
      </c>
      <c r="Q5191">
        <v>0</v>
      </c>
      <c r="R5191">
        <v>2944</v>
      </c>
      <c r="S5191">
        <v>1112</v>
      </c>
      <c r="T5191">
        <v>5</v>
      </c>
      <c r="U5191" t="b">
        <v>1</v>
      </c>
    </row>
    <row r="5192" spans="1:21" x14ac:dyDescent="0.25">
      <c r="A5192" t="s">
        <v>6497</v>
      </c>
      <c r="B5192" t="s">
        <v>6495</v>
      </c>
      <c r="C5192">
        <v>23</v>
      </c>
      <c r="D5192">
        <v>7</v>
      </c>
      <c r="E5192">
        <v>12</v>
      </c>
      <c r="F5192" s="1">
        <v>41113</v>
      </c>
      <c r="G5192" t="s">
        <v>225</v>
      </c>
      <c r="H5192" t="s">
        <v>44</v>
      </c>
      <c r="I5192" t="s">
        <v>738</v>
      </c>
      <c r="J5192" t="s">
        <v>6498</v>
      </c>
      <c r="K5192" t="s">
        <v>47</v>
      </c>
      <c r="L5192" t="s">
        <v>37</v>
      </c>
      <c r="M5192" t="s">
        <v>38</v>
      </c>
      <c r="N5192" t="s">
        <v>28</v>
      </c>
      <c r="O5192" t="s">
        <v>48</v>
      </c>
      <c r="P5192" t="s">
        <v>483</v>
      </c>
      <c r="Q5192">
        <v>0</v>
      </c>
      <c r="R5192">
        <v>93</v>
      </c>
      <c r="S5192">
        <v>14</v>
      </c>
      <c r="T5192">
        <v>2</v>
      </c>
      <c r="U5192" t="b">
        <v>1</v>
      </c>
    </row>
    <row r="5193" spans="1:21" x14ac:dyDescent="0.25">
      <c r="A5193" t="s">
        <v>6497</v>
      </c>
      <c r="B5193" t="s">
        <v>6495</v>
      </c>
      <c r="C5193">
        <v>23</v>
      </c>
      <c r="D5193">
        <v>7</v>
      </c>
      <c r="E5193">
        <v>12</v>
      </c>
      <c r="F5193" s="1">
        <v>41113</v>
      </c>
      <c r="G5193" t="s">
        <v>225</v>
      </c>
      <c r="H5193" t="s">
        <v>44</v>
      </c>
      <c r="I5193" t="s">
        <v>738</v>
      </c>
      <c r="J5193" t="s">
        <v>6498</v>
      </c>
      <c r="K5193" t="s">
        <v>47</v>
      </c>
      <c r="L5193" t="s">
        <v>37</v>
      </c>
      <c r="M5193" t="s">
        <v>38</v>
      </c>
      <c r="N5193" t="s">
        <v>28</v>
      </c>
      <c r="O5193" t="s">
        <v>54</v>
      </c>
      <c r="P5193" t="s">
        <v>363</v>
      </c>
      <c r="Q5193">
        <v>0</v>
      </c>
      <c r="R5193">
        <v>412</v>
      </c>
      <c r="S5193">
        <v>-275</v>
      </c>
      <c r="T5193">
        <v>5</v>
      </c>
      <c r="U5193" t="b">
        <v>0</v>
      </c>
    </row>
    <row r="5194" spans="1:21" x14ac:dyDescent="0.25">
      <c r="A5194" t="s">
        <v>6497</v>
      </c>
      <c r="B5194" t="s">
        <v>6495</v>
      </c>
      <c r="C5194">
        <v>23</v>
      </c>
      <c r="D5194">
        <v>7</v>
      </c>
      <c r="E5194">
        <v>12</v>
      </c>
      <c r="F5194" s="1">
        <v>41113</v>
      </c>
      <c r="G5194" t="s">
        <v>225</v>
      </c>
      <c r="H5194" t="s">
        <v>44</v>
      </c>
      <c r="I5194" t="s">
        <v>738</v>
      </c>
      <c r="J5194" t="s">
        <v>6498</v>
      </c>
      <c r="K5194" t="s">
        <v>47</v>
      </c>
      <c r="L5194" t="s">
        <v>37</v>
      </c>
      <c r="M5194" t="s">
        <v>38</v>
      </c>
      <c r="N5194" t="s">
        <v>28</v>
      </c>
      <c r="O5194" t="s">
        <v>54</v>
      </c>
      <c r="P5194" t="s">
        <v>2131</v>
      </c>
      <c r="Q5194">
        <v>0</v>
      </c>
      <c r="R5194">
        <v>98</v>
      </c>
      <c r="S5194">
        <v>-57</v>
      </c>
      <c r="T5194">
        <v>3</v>
      </c>
      <c r="U5194" t="b">
        <v>0</v>
      </c>
    </row>
    <row r="5195" spans="1:21" x14ac:dyDescent="0.25">
      <c r="A5195" t="s">
        <v>6499</v>
      </c>
      <c r="B5195" t="s">
        <v>6500</v>
      </c>
      <c r="C5195">
        <v>23</v>
      </c>
      <c r="D5195">
        <v>7</v>
      </c>
      <c r="E5195">
        <v>13</v>
      </c>
      <c r="F5195" s="1">
        <v>41478</v>
      </c>
      <c r="G5195" t="s">
        <v>3044</v>
      </c>
      <c r="H5195" t="s">
        <v>61</v>
      </c>
      <c r="I5195" t="s">
        <v>308</v>
      </c>
      <c r="J5195" t="s">
        <v>892</v>
      </c>
      <c r="K5195" t="s">
        <v>36</v>
      </c>
      <c r="L5195" t="s">
        <v>37</v>
      </c>
      <c r="M5195" t="s">
        <v>98</v>
      </c>
      <c r="N5195" t="s">
        <v>28</v>
      </c>
      <c r="O5195" t="s">
        <v>54</v>
      </c>
      <c r="P5195" t="s">
        <v>3159</v>
      </c>
      <c r="Q5195">
        <v>0</v>
      </c>
      <c r="R5195">
        <v>84</v>
      </c>
      <c r="S5195">
        <v>10</v>
      </c>
      <c r="T5195">
        <v>4</v>
      </c>
      <c r="U5195" t="b">
        <v>1</v>
      </c>
    </row>
    <row r="5196" spans="1:21" x14ac:dyDescent="0.25">
      <c r="A5196" t="s">
        <v>6501</v>
      </c>
      <c r="B5196" t="s">
        <v>6500</v>
      </c>
      <c r="C5196">
        <v>23</v>
      </c>
      <c r="D5196">
        <v>7</v>
      </c>
      <c r="E5196">
        <v>13</v>
      </c>
      <c r="F5196" s="1">
        <v>41478</v>
      </c>
      <c r="G5196" t="s">
        <v>1205</v>
      </c>
      <c r="H5196" t="s">
        <v>44</v>
      </c>
      <c r="I5196" t="s">
        <v>85</v>
      </c>
      <c r="J5196" t="s">
        <v>86</v>
      </c>
      <c r="K5196" t="s">
        <v>47</v>
      </c>
      <c r="L5196" t="s">
        <v>37</v>
      </c>
      <c r="M5196" t="s">
        <v>27</v>
      </c>
      <c r="N5196" t="s">
        <v>56</v>
      </c>
      <c r="O5196" t="s">
        <v>104</v>
      </c>
      <c r="P5196" t="s">
        <v>2228</v>
      </c>
      <c r="Q5196">
        <v>0</v>
      </c>
      <c r="R5196">
        <v>251</v>
      </c>
      <c r="S5196">
        <v>-63</v>
      </c>
      <c r="T5196">
        <v>3</v>
      </c>
      <c r="U5196" t="b">
        <v>1</v>
      </c>
    </row>
    <row r="5197" spans="1:21" x14ac:dyDescent="0.25">
      <c r="A5197" t="s">
        <v>6502</v>
      </c>
      <c r="B5197" t="s">
        <v>6500</v>
      </c>
      <c r="C5197">
        <v>23</v>
      </c>
      <c r="D5197">
        <v>7</v>
      </c>
      <c r="E5197">
        <v>13</v>
      </c>
      <c r="F5197" s="1">
        <v>41478</v>
      </c>
      <c r="G5197" t="s">
        <v>1269</v>
      </c>
      <c r="H5197" t="s">
        <v>215</v>
      </c>
      <c r="I5197" t="s">
        <v>3117</v>
      </c>
      <c r="J5197" t="s">
        <v>3118</v>
      </c>
      <c r="K5197" t="s">
        <v>36</v>
      </c>
      <c r="L5197" t="s">
        <v>26</v>
      </c>
      <c r="M5197" t="s">
        <v>38</v>
      </c>
      <c r="N5197" t="s">
        <v>28</v>
      </c>
      <c r="O5197" t="s">
        <v>48</v>
      </c>
      <c r="P5197" t="s">
        <v>1785</v>
      </c>
      <c r="Q5197">
        <v>0</v>
      </c>
      <c r="R5197">
        <v>280</v>
      </c>
      <c r="S5197">
        <v>132</v>
      </c>
      <c r="T5197">
        <v>6</v>
      </c>
      <c r="U5197" t="b">
        <v>1</v>
      </c>
    </row>
    <row r="5198" spans="1:21" x14ac:dyDescent="0.25">
      <c r="A5198" t="s">
        <v>6502</v>
      </c>
      <c r="B5198" t="s">
        <v>6500</v>
      </c>
      <c r="C5198">
        <v>23</v>
      </c>
      <c r="D5198">
        <v>7</v>
      </c>
      <c r="E5198">
        <v>13</v>
      </c>
      <c r="F5198" s="1">
        <v>41478</v>
      </c>
      <c r="G5198" t="s">
        <v>1269</v>
      </c>
      <c r="H5198" t="s">
        <v>215</v>
      </c>
      <c r="I5198" t="s">
        <v>3117</v>
      </c>
      <c r="J5198" t="s">
        <v>3118</v>
      </c>
      <c r="K5198" t="s">
        <v>36</v>
      </c>
      <c r="L5198" t="s">
        <v>26</v>
      </c>
      <c r="M5198" t="s">
        <v>38</v>
      </c>
      <c r="N5198" t="s">
        <v>28</v>
      </c>
      <c r="O5198" t="s">
        <v>48</v>
      </c>
      <c r="P5198" t="s">
        <v>3817</v>
      </c>
      <c r="Q5198">
        <v>0</v>
      </c>
      <c r="R5198">
        <v>89</v>
      </c>
      <c r="S5198">
        <v>17</v>
      </c>
      <c r="T5198">
        <v>2</v>
      </c>
      <c r="U5198" t="b">
        <v>1</v>
      </c>
    </row>
    <row r="5199" spans="1:21" x14ac:dyDescent="0.25">
      <c r="A5199" t="s">
        <v>6502</v>
      </c>
      <c r="B5199" t="s">
        <v>6500</v>
      </c>
      <c r="C5199">
        <v>23</v>
      </c>
      <c r="D5199">
        <v>7</v>
      </c>
      <c r="E5199">
        <v>13</v>
      </c>
      <c r="F5199" s="1">
        <v>41478</v>
      </c>
      <c r="G5199" t="s">
        <v>1269</v>
      </c>
      <c r="H5199" t="s">
        <v>215</v>
      </c>
      <c r="I5199" t="s">
        <v>3117</v>
      </c>
      <c r="J5199" t="s">
        <v>3118</v>
      </c>
      <c r="K5199" t="s">
        <v>36</v>
      </c>
      <c r="L5199" t="s">
        <v>26</v>
      </c>
      <c r="M5199" t="s">
        <v>38</v>
      </c>
      <c r="N5199" t="s">
        <v>28</v>
      </c>
      <c r="O5199" t="s">
        <v>39</v>
      </c>
      <c r="P5199" t="s">
        <v>3443</v>
      </c>
      <c r="Q5199">
        <v>0</v>
      </c>
      <c r="R5199">
        <v>147</v>
      </c>
      <c r="S5199">
        <v>51</v>
      </c>
      <c r="T5199">
        <v>5</v>
      </c>
      <c r="U5199" t="b">
        <v>1</v>
      </c>
    </row>
    <row r="5200" spans="1:21" x14ac:dyDescent="0.25">
      <c r="A5200" t="s">
        <v>6502</v>
      </c>
      <c r="B5200" t="s">
        <v>6500</v>
      </c>
      <c r="C5200">
        <v>23</v>
      </c>
      <c r="D5200">
        <v>7</v>
      </c>
      <c r="E5200">
        <v>13</v>
      </c>
      <c r="F5200" s="1">
        <v>41478</v>
      </c>
      <c r="G5200" t="s">
        <v>1269</v>
      </c>
      <c r="H5200" t="s">
        <v>215</v>
      </c>
      <c r="I5200" t="s">
        <v>3117</v>
      </c>
      <c r="J5200" t="s">
        <v>3118</v>
      </c>
      <c r="K5200" t="s">
        <v>36</v>
      </c>
      <c r="L5200" t="s">
        <v>26</v>
      </c>
      <c r="M5200" t="s">
        <v>38</v>
      </c>
      <c r="N5200" t="s">
        <v>28</v>
      </c>
      <c r="O5200" t="s">
        <v>54</v>
      </c>
      <c r="P5200" t="s">
        <v>181</v>
      </c>
      <c r="Q5200">
        <v>0</v>
      </c>
      <c r="R5200">
        <v>642</v>
      </c>
      <c r="S5200">
        <v>276</v>
      </c>
      <c r="T5200">
        <v>5</v>
      </c>
      <c r="U5200" t="b">
        <v>1</v>
      </c>
    </row>
    <row r="5201" spans="1:21" x14ac:dyDescent="0.25">
      <c r="A5201" t="s">
        <v>6503</v>
      </c>
      <c r="B5201" t="s">
        <v>6504</v>
      </c>
      <c r="C5201">
        <v>24</v>
      </c>
      <c r="D5201">
        <v>7</v>
      </c>
      <c r="E5201">
        <v>11</v>
      </c>
      <c r="F5201" s="1">
        <v>40748</v>
      </c>
      <c r="G5201" t="s">
        <v>6505</v>
      </c>
      <c r="H5201" t="s">
        <v>976</v>
      </c>
      <c r="I5201" t="s">
        <v>984</v>
      </c>
      <c r="J5201" t="s">
        <v>6506</v>
      </c>
      <c r="K5201" t="s">
        <v>47</v>
      </c>
      <c r="L5201" t="s">
        <v>37</v>
      </c>
      <c r="M5201" t="s">
        <v>98</v>
      </c>
      <c r="N5201" t="s">
        <v>28</v>
      </c>
      <c r="O5201" t="s">
        <v>39</v>
      </c>
      <c r="P5201" t="s">
        <v>1711</v>
      </c>
      <c r="Q5201">
        <v>1</v>
      </c>
      <c r="R5201">
        <v>40</v>
      </c>
      <c r="S5201">
        <v>-33</v>
      </c>
      <c r="T5201">
        <v>5</v>
      </c>
      <c r="U5201" t="b">
        <v>1</v>
      </c>
    </row>
    <row r="5202" spans="1:21" x14ac:dyDescent="0.25">
      <c r="A5202" t="s">
        <v>6503</v>
      </c>
      <c r="B5202" t="s">
        <v>6504</v>
      </c>
      <c r="C5202">
        <v>24</v>
      </c>
      <c r="D5202">
        <v>7</v>
      </c>
      <c r="E5202">
        <v>11</v>
      </c>
      <c r="F5202" s="1">
        <v>40748</v>
      </c>
      <c r="G5202" t="s">
        <v>6505</v>
      </c>
      <c r="H5202" t="s">
        <v>976</v>
      </c>
      <c r="I5202" t="s">
        <v>984</v>
      </c>
      <c r="J5202" t="s">
        <v>6506</v>
      </c>
      <c r="K5202" t="s">
        <v>47</v>
      </c>
      <c r="L5202" t="s">
        <v>37</v>
      </c>
      <c r="M5202" t="s">
        <v>98</v>
      </c>
      <c r="N5202" t="s">
        <v>28</v>
      </c>
      <c r="O5202" t="s">
        <v>111</v>
      </c>
      <c r="P5202" t="s">
        <v>6507</v>
      </c>
      <c r="Q5202">
        <v>1</v>
      </c>
      <c r="R5202">
        <v>23</v>
      </c>
      <c r="S5202">
        <v>-5</v>
      </c>
      <c r="T5202">
        <v>1</v>
      </c>
      <c r="U5202" t="b">
        <v>1</v>
      </c>
    </row>
    <row r="5203" spans="1:21" x14ac:dyDescent="0.25">
      <c r="A5203" t="s">
        <v>6508</v>
      </c>
      <c r="B5203" t="s">
        <v>6509</v>
      </c>
      <c r="C5203">
        <v>24</v>
      </c>
      <c r="D5203">
        <v>7</v>
      </c>
      <c r="E5203">
        <v>12</v>
      </c>
      <c r="F5203" s="1">
        <v>41114</v>
      </c>
      <c r="G5203" t="s">
        <v>4284</v>
      </c>
      <c r="H5203" t="s">
        <v>67</v>
      </c>
      <c r="I5203" t="s">
        <v>68</v>
      </c>
      <c r="J5203" t="s">
        <v>255</v>
      </c>
      <c r="K5203" t="s">
        <v>25</v>
      </c>
      <c r="L5203" t="s">
        <v>37</v>
      </c>
      <c r="M5203" t="s">
        <v>27</v>
      </c>
      <c r="N5203" t="s">
        <v>28</v>
      </c>
      <c r="O5203" t="s">
        <v>48</v>
      </c>
      <c r="P5203" t="s">
        <v>64</v>
      </c>
      <c r="Q5203">
        <v>0</v>
      </c>
      <c r="R5203">
        <v>96</v>
      </c>
      <c r="S5203">
        <v>19</v>
      </c>
      <c r="T5203">
        <v>4</v>
      </c>
      <c r="U5203" t="b">
        <v>0</v>
      </c>
    </row>
    <row r="5204" spans="1:21" x14ac:dyDescent="0.25">
      <c r="A5204" t="s">
        <v>6508</v>
      </c>
      <c r="B5204" t="s">
        <v>6509</v>
      </c>
      <c r="C5204">
        <v>24</v>
      </c>
      <c r="D5204">
        <v>7</v>
      </c>
      <c r="E5204">
        <v>12</v>
      </c>
      <c r="F5204" s="1">
        <v>41114</v>
      </c>
      <c r="G5204" t="s">
        <v>4284</v>
      </c>
      <c r="H5204" t="s">
        <v>67</v>
      </c>
      <c r="I5204" t="s">
        <v>68</v>
      </c>
      <c r="J5204" t="s">
        <v>255</v>
      </c>
      <c r="K5204" t="s">
        <v>25</v>
      </c>
      <c r="L5204" t="s">
        <v>37</v>
      </c>
      <c r="M5204" t="s">
        <v>27</v>
      </c>
      <c r="N5204" t="s">
        <v>28</v>
      </c>
      <c r="O5204" t="s">
        <v>54</v>
      </c>
      <c r="P5204" t="s">
        <v>3006</v>
      </c>
      <c r="Q5204">
        <v>0</v>
      </c>
      <c r="R5204">
        <v>1071</v>
      </c>
      <c r="S5204">
        <v>83</v>
      </c>
      <c r="T5204">
        <v>6</v>
      </c>
      <c r="U5204" t="b">
        <v>1</v>
      </c>
    </row>
    <row r="5205" spans="1:21" x14ac:dyDescent="0.25">
      <c r="A5205" t="s">
        <v>6510</v>
      </c>
      <c r="B5205" t="s">
        <v>6509</v>
      </c>
      <c r="C5205">
        <v>24</v>
      </c>
      <c r="D5205">
        <v>7</v>
      </c>
      <c r="E5205">
        <v>12</v>
      </c>
      <c r="F5205" s="1">
        <v>41114</v>
      </c>
      <c r="G5205" t="s">
        <v>1495</v>
      </c>
      <c r="H5205" t="s">
        <v>61</v>
      </c>
      <c r="I5205" t="s">
        <v>450</v>
      </c>
      <c r="J5205" t="s">
        <v>489</v>
      </c>
      <c r="K5205" t="s">
        <v>36</v>
      </c>
      <c r="L5205" t="s">
        <v>70</v>
      </c>
      <c r="M5205" t="s">
        <v>38</v>
      </c>
      <c r="N5205" t="s">
        <v>28</v>
      </c>
      <c r="O5205" t="s">
        <v>29</v>
      </c>
      <c r="P5205" t="s">
        <v>836</v>
      </c>
      <c r="Q5205">
        <v>0</v>
      </c>
      <c r="R5205">
        <v>50</v>
      </c>
      <c r="S5205">
        <v>23</v>
      </c>
      <c r="T5205">
        <v>3</v>
      </c>
      <c r="U5205" t="b">
        <v>0</v>
      </c>
    </row>
    <row r="5206" spans="1:21" x14ac:dyDescent="0.25">
      <c r="A5206" t="s">
        <v>6510</v>
      </c>
      <c r="B5206" t="s">
        <v>6509</v>
      </c>
      <c r="C5206">
        <v>24</v>
      </c>
      <c r="D5206">
        <v>7</v>
      </c>
      <c r="E5206">
        <v>12</v>
      </c>
      <c r="F5206" s="1">
        <v>41114</v>
      </c>
      <c r="G5206" t="s">
        <v>1495</v>
      </c>
      <c r="H5206" t="s">
        <v>61</v>
      </c>
      <c r="I5206" t="s">
        <v>450</v>
      </c>
      <c r="J5206" t="s">
        <v>489</v>
      </c>
      <c r="K5206" t="s">
        <v>36</v>
      </c>
      <c r="L5206" t="s">
        <v>70</v>
      </c>
      <c r="M5206" t="s">
        <v>38</v>
      </c>
      <c r="N5206" t="s">
        <v>28</v>
      </c>
      <c r="O5206" t="s">
        <v>29</v>
      </c>
      <c r="P5206" t="s">
        <v>1052</v>
      </c>
      <c r="Q5206">
        <v>0</v>
      </c>
      <c r="R5206">
        <v>33</v>
      </c>
      <c r="S5206">
        <v>6</v>
      </c>
      <c r="T5206">
        <v>2</v>
      </c>
      <c r="U5206" t="b">
        <v>0</v>
      </c>
    </row>
    <row r="5207" spans="1:21" x14ac:dyDescent="0.25">
      <c r="A5207" t="s">
        <v>6510</v>
      </c>
      <c r="B5207" t="s">
        <v>6509</v>
      </c>
      <c r="C5207">
        <v>24</v>
      </c>
      <c r="D5207">
        <v>7</v>
      </c>
      <c r="E5207">
        <v>12</v>
      </c>
      <c r="F5207" s="1">
        <v>41114</v>
      </c>
      <c r="G5207" t="s">
        <v>1495</v>
      </c>
      <c r="H5207" t="s">
        <v>61</v>
      </c>
      <c r="I5207" t="s">
        <v>450</v>
      </c>
      <c r="J5207" t="s">
        <v>489</v>
      </c>
      <c r="K5207" t="s">
        <v>36</v>
      </c>
      <c r="L5207" t="s">
        <v>70</v>
      </c>
      <c r="M5207" t="s">
        <v>38</v>
      </c>
      <c r="N5207" t="s">
        <v>28</v>
      </c>
      <c r="O5207" t="s">
        <v>54</v>
      </c>
      <c r="P5207" t="s">
        <v>92</v>
      </c>
      <c r="Q5207">
        <v>0</v>
      </c>
      <c r="R5207">
        <v>48</v>
      </c>
      <c r="S5207">
        <v>21</v>
      </c>
      <c r="T5207">
        <v>2</v>
      </c>
      <c r="U5207" t="b">
        <v>0</v>
      </c>
    </row>
    <row r="5208" spans="1:21" x14ac:dyDescent="0.25">
      <c r="A5208" t="s">
        <v>6510</v>
      </c>
      <c r="B5208" t="s">
        <v>6509</v>
      </c>
      <c r="C5208">
        <v>24</v>
      </c>
      <c r="D5208">
        <v>7</v>
      </c>
      <c r="E5208">
        <v>12</v>
      </c>
      <c r="F5208" s="1">
        <v>41114</v>
      </c>
      <c r="G5208" t="s">
        <v>1495</v>
      </c>
      <c r="H5208" t="s">
        <v>61</v>
      </c>
      <c r="I5208" t="s">
        <v>450</v>
      </c>
      <c r="J5208" t="s">
        <v>489</v>
      </c>
      <c r="K5208" t="s">
        <v>36</v>
      </c>
      <c r="L5208" t="s">
        <v>70</v>
      </c>
      <c r="M5208" t="s">
        <v>38</v>
      </c>
      <c r="N5208" t="s">
        <v>28</v>
      </c>
      <c r="O5208" t="s">
        <v>54</v>
      </c>
      <c r="P5208" t="s">
        <v>2395</v>
      </c>
      <c r="Q5208">
        <v>0</v>
      </c>
      <c r="R5208">
        <v>167</v>
      </c>
      <c r="S5208">
        <v>37</v>
      </c>
      <c r="T5208">
        <v>3</v>
      </c>
      <c r="U5208" t="b">
        <v>0</v>
      </c>
    </row>
    <row r="5209" spans="1:21" x14ac:dyDescent="0.25">
      <c r="A5209" t="s">
        <v>6510</v>
      </c>
      <c r="B5209" t="s">
        <v>6509</v>
      </c>
      <c r="C5209">
        <v>24</v>
      </c>
      <c r="D5209">
        <v>7</v>
      </c>
      <c r="E5209">
        <v>12</v>
      </c>
      <c r="F5209" s="1">
        <v>41114</v>
      </c>
      <c r="G5209" t="s">
        <v>1495</v>
      </c>
      <c r="H5209" t="s">
        <v>61</v>
      </c>
      <c r="I5209" t="s">
        <v>450</v>
      </c>
      <c r="J5209" t="s">
        <v>489</v>
      </c>
      <c r="K5209" t="s">
        <v>36</v>
      </c>
      <c r="L5209" t="s">
        <v>70</v>
      </c>
      <c r="M5209" t="s">
        <v>38</v>
      </c>
      <c r="N5209" t="s">
        <v>28</v>
      </c>
      <c r="O5209" t="s">
        <v>54</v>
      </c>
      <c r="P5209" t="s">
        <v>2529</v>
      </c>
      <c r="Q5209">
        <v>0</v>
      </c>
      <c r="R5209">
        <v>130</v>
      </c>
      <c r="S5209">
        <v>52</v>
      </c>
      <c r="T5209">
        <v>3</v>
      </c>
      <c r="U5209" t="b">
        <v>0</v>
      </c>
    </row>
    <row r="5210" spans="1:21" x14ac:dyDescent="0.25">
      <c r="A5210" t="s">
        <v>6511</v>
      </c>
      <c r="B5210" t="s">
        <v>6512</v>
      </c>
      <c r="C5210">
        <v>24</v>
      </c>
      <c r="D5210">
        <v>7</v>
      </c>
      <c r="E5210">
        <v>13</v>
      </c>
      <c r="F5210" s="1">
        <v>41479</v>
      </c>
      <c r="G5210" t="s">
        <v>2839</v>
      </c>
      <c r="H5210" t="s">
        <v>61</v>
      </c>
      <c r="I5210" t="s">
        <v>108</v>
      </c>
      <c r="J5210" t="s">
        <v>226</v>
      </c>
      <c r="K5210" t="s">
        <v>36</v>
      </c>
      <c r="L5210" t="s">
        <v>70</v>
      </c>
      <c r="M5210" t="s">
        <v>38</v>
      </c>
      <c r="N5210" t="s">
        <v>71</v>
      </c>
      <c r="O5210" t="s">
        <v>74</v>
      </c>
      <c r="P5210" t="s">
        <v>696</v>
      </c>
      <c r="Q5210">
        <v>0</v>
      </c>
      <c r="R5210">
        <v>320</v>
      </c>
      <c r="S5210">
        <v>82</v>
      </c>
      <c r="T5210">
        <v>2</v>
      </c>
      <c r="U5210" t="b">
        <v>0</v>
      </c>
    </row>
    <row r="5211" spans="1:21" x14ac:dyDescent="0.25">
      <c r="A5211" t="s">
        <v>6513</v>
      </c>
      <c r="B5211" t="s">
        <v>6512</v>
      </c>
      <c r="C5211">
        <v>24</v>
      </c>
      <c r="D5211">
        <v>7</v>
      </c>
      <c r="E5211">
        <v>13</v>
      </c>
      <c r="F5211" s="1">
        <v>41479</v>
      </c>
      <c r="G5211" t="s">
        <v>2186</v>
      </c>
      <c r="H5211" t="s">
        <v>598</v>
      </c>
      <c r="I5211" t="s">
        <v>1658</v>
      </c>
      <c r="J5211" t="s">
        <v>1659</v>
      </c>
      <c r="K5211" t="s">
        <v>36</v>
      </c>
      <c r="L5211" t="s">
        <v>37</v>
      </c>
      <c r="M5211" t="s">
        <v>38</v>
      </c>
      <c r="N5211" t="s">
        <v>28</v>
      </c>
      <c r="O5211" t="s">
        <v>48</v>
      </c>
      <c r="P5211" t="s">
        <v>3792</v>
      </c>
      <c r="Q5211">
        <v>0</v>
      </c>
      <c r="R5211">
        <v>318</v>
      </c>
      <c r="S5211">
        <v>9</v>
      </c>
      <c r="T5211">
        <v>7</v>
      </c>
      <c r="U5211" t="b">
        <v>0</v>
      </c>
    </row>
    <row r="5212" spans="1:21" x14ac:dyDescent="0.25">
      <c r="A5212" t="s">
        <v>6511</v>
      </c>
      <c r="B5212" t="s">
        <v>6512</v>
      </c>
      <c r="C5212">
        <v>24</v>
      </c>
      <c r="D5212">
        <v>7</v>
      </c>
      <c r="E5212">
        <v>13</v>
      </c>
      <c r="F5212" s="1">
        <v>41479</v>
      </c>
      <c r="G5212" t="s">
        <v>2839</v>
      </c>
      <c r="H5212" t="s">
        <v>61</v>
      </c>
      <c r="I5212" t="s">
        <v>108</v>
      </c>
      <c r="J5212" t="s">
        <v>226</v>
      </c>
      <c r="K5212" t="s">
        <v>36</v>
      </c>
      <c r="L5212" t="s">
        <v>70</v>
      </c>
      <c r="M5212" t="s">
        <v>38</v>
      </c>
      <c r="N5212" t="s">
        <v>28</v>
      </c>
      <c r="O5212" t="s">
        <v>39</v>
      </c>
      <c r="P5212" t="s">
        <v>316</v>
      </c>
      <c r="Q5212">
        <v>0</v>
      </c>
      <c r="R5212">
        <v>29</v>
      </c>
      <c r="S5212">
        <v>10</v>
      </c>
      <c r="T5212">
        <v>2</v>
      </c>
      <c r="U5212" t="b">
        <v>1</v>
      </c>
    </row>
    <row r="5213" spans="1:21" x14ac:dyDescent="0.25">
      <c r="A5213" t="s">
        <v>6511</v>
      </c>
      <c r="B5213" t="s">
        <v>6512</v>
      </c>
      <c r="C5213">
        <v>24</v>
      </c>
      <c r="D5213">
        <v>7</v>
      </c>
      <c r="E5213">
        <v>13</v>
      </c>
      <c r="F5213" s="1">
        <v>41479</v>
      </c>
      <c r="G5213" t="s">
        <v>2839</v>
      </c>
      <c r="H5213" t="s">
        <v>61</v>
      </c>
      <c r="I5213" t="s">
        <v>108</v>
      </c>
      <c r="J5213" t="s">
        <v>226</v>
      </c>
      <c r="K5213" t="s">
        <v>36</v>
      </c>
      <c r="L5213" t="s">
        <v>70</v>
      </c>
      <c r="M5213" t="s">
        <v>38</v>
      </c>
      <c r="N5213" t="s">
        <v>28</v>
      </c>
      <c r="O5213" t="s">
        <v>183</v>
      </c>
      <c r="P5213" t="s">
        <v>1636</v>
      </c>
      <c r="Q5213">
        <v>0</v>
      </c>
      <c r="R5213">
        <v>79</v>
      </c>
      <c r="S5213">
        <v>39</v>
      </c>
      <c r="T5213">
        <v>2</v>
      </c>
      <c r="U5213" t="b">
        <v>0</v>
      </c>
    </row>
    <row r="5214" spans="1:21" x14ac:dyDescent="0.25">
      <c r="A5214" t="s">
        <v>6514</v>
      </c>
      <c r="B5214" t="s">
        <v>6512</v>
      </c>
      <c r="C5214">
        <v>24</v>
      </c>
      <c r="D5214">
        <v>7</v>
      </c>
      <c r="E5214">
        <v>13</v>
      </c>
      <c r="F5214" s="1">
        <v>41479</v>
      </c>
      <c r="G5214" t="s">
        <v>1541</v>
      </c>
      <c r="H5214" t="s">
        <v>67</v>
      </c>
      <c r="I5214" t="s">
        <v>68</v>
      </c>
      <c r="J5214" t="s">
        <v>137</v>
      </c>
      <c r="K5214" t="s">
        <v>25</v>
      </c>
      <c r="L5214" t="s">
        <v>37</v>
      </c>
      <c r="M5214" t="s">
        <v>38</v>
      </c>
      <c r="N5214" t="s">
        <v>28</v>
      </c>
      <c r="O5214" t="s">
        <v>48</v>
      </c>
      <c r="P5214" t="s">
        <v>3003</v>
      </c>
      <c r="Q5214">
        <v>0</v>
      </c>
      <c r="R5214">
        <v>275</v>
      </c>
      <c r="S5214">
        <v>96</v>
      </c>
      <c r="T5214">
        <v>5</v>
      </c>
      <c r="U5214" t="b">
        <v>0</v>
      </c>
    </row>
    <row r="5215" spans="1:21" x14ac:dyDescent="0.25">
      <c r="A5215" t="s">
        <v>6514</v>
      </c>
      <c r="B5215" t="s">
        <v>6512</v>
      </c>
      <c r="C5215">
        <v>24</v>
      </c>
      <c r="D5215">
        <v>7</v>
      </c>
      <c r="E5215">
        <v>13</v>
      </c>
      <c r="F5215" s="1">
        <v>41479</v>
      </c>
      <c r="G5215" t="s">
        <v>1541</v>
      </c>
      <c r="H5215" t="s">
        <v>67</v>
      </c>
      <c r="I5215" t="s">
        <v>68</v>
      </c>
      <c r="J5215" t="s">
        <v>137</v>
      </c>
      <c r="K5215" t="s">
        <v>25</v>
      </c>
      <c r="L5215" t="s">
        <v>37</v>
      </c>
      <c r="M5215" t="s">
        <v>38</v>
      </c>
      <c r="N5215" t="s">
        <v>28</v>
      </c>
      <c r="O5215" t="s">
        <v>227</v>
      </c>
      <c r="P5215" t="s">
        <v>3949</v>
      </c>
      <c r="Q5215">
        <v>0</v>
      </c>
      <c r="R5215">
        <v>18</v>
      </c>
      <c r="S5215">
        <v>8</v>
      </c>
      <c r="T5215">
        <v>2</v>
      </c>
      <c r="U5215" t="b">
        <v>0</v>
      </c>
    </row>
    <row r="5216" spans="1:21" x14ac:dyDescent="0.25">
      <c r="A5216" t="s">
        <v>6515</v>
      </c>
      <c r="B5216" t="s">
        <v>6516</v>
      </c>
      <c r="C5216">
        <v>24</v>
      </c>
      <c r="D5216">
        <v>7</v>
      </c>
      <c r="E5216">
        <v>14</v>
      </c>
      <c r="F5216" s="1">
        <v>41844</v>
      </c>
      <c r="G5216" t="s">
        <v>2186</v>
      </c>
      <c r="H5216" t="s">
        <v>67</v>
      </c>
      <c r="I5216" t="s">
        <v>68</v>
      </c>
      <c r="J5216" t="s">
        <v>4101</v>
      </c>
      <c r="K5216" t="s">
        <v>25</v>
      </c>
      <c r="L5216" t="s">
        <v>37</v>
      </c>
      <c r="M5216" t="s">
        <v>98</v>
      </c>
      <c r="N5216" t="s">
        <v>28</v>
      </c>
      <c r="O5216" t="s">
        <v>54</v>
      </c>
      <c r="P5216" t="s">
        <v>206</v>
      </c>
      <c r="Q5216">
        <v>0</v>
      </c>
      <c r="R5216">
        <v>97</v>
      </c>
      <c r="S5216">
        <v>13</v>
      </c>
      <c r="T5216">
        <v>2</v>
      </c>
      <c r="U5216" t="b">
        <v>0</v>
      </c>
    </row>
    <row r="5217" spans="1:21" x14ac:dyDescent="0.25">
      <c r="A5217" t="s">
        <v>6517</v>
      </c>
      <c r="B5217" t="s">
        <v>6516</v>
      </c>
      <c r="C5217">
        <v>24</v>
      </c>
      <c r="D5217">
        <v>7</v>
      </c>
      <c r="E5217">
        <v>14</v>
      </c>
      <c r="F5217" s="1">
        <v>41844</v>
      </c>
      <c r="G5217" t="s">
        <v>1334</v>
      </c>
      <c r="H5217" t="s">
        <v>120</v>
      </c>
      <c r="I5217" t="s">
        <v>121</v>
      </c>
      <c r="J5217" t="s">
        <v>4936</v>
      </c>
      <c r="K5217" t="s">
        <v>47</v>
      </c>
      <c r="L5217" t="s">
        <v>26</v>
      </c>
      <c r="M5217" t="s">
        <v>98</v>
      </c>
      <c r="N5217" t="s">
        <v>28</v>
      </c>
      <c r="O5217" t="s">
        <v>54</v>
      </c>
      <c r="P5217" t="s">
        <v>1211</v>
      </c>
      <c r="Q5217">
        <v>0</v>
      </c>
      <c r="R5217">
        <v>109</v>
      </c>
      <c r="S5217">
        <v>-6</v>
      </c>
      <c r="T5217">
        <v>6</v>
      </c>
      <c r="U5217" t="b">
        <v>1</v>
      </c>
    </row>
    <row r="5218" spans="1:21" x14ac:dyDescent="0.25">
      <c r="A5218" t="s">
        <v>6517</v>
      </c>
      <c r="B5218" t="s">
        <v>6516</v>
      </c>
      <c r="C5218">
        <v>24</v>
      </c>
      <c r="D5218">
        <v>7</v>
      </c>
      <c r="E5218">
        <v>14</v>
      </c>
      <c r="F5218" s="1">
        <v>41844</v>
      </c>
      <c r="G5218" t="s">
        <v>1334</v>
      </c>
      <c r="H5218" t="s">
        <v>120</v>
      </c>
      <c r="I5218" t="s">
        <v>121</v>
      </c>
      <c r="J5218" t="s">
        <v>4936</v>
      </c>
      <c r="K5218" t="s">
        <v>47</v>
      </c>
      <c r="L5218" t="s">
        <v>26</v>
      </c>
      <c r="M5218" t="s">
        <v>98</v>
      </c>
      <c r="N5218" t="s">
        <v>28</v>
      </c>
      <c r="O5218" t="s">
        <v>54</v>
      </c>
      <c r="P5218" t="s">
        <v>3511</v>
      </c>
      <c r="Q5218">
        <v>0</v>
      </c>
      <c r="R5218">
        <v>933</v>
      </c>
      <c r="S5218">
        <v>166</v>
      </c>
      <c r="T5218">
        <v>5</v>
      </c>
      <c r="U5218" t="b">
        <v>0</v>
      </c>
    </row>
    <row r="5219" spans="1:21" x14ac:dyDescent="0.25">
      <c r="A5219" t="s">
        <v>6518</v>
      </c>
      <c r="B5219" t="s">
        <v>6516</v>
      </c>
      <c r="C5219">
        <v>24</v>
      </c>
      <c r="D5219">
        <v>7</v>
      </c>
      <c r="E5219">
        <v>14</v>
      </c>
      <c r="F5219" s="1">
        <v>41844</v>
      </c>
      <c r="G5219" t="s">
        <v>3488</v>
      </c>
      <c r="H5219" t="s">
        <v>33</v>
      </c>
      <c r="I5219" t="s">
        <v>372</v>
      </c>
      <c r="J5219" t="s">
        <v>6519</v>
      </c>
      <c r="K5219" t="s">
        <v>36</v>
      </c>
      <c r="L5219" t="s">
        <v>70</v>
      </c>
      <c r="M5219" t="s">
        <v>38</v>
      </c>
      <c r="N5219" t="s">
        <v>28</v>
      </c>
      <c r="O5219" t="s">
        <v>54</v>
      </c>
      <c r="P5219" t="s">
        <v>2312</v>
      </c>
      <c r="Q5219">
        <v>0</v>
      </c>
      <c r="R5219">
        <v>229</v>
      </c>
      <c r="S5219">
        <v>-23</v>
      </c>
      <c r="T5219">
        <v>2</v>
      </c>
      <c r="U5219" t="b">
        <v>1</v>
      </c>
    </row>
    <row r="5220" spans="1:21" x14ac:dyDescent="0.25">
      <c r="A5220" t="s">
        <v>6520</v>
      </c>
      <c r="B5220" t="s">
        <v>6521</v>
      </c>
      <c r="C5220">
        <v>25</v>
      </c>
      <c r="D5220">
        <v>7</v>
      </c>
      <c r="E5220">
        <v>12</v>
      </c>
      <c r="F5220" s="1">
        <v>41115</v>
      </c>
      <c r="G5220" t="s">
        <v>4345</v>
      </c>
      <c r="H5220" t="s">
        <v>61</v>
      </c>
      <c r="I5220" t="s">
        <v>326</v>
      </c>
      <c r="J5220" t="s">
        <v>5246</v>
      </c>
      <c r="K5220" t="s">
        <v>36</v>
      </c>
      <c r="L5220" t="s">
        <v>70</v>
      </c>
      <c r="M5220" t="s">
        <v>38</v>
      </c>
      <c r="N5220" t="s">
        <v>28</v>
      </c>
      <c r="O5220" t="s">
        <v>183</v>
      </c>
      <c r="P5220" t="s">
        <v>2778</v>
      </c>
      <c r="Q5220">
        <v>0</v>
      </c>
      <c r="R5220">
        <v>46</v>
      </c>
      <c r="S5220">
        <v>3</v>
      </c>
      <c r="T5220">
        <v>3</v>
      </c>
      <c r="U5220" t="b">
        <v>1</v>
      </c>
    </row>
    <row r="5221" spans="1:21" x14ac:dyDescent="0.25">
      <c r="A5221" t="s">
        <v>6522</v>
      </c>
      <c r="B5221" t="s">
        <v>6521</v>
      </c>
      <c r="C5221">
        <v>25</v>
      </c>
      <c r="D5221">
        <v>7</v>
      </c>
      <c r="E5221">
        <v>12</v>
      </c>
      <c r="F5221" s="1">
        <v>41115</v>
      </c>
      <c r="G5221" t="s">
        <v>2343</v>
      </c>
      <c r="H5221" t="s">
        <v>67</v>
      </c>
      <c r="I5221" t="s">
        <v>68</v>
      </c>
      <c r="J5221" t="s">
        <v>6523</v>
      </c>
      <c r="K5221" t="s">
        <v>25</v>
      </c>
      <c r="L5221" t="s">
        <v>37</v>
      </c>
      <c r="M5221" t="s">
        <v>38</v>
      </c>
      <c r="N5221" t="s">
        <v>28</v>
      </c>
      <c r="O5221" t="s">
        <v>54</v>
      </c>
      <c r="P5221" t="s">
        <v>1411</v>
      </c>
      <c r="Q5221">
        <v>0</v>
      </c>
      <c r="R5221">
        <v>48</v>
      </c>
      <c r="S5221">
        <v>5</v>
      </c>
      <c r="T5221">
        <v>3</v>
      </c>
      <c r="U5221" t="b">
        <v>0</v>
      </c>
    </row>
    <row r="5222" spans="1:21" x14ac:dyDescent="0.25">
      <c r="A5222" t="s">
        <v>6524</v>
      </c>
      <c r="B5222" t="s">
        <v>6521</v>
      </c>
      <c r="C5222">
        <v>25</v>
      </c>
      <c r="D5222">
        <v>7</v>
      </c>
      <c r="E5222">
        <v>12</v>
      </c>
      <c r="F5222" s="1">
        <v>41115</v>
      </c>
      <c r="G5222" t="s">
        <v>2629</v>
      </c>
      <c r="H5222" t="s">
        <v>67</v>
      </c>
      <c r="I5222" t="s">
        <v>68</v>
      </c>
      <c r="J5222" t="s">
        <v>255</v>
      </c>
      <c r="K5222" t="s">
        <v>25</v>
      </c>
      <c r="L5222" t="s">
        <v>37</v>
      </c>
      <c r="M5222" t="s">
        <v>38</v>
      </c>
      <c r="N5222" t="s">
        <v>28</v>
      </c>
      <c r="O5222" t="s">
        <v>111</v>
      </c>
      <c r="P5222" t="s">
        <v>620</v>
      </c>
      <c r="Q5222">
        <v>0</v>
      </c>
      <c r="R5222">
        <v>62</v>
      </c>
      <c r="S5222">
        <v>12</v>
      </c>
      <c r="T5222">
        <v>4</v>
      </c>
      <c r="U5222" t="b">
        <v>1</v>
      </c>
    </row>
    <row r="5223" spans="1:21" x14ac:dyDescent="0.25">
      <c r="A5223" t="s">
        <v>6524</v>
      </c>
      <c r="B5223" t="s">
        <v>6521</v>
      </c>
      <c r="C5223">
        <v>25</v>
      </c>
      <c r="D5223">
        <v>7</v>
      </c>
      <c r="E5223">
        <v>12</v>
      </c>
      <c r="F5223" s="1">
        <v>41115</v>
      </c>
      <c r="G5223" t="s">
        <v>2629</v>
      </c>
      <c r="H5223" t="s">
        <v>67</v>
      </c>
      <c r="I5223" t="s">
        <v>68</v>
      </c>
      <c r="J5223" t="s">
        <v>255</v>
      </c>
      <c r="K5223" t="s">
        <v>25</v>
      </c>
      <c r="L5223" t="s">
        <v>37</v>
      </c>
      <c r="M5223" t="s">
        <v>38</v>
      </c>
      <c r="N5223" t="s">
        <v>28</v>
      </c>
      <c r="O5223" t="s">
        <v>151</v>
      </c>
      <c r="P5223" t="s">
        <v>5504</v>
      </c>
      <c r="Q5223">
        <v>0</v>
      </c>
      <c r="R5223">
        <v>30</v>
      </c>
      <c r="S5223">
        <v>13</v>
      </c>
      <c r="T5223">
        <v>2</v>
      </c>
      <c r="U5223" t="b">
        <v>1</v>
      </c>
    </row>
    <row r="5224" spans="1:21" x14ac:dyDescent="0.25">
      <c r="A5224" t="s">
        <v>6524</v>
      </c>
      <c r="B5224" t="s">
        <v>6521</v>
      </c>
      <c r="C5224">
        <v>25</v>
      </c>
      <c r="D5224">
        <v>7</v>
      </c>
      <c r="E5224">
        <v>12</v>
      </c>
      <c r="F5224" s="1">
        <v>41115</v>
      </c>
      <c r="G5224" t="s">
        <v>2629</v>
      </c>
      <c r="H5224" t="s">
        <v>67</v>
      </c>
      <c r="I5224" t="s">
        <v>68</v>
      </c>
      <c r="J5224" t="s">
        <v>255</v>
      </c>
      <c r="K5224" t="s">
        <v>25</v>
      </c>
      <c r="L5224" t="s">
        <v>37</v>
      </c>
      <c r="M5224" t="s">
        <v>38</v>
      </c>
      <c r="N5224" t="s">
        <v>28</v>
      </c>
      <c r="O5224" t="s">
        <v>29</v>
      </c>
      <c r="P5224" t="s">
        <v>1257</v>
      </c>
      <c r="Q5224">
        <v>0</v>
      </c>
      <c r="R5224">
        <v>214</v>
      </c>
      <c r="S5224">
        <v>73</v>
      </c>
      <c r="T5224">
        <v>7</v>
      </c>
      <c r="U5224" t="b">
        <v>1</v>
      </c>
    </row>
    <row r="5225" spans="1:21" x14ac:dyDescent="0.25">
      <c r="A5225" t="s">
        <v>6525</v>
      </c>
      <c r="B5225" t="s">
        <v>6521</v>
      </c>
      <c r="C5225">
        <v>25</v>
      </c>
      <c r="D5225">
        <v>7</v>
      </c>
      <c r="E5225">
        <v>12</v>
      </c>
      <c r="F5225" s="1">
        <v>41115</v>
      </c>
      <c r="G5225" t="s">
        <v>880</v>
      </c>
      <c r="H5225" t="s">
        <v>23</v>
      </c>
      <c r="I5225" t="s">
        <v>24</v>
      </c>
      <c r="J5225" t="s">
        <v>24</v>
      </c>
      <c r="K5225" t="s">
        <v>25</v>
      </c>
      <c r="L5225" t="s">
        <v>70</v>
      </c>
      <c r="M5225" t="s">
        <v>38</v>
      </c>
      <c r="N5225" t="s">
        <v>28</v>
      </c>
      <c r="O5225" t="s">
        <v>48</v>
      </c>
      <c r="P5225" t="s">
        <v>763</v>
      </c>
      <c r="Q5225">
        <v>1</v>
      </c>
      <c r="R5225">
        <v>189</v>
      </c>
      <c r="S5225">
        <v>-61</v>
      </c>
      <c r="T5225">
        <v>7</v>
      </c>
      <c r="U5225" t="b">
        <v>0</v>
      </c>
    </row>
    <row r="5226" spans="1:21" x14ac:dyDescent="0.25">
      <c r="A5226" t="s">
        <v>6525</v>
      </c>
      <c r="B5226" t="s">
        <v>6521</v>
      </c>
      <c r="C5226">
        <v>25</v>
      </c>
      <c r="D5226">
        <v>7</v>
      </c>
      <c r="E5226">
        <v>12</v>
      </c>
      <c r="F5226" s="1">
        <v>41115</v>
      </c>
      <c r="G5226" t="s">
        <v>880</v>
      </c>
      <c r="H5226" t="s">
        <v>23</v>
      </c>
      <c r="I5226" t="s">
        <v>24</v>
      </c>
      <c r="J5226" t="s">
        <v>24</v>
      </c>
      <c r="K5226" t="s">
        <v>25</v>
      </c>
      <c r="L5226" t="s">
        <v>70</v>
      </c>
      <c r="M5226" t="s">
        <v>38</v>
      </c>
      <c r="N5226" t="s">
        <v>28</v>
      </c>
      <c r="O5226" t="s">
        <v>48</v>
      </c>
      <c r="P5226" t="s">
        <v>441</v>
      </c>
      <c r="Q5226">
        <v>1</v>
      </c>
      <c r="R5226">
        <v>22</v>
      </c>
      <c r="S5226">
        <v>-12</v>
      </c>
      <c r="T5226">
        <v>3</v>
      </c>
      <c r="U5226" t="b">
        <v>0</v>
      </c>
    </row>
    <row r="5227" spans="1:21" x14ac:dyDescent="0.25">
      <c r="A5227" t="s">
        <v>6525</v>
      </c>
      <c r="B5227" t="s">
        <v>6521</v>
      </c>
      <c r="C5227">
        <v>25</v>
      </c>
      <c r="D5227">
        <v>7</v>
      </c>
      <c r="E5227">
        <v>12</v>
      </c>
      <c r="F5227" s="1">
        <v>41115</v>
      </c>
      <c r="G5227" t="s">
        <v>880</v>
      </c>
      <c r="H5227" t="s">
        <v>23</v>
      </c>
      <c r="I5227" t="s">
        <v>24</v>
      </c>
      <c r="J5227" t="s">
        <v>24</v>
      </c>
      <c r="K5227" t="s">
        <v>25</v>
      </c>
      <c r="L5227" t="s">
        <v>70</v>
      </c>
      <c r="M5227" t="s">
        <v>38</v>
      </c>
      <c r="N5227" t="s">
        <v>28</v>
      </c>
      <c r="O5227" t="s">
        <v>39</v>
      </c>
      <c r="P5227" t="s">
        <v>956</v>
      </c>
      <c r="Q5227">
        <v>1</v>
      </c>
      <c r="R5227">
        <v>57</v>
      </c>
      <c r="S5227">
        <v>-33</v>
      </c>
      <c r="T5227">
        <v>4</v>
      </c>
      <c r="U5227" t="b">
        <v>1</v>
      </c>
    </row>
    <row r="5228" spans="1:21" x14ac:dyDescent="0.25">
      <c r="A5228" t="s">
        <v>6525</v>
      </c>
      <c r="B5228" t="s">
        <v>6521</v>
      </c>
      <c r="C5228">
        <v>25</v>
      </c>
      <c r="D5228">
        <v>7</v>
      </c>
      <c r="E5228">
        <v>12</v>
      </c>
      <c r="F5228" s="1">
        <v>41115</v>
      </c>
      <c r="G5228" t="s">
        <v>880</v>
      </c>
      <c r="H5228" t="s">
        <v>23</v>
      </c>
      <c r="I5228" t="s">
        <v>24</v>
      </c>
      <c r="J5228" t="s">
        <v>24</v>
      </c>
      <c r="K5228" t="s">
        <v>25</v>
      </c>
      <c r="L5228" t="s">
        <v>70</v>
      </c>
      <c r="M5228" t="s">
        <v>38</v>
      </c>
      <c r="N5228" t="s">
        <v>28</v>
      </c>
      <c r="O5228" t="s">
        <v>111</v>
      </c>
      <c r="P5228" t="s">
        <v>3279</v>
      </c>
      <c r="Q5228">
        <v>1</v>
      </c>
      <c r="R5228">
        <v>37</v>
      </c>
      <c r="S5228">
        <v>-28</v>
      </c>
      <c r="T5228">
        <v>2</v>
      </c>
      <c r="U5228" t="b">
        <v>1</v>
      </c>
    </row>
    <row r="5229" spans="1:21" x14ac:dyDescent="0.25">
      <c r="A5229" t="s">
        <v>6525</v>
      </c>
      <c r="B5229" t="s">
        <v>6521</v>
      </c>
      <c r="C5229">
        <v>25</v>
      </c>
      <c r="D5229">
        <v>7</v>
      </c>
      <c r="E5229">
        <v>12</v>
      </c>
      <c r="F5229" s="1">
        <v>41115</v>
      </c>
      <c r="G5229" t="s">
        <v>880</v>
      </c>
      <c r="H5229" t="s">
        <v>23</v>
      </c>
      <c r="I5229" t="s">
        <v>24</v>
      </c>
      <c r="J5229" t="s">
        <v>24</v>
      </c>
      <c r="K5229" t="s">
        <v>25</v>
      </c>
      <c r="L5229" t="s">
        <v>70</v>
      </c>
      <c r="M5229" t="s">
        <v>38</v>
      </c>
      <c r="N5229" t="s">
        <v>28</v>
      </c>
      <c r="O5229" t="s">
        <v>151</v>
      </c>
      <c r="P5229" t="s">
        <v>4446</v>
      </c>
      <c r="Q5229">
        <v>1</v>
      </c>
      <c r="R5229">
        <v>14</v>
      </c>
      <c r="S5229">
        <v>-5</v>
      </c>
      <c r="T5229">
        <v>2</v>
      </c>
      <c r="U5229" t="b">
        <v>0</v>
      </c>
    </row>
    <row r="5230" spans="1:21" x14ac:dyDescent="0.25">
      <c r="A5230" t="s">
        <v>6525</v>
      </c>
      <c r="B5230" t="s">
        <v>6521</v>
      </c>
      <c r="C5230">
        <v>25</v>
      </c>
      <c r="D5230">
        <v>7</v>
      </c>
      <c r="E5230">
        <v>12</v>
      </c>
      <c r="F5230" s="1">
        <v>41115</v>
      </c>
      <c r="G5230" t="s">
        <v>880</v>
      </c>
      <c r="H5230" t="s">
        <v>23</v>
      </c>
      <c r="I5230" t="s">
        <v>24</v>
      </c>
      <c r="J5230" t="s">
        <v>24</v>
      </c>
      <c r="K5230" t="s">
        <v>25</v>
      </c>
      <c r="L5230" t="s">
        <v>70</v>
      </c>
      <c r="M5230" t="s">
        <v>38</v>
      </c>
      <c r="N5230" t="s">
        <v>28</v>
      </c>
      <c r="O5230" t="s">
        <v>183</v>
      </c>
      <c r="P5230" t="s">
        <v>1629</v>
      </c>
      <c r="Q5230">
        <v>1</v>
      </c>
      <c r="R5230">
        <v>67</v>
      </c>
      <c r="S5230">
        <v>-28</v>
      </c>
      <c r="T5230">
        <v>3</v>
      </c>
      <c r="U5230" t="b">
        <v>1</v>
      </c>
    </row>
    <row r="5231" spans="1:21" x14ac:dyDescent="0.25">
      <c r="A5231" t="s">
        <v>6525</v>
      </c>
      <c r="B5231" t="s">
        <v>6521</v>
      </c>
      <c r="C5231">
        <v>25</v>
      </c>
      <c r="D5231">
        <v>7</v>
      </c>
      <c r="E5231">
        <v>12</v>
      </c>
      <c r="F5231" s="1">
        <v>41115</v>
      </c>
      <c r="G5231" t="s">
        <v>880</v>
      </c>
      <c r="H5231" t="s">
        <v>23</v>
      </c>
      <c r="I5231" t="s">
        <v>24</v>
      </c>
      <c r="J5231" t="s">
        <v>24</v>
      </c>
      <c r="K5231" t="s">
        <v>25</v>
      </c>
      <c r="L5231" t="s">
        <v>70</v>
      </c>
      <c r="M5231" t="s">
        <v>38</v>
      </c>
      <c r="N5231" t="s">
        <v>56</v>
      </c>
      <c r="O5231" t="s">
        <v>81</v>
      </c>
      <c r="P5231" t="s">
        <v>4047</v>
      </c>
      <c r="Q5231">
        <v>1</v>
      </c>
      <c r="R5231">
        <v>205</v>
      </c>
      <c r="S5231">
        <v>-107</v>
      </c>
      <c r="T5231">
        <v>4</v>
      </c>
      <c r="U5231" t="b">
        <v>0</v>
      </c>
    </row>
    <row r="5232" spans="1:21" x14ac:dyDescent="0.25">
      <c r="A5232" t="s">
        <v>6526</v>
      </c>
      <c r="B5232" t="s">
        <v>6527</v>
      </c>
      <c r="C5232">
        <v>25</v>
      </c>
      <c r="D5232">
        <v>7</v>
      </c>
      <c r="E5232">
        <v>13</v>
      </c>
      <c r="F5232" s="1">
        <v>41480</v>
      </c>
      <c r="G5232" t="s">
        <v>783</v>
      </c>
      <c r="H5232" t="s">
        <v>67</v>
      </c>
      <c r="I5232" t="s">
        <v>68</v>
      </c>
      <c r="J5232" t="s">
        <v>2007</v>
      </c>
      <c r="K5232" t="s">
        <v>25</v>
      </c>
      <c r="L5232" t="s">
        <v>26</v>
      </c>
      <c r="M5232" t="s">
        <v>268</v>
      </c>
      <c r="N5232" t="s">
        <v>28</v>
      </c>
      <c r="O5232" t="s">
        <v>111</v>
      </c>
      <c r="P5232" t="s">
        <v>6025</v>
      </c>
      <c r="Q5232">
        <v>0</v>
      </c>
      <c r="R5232">
        <v>349</v>
      </c>
      <c r="S5232">
        <v>35</v>
      </c>
      <c r="T5232">
        <v>7</v>
      </c>
      <c r="U5232" t="b">
        <v>1</v>
      </c>
    </row>
    <row r="5233" spans="1:21" x14ac:dyDescent="0.25">
      <c r="A5233" t="s">
        <v>6528</v>
      </c>
      <c r="B5233" t="s">
        <v>6527</v>
      </c>
      <c r="C5233">
        <v>25</v>
      </c>
      <c r="D5233">
        <v>7</v>
      </c>
      <c r="E5233">
        <v>13</v>
      </c>
      <c r="F5233" s="1">
        <v>41480</v>
      </c>
      <c r="G5233" t="s">
        <v>3213</v>
      </c>
      <c r="H5233" t="s">
        <v>120</v>
      </c>
      <c r="I5233" t="s">
        <v>241</v>
      </c>
      <c r="J5233" t="s">
        <v>242</v>
      </c>
      <c r="K5233" t="s">
        <v>47</v>
      </c>
      <c r="L5233" t="s">
        <v>70</v>
      </c>
      <c r="M5233" t="s">
        <v>27</v>
      </c>
      <c r="N5233" t="s">
        <v>28</v>
      </c>
      <c r="O5233" t="s">
        <v>39</v>
      </c>
      <c r="P5233" t="s">
        <v>231</v>
      </c>
      <c r="Q5233">
        <v>0</v>
      </c>
      <c r="R5233">
        <v>154</v>
      </c>
      <c r="S5233">
        <v>39</v>
      </c>
      <c r="T5233">
        <v>3</v>
      </c>
      <c r="U5233" t="b">
        <v>1</v>
      </c>
    </row>
    <row r="5234" spans="1:21" x14ac:dyDescent="0.25">
      <c r="A5234" t="s">
        <v>6528</v>
      </c>
      <c r="B5234" t="s">
        <v>6527</v>
      </c>
      <c r="C5234">
        <v>25</v>
      </c>
      <c r="D5234">
        <v>7</v>
      </c>
      <c r="E5234">
        <v>13</v>
      </c>
      <c r="F5234" s="1">
        <v>41480</v>
      </c>
      <c r="G5234" t="s">
        <v>3213</v>
      </c>
      <c r="H5234" t="s">
        <v>120</v>
      </c>
      <c r="I5234" t="s">
        <v>241</v>
      </c>
      <c r="J5234" t="s">
        <v>242</v>
      </c>
      <c r="K5234" t="s">
        <v>47</v>
      </c>
      <c r="L5234" t="s">
        <v>70</v>
      </c>
      <c r="M5234" t="s">
        <v>27</v>
      </c>
      <c r="N5234" t="s">
        <v>56</v>
      </c>
      <c r="O5234" t="s">
        <v>104</v>
      </c>
      <c r="P5234" t="s">
        <v>4250</v>
      </c>
      <c r="Q5234">
        <v>0</v>
      </c>
      <c r="R5234">
        <v>66</v>
      </c>
      <c r="S5234">
        <v>3</v>
      </c>
      <c r="T5234">
        <v>1</v>
      </c>
      <c r="U5234" t="b">
        <v>0</v>
      </c>
    </row>
    <row r="5235" spans="1:21" x14ac:dyDescent="0.25">
      <c r="A5235" t="s">
        <v>6528</v>
      </c>
      <c r="B5235" t="s">
        <v>6527</v>
      </c>
      <c r="C5235">
        <v>25</v>
      </c>
      <c r="D5235">
        <v>7</v>
      </c>
      <c r="E5235">
        <v>13</v>
      </c>
      <c r="F5235" s="1">
        <v>41480</v>
      </c>
      <c r="G5235" t="s">
        <v>3213</v>
      </c>
      <c r="H5235" t="s">
        <v>120</v>
      </c>
      <c r="I5235" t="s">
        <v>241</v>
      </c>
      <c r="J5235" t="s">
        <v>242</v>
      </c>
      <c r="K5235" t="s">
        <v>47</v>
      </c>
      <c r="L5235" t="s">
        <v>70</v>
      </c>
      <c r="M5235" t="s">
        <v>27</v>
      </c>
      <c r="N5235" t="s">
        <v>56</v>
      </c>
      <c r="O5235" t="s">
        <v>104</v>
      </c>
      <c r="P5235" t="s">
        <v>3180</v>
      </c>
      <c r="Q5235">
        <v>0</v>
      </c>
      <c r="R5235">
        <v>180</v>
      </c>
      <c r="S5235">
        <v>68</v>
      </c>
      <c r="T5235">
        <v>3</v>
      </c>
      <c r="U5235" t="b">
        <v>1</v>
      </c>
    </row>
    <row r="5236" spans="1:21" x14ac:dyDescent="0.25">
      <c r="A5236" t="s">
        <v>6529</v>
      </c>
      <c r="B5236" t="s">
        <v>6527</v>
      </c>
      <c r="C5236">
        <v>25</v>
      </c>
      <c r="D5236">
        <v>7</v>
      </c>
      <c r="E5236">
        <v>13</v>
      </c>
      <c r="F5236" s="1">
        <v>41480</v>
      </c>
      <c r="G5236" t="s">
        <v>3577</v>
      </c>
      <c r="H5236" t="s">
        <v>61</v>
      </c>
      <c r="I5236" t="s">
        <v>173</v>
      </c>
      <c r="J5236" t="s">
        <v>4108</v>
      </c>
      <c r="K5236" t="s">
        <v>36</v>
      </c>
      <c r="L5236" t="s">
        <v>37</v>
      </c>
      <c r="M5236" t="s">
        <v>27</v>
      </c>
      <c r="N5236" t="s">
        <v>71</v>
      </c>
      <c r="O5236" t="s">
        <v>72</v>
      </c>
      <c r="P5236" t="s">
        <v>3830</v>
      </c>
      <c r="Q5236">
        <v>0</v>
      </c>
      <c r="R5236">
        <v>267</v>
      </c>
      <c r="S5236">
        <v>18</v>
      </c>
      <c r="T5236">
        <v>2</v>
      </c>
      <c r="U5236" t="b">
        <v>1</v>
      </c>
    </row>
    <row r="5237" spans="1:21" x14ac:dyDescent="0.25">
      <c r="A5237" t="s">
        <v>6529</v>
      </c>
      <c r="B5237" t="s">
        <v>6527</v>
      </c>
      <c r="C5237">
        <v>25</v>
      </c>
      <c r="D5237">
        <v>7</v>
      </c>
      <c r="E5237">
        <v>13</v>
      </c>
      <c r="F5237" s="1">
        <v>41480</v>
      </c>
      <c r="G5237" t="s">
        <v>3577</v>
      </c>
      <c r="H5237" t="s">
        <v>61</v>
      </c>
      <c r="I5237" t="s">
        <v>173</v>
      </c>
      <c r="J5237" t="s">
        <v>4108</v>
      </c>
      <c r="K5237" t="s">
        <v>36</v>
      </c>
      <c r="L5237" t="s">
        <v>37</v>
      </c>
      <c r="M5237" t="s">
        <v>27</v>
      </c>
      <c r="N5237" t="s">
        <v>71</v>
      </c>
      <c r="O5237" t="s">
        <v>72</v>
      </c>
      <c r="P5237" t="s">
        <v>4308</v>
      </c>
      <c r="Q5237">
        <v>0</v>
      </c>
      <c r="R5237">
        <v>454</v>
      </c>
      <c r="S5237">
        <v>66</v>
      </c>
      <c r="T5237">
        <v>3</v>
      </c>
      <c r="U5237" t="b">
        <v>0</v>
      </c>
    </row>
    <row r="5238" spans="1:21" x14ac:dyDescent="0.25">
      <c r="A5238" t="s">
        <v>6529</v>
      </c>
      <c r="B5238" t="s">
        <v>6527</v>
      </c>
      <c r="C5238">
        <v>25</v>
      </c>
      <c r="D5238">
        <v>7</v>
      </c>
      <c r="E5238">
        <v>13</v>
      </c>
      <c r="F5238" s="1">
        <v>41480</v>
      </c>
      <c r="G5238" t="s">
        <v>3577</v>
      </c>
      <c r="H5238" t="s">
        <v>61</v>
      </c>
      <c r="I5238" t="s">
        <v>173</v>
      </c>
      <c r="J5238" t="s">
        <v>4108</v>
      </c>
      <c r="K5238" t="s">
        <v>36</v>
      </c>
      <c r="L5238" t="s">
        <v>37</v>
      </c>
      <c r="M5238" t="s">
        <v>27</v>
      </c>
      <c r="N5238" t="s">
        <v>28</v>
      </c>
      <c r="O5238" t="s">
        <v>48</v>
      </c>
      <c r="P5238" t="s">
        <v>359</v>
      </c>
      <c r="Q5238">
        <v>0</v>
      </c>
      <c r="R5238">
        <v>94</v>
      </c>
      <c r="S5238">
        <v>2</v>
      </c>
      <c r="T5238">
        <v>4</v>
      </c>
      <c r="U5238" t="b">
        <v>0</v>
      </c>
    </row>
    <row r="5239" spans="1:21" x14ac:dyDescent="0.25">
      <c r="A5239" t="s">
        <v>6529</v>
      </c>
      <c r="B5239" t="s">
        <v>6527</v>
      </c>
      <c r="C5239">
        <v>25</v>
      </c>
      <c r="D5239">
        <v>7</v>
      </c>
      <c r="E5239">
        <v>13</v>
      </c>
      <c r="F5239" s="1">
        <v>41480</v>
      </c>
      <c r="G5239" t="s">
        <v>3577</v>
      </c>
      <c r="H5239" t="s">
        <v>61</v>
      </c>
      <c r="I5239" t="s">
        <v>173</v>
      </c>
      <c r="J5239" t="s">
        <v>4108</v>
      </c>
      <c r="K5239" t="s">
        <v>36</v>
      </c>
      <c r="L5239" t="s">
        <v>37</v>
      </c>
      <c r="M5239" t="s">
        <v>27</v>
      </c>
      <c r="N5239" t="s">
        <v>56</v>
      </c>
      <c r="O5239" t="s">
        <v>104</v>
      </c>
      <c r="P5239" t="s">
        <v>4427</v>
      </c>
      <c r="Q5239">
        <v>0</v>
      </c>
      <c r="R5239">
        <v>286</v>
      </c>
      <c r="S5239">
        <v>-7</v>
      </c>
      <c r="T5239">
        <v>2</v>
      </c>
      <c r="U5239" t="b">
        <v>1</v>
      </c>
    </row>
    <row r="5240" spans="1:21" x14ac:dyDescent="0.25">
      <c r="A5240" t="s">
        <v>6530</v>
      </c>
      <c r="B5240" t="s">
        <v>6531</v>
      </c>
      <c r="C5240">
        <v>26</v>
      </c>
      <c r="D5240">
        <v>7</v>
      </c>
      <c r="E5240">
        <v>11</v>
      </c>
      <c r="F5240" s="1">
        <v>40750</v>
      </c>
      <c r="G5240" t="s">
        <v>4555</v>
      </c>
      <c r="H5240" t="s">
        <v>33</v>
      </c>
      <c r="I5240" t="s">
        <v>313</v>
      </c>
      <c r="J5240" t="s">
        <v>1436</v>
      </c>
      <c r="K5240" t="s">
        <v>36</v>
      </c>
      <c r="L5240" t="s">
        <v>37</v>
      </c>
      <c r="M5240" t="s">
        <v>38</v>
      </c>
      <c r="N5240" t="s">
        <v>28</v>
      </c>
      <c r="O5240" t="s">
        <v>48</v>
      </c>
      <c r="P5240" t="s">
        <v>2255</v>
      </c>
      <c r="Q5240">
        <v>0</v>
      </c>
      <c r="R5240">
        <v>17</v>
      </c>
      <c r="S5240">
        <v>7</v>
      </c>
      <c r="T5240">
        <v>1</v>
      </c>
      <c r="U5240" t="b">
        <v>1</v>
      </c>
    </row>
    <row r="5241" spans="1:21" x14ac:dyDescent="0.25">
      <c r="A5241" t="s">
        <v>6530</v>
      </c>
      <c r="B5241" t="s">
        <v>6531</v>
      </c>
      <c r="C5241">
        <v>26</v>
      </c>
      <c r="D5241">
        <v>7</v>
      </c>
      <c r="E5241">
        <v>11</v>
      </c>
      <c r="F5241" s="1">
        <v>40750</v>
      </c>
      <c r="G5241" t="s">
        <v>4555</v>
      </c>
      <c r="H5241" t="s">
        <v>33</v>
      </c>
      <c r="I5241" t="s">
        <v>313</v>
      </c>
      <c r="J5241" t="s">
        <v>1436</v>
      </c>
      <c r="K5241" t="s">
        <v>36</v>
      </c>
      <c r="L5241" t="s">
        <v>37</v>
      </c>
      <c r="M5241" t="s">
        <v>38</v>
      </c>
      <c r="N5241" t="s">
        <v>28</v>
      </c>
      <c r="O5241" t="s">
        <v>29</v>
      </c>
      <c r="P5241" t="s">
        <v>3943</v>
      </c>
      <c r="Q5241">
        <v>0</v>
      </c>
      <c r="R5241">
        <v>136</v>
      </c>
      <c r="S5241">
        <v>41</v>
      </c>
      <c r="T5241">
        <v>3</v>
      </c>
      <c r="U5241" t="b">
        <v>0</v>
      </c>
    </row>
    <row r="5242" spans="1:21" x14ac:dyDescent="0.25">
      <c r="A5242" t="s">
        <v>6530</v>
      </c>
      <c r="B5242" t="s">
        <v>6531</v>
      </c>
      <c r="C5242">
        <v>26</v>
      </c>
      <c r="D5242">
        <v>7</v>
      </c>
      <c r="E5242">
        <v>11</v>
      </c>
      <c r="F5242" s="1">
        <v>40750</v>
      </c>
      <c r="G5242" t="s">
        <v>4555</v>
      </c>
      <c r="H5242" t="s">
        <v>33</v>
      </c>
      <c r="I5242" t="s">
        <v>313</v>
      </c>
      <c r="J5242" t="s">
        <v>1436</v>
      </c>
      <c r="K5242" t="s">
        <v>36</v>
      </c>
      <c r="L5242" t="s">
        <v>37</v>
      </c>
      <c r="M5242" t="s">
        <v>38</v>
      </c>
      <c r="N5242" t="s">
        <v>28</v>
      </c>
      <c r="O5242" t="s">
        <v>54</v>
      </c>
      <c r="P5242" t="s">
        <v>2366</v>
      </c>
      <c r="Q5242">
        <v>0</v>
      </c>
      <c r="R5242">
        <v>28</v>
      </c>
      <c r="S5242">
        <v>5</v>
      </c>
      <c r="T5242">
        <v>3</v>
      </c>
      <c r="U5242" t="b">
        <v>0</v>
      </c>
    </row>
    <row r="5243" spans="1:21" x14ac:dyDescent="0.25">
      <c r="A5243" t="s">
        <v>6532</v>
      </c>
      <c r="B5243" t="s">
        <v>6533</v>
      </c>
      <c r="C5243">
        <v>26</v>
      </c>
      <c r="D5243">
        <v>7</v>
      </c>
      <c r="E5243">
        <v>12</v>
      </c>
      <c r="F5243" s="1">
        <v>41116</v>
      </c>
      <c r="G5243" t="s">
        <v>1325</v>
      </c>
      <c r="H5243" t="s">
        <v>67</v>
      </c>
      <c r="I5243" t="s">
        <v>68</v>
      </c>
      <c r="J5243" t="s">
        <v>2297</v>
      </c>
      <c r="K5243" t="s">
        <v>25</v>
      </c>
      <c r="L5243" t="s">
        <v>37</v>
      </c>
      <c r="M5243" t="s">
        <v>27</v>
      </c>
      <c r="N5243" t="s">
        <v>71</v>
      </c>
      <c r="O5243" t="s">
        <v>295</v>
      </c>
      <c r="P5243" t="s">
        <v>296</v>
      </c>
      <c r="Q5243">
        <v>0</v>
      </c>
      <c r="R5243">
        <v>53</v>
      </c>
      <c r="S5243">
        <v>-5</v>
      </c>
      <c r="T5243">
        <v>3</v>
      </c>
      <c r="U5243" t="b">
        <v>0</v>
      </c>
    </row>
    <row r="5244" spans="1:21" x14ac:dyDescent="0.25">
      <c r="A5244" t="s">
        <v>6534</v>
      </c>
      <c r="B5244" t="s">
        <v>6535</v>
      </c>
      <c r="C5244">
        <v>26</v>
      </c>
      <c r="D5244">
        <v>7</v>
      </c>
      <c r="E5244">
        <v>13</v>
      </c>
      <c r="F5244" s="1">
        <v>41481</v>
      </c>
      <c r="G5244" t="s">
        <v>4661</v>
      </c>
      <c r="H5244" t="s">
        <v>33</v>
      </c>
      <c r="I5244" t="s">
        <v>528</v>
      </c>
      <c r="J5244" t="s">
        <v>1496</v>
      </c>
      <c r="K5244" t="s">
        <v>36</v>
      </c>
      <c r="L5244" t="s">
        <v>70</v>
      </c>
      <c r="M5244" t="s">
        <v>38</v>
      </c>
      <c r="N5244" t="s">
        <v>71</v>
      </c>
      <c r="O5244" t="s">
        <v>665</v>
      </c>
      <c r="P5244" t="s">
        <v>1280</v>
      </c>
      <c r="Q5244">
        <v>0</v>
      </c>
      <c r="R5244">
        <v>941</v>
      </c>
      <c r="S5244">
        <v>-203</v>
      </c>
      <c r="T5244">
        <v>3</v>
      </c>
      <c r="U5244" t="b">
        <v>1</v>
      </c>
    </row>
    <row r="5245" spans="1:21" x14ac:dyDescent="0.25">
      <c r="A5245" t="s">
        <v>6536</v>
      </c>
      <c r="B5245" t="s">
        <v>6535</v>
      </c>
      <c r="C5245">
        <v>26</v>
      </c>
      <c r="D5245">
        <v>7</v>
      </c>
      <c r="E5245">
        <v>13</v>
      </c>
      <c r="F5245" s="1">
        <v>41481</v>
      </c>
      <c r="G5245" t="s">
        <v>1428</v>
      </c>
      <c r="H5245" t="s">
        <v>67</v>
      </c>
      <c r="I5245" t="s">
        <v>68</v>
      </c>
      <c r="J5245" t="s">
        <v>1254</v>
      </c>
      <c r="K5245" t="s">
        <v>25</v>
      </c>
      <c r="L5245" t="s">
        <v>70</v>
      </c>
      <c r="M5245" t="s">
        <v>27</v>
      </c>
      <c r="N5245" t="s">
        <v>28</v>
      </c>
      <c r="O5245" t="s">
        <v>54</v>
      </c>
      <c r="P5245" t="s">
        <v>3658</v>
      </c>
      <c r="Q5245">
        <v>0</v>
      </c>
      <c r="R5245">
        <v>63</v>
      </c>
      <c r="S5245">
        <v>19</v>
      </c>
      <c r="T5245">
        <v>1</v>
      </c>
      <c r="U5245" t="b">
        <v>0</v>
      </c>
    </row>
    <row r="5246" spans="1:21" x14ac:dyDescent="0.25">
      <c r="A5246" t="s">
        <v>6536</v>
      </c>
      <c r="B5246" t="s">
        <v>6535</v>
      </c>
      <c r="C5246">
        <v>26</v>
      </c>
      <c r="D5246">
        <v>7</v>
      </c>
      <c r="E5246">
        <v>13</v>
      </c>
      <c r="F5246" s="1">
        <v>41481</v>
      </c>
      <c r="G5246" t="s">
        <v>1428</v>
      </c>
      <c r="H5246" t="s">
        <v>67</v>
      </c>
      <c r="I5246" t="s">
        <v>68</v>
      </c>
      <c r="J5246" t="s">
        <v>1254</v>
      </c>
      <c r="K5246" t="s">
        <v>25</v>
      </c>
      <c r="L5246" t="s">
        <v>70</v>
      </c>
      <c r="M5246" t="s">
        <v>27</v>
      </c>
      <c r="N5246" t="s">
        <v>56</v>
      </c>
      <c r="O5246" t="s">
        <v>57</v>
      </c>
      <c r="P5246" t="s">
        <v>3572</v>
      </c>
      <c r="Q5246">
        <v>0</v>
      </c>
      <c r="R5246">
        <v>202</v>
      </c>
      <c r="S5246">
        <v>28</v>
      </c>
      <c r="T5246">
        <v>4</v>
      </c>
      <c r="U5246" t="b">
        <v>0</v>
      </c>
    </row>
    <row r="5247" spans="1:21" x14ac:dyDescent="0.25">
      <c r="A5247" t="s">
        <v>6537</v>
      </c>
      <c r="B5247" t="s">
        <v>6538</v>
      </c>
      <c r="C5247">
        <v>26</v>
      </c>
      <c r="D5247">
        <v>7</v>
      </c>
      <c r="E5247">
        <v>14</v>
      </c>
      <c r="F5247" s="1">
        <v>41846</v>
      </c>
      <c r="G5247" t="s">
        <v>1601</v>
      </c>
      <c r="H5247" t="s">
        <v>320</v>
      </c>
      <c r="I5247" t="s">
        <v>321</v>
      </c>
      <c r="J5247" t="s">
        <v>321</v>
      </c>
      <c r="K5247" t="s">
        <v>36</v>
      </c>
      <c r="L5247" t="s">
        <v>26</v>
      </c>
      <c r="M5247" t="s">
        <v>27</v>
      </c>
      <c r="N5247" t="s">
        <v>71</v>
      </c>
      <c r="O5247" t="s">
        <v>295</v>
      </c>
      <c r="P5247" t="s">
        <v>6539</v>
      </c>
      <c r="Q5247">
        <v>0</v>
      </c>
      <c r="R5247">
        <v>165</v>
      </c>
      <c r="S5247">
        <v>46</v>
      </c>
      <c r="T5247">
        <v>3</v>
      </c>
      <c r="U5247" t="b">
        <v>0</v>
      </c>
    </row>
    <row r="5248" spans="1:21" x14ac:dyDescent="0.25">
      <c r="A5248" t="s">
        <v>6537</v>
      </c>
      <c r="B5248" t="s">
        <v>6538</v>
      </c>
      <c r="C5248">
        <v>26</v>
      </c>
      <c r="D5248">
        <v>7</v>
      </c>
      <c r="E5248">
        <v>14</v>
      </c>
      <c r="F5248" s="1">
        <v>41846</v>
      </c>
      <c r="G5248" t="s">
        <v>1601</v>
      </c>
      <c r="H5248" t="s">
        <v>320</v>
      </c>
      <c r="I5248" t="s">
        <v>321</v>
      </c>
      <c r="J5248" t="s">
        <v>321</v>
      </c>
      <c r="K5248" t="s">
        <v>36</v>
      </c>
      <c r="L5248" t="s">
        <v>26</v>
      </c>
      <c r="M5248" t="s">
        <v>27</v>
      </c>
      <c r="N5248" t="s">
        <v>28</v>
      </c>
      <c r="O5248" t="s">
        <v>151</v>
      </c>
      <c r="P5248" t="s">
        <v>152</v>
      </c>
      <c r="Q5248">
        <v>0</v>
      </c>
      <c r="R5248">
        <v>46</v>
      </c>
      <c r="S5248">
        <v>0</v>
      </c>
      <c r="T5248">
        <v>4</v>
      </c>
      <c r="U5248" t="b">
        <v>1</v>
      </c>
    </row>
    <row r="5249" spans="1:21" x14ac:dyDescent="0.25">
      <c r="A5249" t="s">
        <v>6540</v>
      </c>
      <c r="B5249" t="s">
        <v>6538</v>
      </c>
      <c r="C5249">
        <v>26</v>
      </c>
      <c r="D5249">
        <v>7</v>
      </c>
      <c r="E5249">
        <v>14</v>
      </c>
      <c r="F5249" s="1">
        <v>41846</v>
      </c>
      <c r="G5249" t="s">
        <v>2472</v>
      </c>
      <c r="H5249" t="s">
        <v>33</v>
      </c>
      <c r="I5249" t="s">
        <v>34</v>
      </c>
      <c r="J5249" t="s">
        <v>4476</v>
      </c>
      <c r="K5249" t="s">
        <v>36</v>
      </c>
      <c r="L5249" t="s">
        <v>70</v>
      </c>
      <c r="M5249" t="s">
        <v>38</v>
      </c>
      <c r="N5249" t="s">
        <v>71</v>
      </c>
      <c r="O5249" t="s">
        <v>74</v>
      </c>
      <c r="P5249" t="s">
        <v>6541</v>
      </c>
      <c r="Q5249">
        <v>0</v>
      </c>
      <c r="R5249">
        <v>2050</v>
      </c>
      <c r="S5249">
        <v>68</v>
      </c>
      <c r="T5249">
        <v>5</v>
      </c>
      <c r="U5249" t="b">
        <v>1</v>
      </c>
    </row>
    <row r="5250" spans="1:21" x14ac:dyDescent="0.25">
      <c r="A5250" t="s">
        <v>6542</v>
      </c>
      <c r="B5250" t="s">
        <v>6543</v>
      </c>
      <c r="C5250">
        <v>27</v>
      </c>
      <c r="D5250">
        <v>7</v>
      </c>
      <c r="E5250">
        <v>11</v>
      </c>
      <c r="F5250" s="1">
        <v>40751</v>
      </c>
      <c r="G5250" t="s">
        <v>5484</v>
      </c>
      <c r="H5250" t="s">
        <v>120</v>
      </c>
      <c r="I5250" t="s">
        <v>121</v>
      </c>
      <c r="J5250" t="s">
        <v>4671</v>
      </c>
      <c r="K5250" t="s">
        <v>47</v>
      </c>
      <c r="L5250" t="s">
        <v>70</v>
      </c>
      <c r="M5250" t="s">
        <v>38</v>
      </c>
      <c r="N5250" t="s">
        <v>28</v>
      </c>
      <c r="O5250" t="s">
        <v>39</v>
      </c>
      <c r="P5250" t="s">
        <v>913</v>
      </c>
      <c r="Q5250">
        <v>0</v>
      </c>
      <c r="R5250">
        <v>10</v>
      </c>
      <c r="S5250">
        <v>4</v>
      </c>
      <c r="T5250">
        <v>2</v>
      </c>
      <c r="U5250" t="b">
        <v>0</v>
      </c>
    </row>
    <row r="5251" spans="1:21" x14ac:dyDescent="0.25">
      <c r="A5251" t="s">
        <v>6544</v>
      </c>
      <c r="B5251" t="s">
        <v>6543</v>
      </c>
      <c r="C5251">
        <v>27</v>
      </c>
      <c r="D5251">
        <v>7</v>
      </c>
      <c r="E5251">
        <v>11</v>
      </c>
      <c r="F5251" s="1">
        <v>40751</v>
      </c>
      <c r="G5251" t="s">
        <v>2531</v>
      </c>
      <c r="H5251" t="s">
        <v>44</v>
      </c>
      <c r="I5251" t="s">
        <v>849</v>
      </c>
      <c r="J5251" t="s">
        <v>3772</v>
      </c>
      <c r="K5251" t="s">
        <v>47</v>
      </c>
      <c r="L5251" t="s">
        <v>70</v>
      </c>
      <c r="M5251" t="s">
        <v>27</v>
      </c>
      <c r="N5251" t="s">
        <v>28</v>
      </c>
      <c r="O5251" t="s">
        <v>227</v>
      </c>
      <c r="P5251" t="s">
        <v>3930</v>
      </c>
      <c r="Q5251">
        <v>0</v>
      </c>
      <c r="R5251">
        <v>43</v>
      </c>
      <c r="S5251">
        <v>11</v>
      </c>
      <c r="T5251">
        <v>6</v>
      </c>
      <c r="U5251" t="b">
        <v>0</v>
      </c>
    </row>
    <row r="5252" spans="1:21" x14ac:dyDescent="0.25">
      <c r="A5252" t="s">
        <v>6545</v>
      </c>
      <c r="B5252" t="s">
        <v>6543</v>
      </c>
      <c r="C5252">
        <v>27</v>
      </c>
      <c r="D5252">
        <v>7</v>
      </c>
      <c r="E5252">
        <v>11</v>
      </c>
      <c r="F5252" s="1">
        <v>40751</v>
      </c>
      <c r="G5252" t="s">
        <v>906</v>
      </c>
      <c r="H5252" t="s">
        <v>61</v>
      </c>
      <c r="I5252" t="s">
        <v>308</v>
      </c>
      <c r="J5252" t="s">
        <v>675</v>
      </c>
      <c r="K5252" t="s">
        <v>36</v>
      </c>
      <c r="L5252" t="s">
        <v>37</v>
      </c>
      <c r="M5252" t="s">
        <v>38</v>
      </c>
      <c r="N5252" t="s">
        <v>56</v>
      </c>
      <c r="O5252" t="s">
        <v>104</v>
      </c>
      <c r="P5252" t="s">
        <v>1514</v>
      </c>
      <c r="Q5252">
        <v>0</v>
      </c>
      <c r="R5252">
        <v>1622</v>
      </c>
      <c r="S5252">
        <v>534</v>
      </c>
      <c r="T5252">
        <v>3</v>
      </c>
      <c r="U5252" t="b">
        <v>1</v>
      </c>
    </row>
    <row r="5253" spans="1:21" x14ac:dyDescent="0.25">
      <c r="A5253" t="s">
        <v>6546</v>
      </c>
      <c r="B5253" t="s">
        <v>6543</v>
      </c>
      <c r="C5253">
        <v>27</v>
      </c>
      <c r="D5253">
        <v>7</v>
      </c>
      <c r="E5253">
        <v>11</v>
      </c>
      <c r="F5253" s="1">
        <v>40751</v>
      </c>
      <c r="G5253" t="s">
        <v>5197</v>
      </c>
      <c r="H5253" t="s">
        <v>44</v>
      </c>
      <c r="I5253" t="s">
        <v>1178</v>
      </c>
      <c r="J5253" t="s">
        <v>1179</v>
      </c>
      <c r="K5253" t="s">
        <v>47</v>
      </c>
      <c r="L5253" t="s">
        <v>70</v>
      </c>
      <c r="M5253" t="s">
        <v>98</v>
      </c>
      <c r="N5253" t="s">
        <v>56</v>
      </c>
      <c r="O5253" t="s">
        <v>104</v>
      </c>
      <c r="P5253" t="s">
        <v>2047</v>
      </c>
      <c r="Q5253">
        <v>0</v>
      </c>
      <c r="R5253">
        <v>173</v>
      </c>
      <c r="S5253">
        <v>-69</v>
      </c>
      <c r="T5253">
        <v>2</v>
      </c>
      <c r="U5253" t="b">
        <v>0</v>
      </c>
    </row>
    <row r="5254" spans="1:21" x14ac:dyDescent="0.25">
      <c r="A5254" t="s">
        <v>6547</v>
      </c>
      <c r="B5254" t="s">
        <v>6543</v>
      </c>
      <c r="C5254">
        <v>27</v>
      </c>
      <c r="D5254">
        <v>7</v>
      </c>
      <c r="E5254">
        <v>11</v>
      </c>
      <c r="F5254" s="1">
        <v>40751</v>
      </c>
      <c r="G5254" t="s">
        <v>3673</v>
      </c>
      <c r="H5254" t="s">
        <v>44</v>
      </c>
      <c r="I5254" t="s">
        <v>738</v>
      </c>
      <c r="J5254" t="s">
        <v>6498</v>
      </c>
      <c r="K5254" t="s">
        <v>47</v>
      </c>
      <c r="L5254" t="s">
        <v>70</v>
      </c>
      <c r="M5254" t="s">
        <v>27</v>
      </c>
      <c r="N5254" t="s">
        <v>28</v>
      </c>
      <c r="O5254" t="s">
        <v>151</v>
      </c>
      <c r="P5254" t="s">
        <v>152</v>
      </c>
      <c r="Q5254">
        <v>0</v>
      </c>
      <c r="R5254">
        <v>28</v>
      </c>
      <c r="S5254">
        <v>2</v>
      </c>
      <c r="T5254">
        <v>2</v>
      </c>
      <c r="U5254" t="b">
        <v>1</v>
      </c>
    </row>
    <row r="5255" spans="1:21" x14ac:dyDescent="0.25">
      <c r="A5255" t="s">
        <v>6547</v>
      </c>
      <c r="B5255" t="s">
        <v>6543</v>
      </c>
      <c r="C5255">
        <v>27</v>
      </c>
      <c r="D5255">
        <v>7</v>
      </c>
      <c r="E5255">
        <v>11</v>
      </c>
      <c r="F5255" s="1">
        <v>40751</v>
      </c>
      <c r="G5255" t="s">
        <v>3673</v>
      </c>
      <c r="H5255" t="s">
        <v>44</v>
      </c>
      <c r="I5255" t="s">
        <v>738</v>
      </c>
      <c r="J5255" t="s">
        <v>6498</v>
      </c>
      <c r="K5255" t="s">
        <v>47</v>
      </c>
      <c r="L5255" t="s">
        <v>70</v>
      </c>
      <c r="M5255" t="s">
        <v>27</v>
      </c>
      <c r="N5255" t="s">
        <v>28</v>
      </c>
      <c r="O5255" t="s">
        <v>54</v>
      </c>
      <c r="P5255" t="s">
        <v>3658</v>
      </c>
      <c r="Q5255">
        <v>0</v>
      </c>
      <c r="R5255">
        <v>451</v>
      </c>
      <c r="S5255">
        <v>-75</v>
      </c>
      <c r="T5255">
        <v>12</v>
      </c>
      <c r="U5255" t="b">
        <v>0</v>
      </c>
    </row>
    <row r="5256" spans="1:21" x14ac:dyDescent="0.25">
      <c r="A5256" t="s">
        <v>6548</v>
      </c>
      <c r="B5256" t="s">
        <v>6549</v>
      </c>
      <c r="C5256">
        <v>27</v>
      </c>
      <c r="D5256">
        <v>7</v>
      </c>
      <c r="E5256">
        <v>12</v>
      </c>
      <c r="F5256" s="1">
        <v>41117</v>
      </c>
      <c r="G5256" t="s">
        <v>2786</v>
      </c>
      <c r="H5256" t="s">
        <v>33</v>
      </c>
      <c r="I5256" t="s">
        <v>266</v>
      </c>
      <c r="J5256" t="s">
        <v>510</v>
      </c>
      <c r="K5256" t="s">
        <v>36</v>
      </c>
      <c r="L5256" t="s">
        <v>37</v>
      </c>
      <c r="M5256" t="s">
        <v>38</v>
      </c>
      <c r="N5256" t="s">
        <v>28</v>
      </c>
      <c r="O5256" t="s">
        <v>54</v>
      </c>
      <c r="P5256" t="s">
        <v>2089</v>
      </c>
      <c r="Q5256">
        <v>0</v>
      </c>
      <c r="R5256">
        <v>255</v>
      </c>
      <c r="S5256">
        <v>45</v>
      </c>
      <c r="T5256">
        <v>2</v>
      </c>
      <c r="U5256" t="b">
        <v>1</v>
      </c>
    </row>
    <row r="5257" spans="1:21" x14ac:dyDescent="0.25">
      <c r="A5257" t="s">
        <v>6548</v>
      </c>
      <c r="B5257" t="s">
        <v>6549</v>
      </c>
      <c r="C5257">
        <v>27</v>
      </c>
      <c r="D5257">
        <v>7</v>
      </c>
      <c r="E5257">
        <v>12</v>
      </c>
      <c r="F5257" s="1">
        <v>41117</v>
      </c>
      <c r="G5257" t="s">
        <v>2786</v>
      </c>
      <c r="H5257" t="s">
        <v>33</v>
      </c>
      <c r="I5257" t="s">
        <v>266</v>
      </c>
      <c r="J5257" t="s">
        <v>510</v>
      </c>
      <c r="K5257" t="s">
        <v>36</v>
      </c>
      <c r="L5257" t="s">
        <v>37</v>
      </c>
      <c r="M5257" t="s">
        <v>38</v>
      </c>
      <c r="N5257" t="s">
        <v>28</v>
      </c>
      <c r="O5257" t="s">
        <v>54</v>
      </c>
      <c r="P5257" t="s">
        <v>3434</v>
      </c>
      <c r="Q5257">
        <v>0</v>
      </c>
      <c r="R5257">
        <v>168</v>
      </c>
      <c r="S5257">
        <v>-9</v>
      </c>
      <c r="T5257">
        <v>3</v>
      </c>
      <c r="U5257" t="b">
        <v>1</v>
      </c>
    </row>
    <row r="5258" spans="1:21" x14ac:dyDescent="0.25">
      <c r="A5258" t="s">
        <v>6548</v>
      </c>
      <c r="B5258" t="s">
        <v>6549</v>
      </c>
      <c r="C5258">
        <v>27</v>
      </c>
      <c r="D5258">
        <v>7</v>
      </c>
      <c r="E5258">
        <v>12</v>
      </c>
      <c r="F5258" s="1">
        <v>41117</v>
      </c>
      <c r="G5258" t="s">
        <v>2786</v>
      </c>
      <c r="H5258" t="s">
        <v>33</v>
      </c>
      <c r="I5258" t="s">
        <v>266</v>
      </c>
      <c r="J5258" t="s">
        <v>510</v>
      </c>
      <c r="K5258" t="s">
        <v>36</v>
      </c>
      <c r="L5258" t="s">
        <v>37</v>
      </c>
      <c r="M5258" t="s">
        <v>38</v>
      </c>
      <c r="N5258" t="s">
        <v>28</v>
      </c>
      <c r="O5258" t="s">
        <v>183</v>
      </c>
      <c r="P5258" t="s">
        <v>6550</v>
      </c>
      <c r="Q5258">
        <v>0</v>
      </c>
      <c r="R5258">
        <v>87</v>
      </c>
      <c r="S5258">
        <v>7</v>
      </c>
      <c r="T5258">
        <v>2</v>
      </c>
      <c r="U5258" t="b">
        <v>0</v>
      </c>
    </row>
    <row r="5259" spans="1:21" x14ac:dyDescent="0.25">
      <c r="A5259" t="s">
        <v>6551</v>
      </c>
      <c r="B5259" t="s">
        <v>6552</v>
      </c>
      <c r="C5259">
        <v>27</v>
      </c>
      <c r="D5259">
        <v>7</v>
      </c>
      <c r="E5259">
        <v>14</v>
      </c>
      <c r="F5259" s="1">
        <v>41847</v>
      </c>
      <c r="G5259" t="s">
        <v>1101</v>
      </c>
      <c r="H5259" t="s">
        <v>61</v>
      </c>
      <c r="I5259" t="s">
        <v>173</v>
      </c>
      <c r="J5259" t="s">
        <v>1385</v>
      </c>
      <c r="K5259" t="s">
        <v>36</v>
      </c>
      <c r="L5259" t="s">
        <v>70</v>
      </c>
      <c r="M5259" t="s">
        <v>38</v>
      </c>
      <c r="N5259" t="s">
        <v>56</v>
      </c>
      <c r="O5259" t="s">
        <v>104</v>
      </c>
      <c r="P5259" t="s">
        <v>1374</v>
      </c>
      <c r="Q5259">
        <v>0</v>
      </c>
      <c r="R5259">
        <v>129</v>
      </c>
      <c r="S5259">
        <v>11</v>
      </c>
      <c r="T5259">
        <v>2</v>
      </c>
      <c r="U5259" t="b">
        <v>1</v>
      </c>
    </row>
    <row r="5260" spans="1:21" x14ac:dyDescent="0.25">
      <c r="A5260" t="s">
        <v>6553</v>
      </c>
      <c r="B5260" t="s">
        <v>6554</v>
      </c>
      <c r="C5260">
        <v>28</v>
      </c>
      <c r="D5260">
        <v>7</v>
      </c>
      <c r="E5260">
        <v>11</v>
      </c>
      <c r="F5260" s="1">
        <v>40752</v>
      </c>
      <c r="G5260" t="s">
        <v>700</v>
      </c>
      <c r="H5260" t="s">
        <v>61</v>
      </c>
      <c r="I5260" t="s">
        <v>326</v>
      </c>
      <c r="J5260" t="s">
        <v>6555</v>
      </c>
      <c r="K5260" t="s">
        <v>36</v>
      </c>
      <c r="L5260" t="s">
        <v>26</v>
      </c>
      <c r="M5260" t="s">
        <v>38</v>
      </c>
      <c r="N5260" t="s">
        <v>71</v>
      </c>
      <c r="O5260" t="s">
        <v>74</v>
      </c>
      <c r="P5260" t="s">
        <v>3539</v>
      </c>
      <c r="Q5260">
        <v>0</v>
      </c>
      <c r="R5260">
        <v>623</v>
      </c>
      <c r="S5260">
        <v>69</v>
      </c>
      <c r="T5260">
        <v>5</v>
      </c>
      <c r="U5260" t="b">
        <v>1</v>
      </c>
    </row>
    <row r="5261" spans="1:21" x14ac:dyDescent="0.25">
      <c r="A5261" t="s">
        <v>6556</v>
      </c>
      <c r="B5261" t="s">
        <v>6554</v>
      </c>
      <c r="C5261">
        <v>28</v>
      </c>
      <c r="D5261">
        <v>7</v>
      </c>
      <c r="E5261">
        <v>11</v>
      </c>
      <c r="F5261" s="1">
        <v>40752</v>
      </c>
      <c r="G5261" t="s">
        <v>3167</v>
      </c>
      <c r="H5261" t="s">
        <v>293</v>
      </c>
      <c r="I5261" t="s">
        <v>613</v>
      </c>
      <c r="J5261" t="s">
        <v>2039</v>
      </c>
      <c r="K5261" t="s">
        <v>36</v>
      </c>
      <c r="L5261" t="s">
        <v>37</v>
      </c>
      <c r="M5261" t="s">
        <v>38</v>
      </c>
      <c r="N5261" t="s">
        <v>71</v>
      </c>
      <c r="O5261" t="s">
        <v>72</v>
      </c>
      <c r="P5261" t="s">
        <v>1174</v>
      </c>
      <c r="Q5261">
        <v>1</v>
      </c>
      <c r="R5261">
        <v>74</v>
      </c>
      <c r="S5261">
        <v>-63</v>
      </c>
      <c r="T5261">
        <v>1</v>
      </c>
      <c r="U5261" t="b">
        <v>1</v>
      </c>
    </row>
    <row r="5262" spans="1:21" x14ac:dyDescent="0.25">
      <c r="A5262" t="s">
        <v>6557</v>
      </c>
      <c r="B5262" t="s">
        <v>6558</v>
      </c>
      <c r="C5262">
        <v>28</v>
      </c>
      <c r="D5262">
        <v>7</v>
      </c>
      <c r="E5262">
        <v>12</v>
      </c>
      <c r="F5262" s="1">
        <v>41118</v>
      </c>
      <c r="G5262" t="s">
        <v>4861</v>
      </c>
      <c r="H5262" t="s">
        <v>44</v>
      </c>
      <c r="I5262" t="s">
        <v>45</v>
      </c>
      <c r="J5262" t="s">
        <v>3471</v>
      </c>
      <c r="K5262" t="s">
        <v>47</v>
      </c>
      <c r="L5262" t="s">
        <v>37</v>
      </c>
      <c r="M5262" t="s">
        <v>38</v>
      </c>
      <c r="N5262" t="s">
        <v>28</v>
      </c>
      <c r="O5262" t="s">
        <v>111</v>
      </c>
      <c r="P5262" t="s">
        <v>3413</v>
      </c>
      <c r="Q5262">
        <v>0</v>
      </c>
      <c r="R5262">
        <v>44</v>
      </c>
      <c r="S5262">
        <v>7</v>
      </c>
      <c r="T5262">
        <v>3</v>
      </c>
      <c r="U5262" t="b">
        <v>0</v>
      </c>
    </row>
    <row r="5263" spans="1:21" x14ac:dyDescent="0.25">
      <c r="A5263" t="s">
        <v>6559</v>
      </c>
      <c r="B5263" t="s">
        <v>6558</v>
      </c>
      <c r="C5263">
        <v>28</v>
      </c>
      <c r="D5263">
        <v>7</v>
      </c>
      <c r="E5263">
        <v>12</v>
      </c>
      <c r="F5263" s="1">
        <v>41118</v>
      </c>
      <c r="G5263" t="s">
        <v>4392</v>
      </c>
      <c r="H5263" t="s">
        <v>67</v>
      </c>
      <c r="I5263" t="s">
        <v>68</v>
      </c>
      <c r="J5263" t="s">
        <v>255</v>
      </c>
      <c r="K5263" t="s">
        <v>25</v>
      </c>
      <c r="L5263" t="s">
        <v>37</v>
      </c>
      <c r="M5263" t="s">
        <v>38</v>
      </c>
      <c r="N5263" t="s">
        <v>56</v>
      </c>
      <c r="O5263" t="s">
        <v>57</v>
      </c>
      <c r="P5263" t="s">
        <v>2826</v>
      </c>
      <c r="Q5263">
        <v>0</v>
      </c>
      <c r="R5263">
        <v>316</v>
      </c>
      <c r="S5263">
        <v>49</v>
      </c>
      <c r="T5263">
        <v>3</v>
      </c>
      <c r="U5263" t="b">
        <v>1</v>
      </c>
    </row>
    <row r="5264" spans="1:21" x14ac:dyDescent="0.25">
      <c r="A5264" t="s">
        <v>6560</v>
      </c>
      <c r="B5264" t="s">
        <v>6561</v>
      </c>
      <c r="C5264">
        <v>28</v>
      </c>
      <c r="D5264">
        <v>7</v>
      </c>
      <c r="E5264">
        <v>14</v>
      </c>
      <c r="F5264" s="1">
        <v>41848</v>
      </c>
      <c r="G5264" t="s">
        <v>1077</v>
      </c>
      <c r="H5264" t="s">
        <v>120</v>
      </c>
      <c r="I5264" t="s">
        <v>778</v>
      </c>
      <c r="J5264" t="s">
        <v>778</v>
      </c>
      <c r="K5264" t="s">
        <v>47</v>
      </c>
      <c r="L5264" t="s">
        <v>70</v>
      </c>
      <c r="M5264" t="s">
        <v>98</v>
      </c>
      <c r="N5264" t="s">
        <v>28</v>
      </c>
      <c r="O5264" t="s">
        <v>48</v>
      </c>
      <c r="P5264" t="s">
        <v>2276</v>
      </c>
      <c r="Q5264">
        <v>0</v>
      </c>
      <c r="R5264">
        <v>52</v>
      </c>
      <c r="S5264">
        <v>18</v>
      </c>
      <c r="T5264">
        <v>2</v>
      </c>
      <c r="U5264" t="b">
        <v>0</v>
      </c>
    </row>
    <row r="5265" spans="1:21" x14ac:dyDescent="0.25">
      <c r="A5265" t="s">
        <v>6562</v>
      </c>
      <c r="B5265" t="s">
        <v>6561</v>
      </c>
      <c r="C5265">
        <v>28</v>
      </c>
      <c r="D5265">
        <v>7</v>
      </c>
      <c r="E5265">
        <v>14</v>
      </c>
      <c r="F5265" s="1">
        <v>41848</v>
      </c>
      <c r="G5265" t="s">
        <v>1665</v>
      </c>
      <c r="H5265" t="s">
        <v>33</v>
      </c>
      <c r="I5265" t="s">
        <v>313</v>
      </c>
      <c r="J5265" t="s">
        <v>4562</v>
      </c>
      <c r="K5265" t="s">
        <v>36</v>
      </c>
      <c r="L5265" t="s">
        <v>37</v>
      </c>
      <c r="M5265" t="s">
        <v>98</v>
      </c>
      <c r="N5265" t="s">
        <v>71</v>
      </c>
      <c r="O5265" t="s">
        <v>665</v>
      </c>
      <c r="P5265" t="s">
        <v>1737</v>
      </c>
      <c r="Q5265">
        <v>0</v>
      </c>
      <c r="R5265">
        <v>915</v>
      </c>
      <c r="S5265">
        <v>-99</v>
      </c>
      <c r="T5265">
        <v>3</v>
      </c>
      <c r="U5265" t="b">
        <v>1</v>
      </c>
    </row>
    <row r="5266" spans="1:21" x14ac:dyDescent="0.25">
      <c r="A5266" t="s">
        <v>6562</v>
      </c>
      <c r="B5266" t="s">
        <v>6561</v>
      </c>
      <c r="C5266">
        <v>28</v>
      </c>
      <c r="D5266">
        <v>7</v>
      </c>
      <c r="E5266">
        <v>14</v>
      </c>
      <c r="F5266" s="1">
        <v>41848</v>
      </c>
      <c r="G5266" t="s">
        <v>1665</v>
      </c>
      <c r="H5266" t="s">
        <v>33</v>
      </c>
      <c r="I5266" t="s">
        <v>313</v>
      </c>
      <c r="J5266" t="s">
        <v>4562</v>
      </c>
      <c r="K5266" t="s">
        <v>36</v>
      </c>
      <c r="L5266" t="s">
        <v>37</v>
      </c>
      <c r="M5266" t="s">
        <v>98</v>
      </c>
      <c r="N5266" t="s">
        <v>28</v>
      </c>
      <c r="O5266" t="s">
        <v>183</v>
      </c>
      <c r="P5266" t="s">
        <v>3811</v>
      </c>
      <c r="Q5266">
        <v>0</v>
      </c>
      <c r="R5266">
        <v>191</v>
      </c>
      <c r="S5266">
        <v>93</v>
      </c>
      <c r="T5266">
        <v>4</v>
      </c>
      <c r="U5266" t="b">
        <v>0</v>
      </c>
    </row>
    <row r="5267" spans="1:21" x14ac:dyDescent="0.25">
      <c r="A5267" t="s">
        <v>6563</v>
      </c>
      <c r="B5267" t="s">
        <v>6561</v>
      </c>
      <c r="C5267">
        <v>28</v>
      </c>
      <c r="D5267">
        <v>7</v>
      </c>
      <c r="E5267">
        <v>14</v>
      </c>
      <c r="F5267" s="1">
        <v>41848</v>
      </c>
      <c r="G5267" t="s">
        <v>2452</v>
      </c>
      <c r="H5267" t="s">
        <v>67</v>
      </c>
      <c r="I5267" t="s">
        <v>496</v>
      </c>
      <c r="J5267" t="s">
        <v>2074</v>
      </c>
      <c r="K5267" t="s">
        <v>25</v>
      </c>
      <c r="L5267" t="s">
        <v>37</v>
      </c>
      <c r="M5267" t="s">
        <v>27</v>
      </c>
      <c r="N5267" t="s">
        <v>28</v>
      </c>
      <c r="O5267" t="s">
        <v>39</v>
      </c>
      <c r="P5267" t="s">
        <v>4239</v>
      </c>
      <c r="Q5267">
        <v>0</v>
      </c>
      <c r="R5267">
        <v>158</v>
      </c>
      <c r="S5267">
        <v>65</v>
      </c>
      <c r="T5267">
        <v>5</v>
      </c>
      <c r="U5267" t="b">
        <v>0</v>
      </c>
    </row>
    <row r="5268" spans="1:21" x14ac:dyDescent="0.25">
      <c r="A5268" t="s">
        <v>6563</v>
      </c>
      <c r="B5268" t="s">
        <v>6561</v>
      </c>
      <c r="C5268">
        <v>28</v>
      </c>
      <c r="D5268">
        <v>7</v>
      </c>
      <c r="E5268">
        <v>14</v>
      </c>
      <c r="F5268" s="1">
        <v>41848</v>
      </c>
      <c r="G5268" t="s">
        <v>2452</v>
      </c>
      <c r="H5268" t="s">
        <v>67</v>
      </c>
      <c r="I5268" t="s">
        <v>496</v>
      </c>
      <c r="J5268" t="s">
        <v>2074</v>
      </c>
      <c r="K5268" t="s">
        <v>25</v>
      </c>
      <c r="L5268" t="s">
        <v>37</v>
      </c>
      <c r="M5268" t="s">
        <v>27</v>
      </c>
      <c r="N5268" t="s">
        <v>28</v>
      </c>
      <c r="O5268" t="s">
        <v>54</v>
      </c>
      <c r="P5268" t="s">
        <v>3241</v>
      </c>
      <c r="Q5268">
        <v>0</v>
      </c>
      <c r="R5268">
        <v>116</v>
      </c>
      <c r="S5268">
        <v>52</v>
      </c>
      <c r="T5268">
        <v>7</v>
      </c>
      <c r="U5268" t="b">
        <v>1</v>
      </c>
    </row>
    <row r="5269" spans="1:21" x14ac:dyDescent="0.25">
      <c r="A5269" t="s">
        <v>6564</v>
      </c>
      <c r="B5269" t="s">
        <v>6561</v>
      </c>
      <c r="C5269">
        <v>28</v>
      </c>
      <c r="D5269">
        <v>7</v>
      </c>
      <c r="E5269">
        <v>14</v>
      </c>
      <c r="F5269" s="1">
        <v>41848</v>
      </c>
      <c r="G5269" t="s">
        <v>1325</v>
      </c>
      <c r="H5269" t="s">
        <v>120</v>
      </c>
      <c r="I5269" t="s">
        <v>121</v>
      </c>
      <c r="J5269" t="s">
        <v>5234</v>
      </c>
      <c r="K5269" t="s">
        <v>47</v>
      </c>
      <c r="L5269" t="s">
        <v>37</v>
      </c>
      <c r="M5269" t="s">
        <v>38</v>
      </c>
      <c r="N5269" t="s">
        <v>71</v>
      </c>
      <c r="O5269" t="s">
        <v>72</v>
      </c>
      <c r="P5269" t="s">
        <v>695</v>
      </c>
      <c r="Q5269">
        <v>0</v>
      </c>
      <c r="R5269">
        <v>143</v>
      </c>
      <c r="S5269">
        <v>41</v>
      </c>
      <c r="T5269">
        <v>1</v>
      </c>
      <c r="U5269" t="b">
        <v>0</v>
      </c>
    </row>
    <row r="5270" spans="1:21" x14ac:dyDescent="0.25">
      <c r="A5270" t="s">
        <v>6564</v>
      </c>
      <c r="B5270" t="s">
        <v>6561</v>
      </c>
      <c r="C5270">
        <v>28</v>
      </c>
      <c r="D5270">
        <v>7</v>
      </c>
      <c r="E5270">
        <v>14</v>
      </c>
      <c r="F5270" s="1">
        <v>41848</v>
      </c>
      <c r="G5270" t="s">
        <v>1325</v>
      </c>
      <c r="H5270" t="s">
        <v>120</v>
      </c>
      <c r="I5270" t="s">
        <v>121</v>
      </c>
      <c r="J5270" t="s">
        <v>5234</v>
      </c>
      <c r="K5270" t="s">
        <v>47</v>
      </c>
      <c r="L5270" t="s">
        <v>37</v>
      </c>
      <c r="M5270" t="s">
        <v>38</v>
      </c>
      <c r="N5270" t="s">
        <v>28</v>
      </c>
      <c r="O5270" t="s">
        <v>48</v>
      </c>
      <c r="P5270" t="s">
        <v>359</v>
      </c>
      <c r="Q5270">
        <v>0</v>
      </c>
      <c r="R5270">
        <v>141</v>
      </c>
      <c r="S5270">
        <v>3</v>
      </c>
      <c r="T5270">
        <v>6</v>
      </c>
      <c r="U5270" t="b">
        <v>1</v>
      </c>
    </row>
    <row r="5271" spans="1:21" x14ac:dyDescent="0.25">
      <c r="A5271" t="s">
        <v>6564</v>
      </c>
      <c r="B5271" t="s">
        <v>6561</v>
      </c>
      <c r="C5271">
        <v>28</v>
      </c>
      <c r="D5271">
        <v>7</v>
      </c>
      <c r="E5271">
        <v>14</v>
      </c>
      <c r="F5271" s="1">
        <v>41848</v>
      </c>
      <c r="G5271" t="s">
        <v>1325</v>
      </c>
      <c r="H5271" t="s">
        <v>120</v>
      </c>
      <c r="I5271" t="s">
        <v>121</v>
      </c>
      <c r="J5271" t="s">
        <v>5234</v>
      </c>
      <c r="K5271" t="s">
        <v>47</v>
      </c>
      <c r="L5271" t="s">
        <v>37</v>
      </c>
      <c r="M5271" t="s">
        <v>38</v>
      </c>
      <c r="N5271" t="s">
        <v>28</v>
      </c>
      <c r="O5271" t="s">
        <v>39</v>
      </c>
      <c r="P5271" t="s">
        <v>1534</v>
      </c>
      <c r="Q5271">
        <v>0</v>
      </c>
      <c r="R5271">
        <v>80</v>
      </c>
      <c r="S5271">
        <v>37</v>
      </c>
      <c r="T5271">
        <v>6</v>
      </c>
      <c r="U5271" t="b">
        <v>1</v>
      </c>
    </row>
    <row r="5272" spans="1:21" x14ac:dyDescent="0.25">
      <c r="A5272" t="s">
        <v>6564</v>
      </c>
      <c r="B5272" t="s">
        <v>6561</v>
      </c>
      <c r="C5272">
        <v>28</v>
      </c>
      <c r="D5272">
        <v>7</v>
      </c>
      <c r="E5272">
        <v>14</v>
      </c>
      <c r="F5272" s="1">
        <v>41848</v>
      </c>
      <c r="G5272" t="s">
        <v>1325</v>
      </c>
      <c r="H5272" t="s">
        <v>120</v>
      </c>
      <c r="I5272" t="s">
        <v>121</v>
      </c>
      <c r="J5272" t="s">
        <v>5234</v>
      </c>
      <c r="K5272" t="s">
        <v>47</v>
      </c>
      <c r="L5272" t="s">
        <v>37</v>
      </c>
      <c r="M5272" t="s">
        <v>38</v>
      </c>
      <c r="N5272" t="s">
        <v>28</v>
      </c>
      <c r="O5272" t="s">
        <v>111</v>
      </c>
      <c r="P5272" t="s">
        <v>1266</v>
      </c>
      <c r="Q5272">
        <v>0</v>
      </c>
      <c r="R5272">
        <v>83</v>
      </c>
      <c r="S5272">
        <v>3</v>
      </c>
      <c r="T5272">
        <v>2</v>
      </c>
      <c r="U5272" t="b">
        <v>0</v>
      </c>
    </row>
    <row r="5273" spans="1:21" x14ac:dyDescent="0.25">
      <c r="A5273" t="s">
        <v>6565</v>
      </c>
      <c r="B5273" t="s">
        <v>6561</v>
      </c>
      <c r="C5273">
        <v>28</v>
      </c>
      <c r="D5273">
        <v>7</v>
      </c>
      <c r="E5273">
        <v>14</v>
      </c>
      <c r="F5273" s="1">
        <v>41848</v>
      </c>
      <c r="G5273" t="s">
        <v>3209</v>
      </c>
      <c r="H5273" t="s">
        <v>120</v>
      </c>
      <c r="I5273" t="s">
        <v>221</v>
      </c>
      <c r="J5273" t="s">
        <v>222</v>
      </c>
      <c r="K5273" t="s">
        <v>47</v>
      </c>
      <c r="L5273" t="s">
        <v>26</v>
      </c>
      <c r="M5273" t="s">
        <v>38</v>
      </c>
      <c r="N5273" t="s">
        <v>56</v>
      </c>
      <c r="O5273" t="s">
        <v>185</v>
      </c>
      <c r="P5273" t="s">
        <v>5391</v>
      </c>
      <c r="Q5273">
        <v>0</v>
      </c>
      <c r="R5273">
        <v>285</v>
      </c>
      <c r="S5273">
        <v>14</v>
      </c>
      <c r="T5273">
        <v>2</v>
      </c>
      <c r="U5273" t="b">
        <v>1</v>
      </c>
    </row>
    <row r="5274" spans="1:21" x14ac:dyDescent="0.25">
      <c r="A5274" t="s">
        <v>6566</v>
      </c>
      <c r="B5274" t="s">
        <v>6567</v>
      </c>
      <c r="C5274">
        <v>29</v>
      </c>
      <c r="D5274">
        <v>7</v>
      </c>
      <c r="E5274">
        <v>11</v>
      </c>
      <c r="F5274" s="1">
        <v>40753</v>
      </c>
      <c r="G5274" t="s">
        <v>3737</v>
      </c>
      <c r="H5274" t="s">
        <v>33</v>
      </c>
      <c r="I5274" t="s">
        <v>630</v>
      </c>
      <c r="J5274" t="s">
        <v>3053</v>
      </c>
      <c r="K5274" t="s">
        <v>36</v>
      </c>
      <c r="L5274" t="s">
        <v>70</v>
      </c>
      <c r="M5274" t="s">
        <v>27</v>
      </c>
      <c r="N5274" t="s">
        <v>71</v>
      </c>
      <c r="O5274" t="s">
        <v>295</v>
      </c>
      <c r="P5274" t="s">
        <v>1993</v>
      </c>
      <c r="Q5274">
        <v>0</v>
      </c>
      <c r="R5274">
        <v>116</v>
      </c>
      <c r="S5274">
        <v>21</v>
      </c>
      <c r="T5274">
        <v>2</v>
      </c>
      <c r="U5274" t="b">
        <v>0</v>
      </c>
    </row>
    <row r="5275" spans="1:21" x14ac:dyDescent="0.25">
      <c r="A5275" t="s">
        <v>6568</v>
      </c>
      <c r="B5275" t="s">
        <v>6567</v>
      </c>
      <c r="C5275">
        <v>29</v>
      </c>
      <c r="D5275">
        <v>7</v>
      </c>
      <c r="E5275">
        <v>11</v>
      </c>
      <c r="F5275" s="1">
        <v>40753</v>
      </c>
      <c r="G5275" t="s">
        <v>1772</v>
      </c>
      <c r="H5275" t="s">
        <v>33</v>
      </c>
      <c r="I5275" t="s">
        <v>234</v>
      </c>
      <c r="J5275" t="s">
        <v>235</v>
      </c>
      <c r="K5275" t="s">
        <v>36</v>
      </c>
      <c r="L5275" t="s">
        <v>37</v>
      </c>
      <c r="M5275" t="s">
        <v>38</v>
      </c>
      <c r="N5275" t="s">
        <v>71</v>
      </c>
      <c r="O5275" t="s">
        <v>74</v>
      </c>
      <c r="P5275" t="s">
        <v>724</v>
      </c>
      <c r="Q5275">
        <v>1</v>
      </c>
      <c r="R5275">
        <v>164</v>
      </c>
      <c r="S5275">
        <v>-70</v>
      </c>
      <c r="T5275">
        <v>5</v>
      </c>
      <c r="U5275" t="b">
        <v>1</v>
      </c>
    </row>
    <row r="5276" spans="1:21" x14ac:dyDescent="0.25">
      <c r="A5276" t="s">
        <v>6568</v>
      </c>
      <c r="B5276" t="s">
        <v>6567</v>
      </c>
      <c r="C5276">
        <v>29</v>
      </c>
      <c r="D5276">
        <v>7</v>
      </c>
      <c r="E5276">
        <v>11</v>
      </c>
      <c r="F5276" s="1">
        <v>40753</v>
      </c>
      <c r="G5276" t="s">
        <v>1772</v>
      </c>
      <c r="H5276" t="s">
        <v>33</v>
      </c>
      <c r="I5276" t="s">
        <v>234</v>
      </c>
      <c r="J5276" t="s">
        <v>235</v>
      </c>
      <c r="K5276" t="s">
        <v>36</v>
      </c>
      <c r="L5276" t="s">
        <v>37</v>
      </c>
      <c r="M5276" t="s">
        <v>38</v>
      </c>
      <c r="N5276" t="s">
        <v>28</v>
      </c>
      <c r="O5276" t="s">
        <v>48</v>
      </c>
      <c r="P5276" t="s">
        <v>1429</v>
      </c>
      <c r="Q5276">
        <v>1</v>
      </c>
      <c r="R5276">
        <v>30</v>
      </c>
      <c r="S5276">
        <v>-10</v>
      </c>
      <c r="T5276">
        <v>3</v>
      </c>
      <c r="U5276" t="b">
        <v>1</v>
      </c>
    </row>
    <row r="5277" spans="1:21" x14ac:dyDescent="0.25">
      <c r="A5277" t="s">
        <v>6568</v>
      </c>
      <c r="B5277" t="s">
        <v>6567</v>
      </c>
      <c r="C5277">
        <v>29</v>
      </c>
      <c r="D5277">
        <v>7</v>
      </c>
      <c r="E5277">
        <v>11</v>
      </c>
      <c r="F5277" s="1">
        <v>40753</v>
      </c>
      <c r="G5277" t="s">
        <v>1772</v>
      </c>
      <c r="H5277" t="s">
        <v>33</v>
      </c>
      <c r="I5277" t="s">
        <v>234</v>
      </c>
      <c r="J5277" t="s">
        <v>235</v>
      </c>
      <c r="K5277" t="s">
        <v>36</v>
      </c>
      <c r="L5277" t="s">
        <v>37</v>
      </c>
      <c r="M5277" t="s">
        <v>38</v>
      </c>
      <c r="N5277" t="s">
        <v>28</v>
      </c>
      <c r="O5277" t="s">
        <v>39</v>
      </c>
      <c r="P5277" t="s">
        <v>794</v>
      </c>
      <c r="Q5277">
        <v>1</v>
      </c>
      <c r="R5277">
        <v>20</v>
      </c>
      <c r="S5277">
        <v>-17</v>
      </c>
      <c r="T5277">
        <v>3</v>
      </c>
      <c r="U5277" t="b">
        <v>0</v>
      </c>
    </row>
    <row r="5278" spans="1:21" x14ac:dyDescent="0.25">
      <c r="A5278" t="s">
        <v>6569</v>
      </c>
      <c r="B5278" t="s">
        <v>6567</v>
      </c>
      <c r="C5278">
        <v>29</v>
      </c>
      <c r="D5278">
        <v>7</v>
      </c>
      <c r="E5278">
        <v>11</v>
      </c>
      <c r="F5278" s="1">
        <v>40753</v>
      </c>
      <c r="G5278" t="s">
        <v>3778</v>
      </c>
      <c r="H5278" t="s">
        <v>67</v>
      </c>
      <c r="I5278" t="s">
        <v>68</v>
      </c>
      <c r="J5278" t="s">
        <v>1089</v>
      </c>
      <c r="K5278" t="s">
        <v>25</v>
      </c>
      <c r="L5278" t="s">
        <v>70</v>
      </c>
      <c r="M5278" t="s">
        <v>98</v>
      </c>
      <c r="N5278" t="s">
        <v>28</v>
      </c>
      <c r="O5278" t="s">
        <v>151</v>
      </c>
      <c r="P5278" t="s">
        <v>3225</v>
      </c>
      <c r="Q5278">
        <v>1</v>
      </c>
      <c r="R5278">
        <v>55</v>
      </c>
      <c r="S5278">
        <v>-44</v>
      </c>
      <c r="T5278">
        <v>8</v>
      </c>
      <c r="U5278" t="b">
        <v>1</v>
      </c>
    </row>
    <row r="5279" spans="1:21" x14ac:dyDescent="0.25">
      <c r="A5279" t="s">
        <v>6570</v>
      </c>
      <c r="B5279" t="s">
        <v>6571</v>
      </c>
      <c r="C5279">
        <v>29</v>
      </c>
      <c r="D5279">
        <v>7</v>
      </c>
      <c r="E5279">
        <v>13</v>
      </c>
      <c r="F5279" s="1">
        <v>41484</v>
      </c>
      <c r="G5279" t="s">
        <v>4430</v>
      </c>
      <c r="H5279" t="s">
        <v>61</v>
      </c>
      <c r="I5279" t="s">
        <v>491</v>
      </c>
      <c r="J5279" t="s">
        <v>2254</v>
      </c>
      <c r="K5279" t="s">
        <v>36</v>
      </c>
      <c r="L5279" t="s">
        <v>37</v>
      </c>
      <c r="M5279" t="s">
        <v>268</v>
      </c>
      <c r="N5279" t="s">
        <v>28</v>
      </c>
      <c r="O5279" t="s">
        <v>48</v>
      </c>
      <c r="P5279" t="s">
        <v>1228</v>
      </c>
      <c r="Q5279">
        <v>0</v>
      </c>
      <c r="R5279">
        <v>16</v>
      </c>
      <c r="S5279">
        <v>1</v>
      </c>
      <c r="T5279">
        <v>1</v>
      </c>
      <c r="U5279" t="b">
        <v>0</v>
      </c>
    </row>
    <row r="5280" spans="1:21" x14ac:dyDescent="0.25">
      <c r="A5280" t="s">
        <v>6572</v>
      </c>
      <c r="B5280" t="s">
        <v>6571</v>
      </c>
      <c r="C5280">
        <v>29</v>
      </c>
      <c r="D5280">
        <v>7</v>
      </c>
      <c r="E5280">
        <v>13</v>
      </c>
      <c r="F5280" s="1">
        <v>41484</v>
      </c>
      <c r="G5280" t="s">
        <v>3543</v>
      </c>
      <c r="H5280" t="s">
        <v>61</v>
      </c>
      <c r="I5280" t="s">
        <v>108</v>
      </c>
      <c r="J5280" t="s">
        <v>3991</v>
      </c>
      <c r="K5280" t="s">
        <v>36</v>
      </c>
      <c r="L5280" t="s">
        <v>37</v>
      </c>
      <c r="M5280" t="s">
        <v>38</v>
      </c>
      <c r="N5280" t="s">
        <v>71</v>
      </c>
      <c r="O5280" t="s">
        <v>74</v>
      </c>
      <c r="P5280" t="s">
        <v>1744</v>
      </c>
      <c r="Q5280">
        <v>0</v>
      </c>
      <c r="R5280">
        <v>837</v>
      </c>
      <c r="S5280">
        <v>288</v>
      </c>
      <c r="T5280">
        <v>2</v>
      </c>
      <c r="U5280" t="b">
        <v>0</v>
      </c>
    </row>
    <row r="5281" spans="1:21" x14ac:dyDescent="0.25">
      <c r="A5281" t="s">
        <v>6572</v>
      </c>
      <c r="B5281" t="s">
        <v>6571</v>
      </c>
      <c r="C5281">
        <v>29</v>
      </c>
      <c r="D5281">
        <v>7</v>
      </c>
      <c r="E5281">
        <v>13</v>
      </c>
      <c r="F5281" s="1">
        <v>41484</v>
      </c>
      <c r="G5281" t="s">
        <v>3543</v>
      </c>
      <c r="H5281" t="s">
        <v>61</v>
      </c>
      <c r="I5281" t="s">
        <v>108</v>
      </c>
      <c r="J5281" t="s">
        <v>3991</v>
      </c>
      <c r="K5281" t="s">
        <v>36</v>
      </c>
      <c r="L5281" t="s">
        <v>37</v>
      </c>
      <c r="M5281" t="s">
        <v>38</v>
      </c>
      <c r="N5281" t="s">
        <v>28</v>
      </c>
      <c r="O5281" t="s">
        <v>54</v>
      </c>
      <c r="P5281" t="s">
        <v>1323</v>
      </c>
      <c r="Q5281">
        <v>0</v>
      </c>
      <c r="R5281">
        <v>88</v>
      </c>
      <c r="S5281">
        <v>22</v>
      </c>
      <c r="T5281">
        <v>2</v>
      </c>
      <c r="U5281" t="b">
        <v>1</v>
      </c>
    </row>
    <row r="5282" spans="1:21" x14ac:dyDescent="0.25">
      <c r="A5282" t="s">
        <v>6573</v>
      </c>
      <c r="B5282" t="s">
        <v>6574</v>
      </c>
      <c r="C5282">
        <v>29</v>
      </c>
      <c r="D5282">
        <v>7</v>
      </c>
      <c r="E5282">
        <v>14</v>
      </c>
      <c r="F5282" s="1">
        <v>41849</v>
      </c>
      <c r="G5282" t="s">
        <v>660</v>
      </c>
      <c r="H5282" t="s">
        <v>120</v>
      </c>
      <c r="I5282" t="s">
        <v>121</v>
      </c>
      <c r="J5282" t="s">
        <v>122</v>
      </c>
      <c r="K5282" t="s">
        <v>47</v>
      </c>
      <c r="L5282" t="s">
        <v>37</v>
      </c>
      <c r="M5282" t="s">
        <v>38</v>
      </c>
      <c r="N5282" t="s">
        <v>28</v>
      </c>
      <c r="O5282" t="s">
        <v>29</v>
      </c>
      <c r="P5282" t="s">
        <v>2125</v>
      </c>
      <c r="Q5282">
        <v>0</v>
      </c>
      <c r="R5282">
        <v>44</v>
      </c>
      <c r="S5282">
        <v>20</v>
      </c>
      <c r="T5282">
        <v>2</v>
      </c>
      <c r="U5282" t="b">
        <v>1</v>
      </c>
    </row>
    <row r="5283" spans="1:21" x14ac:dyDescent="0.25">
      <c r="A5283" t="s">
        <v>6575</v>
      </c>
      <c r="B5283" t="s">
        <v>6576</v>
      </c>
      <c r="C5283">
        <v>30</v>
      </c>
      <c r="D5283">
        <v>7</v>
      </c>
      <c r="E5283">
        <v>12</v>
      </c>
      <c r="F5283" s="1">
        <v>41120</v>
      </c>
      <c r="G5283" t="s">
        <v>4893</v>
      </c>
      <c r="H5283" t="s">
        <v>33</v>
      </c>
      <c r="I5283" t="s">
        <v>34</v>
      </c>
      <c r="J5283" t="s">
        <v>35</v>
      </c>
      <c r="K5283" t="s">
        <v>36</v>
      </c>
      <c r="L5283" t="s">
        <v>37</v>
      </c>
      <c r="M5283" t="s">
        <v>38</v>
      </c>
      <c r="N5283" t="s">
        <v>71</v>
      </c>
      <c r="O5283" t="s">
        <v>295</v>
      </c>
      <c r="P5283" t="s">
        <v>3508</v>
      </c>
      <c r="Q5283">
        <v>0</v>
      </c>
      <c r="R5283">
        <v>147</v>
      </c>
      <c r="S5283">
        <v>66</v>
      </c>
      <c r="T5283">
        <v>3</v>
      </c>
      <c r="U5283" t="b">
        <v>1</v>
      </c>
    </row>
    <row r="5284" spans="1:21" x14ac:dyDescent="0.25">
      <c r="A5284" t="s">
        <v>6575</v>
      </c>
      <c r="B5284" t="s">
        <v>6576</v>
      </c>
      <c r="C5284">
        <v>30</v>
      </c>
      <c r="D5284">
        <v>7</v>
      </c>
      <c r="E5284">
        <v>12</v>
      </c>
      <c r="F5284" s="1">
        <v>41120</v>
      </c>
      <c r="G5284" t="s">
        <v>4893</v>
      </c>
      <c r="H5284" t="s">
        <v>33</v>
      </c>
      <c r="I5284" t="s">
        <v>34</v>
      </c>
      <c r="J5284" t="s">
        <v>35</v>
      </c>
      <c r="K5284" t="s">
        <v>36</v>
      </c>
      <c r="L5284" t="s">
        <v>37</v>
      </c>
      <c r="M5284" t="s">
        <v>38</v>
      </c>
      <c r="N5284" t="s">
        <v>28</v>
      </c>
      <c r="O5284" t="s">
        <v>39</v>
      </c>
      <c r="P5284" t="s">
        <v>110</v>
      </c>
      <c r="Q5284">
        <v>0</v>
      </c>
      <c r="R5284">
        <v>202</v>
      </c>
      <c r="S5284">
        <v>91</v>
      </c>
      <c r="T5284">
        <v>7</v>
      </c>
      <c r="U5284" t="b">
        <v>0</v>
      </c>
    </row>
    <row r="5285" spans="1:21" x14ac:dyDescent="0.25">
      <c r="A5285" t="s">
        <v>6575</v>
      </c>
      <c r="B5285" t="s">
        <v>6576</v>
      </c>
      <c r="C5285">
        <v>30</v>
      </c>
      <c r="D5285">
        <v>7</v>
      </c>
      <c r="E5285">
        <v>12</v>
      </c>
      <c r="F5285" s="1">
        <v>41120</v>
      </c>
      <c r="G5285" t="s">
        <v>4893</v>
      </c>
      <c r="H5285" t="s">
        <v>33</v>
      </c>
      <c r="I5285" t="s">
        <v>34</v>
      </c>
      <c r="J5285" t="s">
        <v>35</v>
      </c>
      <c r="K5285" t="s">
        <v>36</v>
      </c>
      <c r="L5285" t="s">
        <v>37</v>
      </c>
      <c r="M5285" t="s">
        <v>38</v>
      </c>
      <c r="N5285" t="s">
        <v>28</v>
      </c>
      <c r="O5285" t="s">
        <v>54</v>
      </c>
      <c r="P5285" t="s">
        <v>1799</v>
      </c>
      <c r="Q5285">
        <v>0</v>
      </c>
      <c r="R5285">
        <v>381</v>
      </c>
      <c r="S5285">
        <v>144</v>
      </c>
      <c r="T5285">
        <v>2</v>
      </c>
      <c r="U5285" t="b">
        <v>1</v>
      </c>
    </row>
    <row r="5286" spans="1:21" x14ac:dyDescent="0.25">
      <c r="A5286" t="s">
        <v>6575</v>
      </c>
      <c r="B5286" t="s">
        <v>6576</v>
      </c>
      <c r="C5286">
        <v>30</v>
      </c>
      <c r="D5286">
        <v>7</v>
      </c>
      <c r="E5286">
        <v>12</v>
      </c>
      <c r="F5286" s="1">
        <v>41120</v>
      </c>
      <c r="G5286" t="s">
        <v>4893</v>
      </c>
      <c r="H5286" t="s">
        <v>33</v>
      </c>
      <c r="I5286" t="s">
        <v>34</v>
      </c>
      <c r="J5286" t="s">
        <v>35</v>
      </c>
      <c r="K5286" t="s">
        <v>36</v>
      </c>
      <c r="L5286" t="s">
        <v>37</v>
      </c>
      <c r="M5286" t="s">
        <v>38</v>
      </c>
      <c r="N5286" t="s">
        <v>56</v>
      </c>
      <c r="O5286" t="s">
        <v>81</v>
      </c>
      <c r="P5286" t="s">
        <v>6577</v>
      </c>
      <c r="Q5286">
        <v>0</v>
      </c>
      <c r="R5286">
        <v>307</v>
      </c>
      <c r="S5286">
        <v>64</v>
      </c>
      <c r="T5286">
        <v>3</v>
      </c>
      <c r="U5286" t="b">
        <v>0</v>
      </c>
    </row>
    <row r="5287" spans="1:21" x14ac:dyDescent="0.25">
      <c r="A5287" t="s">
        <v>6578</v>
      </c>
      <c r="B5287" t="s">
        <v>6576</v>
      </c>
      <c r="C5287">
        <v>30</v>
      </c>
      <c r="D5287">
        <v>7</v>
      </c>
      <c r="E5287">
        <v>12</v>
      </c>
      <c r="F5287" s="1">
        <v>41120</v>
      </c>
      <c r="G5287" t="s">
        <v>2070</v>
      </c>
      <c r="H5287" t="s">
        <v>33</v>
      </c>
      <c r="I5287" t="s">
        <v>313</v>
      </c>
      <c r="J5287" t="s">
        <v>6579</v>
      </c>
      <c r="K5287" t="s">
        <v>36</v>
      </c>
      <c r="L5287" t="s">
        <v>70</v>
      </c>
      <c r="M5287" t="s">
        <v>38</v>
      </c>
      <c r="N5287" t="s">
        <v>71</v>
      </c>
      <c r="O5287" t="s">
        <v>74</v>
      </c>
      <c r="P5287" t="s">
        <v>6580</v>
      </c>
      <c r="Q5287">
        <v>0</v>
      </c>
      <c r="R5287">
        <v>238</v>
      </c>
      <c r="S5287">
        <v>3</v>
      </c>
      <c r="T5287">
        <v>2</v>
      </c>
      <c r="U5287" t="b">
        <v>1</v>
      </c>
    </row>
    <row r="5288" spans="1:21" x14ac:dyDescent="0.25">
      <c r="A5288" t="s">
        <v>6581</v>
      </c>
      <c r="B5288" t="s">
        <v>6576</v>
      </c>
      <c r="C5288">
        <v>30</v>
      </c>
      <c r="D5288">
        <v>7</v>
      </c>
      <c r="E5288">
        <v>12</v>
      </c>
      <c r="F5288" s="1">
        <v>41120</v>
      </c>
      <c r="G5288" t="s">
        <v>125</v>
      </c>
      <c r="H5288" t="s">
        <v>33</v>
      </c>
      <c r="I5288" t="s">
        <v>34</v>
      </c>
      <c r="J5288" t="s">
        <v>2855</v>
      </c>
      <c r="K5288" t="s">
        <v>36</v>
      </c>
      <c r="L5288" t="s">
        <v>70</v>
      </c>
      <c r="M5288" t="s">
        <v>38</v>
      </c>
      <c r="N5288" t="s">
        <v>71</v>
      </c>
      <c r="O5288" t="s">
        <v>74</v>
      </c>
      <c r="P5288" t="s">
        <v>3353</v>
      </c>
      <c r="Q5288">
        <v>0</v>
      </c>
      <c r="R5288">
        <v>402</v>
      </c>
      <c r="S5288">
        <v>-45</v>
      </c>
      <c r="T5288">
        <v>5</v>
      </c>
      <c r="U5288" t="b">
        <v>1</v>
      </c>
    </row>
    <row r="5289" spans="1:21" x14ac:dyDescent="0.25">
      <c r="A5289" t="s">
        <v>6581</v>
      </c>
      <c r="B5289" t="s">
        <v>6576</v>
      </c>
      <c r="C5289">
        <v>30</v>
      </c>
      <c r="D5289">
        <v>7</v>
      </c>
      <c r="E5289">
        <v>12</v>
      </c>
      <c r="F5289" s="1">
        <v>41120</v>
      </c>
      <c r="G5289" t="s">
        <v>125</v>
      </c>
      <c r="H5289" t="s">
        <v>33</v>
      </c>
      <c r="I5289" t="s">
        <v>34</v>
      </c>
      <c r="J5289" t="s">
        <v>2855</v>
      </c>
      <c r="K5289" t="s">
        <v>36</v>
      </c>
      <c r="L5289" t="s">
        <v>70</v>
      </c>
      <c r="M5289" t="s">
        <v>38</v>
      </c>
      <c r="N5289" t="s">
        <v>28</v>
      </c>
      <c r="O5289" t="s">
        <v>54</v>
      </c>
      <c r="P5289" t="s">
        <v>673</v>
      </c>
      <c r="Q5289">
        <v>0</v>
      </c>
      <c r="R5289">
        <v>242</v>
      </c>
      <c r="S5289">
        <v>100</v>
      </c>
      <c r="T5289">
        <v>2</v>
      </c>
      <c r="U5289" t="b">
        <v>1</v>
      </c>
    </row>
    <row r="5290" spans="1:21" x14ac:dyDescent="0.25">
      <c r="A5290" t="s">
        <v>6582</v>
      </c>
      <c r="B5290" t="s">
        <v>6576</v>
      </c>
      <c r="C5290">
        <v>30</v>
      </c>
      <c r="D5290">
        <v>7</v>
      </c>
      <c r="E5290">
        <v>12</v>
      </c>
      <c r="F5290" s="1">
        <v>41120</v>
      </c>
      <c r="G5290" t="s">
        <v>906</v>
      </c>
      <c r="H5290" t="s">
        <v>126</v>
      </c>
      <c r="I5290" t="s">
        <v>304</v>
      </c>
      <c r="J5290" t="s">
        <v>304</v>
      </c>
      <c r="K5290" t="s">
        <v>25</v>
      </c>
      <c r="L5290" t="s">
        <v>37</v>
      </c>
      <c r="M5290" t="s">
        <v>27</v>
      </c>
      <c r="N5290" t="s">
        <v>28</v>
      </c>
      <c r="O5290" t="s">
        <v>39</v>
      </c>
      <c r="P5290" t="s">
        <v>865</v>
      </c>
      <c r="Q5290">
        <v>1</v>
      </c>
      <c r="R5290">
        <v>49</v>
      </c>
      <c r="S5290">
        <v>-5</v>
      </c>
      <c r="T5290">
        <v>8</v>
      </c>
      <c r="U5290" t="b">
        <v>1</v>
      </c>
    </row>
    <row r="5291" spans="1:21" x14ac:dyDescent="0.25">
      <c r="A5291" t="s">
        <v>6583</v>
      </c>
      <c r="B5291" t="s">
        <v>6584</v>
      </c>
      <c r="C5291">
        <v>30</v>
      </c>
      <c r="D5291">
        <v>7</v>
      </c>
      <c r="E5291">
        <v>13</v>
      </c>
      <c r="F5291" s="1">
        <v>41485</v>
      </c>
      <c r="G5291" t="s">
        <v>2990</v>
      </c>
      <c r="H5291" t="s">
        <v>44</v>
      </c>
      <c r="I5291" t="s">
        <v>280</v>
      </c>
      <c r="J5291" t="s">
        <v>281</v>
      </c>
      <c r="K5291" t="s">
        <v>47</v>
      </c>
      <c r="L5291" t="s">
        <v>37</v>
      </c>
      <c r="M5291" t="s">
        <v>38</v>
      </c>
      <c r="N5291" t="s">
        <v>28</v>
      </c>
      <c r="O5291" t="s">
        <v>39</v>
      </c>
      <c r="P5291" t="s">
        <v>169</v>
      </c>
      <c r="Q5291">
        <v>0</v>
      </c>
      <c r="R5291">
        <v>50</v>
      </c>
      <c r="S5291">
        <v>3</v>
      </c>
      <c r="T5291">
        <v>1</v>
      </c>
      <c r="U5291" t="b">
        <v>1</v>
      </c>
    </row>
    <row r="5292" spans="1:21" x14ac:dyDescent="0.25">
      <c r="A5292" t="s">
        <v>6583</v>
      </c>
      <c r="B5292" t="s">
        <v>6584</v>
      </c>
      <c r="C5292">
        <v>30</v>
      </c>
      <c r="D5292">
        <v>7</v>
      </c>
      <c r="E5292">
        <v>13</v>
      </c>
      <c r="F5292" s="1">
        <v>41485</v>
      </c>
      <c r="G5292" t="s">
        <v>2990</v>
      </c>
      <c r="H5292" t="s">
        <v>44</v>
      </c>
      <c r="I5292" t="s">
        <v>280</v>
      </c>
      <c r="J5292" t="s">
        <v>281</v>
      </c>
      <c r="K5292" t="s">
        <v>47</v>
      </c>
      <c r="L5292" t="s">
        <v>37</v>
      </c>
      <c r="M5292" t="s">
        <v>38</v>
      </c>
      <c r="N5292" t="s">
        <v>28</v>
      </c>
      <c r="O5292" t="s">
        <v>227</v>
      </c>
      <c r="P5292" t="s">
        <v>5642</v>
      </c>
      <c r="Q5292">
        <v>0</v>
      </c>
      <c r="R5292">
        <v>32</v>
      </c>
      <c r="S5292">
        <v>5</v>
      </c>
      <c r="T5292">
        <v>3</v>
      </c>
      <c r="U5292" t="b">
        <v>0</v>
      </c>
    </row>
    <row r="5293" spans="1:21" x14ac:dyDescent="0.25">
      <c r="A5293" t="s">
        <v>6585</v>
      </c>
      <c r="B5293" t="s">
        <v>6584</v>
      </c>
      <c r="C5293">
        <v>30</v>
      </c>
      <c r="D5293">
        <v>7</v>
      </c>
      <c r="E5293">
        <v>13</v>
      </c>
      <c r="F5293" s="1">
        <v>41485</v>
      </c>
      <c r="G5293" t="s">
        <v>4157</v>
      </c>
      <c r="H5293" t="s">
        <v>44</v>
      </c>
      <c r="I5293" t="s">
        <v>96</v>
      </c>
      <c r="J5293" t="s">
        <v>6586</v>
      </c>
      <c r="K5293" t="s">
        <v>47</v>
      </c>
      <c r="L5293" t="s">
        <v>70</v>
      </c>
      <c r="M5293" t="s">
        <v>27</v>
      </c>
      <c r="N5293" t="s">
        <v>28</v>
      </c>
      <c r="O5293" t="s">
        <v>54</v>
      </c>
      <c r="P5293" t="s">
        <v>774</v>
      </c>
      <c r="Q5293">
        <v>0</v>
      </c>
      <c r="R5293">
        <v>138</v>
      </c>
      <c r="S5293">
        <v>23</v>
      </c>
      <c r="T5293">
        <v>4</v>
      </c>
      <c r="U5293" t="b">
        <v>1</v>
      </c>
    </row>
    <row r="5294" spans="1:21" x14ac:dyDescent="0.25">
      <c r="A5294" t="s">
        <v>6587</v>
      </c>
      <c r="B5294" t="s">
        <v>6584</v>
      </c>
      <c r="C5294">
        <v>30</v>
      </c>
      <c r="D5294">
        <v>7</v>
      </c>
      <c r="E5294">
        <v>13</v>
      </c>
      <c r="F5294" s="1">
        <v>41485</v>
      </c>
      <c r="G5294" t="s">
        <v>1265</v>
      </c>
      <c r="H5294" t="s">
        <v>33</v>
      </c>
      <c r="I5294" t="s">
        <v>80</v>
      </c>
      <c r="J5294" t="s">
        <v>80</v>
      </c>
      <c r="K5294" t="s">
        <v>36</v>
      </c>
      <c r="L5294" t="s">
        <v>70</v>
      </c>
      <c r="M5294" t="s">
        <v>27</v>
      </c>
      <c r="N5294" t="s">
        <v>56</v>
      </c>
      <c r="O5294" t="s">
        <v>104</v>
      </c>
      <c r="P5294" t="s">
        <v>4756</v>
      </c>
      <c r="Q5294">
        <v>0</v>
      </c>
      <c r="R5294">
        <v>781</v>
      </c>
      <c r="S5294">
        <v>165</v>
      </c>
      <c r="T5294">
        <v>5</v>
      </c>
      <c r="U5294" t="b">
        <v>1</v>
      </c>
    </row>
    <row r="5295" spans="1:21" x14ac:dyDescent="0.25">
      <c r="A5295" t="s">
        <v>6588</v>
      </c>
      <c r="B5295" t="s">
        <v>6589</v>
      </c>
      <c r="C5295">
        <v>30</v>
      </c>
      <c r="D5295">
        <v>7</v>
      </c>
      <c r="E5295">
        <v>14</v>
      </c>
      <c r="F5295" s="1">
        <v>41850</v>
      </c>
      <c r="G5295" t="s">
        <v>692</v>
      </c>
      <c r="H5295" t="s">
        <v>120</v>
      </c>
      <c r="I5295" t="s">
        <v>241</v>
      </c>
      <c r="J5295" t="s">
        <v>242</v>
      </c>
      <c r="K5295" t="s">
        <v>47</v>
      </c>
      <c r="L5295" t="s">
        <v>70</v>
      </c>
      <c r="M5295" t="s">
        <v>98</v>
      </c>
      <c r="N5295" t="s">
        <v>71</v>
      </c>
      <c r="O5295" t="s">
        <v>72</v>
      </c>
      <c r="P5295" t="s">
        <v>1805</v>
      </c>
      <c r="Q5295">
        <v>0</v>
      </c>
      <c r="R5295">
        <v>246</v>
      </c>
      <c r="S5295">
        <v>61</v>
      </c>
      <c r="T5295">
        <v>2</v>
      </c>
      <c r="U5295" t="b">
        <v>0</v>
      </c>
    </row>
    <row r="5296" spans="1:21" x14ac:dyDescent="0.25">
      <c r="A5296" t="s">
        <v>6588</v>
      </c>
      <c r="B5296" t="s">
        <v>6589</v>
      </c>
      <c r="C5296">
        <v>30</v>
      </c>
      <c r="D5296">
        <v>7</v>
      </c>
      <c r="E5296">
        <v>14</v>
      </c>
      <c r="F5296" s="1">
        <v>41850</v>
      </c>
      <c r="G5296" t="s">
        <v>692</v>
      </c>
      <c r="H5296" t="s">
        <v>120</v>
      </c>
      <c r="I5296" t="s">
        <v>241</v>
      </c>
      <c r="J5296" t="s">
        <v>242</v>
      </c>
      <c r="K5296" t="s">
        <v>47</v>
      </c>
      <c r="L5296" t="s">
        <v>70</v>
      </c>
      <c r="M5296" t="s">
        <v>98</v>
      </c>
      <c r="N5296" t="s">
        <v>71</v>
      </c>
      <c r="O5296" t="s">
        <v>72</v>
      </c>
      <c r="P5296" t="s">
        <v>3465</v>
      </c>
      <c r="Q5296">
        <v>0</v>
      </c>
      <c r="R5296">
        <v>298</v>
      </c>
      <c r="S5296">
        <v>74</v>
      </c>
      <c r="T5296">
        <v>2</v>
      </c>
      <c r="U5296" t="b">
        <v>0</v>
      </c>
    </row>
    <row r="5297" spans="1:21" x14ac:dyDescent="0.25">
      <c r="A5297" t="s">
        <v>6588</v>
      </c>
      <c r="B5297" t="s">
        <v>6589</v>
      </c>
      <c r="C5297">
        <v>30</v>
      </c>
      <c r="D5297">
        <v>7</v>
      </c>
      <c r="E5297">
        <v>14</v>
      </c>
      <c r="F5297" s="1">
        <v>41850</v>
      </c>
      <c r="G5297" t="s">
        <v>692</v>
      </c>
      <c r="H5297" t="s">
        <v>120</v>
      </c>
      <c r="I5297" t="s">
        <v>241</v>
      </c>
      <c r="J5297" t="s">
        <v>242</v>
      </c>
      <c r="K5297" t="s">
        <v>47</v>
      </c>
      <c r="L5297" t="s">
        <v>70</v>
      </c>
      <c r="M5297" t="s">
        <v>98</v>
      </c>
      <c r="N5297" t="s">
        <v>28</v>
      </c>
      <c r="O5297" t="s">
        <v>54</v>
      </c>
      <c r="P5297" t="s">
        <v>1183</v>
      </c>
      <c r="Q5297">
        <v>0</v>
      </c>
      <c r="R5297">
        <v>262</v>
      </c>
      <c r="S5297">
        <v>64</v>
      </c>
      <c r="T5297">
        <v>6</v>
      </c>
      <c r="U5297" t="b">
        <v>1</v>
      </c>
    </row>
    <row r="5298" spans="1:21" x14ac:dyDescent="0.25">
      <c r="A5298" t="s">
        <v>6590</v>
      </c>
      <c r="B5298" t="s">
        <v>6589</v>
      </c>
      <c r="C5298">
        <v>30</v>
      </c>
      <c r="D5298">
        <v>7</v>
      </c>
      <c r="E5298">
        <v>14</v>
      </c>
      <c r="F5298" s="1">
        <v>41850</v>
      </c>
      <c r="G5298" t="s">
        <v>625</v>
      </c>
      <c r="H5298" t="s">
        <v>120</v>
      </c>
      <c r="I5298" t="s">
        <v>121</v>
      </c>
      <c r="J5298" t="s">
        <v>2426</v>
      </c>
      <c r="K5298" t="s">
        <v>47</v>
      </c>
      <c r="L5298" t="s">
        <v>37</v>
      </c>
      <c r="M5298" t="s">
        <v>38</v>
      </c>
      <c r="N5298" t="s">
        <v>71</v>
      </c>
      <c r="O5298" t="s">
        <v>295</v>
      </c>
      <c r="P5298" t="s">
        <v>1552</v>
      </c>
      <c r="Q5298">
        <v>0</v>
      </c>
      <c r="R5298">
        <v>302</v>
      </c>
      <c r="S5298">
        <v>75</v>
      </c>
      <c r="T5298">
        <v>6</v>
      </c>
      <c r="U5298" t="b">
        <v>1</v>
      </c>
    </row>
    <row r="5299" spans="1:21" x14ac:dyDescent="0.25">
      <c r="A5299" t="s">
        <v>6590</v>
      </c>
      <c r="B5299" t="s">
        <v>6589</v>
      </c>
      <c r="C5299">
        <v>30</v>
      </c>
      <c r="D5299">
        <v>7</v>
      </c>
      <c r="E5299">
        <v>14</v>
      </c>
      <c r="F5299" s="1">
        <v>41850</v>
      </c>
      <c r="G5299" t="s">
        <v>625</v>
      </c>
      <c r="H5299" t="s">
        <v>120</v>
      </c>
      <c r="I5299" t="s">
        <v>121</v>
      </c>
      <c r="J5299" t="s">
        <v>2426</v>
      </c>
      <c r="K5299" t="s">
        <v>47</v>
      </c>
      <c r="L5299" t="s">
        <v>37</v>
      </c>
      <c r="M5299" t="s">
        <v>38</v>
      </c>
      <c r="N5299" t="s">
        <v>28</v>
      </c>
      <c r="O5299" t="s">
        <v>48</v>
      </c>
      <c r="P5299" t="s">
        <v>2065</v>
      </c>
      <c r="Q5299">
        <v>0</v>
      </c>
      <c r="R5299">
        <v>376</v>
      </c>
      <c r="S5299">
        <v>0</v>
      </c>
      <c r="T5299">
        <v>7</v>
      </c>
      <c r="U5299" t="b">
        <v>1</v>
      </c>
    </row>
    <row r="5300" spans="1:21" x14ac:dyDescent="0.25">
      <c r="A5300" t="s">
        <v>6590</v>
      </c>
      <c r="B5300" t="s">
        <v>6589</v>
      </c>
      <c r="C5300">
        <v>30</v>
      </c>
      <c r="D5300">
        <v>7</v>
      </c>
      <c r="E5300">
        <v>14</v>
      </c>
      <c r="F5300" s="1">
        <v>41850</v>
      </c>
      <c r="G5300" t="s">
        <v>625</v>
      </c>
      <c r="H5300" t="s">
        <v>120</v>
      </c>
      <c r="I5300" t="s">
        <v>121</v>
      </c>
      <c r="J5300" t="s">
        <v>2426</v>
      </c>
      <c r="K5300" t="s">
        <v>47</v>
      </c>
      <c r="L5300" t="s">
        <v>37</v>
      </c>
      <c r="M5300" t="s">
        <v>38</v>
      </c>
      <c r="N5300" t="s">
        <v>28</v>
      </c>
      <c r="O5300" t="s">
        <v>54</v>
      </c>
      <c r="P5300" t="s">
        <v>1519</v>
      </c>
      <c r="Q5300">
        <v>0</v>
      </c>
      <c r="R5300">
        <v>179</v>
      </c>
      <c r="S5300">
        <v>77</v>
      </c>
      <c r="T5300">
        <v>1</v>
      </c>
      <c r="U5300" t="b">
        <v>1</v>
      </c>
    </row>
    <row r="5301" spans="1:21" x14ac:dyDescent="0.25">
      <c r="A5301" t="s">
        <v>6591</v>
      </c>
      <c r="B5301" t="s">
        <v>6589</v>
      </c>
      <c r="C5301">
        <v>30</v>
      </c>
      <c r="D5301">
        <v>7</v>
      </c>
      <c r="E5301">
        <v>14</v>
      </c>
      <c r="F5301" s="1">
        <v>41850</v>
      </c>
      <c r="G5301" t="s">
        <v>307</v>
      </c>
      <c r="H5301" t="s">
        <v>23</v>
      </c>
      <c r="I5301" t="s">
        <v>24</v>
      </c>
      <c r="J5301" t="s">
        <v>24</v>
      </c>
      <c r="K5301" t="s">
        <v>25</v>
      </c>
      <c r="L5301" t="s">
        <v>26</v>
      </c>
      <c r="M5301" t="s">
        <v>27</v>
      </c>
      <c r="N5301" t="s">
        <v>71</v>
      </c>
      <c r="O5301" t="s">
        <v>665</v>
      </c>
      <c r="P5301" t="s">
        <v>6084</v>
      </c>
      <c r="Q5301">
        <v>1</v>
      </c>
      <c r="R5301">
        <v>1364</v>
      </c>
      <c r="S5301">
        <v>-1864</v>
      </c>
      <c r="T5301">
        <v>5</v>
      </c>
      <c r="U5301" t="b">
        <v>0</v>
      </c>
    </row>
    <row r="5302" spans="1:21" x14ac:dyDescent="0.25">
      <c r="A5302" t="s">
        <v>6592</v>
      </c>
      <c r="B5302" t="s">
        <v>6589</v>
      </c>
      <c r="C5302">
        <v>30</v>
      </c>
      <c r="D5302">
        <v>7</v>
      </c>
      <c r="E5302">
        <v>14</v>
      </c>
      <c r="F5302" s="1">
        <v>41850</v>
      </c>
      <c r="G5302" t="s">
        <v>889</v>
      </c>
      <c r="H5302" t="s">
        <v>67</v>
      </c>
      <c r="I5302" t="s">
        <v>68</v>
      </c>
      <c r="J5302" t="s">
        <v>4040</v>
      </c>
      <c r="K5302" t="s">
        <v>25</v>
      </c>
      <c r="L5302" t="s">
        <v>26</v>
      </c>
      <c r="M5302" t="s">
        <v>38</v>
      </c>
      <c r="N5302" t="s">
        <v>71</v>
      </c>
      <c r="O5302" t="s">
        <v>74</v>
      </c>
      <c r="P5302" t="s">
        <v>3219</v>
      </c>
      <c r="Q5302">
        <v>0</v>
      </c>
      <c r="R5302">
        <v>47</v>
      </c>
      <c r="S5302">
        <v>8</v>
      </c>
      <c r="T5302">
        <v>1</v>
      </c>
      <c r="U5302" t="b">
        <v>1</v>
      </c>
    </row>
    <row r="5303" spans="1:21" x14ac:dyDescent="0.25">
      <c r="A5303" t="s">
        <v>6592</v>
      </c>
      <c r="B5303" t="s">
        <v>6589</v>
      </c>
      <c r="C5303">
        <v>30</v>
      </c>
      <c r="D5303">
        <v>7</v>
      </c>
      <c r="E5303">
        <v>14</v>
      </c>
      <c r="F5303" s="1">
        <v>41850</v>
      </c>
      <c r="G5303" t="s">
        <v>889</v>
      </c>
      <c r="H5303" t="s">
        <v>67</v>
      </c>
      <c r="I5303" t="s">
        <v>68</v>
      </c>
      <c r="J5303" t="s">
        <v>4040</v>
      </c>
      <c r="K5303" t="s">
        <v>25</v>
      </c>
      <c r="L5303" t="s">
        <v>26</v>
      </c>
      <c r="M5303" t="s">
        <v>38</v>
      </c>
      <c r="N5303" t="s">
        <v>28</v>
      </c>
      <c r="O5303" t="s">
        <v>90</v>
      </c>
      <c r="P5303" t="s">
        <v>6593</v>
      </c>
      <c r="Q5303">
        <v>0</v>
      </c>
      <c r="R5303">
        <v>201</v>
      </c>
      <c r="S5303">
        <v>74</v>
      </c>
      <c r="T5303">
        <v>3</v>
      </c>
      <c r="U5303" t="b">
        <v>1</v>
      </c>
    </row>
    <row r="5304" spans="1:21" x14ac:dyDescent="0.25">
      <c r="A5304" t="s">
        <v>6594</v>
      </c>
      <c r="B5304" t="s">
        <v>6589</v>
      </c>
      <c r="C5304">
        <v>30</v>
      </c>
      <c r="D5304">
        <v>7</v>
      </c>
      <c r="E5304">
        <v>14</v>
      </c>
      <c r="F5304" s="1">
        <v>41850</v>
      </c>
      <c r="G5304" t="s">
        <v>519</v>
      </c>
      <c r="H5304" t="s">
        <v>44</v>
      </c>
      <c r="I5304" t="s">
        <v>85</v>
      </c>
      <c r="J5304" t="s">
        <v>86</v>
      </c>
      <c r="K5304" t="s">
        <v>47</v>
      </c>
      <c r="L5304" t="s">
        <v>70</v>
      </c>
      <c r="M5304" t="s">
        <v>38</v>
      </c>
      <c r="N5304" t="s">
        <v>28</v>
      </c>
      <c r="O5304" t="s">
        <v>48</v>
      </c>
      <c r="P5304" t="s">
        <v>1757</v>
      </c>
      <c r="Q5304">
        <v>0</v>
      </c>
      <c r="R5304">
        <v>137</v>
      </c>
      <c r="S5304">
        <v>22</v>
      </c>
      <c r="T5304">
        <v>3</v>
      </c>
      <c r="U5304" t="b">
        <v>1</v>
      </c>
    </row>
    <row r="5305" spans="1:21" x14ac:dyDescent="0.25">
      <c r="A5305" t="s">
        <v>6594</v>
      </c>
      <c r="B5305" t="s">
        <v>6589</v>
      </c>
      <c r="C5305">
        <v>30</v>
      </c>
      <c r="D5305">
        <v>7</v>
      </c>
      <c r="E5305">
        <v>14</v>
      </c>
      <c r="F5305" s="1">
        <v>41850</v>
      </c>
      <c r="G5305" t="s">
        <v>519</v>
      </c>
      <c r="H5305" t="s">
        <v>44</v>
      </c>
      <c r="I5305" t="s">
        <v>85</v>
      </c>
      <c r="J5305" t="s">
        <v>86</v>
      </c>
      <c r="K5305" t="s">
        <v>47</v>
      </c>
      <c r="L5305" t="s">
        <v>70</v>
      </c>
      <c r="M5305" t="s">
        <v>38</v>
      </c>
      <c r="N5305" t="s">
        <v>28</v>
      </c>
      <c r="O5305" t="s">
        <v>39</v>
      </c>
      <c r="P5305" t="s">
        <v>1717</v>
      </c>
      <c r="Q5305">
        <v>0</v>
      </c>
      <c r="R5305">
        <v>51</v>
      </c>
      <c r="S5305">
        <v>23</v>
      </c>
      <c r="T5305">
        <v>4</v>
      </c>
      <c r="U5305" t="b">
        <v>1</v>
      </c>
    </row>
    <row r="5306" spans="1:21" x14ac:dyDescent="0.25">
      <c r="A5306" t="s">
        <v>6595</v>
      </c>
      <c r="B5306" t="s">
        <v>6589</v>
      </c>
      <c r="C5306">
        <v>30</v>
      </c>
      <c r="D5306">
        <v>7</v>
      </c>
      <c r="E5306">
        <v>14</v>
      </c>
      <c r="F5306" s="1">
        <v>41850</v>
      </c>
      <c r="G5306" t="s">
        <v>3288</v>
      </c>
      <c r="H5306" t="s">
        <v>44</v>
      </c>
      <c r="I5306" t="s">
        <v>434</v>
      </c>
      <c r="J5306" t="s">
        <v>2088</v>
      </c>
      <c r="K5306" t="s">
        <v>47</v>
      </c>
      <c r="L5306" t="s">
        <v>26</v>
      </c>
      <c r="M5306" t="s">
        <v>38</v>
      </c>
      <c r="N5306" t="s">
        <v>28</v>
      </c>
      <c r="O5306" t="s">
        <v>227</v>
      </c>
      <c r="P5306" t="s">
        <v>636</v>
      </c>
      <c r="Q5306">
        <v>0</v>
      </c>
      <c r="R5306">
        <v>51</v>
      </c>
      <c r="S5306">
        <v>3</v>
      </c>
      <c r="T5306">
        <v>7</v>
      </c>
      <c r="U5306" t="b">
        <v>0</v>
      </c>
    </row>
    <row r="5307" spans="1:21" x14ac:dyDescent="0.25">
      <c r="A5307" t="s">
        <v>6596</v>
      </c>
      <c r="B5307" t="s">
        <v>6589</v>
      </c>
      <c r="C5307">
        <v>30</v>
      </c>
      <c r="D5307">
        <v>7</v>
      </c>
      <c r="E5307">
        <v>14</v>
      </c>
      <c r="F5307" s="1">
        <v>41850</v>
      </c>
      <c r="G5307" t="s">
        <v>5109</v>
      </c>
      <c r="H5307" t="s">
        <v>33</v>
      </c>
      <c r="I5307" t="s">
        <v>167</v>
      </c>
      <c r="J5307" t="s">
        <v>168</v>
      </c>
      <c r="K5307" t="s">
        <v>36</v>
      </c>
      <c r="L5307" t="s">
        <v>37</v>
      </c>
      <c r="M5307" t="s">
        <v>38</v>
      </c>
      <c r="N5307" t="s">
        <v>56</v>
      </c>
      <c r="O5307" t="s">
        <v>185</v>
      </c>
      <c r="P5307" t="s">
        <v>2770</v>
      </c>
      <c r="Q5307">
        <v>0</v>
      </c>
      <c r="R5307">
        <v>887</v>
      </c>
      <c r="S5307">
        <v>80</v>
      </c>
      <c r="T5307">
        <v>3</v>
      </c>
      <c r="U5307" t="b">
        <v>1</v>
      </c>
    </row>
    <row r="5308" spans="1:21" x14ac:dyDescent="0.25">
      <c r="A5308" t="s">
        <v>6594</v>
      </c>
      <c r="B5308" t="s">
        <v>6589</v>
      </c>
      <c r="C5308">
        <v>30</v>
      </c>
      <c r="D5308">
        <v>7</v>
      </c>
      <c r="E5308">
        <v>14</v>
      </c>
      <c r="F5308" s="1">
        <v>41850</v>
      </c>
      <c r="G5308" t="s">
        <v>519</v>
      </c>
      <c r="H5308" t="s">
        <v>44</v>
      </c>
      <c r="I5308" t="s">
        <v>85</v>
      </c>
      <c r="J5308" t="s">
        <v>86</v>
      </c>
      <c r="K5308" t="s">
        <v>47</v>
      </c>
      <c r="L5308" t="s">
        <v>70</v>
      </c>
      <c r="M5308" t="s">
        <v>38</v>
      </c>
      <c r="N5308" t="s">
        <v>56</v>
      </c>
      <c r="O5308" t="s">
        <v>104</v>
      </c>
      <c r="P5308" t="s">
        <v>1514</v>
      </c>
      <c r="Q5308">
        <v>0</v>
      </c>
      <c r="R5308">
        <v>2671</v>
      </c>
      <c r="S5308">
        <v>133</v>
      </c>
      <c r="T5308">
        <v>7</v>
      </c>
      <c r="U5308" t="b">
        <v>1</v>
      </c>
    </row>
    <row r="5309" spans="1:21" x14ac:dyDescent="0.25">
      <c r="A5309" t="s">
        <v>6597</v>
      </c>
      <c r="B5309" t="s">
        <v>6598</v>
      </c>
      <c r="C5309">
        <v>31</v>
      </c>
      <c r="D5309">
        <v>7</v>
      </c>
      <c r="E5309">
        <v>11</v>
      </c>
      <c r="F5309" s="1">
        <v>40755</v>
      </c>
      <c r="G5309" t="s">
        <v>388</v>
      </c>
      <c r="H5309" t="s">
        <v>215</v>
      </c>
      <c r="I5309" t="s">
        <v>2776</v>
      </c>
      <c r="J5309" t="s">
        <v>2776</v>
      </c>
      <c r="K5309" t="s">
        <v>36</v>
      </c>
      <c r="L5309" t="s">
        <v>70</v>
      </c>
      <c r="M5309" t="s">
        <v>38</v>
      </c>
      <c r="N5309" t="s">
        <v>28</v>
      </c>
      <c r="O5309" t="s">
        <v>39</v>
      </c>
      <c r="P5309" t="s">
        <v>615</v>
      </c>
      <c r="Q5309">
        <v>0</v>
      </c>
      <c r="R5309">
        <v>50</v>
      </c>
      <c r="S5309">
        <v>14</v>
      </c>
      <c r="T5309">
        <v>3</v>
      </c>
      <c r="U5309" t="b">
        <v>1</v>
      </c>
    </row>
    <row r="5310" spans="1:21" x14ac:dyDescent="0.25">
      <c r="A5310" t="s">
        <v>6597</v>
      </c>
      <c r="B5310" t="s">
        <v>6598</v>
      </c>
      <c r="C5310">
        <v>31</v>
      </c>
      <c r="D5310">
        <v>7</v>
      </c>
      <c r="E5310">
        <v>11</v>
      </c>
      <c r="F5310" s="1">
        <v>40755</v>
      </c>
      <c r="G5310" t="s">
        <v>388</v>
      </c>
      <c r="H5310" t="s">
        <v>215</v>
      </c>
      <c r="I5310" t="s">
        <v>2776</v>
      </c>
      <c r="J5310" t="s">
        <v>2776</v>
      </c>
      <c r="K5310" t="s">
        <v>36</v>
      </c>
      <c r="L5310" t="s">
        <v>70</v>
      </c>
      <c r="M5310" t="s">
        <v>38</v>
      </c>
      <c r="N5310" t="s">
        <v>28</v>
      </c>
      <c r="O5310" t="s">
        <v>183</v>
      </c>
      <c r="P5310" t="s">
        <v>803</v>
      </c>
      <c r="Q5310">
        <v>0</v>
      </c>
      <c r="R5310">
        <v>160</v>
      </c>
      <c r="S5310">
        <v>67</v>
      </c>
      <c r="T5310">
        <v>6</v>
      </c>
      <c r="U5310" t="b">
        <v>0</v>
      </c>
    </row>
    <row r="5311" spans="1:21" x14ac:dyDescent="0.25">
      <c r="A5311" t="s">
        <v>6599</v>
      </c>
      <c r="B5311" t="s">
        <v>6598</v>
      </c>
      <c r="C5311">
        <v>31</v>
      </c>
      <c r="D5311">
        <v>7</v>
      </c>
      <c r="E5311">
        <v>11</v>
      </c>
      <c r="F5311" s="1">
        <v>40755</v>
      </c>
      <c r="G5311" t="s">
        <v>4090</v>
      </c>
      <c r="H5311" t="s">
        <v>33</v>
      </c>
      <c r="I5311" t="s">
        <v>234</v>
      </c>
      <c r="J5311" t="s">
        <v>354</v>
      </c>
      <c r="K5311" t="s">
        <v>36</v>
      </c>
      <c r="L5311" t="s">
        <v>37</v>
      </c>
      <c r="M5311" t="s">
        <v>27</v>
      </c>
      <c r="N5311" t="s">
        <v>71</v>
      </c>
      <c r="O5311" t="s">
        <v>295</v>
      </c>
      <c r="P5311" t="s">
        <v>2402</v>
      </c>
      <c r="Q5311">
        <v>0</v>
      </c>
      <c r="R5311">
        <v>85</v>
      </c>
      <c r="S5311">
        <v>15</v>
      </c>
      <c r="T5311">
        <v>2</v>
      </c>
      <c r="U5311" t="b">
        <v>1</v>
      </c>
    </row>
    <row r="5312" spans="1:21" x14ac:dyDescent="0.25">
      <c r="A5312" t="s">
        <v>6599</v>
      </c>
      <c r="B5312" t="s">
        <v>6598</v>
      </c>
      <c r="C5312">
        <v>31</v>
      </c>
      <c r="D5312">
        <v>7</v>
      </c>
      <c r="E5312">
        <v>11</v>
      </c>
      <c r="F5312" s="1">
        <v>40755</v>
      </c>
      <c r="G5312" t="s">
        <v>4090</v>
      </c>
      <c r="H5312" t="s">
        <v>33</v>
      </c>
      <c r="I5312" t="s">
        <v>234</v>
      </c>
      <c r="J5312" t="s">
        <v>354</v>
      </c>
      <c r="K5312" t="s">
        <v>36</v>
      </c>
      <c r="L5312" t="s">
        <v>37</v>
      </c>
      <c r="M5312" t="s">
        <v>27</v>
      </c>
      <c r="N5312" t="s">
        <v>28</v>
      </c>
      <c r="O5312" t="s">
        <v>227</v>
      </c>
      <c r="P5312" t="s">
        <v>6231</v>
      </c>
      <c r="Q5312">
        <v>0</v>
      </c>
      <c r="R5312">
        <v>26</v>
      </c>
      <c r="S5312">
        <v>7</v>
      </c>
      <c r="T5312">
        <v>2</v>
      </c>
      <c r="U5312" t="b">
        <v>1</v>
      </c>
    </row>
    <row r="5313" spans="1:21" x14ac:dyDescent="0.25">
      <c r="A5313" t="s">
        <v>6600</v>
      </c>
      <c r="B5313" t="s">
        <v>6601</v>
      </c>
      <c r="C5313">
        <v>31</v>
      </c>
      <c r="D5313">
        <v>7</v>
      </c>
      <c r="E5313">
        <v>13</v>
      </c>
      <c r="F5313" s="1">
        <v>41486</v>
      </c>
      <c r="G5313" t="s">
        <v>3178</v>
      </c>
      <c r="H5313" t="s">
        <v>67</v>
      </c>
      <c r="I5313" t="s">
        <v>68</v>
      </c>
      <c r="J5313" t="s">
        <v>735</v>
      </c>
      <c r="K5313" t="s">
        <v>25</v>
      </c>
      <c r="L5313" t="s">
        <v>37</v>
      </c>
      <c r="M5313" t="s">
        <v>98</v>
      </c>
      <c r="N5313" t="s">
        <v>28</v>
      </c>
      <c r="O5313" t="s">
        <v>151</v>
      </c>
      <c r="P5313" t="s">
        <v>5308</v>
      </c>
      <c r="Q5313">
        <v>0</v>
      </c>
      <c r="R5313">
        <v>41</v>
      </c>
      <c r="S5313">
        <v>8</v>
      </c>
      <c r="T5313">
        <v>3</v>
      </c>
      <c r="U5313" t="b">
        <v>0</v>
      </c>
    </row>
    <row r="5314" spans="1:21" x14ac:dyDescent="0.25">
      <c r="A5314" t="s">
        <v>6602</v>
      </c>
      <c r="B5314" t="s">
        <v>6601</v>
      </c>
      <c r="C5314">
        <v>31</v>
      </c>
      <c r="D5314">
        <v>7</v>
      </c>
      <c r="E5314">
        <v>13</v>
      </c>
      <c r="F5314" s="1">
        <v>41486</v>
      </c>
      <c r="G5314" t="s">
        <v>2721</v>
      </c>
      <c r="H5314" t="s">
        <v>293</v>
      </c>
      <c r="I5314" t="s">
        <v>4607</v>
      </c>
      <c r="J5314" t="s">
        <v>4608</v>
      </c>
      <c r="K5314" t="s">
        <v>36</v>
      </c>
      <c r="L5314" t="s">
        <v>37</v>
      </c>
      <c r="M5314" t="s">
        <v>38</v>
      </c>
      <c r="N5314" t="s">
        <v>71</v>
      </c>
      <c r="O5314" t="s">
        <v>74</v>
      </c>
      <c r="P5314" t="s">
        <v>5072</v>
      </c>
      <c r="Q5314">
        <v>1</v>
      </c>
      <c r="R5314">
        <v>84</v>
      </c>
      <c r="S5314">
        <v>-76</v>
      </c>
      <c r="T5314">
        <v>2</v>
      </c>
      <c r="U5314" t="b">
        <v>1</v>
      </c>
    </row>
    <row r="5315" spans="1:21" x14ac:dyDescent="0.25">
      <c r="A5315" t="s">
        <v>6603</v>
      </c>
      <c r="B5315" t="s">
        <v>6601</v>
      </c>
      <c r="C5315">
        <v>31</v>
      </c>
      <c r="D5315">
        <v>7</v>
      </c>
      <c r="E5315">
        <v>13</v>
      </c>
      <c r="F5315" s="1">
        <v>41486</v>
      </c>
      <c r="G5315" t="s">
        <v>5313</v>
      </c>
      <c r="H5315" t="s">
        <v>61</v>
      </c>
      <c r="I5315" t="s">
        <v>450</v>
      </c>
      <c r="J5315" t="s">
        <v>6392</v>
      </c>
      <c r="K5315" t="s">
        <v>36</v>
      </c>
      <c r="L5315" t="s">
        <v>37</v>
      </c>
      <c r="M5315" t="s">
        <v>38</v>
      </c>
      <c r="N5315" t="s">
        <v>56</v>
      </c>
      <c r="O5315" t="s">
        <v>185</v>
      </c>
      <c r="P5315" t="s">
        <v>6604</v>
      </c>
      <c r="Q5315">
        <v>0</v>
      </c>
      <c r="R5315">
        <v>487</v>
      </c>
      <c r="S5315">
        <v>52</v>
      </c>
      <c r="T5315">
        <v>3</v>
      </c>
      <c r="U5315" t="b">
        <v>1</v>
      </c>
    </row>
    <row r="5316" spans="1:21" x14ac:dyDescent="0.25">
      <c r="A5316" t="s">
        <v>6605</v>
      </c>
      <c r="B5316" t="s">
        <v>6606</v>
      </c>
      <c r="C5316">
        <v>31</v>
      </c>
      <c r="D5316">
        <v>7</v>
      </c>
      <c r="E5316">
        <v>14</v>
      </c>
      <c r="F5316" s="1">
        <v>41851</v>
      </c>
      <c r="G5316" t="s">
        <v>51</v>
      </c>
      <c r="H5316" t="s">
        <v>61</v>
      </c>
      <c r="I5316" t="s">
        <v>108</v>
      </c>
      <c r="J5316" t="s">
        <v>1641</v>
      </c>
      <c r="K5316" t="s">
        <v>36</v>
      </c>
      <c r="L5316" t="s">
        <v>26</v>
      </c>
      <c r="M5316" t="s">
        <v>27</v>
      </c>
      <c r="N5316" t="s">
        <v>28</v>
      </c>
      <c r="O5316" t="s">
        <v>39</v>
      </c>
      <c r="P5316" t="s">
        <v>3319</v>
      </c>
      <c r="Q5316">
        <v>0</v>
      </c>
      <c r="R5316">
        <v>48</v>
      </c>
      <c r="S5316">
        <v>15</v>
      </c>
      <c r="T5316">
        <v>1</v>
      </c>
      <c r="U5316" t="b">
        <v>1</v>
      </c>
    </row>
    <row r="5317" spans="1:21" x14ac:dyDescent="0.25">
      <c r="A5317" t="s">
        <v>6607</v>
      </c>
      <c r="B5317" t="s">
        <v>6606</v>
      </c>
      <c r="C5317">
        <v>31</v>
      </c>
      <c r="D5317">
        <v>7</v>
      </c>
      <c r="E5317">
        <v>14</v>
      </c>
      <c r="F5317" s="1">
        <v>41851</v>
      </c>
      <c r="G5317" t="s">
        <v>4254</v>
      </c>
      <c r="H5317" t="s">
        <v>120</v>
      </c>
      <c r="I5317" t="s">
        <v>241</v>
      </c>
      <c r="J5317" t="s">
        <v>2861</v>
      </c>
      <c r="K5317" t="s">
        <v>47</v>
      </c>
      <c r="L5317" t="s">
        <v>37</v>
      </c>
      <c r="M5317" t="s">
        <v>98</v>
      </c>
      <c r="N5317" t="s">
        <v>71</v>
      </c>
      <c r="O5317" t="s">
        <v>74</v>
      </c>
      <c r="P5317" t="s">
        <v>4485</v>
      </c>
      <c r="Q5317">
        <v>0</v>
      </c>
      <c r="R5317">
        <v>158</v>
      </c>
      <c r="S5317">
        <v>39</v>
      </c>
      <c r="T5317">
        <v>3</v>
      </c>
      <c r="U5317" t="b">
        <v>0</v>
      </c>
    </row>
    <row r="5318" spans="1:21" x14ac:dyDescent="0.25">
      <c r="A5318" t="s">
        <v>6608</v>
      </c>
      <c r="B5318" t="s">
        <v>6606</v>
      </c>
      <c r="C5318">
        <v>31</v>
      </c>
      <c r="D5318">
        <v>7</v>
      </c>
      <c r="E5318">
        <v>14</v>
      </c>
      <c r="F5318" s="1">
        <v>41851</v>
      </c>
      <c r="G5318" t="s">
        <v>2936</v>
      </c>
      <c r="H5318" t="s">
        <v>33</v>
      </c>
      <c r="I5318" t="s">
        <v>34</v>
      </c>
      <c r="J5318" t="s">
        <v>950</v>
      </c>
      <c r="K5318" t="s">
        <v>36</v>
      </c>
      <c r="L5318" t="s">
        <v>26</v>
      </c>
      <c r="M5318" t="s">
        <v>38</v>
      </c>
      <c r="N5318" t="s">
        <v>28</v>
      </c>
      <c r="O5318" t="s">
        <v>29</v>
      </c>
      <c r="P5318" t="s">
        <v>5113</v>
      </c>
      <c r="Q5318">
        <v>0</v>
      </c>
      <c r="R5318">
        <v>59</v>
      </c>
      <c r="S5318">
        <v>5</v>
      </c>
      <c r="T5318">
        <v>2</v>
      </c>
      <c r="U5318" t="b">
        <v>1</v>
      </c>
    </row>
    <row r="5319" spans="1:21" x14ac:dyDescent="0.25">
      <c r="A5319" t="s">
        <v>6609</v>
      </c>
      <c r="B5319" t="s">
        <v>6606</v>
      </c>
      <c r="C5319">
        <v>31</v>
      </c>
      <c r="D5319">
        <v>7</v>
      </c>
      <c r="E5319">
        <v>14</v>
      </c>
      <c r="F5319" s="1">
        <v>41851</v>
      </c>
      <c r="G5319" t="s">
        <v>4284</v>
      </c>
      <c r="H5319" t="s">
        <v>120</v>
      </c>
      <c r="I5319" t="s">
        <v>778</v>
      </c>
      <c r="J5319" t="s">
        <v>778</v>
      </c>
      <c r="K5319" t="s">
        <v>47</v>
      </c>
      <c r="L5319" t="s">
        <v>37</v>
      </c>
      <c r="M5319" t="s">
        <v>27</v>
      </c>
      <c r="N5319" t="s">
        <v>28</v>
      </c>
      <c r="O5319" t="s">
        <v>48</v>
      </c>
      <c r="P5319" t="s">
        <v>1961</v>
      </c>
      <c r="Q5319">
        <v>0</v>
      </c>
      <c r="R5319">
        <v>107</v>
      </c>
      <c r="S5319">
        <v>9</v>
      </c>
      <c r="T5319">
        <v>2</v>
      </c>
      <c r="U5319" t="b">
        <v>0</v>
      </c>
    </row>
    <row r="5320" spans="1:21" x14ac:dyDescent="0.25">
      <c r="A5320" t="s">
        <v>6610</v>
      </c>
      <c r="B5320" t="s">
        <v>6606</v>
      </c>
      <c r="C5320">
        <v>31</v>
      </c>
      <c r="D5320">
        <v>7</v>
      </c>
      <c r="E5320">
        <v>14</v>
      </c>
      <c r="F5320" s="1">
        <v>41851</v>
      </c>
      <c r="G5320" t="s">
        <v>464</v>
      </c>
      <c r="H5320" t="s">
        <v>67</v>
      </c>
      <c r="I5320" t="s">
        <v>68</v>
      </c>
      <c r="J5320" t="s">
        <v>4040</v>
      </c>
      <c r="K5320" t="s">
        <v>25</v>
      </c>
      <c r="L5320" t="s">
        <v>37</v>
      </c>
      <c r="M5320" t="s">
        <v>27</v>
      </c>
      <c r="N5320" t="s">
        <v>71</v>
      </c>
      <c r="O5320" t="s">
        <v>295</v>
      </c>
      <c r="P5320" t="s">
        <v>1044</v>
      </c>
      <c r="Q5320">
        <v>0</v>
      </c>
      <c r="R5320">
        <v>61</v>
      </c>
      <c r="S5320">
        <v>1</v>
      </c>
      <c r="T5320">
        <v>2</v>
      </c>
      <c r="U5320" t="b">
        <v>0</v>
      </c>
    </row>
    <row r="5321" spans="1:21" x14ac:dyDescent="0.25">
      <c r="A5321" t="s">
        <v>6610</v>
      </c>
      <c r="B5321" t="s">
        <v>6606</v>
      </c>
      <c r="C5321">
        <v>31</v>
      </c>
      <c r="D5321">
        <v>7</v>
      </c>
      <c r="E5321">
        <v>14</v>
      </c>
      <c r="F5321" s="1">
        <v>41851</v>
      </c>
      <c r="G5321" t="s">
        <v>464</v>
      </c>
      <c r="H5321" t="s">
        <v>67</v>
      </c>
      <c r="I5321" t="s">
        <v>68</v>
      </c>
      <c r="J5321" t="s">
        <v>4040</v>
      </c>
      <c r="K5321" t="s">
        <v>25</v>
      </c>
      <c r="L5321" t="s">
        <v>37</v>
      </c>
      <c r="M5321" t="s">
        <v>27</v>
      </c>
      <c r="N5321" t="s">
        <v>28</v>
      </c>
      <c r="O5321" t="s">
        <v>48</v>
      </c>
      <c r="P5321" t="s">
        <v>2841</v>
      </c>
      <c r="Q5321">
        <v>0</v>
      </c>
      <c r="R5321">
        <v>59</v>
      </c>
      <c r="S5321">
        <v>25</v>
      </c>
      <c r="T5321">
        <v>3</v>
      </c>
      <c r="U5321" t="b">
        <v>1</v>
      </c>
    </row>
    <row r="5322" spans="1:21" x14ac:dyDescent="0.25">
      <c r="A5322" t="s">
        <v>6610</v>
      </c>
      <c r="B5322" t="s">
        <v>6606</v>
      </c>
      <c r="C5322">
        <v>31</v>
      </c>
      <c r="D5322">
        <v>7</v>
      </c>
      <c r="E5322">
        <v>14</v>
      </c>
      <c r="F5322" s="1">
        <v>41851</v>
      </c>
      <c r="G5322" t="s">
        <v>464</v>
      </c>
      <c r="H5322" t="s">
        <v>67</v>
      </c>
      <c r="I5322" t="s">
        <v>68</v>
      </c>
      <c r="J5322" t="s">
        <v>4040</v>
      </c>
      <c r="K5322" t="s">
        <v>25</v>
      </c>
      <c r="L5322" t="s">
        <v>37</v>
      </c>
      <c r="M5322" t="s">
        <v>27</v>
      </c>
      <c r="N5322" t="s">
        <v>56</v>
      </c>
      <c r="O5322" t="s">
        <v>81</v>
      </c>
      <c r="P5322" t="s">
        <v>698</v>
      </c>
      <c r="Q5322">
        <v>0</v>
      </c>
      <c r="R5322">
        <v>61</v>
      </c>
      <c r="S5322">
        <v>18</v>
      </c>
      <c r="T5322">
        <v>2</v>
      </c>
      <c r="U5322" t="b">
        <v>1</v>
      </c>
    </row>
    <row r="5323" spans="1:21" x14ac:dyDescent="0.25">
      <c r="A5323" t="s">
        <v>6610</v>
      </c>
      <c r="B5323" t="s">
        <v>6606</v>
      </c>
      <c r="C5323">
        <v>31</v>
      </c>
      <c r="D5323">
        <v>7</v>
      </c>
      <c r="E5323">
        <v>14</v>
      </c>
      <c r="F5323" s="1">
        <v>41851</v>
      </c>
      <c r="G5323" t="s">
        <v>464</v>
      </c>
      <c r="H5323" t="s">
        <v>67</v>
      </c>
      <c r="I5323" t="s">
        <v>68</v>
      </c>
      <c r="J5323" t="s">
        <v>4040</v>
      </c>
      <c r="K5323" t="s">
        <v>25</v>
      </c>
      <c r="L5323" t="s">
        <v>37</v>
      </c>
      <c r="M5323" t="s">
        <v>27</v>
      </c>
      <c r="N5323" t="s">
        <v>56</v>
      </c>
      <c r="O5323" t="s">
        <v>81</v>
      </c>
      <c r="P5323" t="s">
        <v>1748</v>
      </c>
      <c r="Q5323">
        <v>0</v>
      </c>
      <c r="R5323">
        <v>136</v>
      </c>
      <c r="S5323">
        <v>41</v>
      </c>
      <c r="T5323">
        <v>3</v>
      </c>
      <c r="U5323" t="b">
        <v>1</v>
      </c>
    </row>
    <row r="5324" spans="1:21" x14ac:dyDescent="0.25">
      <c r="A5324" t="s">
        <v>6610</v>
      </c>
      <c r="B5324" t="s">
        <v>6606</v>
      </c>
      <c r="C5324">
        <v>31</v>
      </c>
      <c r="D5324">
        <v>7</v>
      </c>
      <c r="E5324">
        <v>14</v>
      </c>
      <c r="F5324" s="1">
        <v>41851</v>
      </c>
      <c r="G5324" t="s">
        <v>464</v>
      </c>
      <c r="H5324" t="s">
        <v>67</v>
      </c>
      <c r="I5324" t="s">
        <v>68</v>
      </c>
      <c r="J5324" t="s">
        <v>4040</v>
      </c>
      <c r="K5324" t="s">
        <v>25</v>
      </c>
      <c r="L5324" t="s">
        <v>37</v>
      </c>
      <c r="M5324" t="s">
        <v>27</v>
      </c>
      <c r="N5324" t="s">
        <v>56</v>
      </c>
      <c r="O5324" t="s">
        <v>57</v>
      </c>
      <c r="P5324" t="s">
        <v>3516</v>
      </c>
      <c r="Q5324">
        <v>0</v>
      </c>
      <c r="R5324">
        <v>469</v>
      </c>
      <c r="S5324">
        <v>33</v>
      </c>
      <c r="T5324">
        <v>4</v>
      </c>
      <c r="U5324" t="b">
        <v>1</v>
      </c>
    </row>
    <row r="5325" spans="1:21" x14ac:dyDescent="0.25">
      <c r="A5325" t="s">
        <v>6611</v>
      </c>
      <c r="B5325" t="s">
        <v>6606</v>
      </c>
      <c r="C5325">
        <v>31</v>
      </c>
      <c r="D5325">
        <v>7</v>
      </c>
      <c r="E5325">
        <v>14</v>
      </c>
      <c r="F5325" s="1">
        <v>41851</v>
      </c>
      <c r="G5325" t="s">
        <v>6612</v>
      </c>
      <c r="H5325" t="s">
        <v>61</v>
      </c>
      <c r="I5325" t="s">
        <v>62</v>
      </c>
      <c r="J5325" t="s">
        <v>4885</v>
      </c>
      <c r="K5325" t="s">
        <v>36</v>
      </c>
      <c r="L5325" t="s">
        <v>70</v>
      </c>
      <c r="M5325" t="s">
        <v>38</v>
      </c>
      <c r="N5325" t="s">
        <v>28</v>
      </c>
      <c r="O5325" t="s">
        <v>54</v>
      </c>
      <c r="P5325" t="s">
        <v>595</v>
      </c>
      <c r="Q5325">
        <v>0</v>
      </c>
      <c r="R5325">
        <v>89</v>
      </c>
      <c r="S5325">
        <v>6</v>
      </c>
      <c r="T5325">
        <v>5</v>
      </c>
      <c r="U5325" t="b">
        <v>1</v>
      </c>
    </row>
    <row r="5326" spans="1:21" x14ac:dyDescent="0.25">
      <c r="A5326" t="s">
        <v>6611</v>
      </c>
      <c r="B5326" t="s">
        <v>6606</v>
      </c>
      <c r="C5326">
        <v>31</v>
      </c>
      <c r="D5326">
        <v>7</v>
      </c>
      <c r="E5326">
        <v>14</v>
      </c>
      <c r="F5326" s="1">
        <v>41851</v>
      </c>
      <c r="G5326" t="s">
        <v>6612</v>
      </c>
      <c r="H5326" t="s">
        <v>61</v>
      </c>
      <c r="I5326" t="s">
        <v>62</v>
      </c>
      <c r="J5326" t="s">
        <v>4885</v>
      </c>
      <c r="K5326" t="s">
        <v>36</v>
      </c>
      <c r="L5326" t="s">
        <v>70</v>
      </c>
      <c r="M5326" t="s">
        <v>38</v>
      </c>
      <c r="N5326" t="s">
        <v>28</v>
      </c>
      <c r="O5326" t="s">
        <v>54</v>
      </c>
      <c r="P5326" t="s">
        <v>1648</v>
      </c>
      <c r="Q5326">
        <v>0</v>
      </c>
      <c r="R5326">
        <v>105</v>
      </c>
      <c r="S5326">
        <v>40</v>
      </c>
      <c r="T5326">
        <v>2</v>
      </c>
      <c r="U5326" t="b">
        <v>0</v>
      </c>
    </row>
    <row r="5327" spans="1:21" x14ac:dyDescent="0.25">
      <c r="A5327" t="s">
        <v>6613</v>
      </c>
      <c r="B5327" t="s">
        <v>6606</v>
      </c>
      <c r="C5327">
        <v>31</v>
      </c>
      <c r="D5327">
        <v>7</v>
      </c>
      <c r="E5327">
        <v>14</v>
      </c>
      <c r="F5327" s="1">
        <v>41851</v>
      </c>
      <c r="G5327" t="s">
        <v>132</v>
      </c>
      <c r="H5327" t="s">
        <v>33</v>
      </c>
      <c r="I5327" t="s">
        <v>347</v>
      </c>
      <c r="J5327" t="s">
        <v>347</v>
      </c>
      <c r="K5327" t="s">
        <v>36</v>
      </c>
      <c r="L5327" t="s">
        <v>70</v>
      </c>
      <c r="M5327" t="s">
        <v>38</v>
      </c>
      <c r="N5327" t="s">
        <v>28</v>
      </c>
      <c r="O5327" t="s">
        <v>48</v>
      </c>
      <c r="P5327" t="s">
        <v>1222</v>
      </c>
      <c r="Q5327">
        <v>0</v>
      </c>
      <c r="R5327">
        <v>89</v>
      </c>
      <c r="S5327">
        <v>0</v>
      </c>
      <c r="T5327">
        <v>3</v>
      </c>
      <c r="U5327" t="b">
        <v>1</v>
      </c>
    </row>
    <row r="5328" spans="1:21" x14ac:dyDescent="0.25">
      <c r="A5328" t="s">
        <v>6614</v>
      </c>
      <c r="B5328" t="s">
        <v>6615</v>
      </c>
      <c r="C5328">
        <v>13</v>
      </c>
      <c r="D5328">
        <v>8</v>
      </c>
      <c r="E5328">
        <v>12</v>
      </c>
      <c r="F5328" s="1">
        <v>41134</v>
      </c>
      <c r="G5328" t="s">
        <v>762</v>
      </c>
      <c r="H5328" t="s">
        <v>61</v>
      </c>
      <c r="I5328" t="s">
        <v>173</v>
      </c>
      <c r="J5328" t="s">
        <v>6616</v>
      </c>
      <c r="K5328" t="s">
        <v>36</v>
      </c>
      <c r="L5328" t="s">
        <v>37</v>
      </c>
      <c r="M5328" t="s">
        <v>38</v>
      </c>
      <c r="N5328" t="s">
        <v>28</v>
      </c>
      <c r="O5328" t="s">
        <v>39</v>
      </c>
      <c r="P5328" t="s">
        <v>1610</v>
      </c>
      <c r="Q5328">
        <v>0</v>
      </c>
      <c r="R5328">
        <v>21</v>
      </c>
      <c r="S5328">
        <v>5</v>
      </c>
      <c r="T5328">
        <v>2</v>
      </c>
      <c r="U5328" t="b">
        <v>1</v>
      </c>
    </row>
    <row r="5329" spans="1:21" x14ac:dyDescent="0.25">
      <c r="A5329" t="s">
        <v>6617</v>
      </c>
      <c r="B5329" t="s">
        <v>6615</v>
      </c>
      <c r="C5329">
        <v>13</v>
      </c>
      <c r="D5329">
        <v>8</v>
      </c>
      <c r="E5329">
        <v>12</v>
      </c>
      <c r="F5329" s="1">
        <v>41134</v>
      </c>
      <c r="G5329" t="s">
        <v>1028</v>
      </c>
      <c r="H5329" t="s">
        <v>67</v>
      </c>
      <c r="I5329" t="s">
        <v>68</v>
      </c>
      <c r="J5329" t="s">
        <v>2297</v>
      </c>
      <c r="K5329" t="s">
        <v>25</v>
      </c>
      <c r="L5329" t="s">
        <v>37</v>
      </c>
      <c r="M5329" t="s">
        <v>38</v>
      </c>
      <c r="N5329" t="s">
        <v>28</v>
      </c>
      <c r="O5329" t="s">
        <v>54</v>
      </c>
      <c r="P5329" t="s">
        <v>685</v>
      </c>
      <c r="Q5329">
        <v>0</v>
      </c>
      <c r="R5329">
        <v>108</v>
      </c>
      <c r="S5329">
        <v>41</v>
      </c>
      <c r="T5329">
        <v>2</v>
      </c>
      <c r="U5329" t="b">
        <v>0</v>
      </c>
    </row>
    <row r="5330" spans="1:21" x14ac:dyDescent="0.25">
      <c r="A5330" t="s">
        <v>6618</v>
      </c>
      <c r="B5330" t="s">
        <v>6615</v>
      </c>
      <c r="C5330">
        <v>13</v>
      </c>
      <c r="D5330">
        <v>8</v>
      </c>
      <c r="E5330">
        <v>12</v>
      </c>
      <c r="F5330" s="1">
        <v>41134</v>
      </c>
      <c r="G5330" t="s">
        <v>783</v>
      </c>
      <c r="H5330" t="s">
        <v>61</v>
      </c>
      <c r="I5330" t="s">
        <v>308</v>
      </c>
      <c r="J5330" t="s">
        <v>3643</v>
      </c>
      <c r="K5330" t="s">
        <v>36</v>
      </c>
      <c r="L5330" t="s">
        <v>26</v>
      </c>
      <c r="M5330" t="s">
        <v>38</v>
      </c>
      <c r="N5330" t="s">
        <v>28</v>
      </c>
      <c r="O5330" t="s">
        <v>54</v>
      </c>
      <c r="P5330" t="s">
        <v>3159</v>
      </c>
      <c r="Q5330">
        <v>0</v>
      </c>
      <c r="R5330">
        <v>63</v>
      </c>
      <c r="S5330">
        <v>8</v>
      </c>
      <c r="T5330">
        <v>3</v>
      </c>
      <c r="U5330" t="b">
        <v>0</v>
      </c>
    </row>
    <row r="5331" spans="1:21" x14ac:dyDescent="0.25">
      <c r="A5331" t="s">
        <v>6619</v>
      </c>
      <c r="B5331" t="s">
        <v>6615</v>
      </c>
      <c r="C5331">
        <v>13</v>
      </c>
      <c r="D5331">
        <v>8</v>
      </c>
      <c r="E5331">
        <v>12</v>
      </c>
      <c r="F5331" s="1">
        <v>41134</v>
      </c>
      <c r="G5331" t="s">
        <v>4593</v>
      </c>
      <c r="H5331" t="s">
        <v>61</v>
      </c>
      <c r="I5331" t="s">
        <v>326</v>
      </c>
      <c r="J5331" t="s">
        <v>3728</v>
      </c>
      <c r="K5331" t="s">
        <v>36</v>
      </c>
      <c r="L5331" t="s">
        <v>37</v>
      </c>
      <c r="M5331" t="s">
        <v>98</v>
      </c>
      <c r="N5331" t="s">
        <v>28</v>
      </c>
      <c r="O5331" t="s">
        <v>39</v>
      </c>
      <c r="P5331" t="s">
        <v>110</v>
      </c>
      <c r="Q5331">
        <v>0</v>
      </c>
      <c r="R5331">
        <v>86</v>
      </c>
      <c r="S5331">
        <v>39</v>
      </c>
      <c r="T5331">
        <v>3</v>
      </c>
      <c r="U5331" t="b">
        <v>0</v>
      </c>
    </row>
    <row r="5332" spans="1:21" x14ac:dyDescent="0.25">
      <c r="A5332" t="s">
        <v>6619</v>
      </c>
      <c r="B5332" t="s">
        <v>6615</v>
      </c>
      <c r="C5332">
        <v>13</v>
      </c>
      <c r="D5332">
        <v>8</v>
      </c>
      <c r="E5332">
        <v>12</v>
      </c>
      <c r="F5332" s="1">
        <v>41134</v>
      </c>
      <c r="G5332" t="s">
        <v>4593</v>
      </c>
      <c r="H5332" t="s">
        <v>61</v>
      </c>
      <c r="I5332" t="s">
        <v>326</v>
      </c>
      <c r="J5332" t="s">
        <v>3728</v>
      </c>
      <c r="K5332" t="s">
        <v>36</v>
      </c>
      <c r="L5332" t="s">
        <v>37</v>
      </c>
      <c r="M5332" t="s">
        <v>98</v>
      </c>
      <c r="N5332" t="s">
        <v>28</v>
      </c>
      <c r="O5332" t="s">
        <v>29</v>
      </c>
      <c r="P5332" t="s">
        <v>2465</v>
      </c>
      <c r="Q5332">
        <v>0</v>
      </c>
      <c r="R5332">
        <v>62</v>
      </c>
      <c r="S5332">
        <v>29</v>
      </c>
      <c r="T5332">
        <v>3</v>
      </c>
      <c r="U5332" t="b">
        <v>1</v>
      </c>
    </row>
    <row r="5333" spans="1:21" x14ac:dyDescent="0.25">
      <c r="A5333" t="s">
        <v>6619</v>
      </c>
      <c r="B5333" t="s">
        <v>6615</v>
      </c>
      <c r="C5333">
        <v>13</v>
      </c>
      <c r="D5333">
        <v>8</v>
      </c>
      <c r="E5333">
        <v>12</v>
      </c>
      <c r="F5333" s="1">
        <v>41134</v>
      </c>
      <c r="G5333" t="s">
        <v>4593</v>
      </c>
      <c r="H5333" t="s">
        <v>61</v>
      </c>
      <c r="I5333" t="s">
        <v>326</v>
      </c>
      <c r="J5333" t="s">
        <v>3728</v>
      </c>
      <c r="K5333" t="s">
        <v>36</v>
      </c>
      <c r="L5333" t="s">
        <v>37</v>
      </c>
      <c r="M5333" t="s">
        <v>98</v>
      </c>
      <c r="N5333" t="s">
        <v>56</v>
      </c>
      <c r="O5333" t="s">
        <v>104</v>
      </c>
      <c r="P5333" t="s">
        <v>2228</v>
      </c>
      <c r="Q5333">
        <v>0</v>
      </c>
      <c r="R5333">
        <v>356</v>
      </c>
      <c r="S5333">
        <v>42</v>
      </c>
      <c r="T5333">
        <v>3</v>
      </c>
      <c r="U5333" t="b">
        <v>1</v>
      </c>
    </row>
    <row r="5334" spans="1:21" x14ac:dyDescent="0.25">
      <c r="A5334" t="s">
        <v>6620</v>
      </c>
      <c r="B5334" t="s">
        <v>6615</v>
      </c>
      <c r="C5334">
        <v>13</v>
      </c>
      <c r="D5334">
        <v>8</v>
      </c>
      <c r="E5334">
        <v>12</v>
      </c>
      <c r="F5334" s="1">
        <v>41134</v>
      </c>
      <c r="G5334" t="s">
        <v>2566</v>
      </c>
      <c r="H5334" t="s">
        <v>44</v>
      </c>
      <c r="I5334" t="s">
        <v>738</v>
      </c>
      <c r="J5334" t="s">
        <v>1029</v>
      </c>
      <c r="K5334" t="s">
        <v>47</v>
      </c>
      <c r="L5334" t="s">
        <v>37</v>
      </c>
      <c r="M5334" t="s">
        <v>98</v>
      </c>
      <c r="N5334" t="s">
        <v>71</v>
      </c>
      <c r="O5334" t="s">
        <v>72</v>
      </c>
      <c r="P5334" t="s">
        <v>6432</v>
      </c>
      <c r="Q5334">
        <v>0</v>
      </c>
      <c r="R5334">
        <v>828</v>
      </c>
      <c r="S5334">
        <v>406</v>
      </c>
      <c r="T5334">
        <v>2</v>
      </c>
      <c r="U5334" t="b">
        <v>1</v>
      </c>
    </row>
    <row r="5335" spans="1:21" x14ac:dyDescent="0.25">
      <c r="A5335" t="s">
        <v>6620</v>
      </c>
      <c r="B5335" t="s">
        <v>6615</v>
      </c>
      <c r="C5335">
        <v>13</v>
      </c>
      <c r="D5335">
        <v>8</v>
      </c>
      <c r="E5335">
        <v>12</v>
      </c>
      <c r="F5335" s="1">
        <v>41134</v>
      </c>
      <c r="G5335" t="s">
        <v>2566</v>
      </c>
      <c r="H5335" t="s">
        <v>44</v>
      </c>
      <c r="I5335" t="s">
        <v>738</v>
      </c>
      <c r="J5335" t="s">
        <v>1029</v>
      </c>
      <c r="K5335" t="s">
        <v>47</v>
      </c>
      <c r="L5335" t="s">
        <v>37</v>
      </c>
      <c r="M5335" t="s">
        <v>98</v>
      </c>
      <c r="N5335" t="s">
        <v>28</v>
      </c>
      <c r="O5335" t="s">
        <v>111</v>
      </c>
      <c r="P5335" t="s">
        <v>6621</v>
      </c>
      <c r="Q5335">
        <v>0</v>
      </c>
      <c r="R5335">
        <v>284</v>
      </c>
      <c r="S5335">
        <v>17</v>
      </c>
      <c r="T5335">
        <v>7</v>
      </c>
      <c r="U5335" t="b">
        <v>1</v>
      </c>
    </row>
    <row r="5336" spans="1:21" x14ac:dyDescent="0.25">
      <c r="A5336" t="s">
        <v>6620</v>
      </c>
      <c r="B5336" t="s">
        <v>6615</v>
      </c>
      <c r="C5336">
        <v>13</v>
      </c>
      <c r="D5336">
        <v>8</v>
      </c>
      <c r="E5336">
        <v>12</v>
      </c>
      <c r="F5336" s="1">
        <v>41134</v>
      </c>
      <c r="G5336" t="s">
        <v>2566</v>
      </c>
      <c r="H5336" t="s">
        <v>44</v>
      </c>
      <c r="I5336" t="s">
        <v>738</v>
      </c>
      <c r="J5336" t="s">
        <v>1029</v>
      </c>
      <c r="K5336" t="s">
        <v>47</v>
      </c>
      <c r="L5336" t="s">
        <v>37</v>
      </c>
      <c r="M5336" t="s">
        <v>98</v>
      </c>
      <c r="N5336" t="s">
        <v>28</v>
      </c>
      <c r="O5336" t="s">
        <v>54</v>
      </c>
      <c r="P5336" t="s">
        <v>1714</v>
      </c>
      <c r="Q5336">
        <v>0</v>
      </c>
      <c r="R5336">
        <v>541</v>
      </c>
      <c r="S5336">
        <v>-298</v>
      </c>
      <c r="T5336">
        <v>7</v>
      </c>
      <c r="U5336" t="b">
        <v>1</v>
      </c>
    </row>
    <row r="5337" spans="1:21" x14ac:dyDescent="0.25">
      <c r="A5337" t="s">
        <v>6622</v>
      </c>
      <c r="B5337" t="s">
        <v>6615</v>
      </c>
      <c r="C5337">
        <v>13</v>
      </c>
      <c r="D5337">
        <v>8</v>
      </c>
      <c r="E5337">
        <v>12</v>
      </c>
      <c r="F5337" s="1">
        <v>41134</v>
      </c>
      <c r="G5337" t="s">
        <v>4093</v>
      </c>
      <c r="H5337" t="s">
        <v>67</v>
      </c>
      <c r="I5337" t="s">
        <v>68</v>
      </c>
      <c r="J5337" t="s">
        <v>255</v>
      </c>
      <c r="K5337" t="s">
        <v>25</v>
      </c>
      <c r="L5337" t="s">
        <v>37</v>
      </c>
      <c r="M5337" t="s">
        <v>98</v>
      </c>
      <c r="N5337" t="s">
        <v>28</v>
      </c>
      <c r="O5337" t="s">
        <v>29</v>
      </c>
      <c r="P5337" t="s">
        <v>299</v>
      </c>
      <c r="Q5337">
        <v>0</v>
      </c>
      <c r="R5337">
        <v>81</v>
      </c>
      <c r="S5337">
        <v>36</v>
      </c>
      <c r="T5337">
        <v>2</v>
      </c>
      <c r="U5337" t="b">
        <v>0</v>
      </c>
    </row>
    <row r="5338" spans="1:21" x14ac:dyDescent="0.25">
      <c r="A5338" t="s">
        <v>6623</v>
      </c>
      <c r="B5338" t="s">
        <v>6624</v>
      </c>
      <c r="C5338">
        <v>13</v>
      </c>
      <c r="D5338">
        <v>8</v>
      </c>
      <c r="E5338">
        <v>13</v>
      </c>
      <c r="F5338" s="1">
        <v>41499</v>
      </c>
      <c r="G5338" t="s">
        <v>495</v>
      </c>
      <c r="H5338" t="s">
        <v>61</v>
      </c>
      <c r="I5338" t="s">
        <v>326</v>
      </c>
      <c r="J5338" t="s">
        <v>1109</v>
      </c>
      <c r="K5338" t="s">
        <v>36</v>
      </c>
      <c r="L5338" t="s">
        <v>37</v>
      </c>
      <c r="M5338" t="s">
        <v>268</v>
      </c>
      <c r="N5338" t="s">
        <v>56</v>
      </c>
      <c r="O5338" t="s">
        <v>81</v>
      </c>
      <c r="P5338" t="s">
        <v>6625</v>
      </c>
      <c r="Q5338">
        <v>0</v>
      </c>
      <c r="R5338">
        <v>245</v>
      </c>
      <c r="S5338">
        <v>15</v>
      </c>
      <c r="T5338">
        <v>3</v>
      </c>
      <c r="U5338" t="b">
        <v>0</v>
      </c>
    </row>
    <row r="5339" spans="1:21" x14ac:dyDescent="0.25">
      <c r="A5339" t="s">
        <v>6626</v>
      </c>
      <c r="B5339" t="s">
        <v>6624</v>
      </c>
      <c r="C5339">
        <v>13</v>
      </c>
      <c r="D5339">
        <v>8</v>
      </c>
      <c r="E5339">
        <v>13</v>
      </c>
      <c r="F5339" s="1">
        <v>41499</v>
      </c>
      <c r="G5339" t="s">
        <v>2070</v>
      </c>
      <c r="H5339" t="s">
        <v>61</v>
      </c>
      <c r="I5339" t="s">
        <v>173</v>
      </c>
      <c r="J5339" t="s">
        <v>3034</v>
      </c>
      <c r="K5339" t="s">
        <v>36</v>
      </c>
      <c r="L5339" t="s">
        <v>70</v>
      </c>
      <c r="M5339" t="s">
        <v>98</v>
      </c>
      <c r="N5339" t="s">
        <v>28</v>
      </c>
      <c r="O5339" t="s">
        <v>39</v>
      </c>
      <c r="P5339" t="s">
        <v>893</v>
      </c>
      <c r="Q5339">
        <v>0</v>
      </c>
      <c r="R5339">
        <v>244</v>
      </c>
      <c r="S5339">
        <v>29</v>
      </c>
      <c r="T5339">
        <v>5</v>
      </c>
      <c r="U5339" t="b">
        <v>1</v>
      </c>
    </row>
    <row r="5340" spans="1:21" x14ac:dyDescent="0.25">
      <c r="A5340" t="s">
        <v>6627</v>
      </c>
      <c r="B5340" t="s">
        <v>6624</v>
      </c>
      <c r="C5340">
        <v>13</v>
      </c>
      <c r="D5340">
        <v>8</v>
      </c>
      <c r="E5340">
        <v>13</v>
      </c>
      <c r="F5340" s="1">
        <v>41499</v>
      </c>
      <c r="G5340" t="s">
        <v>2038</v>
      </c>
      <c r="H5340" t="s">
        <v>293</v>
      </c>
      <c r="I5340" t="s">
        <v>1276</v>
      </c>
      <c r="J5340" t="s">
        <v>4220</v>
      </c>
      <c r="K5340" t="s">
        <v>36</v>
      </c>
      <c r="L5340" t="s">
        <v>37</v>
      </c>
      <c r="M5340" t="s">
        <v>38</v>
      </c>
      <c r="N5340" t="s">
        <v>71</v>
      </c>
      <c r="O5340" t="s">
        <v>74</v>
      </c>
      <c r="P5340" t="s">
        <v>6081</v>
      </c>
      <c r="Q5340">
        <v>1</v>
      </c>
      <c r="R5340">
        <v>209</v>
      </c>
      <c r="S5340">
        <v>-121</v>
      </c>
      <c r="T5340">
        <v>5</v>
      </c>
      <c r="U5340" t="b">
        <v>0</v>
      </c>
    </row>
    <row r="5341" spans="1:21" x14ac:dyDescent="0.25">
      <c r="A5341" t="s">
        <v>6627</v>
      </c>
      <c r="B5341" t="s">
        <v>6624</v>
      </c>
      <c r="C5341">
        <v>13</v>
      </c>
      <c r="D5341">
        <v>8</v>
      </c>
      <c r="E5341">
        <v>13</v>
      </c>
      <c r="F5341" s="1">
        <v>41499</v>
      </c>
      <c r="G5341" t="s">
        <v>2038</v>
      </c>
      <c r="H5341" t="s">
        <v>293</v>
      </c>
      <c r="I5341" t="s">
        <v>1276</v>
      </c>
      <c r="J5341" t="s">
        <v>4220</v>
      </c>
      <c r="K5341" t="s">
        <v>36</v>
      </c>
      <c r="L5341" t="s">
        <v>37</v>
      </c>
      <c r="M5341" t="s">
        <v>38</v>
      </c>
      <c r="N5341" t="s">
        <v>71</v>
      </c>
      <c r="O5341" t="s">
        <v>295</v>
      </c>
      <c r="P5341" t="s">
        <v>4094</v>
      </c>
      <c r="Q5341">
        <v>0</v>
      </c>
      <c r="R5341">
        <v>40</v>
      </c>
      <c r="S5341">
        <v>9</v>
      </c>
      <c r="T5341">
        <v>1</v>
      </c>
      <c r="U5341" t="b">
        <v>1</v>
      </c>
    </row>
    <row r="5342" spans="1:21" x14ac:dyDescent="0.25">
      <c r="A5342" t="s">
        <v>6627</v>
      </c>
      <c r="B5342" t="s">
        <v>6624</v>
      </c>
      <c r="C5342">
        <v>13</v>
      </c>
      <c r="D5342">
        <v>8</v>
      </c>
      <c r="E5342">
        <v>13</v>
      </c>
      <c r="F5342" s="1">
        <v>41499</v>
      </c>
      <c r="G5342" t="s">
        <v>2038</v>
      </c>
      <c r="H5342" t="s">
        <v>293</v>
      </c>
      <c r="I5342" t="s">
        <v>1276</v>
      </c>
      <c r="J5342" t="s">
        <v>4220</v>
      </c>
      <c r="K5342" t="s">
        <v>36</v>
      </c>
      <c r="L5342" t="s">
        <v>37</v>
      </c>
      <c r="M5342" t="s">
        <v>38</v>
      </c>
      <c r="N5342" t="s">
        <v>28</v>
      </c>
      <c r="O5342" t="s">
        <v>39</v>
      </c>
      <c r="P5342" t="s">
        <v>4052</v>
      </c>
      <c r="Q5342">
        <v>1</v>
      </c>
      <c r="R5342">
        <v>107</v>
      </c>
      <c r="S5342">
        <v>-88</v>
      </c>
      <c r="T5342">
        <v>7</v>
      </c>
      <c r="U5342" t="b">
        <v>0</v>
      </c>
    </row>
    <row r="5343" spans="1:21" x14ac:dyDescent="0.25">
      <c r="A5343" t="s">
        <v>6627</v>
      </c>
      <c r="B5343" t="s">
        <v>6624</v>
      </c>
      <c r="C5343">
        <v>13</v>
      </c>
      <c r="D5343">
        <v>8</v>
      </c>
      <c r="E5343">
        <v>13</v>
      </c>
      <c r="F5343" s="1">
        <v>41499</v>
      </c>
      <c r="G5343" t="s">
        <v>2038</v>
      </c>
      <c r="H5343" t="s">
        <v>293</v>
      </c>
      <c r="I5343" t="s">
        <v>1276</v>
      </c>
      <c r="J5343" t="s">
        <v>4220</v>
      </c>
      <c r="K5343" t="s">
        <v>36</v>
      </c>
      <c r="L5343" t="s">
        <v>37</v>
      </c>
      <c r="M5343" t="s">
        <v>38</v>
      </c>
      <c r="N5343" t="s">
        <v>56</v>
      </c>
      <c r="O5343" t="s">
        <v>104</v>
      </c>
      <c r="P5343" t="s">
        <v>3580</v>
      </c>
      <c r="Q5343">
        <v>1</v>
      </c>
      <c r="R5343">
        <v>143</v>
      </c>
      <c r="S5343">
        <v>-129</v>
      </c>
      <c r="T5343">
        <v>2</v>
      </c>
      <c r="U5343" t="b">
        <v>1</v>
      </c>
    </row>
    <row r="5344" spans="1:21" x14ac:dyDescent="0.25">
      <c r="A5344" t="s">
        <v>6627</v>
      </c>
      <c r="B5344" t="s">
        <v>6624</v>
      </c>
      <c r="C5344">
        <v>13</v>
      </c>
      <c r="D5344">
        <v>8</v>
      </c>
      <c r="E5344">
        <v>13</v>
      </c>
      <c r="F5344" s="1">
        <v>41499</v>
      </c>
      <c r="G5344" t="s">
        <v>2038</v>
      </c>
      <c r="H5344" t="s">
        <v>293</v>
      </c>
      <c r="I5344" t="s">
        <v>1276</v>
      </c>
      <c r="J5344" t="s">
        <v>4220</v>
      </c>
      <c r="K5344" t="s">
        <v>36</v>
      </c>
      <c r="L5344" t="s">
        <v>37</v>
      </c>
      <c r="M5344" t="s">
        <v>38</v>
      </c>
      <c r="N5344" t="s">
        <v>56</v>
      </c>
      <c r="O5344" t="s">
        <v>104</v>
      </c>
      <c r="P5344" t="s">
        <v>4825</v>
      </c>
      <c r="Q5344">
        <v>1</v>
      </c>
      <c r="R5344">
        <v>1285</v>
      </c>
      <c r="S5344">
        <v>-309</v>
      </c>
      <c r="T5344">
        <v>4</v>
      </c>
      <c r="U5344" t="b">
        <v>1</v>
      </c>
    </row>
    <row r="5345" spans="1:21" x14ac:dyDescent="0.25">
      <c r="A5345" t="s">
        <v>6628</v>
      </c>
      <c r="B5345" t="s">
        <v>6624</v>
      </c>
      <c r="C5345">
        <v>13</v>
      </c>
      <c r="D5345">
        <v>8</v>
      </c>
      <c r="E5345">
        <v>13</v>
      </c>
      <c r="F5345" s="1">
        <v>41499</v>
      </c>
      <c r="G5345" t="s">
        <v>5502</v>
      </c>
      <c r="H5345" t="s">
        <v>44</v>
      </c>
      <c r="I5345" t="s">
        <v>280</v>
      </c>
      <c r="J5345" t="s">
        <v>2559</v>
      </c>
      <c r="K5345" t="s">
        <v>47</v>
      </c>
      <c r="L5345" t="s">
        <v>37</v>
      </c>
      <c r="M5345" t="s">
        <v>38</v>
      </c>
      <c r="N5345" t="s">
        <v>71</v>
      </c>
      <c r="O5345" t="s">
        <v>72</v>
      </c>
      <c r="P5345" t="s">
        <v>1594</v>
      </c>
      <c r="Q5345">
        <v>0</v>
      </c>
      <c r="R5345">
        <v>124</v>
      </c>
      <c r="S5345">
        <v>62</v>
      </c>
      <c r="T5345">
        <v>1</v>
      </c>
      <c r="U5345" t="b">
        <v>0</v>
      </c>
    </row>
    <row r="5346" spans="1:21" x14ac:dyDescent="0.25">
      <c r="A5346" t="s">
        <v>6629</v>
      </c>
      <c r="B5346" t="s">
        <v>6624</v>
      </c>
      <c r="C5346">
        <v>13</v>
      </c>
      <c r="D5346">
        <v>8</v>
      </c>
      <c r="E5346">
        <v>13</v>
      </c>
      <c r="F5346" s="1">
        <v>41499</v>
      </c>
      <c r="G5346" t="s">
        <v>2835</v>
      </c>
      <c r="H5346" t="s">
        <v>126</v>
      </c>
      <c r="I5346" t="s">
        <v>304</v>
      </c>
      <c r="J5346" t="s">
        <v>304</v>
      </c>
      <c r="K5346" t="s">
        <v>25</v>
      </c>
      <c r="L5346" t="s">
        <v>37</v>
      </c>
      <c r="M5346" t="s">
        <v>38</v>
      </c>
      <c r="N5346" t="s">
        <v>28</v>
      </c>
      <c r="O5346" t="s">
        <v>48</v>
      </c>
      <c r="P5346" t="s">
        <v>2065</v>
      </c>
      <c r="Q5346">
        <v>1</v>
      </c>
      <c r="R5346">
        <v>81</v>
      </c>
      <c r="S5346">
        <v>-81</v>
      </c>
      <c r="T5346">
        <v>3</v>
      </c>
      <c r="U5346" t="b">
        <v>1</v>
      </c>
    </row>
    <row r="5347" spans="1:21" x14ac:dyDescent="0.25">
      <c r="A5347" t="s">
        <v>6629</v>
      </c>
      <c r="B5347" t="s">
        <v>6624</v>
      </c>
      <c r="C5347">
        <v>13</v>
      </c>
      <c r="D5347">
        <v>8</v>
      </c>
      <c r="E5347">
        <v>13</v>
      </c>
      <c r="F5347" s="1">
        <v>41499</v>
      </c>
      <c r="G5347" t="s">
        <v>2835</v>
      </c>
      <c r="H5347" t="s">
        <v>126</v>
      </c>
      <c r="I5347" t="s">
        <v>304</v>
      </c>
      <c r="J5347" t="s">
        <v>304</v>
      </c>
      <c r="K5347" t="s">
        <v>25</v>
      </c>
      <c r="L5347" t="s">
        <v>37</v>
      </c>
      <c r="M5347" t="s">
        <v>38</v>
      </c>
      <c r="N5347" t="s">
        <v>28</v>
      </c>
      <c r="O5347" t="s">
        <v>39</v>
      </c>
      <c r="P5347" t="s">
        <v>3341</v>
      </c>
      <c r="Q5347">
        <v>1</v>
      </c>
      <c r="R5347">
        <v>24</v>
      </c>
      <c r="S5347">
        <v>-23</v>
      </c>
      <c r="T5347">
        <v>8</v>
      </c>
      <c r="U5347" t="b">
        <v>1</v>
      </c>
    </row>
    <row r="5348" spans="1:21" x14ac:dyDescent="0.25">
      <c r="A5348" t="s">
        <v>6629</v>
      </c>
      <c r="B5348" t="s">
        <v>6624</v>
      </c>
      <c r="C5348">
        <v>13</v>
      </c>
      <c r="D5348">
        <v>8</v>
      </c>
      <c r="E5348">
        <v>13</v>
      </c>
      <c r="F5348" s="1">
        <v>41499</v>
      </c>
      <c r="G5348" t="s">
        <v>2835</v>
      </c>
      <c r="H5348" t="s">
        <v>126</v>
      </c>
      <c r="I5348" t="s">
        <v>304</v>
      </c>
      <c r="J5348" t="s">
        <v>304</v>
      </c>
      <c r="K5348" t="s">
        <v>25</v>
      </c>
      <c r="L5348" t="s">
        <v>37</v>
      </c>
      <c r="M5348" t="s">
        <v>38</v>
      </c>
      <c r="N5348" t="s">
        <v>56</v>
      </c>
      <c r="O5348" t="s">
        <v>104</v>
      </c>
      <c r="P5348" t="s">
        <v>552</v>
      </c>
      <c r="Q5348">
        <v>1</v>
      </c>
      <c r="R5348">
        <v>250</v>
      </c>
      <c r="S5348">
        <v>-120</v>
      </c>
      <c r="T5348">
        <v>3</v>
      </c>
      <c r="U5348" t="b">
        <v>0</v>
      </c>
    </row>
    <row r="5349" spans="1:21" x14ac:dyDescent="0.25">
      <c r="A5349" t="s">
        <v>6628</v>
      </c>
      <c r="B5349" t="s">
        <v>6624</v>
      </c>
      <c r="C5349">
        <v>13</v>
      </c>
      <c r="D5349">
        <v>8</v>
      </c>
      <c r="E5349">
        <v>13</v>
      </c>
      <c r="F5349" s="1">
        <v>41499</v>
      </c>
      <c r="G5349" t="s">
        <v>5502</v>
      </c>
      <c r="H5349" t="s">
        <v>44</v>
      </c>
      <c r="I5349" t="s">
        <v>280</v>
      </c>
      <c r="J5349" t="s">
        <v>2559</v>
      </c>
      <c r="K5349" t="s">
        <v>47</v>
      </c>
      <c r="L5349" t="s">
        <v>37</v>
      </c>
      <c r="M5349" t="s">
        <v>38</v>
      </c>
      <c r="N5349" t="s">
        <v>56</v>
      </c>
      <c r="O5349" t="s">
        <v>185</v>
      </c>
      <c r="P5349" t="s">
        <v>3080</v>
      </c>
      <c r="Q5349">
        <v>0</v>
      </c>
      <c r="R5349">
        <v>245</v>
      </c>
      <c r="S5349">
        <v>64</v>
      </c>
      <c r="T5349">
        <v>2</v>
      </c>
      <c r="U5349" t="b">
        <v>1</v>
      </c>
    </row>
    <row r="5350" spans="1:21" x14ac:dyDescent="0.25">
      <c r="A5350" t="s">
        <v>6630</v>
      </c>
      <c r="B5350" t="s">
        <v>6624</v>
      </c>
      <c r="C5350">
        <v>13</v>
      </c>
      <c r="D5350">
        <v>8</v>
      </c>
      <c r="E5350">
        <v>13</v>
      </c>
      <c r="F5350" s="1">
        <v>41499</v>
      </c>
      <c r="G5350" t="s">
        <v>312</v>
      </c>
      <c r="H5350" t="s">
        <v>33</v>
      </c>
      <c r="I5350" t="s">
        <v>347</v>
      </c>
      <c r="J5350" t="s">
        <v>347</v>
      </c>
      <c r="K5350" t="s">
        <v>36</v>
      </c>
      <c r="L5350" t="s">
        <v>70</v>
      </c>
      <c r="M5350" t="s">
        <v>38</v>
      </c>
      <c r="N5350" t="s">
        <v>28</v>
      </c>
      <c r="O5350" t="s">
        <v>54</v>
      </c>
      <c r="P5350" t="s">
        <v>1183</v>
      </c>
      <c r="Q5350">
        <v>0</v>
      </c>
      <c r="R5350">
        <v>44</v>
      </c>
      <c r="S5350">
        <v>11</v>
      </c>
      <c r="T5350">
        <v>1</v>
      </c>
      <c r="U5350" t="b">
        <v>1</v>
      </c>
    </row>
    <row r="5351" spans="1:21" x14ac:dyDescent="0.25">
      <c r="A5351" t="s">
        <v>6630</v>
      </c>
      <c r="B5351" t="s">
        <v>6624</v>
      </c>
      <c r="C5351">
        <v>13</v>
      </c>
      <c r="D5351">
        <v>8</v>
      </c>
      <c r="E5351">
        <v>13</v>
      </c>
      <c r="F5351" s="1">
        <v>41499</v>
      </c>
      <c r="G5351" t="s">
        <v>312</v>
      </c>
      <c r="H5351" t="s">
        <v>33</v>
      </c>
      <c r="I5351" t="s">
        <v>347</v>
      </c>
      <c r="J5351" t="s">
        <v>347</v>
      </c>
      <c r="K5351" t="s">
        <v>36</v>
      </c>
      <c r="L5351" t="s">
        <v>70</v>
      </c>
      <c r="M5351" t="s">
        <v>38</v>
      </c>
      <c r="N5351" t="s">
        <v>56</v>
      </c>
      <c r="O5351" t="s">
        <v>104</v>
      </c>
      <c r="P5351" t="s">
        <v>409</v>
      </c>
      <c r="Q5351">
        <v>0</v>
      </c>
      <c r="R5351">
        <v>392</v>
      </c>
      <c r="S5351">
        <v>149</v>
      </c>
      <c r="T5351">
        <v>6</v>
      </c>
      <c r="U5351" t="b">
        <v>0</v>
      </c>
    </row>
    <row r="5352" spans="1:21" x14ac:dyDescent="0.25">
      <c r="A5352" t="s">
        <v>6631</v>
      </c>
      <c r="B5352" t="s">
        <v>6624</v>
      </c>
      <c r="C5352">
        <v>13</v>
      </c>
      <c r="D5352">
        <v>8</v>
      </c>
      <c r="E5352">
        <v>13</v>
      </c>
      <c r="F5352" s="1">
        <v>41499</v>
      </c>
      <c r="G5352" t="s">
        <v>5134</v>
      </c>
      <c r="H5352" t="s">
        <v>293</v>
      </c>
      <c r="I5352" t="s">
        <v>714</v>
      </c>
      <c r="J5352" t="s">
        <v>715</v>
      </c>
      <c r="K5352" t="s">
        <v>36</v>
      </c>
      <c r="L5352" t="s">
        <v>26</v>
      </c>
      <c r="M5352" t="s">
        <v>38</v>
      </c>
      <c r="N5352" t="s">
        <v>28</v>
      </c>
      <c r="O5352" t="s">
        <v>48</v>
      </c>
      <c r="P5352" t="s">
        <v>755</v>
      </c>
      <c r="Q5352">
        <v>1</v>
      </c>
      <c r="R5352">
        <v>63</v>
      </c>
      <c r="S5352">
        <v>-55</v>
      </c>
      <c r="T5352">
        <v>5</v>
      </c>
      <c r="U5352" t="b">
        <v>1</v>
      </c>
    </row>
    <row r="5353" spans="1:21" x14ac:dyDescent="0.25">
      <c r="A5353" t="s">
        <v>6631</v>
      </c>
      <c r="B5353" t="s">
        <v>6624</v>
      </c>
      <c r="C5353">
        <v>13</v>
      </c>
      <c r="D5353">
        <v>8</v>
      </c>
      <c r="E5353">
        <v>13</v>
      </c>
      <c r="F5353" s="1">
        <v>41499</v>
      </c>
      <c r="G5353" t="s">
        <v>5134</v>
      </c>
      <c r="H5353" t="s">
        <v>293</v>
      </c>
      <c r="I5353" t="s">
        <v>714</v>
      </c>
      <c r="J5353" t="s">
        <v>715</v>
      </c>
      <c r="K5353" t="s">
        <v>36</v>
      </c>
      <c r="L5353" t="s">
        <v>26</v>
      </c>
      <c r="M5353" t="s">
        <v>38</v>
      </c>
      <c r="N5353" t="s">
        <v>28</v>
      </c>
      <c r="O5353" t="s">
        <v>54</v>
      </c>
      <c r="P5353" t="s">
        <v>2412</v>
      </c>
      <c r="Q5353">
        <v>1</v>
      </c>
      <c r="R5353">
        <v>99</v>
      </c>
      <c r="S5353">
        <v>-51</v>
      </c>
      <c r="T5353">
        <v>4</v>
      </c>
      <c r="U5353" t="b">
        <v>1</v>
      </c>
    </row>
    <row r="5354" spans="1:21" x14ac:dyDescent="0.25">
      <c r="A5354" t="s">
        <v>6632</v>
      </c>
      <c r="B5354" t="s">
        <v>6633</v>
      </c>
      <c r="C5354">
        <v>13</v>
      </c>
      <c r="D5354">
        <v>8</v>
      </c>
      <c r="E5354">
        <v>14</v>
      </c>
      <c r="F5354" s="1">
        <v>41864</v>
      </c>
      <c r="G5354" t="s">
        <v>4070</v>
      </c>
      <c r="H5354" t="s">
        <v>67</v>
      </c>
      <c r="I5354" t="s">
        <v>68</v>
      </c>
      <c r="J5354" t="s">
        <v>6634</v>
      </c>
      <c r="K5354" t="s">
        <v>25</v>
      </c>
      <c r="L5354" t="s">
        <v>70</v>
      </c>
      <c r="M5354" t="s">
        <v>268</v>
      </c>
      <c r="N5354" t="s">
        <v>71</v>
      </c>
      <c r="O5354" t="s">
        <v>295</v>
      </c>
      <c r="P5354" t="s">
        <v>933</v>
      </c>
      <c r="Q5354">
        <v>0</v>
      </c>
      <c r="R5354">
        <v>119</v>
      </c>
      <c r="S5354">
        <v>-24</v>
      </c>
      <c r="T5354">
        <v>4</v>
      </c>
      <c r="U5354" t="b">
        <v>1</v>
      </c>
    </row>
    <row r="5355" spans="1:21" x14ac:dyDescent="0.25">
      <c r="A5355" t="s">
        <v>6635</v>
      </c>
      <c r="B5355" t="s">
        <v>6633</v>
      </c>
      <c r="C5355">
        <v>13</v>
      </c>
      <c r="D5355">
        <v>8</v>
      </c>
      <c r="E5355">
        <v>14</v>
      </c>
      <c r="F5355" s="1">
        <v>41864</v>
      </c>
      <c r="G5355" t="s">
        <v>1683</v>
      </c>
      <c r="H5355" t="s">
        <v>598</v>
      </c>
      <c r="I5355" t="s">
        <v>640</v>
      </c>
      <c r="J5355" t="s">
        <v>640</v>
      </c>
      <c r="K5355" t="s">
        <v>36</v>
      </c>
      <c r="L5355" t="s">
        <v>37</v>
      </c>
      <c r="M5355" t="s">
        <v>268</v>
      </c>
      <c r="N5355" t="s">
        <v>28</v>
      </c>
      <c r="O5355" t="s">
        <v>39</v>
      </c>
      <c r="P5355" t="s">
        <v>961</v>
      </c>
      <c r="Q5355">
        <v>0</v>
      </c>
      <c r="R5355">
        <v>34</v>
      </c>
      <c r="S5355">
        <v>9</v>
      </c>
      <c r="T5355">
        <v>3</v>
      </c>
      <c r="U5355" t="b">
        <v>0</v>
      </c>
    </row>
    <row r="5356" spans="1:21" x14ac:dyDescent="0.25">
      <c r="A5356" t="s">
        <v>6636</v>
      </c>
      <c r="B5356" t="s">
        <v>6633</v>
      </c>
      <c r="C5356">
        <v>13</v>
      </c>
      <c r="D5356">
        <v>8</v>
      </c>
      <c r="E5356">
        <v>14</v>
      </c>
      <c r="F5356" s="1">
        <v>41864</v>
      </c>
      <c r="G5356" t="s">
        <v>1048</v>
      </c>
      <c r="H5356" t="s">
        <v>33</v>
      </c>
      <c r="I5356" t="s">
        <v>266</v>
      </c>
      <c r="J5356" t="s">
        <v>510</v>
      </c>
      <c r="K5356" t="s">
        <v>36</v>
      </c>
      <c r="L5356" t="s">
        <v>26</v>
      </c>
      <c r="M5356" t="s">
        <v>268</v>
      </c>
      <c r="N5356" t="s">
        <v>28</v>
      </c>
      <c r="O5356" t="s">
        <v>54</v>
      </c>
      <c r="P5356" t="s">
        <v>2577</v>
      </c>
      <c r="Q5356">
        <v>0</v>
      </c>
      <c r="R5356">
        <v>86</v>
      </c>
      <c r="S5356">
        <v>22</v>
      </c>
      <c r="T5356">
        <v>2</v>
      </c>
      <c r="U5356" t="b">
        <v>1</v>
      </c>
    </row>
    <row r="5357" spans="1:21" x14ac:dyDescent="0.25">
      <c r="A5357" t="s">
        <v>6632</v>
      </c>
      <c r="B5357" t="s">
        <v>6633</v>
      </c>
      <c r="C5357">
        <v>13</v>
      </c>
      <c r="D5357">
        <v>8</v>
      </c>
      <c r="E5357">
        <v>14</v>
      </c>
      <c r="F5357" s="1">
        <v>41864</v>
      </c>
      <c r="G5357" t="s">
        <v>4070</v>
      </c>
      <c r="H5357" t="s">
        <v>67</v>
      </c>
      <c r="I5357" t="s">
        <v>68</v>
      </c>
      <c r="J5357" t="s">
        <v>6634</v>
      </c>
      <c r="K5357" t="s">
        <v>25</v>
      </c>
      <c r="L5357" t="s">
        <v>70</v>
      </c>
      <c r="M5357" t="s">
        <v>268</v>
      </c>
      <c r="N5357" t="s">
        <v>28</v>
      </c>
      <c r="O5357" t="s">
        <v>54</v>
      </c>
      <c r="P5357" t="s">
        <v>1310</v>
      </c>
      <c r="Q5357">
        <v>0</v>
      </c>
      <c r="R5357">
        <v>229</v>
      </c>
      <c r="S5357">
        <v>59</v>
      </c>
      <c r="T5357">
        <v>9</v>
      </c>
      <c r="U5357" t="b">
        <v>0</v>
      </c>
    </row>
    <row r="5358" spans="1:21" x14ac:dyDescent="0.25">
      <c r="A5358" t="s">
        <v>6632</v>
      </c>
      <c r="B5358" t="s">
        <v>6633</v>
      </c>
      <c r="C5358">
        <v>13</v>
      </c>
      <c r="D5358">
        <v>8</v>
      </c>
      <c r="E5358">
        <v>14</v>
      </c>
      <c r="F5358" s="1">
        <v>41864</v>
      </c>
      <c r="G5358" t="s">
        <v>4070</v>
      </c>
      <c r="H5358" t="s">
        <v>67</v>
      </c>
      <c r="I5358" t="s">
        <v>68</v>
      </c>
      <c r="J5358" t="s">
        <v>6634</v>
      </c>
      <c r="K5358" t="s">
        <v>25</v>
      </c>
      <c r="L5358" t="s">
        <v>70</v>
      </c>
      <c r="M5358" t="s">
        <v>268</v>
      </c>
      <c r="N5358" t="s">
        <v>56</v>
      </c>
      <c r="O5358" t="s">
        <v>81</v>
      </c>
      <c r="P5358" t="s">
        <v>2761</v>
      </c>
      <c r="Q5358">
        <v>0</v>
      </c>
      <c r="R5358">
        <v>811</v>
      </c>
      <c r="S5358">
        <v>154</v>
      </c>
      <c r="T5358">
        <v>7</v>
      </c>
      <c r="U5358" t="b">
        <v>0</v>
      </c>
    </row>
    <row r="5359" spans="1:21" x14ac:dyDescent="0.25">
      <c r="A5359" t="s">
        <v>6632</v>
      </c>
      <c r="B5359" t="s">
        <v>6633</v>
      </c>
      <c r="C5359">
        <v>13</v>
      </c>
      <c r="D5359">
        <v>8</v>
      </c>
      <c r="E5359">
        <v>14</v>
      </c>
      <c r="F5359" s="1">
        <v>41864</v>
      </c>
      <c r="G5359" t="s">
        <v>4070</v>
      </c>
      <c r="H5359" t="s">
        <v>67</v>
      </c>
      <c r="I5359" t="s">
        <v>68</v>
      </c>
      <c r="J5359" t="s">
        <v>6634</v>
      </c>
      <c r="K5359" t="s">
        <v>25</v>
      </c>
      <c r="L5359" t="s">
        <v>70</v>
      </c>
      <c r="M5359" t="s">
        <v>268</v>
      </c>
      <c r="N5359" t="s">
        <v>56</v>
      </c>
      <c r="O5359" t="s">
        <v>185</v>
      </c>
      <c r="P5359" t="s">
        <v>1632</v>
      </c>
      <c r="Q5359">
        <v>0</v>
      </c>
      <c r="R5359">
        <v>720</v>
      </c>
      <c r="S5359">
        <v>43</v>
      </c>
      <c r="T5359">
        <v>2</v>
      </c>
      <c r="U5359" t="b">
        <v>0</v>
      </c>
    </row>
    <row r="5360" spans="1:21" x14ac:dyDescent="0.25">
      <c r="A5360" t="s">
        <v>6637</v>
      </c>
      <c r="B5360" t="s">
        <v>6633</v>
      </c>
      <c r="C5360">
        <v>13</v>
      </c>
      <c r="D5360">
        <v>8</v>
      </c>
      <c r="E5360">
        <v>14</v>
      </c>
      <c r="F5360" s="1">
        <v>41864</v>
      </c>
      <c r="G5360" t="s">
        <v>500</v>
      </c>
      <c r="H5360" t="s">
        <v>61</v>
      </c>
      <c r="I5360" t="s">
        <v>173</v>
      </c>
      <c r="J5360" t="s">
        <v>844</v>
      </c>
      <c r="K5360" t="s">
        <v>36</v>
      </c>
      <c r="L5360" t="s">
        <v>70</v>
      </c>
      <c r="M5360" t="s">
        <v>38</v>
      </c>
      <c r="N5360" t="s">
        <v>28</v>
      </c>
      <c r="O5360" t="s">
        <v>48</v>
      </c>
      <c r="P5360" t="s">
        <v>846</v>
      </c>
      <c r="Q5360">
        <v>1</v>
      </c>
      <c r="R5360">
        <v>116</v>
      </c>
      <c r="S5360">
        <v>-56</v>
      </c>
      <c r="T5360">
        <v>5</v>
      </c>
      <c r="U5360" t="b">
        <v>1</v>
      </c>
    </row>
    <row r="5361" spans="1:21" x14ac:dyDescent="0.25">
      <c r="A5361" t="s">
        <v>6637</v>
      </c>
      <c r="B5361" t="s">
        <v>6633</v>
      </c>
      <c r="C5361">
        <v>13</v>
      </c>
      <c r="D5361">
        <v>8</v>
      </c>
      <c r="E5361">
        <v>14</v>
      </c>
      <c r="F5361" s="1">
        <v>41864</v>
      </c>
      <c r="G5361" t="s">
        <v>500</v>
      </c>
      <c r="H5361" t="s">
        <v>61</v>
      </c>
      <c r="I5361" t="s">
        <v>173</v>
      </c>
      <c r="J5361" t="s">
        <v>844</v>
      </c>
      <c r="K5361" t="s">
        <v>36</v>
      </c>
      <c r="L5361" t="s">
        <v>70</v>
      </c>
      <c r="M5361" t="s">
        <v>38</v>
      </c>
      <c r="N5361" t="s">
        <v>28</v>
      </c>
      <c r="O5361" t="s">
        <v>39</v>
      </c>
      <c r="P5361" t="s">
        <v>1655</v>
      </c>
      <c r="Q5361">
        <v>1</v>
      </c>
      <c r="R5361">
        <v>22</v>
      </c>
      <c r="S5361">
        <v>-2</v>
      </c>
      <c r="T5361">
        <v>3</v>
      </c>
      <c r="U5361" t="b">
        <v>1</v>
      </c>
    </row>
    <row r="5362" spans="1:21" x14ac:dyDescent="0.25">
      <c r="A5362" t="s">
        <v>6637</v>
      </c>
      <c r="B5362" t="s">
        <v>6633</v>
      </c>
      <c r="C5362">
        <v>13</v>
      </c>
      <c r="D5362">
        <v>8</v>
      </c>
      <c r="E5362">
        <v>14</v>
      </c>
      <c r="F5362" s="1">
        <v>41864</v>
      </c>
      <c r="G5362" t="s">
        <v>500</v>
      </c>
      <c r="H5362" t="s">
        <v>61</v>
      </c>
      <c r="I5362" t="s">
        <v>173</v>
      </c>
      <c r="J5362" t="s">
        <v>844</v>
      </c>
      <c r="K5362" t="s">
        <v>36</v>
      </c>
      <c r="L5362" t="s">
        <v>70</v>
      </c>
      <c r="M5362" t="s">
        <v>38</v>
      </c>
      <c r="N5362" t="s">
        <v>28</v>
      </c>
      <c r="O5362" t="s">
        <v>39</v>
      </c>
      <c r="P5362" t="s">
        <v>170</v>
      </c>
      <c r="Q5362">
        <v>1</v>
      </c>
      <c r="R5362">
        <v>14</v>
      </c>
      <c r="S5362">
        <v>-2</v>
      </c>
      <c r="T5362">
        <v>3</v>
      </c>
      <c r="U5362" t="b">
        <v>1</v>
      </c>
    </row>
    <row r="5363" spans="1:21" x14ac:dyDescent="0.25">
      <c r="A5363" t="s">
        <v>6637</v>
      </c>
      <c r="B5363" t="s">
        <v>6633</v>
      </c>
      <c r="C5363">
        <v>13</v>
      </c>
      <c r="D5363">
        <v>8</v>
      </c>
      <c r="E5363">
        <v>14</v>
      </c>
      <c r="F5363" s="1">
        <v>41864</v>
      </c>
      <c r="G5363" t="s">
        <v>500</v>
      </c>
      <c r="H5363" t="s">
        <v>61</v>
      </c>
      <c r="I5363" t="s">
        <v>173</v>
      </c>
      <c r="J5363" t="s">
        <v>844</v>
      </c>
      <c r="K5363" t="s">
        <v>36</v>
      </c>
      <c r="L5363" t="s">
        <v>70</v>
      </c>
      <c r="M5363" t="s">
        <v>38</v>
      </c>
      <c r="N5363" t="s">
        <v>56</v>
      </c>
      <c r="O5363" t="s">
        <v>57</v>
      </c>
      <c r="P5363" t="s">
        <v>3204</v>
      </c>
      <c r="Q5363">
        <v>1</v>
      </c>
      <c r="R5363">
        <v>305</v>
      </c>
      <c r="S5363">
        <v>-270</v>
      </c>
      <c r="T5363">
        <v>5</v>
      </c>
      <c r="U5363" t="b">
        <v>1</v>
      </c>
    </row>
    <row r="5364" spans="1:21" x14ac:dyDescent="0.25">
      <c r="A5364" t="s">
        <v>6638</v>
      </c>
      <c r="B5364" t="s">
        <v>6633</v>
      </c>
      <c r="C5364">
        <v>13</v>
      </c>
      <c r="D5364">
        <v>8</v>
      </c>
      <c r="E5364">
        <v>14</v>
      </c>
      <c r="F5364" s="1">
        <v>41864</v>
      </c>
      <c r="G5364" t="s">
        <v>3598</v>
      </c>
      <c r="H5364" t="s">
        <v>33</v>
      </c>
      <c r="I5364" t="s">
        <v>313</v>
      </c>
      <c r="J5364" t="s">
        <v>3179</v>
      </c>
      <c r="K5364" t="s">
        <v>36</v>
      </c>
      <c r="L5364" t="s">
        <v>37</v>
      </c>
      <c r="M5364" t="s">
        <v>38</v>
      </c>
      <c r="N5364" t="s">
        <v>71</v>
      </c>
      <c r="O5364" t="s">
        <v>72</v>
      </c>
      <c r="P5364" t="s">
        <v>1106</v>
      </c>
      <c r="Q5364">
        <v>0</v>
      </c>
      <c r="R5364">
        <v>1218</v>
      </c>
      <c r="S5364">
        <v>352</v>
      </c>
      <c r="T5364">
        <v>9</v>
      </c>
      <c r="U5364" t="b">
        <v>0</v>
      </c>
    </row>
    <row r="5365" spans="1:21" x14ac:dyDescent="0.25">
      <c r="A5365" t="s">
        <v>6638</v>
      </c>
      <c r="B5365" t="s">
        <v>6633</v>
      </c>
      <c r="C5365">
        <v>13</v>
      </c>
      <c r="D5365">
        <v>8</v>
      </c>
      <c r="E5365">
        <v>14</v>
      </c>
      <c r="F5365" s="1">
        <v>41864</v>
      </c>
      <c r="G5365" t="s">
        <v>3598</v>
      </c>
      <c r="H5365" t="s">
        <v>33</v>
      </c>
      <c r="I5365" t="s">
        <v>313</v>
      </c>
      <c r="J5365" t="s">
        <v>3179</v>
      </c>
      <c r="K5365" t="s">
        <v>36</v>
      </c>
      <c r="L5365" t="s">
        <v>37</v>
      </c>
      <c r="M5365" t="s">
        <v>38</v>
      </c>
      <c r="N5365" t="s">
        <v>28</v>
      </c>
      <c r="O5365" t="s">
        <v>48</v>
      </c>
      <c r="P5365" t="s">
        <v>2255</v>
      </c>
      <c r="Q5365">
        <v>0</v>
      </c>
      <c r="R5365">
        <v>87</v>
      </c>
      <c r="S5365">
        <v>36</v>
      </c>
      <c r="T5365">
        <v>5</v>
      </c>
      <c r="U5365" t="b">
        <v>1</v>
      </c>
    </row>
    <row r="5366" spans="1:21" x14ac:dyDescent="0.25">
      <c r="A5366" t="s">
        <v>6638</v>
      </c>
      <c r="B5366" t="s">
        <v>6633</v>
      </c>
      <c r="C5366">
        <v>13</v>
      </c>
      <c r="D5366">
        <v>8</v>
      </c>
      <c r="E5366">
        <v>14</v>
      </c>
      <c r="F5366" s="1">
        <v>41864</v>
      </c>
      <c r="G5366" t="s">
        <v>3598</v>
      </c>
      <c r="H5366" t="s">
        <v>33</v>
      </c>
      <c r="I5366" t="s">
        <v>313</v>
      </c>
      <c r="J5366" t="s">
        <v>3179</v>
      </c>
      <c r="K5366" t="s">
        <v>36</v>
      </c>
      <c r="L5366" t="s">
        <v>37</v>
      </c>
      <c r="M5366" t="s">
        <v>38</v>
      </c>
      <c r="N5366" t="s">
        <v>28</v>
      </c>
      <c r="O5366" t="s">
        <v>54</v>
      </c>
      <c r="P5366" t="s">
        <v>2581</v>
      </c>
      <c r="Q5366">
        <v>0</v>
      </c>
      <c r="R5366">
        <v>891</v>
      </c>
      <c r="S5366">
        <v>0</v>
      </c>
      <c r="T5366">
        <v>5</v>
      </c>
      <c r="U5366" t="b">
        <v>0</v>
      </c>
    </row>
    <row r="5367" spans="1:21" x14ac:dyDescent="0.25">
      <c r="A5367" t="s">
        <v>6639</v>
      </c>
      <c r="B5367" t="s">
        <v>6633</v>
      </c>
      <c r="C5367">
        <v>13</v>
      </c>
      <c r="D5367">
        <v>8</v>
      </c>
      <c r="E5367">
        <v>14</v>
      </c>
      <c r="F5367" s="1">
        <v>41864</v>
      </c>
      <c r="G5367" t="s">
        <v>5678</v>
      </c>
      <c r="H5367" t="s">
        <v>61</v>
      </c>
      <c r="I5367" t="s">
        <v>326</v>
      </c>
      <c r="J5367" t="s">
        <v>3794</v>
      </c>
      <c r="K5367" t="s">
        <v>36</v>
      </c>
      <c r="L5367" t="s">
        <v>70</v>
      </c>
      <c r="M5367" t="s">
        <v>38</v>
      </c>
      <c r="N5367" t="s">
        <v>28</v>
      </c>
      <c r="O5367" t="s">
        <v>48</v>
      </c>
      <c r="P5367" t="s">
        <v>2239</v>
      </c>
      <c r="Q5367">
        <v>0</v>
      </c>
      <c r="R5367">
        <v>123</v>
      </c>
      <c r="S5367">
        <v>49</v>
      </c>
      <c r="T5367">
        <v>5</v>
      </c>
      <c r="U5367" t="b">
        <v>0</v>
      </c>
    </row>
    <row r="5368" spans="1:21" x14ac:dyDescent="0.25">
      <c r="A5368" t="s">
        <v>6638</v>
      </c>
      <c r="B5368" t="s">
        <v>6633</v>
      </c>
      <c r="C5368">
        <v>13</v>
      </c>
      <c r="D5368">
        <v>8</v>
      </c>
      <c r="E5368">
        <v>14</v>
      </c>
      <c r="F5368" s="1">
        <v>41864</v>
      </c>
      <c r="G5368" t="s">
        <v>3598</v>
      </c>
      <c r="H5368" t="s">
        <v>33</v>
      </c>
      <c r="I5368" t="s">
        <v>313</v>
      </c>
      <c r="J5368" t="s">
        <v>3179</v>
      </c>
      <c r="K5368" t="s">
        <v>36</v>
      </c>
      <c r="L5368" t="s">
        <v>37</v>
      </c>
      <c r="M5368" t="s">
        <v>38</v>
      </c>
      <c r="N5368" t="s">
        <v>56</v>
      </c>
      <c r="O5368" t="s">
        <v>104</v>
      </c>
      <c r="P5368" t="s">
        <v>238</v>
      </c>
      <c r="Q5368">
        <v>0</v>
      </c>
      <c r="R5368">
        <v>146</v>
      </c>
      <c r="S5368">
        <v>66</v>
      </c>
      <c r="T5368">
        <v>1</v>
      </c>
      <c r="U5368" t="b">
        <v>0</v>
      </c>
    </row>
    <row r="5369" spans="1:21" x14ac:dyDescent="0.25">
      <c r="A5369" t="s">
        <v>6640</v>
      </c>
      <c r="B5369" t="s">
        <v>6633</v>
      </c>
      <c r="C5369">
        <v>13</v>
      </c>
      <c r="D5369">
        <v>8</v>
      </c>
      <c r="E5369">
        <v>14</v>
      </c>
      <c r="F5369" s="1">
        <v>41864</v>
      </c>
      <c r="G5369" t="s">
        <v>915</v>
      </c>
      <c r="H5369" t="s">
        <v>67</v>
      </c>
      <c r="I5369" t="s">
        <v>68</v>
      </c>
      <c r="J5369" t="s">
        <v>1722</v>
      </c>
      <c r="K5369" t="s">
        <v>25</v>
      </c>
      <c r="L5369" t="s">
        <v>26</v>
      </c>
      <c r="M5369" t="s">
        <v>38</v>
      </c>
      <c r="N5369" t="s">
        <v>28</v>
      </c>
      <c r="O5369" t="s">
        <v>39</v>
      </c>
      <c r="P5369" t="s">
        <v>4574</v>
      </c>
      <c r="Q5369">
        <v>0</v>
      </c>
      <c r="R5369">
        <v>204</v>
      </c>
      <c r="S5369">
        <v>94</v>
      </c>
      <c r="T5369">
        <v>4</v>
      </c>
      <c r="U5369" t="b">
        <v>1</v>
      </c>
    </row>
    <row r="5370" spans="1:21" x14ac:dyDescent="0.25">
      <c r="A5370" t="s">
        <v>6641</v>
      </c>
      <c r="B5370" t="s">
        <v>6642</v>
      </c>
      <c r="C5370">
        <v>14</v>
      </c>
      <c r="D5370">
        <v>8</v>
      </c>
      <c r="E5370">
        <v>12</v>
      </c>
      <c r="F5370" s="1">
        <v>41135</v>
      </c>
      <c r="G5370" t="s">
        <v>5709</v>
      </c>
      <c r="H5370" t="s">
        <v>61</v>
      </c>
      <c r="I5370" t="s">
        <v>308</v>
      </c>
      <c r="J5370" t="s">
        <v>6019</v>
      </c>
      <c r="K5370" t="s">
        <v>36</v>
      </c>
      <c r="L5370" t="s">
        <v>26</v>
      </c>
      <c r="M5370" t="s">
        <v>98</v>
      </c>
      <c r="N5370" t="s">
        <v>28</v>
      </c>
      <c r="O5370" t="s">
        <v>111</v>
      </c>
      <c r="P5370" t="s">
        <v>2641</v>
      </c>
      <c r="Q5370">
        <v>0</v>
      </c>
      <c r="R5370">
        <v>79</v>
      </c>
      <c r="S5370">
        <v>39</v>
      </c>
      <c r="T5370">
        <v>3</v>
      </c>
      <c r="U5370" t="b">
        <v>1</v>
      </c>
    </row>
    <row r="5371" spans="1:21" x14ac:dyDescent="0.25">
      <c r="A5371" t="s">
        <v>6643</v>
      </c>
      <c r="B5371" t="s">
        <v>6642</v>
      </c>
      <c r="C5371">
        <v>14</v>
      </c>
      <c r="D5371">
        <v>8</v>
      </c>
      <c r="E5371">
        <v>12</v>
      </c>
      <c r="F5371" s="1">
        <v>41135</v>
      </c>
      <c r="G5371" t="s">
        <v>3543</v>
      </c>
      <c r="H5371" t="s">
        <v>1260</v>
      </c>
      <c r="I5371" t="s">
        <v>1261</v>
      </c>
      <c r="J5371" t="s">
        <v>1262</v>
      </c>
      <c r="K5371" t="s">
        <v>25</v>
      </c>
      <c r="L5371" t="s">
        <v>37</v>
      </c>
      <c r="M5371" t="s">
        <v>38</v>
      </c>
      <c r="N5371" t="s">
        <v>28</v>
      </c>
      <c r="O5371" t="s">
        <v>48</v>
      </c>
      <c r="P5371" t="s">
        <v>2013</v>
      </c>
      <c r="Q5371">
        <v>0</v>
      </c>
      <c r="R5371">
        <v>191</v>
      </c>
      <c r="S5371">
        <v>32</v>
      </c>
      <c r="T5371">
        <v>7</v>
      </c>
      <c r="U5371" t="b">
        <v>0</v>
      </c>
    </row>
    <row r="5372" spans="1:21" x14ac:dyDescent="0.25">
      <c r="A5372" t="s">
        <v>6643</v>
      </c>
      <c r="B5372" t="s">
        <v>6642</v>
      </c>
      <c r="C5372">
        <v>14</v>
      </c>
      <c r="D5372">
        <v>8</v>
      </c>
      <c r="E5372">
        <v>12</v>
      </c>
      <c r="F5372" s="1">
        <v>41135</v>
      </c>
      <c r="G5372" t="s">
        <v>3543</v>
      </c>
      <c r="H5372" t="s">
        <v>1260</v>
      </c>
      <c r="I5372" t="s">
        <v>1261</v>
      </c>
      <c r="J5372" t="s">
        <v>1262</v>
      </c>
      <c r="K5372" t="s">
        <v>25</v>
      </c>
      <c r="L5372" t="s">
        <v>37</v>
      </c>
      <c r="M5372" t="s">
        <v>38</v>
      </c>
      <c r="N5372" t="s">
        <v>28</v>
      </c>
      <c r="O5372" t="s">
        <v>48</v>
      </c>
      <c r="P5372" t="s">
        <v>49</v>
      </c>
      <c r="Q5372">
        <v>0</v>
      </c>
      <c r="R5372">
        <v>183</v>
      </c>
      <c r="S5372">
        <v>47</v>
      </c>
      <c r="T5372">
        <v>7</v>
      </c>
      <c r="U5372" t="b">
        <v>1</v>
      </c>
    </row>
    <row r="5373" spans="1:21" x14ac:dyDescent="0.25">
      <c r="A5373" t="s">
        <v>6643</v>
      </c>
      <c r="B5373" t="s">
        <v>6642</v>
      </c>
      <c r="C5373">
        <v>14</v>
      </c>
      <c r="D5373">
        <v>8</v>
      </c>
      <c r="E5373">
        <v>12</v>
      </c>
      <c r="F5373" s="1">
        <v>41135</v>
      </c>
      <c r="G5373" t="s">
        <v>3543</v>
      </c>
      <c r="H5373" t="s">
        <v>1260</v>
      </c>
      <c r="I5373" t="s">
        <v>1261</v>
      </c>
      <c r="J5373" t="s">
        <v>1262</v>
      </c>
      <c r="K5373" t="s">
        <v>25</v>
      </c>
      <c r="L5373" t="s">
        <v>37</v>
      </c>
      <c r="M5373" t="s">
        <v>38</v>
      </c>
      <c r="N5373" t="s">
        <v>28</v>
      </c>
      <c r="O5373" t="s">
        <v>111</v>
      </c>
      <c r="P5373" t="s">
        <v>2693</v>
      </c>
      <c r="Q5373">
        <v>0</v>
      </c>
      <c r="R5373">
        <v>49</v>
      </c>
      <c r="S5373">
        <v>22</v>
      </c>
      <c r="T5373">
        <v>2</v>
      </c>
      <c r="U5373" t="b">
        <v>1</v>
      </c>
    </row>
    <row r="5374" spans="1:21" x14ac:dyDescent="0.25">
      <c r="A5374" t="s">
        <v>6643</v>
      </c>
      <c r="B5374" t="s">
        <v>6642</v>
      </c>
      <c r="C5374">
        <v>14</v>
      </c>
      <c r="D5374">
        <v>8</v>
      </c>
      <c r="E5374">
        <v>12</v>
      </c>
      <c r="F5374" s="1">
        <v>41135</v>
      </c>
      <c r="G5374" t="s">
        <v>3543</v>
      </c>
      <c r="H5374" t="s">
        <v>1260</v>
      </c>
      <c r="I5374" t="s">
        <v>1261</v>
      </c>
      <c r="J5374" t="s">
        <v>1262</v>
      </c>
      <c r="K5374" t="s">
        <v>25</v>
      </c>
      <c r="L5374" t="s">
        <v>37</v>
      </c>
      <c r="M5374" t="s">
        <v>38</v>
      </c>
      <c r="N5374" t="s">
        <v>28</v>
      </c>
      <c r="O5374" t="s">
        <v>151</v>
      </c>
      <c r="P5374" t="s">
        <v>152</v>
      </c>
      <c r="Q5374">
        <v>0</v>
      </c>
      <c r="R5374">
        <v>28</v>
      </c>
      <c r="S5374">
        <v>2</v>
      </c>
      <c r="T5374">
        <v>2</v>
      </c>
      <c r="U5374" t="b">
        <v>0</v>
      </c>
    </row>
    <row r="5375" spans="1:21" x14ac:dyDescent="0.25">
      <c r="A5375" t="s">
        <v>6644</v>
      </c>
      <c r="B5375" t="s">
        <v>6642</v>
      </c>
      <c r="C5375">
        <v>14</v>
      </c>
      <c r="D5375">
        <v>8</v>
      </c>
      <c r="E5375">
        <v>12</v>
      </c>
      <c r="F5375" s="1">
        <v>41135</v>
      </c>
      <c r="G5375" t="s">
        <v>1182</v>
      </c>
      <c r="H5375" t="s">
        <v>67</v>
      </c>
      <c r="I5375" t="s">
        <v>68</v>
      </c>
      <c r="J5375" t="s">
        <v>6645</v>
      </c>
      <c r="K5375" t="s">
        <v>25</v>
      </c>
      <c r="L5375" t="s">
        <v>37</v>
      </c>
      <c r="M5375" t="s">
        <v>38</v>
      </c>
      <c r="N5375" t="s">
        <v>28</v>
      </c>
      <c r="O5375" t="s">
        <v>227</v>
      </c>
      <c r="P5375" t="s">
        <v>6646</v>
      </c>
      <c r="Q5375">
        <v>0</v>
      </c>
      <c r="R5375">
        <v>35</v>
      </c>
      <c r="S5375">
        <v>13</v>
      </c>
      <c r="T5375">
        <v>5</v>
      </c>
      <c r="U5375" t="b">
        <v>1</v>
      </c>
    </row>
    <row r="5376" spans="1:21" x14ac:dyDescent="0.25">
      <c r="A5376" t="s">
        <v>6647</v>
      </c>
      <c r="B5376" t="s">
        <v>6642</v>
      </c>
      <c r="C5376">
        <v>14</v>
      </c>
      <c r="D5376">
        <v>8</v>
      </c>
      <c r="E5376">
        <v>12</v>
      </c>
      <c r="F5376" s="1">
        <v>41135</v>
      </c>
      <c r="G5376" t="s">
        <v>5089</v>
      </c>
      <c r="H5376" t="s">
        <v>61</v>
      </c>
      <c r="I5376" t="s">
        <v>108</v>
      </c>
      <c r="J5376" t="s">
        <v>226</v>
      </c>
      <c r="K5376" t="s">
        <v>36</v>
      </c>
      <c r="L5376" t="s">
        <v>37</v>
      </c>
      <c r="M5376" t="s">
        <v>38</v>
      </c>
      <c r="N5376" t="s">
        <v>28</v>
      </c>
      <c r="O5376" t="s">
        <v>90</v>
      </c>
      <c r="P5376" t="s">
        <v>4161</v>
      </c>
      <c r="Q5376">
        <v>0</v>
      </c>
      <c r="R5376">
        <v>1345</v>
      </c>
      <c r="S5376">
        <v>329</v>
      </c>
      <c r="T5376">
        <v>3</v>
      </c>
      <c r="U5376" t="b">
        <v>0</v>
      </c>
    </row>
    <row r="5377" spans="1:21" x14ac:dyDescent="0.25">
      <c r="A5377" t="s">
        <v>6647</v>
      </c>
      <c r="B5377" t="s">
        <v>6642</v>
      </c>
      <c r="C5377">
        <v>14</v>
      </c>
      <c r="D5377">
        <v>8</v>
      </c>
      <c r="E5377">
        <v>12</v>
      </c>
      <c r="F5377" s="1">
        <v>41135</v>
      </c>
      <c r="G5377" t="s">
        <v>5089</v>
      </c>
      <c r="H5377" t="s">
        <v>61</v>
      </c>
      <c r="I5377" t="s">
        <v>108</v>
      </c>
      <c r="J5377" t="s">
        <v>226</v>
      </c>
      <c r="K5377" t="s">
        <v>36</v>
      </c>
      <c r="L5377" t="s">
        <v>37</v>
      </c>
      <c r="M5377" t="s">
        <v>38</v>
      </c>
      <c r="N5377" t="s">
        <v>56</v>
      </c>
      <c r="O5377" t="s">
        <v>81</v>
      </c>
      <c r="P5377" t="s">
        <v>4252</v>
      </c>
      <c r="Q5377">
        <v>0</v>
      </c>
      <c r="R5377">
        <v>69</v>
      </c>
      <c r="S5377">
        <v>1</v>
      </c>
      <c r="T5377">
        <v>1</v>
      </c>
      <c r="U5377" t="b">
        <v>1</v>
      </c>
    </row>
    <row r="5378" spans="1:21" x14ac:dyDescent="0.25">
      <c r="A5378" t="s">
        <v>6648</v>
      </c>
      <c r="B5378" t="s">
        <v>6642</v>
      </c>
      <c r="C5378">
        <v>14</v>
      </c>
      <c r="D5378">
        <v>8</v>
      </c>
      <c r="E5378">
        <v>12</v>
      </c>
      <c r="F5378" s="1">
        <v>41135</v>
      </c>
      <c r="G5378" t="s">
        <v>1347</v>
      </c>
      <c r="H5378" t="s">
        <v>598</v>
      </c>
      <c r="I5378" t="s">
        <v>1658</v>
      </c>
      <c r="J5378" t="s">
        <v>5644</v>
      </c>
      <c r="K5378" t="s">
        <v>36</v>
      </c>
      <c r="L5378" t="s">
        <v>37</v>
      </c>
      <c r="M5378" t="s">
        <v>38</v>
      </c>
      <c r="N5378" t="s">
        <v>28</v>
      </c>
      <c r="O5378" t="s">
        <v>48</v>
      </c>
      <c r="P5378" t="s">
        <v>1342</v>
      </c>
      <c r="Q5378">
        <v>0</v>
      </c>
      <c r="R5378">
        <v>190</v>
      </c>
      <c r="S5378">
        <v>95</v>
      </c>
      <c r="T5378">
        <v>7</v>
      </c>
      <c r="U5378" t="b">
        <v>1</v>
      </c>
    </row>
    <row r="5379" spans="1:21" x14ac:dyDescent="0.25">
      <c r="A5379" t="s">
        <v>6648</v>
      </c>
      <c r="B5379" t="s">
        <v>6642</v>
      </c>
      <c r="C5379">
        <v>14</v>
      </c>
      <c r="D5379">
        <v>8</v>
      </c>
      <c r="E5379">
        <v>12</v>
      </c>
      <c r="F5379" s="1">
        <v>41135</v>
      </c>
      <c r="G5379" t="s">
        <v>1347</v>
      </c>
      <c r="H5379" t="s">
        <v>598</v>
      </c>
      <c r="I5379" t="s">
        <v>1658</v>
      </c>
      <c r="J5379" t="s">
        <v>5644</v>
      </c>
      <c r="K5379" t="s">
        <v>36</v>
      </c>
      <c r="L5379" t="s">
        <v>37</v>
      </c>
      <c r="M5379" t="s">
        <v>38</v>
      </c>
      <c r="N5379" t="s">
        <v>28</v>
      </c>
      <c r="O5379" t="s">
        <v>39</v>
      </c>
      <c r="P5379" t="s">
        <v>457</v>
      </c>
      <c r="Q5379">
        <v>0</v>
      </c>
      <c r="R5379">
        <v>245</v>
      </c>
      <c r="S5379">
        <v>88</v>
      </c>
      <c r="T5379">
        <v>5</v>
      </c>
      <c r="U5379" t="b">
        <v>0</v>
      </c>
    </row>
    <row r="5380" spans="1:21" x14ac:dyDescent="0.25">
      <c r="A5380" t="s">
        <v>6648</v>
      </c>
      <c r="B5380" t="s">
        <v>6642</v>
      </c>
      <c r="C5380">
        <v>14</v>
      </c>
      <c r="D5380">
        <v>8</v>
      </c>
      <c r="E5380">
        <v>12</v>
      </c>
      <c r="F5380" s="1">
        <v>41135</v>
      </c>
      <c r="G5380" t="s">
        <v>1347</v>
      </c>
      <c r="H5380" t="s">
        <v>598</v>
      </c>
      <c r="I5380" t="s">
        <v>1658</v>
      </c>
      <c r="J5380" t="s">
        <v>5644</v>
      </c>
      <c r="K5380" t="s">
        <v>36</v>
      </c>
      <c r="L5380" t="s">
        <v>37</v>
      </c>
      <c r="M5380" t="s">
        <v>38</v>
      </c>
      <c r="N5380" t="s">
        <v>28</v>
      </c>
      <c r="O5380" t="s">
        <v>183</v>
      </c>
      <c r="P5380" t="s">
        <v>6649</v>
      </c>
      <c r="Q5380">
        <v>0</v>
      </c>
      <c r="R5380">
        <v>47</v>
      </c>
      <c r="S5380">
        <v>4</v>
      </c>
      <c r="T5380">
        <v>1</v>
      </c>
      <c r="U5380" t="b">
        <v>1</v>
      </c>
    </row>
    <row r="5381" spans="1:21" x14ac:dyDescent="0.25">
      <c r="A5381" t="s">
        <v>6648</v>
      </c>
      <c r="B5381" t="s">
        <v>6642</v>
      </c>
      <c r="C5381">
        <v>14</v>
      </c>
      <c r="D5381">
        <v>8</v>
      </c>
      <c r="E5381">
        <v>12</v>
      </c>
      <c r="F5381" s="1">
        <v>41135</v>
      </c>
      <c r="G5381" t="s">
        <v>1347</v>
      </c>
      <c r="H5381" t="s">
        <v>598</v>
      </c>
      <c r="I5381" t="s">
        <v>1658</v>
      </c>
      <c r="J5381" t="s">
        <v>5644</v>
      </c>
      <c r="K5381" t="s">
        <v>36</v>
      </c>
      <c r="L5381" t="s">
        <v>37</v>
      </c>
      <c r="M5381" t="s">
        <v>38</v>
      </c>
      <c r="N5381" t="s">
        <v>56</v>
      </c>
      <c r="O5381" t="s">
        <v>104</v>
      </c>
      <c r="P5381" t="s">
        <v>4096</v>
      </c>
      <c r="Q5381">
        <v>0</v>
      </c>
      <c r="R5381">
        <v>364</v>
      </c>
      <c r="S5381">
        <v>142</v>
      </c>
      <c r="T5381">
        <v>2</v>
      </c>
      <c r="U5381" t="b">
        <v>1</v>
      </c>
    </row>
    <row r="5382" spans="1:21" x14ac:dyDescent="0.25">
      <c r="A5382" t="s">
        <v>6650</v>
      </c>
      <c r="B5382" t="s">
        <v>6642</v>
      </c>
      <c r="C5382">
        <v>14</v>
      </c>
      <c r="D5382">
        <v>8</v>
      </c>
      <c r="E5382">
        <v>12</v>
      </c>
      <c r="F5382" s="1">
        <v>41135</v>
      </c>
      <c r="G5382" t="s">
        <v>2868</v>
      </c>
      <c r="H5382" t="s">
        <v>33</v>
      </c>
      <c r="I5382" t="s">
        <v>234</v>
      </c>
      <c r="J5382" t="s">
        <v>5632</v>
      </c>
      <c r="K5382" t="s">
        <v>36</v>
      </c>
      <c r="L5382" t="s">
        <v>26</v>
      </c>
      <c r="M5382" t="s">
        <v>38</v>
      </c>
      <c r="N5382" t="s">
        <v>28</v>
      </c>
      <c r="O5382" t="s">
        <v>48</v>
      </c>
      <c r="P5382" t="s">
        <v>846</v>
      </c>
      <c r="Q5382">
        <v>0</v>
      </c>
      <c r="R5382">
        <v>278</v>
      </c>
      <c r="S5382">
        <v>72</v>
      </c>
      <c r="T5382">
        <v>6</v>
      </c>
      <c r="U5382" t="b">
        <v>0</v>
      </c>
    </row>
    <row r="5383" spans="1:21" x14ac:dyDescent="0.25">
      <c r="A5383" t="s">
        <v>6650</v>
      </c>
      <c r="B5383" t="s">
        <v>6642</v>
      </c>
      <c r="C5383">
        <v>14</v>
      </c>
      <c r="D5383">
        <v>8</v>
      </c>
      <c r="E5383">
        <v>12</v>
      </c>
      <c r="F5383" s="1">
        <v>41135</v>
      </c>
      <c r="G5383" t="s">
        <v>2868</v>
      </c>
      <c r="H5383" t="s">
        <v>33</v>
      </c>
      <c r="I5383" t="s">
        <v>234</v>
      </c>
      <c r="J5383" t="s">
        <v>5632</v>
      </c>
      <c r="K5383" t="s">
        <v>36</v>
      </c>
      <c r="L5383" t="s">
        <v>26</v>
      </c>
      <c r="M5383" t="s">
        <v>38</v>
      </c>
      <c r="N5383" t="s">
        <v>28</v>
      </c>
      <c r="O5383" t="s">
        <v>227</v>
      </c>
      <c r="P5383" t="s">
        <v>3100</v>
      </c>
      <c r="Q5383">
        <v>0</v>
      </c>
      <c r="R5383">
        <v>6</v>
      </c>
      <c r="S5383">
        <v>3</v>
      </c>
      <c r="T5383">
        <v>1</v>
      </c>
      <c r="U5383" t="b">
        <v>0</v>
      </c>
    </row>
    <row r="5384" spans="1:21" x14ac:dyDescent="0.25">
      <c r="A5384" t="s">
        <v>6650</v>
      </c>
      <c r="B5384" t="s">
        <v>6642</v>
      </c>
      <c r="C5384">
        <v>14</v>
      </c>
      <c r="D5384">
        <v>8</v>
      </c>
      <c r="E5384">
        <v>12</v>
      </c>
      <c r="F5384" s="1">
        <v>41135</v>
      </c>
      <c r="G5384" t="s">
        <v>2868</v>
      </c>
      <c r="H5384" t="s">
        <v>33</v>
      </c>
      <c r="I5384" t="s">
        <v>234</v>
      </c>
      <c r="J5384" t="s">
        <v>5632</v>
      </c>
      <c r="K5384" t="s">
        <v>36</v>
      </c>
      <c r="L5384" t="s">
        <v>26</v>
      </c>
      <c r="M5384" t="s">
        <v>38</v>
      </c>
      <c r="N5384" t="s">
        <v>56</v>
      </c>
      <c r="O5384" t="s">
        <v>185</v>
      </c>
      <c r="P5384" t="s">
        <v>6206</v>
      </c>
      <c r="Q5384">
        <v>0</v>
      </c>
      <c r="R5384">
        <v>1075</v>
      </c>
      <c r="S5384">
        <v>516</v>
      </c>
      <c r="T5384">
        <v>3</v>
      </c>
      <c r="U5384" t="b">
        <v>0</v>
      </c>
    </row>
    <row r="5385" spans="1:21" x14ac:dyDescent="0.25">
      <c r="A5385" t="s">
        <v>6651</v>
      </c>
      <c r="B5385" t="s">
        <v>6642</v>
      </c>
      <c r="C5385">
        <v>14</v>
      </c>
      <c r="D5385">
        <v>8</v>
      </c>
      <c r="E5385">
        <v>12</v>
      </c>
      <c r="F5385" s="1">
        <v>41135</v>
      </c>
      <c r="G5385" t="s">
        <v>1443</v>
      </c>
      <c r="H5385" t="s">
        <v>598</v>
      </c>
      <c r="I5385" t="s">
        <v>1658</v>
      </c>
      <c r="J5385" t="s">
        <v>1659</v>
      </c>
      <c r="K5385" t="s">
        <v>36</v>
      </c>
      <c r="L5385" t="s">
        <v>37</v>
      </c>
      <c r="M5385" t="s">
        <v>38</v>
      </c>
      <c r="N5385" t="s">
        <v>71</v>
      </c>
      <c r="O5385" t="s">
        <v>74</v>
      </c>
      <c r="P5385" t="s">
        <v>1051</v>
      </c>
      <c r="Q5385">
        <v>0</v>
      </c>
      <c r="R5385">
        <v>97</v>
      </c>
      <c r="S5385">
        <v>24</v>
      </c>
      <c r="T5385">
        <v>2</v>
      </c>
      <c r="U5385" t="b">
        <v>1</v>
      </c>
    </row>
    <row r="5386" spans="1:21" x14ac:dyDescent="0.25">
      <c r="A5386" t="s">
        <v>6651</v>
      </c>
      <c r="B5386" t="s">
        <v>6642</v>
      </c>
      <c r="C5386">
        <v>14</v>
      </c>
      <c r="D5386">
        <v>8</v>
      </c>
      <c r="E5386">
        <v>12</v>
      </c>
      <c r="F5386" s="1">
        <v>41135</v>
      </c>
      <c r="G5386" t="s">
        <v>1443</v>
      </c>
      <c r="H5386" t="s">
        <v>598</v>
      </c>
      <c r="I5386" t="s">
        <v>1658</v>
      </c>
      <c r="J5386" t="s">
        <v>1659</v>
      </c>
      <c r="K5386" t="s">
        <v>36</v>
      </c>
      <c r="L5386" t="s">
        <v>37</v>
      </c>
      <c r="M5386" t="s">
        <v>38</v>
      </c>
      <c r="N5386" t="s">
        <v>28</v>
      </c>
      <c r="O5386" t="s">
        <v>29</v>
      </c>
      <c r="P5386" t="s">
        <v>2535</v>
      </c>
      <c r="Q5386">
        <v>0</v>
      </c>
      <c r="R5386">
        <v>140</v>
      </c>
      <c r="S5386">
        <v>68</v>
      </c>
      <c r="T5386">
        <v>5</v>
      </c>
      <c r="U5386" t="b">
        <v>1</v>
      </c>
    </row>
    <row r="5387" spans="1:21" x14ac:dyDescent="0.25">
      <c r="A5387" t="s">
        <v>6651</v>
      </c>
      <c r="B5387" t="s">
        <v>6642</v>
      </c>
      <c r="C5387">
        <v>14</v>
      </c>
      <c r="D5387">
        <v>8</v>
      </c>
      <c r="E5387">
        <v>12</v>
      </c>
      <c r="F5387" s="1">
        <v>41135</v>
      </c>
      <c r="G5387" t="s">
        <v>1443</v>
      </c>
      <c r="H5387" t="s">
        <v>598</v>
      </c>
      <c r="I5387" t="s">
        <v>1658</v>
      </c>
      <c r="J5387" t="s">
        <v>1659</v>
      </c>
      <c r="K5387" t="s">
        <v>36</v>
      </c>
      <c r="L5387" t="s">
        <v>37</v>
      </c>
      <c r="M5387" t="s">
        <v>38</v>
      </c>
      <c r="N5387" t="s">
        <v>56</v>
      </c>
      <c r="O5387" t="s">
        <v>57</v>
      </c>
      <c r="P5387" t="s">
        <v>652</v>
      </c>
      <c r="Q5387">
        <v>0</v>
      </c>
      <c r="R5387">
        <v>1361</v>
      </c>
      <c r="S5387">
        <v>462</v>
      </c>
      <c r="T5387">
        <v>8</v>
      </c>
      <c r="U5387" t="b">
        <v>0</v>
      </c>
    </row>
    <row r="5388" spans="1:21" x14ac:dyDescent="0.25">
      <c r="A5388" t="s">
        <v>6652</v>
      </c>
      <c r="B5388" t="s">
        <v>6653</v>
      </c>
      <c r="C5388">
        <v>14</v>
      </c>
      <c r="D5388">
        <v>8</v>
      </c>
      <c r="E5388">
        <v>13</v>
      </c>
      <c r="F5388" s="1">
        <v>41500</v>
      </c>
      <c r="G5388" t="s">
        <v>3988</v>
      </c>
      <c r="H5388" t="s">
        <v>61</v>
      </c>
      <c r="I5388" t="s">
        <v>108</v>
      </c>
      <c r="J5388" t="s">
        <v>5201</v>
      </c>
      <c r="K5388" t="s">
        <v>36</v>
      </c>
      <c r="L5388" t="s">
        <v>37</v>
      </c>
      <c r="M5388" t="s">
        <v>98</v>
      </c>
      <c r="N5388" t="s">
        <v>28</v>
      </c>
      <c r="O5388" t="s">
        <v>39</v>
      </c>
      <c r="P5388" t="s">
        <v>3282</v>
      </c>
      <c r="Q5388">
        <v>0</v>
      </c>
      <c r="R5388">
        <v>73</v>
      </c>
      <c r="S5388">
        <v>34</v>
      </c>
      <c r="T5388">
        <v>9</v>
      </c>
      <c r="U5388" t="b">
        <v>1</v>
      </c>
    </row>
    <row r="5389" spans="1:21" x14ac:dyDescent="0.25">
      <c r="A5389" t="s">
        <v>6652</v>
      </c>
      <c r="B5389" t="s">
        <v>6653</v>
      </c>
      <c r="C5389">
        <v>14</v>
      </c>
      <c r="D5389">
        <v>8</v>
      </c>
      <c r="E5389">
        <v>13</v>
      </c>
      <c r="F5389" s="1">
        <v>41500</v>
      </c>
      <c r="G5389" t="s">
        <v>3988</v>
      </c>
      <c r="H5389" t="s">
        <v>61</v>
      </c>
      <c r="I5389" t="s">
        <v>108</v>
      </c>
      <c r="J5389" t="s">
        <v>5201</v>
      </c>
      <c r="K5389" t="s">
        <v>36</v>
      </c>
      <c r="L5389" t="s">
        <v>37</v>
      </c>
      <c r="M5389" t="s">
        <v>98</v>
      </c>
      <c r="N5389" t="s">
        <v>28</v>
      </c>
      <c r="O5389" t="s">
        <v>111</v>
      </c>
      <c r="P5389" t="s">
        <v>3773</v>
      </c>
      <c r="Q5389">
        <v>0</v>
      </c>
      <c r="R5389">
        <v>57</v>
      </c>
      <c r="S5389">
        <v>5</v>
      </c>
      <c r="T5389">
        <v>6</v>
      </c>
      <c r="U5389" t="b">
        <v>0</v>
      </c>
    </row>
    <row r="5390" spans="1:21" x14ac:dyDescent="0.25">
      <c r="A5390" t="s">
        <v>6654</v>
      </c>
      <c r="B5390" t="s">
        <v>6653</v>
      </c>
      <c r="C5390">
        <v>14</v>
      </c>
      <c r="D5390">
        <v>8</v>
      </c>
      <c r="E5390">
        <v>13</v>
      </c>
      <c r="F5390" s="1">
        <v>41500</v>
      </c>
      <c r="G5390" t="s">
        <v>1055</v>
      </c>
      <c r="H5390" t="s">
        <v>44</v>
      </c>
      <c r="I5390" t="s">
        <v>96</v>
      </c>
      <c r="J5390" t="s">
        <v>1602</v>
      </c>
      <c r="K5390" t="s">
        <v>47</v>
      </c>
      <c r="L5390" t="s">
        <v>37</v>
      </c>
      <c r="M5390" t="s">
        <v>38</v>
      </c>
      <c r="N5390" t="s">
        <v>71</v>
      </c>
      <c r="O5390" t="s">
        <v>665</v>
      </c>
      <c r="P5390" t="s">
        <v>6267</v>
      </c>
      <c r="Q5390">
        <v>1</v>
      </c>
      <c r="R5390">
        <v>989</v>
      </c>
      <c r="S5390">
        <v>-435</v>
      </c>
      <c r="T5390">
        <v>4</v>
      </c>
      <c r="U5390" t="b">
        <v>0</v>
      </c>
    </row>
    <row r="5391" spans="1:21" x14ac:dyDescent="0.25">
      <c r="A5391" t="s">
        <v>6655</v>
      </c>
      <c r="B5391" t="s">
        <v>6653</v>
      </c>
      <c r="C5391">
        <v>14</v>
      </c>
      <c r="D5391">
        <v>8</v>
      </c>
      <c r="E5391">
        <v>13</v>
      </c>
      <c r="F5391" s="1">
        <v>41500</v>
      </c>
      <c r="G5391" t="s">
        <v>2343</v>
      </c>
      <c r="H5391" t="s">
        <v>61</v>
      </c>
      <c r="I5391" t="s">
        <v>62</v>
      </c>
      <c r="J5391" t="s">
        <v>4885</v>
      </c>
      <c r="K5391" t="s">
        <v>36</v>
      </c>
      <c r="L5391" t="s">
        <v>37</v>
      </c>
      <c r="M5391" t="s">
        <v>38</v>
      </c>
      <c r="N5391" t="s">
        <v>28</v>
      </c>
      <c r="O5391" t="s">
        <v>111</v>
      </c>
      <c r="P5391" t="s">
        <v>6124</v>
      </c>
      <c r="Q5391">
        <v>0</v>
      </c>
      <c r="R5391">
        <v>17</v>
      </c>
      <c r="S5391">
        <v>8</v>
      </c>
      <c r="T5391">
        <v>2</v>
      </c>
      <c r="U5391" t="b">
        <v>1</v>
      </c>
    </row>
    <row r="5392" spans="1:21" x14ac:dyDescent="0.25">
      <c r="A5392" t="s">
        <v>6656</v>
      </c>
      <c r="B5392" t="s">
        <v>6653</v>
      </c>
      <c r="C5392">
        <v>14</v>
      </c>
      <c r="D5392">
        <v>8</v>
      </c>
      <c r="E5392">
        <v>13</v>
      </c>
      <c r="F5392" s="1">
        <v>41500</v>
      </c>
      <c r="G5392" t="s">
        <v>5042</v>
      </c>
      <c r="H5392" t="s">
        <v>33</v>
      </c>
      <c r="I5392" t="s">
        <v>1284</v>
      </c>
      <c r="J5392" t="s">
        <v>1284</v>
      </c>
      <c r="K5392" t="s">
        <v>36</v>
      </c>
      <c r="L5392" t="s">
        <v>37</v>
      </c>
      <c r="M5392" t="s">
        <v>38</v>
      </c>
      <c r="N5392" t="s">
        <v>28</v>
      </c>
      <c r="O5392" t="s">
        <v>48</v>
      </c>
      <c r="P5392" t="s">
        <v>1045</v>
      </c>
      <c r="Q5392">
        <v>0</v>
      </c>
      <c r="R5392">
        <v>183</v>
      </c>
      <c r="S5392">
        <v>84</v>
      </c>
      <c r="T5392">
        <v>4</v>
      </c>
      <c r="U5392" t="b">
        <v>0</v>
      </c>
    </row>
    <row r="5393" spans="1:21" x14ac:dyDescent="0.25">
      <c r="A5393" t="s">
        <v>6656</v>
      </c>
      <c r="B5393" t="s">
        <v>6653</v>
      </c>
      <c r="C5393">
        <v>14</v>
      </c>
      <c r="D5393">
        <v>8</v>
      </c>
      <c r="E5393">
        <v>13</v>
      </c>
      <c r="F5393" s="1">
        <v>41500</v>
      </c>
      <c r="G5393" t="s">
        <v>5042</v>
      </c>
      <c r="H5393" t="s">
        <v>33</v>
      </c>
      <c r="I5393" t="s">
        <v>1284</v>
      </c>
      <c r="J5393" t="s">
        <v>1284</v>
      </c>
      <c r="K5393" t="s">
        <v>36</v>
      </c>
      <c r="L5393" t="s">
        <v>37</v>
      </c>
      <c r="M5393" t="s">
        <v>38</v>
      </c>
      <c r="N5393" t="s">
        <v>28</v>
      </c>
      <c r="O5393" t="s">
        <v>54</v>
      </c>
      <c r="P5393" t="s">
        <v>2177</v>
      </c>
      <c r="Q5393">
        <v>0</v>
      </c>
      <c r="R5393">
        <v>155</v>
      </c>
      <c r="S5393">
        <v>-5</v>
      </c>
      <c r="T5393">
        <v>3</v>
      </c>
      <c r="U5393" t="b">
        <v>0</v>
      </c>
    </row>
    <row r="5394" spans="1:21" x14ac:dyDescent="0.25">
      <c r="A5394" t="s">
        <v>6657</v>
      </c>
      <c r="B5394" t="s">
        <v>6653</v>
      </c>
      <c r="C5394">
        <v>14</v>
      </c>
      <c r="D5394">
        <v>8</v>
      </c>
      <c r="E5394">
        <v>13</v>
      </c>
      <c r="F5394" s="1">
        <v>41500</v>
      </c>
      <c r="G5394" t="s">
        <v>2660</v>
      </c>
      <c r="H5394" t="s">
        <v>33</v>
      </c>
      <c r="I5394" t="s">
        <v>34</v>
      </c>
      <c r="J5394" t="s">
        <v>2855</v>
      </c>
      <c r="K5394" t="s">
        <v>36</v>
      </c>
      <c r="L5394" t="s">
        <v>26</v>
      </c>
      <c r="M5394" t="s">
        <v>38</v>
      </c>
      <c r="N5394" t="s">
        <v>28</v>
      </c>
      <c r="O5394" t="s">
        <v>151</v>
      </c>
      <c r="P5394" t="s">
        <v>1954</v>
      </c>
      <c r="Q5394">
        <v>0</v>
      </c>
      <c r="R5394">
        <v>25</v>
      </c>
      <c r="S5394">
        <v>5</v>
      </c>
      <c r="T5394">
        <v>2</v>
      </c>
      <c r="U5394" t="b">
        <v>0</v>
      </c>
    </row>
    <row r="5395" spans="1:21" x14ac:dyDescent="0.25">
      <c r="A5395" t="s">
        <v>6657</v>
      </c>
      <c r="B5395" t="s">
        <v>6653</v>
      </c>
      <c r="C5395">
        <v>14</v>
      </c>
      <c r="D5395">
        <v>8</v>
      </c>
      <c r="E5395">
        <v>13</v>
      </c>
      <c r="F5395" s="1">
        <v>41500</v>
      </c>
      <c r="G5395" t="s">
        <v>2660</v>
      </c>
      <c r="H5395" t="s">
        <v>33</v>
      </c>
      <c r="I5395" t="s">
        <v>34</v>
      </c>
      <c r="J5395" t="s">
        <v>2855</v>
      </c>
      <c r="K5395" t="s">
        <v>36</v>
      </c>
      <c r="L5395" t="s">
        <v>26</v>
      </c>
      <c r="M5395" t="s">
        <v>38</v>
      </c>
      <c r="N5395" t="s">
        <v>28</v>
      </c>
      <c r="O5395" t="s">
        <v>151</v>
      </c>
      <c r="P5395" t="s">
        <v>1933</v>
      </c>
      <c r="Q5395">
        <v>0</v>
      </c>
      <c r="R5395">
        <v>22</v>
      </c>
      <c r="S5395">
        <v>3</v>
      </c>
      <c r="T5395">
        <v>2</v>
      </c>
      <c r="U5395" t="b">
        <v>0</v>
      </c>
    </row>
    <row r="5396" spans="1:21" x14ac:dyDescent="0.25">
      <c r="A5396" t="s">
        <v>6654</v>
      </c>
      <c r="B5396" t="s">
        <v>6653</v>
      </c>
      <c r="C5396">
        <v>14</v>
      </c>
      <c r="D5396">
        <v>8</v>
      </c>
      <c r="E5396">
        <v>13</v>
      </c>
      <c r="F5396" s="1">
        <v>41500</v>
      </c>
      <c r="G5396" t="s">
        <v>1055</v>
      </c>
      <c r="H5396" t="s">
        <v>44</v>
      </c>
      <c r="I5396" t="s">
        <v>96</v>
      </c>
      <c r="J5396" t="s">
        <v>1602</v>
      </c>
      <c r="K5396" t="s">
        <v>47</v>
      </c>
      <c r="L5396" t="s">
        <v>37</v>
      </c>
      <c r="M5396" t="s">
        <v>38</v>
      </c>
      <c r="N5396" t="s">
        <v>28</v>
      </c>
      <c r="O5396" t="s">
        <v>54</v>
      </c>
      <c r="P5396" t="s">
        <v>1663</v>
      </c>
      <c r="Q5396">
        <v>0</v>
      </c>
      <c r="R5396">
        <v>110</v>
      </c>
      <c r="S5396">
        <v>-17</v>
      </c>
      <c r="T5396">
        <v>3</v>
      </c>
      <c r="U5396" t="b">
        <v>0</v>
      </c>
    </row>
    <row r="5397" spans="1:21" x14ac:dyDescent="0.25">
      <c r="A5397" t="s">
        <v>6654</v>
      </c>
      <c r="B5397" t="s">
        <v>6653</v>
      </c>
      <c r="C5397">
        <v>14</v>
      </c>
      <c r="D5397">
        <v>8</v>
      </c>
      <c r="E5397">
        <v>13</v>
      </c>
      <c r="F5397" s="1">
        <v>41500</v>
      </c>
      <c r="G5397" t="s">
        <v>1055</v>
      </c>
      <c r="H5397" t="s">
        <v>44</v>
      </c>
      <c r="I5397" t="s">
        <v>96</v>
      </c>
      <c r="J5397" t="s">
        <v>1602</v>
      </c>
      <c r="K5397" t="s">
        <v>47</v>
      </c>
      <c r="L5397" t="s">
        <v>37</v>
      </c>
      <c r="M5397" t="s">
        <v>38</v>
      </c>
      <c r="N5397" t="s">
        <v>28</v>
      </c>
      <c r="O5397" t="s">
        <v>54</v>
      </c>
      <c r="P5397" t="s">
        <v>972</v>
      </c>
      <c r="Q5397">
        <v>0</v>
      </c>
      <c r="R5397">
        <v>42</v>
      </c>
      <c r="S5397">
        <v>-5</v>
      </c>
      <c r="T5397">
        <v>3</v>
      </c>
      <c r="U5397" t="b">
        <v>0</v>
      </c>
    </row>
    <row r="5398" spans="1:21" x14ac:dyDescent="0.25">
      <c r="A5398" t="s">
        <v>6656</v>
      </c>
      <c r="B5398" t="s">
        <v>6653</v>
      </c>
      <c r="C5398">
        <v>14</v>
      </c>
      <c r="D5398">
        <v>8</v>
      </c>
      <c r="E5398">
        <v>13</v>
      </c>
      <c r="F5398" s="1">
        <v>41500</v>
      </c>
      <c r="G5398" t="s">
        <v>5042</v>
      </c>
      <c r="H5398" t="s">
        <v>33</v>
      </c>
      <c r="I5398" t="s">
        <v>1284</v>
      </c>
      <c r="J5398" t="s">
        <v>1284</v>
      </c>
      <c r="K5398" t="s">
        <v>36</v>
      </c>
      <c r="L5398" t="s">
        <v>37</v>
      </c>
      <c r="M5398" t="s">
        <v>38</v>
      </c>
      <c r="N5398" t="s">
        <v>56</v>
      </c>
      <c r="O5398" t="s">
        <v>57</v>
      </c>
      <c r="P5398" t="s">
        <v>6168</v>
      </c>
      <c r="Q5398">
        <v>0</v>
      </c>
      <c r="R5398">
        <v>228</v>
      </c>
      <c r="S5398">
        <v>114</v>
      </c>
      <c r="T5398">
        <v>2</v>
      </c>
      <c r="U5398" t="b">
        <v>0</v>
      </c>
    </row>
    <row r="5399" spans="1:21" x14ac:dyDescent="0.25">
      <c r="A5399" t="s">
        <v>6658</v>
      </c>
      <c r="B5399" t="s">
        <v>6653</v>
      </c>
      <c r="C5399">
        <v>14</v>
      </c>
      <c r="D5399">
        <v>8</v>
      </c>
      <c r="E5399">
        <v>13</v>
      </c>
      <c r="F5399" s="1">
        <v>41500</v>
      </c>
      <c r="G5399" t="s">
        <v>3609</v>
      </c>
      <c r="H5399" t="s">
        <v>67</v>
      </c>
      <c r="I5399" t="s">
        <v>68</v>
      </c>
      <c r="J5399" t="s">
        <v>1722</v>
      </c>
      <c r="K5399" t="s">
        <v>25</v>
      </c>
      <c r="L5399" t="s">
        <v>26</v>
      </c>
      <c r="M5399" t="s">
        <v>38</v>
      </c>
      <c r="N5399" t="s">
        <v>28</v>
      </c>
      <c r="O5399" t="s">
        <v>29</v>
      </c>
      <c r="P5399" t="s">
        <v>1858</v>
      </c>
      <c r="Q5399">
        <v>0</v>
      </c>
      <c r="R5399">
        <v>56</v>
      </c>
      <c r="S5399">
        <v>8</v>
      </c>
      <c r="T5399">
        <v>2</v>
      </c>
      <c r="U5399" t="b">
        <v>0</v>
      </c>
    </row>
    <row r="5400" spans="1:21" x14ac:dyDescent="0.25">
      <c r="A5400" t="s">
        <v>6658</v>
      </c>
      <c r="B5400" t="s">
        <v>6653</v>
      </c>
      <c r="C5400">
        <v>14</v>
      </c>
      <c r="D5400">
        <v>8</v>
      </c>
      <c r="E5400">
        <v>13</v>
      </c>
      <c r="F5400" s="1">
        <v>41500</v>
      </c>
      <c r="G5400" t="s">
        <v>3609</v>
      </c>
      <c r="H5400" t="s">
        <v>67</v>
      </c>
      <c r="I5400" t="s">
        <v>68</v>
      </c>
      <c r="J5400" t="s">
        <v>1722</v>
      </c>
      <c r="K5400" t="s">
        <v>25</v>
      </c>
      <c r="L5400" t="s">
        <v>26</v>
      </c>
      <c r="M5400" t="s">
        <v>38</v>
      </c>
      <c r="N5400" t="s">
        <v>28</v>
      </c>
      <c r="O5400" t="s">
        <v>29</v>
      </c>
      <c r="P5400" t="s">
        <v>833</v>
      </c>
      <c r="Q5400">
        <v>0</v>
      </c>
      <c r="R5400">
        <v>63</v>
      </c>
      <c r="S5400">
        <v>31</v>
      </c>
      <c r="T5400">
        <v>3</v>
      </c>
      <c r="U5400" t="b">
        <v>1</v>
      </c>
    </row>
    <row r="5401" spans="1:21" x14ac:dyDescent="0.25">
      <c r="A5401" t="s">
        <v>6659</v>
      </c>
      <c r="B5401" t="s">
        <v>6653</v>
      </c>
      <c r="C5401">
        <v>14</v>
      </c>
      <c r="D5401">
        <v>8</v>
      </c>
      <c r="E5401">
        <v>13</v>
      </c>
      <c r="F5401" s="1">
        <v>41500</v>
      </c>
      <c r="G5401" t="s">
        <v>1693</v>
      </c>
      <c r="H5401" t="s">
        <v>61</v>
      </c>
      <c r="I5401" t="s">
        <v>108</v>
      </c>
      <c r="J5401" t="s">
        <v>6660</v>
      </c>
      <c r="K5401" t="s">
        <v>36</v>
      </c>
      <c r="L5401" t="s">
        <v>37</v>
      </c>
      <c r="M5401" t="s">
        <v>27</v>
      </c>
      <c r="N5401" t="s">
        <v>56</v>
      </c>
      <c r="O5401" t="s">
        <v>185</v>
      </c>
      <c r="P5401" t="s">
        <v>944</v>
      </c>
      <c r="Q5401">
        <v>0</v>
      </c>
      <c r="R5401">
        <v>814</v>
      </c>
      <c r="S5401">
        <v>96</v>
      </c>
      <c r="T5401">
        <v>5</v>
      </c>
      <c r="U5401" t="b">
        <v>0</v>
      </c>
    </row>
    <row r="5402" spans="1:21" x14ac:dyDescent="0.25">
      <c r="A5402" t="s">
        <v>6659</v>
      </c>
      <c r="B5402" t="s">
        <v>6653</v>
      </c>
      <c r="C5402">
        <v>14</v>
      </c>
      <c r="D5402">
        <v>8</v>
      </c>
      <c r="E5402">
        <v>13</v>
      </c>
      <c r="F5402" s="1">
        <v>41500</v>
      </c>
      <c r="G5402" t="s">
        <v>1693</v>
      </c>
      <c r="H5402" t="s">
        <v>61</v>
      </c>
      <c r="I5402" t="s">
        <v>108</v>
      </c>
      <c r="J5402" t="s">
        <v>6660</v>
      </c>
      <c r="K5402" t="s">
        <v>36</v>
      </c>
      <c r="L5402" t="s">
        <v>37</v>
      </c>
      <c r="M5402" t="s">
        <v>27</v>
      </c>
      <c r="N5402" t="s">
        <v>56</v>
      </c>
      <c r="O5402" t="s">
        <v>57</v>
      </c>
      <c r="P5402" t="s">
        <v>6191</v>
      </c>
      <c r="Q5402">
        <v>0</v>
      </c>
      <c r="R5402">
        <v>215</v>
      </c>
      <c r="S5402">
        <v>71</v>
      </c>
      <c r="T5402">
        <v>1</v>
      </c>
      <c r="U5402" t="b">
        <v>1</v>
      </c>
    </row>
    <row r="5403" spans="1:21" x14ac:dyDescent="0.25">
      <c r="A5403" t="s">
        <v>6661</v>
      </c>
      <c r="B5403" t="s">
        <v>6653</v>
      </c>
      <c r="C5403">
        <v>14</v>
      </c>
      <c r="D5403">
        <v>8</v>
      </c>
      <c r="E5403">
        <v>13</v>
      </c>
      <c r="F5403" s="1">
        <v>41500</v>
      </c>
      <c r="G5403" t="s">
        <v>2933</v>
      </c>
      <c r="H5403" t="s">
        <v>33</v>
      </c>
      <c r="I5403" t="s">
        <v>313</v>
      </c>
      <c r="J5403" t="s">
        <v>793</v>
      </c>
      <c r="K5403" t="s">
        <v>36</v>
      </c>
      <c r="L5403" t="s">
        <v>37</v>
      </c>
      <c r="M5403" t="s">
        <v>38</v>
      </c>
      <c r="N5403" t="s">
        <v>28</v>
      </c>
      <c r="O5403" t="s">
        <v>227</v>
      </c>
      <c r="P5403" t="s">
        <v>3593</v>
      </c>
      <c r="Q5403">
        <v>0</v>
      </c>
      <c r="R5403">
        <v>27</v>
      </c>
      <c r="S5403">
        <v>12</v>
      </c>
      <c r="T5403">
        <v>3</v>
      </c>
      <c r="U5403" t="b">
        <v>1</v>
      </c>
    </row>
    <row r="5404" spans="1:21" x14ac:dyDescent="0.25">
      <c r="A5404" t="s">
        <v>6661</v>
      </c>
      <c r="B5404" t="s">
        <v>6653</v>
      </c>
      <c r="C5404">
        <v>14</v>
      </c>
      <c r="D5404">
        <v>8</v>
      </c>
      <c r="E5404">
        <v>13</v>
      </c>
      <c r="F5404" s="1">
        <v>41500</v>
      </c>
      <c r="G5404" t="s">
        <v>2933</v>
      </c>
      <c r="H5404" t="s">
        <v>33</v>
      </c>
      <c r="I5404" t="s">
        <v>313</v>
      </c>
      <c r="J5404" t="s">
        <v>793</v>
      </c>
      <c r="K5404" t="s">
        <v>36</v>
      </c>
      <c r="L5404" t="s">
        <v>37</v>
      </c>
      <c r="M5404" t="s">
        <v>38</v>
      </c>
      <c r="N5404" t="s">
        <v>28</v>
      </c>
      <c r="O5404" t="s">
        <v>29</v>
      </c>
      <c r="P5404" t="s">
        <v>2522</v>
      </c>
      <c r="Q5404">
        <v>0</v>
      </c>
      <c r="R5404">
        <v>30</v>
      </c>
      <c r="S5404">
        <v>5</v>
      </c>
      <c r="T5404">
        <v>2</v>
      </c>
      <c r="U5404" t="b">
        <v>0</v>
      </c>
    </row>
    <row r="5405" spans="1:21" x14ac:dyDescent="0.25">
      <c r="A5405" t="s">
        <v>6662</v>
      </c>
      <c r="B5405" t="s">
        <v>6663</v>
      </c>
      <c r="C5405">
        <v>14</v>
      </c>
      <c r="D5405">
        <v>8</v>
      </c>
      <c r="E5405">
        <v>14</v>
      </c>
      <c r="F5405" s="1">
        <v>41865</v>
      </c>
      <c r="G5405" t="s">
        <v>2698</v>
      </c>
      <c r="H5405" t="s">
        <v>320</v>
      </c>
      <c r="I5405" t="s">
        <v>321</v>
      </c>
      <c r="J5405" t="s">
        <v>321</v>
      </c>
      <c r="K5405" t="s">
        <v>36</v>
      </c>
      <c r="L5405" t="s">
        <v>26</v>
      </c>
      <c r="M5405" t="s">
        <v>98</v>
      </c>
      <c r="N5405" t="s">
        <v>28</v>
      </c>
      <c r="O5405" t="s">
        <v>29</v>
      </c>
      <c r="P5405" t="s">
        <v>1930</v>
      </c>
      <c r="Q5405">
        <v>0</v>
      </c>
      <c r="R5405">
        <v>53</v>
      </c>
      <c r="S5405">
        <v>9</v>
      </c>
      <c r="T5405">
        <v>1</v>
      </c>
      <c r="U5405" t="b">
        <v>0</v>
      </c>
    </row>
    <row r="5406" spans="1:21" x14ac:dyDescent="0.25">
      <c r="A5406" t="s">
        <v>6662</v>
      </c>
      <c r="B5406" t="s">
        <v>6663</v>
      </c>
      <c r="C5406">
        <v>14</v>
      </c>
      <c r="D5406">
        <v>8</v>
      </c>
      <c r="E5406">
        <v>14</v>
      </c>
      <c r="F5406" s="1">
        <v>41865</v>
      </c>
      <c r="G5406" t="s">
        <v>2698</v>
      </c>
      <c r="H5406" t="s">
        <v>320</v>
      </c>
      <c r="I5406" t="s">
        <v>321</v>
      </c>
      <c r="J5406" t="s">
        <v>321</v>
      </c>
      <c r="K5406" t="s">
        <v>36</v>
      </c>
      <c r="L5406" t="s">
        <v>26</v>
      </c>
      <c r="M5406" t="s">
        <v>98</v>
      </c>
      <c r="N5406" t="s">
        <v>28</v>
      </c>
      <c r="O5406" t="s">
        <v>54</v>
      </c>
      <c r="P5406" t="s">
        <v>181</v>
      </c>
      <c r="Q5406">
        <v>0</v>
      </c>
      <c r="R5406">
        <v>257</v>
      </c>
      <c r="S5406">
        <v>110</v>
      </c>
      <c r="T5406">
        <v>2</v>
      </c>
      <c r="U5406" t="b">
        <v>1</v>
      </c>
    </row>
    <row r="5407" spans="1:21" x14ac:dyDescent="0.25">
      <c r="A5407" t="s">
        <v>6664</v>
      </c>
      <c r="B5407" t="s">
        <v>6663</v>
      </c>
      <c r="C5407">
        <v>14</v>
      </c>
      <c r="D5407">
        <v>8</v>
      </c>
      <c r="E5407">
        <v>14</v>
      </c>
      <c r="F5407" s="1">
        <v>41865</v>
      </c>
      <c r="G5407" t="s">
        <v>2703</v>
      </c>
      <c r="H5407" t="s">
        <v>33</v>
      </c>
      <c r="I5407" t="s">
        <v>34</v>
      </c>
      <c r="J5407" t="s">
        <v>4476</v>
      </c>
      <c r="K5407" t="s">
        <v>36</v>
      </c>
      <c r="L5407" t="s">
        <v>37</v>
      </c>
      <c r="M5407" t="s">
        <v>27</v>
      </c>
      <c r="N5407" t="s">
        <v>28</v>
      </c>
      <c r="O5407" t="s">
        <v>227</v>
      </c>
      <c r="P5407" t="s">
        <v>3640</v>
      </c>
      <c r="Q5407">
        <v>0</v>
      </c>
      <c r="R5407">
        <v>74</v>
      </c>
      <c r="S5407">
        <v>23</v>
      </c>
      <c r="T5407">
        <v>8</v>
      </c>
      <c r="U5407" t="b">
        <v>0</v>
      </c>
    </row>
    <row r="5408" spans="1:21" x14ac:dyDescent="0.25">
      <c r="A5408" t="s">
        <v>6664</v>
      </c>
      <c r="B5408" t="s">
        <v>6663</v>
      </c>
      <c r="C5408">
        <v>14</v>
      </c>
      <c r="D5408">
        <v>8</v>
      </c>
      <c r="E5408">
        <v>14</v>
      </c>
      <c r="F5408" s="1">
        <v>41865</v>
      </c>
      <c r="G5408" t="s">
        <v>2703</v>
      </c>
      <c r="H5408" t="s">
        <v>33</v>
      </c>
      <c r="I5408" t="s">
        <v>34</v>
      </c>
      <c r="J5408" t="s">
        <v>4476</v>
      </c>
      <c r="K5408" t="s">
        <v>36</v>
      </c>
      <c r="L5408" t="s">
        <v>37</v>
      </c>
      <c r="M5408" t="s">
        <v>27</v>
      </c>
      <c r="N5408" t="s">
        <v>28</v>
      </c>
      <c r="O5408" t="s">
        <v>54</v>
      </c>
      <c r="P5408" t="s">
        <v>2581</v>
      </c>
      <c r="Q5408">
        <v>0</v>
      </c>
      <c r="R5408">
        <v>534</v>
      </c>
      <c r="S5408">
        <v>0</v>
      </c>
      <c r="T5408">
        <v>3</v>
      </c>
      <c r="U5408" t="b">
        <v>0</v>
      </c>
    </row>
    <row r="5409" spans="1:21" x14ac:dyDescent="0.25">
      <c r="A5409" t="s">
        <v>6665</v>
      </c>
      <c r="B5409" t="s">
        <v>6663</v>
      </c>
      <c r="C5409">
        <v>14</v>
      </c>
      <c r="D5409">
        <v>8</v>
      </c>
      <c r="E5409">
        <v>14</v>
      </c>
      <c r="F5409" s="1">
        <v>41865</v>
      </c>
      <c r="G5409" t="s">
        <v>6063</v>
      </c>
      <c r="H5409" t="s">
        <v>61</v>
      </c>
      <c r="I5409" t="s">
        <v>450</v>
      </c>
      <c r="J5409" t="s">
        <v>4075</v>
      </c>
      <c r="K5409" t="s">
        <v>36</v>
      </c>
      <c r="L5409" t="s">
        <v>37</v>
      </c>
      <c r="M5409" t="s">
        <v>38</v>
      </c>
      <c r="N5409" t="s">
        <v>28</v>
      </c>
      <c r="O5409" t="s">
        <v>29</v>
      </c>
      <c r="P5409" t="s">
        <v>6666</v>
      </c>
      <c r="Q5409">
        <v>0</v>
      </c>
      <c r="R5409">
        <v>27</v>
      </c>
      <c r="S5409">
        <v>5</v>
      </c>
      <c r="T5409">
        <v>2</v>
      </c>
      <c r="U5409" t="b">
        <v>0</v>
      </c>
    </row>
    <row r="5410" spans="1:21" x14ac:dyDescent="0.25">
      <c r="A5410" t="s">
        <v>6667</v>
      </c>
      <c r="B5410" t="s">
        <v>6663</v>
      </c>
      <c r="C5410">
        <v>14</v>
      </c>
      <c r="D5410">
        <v>8</v>
      </c>
      <c r="E5410">
        <v>14</v>
      </c>
      <c r="F5410" s="1">
        <v>41865</v>
      </c>
      <c r="G5410" t="s">
        <v>567</v>
      </c>
      <c r="H5410" t="s">
        <v>67</v>
      </c>
      <c r="I5410" t="s">
        <v>68</v>
      </c>
      <c r="J5410" t="s">
        <v>2235</v>
      </c>
      <c r="K5410" t="s">
        <v>25</v>
      </c>
      <c r="L5410" t="s">
        <v>37</v>
      </c>
      <c r="M5410" t="s">
        <v>27</v>
      </c>
      <c r="N5410" t="s">
        <v>28</v>
      </c>
      <c r="O5410" t="s">
        <v>48</v>
      </c>
      <c r="P5410" t="s">
        <v>1669</v>
      </c>
      <c r="Q5410">
        <v>0</v>
      </c>
      <c r="R5410">
        <v>38</v>
      </c>
      <c r="S5410">
        <v>9</v>
      </c>
      <c r="T5410">
        <v>2</v>
      </c>
      <c r="U5410" t="b">
        <v>0</v>
      </c>
    </row>
    <row r="5411" spans="1:21" x14ac:dyDescent="0.25">
      <c r="A5411" t="s">
        <v>6668</v>
      </c>
      <c r="B5411" t="s">
        <v>6663</v>
      </c>
      <c r="C5411">
        <v>14</v>
      </c>
      <c r="D5411">
        <v>8</v>
      </c>
      <c r="E5411">
        <v>14</v>
      </c>
      <c r="F5411" s="1">
        <v>41865</v>
      </c>
      <c r="G5411" t="s">
        <v>3328</v>
      </c>
      <c r="H5411" t="s">
        <v>1976</v>
      </c>
      <c r="I5411" t="s">
        <v>3788</v>
      </c>
      <c r="J5411" t="s">
        <v>3789</v>
      </c>
      <c r="K5411" t="s">
        <v>25</v>
      </c>
      <c r="L5411" t="s">
        <v>26</v>
      </c>
      <c r="M5411" t="s">
        <v>38</v>
      </c>
      <c r="N5411" t="s">
        <v>28</v>
      </c>
      <c r="O5411" t="s">
        <v>48</v>
      </c>
      <c r="P5411" t="s">
        <v>1303</v>
      </c>
      <c r="Q5411">
        <v>1</v>
      </c>
      <c r="R5411">
        <v>25</v>
      </c>
      <c r="S5411">
        <v>-8</v>
      </c>
      <c r="T5411">
        <v>1</v>
      </c>
      <c r="U5411" t="b">
        <v>0</v>
      </c>
    </row>
    <row r="5412" spans="1:21" x14ac:dyDescent="0.25">
      <c r="A5412" t="s">
        <v>6669</v>
      </c>
      <c r="B5412" t="s">
        <v>6663</v>
      </c>
      <c r="C5412">
        <v>14</v>
      </c>
      <c r="D5412">
        <v>8</v>
      </c>
      <c r="E5412">
        <v>14</v>
      </c>
      <c r="F5412" s="1">
        <v>41865</v>
      </c>
      <c r="G5412" t="s">
        <v>591</v>
      </c>
      <c r="H5412" t="s">
        <v>44</v>
      </c>
      <c r="I5412" t="s">
        <v>280</v>
      </c>
      <c r="J5412" t="s">
        <v>1309</v>
      </c>
      <c r="K5412" t="s">
        <v>47</v>
      </c>
      <c r="L5412" t="s">
        <v>26</v>
      </c>
      <c r="M5412" t="s">
        <v>38</v>
      </c>
      <c r="N5412" t="s">
        <v>56</v>
      </c>
      <c r="O5412" t="s">
        <v>57</v>
      </c>
      <c r="P5412" t="s">
        <v>3717</v>
      </c>
      <c r="Q5412">
        <v>0</v>
      </c>
      <c r="R5412">
        <v>1316</v>
      </c>
      <c r="S5412">
        <v>-527</v>
      </c>
      <c r="T5412">
        <v>7</v>
      </c>
      <c r="U5412" t="b">
        <v>1</v>
      </c>
    </row>
    <row r="5413" spans="1:21" x14ac:dyDescent="0.25">
      <c r="A5413" t="s">
        <v>6670</v>
      </c>
      <c r="B5413" t="s">
        <v>6663</v>
      </c>
      <c r="C5413">
        <v>14</v>
      </c>
      <c r="D5413">
        <v>8</v>
      </c>
      <c r="E5413">
        <v>14</v>
      </c>
      <c r="F5413" s="1">
        <v>41865</v>
      </c>
      <c r="G5413" t="s">
        <v>2056</v>
      </c>
      <c r="H5413" t="s">
        <v>67</v>
      </c>
      <c r="I5413" t="s">
        <v>2143</v>
      </c>
      <c r="J5413" t="s">
        <v>3469</v>
      </c>
      <c r="K5413" t="s">
        <v>25</v>
      </c>
      <c r="L5413" t="s">
        <v>26</v>
      </c>
      <c r="M5413" t="s">
        <v>38</v>
      </c>
      <c r="N5413" t="s">
        <v>28</v>
      </c>
      <c r="O5413" t="s">
        <v>54</v>
      </c>
      <c r="P5413" t="s">
        <v>2267</v>
      </c>
      <c r="Q5413">
        <v>0</v>
      </c>
      <c r="R5413">
        <v>11</v>
      </c>
      <c r="S5413">
        <v>1</v>
      </c>
      <c r="T5413">
        <v>1</v>
      </c>
      <c r="U5413" t="b">
        <v>1</v>
      </c>
    </row>
    <row r="5414" spans="1:21" x14ac:dyDescent="0.25">
      <c r="A5414" t="s">
        <v>6670</v>
      </c>
      <c r="B5414" t="s">
        <v>6663</v>
      </c>
      <c r="C5414">
        <v>14</v>
      </c>
      <c r="D5414">
        <v>8</v>
      </c>
      <c r="E5414">
        <v>14</v>
      </c>
      <c r="F5414" s="1">
        <v>41865</v>
      </c>
      <c r="G5414" t="s">
        <v>2056</v>
      </c>
      <c r="H5414" t="s">
        <v>67</v>
      </c>
      <c r="I5414" t="s">
        <v>2143</v>
      </c>
      <c r="J5414" t="s">
        <v>3469</v>
      </c>
      <c r="K5414" t="s">
        <v>25</v>
      </c>
      <c r="L5414" t="s">
        <v>26</v>
      </c>
      <c r="M5414" t="s">
        <v>38</v>
      </c>
      <c r="N5414" t="s">
        <v>56</v>
      </c>
      <c r="O5414" t="s">
        <v>57</v>
      </c>
      <c r="P5414" t="s">
        <v>2826</v>
      </c>
      <c r="Q5414">
        <v>0</v>
      </c>
      <c r="R5414">
        <v>351</v>
      </c>
      <c r="S5414">
        <v>84</v>
      </c>
      <c r="T5414">
        <v>3</v>
      </c>
      <c r="U5414" t="b">
        <v>1</v>
      </c>
    </row>
    <row r="5415" spans="1:21" x14ac:dyDescent="0.25">
      <c r="A5415" t="s">
        <v>6670</v>
      </c>
      <c r="B5415" t="s">
        <v>6663</v>
      </c>
      <c r="C5415">
        <v>14</v>
      </c>
      <c r="D5415">
        <v>8</v>
      </c>
      <c r="E5415">
        <v>14</v>
      </c>
      <c r="F5415" s="1">
        <v>41865</v>
      </c>
      <c r="G5415" t="s">
        <v>2056</v>
      </c>
      <c r="H5415" t="s">
        <v>67</v>
      </c>
      <c r="I5415" t="s">
        <v>2143</v>
      </c>
      <c r="J5415" t="s">
        <v>3469</v>
      </c>
      <c r="K5415" t="s">
        <v>25</v>
      </c>
      <c r="L5415" t="s">
        <v>26</v>
      </c>
      <c r="M5415" t="s">
        <v>38</v>
      </c>
      <c r="N5415" t="s">
        <v>56</v>
      </c>
      <c r="O5415" t="s">
        <v>104</v>
      </c>
      <c r="P5415" t="s">
        <v>6671</v>
      </c>
      <c r="Q5415">
        <v>0</v>
      </c>
      <c r="R5415">
        <v>279</v>
      </c>
      <c r="S5415">
        <v>114</v>
      </c>
      <c r="T5415">
        <v>2</v>
      </c>
      <c r="U5415" t="b">
        <v>0</v>
      </c>
    </row>
    <row r="5416" spans="1:21" x14ac:dyDescent="0.25">
      <c r="A5416" t="s">
        <v>6672</v>
      </c>
      <c r="B5416" t="s">
        <v>6663</v>
      </c>
      <c r="C5416">
        <v>14</v>
      </c>
      <c r="D5416">
        <v>8</v>
      </c>
      <c r="E5416">
        <v>14</v>
      </c>
      <c r="F5416" s="1">
        <v>41865</v>
      </c>
      <c r="G5416" t="s">
        <v>4099</v>
      </c>
      <c r="H5416" t="s">
        <v>120</v>
      </c>
      <c r="I5416" t="s">
        <v>241</v>
      </c>
      <c r="J5416" t="s">
        <v>6673</v>
      </c>
      <c r="K5416" t="s">
        <v>47</v>
      </c>
      <c r="L5416" t="s">
        <v>37</v>
      </c>
      <c r="M5416" t="s">
        <v>38</v>
      </c>
      <c r="N5416" t="s">
        <v>56</v>
      </c>
      <c r="O5416" t="s">
        <v>185</v>
      </c>
      <c r="P5416" t="s">
        <v>1454</v>
      </c>
      <c r="Q5416">
        <v>0</v>
      </c>
      <c r="R5416">
        <v>2125</v>
      </c>
      <c r="S5416">
        <v>234</v>
      </c>
      <c r="T5416">
        <v>6</v>
      </c>
      <c r="U5416" t="b">
        <v>0</v>
      </c>
    </row>
    <row r="5417" spans="1:21" x14ac:dyDescent="0.25">
      <c r="A5417" t="s">
        <v>6674</v>
      </c>
      <c r="B5417" t="s">
        <v>6675</v>
      </c>
      <c r="C5417">
        <v>15</v>
      </c>
      <c r="D5417">
        <v>8</v>
      </c>
      <c r="E5417">
        <v>11</v>
      </c>
      <c r="F5417" s="1">
        <v>40770</v>
      </c>
      <c r="G5417" t="s">
        <v>2703</v>
      </c>
      <c r="H5417" t="s">
        <v>33</v>
      </c>
      <c r="I5417" t="s">
        <v>347</v>
      </c>
      <c r="J5417" t="s">
        <v>347</v>
      </c>
      <c r="K5417" t="s">
        <v>36</v>
      </c>
      <c r="L5417" t="s">
        <v>37</v>
      </c>
      <c r="M5417" t="s">
        <v>38</v>
      </c>
      <c r="N5417" t="s">
        <v>28</v>
      </c>
      <c r="O5417" t="s">
        <v>183</v>
      </c>
      <c r="P5417" t="s">
        <v>6167</v>
      </c>
      <c r="Q5417">
        <v>0</v>
      </c>
      <c r="R5417">
        <v>41</v>
      </c>
      <c r="S5417">
        <v>3</v>
      </c>
      <c r="T5417">
        <v>3</v>
      </c>
      <c r="U5417" t="b">
        <v>1</v>
      </c>
    </row>
    <row r="5418" spans="1:21" x14ac:dyDescent="0.25">
      <c r="A5418" t="s">
        <v>6674</v>
      </c>
      <c r="B5418" t="s">
        <v>6675</v>
      </c>
      <c r="C5418">
        <v>15</v>
      </c>
      <c r="D5418">
        <v>8</v>
      </c>
      <c r="E5418">
        <v>11</v>
      </c>
      <c r="F5418" s="1">
        <v>40770</v>
      </c>
      <c r="G5418" t="s">
        <v>2703</v>
      </c>
      <c r="H5418" t="s">
        <v>33</v>
      </c>
      <c r="I5418" t="s">
        <v>347</v>
      </c>
      <c r="J5418" t="s">
        <v>347</v>
      </c>
      <c r="K5418" t="s">
        <v>36</v>
      </c>
      <c r="L5418" t="s">
        <v>37</v>
      </c>
      <c r="M5418" t="s">
        <v>38</v>
      </c>
      <c r="N5418" t="s">
        <v>56</v>
      </c>
      <c r="O5418" t="s">
        <v>185</v>
      </c>
      <c r="P5418" t="s">
        <v>589</v>
      </c>
      <c r="Q5418">
        <v>0</v>
      </c>
      <c r="R5418">
        <v>191</v>
      </c>
      <c r="S5418">
        <v>27</v>
      </c>
      <c r="T5418">
        <v>1</v>
      </c>
      <c r="U5418" t="b">
        <v>1</v>
      </c>
    </row>
    <row r="5419" spans="1:21" x14ac:dyDescent="0.25">
      <c r="A5419" t="s">
        <v>6676</v>
      </c>
      <c r="B5419" t="s">
        <v>6675</v>
      </c>
      <c r="C5419">
        <v>15</v>
      </c>
      <c r="D5419">
        <v>8</v>
      </c>
      <c r="E5419">
        <v>11</v>
      </c>
      <c r="F5419" s="1">
        <v>40770</v>
      </c>
      <c r="G5419" t="s">
        <v>1463</v>
      </c>
      <c r="H5419" t="s">
        <v>67</v>
      </c>
      <c r="I5419" t="s">
        <v>68</v>
      </c>
      <c r="J5419" t="s">
        <v>2270</v>
      </c>
      <c r="K5419" t="s">
        <v>25</v>
      </c>
      <c r="L5419" t="s">
        <v>37</v>
      </c>
      <c r="M5419" t="s">
        <v>268</v>
      </c>
      <c r="N5419" t="s">
        <v>71</v>
      </c>
      <c r="O5419" t="s">
        <v>72</v>
      </c>
      <c r="P5419" t="s">
        <v>814</v>
      </c>
      <c r="Q5419">
        <v>0</v>
      </c>
      <c r="R5419">
        <v>169</v>
      </c>
      <c r="S5419">
        <v>64</v>
      </c>
      <c r="T5419">
        <v>1</v>
      </c>
      <c r="U5419" t="b">
        <v>0</v>
      </c>
    </row>
    <row r="5420" spans="1:21" x14ac:dyDescent="0.25">
      <c r="A5420" t="s">
        <v>6676</v>
      </c>
      <c r="B5420" t="s">
        <v>6675</v>
      </c>
      <c r="C5420">
        <v>15</v>
      </c>
      <c r="D5420">
        <v>8</v>
      </c>
      <c r="E5420">
        <v>11</v>
      </c>
      <c r="F5420" s="1">
        <v>40770</v>
      </c>
      <c r="G5420" t="s">
        <v>1463</v>
      </c>
      <c r="H5420" t="s">
        <v>67</v>
      </c>
      <c r="I5420" t="s">
        <v>68</v>
      </c>
      <c r="J5420" t="s">
        <v>2270</v>
      </c>
      <c r="K5420" t="s">
        <v>25</v>
      </c>
      <c r="L5420" t="s">
        <v>37</v>
      </c>
      <c r="M5420" t="s">
        <v>268</v>
      </c>
      <c r="N5420" t="s">
        <v>71</v>
      </c>
      <c r="O5420" t="s">
        <v>72</v>
      </c>
      <c r="P5420" t="s">
        <v>2696</v>
      </c>
      <c r="Q5420">
        <v>0</v>
      </c>
      <c r="R5420">
        <v>431</v>
      </c>
      <c r="S5420">
        <v>13</v>
      </c>
      <c r="T5420">
        <v>3</v>
      </c>
      <c r="U5420" t="b">
        <v>1</v>
      </c>
    </row>
    <row r="5421" spans="1:21" x14ac:dyDescent="0.25">
      <c r="A5421" t="s">
        <v>6676</v>
      </c>
      <c r="B5421" t="s">
        <v>6675</v>
      </c>
      <c r="C5421">
        <v>15</v>
      </c>
      <c r="D5421">
        <v>8</v>
      </c>
      <c r="E5421">
        <v>11</v>
      </c>
      <c r="F5421" s="1">
        <v>40770</v>
      </c>
      <c r="G5421" t="s">
        <v>1463</v>
      </c>
      <c r="H5421" t="s">
        <v>67</v>
      </c>
      <c r="I5421" t="s">
        <v>68</v>
      </c>
      <c r="J5421" t="s">
        <v>2270</v>
      </c>
      <c r="K5421" t="s">
        <v>25</v>
      </c>
      <c r="L5421" t="s">
        <v>37</v>
      </c>
      <c r="M5421" t="s">
        <v>268</v>
      </c>
      <c r="N5421" t="s">
        <v>28</v>
      </c>
      <c r="O5421" t="s">
        <v>39</v>
      </c>
      <c r="P5421" t="s">
        <v>129</v>
      </c>
      <c r="Q5421">
        <v>0</v>
      </c>
      <c r="R5421">
        <v>56</v>
      </c>
      <c r="S5421">
        <v>18</v>
      </c>
      <c r="T5421">
        <v>2</v>
      </c>
      <c r="U5421" t="b">
        <v>0</v>
      </c>
    </row>
    <row r="5422" spans="1:21" x14ac:dyDescent="0.25">
      <c r="A5422" t="s">
        <v>6676</v>
      </c>
      <c r="B5422" t="s">
        <v>6675</v>
      </c>
      <c r="C5422">
        <v>15</v>
      </c>
      <c r="D5422">
        <v>8</v>
      </c>
      <c r="E5422">
        <v>11</v>
      </c>
      <c r="F5422" s="1">
        <v>40770</v>
      </c>
      <c r="G5422" t="s">
        <v>1463</v>
      </c>
      <c r="H5422" t="s">
        <v>67</v>
      </c>
      <c r="I5422" t="s">
        <v>68</v>
      </c>
      <c r="J5422" t="s">
        <v>2270</v>
      </c>
      <c r="K5422" t="s">
        <v>25</v>
      </c>
      <c r="L5422" t="s">
        <v>37</v>
      </c>
      <c r="M5422" t="s">
        <v>268</v>
      </c>
      <c r="N5422" t="s">
        <v>28</v>
      </c>
      <c r="O5422" t="s">
        <v>39</v>
      </c>
      <c r="P5422" t="s">
        <v>3319</v>
      </c>
      <c r="Q5422">
        <v>0</v>
      </c>
      <c r="R5422">
        <v>339</v>
      </c>
      <c r="S5422">
        <v>102</v>
      </c>
      <c r="T5422">
        <v>7</v>
      </c>
      <c r="U5422" t="b">
        <v>0</v>
      </c>
    </row>
    <row r="5423" spans="1:21" x14ac:dyDescent="0.25">
      <c r="A5423" t="s">
        <v>6677</v>
      </c>
      <c r="B5423" t="s">
        <v>6675</v>
      </c>
      <c r="C5423">
        <v>15</v>
      </c>
      <c r="D5423">
        <v>8</v>
      </c>
      <c r="E5423">
        <v>11</v>
      </c>
      <c r="F5423" s="1">
        <v>40770</v>
      </c>
      <c r="G5423" t="s">
        <v>1700</v>
      </c>
      <c r="H5423" t="s">
        <v>67</v>
      </c>
      <c r="I5423" t="s">
        <v>68</v>
      </c>
      <c r="J5423" t="s">
        <v>1970</v>
      </c>
      <c r="K5423" t="s">
        <v>25</v>
      </c>
      <c r="L5423" t="s">
        <v>26</v>
      </c>
      <c r="M5423" t="s">
        <v>268</v>
      </c>
      <c r="N5423" t="s">
        <v>28</v>
      </c>
      <c r="O5423" t="s">
        <v>39</v>
      </c>
      <c r="P5423" t="s">
        <v>3319</v>
      </c>
      <c r="Q5423">
        <v>0</v>
      </c>
      <c r="R5423">
        <v>97</v>
      </c>
      <c r="S5423">
        <v>29</v>
      </c>
      <c r="T5423">
        <v>2</v>
      </c>
      <c r="U5423" t="b">
        <v>1</v>
      </c>
    </row>
    <row r="5424" spans="1:21" x14ac:dyDescent="0.25">
      <c r="A5424" t="s">
        <v>6678</v>
      </c>
      <c r="B5424" t="s">
        <v>6675</v>
      </c>
      <c r="C5424">
        <v>15</v>
      </c>
      <c r="D5424">
        <v>8</v>
      </c>
      <c r="E5424">
        <v>11</v>
      </c>
      <c r="F5424" s="1">
        <v>40770</v>
      </c>
      <c r="G5424" t="s">
        <v>2933</v>
      </c>
      <c r="H5424" t="s">
        <v>44</v>
      </c>
      <c r="I5424" t="s">
        <v>96</v>
      </c>
      <c r="J5424" t="s">
        <v>97</v>
      </c>
      <c r="K5424" t="s">
        <v>47</v>
      </c>
      <c r="L5424" t="s">
        <v>37</v>
      </c>
      <c r="M5424" t="s">
        <v>27</v>
      </c>
      <c r="N5424" t="s">
        <v>28</v>
      </c>
      <c r="O5424" t="s">
        <v>111</v>
      </c>
      <c r="P5424" t="s">
        <v>2742</v>
      </c>
      <c r="Q5424">
        <v>0</v>
      </c>
      <c r="R5424">
        <v>104</v>
      </c>
      <c r="S5424">
        <v>2</v>
      </c>
      <c r="T5424">
        <v>3</v>
      </c>
      <c r="U5424" t="b">
        <v>0</v>
      </c>
    </row>
    <row r="5425" spans="1:21" x14ac:dyDescent="0.25">
      <c r="A5425" t="s">
        <v>6678</v>
      </c>
      <c r="B5425" t="s">
        <v>6675</v>
      </c>
      <c r="C5425">
        <v>15</v>
      </c>
      <c r="D5425">
        <v>8</v>
      </c>
      <c r="E5425">
        <v>11</v>
      </c>
      <c r="F5425" s="1">
        <v>40770</v>
      </c>
      <c r="G5425" t="s">
        <v>2933</v>
      </c>
      <c r="H5425" t="s">
        <v>44</v>
      </c>
      <c r="I5425" t="s">
        <v>96</v>
      </c>
      <c r="J5425" t="s">
        <v>97</v>
      </c>
      <c r="K5425" t="s">
        <v>47</v>
      </c>
      <c r="L5425" t="s">
        <v>37</v>
      </c>
      <c r="M5425" t="s">
        <v>27</v>
      </c>
      <c r="N5425" t="s">
        <v>28</v>
      </c>
      <c r="O5425" t="s">
        <v>54</v>
      </c>
      <c r="P5425" t="s">
        <v>1396</v>
      </c>
      <c r="Q5425">
        <v>0</v>
      </c>
      <c r="R5425">
        <v>238</v>
      </c>
      <c r="S5425">
        <v>20</v>
      </c>
      <c r="T5425">
        <v>2</v>
      </c>
      <c r="U5425" t="b">
        <v>0</v>
      </c>
    </row>
    <row r="5426" spans="1:21" x14ac:dyDescent="0.25">
      <c r="A5426" t="s">
        <v>6679</v>
      </c>
      <c r="B5426" t="s">
        <v>6675</v>
      </c>
      <c r="C5426">
        <v>15</v>
      </c>
      <c r="D5426">
        <v>8</v>
      </c>
      <c r="E5426">
        <v>11</v>
      </c>
      <c r="F5426" s="1">
        <v>40770</v>
      </c>
      <c r="G5426" t="s">
        <v>258</v>
      </c>
      <c r="H5426" t="s">
        <v>33</v>
      </c>
      <c r="I5426" t="s">
        <v>630</v>
      </c>
      <c r="J5426" t="s">
        <v>3973</v>
      </c>
      <c r="K5426" t="s">
        <v>36</v>
      </c>
      <c r="L5426" t="s">
        <v>37</v>
      </c>
      <c r="M5426" t="s">
        <v>27</v>
      </c>
      <c r="N5426" t="s">
        <v>71</v>
      </c>
      <c r="O5426" t="s">
        <v>74</v>
      </c>
      <c r="P5426" t="s">
        <v>4589</v>
      </c>
      <c r="Q5426">
        <v>0</v>
      </c>
      <c r="R5426">
        <v>1306</v>
      </c>
      <c r="S5426">
        <v>261</v>
      </c>
      <c r="T5426">
        <v>9</v>
      </c>
      <c r="U5426" t="b">
        <v>1</v>
      </c>
    </row>
    <row r="5427" spans="1:21" x14ac:dyDescent="0.25">
      <c r="A5427" t="s">
        <v>6680</v>
      </c>
      <c r="B5427" t="s">
        <v>6675</v>
      </c>
      <c r="C5427">
        <v>15</v>
      </c>
      <c r="D5427">
        <v>8</v>
      </c>
      <c r="E5427">
        <v>11</v>
      </c>
      <c r="F5427" s="1">
        <v>40770</v>
      </c>
      <c r="G5427" t="s">
        <v>2443</v>
      </c>
      <c r="H5427" t="s">
        <v>67</v>
      </c>
      <c r="I5427" t="s">
        <v>68</v>
      </c>
      <c r="J5427" t="s">
        <v>801</v>
      </c>
      <c r="K5427" t="s">
        <v>25</v>
      </c>
      <c r="L5427" t="s">
        <v>26</v>
      </c>
      <c r="M5427" t="s">
        <v>98</v>
      </c>
      <c r="N5427" t="s">
        <v>56</v>
      </c>
      <c r="O5427" t="s">
        <v>81</v>
      </c>
      <c r="P5427" t="s">
        <v>2106</v>
      </c>
      <c r="Q5427">
        <v>0</v>
      </c>
      <c r="R5427">
        <v>176</v>
      </c>
      <c r="S5427">
        <v>19</v>
      </c>
      <c r="T5427">
        <v>3</v>
      </c>
      <c r="U5427" t="b">
        <v>1</v>
      </c>
    </row>
    <row r="5428" spans="1:21" x14ac:dyDescent="0.25">
      <c r="A5428" t="s">
        <v>6681</v>
      </c>
      <c r="B5428" t="s">
        <v>6682</v>
      </c>
      <c r="C5428">
        <v>15</v>
      </c>
      <c r="D5428">
        <v>8</v>
      </c>
      <c r="E5428">
        <v>12</v>
      </c>
      <c r="F5428" s="1">
        <v>41136</v>
      </c>
      <c r="G5428" t="s">
        <v>727</v>
      </c>
      <c r="H5428" t="s">
        <v>293</v>
      </c>
      <c r="I5428" t="s">
        <v>1276</v>
      </c>
      <c r="J5428" t="s">
        <v>3541</v>
      </c>
      <c r="K5428" t="s">
        <v>36</v>
      </c>
      <c r="L5428" t="s">
        <v>26</v>
      </c>
      <c r="M5428" t="s">
        <v>38</v>
      </c>
      <c r="N5428" t="s">
        <v>28</v>
      </c>
      <c r="O5428" t="s">
        <v>39</v>
      </c>
      <c r="P5428" t="s">
        <v>1534</v>
      </c>
      <c r="Q5428">
        <v>1</v>
      </c>
      <c r="R5428">
        <v>7</v>
      </c>
      <c r="S5428">
        <v>-1</v>
      </c>
      <c r="T5428">
        <v>1</v>
      </c>
      <c r="U5428" t="b">
        <v>1</v>
      </c>
    </row>
    <row r="5429" spans="1:21" x14ac:dyDescent="0.25">
      <c r="A5429" t="s">
        <v>6683</v>
      </c>
      <c r="B5429" t="s">
        <v>6682</v>
      </c>
      <c r="C5429">
        <v>15</v>
      </c>
      <c r="D5429">
        <v>8</v>
      </c>
      <c r="E5429">
        <v>12</v>
      </c>
      <c r="F5429" s="1">
        <v>41136</v>
      </c>
      <c r="G5429" t="s">
        <v>2925</v>
      </c>
      <c r="H5429" t="s">
        <v>61</v>
      </c>
      <c r="I5429" t="s">
        <v>450</v>
      </c>
      <c r="J5429" t="s">
        <v>661</v>
      </c>
      <c r="K5429" t="s">
        <v>36</v>
      </c>
      <c r="L5429" t="s">
        <v>37</v>
      </c>
      <c r="M5429" t="s">
        <v>38</v>
      </c>
      <c r="N5429" t="s">
        <v>28</v>
      </c>
      <c r="O5429" t="s">
        <v>183</v>
      </c>
      <c r="P5429" t="s">
        <v>2381</v>
      </c>
      <c r="Q5429">
        <v>0</v>
      </c>
      <c r="R5429">
        <v>249</v>
      </c>
      <c r="S5429">
        <v>87</v>
      </c>
      <c r="T5429">
        <v>7</v>
      </c>
      <c r="U5429" t="b">
        <v>0</v>
      </c>
    </row>
    <row r="5430" spans="1:21" x14ac:dyDescent="0.25">
      <c r="A5430" t="s">
        <v>6684</v>
      </c>
      <c r="B5430" t="s">
        <v>6682</v>
      </c>
      <c r="C5430">
        <v>15</v>
      </c>
      <c r="D5430">
        <v>8</v>
      </c>
      <c r="E5430">
        <v>12</v>
      </c>
      <c r="F5430" s="1">
        <v>41136</v>
      </c>
      <c r="G5430" t="s">
        <v>1305</v>
      </c>
      <c r="H5430" t="s">
        <v>67</v>
      </c>
      <c r="I5430" t="s">
        <v>68</v>
      </c>
      <c r="J5430" t="s">
        <v>255</v>
      </c>
      <c r="K5430" t="s">
        <v>25</v>
      </c>
      <c r="L5430" t="s">
        <v>37</v>
      </c>
      <c r="M5430" t="s">
        <v>27</v>
      </c>
      <c r="N5430" t="s">
        <v>28</v>
      </c>
      <c r="O5430" t="s">
        <v>54</v>
      </c>
      <c r="P5430" t="s">
        <v>1323</v>
      </c>
      <c r="Q5430">
        <v>0</v>
      </c>
      <c r="R5430">
        <v>132</v>
      </c>
      <c r="S5430">
        <v>34</v>
      </c>
      <c r="T5430">
        <v>3</v>
      </c>
      <c r="U5430" t="b">
        <v>1</v>
      </c>
    </row>
    <row r="5431" spans="1:21" x14ac:dyDescent="0.25">
      <c r="A5431" t="s">
        <v>6685</v>
      </c>
      <c r="B5431" t="s">
        <v>6682</v>
      </c>
      <c r="C5431">
        <v>15</v>
      </c>
      <c r="D5431">
        <v>8</v>
      </c>
      <c r="E5431">
        <v>12</v>
      </c>
      <c r="F5431" s="1">
        <v>41136</v>
      </c>
      <c r="G5431" t="s">
        <v>3197</v>
      </c>
      <c r="H5431" t="s">
        <v>293</v>
      </c>
      <c r="I5431" t="s">
        <v>714</v>
      </c>
      <c r="J5431" t="s">
        <v>715</v>
      </c>
      <c r="K5431" t="s">
        <v>36</v>
      </c>
      <c r="L5431" t="s">
        <v>26</v>
      </c>
      <c r="M5431" t="s">
        <v>98</v>
      </c>
      <c r="N5431" t="s">
        <v>71</v>
      </c>
      <c r="O5431" t="s">
        <v>295</v>
      </c>
      <c r="P5431" t="s">
        <v>6539</v>
      </c>
      <c r="Q5431">
        <v>0</v>
      </c>
      <c r="R5431">
        <v>265</v>
      </c>
      <c r="S5431">
        <v>26</v>
      </c>
      <c r="T5431">
        <v>6</v>
      </c>
      <c r="U5431" t="b">
        <v>1</v>
      </c>
    </row>
    <row r="5432" spans="1:21" x14ac:dyDescent="0.25">
      <c r="A5432" t="s">
        <v>6685</v>
      </c>
      <c r="B5432" t="s">
        <v>6682</v>
      </c>
      <c r="C5432">
        <v>15</v>
      </c>
      <c r="D5432">
        <v>8</v>
      </c>
      <c r="E5432">
        <v>12</v>
      </c>
      <c r="F5432" s="1">
        <v>41136</v>
      </c>
      <c r="G5432" t="s">
        <v>3197</v>
      </c>
      <c r="H5432" t="s">
        <v>293</v>
      </c>
      <c r="I5432" t="s">
        <v>714</v>
      </c>
      <c r="J5432" t="s">
        <v>715</v>
      </c>
      <c r="K5432" t="s">
        <v>36</v>
      </c>
      <c r="L5432" t="s">
        <v>26</v>
      </c>
      <c r="M5432" t="s">
        <v>98</v>
      </c>
      <c r="N5432" t="s">
        <v>56</v>
      </c>
      <c r="O5432" t="s">
        <v>185</v>
      </c>
      <c r="P5432" t="s">
        <v>5336</v>
      </c>
      <c r="Q5432">
        <v>1</v>
      </c>
      <c r="R5432">
        <v>320</v>
      </c>
      <c r="S5432">
        <v>-26</v>
      </c>
      <c r="T5432">
        <v>2</v>
      </c>
      <c r="U5432" t="b">
        <v>1</v>
      </c>
    </row>
    <row r="5433" spans="1:21" x14ac:dyDescent="0.25">
      <c r="A5433" t="s">
        <v>6685</v>
      </c>
      <c r="B5433" t="s">
        <v>6682</v>
      </c>
      <c r="C5433">
        <v>15</v>
      </c>
      <c r="D5433">
        <v>8</v>
      </c>
      <c r="E5433">
        <v>12</v>
      </c>
      <c r="F5433" s="1">
        <v>41136</v>
      </c>
      <c r="G5433" t="s">
        <v>3197</v>
      </c>
      <c r="H5433" t="s">
        <v>293</v>
      </c>
      <c r="I5433" t="s">
        <v>714</v>
      </c>
      <c r="J5433" t="s">
        <v>715</v>
      </c>
      <c r="K5433" t="s">
        <v>36</v>
      </c>
      <c r="L5433" t="s">
        <v>26</v>
      </c>
      <c r="M5433" t="s">
        <v>98</v>
      </c>
      <c r="N5433" t="s">
        <v>56</v>
      </c>
      <c r="O5433" t="s">
        <v>185</v>
      </c>
      <c r="P5433" t="s">
        <v>2673</v>
      </c>
      <c r="Q5433">
        <v>1</v>
      </c>
      <c r="R5433">
        <v>239</v>
      </c>
      <c r="S5433">
        <v>-29</v>
      </c>
      <c r="T5433">
        <v>2</v>
      </c>
      <c r="U5433" t="b">
        <v>1</v>
      </c>
    </row>
    <row r="5434" spans="1:21" x14ac:dyDescent="0.25">
      <c r="A5434" t="s">
        <v>6686</v>
      </c>
      <c r="B5434" t="s">
        <v>6687</v>
      </c>
      <c r="C5434">
        <v>15</v>
      </c>
      <c r="D5434">
        <v>8</v>
      </c>
      <c r="E5434">
        <v>13</v>
      </c>
      <c r="F5434" s="1">
        <v>41501</v>
      </c>
      <c r="G5434" t="s">
        <v>949</v>
      </c>
      <c r="H5434" t="s">
        <v>126</v>
      </c>
      <c r="I5434" t="s">
        <v>127</v>
      </c>
      <c r="J5434" t="s">
        <v>127</v>
      </c>
      <c r="K5434" t="s">
        <v>25</v>
      </c>
      <c r="L5434" t="s">
        <v>26</v>
      </c>
      <c r="M5434" t="s">
        <v>98</v>
      </c>
      <c r="N5434" t="s">
        <v>28</v>
      </c>
      <c r="O5434" t="s">
        <v>90</v>
      </c>
      <c r="P5434" t="s">
        <v>6688</v>
      </c>
      <c r="Q5434">
        <v>1</v>
      </c>
      <c r="R5434">
        <v>311</v>
      </c>
      <c r="S5434">
        <v>-292</v>
      </c>
      <c r="T5434">
        <v>2</v>
      </c>
      <c r="U5434" t="b">
        <v>0</v>
      </c>
    </row>
    <row r="5435" spans="1:21" x14ac:dyDescent="0.25">
      <c r="A5435" t="s">
        <v>6689</v>
      </c>
      <c r="B5435" t="s">
        <v>6687</v>
      </c>
      <c r="C5435">
        <v>15</v>
      </c>
      <c r="D5435">
        <v>8</v>
      </c>
      <c r="E5435">
        <v>13</v>
      </c>
      <c r="F5435" s="1">
        <v>41501</v>
      </c>
      <c r="G5435" t="s">
        <v>4189</v>
      </c>
      <c r="H5435" t="s">
        <v>61</v>
      </c>
      <c r="I5435" t="s">
        <v>173</v>
      </c>
      <c r="J5435" t="s">
        <v>844</v>
      </c>
      <c r="K5435" t="s">
        <v>36</v>
      </c>
      <c r="L5435" t="s">
        <v>37</v>
      </c>
      <c r="M5435" t="s">
        <v>38</v>
      </c>
      <c r="N5435" t="s">
        <v>71</v>
      </c>
      <c r="O5435" t="s">
        <v>74</v>
      </c>
      <c r="P5435" t="s">
        <v>1056</v>
      </c>
      <c r="Q5435">
        <v>1</v>
      </c>
      <c r="R5435">
        <v>195</v>
      </c>
      <c r="S5435">
        <v>-190</v>
      </c>
      <c r="T5435">
        <v>7</v>
      </c>
      <c r="U5435" t="b">
        <v>1</v>
      </c>
    </row>
    <row r="5436" spans="1:21" x14ac:dyDescent="0.25">
      <c r="A5436" t="s">
        <v>6690</v>
      </c>
      <c r="B5436" t="s">
        <v>6687</v>
      </c>
      <c r="C5436">
        <v>15</v>
      </c>
      <c r="D5436">
        <v>8</v>
      </c>
      <c r="E5436">
        <v>13</v>
      </c>
      <c r="F5436" s="1">
        <v>41501</v>
      </c>
      <c r="G5436" t="s">
        <v>66</v>
      </c>
      <c r="H5436" t="s">
        <v>61</v>
      </c>
      <c r="I5436" t="s">
        <v>108</v>
      </c>
      <c r="J5436" t="s">
        <v>2527</v>
      </c>
      <c r="K5436" t="s">
        <v>36</v>
      </c>
      <c r="L5436" t="s">
        <v>70</v>
      </c>
      <c r="M5436" t="s">
        <v>38</v>
      </c>
      <c r="N5436" t="s">
        <v>71</v>
      </c>
      <c r="O5436" t="s">
        <v>74</v>
      </c>
      <c r="P5436" t="s">
        <v>2952</v>
      </c>
      <c r="Q5436">
        <v>0</v>
      </c>
      <c r="R5436">
        <v>827</v>
      </c>
      <c r="S5436">
        <v>-92</v>
      </c>
      <c r="T5436">
        <v>2</v>
      </c>
      <c r="U5436" t="b">
        <v>0</v>
      </c>
    </row>
    <row r="5437" spans="1:21" x14ac:dyDescent="0.25">
      <c r="A5437" t="s">
        <v>6690</v>
      </c>
      <c r="B5437" t="s">
        <v>6687</v>
      </c>
      <c r="C5437">
        <v>15</v>
      </c>
      <c r="D5437">
        <v>8</v>
      </c>
      <c r="E5437">
        <v>13</v>
      </c>
      <c r="F5437" s="1">
        <v>41501</v>
      </c>
      <c r="G5437" t="s">
        <v>66</v>
      </c>
      <c r="H5437" t="s">
        <v>61</v>
      </c>
      <c r="I5437" t="s">
        <v>108</v>
      </c>
      <c r="J5437" t="s">
        <v>2527</v>
      </c>
      <c r="K5437" t="s">
        <v>36</v>
      </c>
      <c r="L5437" t="s">
        <v>70</v>
      </c>
      <c r="M5437" t="s">
        <v>38</v>
      </c>
      <c r="N5437" t="s">
        <v>28</v>
      </c>
      <c r="O5437" t="s">
        <v>90</v>
      </c>
      <c r="P5437" t="s">
        <v>3017</v>
      </c>
      <c r="Q5437">
        <v>0</v>
      </c>
      <c r="R5437">
        <v>229</v>
      </c>
      <c r="S5437">
        <v>51</v>
      </c>
      <c r="T5437">
        <v>3</v>
      </c>
      <c r="U5437" t="b">
        <v>0</v>
      </c>
    </row>
    <row r="5438" spans="1:21" x14ac:dyDescent="0.25">
      <c r="A5438" t="s">
        <v>6690</v>
      </c>
      <c r="B5438" t="s">
        <v>6687</v>
      </c>
      <c r="C5438">
        <v>15</v>
      </c>
      <c r="D5438">
        <v>8</v>
      </c>
      <c r="E5438">
        <v>13</v>
      </c>
      <c r="F5438" s="1">
        <v>41501</v>
      </c>
      <c r="G5438" t="s">
        <v>66</v>
      </c>
      <c r="H5438" t="s">
        <v>61</v>
      </c>
      <c r="I5438" t="s">
        <v>108</v>
      </c>
      <c r="J5438" t="s">
        <v>2527</v>
      </c>
      <c r="K5438" t="s">
        <v>36</v>
      </c>
      <c r="L5438" t="s">
        <v>70</v>
      </c>
      <c r="M5438" t="s">
        <v>38</v>
      </c>
      <c r="N5438" t="s">
        <v>28</v>
      </c>
      <c r="O5438" t="s">
        <v>54</v>
      </c>
      <c r="P5438" t="s">
        <v>908</v>
      </c>
      <c r="Q5438">
        <v>0</v>
      </c>
      <c r="R5438">
        <v>17</v>
      </c>
      <c r="S5438">
        <v>7</v>
      </c>
      <c r="T5438">
        <v>1</v>
      </c>
      <c r="U5438" t="b">
        <v>0</v>
      </c>
    </row>
    <row r="5439" spans="1:21" x14ac:dyDescent="0.25">
      <c r="A5439" t="s">
        <v>6691</v>
      </c>
      <c r="B5439" t="s">
        <v>6692</v>
      </c>
      <c r="C5439">
        <v>15</v>
      </c>
      <c r="D5439">
        <v>8</v>
      </c>
      <c r="E5439">
        <v>14</v>
      </c>
      <c r="F5439" s="1">
        <v>41866</v>
      </c>
      <c r="G5439" t="s">
        <v>3952</v>
      </c>
      <c r="H5439" t="s">
        <v>44</v>
      </c>
      <c r="I5439" t="s">
        <v>1650</v>
      </c>
      <c r="J5439" t="s">
        <v>1651</v>
      </c>
      <c r="K5439" t="s">
        <v>47</v>
      </c>
      <c r="L5439" t="s">
        <v>37</v>
      </c>
      <c r="M5439" t="s">
        <v>268</v>
      </c>
      <c r="N5439" t="s">
        <v>28</v>
      </c>
      <c r="O5439" t="s">
        <v>183</v>
      </c>
      <c r="P5439" t="s">
        <v>2398</v>
      </c>
      <c r="Q5439">
        <v>0</v>
      </c>
      <c r="R5439">
        <v>111</v>
      </c>
      <c r="S5439">
        <v>7</v>
      </c>
      <c r="T5439">
        <v>5</v>
      </c>
      <c r="U5439" t="b">
        <v>0</v>
      </c>
    </row>
    <row r="5440" spans="1:21" x14ac:dyDescent="0.25">
      <c r="A5440" t="s">
        <v>6693</v>
      </c>
      <c r="B5440" t="s">
        <v>6692</v>
      </c>
      <c r="C5440">
        <v>15</v>
      </c>
      <c r="D5440">
        <v>8</v>
      </c>
      <c r="E5440">
        <v>14</v>
      </c>
      <c r="F5440" s="1">
        <v>41866</v>
      </c>
      <c r="G5440" t="s">
        <v>338</v>
      </c>
      <c r="H5440" t="s">
        <v>293</v>
      </c>
      <c r="I5440" t="s">
        <v>613</v>
      </c>
      <c r="J5440" t="s">
        <v>1867</v>
      </c>
      <c r="K5440" t="s">
        <v>36</v>
      </c>
      <c r="L5440" t="s">
        <v>37</v>
      </c>
      <c r="M5440" t="s">
        <v>98</v>
      </c>
      <c r="N5440" t="s">
        <v>28</v>
      </c>
      <c r="O5440" t="s">
        <v>111</v>
      </c>
      <c r="P5440" t="s">
        <v>4390</v>
      </c>
      <c r="Q5440">
        <v>1</v>
      </c>
      <c r="R5440">
        <v>14</v>
      </c>
      <c r="S5440">
        <v>-1</v>
      </c>
      <c r="T5440">
        <v>4</v>
      </c>
      <c r="U5440" t="b">
        <v>1</v>
      </c>
    </row>
    <row r="5441" spans="1:21" x14ac:dyDescent="0.25">
      <c r="A5441" t="s">
        <v>6693</v>
      </c>
      <c r="B5441" t="s">
        <v>6692</v>
      </c>
      <c r="C5441">
        <v>15</v>
      </c>
      <c r="D5441">
        <v>8</v>
      </c>
      <c r="E5441">
        <v>14</v>
      </c>
      <c r="F5441" s="1">
        <v>41866</v>
      </c>
      <c r="G5441" t="s">
        <v>338</v>
      </c>
      <c r="H5441" t="s">
        <v>293</v>
      </c>
      <c r="I5441" t="s">
        <v>613</v>
      </c>
      <c r="J5441" t="s">
        <v>1867</v>
      </c>
      <c r="K5441" t="s">
        <v>36</v>
      </c>
      <c r="L5441" t="s">
        <v>37</v>
      </c>
      <c r="M5441" t="s">
        <v>98</v>
      </c>
      <c r="N5441" t="s">
        <v>28</v>
      </c>
      <c r="O5441" t="s">
        <v>54</v>
      </c>
      <c r="P5441" t="s">
        <v>952</v>
      </c>
      <c r="Q5441">
        <v>1</v>
      </c>
      <c r="R5441">
        <v>352</v>
      </c>
      <c r="S5441">
        <v>-345</v>
      </c>
      <c r="T5441">
        <v>5</v>
      </c>
      <c r="U5441" t="b">
        <v>1</v>
      </c>
    </row>
    <row r="5442" spans="1:21" x14ac:dyDescent="0.25">
      <c r="A5442" t="s">
        <v>6694</v>
      </c>
      <c r="B5442" t="s">
        <v>6692</v>
      </c>
      <c r="C5442">
        <v>15</v>
      </c>
      <c r="D5442">
        <v>8</v>
      </c>
      <c r="E5442">
        <v>14</v>
      </c>
      <c r="F5442" s="1">
        <v>41866</v>
      </c>
      <c r="G5442" t="s">
        <v>5030</v>
      </c>
      <c r="H5442" t="s">
        <v>120</v>
      </c>
      <c r="I5442" t="s">
        <v>778</v>
      </c>
      <c r="J5442" t="s">
        <v>778</v>
      </c>
      <c r="K5442" t="s">
        <v>47</v>
      </c>
      <c r="L5442" t="s">
        <v>70</v>
      </c>
      <c r="M5442" t="s">
        <v>98</v>
      </c>
      <c r="N5442" t="s">
        <v>28</v>
      </c>
      <c r="O5442" t="s">
        <v>29</v>
      </c>
      <c r="P5442" t="s">
        <v>3690</v>
      </c>
      <c r="Q5442">
        <v>0</v>
      </c>
      <c r="R5442">
        <v>100</v>
      </c>
      <c r="S5442">
        <v>7</v>
      </c>
      <c r="T5442">
        <v>2</v>
      </c>
      <c r="U5442" t="b">
        <v>1</v>
      </c>
    </row>
    <row r="5443" spans="1:21" x14ac:dyDescent="0.25">
      <c r="A5443" t="s">
        <v>6693</v>
      </c>
      <c r="B5443" t="s">
        <v>6692</v>
      </c>
      <c r="C5443">
        <v>15</v>
      </c>
      <c r="D5443">
        <v>8</v>
      </c>
      <c r="E5443">
        <v>14</v>
      </c>
      <c r="F5443" s="1">
        <v>41866</v>
      </c>
      <c r="G5443" t="s">
        <v>338</v>
      </c>
      <c r="H5443" t="s">
        <v>293</v>
      </c>
      <c r="I5443" t="s">
        <v>613</v>
      </c>
      <c r="J5443" t="s">
        <v>1867</v>
      </c>
      <c r="K5443" t="s">
        <v>36</v>
      </c>
      <c r="L5443" t="s">
        <v>37</v>
      </c>
      <c r="M5443" t="s">
        <v>98</v>
      </c>
      <c r="N5443" t="s">
        <v>56</v>
      </c>
      <c r="O5443" t="s">
        <v>57</v>
      </c>
      <c r="P5443" t="s">
        <v>2996</v>
      </c>
      <c r="Q5443">
        <v>1</v>
      </c>
      <c r="R5443">
        <v>469</v>
      </c>
      <c r="S5443">
        <v>-459</v>
      </c>
      <c r="T5443">
        <v>3</v>
      </c>
      <c r="U5443" t="b">
        <v>1</v>
      </c>
    </row>
    <row r="5444" spans="1:21" x14ac:dyDescent="0.25">
      <c r="A5444" t="s">
        <v>6695</v>
      </c>
      <c r="B5444" t="s">
        <v>6692</v>
      </c>
      <c r="C5444">
        <v>15</v>
      </c>
      <c r="D5444">
        <v>8</v>
      </c>
      <c r="E5444">
        <v>14</v>
      </c>
      <c r="F5444" s="1">
        <v>41866</v>
      </c>
      <c r="G5444" t="s">
        <v>2795</v>
      </c>
      <c r="H5444" t="s">
        <v>293</v>
      </c>
      <c r="I5444" t="s">
        <v>1319</v>
      </c>
      <c r="J5444" t="s">
        <v>4615</v>
      </c>
      <c r="K5444" t="s">
        <v>36</v>
      </c>
      <c r="L5444" t="s">
        <v>37</v>
      </c>
      <c r="M5444" t="s">
        <v>98</v>
      </c>
      <c r="N5444" t="s">
        <v>28</v>
      </c>
      <c r="O5444" t="s">
        <v>48</v>
      </c>
      <c r="P5444" t="s">
        <v>703</v>
      </c>
      <c r="Q5444">
        <v>1</v>
      </c>
      <c r="R5444">
        <v>55</v>
      </c>
      <c r="S5444">
        <v>-39</v>
      </c>
      <c r="T5444">
        <v>4</v>
      </c>
      <c r="U5444" t="b">
        <v>0</v>
      </c>
    </row>
    <row r="5445" spans="1:21" x14ac:dyDescent="0.25">
      <c r="A5445" t="s">
        <v>6696</v>
      </c>
      <c r="B5445" t="s">
        <v>6692</v>
      </c>
      <c r="C5445">
        <v>15</v>
      </c>
      <c r="D5445">
        <v>8</v>
      </c>
      <c r="E5445">
        <v>14</v>
      </c>
      <c r="F5445" s="1">
        <v>41866</v>
      </c>
      <c r="G5445" t="s">
        <v>2835</v>
      </c>
      <c r="H5445" t="s">
        <v>120</v>
      </c>
      <c r="I5445" t="s">
        <v>872</v>
      </c>
      <c r="J5445" t="s">
        <v>872</v>
      </c>
      <c r="K5445" t="s">
        <v>47</v>
      </c>
      <c r="L5445" t="s">
        <v>37</v>
      </c>
      <c r="M5445" t="s">
        <v>38</v>
      </c>
      <c r="N5445" t="s">
        <v>71</v>
      </c>
      <c r="O5445" t="s">
        <v>74</v>
      </c>
      <c r="P5445" t="s">
        <v>724</v>
      </c>
      <c r="Q5445">
        <v>0</v>
      </c>
      <c r="R5445">
        <v>197</v>
      </c>
      <c r="S5445">
        <v>57</v>
      </c>
      <c r="T5445">
        <v>3</v>
      </c>
      <c r="U5445" t="b">
        <v>1</v>
      </c>
    </row>
    <row r="5446" spans="1:21" x14ac:dyDescent="0.25">
      <c r="A5446" t="s">
        <v>6697</v>
      </c>
      <c r="B5446" t="s">
        <v>6698</v>
      </c>
      <c r="C5446">
        <v>16</v>
      </c>
      <c r="D5446">
        <v>8</v>
      </c>
      <c r="E5446">
        <v>11</v>
      </c>
      <c r="F5446" s="1">
        <v>40771</v>
      </c>
      <c r="G5446" t="s">
        <v>1272</v>
      </c>
      <c r="H5446" t="s">
        <v>67</v>
      </c>
      <c r="I5446" t="s">
        <v>68</v>
      </c>
      <c r="J5446" t="s">
        <v>3162</v>
      </c>
      <c r="K5446" t="s">
        <v>25</v>
      </c>
      <c r="L5446" t="s">
        <v>70</v>
      </c>
      <c r="M5446" t="s">
        <v>38</v>
      </c>
      <c r="N5446" t="s">
        <v>28</v>
      </c>
      <c r="O5446" t="s">
        <v>48</v>
      </c>
      <c r="P5446" t="s">
        <v>430</v>
      </c>
      <c r="Q5446">
        <v>0</v>
      </c>
      <c r="R5446">
        <v>205</v>
      </c>
      <c r="S5446">
        <v>39</v>
      </c>
      <c r="T5446">
        <v>4</v>
      </c>
      <c r="U5446" t="b">
        <v>0</v>
      </c>
    </row>
    <row r="5447" spans="1:21" x14ac:dyDescent="0.25">
      <c r="A5447" t="s">
        <v>6697</v>
      </c>
      <c r="B5447" t="s">
        <v>6698</v>
      </c>
      <c r="C5447">
        <v>16</v>
      </c>
      <c r="D5447">
        <v>8</v>
      </c>
      <c r="E5447">
        <v>11</v>
      </c>
      <c r="F5447" s="1">
        <v>40771</v>
      </c>
      <c r="G5447" t="s">
        <v>1272</v>
      </c>
      <c r="H5447" t="s">
        <v>67</v>
      </c>
      <c r="I5447" t="s">
        <v>68</v>
      </c>
      <c r="J5447" t="s">
        <v>3162</v>
      </c>
      <c r="K5447" t="s">
        <v>25</v>
      </c>
      <c r="L5447" t="s">
        <v>70</v>
      </c>
      <c r="M5447" t="s">
        <v>38</v>
      </c>
      <c r="N5447" t="s">
        <v>28</v>
      </c>
      <c r="O5447" t="s">
        <v>39</v>
      </c>
      <c r="P5447" t="s">
        <v>2248</v>
      </c>
      <c r="Q5447">
        <v>0</v>
      </c>
      <c r="R5447">
        <v>12</v>
      </c>
      <c r="S5447">
        <v>4</v>
      </c>
      <c r="T5447">
        <v>2</v>
      </c>
      <c r="U5447" t="b">
        <v>1</v>
      </c>
    </row>
    <row r="5448" spans="1:21" x14ac:dyDescent="0.25">
      <c r="A5448" t="s">
        <v>6697</v>
      </c>
      <c r="B5448" t="s">
        <v>6698</v>
      </c>
      <c r="C5448">
        <v>16</v>
      </c>
      <c r="D5448">
        <v>8</v>
      </c>
      <c r="E5448">
        <v>11</v>
      </c>
      <c r="F5448" s="1">
        <v>40771</v>
      </c>
      <c r="G5448" t="s">
        <v>1272</v>
      </c>
      <c r="H5448" t="s">
        <v>67</v>
      </c>
      <c r="I5448" t="s">
        <v>68</v>
      </c>
      <c r="J5448" t="s">
        <v>3162</v>
      </c>
      <c r="K5448" t="s">
        <v>25</v>
      </c>
      <c r="L5448" t="s">
        <v>70</v>
      </c>
      <c r="M5448" t="s">
        <v>38</v>
      </c>
      <c r="N5448" t="s">
        <v>28</v>
      </c>
      <c r="O5448" t="s">
        <v>54</v>
      </c>
      <c r="P5448" t="s">
        <v>3462</v>
      </c>
      <c r="Q5448">
        <v>0</v>
      </c>
      <c r="R5448">
        <v>48</v>
      </c>
      <c r="S5448">
        <v>6</v>
      </c>
      <c r="T5448">
        <v>2</v>
      </c>
      <c r="U5448" t="b">
        <v>1</v>
      </c>
    </row>
    <row r="5449" spans="1:21" x14ac:dyDescent="0.25">
      <c r="A5449" t="s">
        <v>6697</v>
      </c>
      <c r="B5449" t="s">
        <v>6698</v>
      </c>
      <c r="C5449">
        <v>16</v>
      </c>
      <c r="D5449">
        <v>8</v>
      </c>
      <c r="E5449">
        <v>11</v>
      </c>
      <c r="F5449" s="1">
        <v>40771</v>
      </c>
      <c r="G5449" t="s">
        <v>1272</v>
      </c>
      <c r="H5449" t="s">
        <v>67</v>
      </c>
      <c r="I5449" t="s">
        <v>68</v>
      </c>
      <c r="J5449" t="s">
        <v>3162</v>
      </c>
      <c r="K5449" t="s">
        <v>25</v>
      </c>
      <c r="L5449" t="s">
        <v>70</v>
      </c>
      <c r="M5449" t="s">
        <v>38</v>
      </c>
      <c r="N5449" t="s">
        <v>28</v>
      </c>
      <c r="O5449" t="s">
        <v>54</v>
      </c>
      <c r="P5449" t="s">
        <v>673</v>
      </c>
      <c r="Q5449">
        <v>0</v>
      </c>
      <c r="R5449">
        <v>268</v>
      </c>
      <c r="S5449">
        <v>24</v>
      </c>
      <c r="T5449">
        <v>2</v>
      </c>
      <c r="U5449" t="b">
        <v>1</v>
      </c>
    </row>
    <row r="5450" spans="1:21" x14ac:dyDescent="0.25">
      <c r="A5450" t="s">
        <v>6697</v>
      </c>
      <c r="B5450" t="s">
        <v>6698</v>
      </c>
      <c r="C5450">
        <v>16</v>
      </c>
      <c r="D5450">
        <v>8</v>
      </c>
      <c r="E5450">
        <v>11</v>
      </c>
      <c r="F5450" s="1">
        <v>40771</v>
      </c>
      <c r="G5450" t="s">
        <v>1272</v>
      </c>
      <c r="H5450" t="s">
        <v>67</v>
      </c>
      <c r="I5450" t="s">
        <v>68</v>
      </c>
      <c r="J5450" t="s">
        <v>3162</v>
      </c>
      <c r="K5450" t="s">
        <v>25</v>
      </c>
      <c r="L5450" t="s">
        <v>70</v>
      </c>
      <c r="M5450" t="s">
        <v>38</v>
      </c>
      <c r="N5450" t="s">
        <v>56</v>
      </c>
      <c r="O5450" t="s">
        <v>104</v>
      </c>
      <c r="P5450" t="s">
        <v>3344</v>
      </c>
      <c r="Q5450">
        <v>0</v>
      </c>
      <c r="R5450">
        <v>4453</v>
      </c>
      <c r="S5450">
        <v>1425</v>
      </c>
      <c r="T5450">
        <v>7</v>
      </c>
      <c r="U5450" t="b">
        <v>1</v>
      </c>
    </row>
    <row r="5451" spans="1:21" x14ac:dyDescent="0.25">
      <c r="A5451" t="s">
        <v>6699</v>
      </c>
      <c r="B5451" t="s">
        <v>6698</v>
      </c>
      <c r="C5451">
        <v>16</v>
      </c>
      <c r="D5451">
        <v>8</v>
      </c>
      <c r="E5451">
        <v>11</v>
      </c>
      <c r="F5451" s="1">
        <v>40771</v>
      </c>
      <c r="G5451" t="s">
        <v>654</v>
      </c>
      <c r="H5451" t="s">
        <v>33</v>
      </c>
      <c r="I5451" t="s">
        <v>34</v>
      </c>
      <c r="J5451" t="s">
        <v>609</v>
      </c>
      <c r="K5451" t="s">
        <v>36</v>
      </c>
      <c r="L5451" t="s">
        <v>37</v>
      </c>
      <c r="M5451" t="s">
        <v>38</v>
      </c>
      <c r="N5451" t="s">
        <v>28</v>
      </c>
      <c r="O5451" t="s">
        <v>48</v>
      </c>
      <c r="P5451" t="s">
        <v>925</v>
      </c>
      <c r="Q5451">
        <v>0</v>
      </c>
      <c r="R5451">
        <v>112</v>
      </c>
      <c r="S5451">
        <v>12</v>
      </c>
      <c r="T5451">
        <v>4</v>
      </c>
      <c r="U5451" t="b">
        <v>1</v>
      </c>
    </row>
    <row r="5452" spans="1:21" x14ac:dyDescent="0.25">
      <c r="A5452" t="s">
        <v>6699</v>
      </c>
      <c r="B5452" t="s">
        <v>6698</v>
      </c>
      <c r="C5452">
        <v>16</v>
      </c>
      <c r="D5452">
        <v>8</v>
      </c>
      <c r="E5452">
        <v>11</v>
      </c>
      <c r="F5452" s="1">
        <v>40771</v>
      </c>
      <c r="G5452" t="s">
        <v>654</v>
      </c>
      <c r="H5452" t="s">
        <v>33</v>
      </c>
      <c r="I5452" t="s">
        <v>34</v>
      </c>
      <c r="J5452" t="s">
        <v>609</v>
      </c>
      <c r="K5452" t="s">
        <v>36</v>
      </c>
      <c r="L5452" t="s">
        <v>37</v>
      </c>
      <c r="M5452" t="s">
        <v>38</v>
      </c>
      <c r="N5452" t="s">
        <v>28</v>
      </c>
      <c r="O5452" t="s">
        <v>151</v>
      </c>
      <c r="P5452" t="s">
        <v>1948</v>
      </c>
      <c r="Q5452">
        <v>0</v>
      </c>
      <c r="R5452">
        <v>32</v>
      </c>
      <c r="S5452">
        <v>9</v>
      </c>
      <c r="T5452">
        <v>2</v>
      </c>
      <c r="U5452" t="b">
        <v>1</v>
      </c>
    </row>
    <row r="5453" spans="1:21" x14ac:dyDescent="0.25">
      <c r="A5453" t="s">
        <v>6699</v>
      </c>
      <c r="B5453" t="s">
        <v>6698</v>
      </c>
      <c r="C5453">
        <v>16</v>
      </c>
      <c r="D5453">
        <v>8</v>
      </c>
      <c r="E5453">
        <v>11</v>
      </c>
      <c r="F5453" s="1">
        <v>40771</v>
      </c>
      <c r="G5453" t="s">
        <v>654</v>
      </c>
      <c r="H5453" t="s">
        <v>33</v>
      </c>
      <c r="I5453" t="s">
        <v>34</v>
      </c>
      <c r="J5453" t="s">
        <v>609</v>
      </c>
      <c r="K5453" t="s">
        <v>36</v>
      </c>
      <c r="L5453" t="s">
        <v>37</v>
      </c>
      <c r="M5453" t="s">
        <v>38</v>
      </c>
      <c r="N5453" t="s">
        <v>28</v>
      </c>
      <c r="O5453" t="s">
        <v>54</v>
      </c>
      <c r="P5453" t="s">
        <v>650</v>
      </c>
      <c r="Q5453">
        <v>0</v>
      </c>
      <c r="R5453">
        <v>29</v>
      </c>
      <c r="S5453">
        <v>9</v>
      </c>
      <c r="T5453">
        <v>3</v>
      </c>
      <c r="U5453" t="b">
        <v>1</v>
      </c>
    </row>
    <row r="5454" spans="1:21" x14ac:dyDescent="0.25">
      <c r="A5454" t="s">
        <v>6699</v>
      </c>
      <c r="B5454" t="s">
        <v>6698</v>
      </c>
      <c r="C5454">
        <v>16</v>
      </c>
      <c r="D5454">
        <v>8</v>
      </c>
      <c r="E5454">
        <v>11</v>
      </c>
      <c r="F5454" s="1">
        <v>40771</v>
      </c>
      <c r="G5454" t="s">
        <v>654</v>
      </c>
      <c r="H5454" t="s">
        <v>33</v>
      </c>
      <c r="I5454" t="s">
        <v>34</v>
      </c>
      <c r="J5454" t="s">
        <v>609</v>
      </c>
      <c r="K5454" t="s">
        <v>36</v>
      </c>
      <c r="L5454" t="s">
        <v>37</v>
      </c>
      <c r="M5454" t="s">
        <v>38</v>
      </c>
      <c r="N5454" t="s">
        <v>28</v>
      </c>
      <c r="O5454" t="s">
        <v>54</v>
      </c>
      <c r="P5454" t="s">
        <v>2089</v>
      </c>
      <c r="Q5454">
        <v>0</v>
      </c>
      <c r="R5454">
        <v>510</v>
      </c>
      <c r="S5454">
        <v>91</v>
      </c>
      <c r="T5454">
        <v>4</v>
      </c>
      <c r="U5454" t="b">
        <v>0</v>
      </c>
    </row>
    <row r="5455" spans="1:21" x14ac:dyDescent="0.25">
      <c r="A5455" t="s">
        <v>6700</v>
      </c>
      <c r="B5455" t="s">
        <v>6698</v>
      </c>
      <c r="C5455">
        <v>16</v>
      </c>
      <c r="D5455">
        <v>8</v>
      </c>
      <c r="E5455">
        <v>11</v>
      </c>
      <c r="F5455" s="1">
        <v>40771</v>
      </c>
      <c r="G5455" t="s">
        <v>2874</v>
      </c>
      <c r="H5455" t="s">
        <v>120</v>
      </c>
      <c r="I5455" t="s">
        <v>121</v>
      </c>
      <c r="J5455" t="s">
        <v>2407</v>
      </c>
      <c r="K5455" t="s">
        <v>47</v>
      </c>
      <c r="L5455" t="s">
        <v>70</v>
      </c>
      <c r="M5455" t="s">
        <v>98</v>
      </c>
      <c r="N5455" t="s">
        <v>71</v>
      </c>
      <c r="O5455" t="s">
        <v>295</v>
      </c>
      <c r="P5455" t="s">
        <v>6701</v>
      </c>
      <c r="Q5455">
        <v>0</v>
      </c>
      <c r="R5455">
        <v>51</v>
      </c>
      <c r="S5455">
        <v>12</v>
      </c>
      <c r="T5455">
        <v>3</v>
      </c>
      <c r="U5455" t="b">
        <v>1</v>
      </c>
    </row>
    <row r="5456" spans="1:21" x14ac:dyDescent="0.25">
      <c r="A5456" t="s">
        <v>6702</v>
      </c>
      <c r="B5456" t="s">
        <v>6698</v>
      </c>
      <c r="C5456">
        <v>16</v>
      </c>
      <c r="D5456">
        <v>8</v>
      </c>
      <c r="E5456">
        <v>11</v>
      </c>
      <c r="F5456" s="1">
        <v>40771</v>
      </c>
      <c r="G5456" t="s">
        <v>564</v>
      </c>
      <c r="H5456" t="s">
        <v>33</v>
      </c>
      <c r="I5456" t="s">
        <v>80</v>
      </c>
      <c r="J5456" t="s">
        <v>80</v>
      </c>
      <c r="K5456" t="s">
        <v>36</v>
      </c>
      <c r="L5456" t="s">
        <v>37</v>
      </c>
      <c r="M5456" t="s">
        <v>38</v>
      </c>
      <c r="N5456" t="s">
        <v>56</v>
      </c>
      <c r="O5456" t="s">
        <v>185</v>
      </c>
      <c r="P5456" t="s">
        <v>365</v>
      </c>
      <c r="Q5456">
        <v>0</v>
      </c>
      <c r="R5456">
        <v>669</v>
      </c>
      <c r="S5456">
        <v>290</v>
      </c>
      <c r="T5456">
        <v>5</v>
      </c>
      <c r="U5456" t="b">
        <v>1</v>
      </c>
    </row>
    <row r="5457" spans="1:21" x14ac:dyDescent="0.25">
      <c r="A5457" t="s">
        <v>6703</v>
      </c>
      <c r="B5457" t="s">
        <v>6704</v>
      </c>
      <c r="C5457">
        <v>16</v>
      </c>
      <c r="D5457">
        <v>8</v>
      </c>
      <c r="E5457">
        <v>12</v>
      </c>
      <c r="F5457" s="1">
        <v>41137</v>
      </c>
      <c r="G5457" t="s">
        <v>1328</v>
      </c>
      <c r="H5457" t="s">
        <v>1260</v>
      </c>
      <c r="I5457" t="s">
        <v>2139</v>
      </c>
      <c r="J5457" t="s">
        <v>2140</v>
      </c>
      <c r="K5457" t="s">
        <v>25</v>
      </c>
      <c r="L5457" t="s">
        <v>37</v>
      </c>
      <c r="M5457" t="s">
        <v>38</v>
      </c>
      <c r="N5457" t="s">
        <v>71</v>
      </c>
      <c r="O5457" t="s">
        <v>295</v>
      </c>
      <c r="P5457" t="s">
        <v>1041</v>
      </c>
      <c r="Q5457">
        <v>0</v>
      </c>
      <c r="R5457">
        <v>156</v>
      </c>
      <c r="S5457">
        <v>0</v>
      </c>
      <c r="T5457">
        <v>3</v>
      </c>
      <c r="U5457" t="b">
        <v>1</v>
      </c>
    </row>
    <row r="5458" spans="1:21" x14ac:dyDescent="0.25">
      <c r="A5458" t="s">
        <v>6703</v>
      </c>
      <c r="B5458" t="s">
        <v>6704</v>
      </c>
      <c r="C5458">
        <v>16</v>
      </c>
      <c r="D5458">
        <v>8</v>
      </c>
      <c r="E5458">
        <v>12</v>
      </c>
      <c r="F5458" s="1">
        <v>41137</v>
      </c>
      <c r="G5458" t="s">
        <v>1328</v>
      </c>
      <c r="H5458" t="s">
        <v>1260</v>
      </c>
      <c r="I5458" t="s">
        <v>2139</v>
      </c>
      <c r="J5458" t="s">
        <v>2140</v>
      </c>
      <c r="K5458" t="s">
        <v>25</v>
      </c>
      <c r="L5458" t="s">
        <v>37</v>
      </c>
      <c r="M5458" t="s">
        <v>38</v>
      </c>
      <c r="N5458" t="s">
        <v>28</v>
      </c>
      <c r="O5458" t="s">
        <v>54</v>
      </c>
      <c r="P5458" t="s">
        <v>908</v>
      </c>
      <c r="Q5458">
        <v>0</v>
      </c>
      <c r="R5458">
        <v>56</v>
      </c>
      <c r="S5458">
        <v>26</v>
      </c>
      <c r="T5458">
        <v>3</v>
      </c>
      <c r="U5458" t="b">
        <v>0</v>
      </c>
    </row>
    <row r="5459" spans="1:21" x14ac:dyDescent="0.25">
      <c r="A5459" t="s">
        <v>6703</v>
      </c>
      <c r="B5459" t="s">
        <v>6704</v>
      </c>
      <c r="C5459">
        <v>16</v>
      </c>
      <c r="D5459">
        <v>8</v>
      </c>
      <c r="E5459">
        <v>12</v>
      </c>
      <c r="F5459" s="1">
        <v>41137</v>
      </c>
      <c r="G5459" t="s">
        <v>1328</v>
      </c>
      <c r="H5459" t="s">
        <v>1260</v>
      </c>
      <c r="I5459" t="s">
        <v>2139</v>
      </c>
      <c r="J5459" t="s">
        <v>2140</v>
      </c>
      <c r="K5459" t="s">
        <v>25</v>
      </c>
      <c r="L5459" t="s">
        <v>37</v>
      </c>
      <c r="M5459" t="s">
        <v>38</v>
      </c>
      <c r="N5459" t="s">
        <v>28</v>
      </c>
      <c r="O5459" t="s">
        <v>54</v>
      </c>
      <c r="P5459" t="s">
        <v>2312</v>
      </c>
      <c r="Q5459">
        <v>0</v>
      </c>
      <c r="R5459">
        <v>382</v>
      </c>
      <c r="S5459">
        <v>4</v>
      </c>
      <c r="T5459">
        <v>3</v>
      </c>
      <c r="U5459" t="b">
        <v>0</v>
      </c>
    </row>
    <row r="5460" spans="1:21" x14ac:dyDescent="0.25">
      <c r="A5460" t="s">
        <v>6705</v>
      </c>
      <c r="B5460" t="s">
        <v>6704</v>
      </c>
      <c r="C5460">
        <v>16</v>
      </c>
      <c r="D5460">
        <v>8</v>
      </c>
      <c r="E5460">
        <v>12</v>
      </c>
      <c r="F5460" s="1">
        <v>41137</v>
      </c>
      <c r="G5460" t="s">
        <v>4599</v>
      </c>
      <c r="H5460" t="s">
        <v>33</v>
      </c>
      <c r="I5460" t="s">
        <v>528</v>
      </c>
      <c r="J5460" t="s">
        <v>2071</v>
      </c>
      <c r="K5460" t="s">
        <v>36</v>
      </c>
      <c r="L5460" t="s">
        <v>37</v>
      </c>
      <c r="M5460" t="s">
        <v>38</v>
      </c>
      <c r="N5460" t="s">
        <v>28</v>
      </c>
      <c r="O5460" t="s">
        <v>227</v>
      </c>
      <c r="P5460" t="s">
        <v>2497</v>
      </c>
      <c r="Q5460">
        <v>0</v>
      </c>
      <c r="R5460">
        <v>11</v>
      </c>
      <c r="S5460">
        <v>2</v>
      </c>
      <c r="T5460">
        <v>1</v>
      </c>
      <c r="U5460" t="b">
        <v>1</v>
      </c>
    </row>
    <row r="5461" spans="1:21" x14ac:dyDescent="0.25">
      <c r="A5461" t="s">
        <v>6705</v>
      </c>
      <c r="B5461" t="s">
        <v>6704</v>
      </c>
      <c r="C5461">
        <v>16</v>
      </c>
      <c r="D5461">
        <v>8</v>
      </c>
      <c r="E5461">
        <v>12</v>
      </c>
      <c r="F5461" s="1">
        <v>41137</v>
      </c>
      <c r="G5461" t="s">
        <v>4599</v>
      </c>
      <c r="H5461" t="s">
        <v>33</v>
      </c>
      <c r="I5461" t="s">
        <v>528</v>
      </c>
      <c r="J5461" t="s">
        <v>2071</v>
      </c>
      <c r="K5461" t="s">
        <v>36</v>
      </c>
      <c r="L5461" t="s">
        <v>37</v>
      </c>
      <c r="M5461" t="s">
        <v>38</v>
      </c>
      <c r="N5461" t="s">
        <v>28</v>
      </c>
      <c r="O5461" t="s">
        <v>227</v>
      </c>
      <c r="P5461" t="s">
        <v>574</v>
      </c>
      <c r="Q5461">
        <v>0</v>
      </c>
      <c r="R5461">
        <v>12</v>
      </c>
      <c r="S5461">
        <v>2</v>
      </c>
      <c r="T5461">
        <v>2</v>
      </c>
      <c r="U5461" t="b">
        <v>0</v>
      </c>
    </row>
    <row r="5462" spans="1:21" x14ac:dyDescent="0.25">
      <c r="A5462" t="s">
        <v>6706</v>
      </c>
      <c r="B5462" t="s">
        <v>6704</v>
      </c>
      <c r="C5462">
        <v>16</v>
      </c>
      <c r="D5462">
        <v>8</v>
      </c>
      <c r="E5462">
        <v>12</v>
      </c>
      <c r="F5462" s="1">
        <v>41137</v>
      </c>
      <c r="G5462" t="s">
        <v>4661</v>
      </c>
      <c r="H5462" t="s">
        <v>67</v>
      </c>
      <c r="I5462" t="s">
        <v>68</v>
      </c>
      <c r="J5462" t="s">
        <v>1254</v>
      </c>
      <c r="K5462" t="s">
        <v>25</v>
      </c>
      <c r="L5462" t="s">
        <v>70</v>
      </c>
      <c r="M5462" t="s">
        <v>38</v>
      </c>
      <c r="N5462" t="s">
        <v>28</v>
      </c>
      <c r="O5462" t="s">
        <v>48</v>
      </c>
      <c r="P5462" t="s">
        <v>397</v>
      </c>
      <c r="Q5462">
        <v>0</v>
      </c>
      <c r="R5462">
        <v>76</v>
      </c>
      <c r="S5462">
        <v>21</v>
      </c>
      <c r="T5462">
        <v>3</v>
      </c>
      <c r="U5462" t="b">
        <v>1</v>
      </c>
    </row>
    <row r="5463" spans="1:21" x14ac:dyDescent="0.25">
      <c r="A5463" t="s">
        <v>6706</v>
      </c>
      <c r="B5463" t="s">
        <v>6704</v>
      </c>
      <c r="C5463">
        <v>16</v>
      </c>
      <c r="D5463">
        <v>8</v>
      </c>
      <c r="E5463">
        <v>12</v>
      </c>
      <c r="F5463" s="1">
        <v>41137</v>
      </c>
      <c r="G5463" t="s">
        <v>4661</v>
      </c>
      <c r="H5463" t="s">
        <v>67</v>
      </c>
      <c r="I5463" t="s">
        <v>68</v>
      </c>
      <c r="J5463" t="s">
        <v>1254</v>
      </c>
      <c r="K5463" t="s">
        <v>25</v>
      </c>
      <c r="L5463" t="s">
        <v>70</v>
      </c>
      <c r="M5463" t="s">
        <v>38</v>
      </c>
      <c r="N5463" t="s">
        <v>28</v>
      </c>
      <c r="O5463" t="s">
        <v>39</v>
      </c>
      <c r="P5463" t="s">
        <v>1450</v>
      </c>
      <c r="Q5463">
        <v>0</v>
      </c>
      <c r="R5463">
        <v>64</v>
      </c>
      <c r="S5463">
        <v>27</v>
      </c>
      <c r="T5463">
        <v>5</v>
      </c>
      <c r="U5463" t="b">
        <v>1</v>
      </c>
    </row>
    <row r="5464" spans="1:21" x14ac:dyDescent="0.25">
      <c r="A5464" t="s">
        <v>6706</v>
      </c>
      <c r="B5464" t="s">
        <v>6704</v>
      </c>
      <c r="C5464">
        <v>16</v>
      </c>
      <c r="D5464">
        <v>8</v>
      </c>
      <c r="E5464">
        <v>12</v>
      </c>
      <c r="F5464" s="1">
        <v>41137</v>
      </c>
      <c r="G5464" t="s">
        <v>4661</v>
      </c>
      <c r="H5464" t="s">
        <v>67</v>
      </c>
      <c r="I5464" t="s">
        <v>68</v>
      </c>
      <c r="J5464" t="s">
        <v>1254</v>
      </c>
      <c r="K5464" t="s">
        <v>25</v>
      </c>
      <c r="L5464" t="s">
        <v>70</v>
      </c>
      <c r="M5464" t="s">
        <v>38</v>
      </c>
      <c r="N5464" t="s">
        <v>28</v>
      </c>
      <c r="O5464" t="s">
        <v>39</v>
      </c>
      <c r="P5464" t="s">
        <v>1849</v>
      </c>
      <c r="Q5464">
        <v>0</v>
      </c>
      <c r="R5464">
        <v>88</v>
      </c>
      <c r="S5464">
        <v>19</v>
      </c>
      <c r="T5464">
        <v>3</v>
      </c>
      <c r="U5464" t="b">
        <v>1</v>
      </c>
    </row>
    <row r="5465" spans="1:21" x14ac:dyDescent="0.25">
      <c r="A5465" t="s">
        <v>6707</v>
      </c>
      <c r="B5465" t="s">
        <v>6704</v>
      </c>
      <c r="C5465">
        <v>16</v>
      </c>
      <c r="D5465">
        <v>8</v>
      </c>
      <c r="E5465">
        <v>12</v>
      </c>
      <c r="F5465" s="1">
        <v>41137</v>
      </c>
      <c r="G5465" t="s">
        <v>2871</v>
      </c>
      <c r="H5465" t="s">
        <v>33</v>
      </c>
      <c r="I5465" t="s">
        <v>80</v>
      </c>
      <c r="J5465" t="s">
        <v>80</v>
      </c>
      <c r="K5465" t="s">
        <v>36</v>
      </c>
      <c r="L5465" t="s">
        <v>26</v>
      </c>
      <c r="M5465" t="s">
        <v>38</v>
      </c>
      <c r="N5465" t="s">
        <v>28</v>
      </c>
      <c r="O5465" t="s">
        <v>48</v>
      </c>
      <c r="P5465" t="s">
        <v>3792</v>
      </c>
      <c r="Q5465">
        <v>0</v>
      </c>
      <c r="R5465">
        <v>41</v>
      </c>
      <c r="S5465">
        <v>-3</v>
      </c>
      <c r="T5465">
        <v>1</v>
      </c>
      <c r="U5465" t="b">
        <v>0</v>
      </c>
    </row>
    <row r="5466" spans="1:21" x14ac:dyDescent="0.25">
      <c r="A5466" t="s">
        <v>6707</v>
      </c>
      <c r="B5466" t="s">
        <v>6704</v>
      </c>
      <c r="C5466">
        <v>16</v>
      </c>
      <c r="D5466">
        <v>8</v>
      </c>
      <c r="E5466">
        <v>12</v>
      </c>
      <c r="F5466" s="1">
        <v>41137</v>
      </c>
      <c r="G5466" t="s">
        <v>2871</v>
      </c>
      <c r="H5466" t="s">
        <v>33</v>
      </c>
      <c r="I5466" t="s">
        <v>80</v>
      </c>
      <c r="J5466" t="s">
        <v>80</v>
      </c>
      <c r="K5466" t="s">
        <v>36</v>
      </c>
      <c r="L5466" t="s">
        <v>26</v>
      </c>
      <c r="M5466" t="s">
        <v>38</v>
      </c>
      <c r="N5466" t="s">
        <v>28</v>
      </c>
      <c r="O5466" t="s">
        <v>183</v>
      </c>
      <c r="P5466" t="s">
        <v>2891</v>
      </c>
      <c r="Q5466">
        <v>0</v>
      </c>
      <c r="R5466">
        <v>92</v>
      </c>
      <c r="S5466">
        <v>-1</v>
      </c>
      <c r="T5466">
        <v>4</v>
      </c>
      <c r="U5466" t="b">
        <v>1</v>
      </c>
    </row>
    <row r="5467" spans="1:21" x14ac:dyDescent="0.25">
      <c r="A5467" t="s">
        <v>6708</v>
      </c>
      <c r="B5467" t="s">
        <v>6709</v>
      </c>
      <c r="C5467">
        <v>16</v>
      </c>
      <c r="D5467">
        <v>8</v>
      </c>
      <c r="E5467">
        <v>13</v>
      </c>
      <c r="F5467" s="1">
        <v>41502</v>
      </c>
      <c r="G5467" t="s">
        <v>1667</v>
      </c>
      <c r="H5467" t="s">
        <v>33</v>
      </c>
      <c r="I5467" t="s">
        <v>372</v>
      </c>
      <c r="J5467" t="s">
        <v>373</v>
      </c>
      <c r="K5467" t="s">
        <v>36</v>
      </c>
      <c r="L5467" t="s">
        <v>37</v>
      </c>
      <c r="M5467" t="s">
        <v>98</v>
      </c>
      <c r="N5467" t="s">
        <v>71</v>
      </c>
      <c r="O5467" t="s">
        <v>295</v>
      </c>
      <c r="P5467" t="s">
        <v>1877</v>
      </c>
      <c r="Q5467">
        <v>0</v>
      </c>
      <c r="R5467">
        <v>433</v>
      </c>
      <c r="S5467">
        <v>48</v>
      </c>
      <c r="T5467">
        <v>4</v>
      </c>
      <c r="U5467" t="b">
        <v>1</v>
      </c>
    </row>
    <row r="5468" spans="1:21" x14ac:dyDescent="0.25">
      <c r="A5468" t="s">
        <v>6708</v>
      </c>
      <c r="B5468" t="s">
        <v>6709</v>
      </c>
      <c r="C5468">
        <v>16</v>
      </c>
      <c r="D5468">
        <v>8</v>
      </c>
      <c r="E5468">
        <v>13</v>
      </c>
      <c r="F5468" s="1">
        <v>41502</v>
      </c>
      <c r="G5468" t="s">
        <v>1667</v>
      </c>
      <c r="H5468" t="s">
        <v>33</v>
      </c>
      <c r="I5468" t="s">
        <v>372</v>
      </c>
      <c r="J5468" t="s">
        <v>373</v>
      </c>
      <c r="K5468" t="s">
        <v>36</v>
      </c>
      <c r="L5468" t="s">
        <v>37</v>
      </c>
      <c r="M5468" t="s">
        <v>98</v>
      </c>
      <c r="N5468" t="s">
        <v>28</v>
      </c>
      <c r="O5468" t="s">
        <v>90</v>
      </c>
      <c r="P5468" t="s">
        <v>2464</v>
      </c>
      <c r="Q5468">
        <v>0</v>
      </c>
      <c r="R5468">
        <v>293</v>
      </c>
      <c r="S5468">
        <v>42</v>
      </c>
      <c r="T5468">
        <v>6</v>
      </c>
      <c r="U5468" t="b">
        <v>0</v>
      </c>
    </row>
    <row r="5469" spans="1:21" x14ac:dyDescent="0.25">
      <c r="A5469" t="s">
        <v>6708</v>
      </c>
      <c r="B5469" t="s">
        <v>6709</v>
      </c>
      <c r="C5469">
        <v>16</v>
      </c>
      <c r="D5469">
        <v>8</v>
      </c>
      <c r="E5469">
        <v>13</v>
      </c>
      <c r="F5469" s="1">
        <v>41502</v>
      </c>
      <c r="G5469" t="s">
        <v>1667</v>
      </c>
      <c r="H5469" t="s">
        <v>33</v>
      </c>
      <c r="I5469" t="s">
        <v>372</v>
      </c>
      <c r="J5469" t="s">
        <v>373</v>
      </c>
      <c r="K5469" t="s">
        <v>36</v>
      </c>
      <c r="L5469" t="s">
        <v>37</v>
      </c>
      <c r="M5469" t="s">
        <v>98</v>
      </c>
      <c r="N5469" t="s">
        <v>28</v>
      </c>
      <c r="O5469" t="s">
        <v>39</v>
      </c>
      <c r="P5469" t="s">
        <v>1151</v>
      </c>
      <c r="Q5469">
        <v>0</v>
      </c>
      <c r="R5469">
        <v>45</v>
      </c>
      <c r="S5469">
        <v>17</v>
      </c>
      <c r="T5469">
        <v>7</v>
      </c>
      <c r="U5469" t="b">
        <v>1</v>
      </c>
    </row>
    <row r="5470" spans="1:21" x14ac:dyDescent="0.25">
      <c r="A5470" t="s">
        <v>6708</v>
      </c>
      <c r="B5470" t="s">
        <v>6709</v>
      </c>
      <c r="C5470">
        <v>16</v>
      </c>
      <c r="D5470">
        <v>8</v>
      </c>
      <c r="E5470">
        <v>13</v>
      </c>
      <c r="F5470" s="1">
        <v>41502</v>
      </c>
      <c r="G5470" t="s">
        <v>1667</v>
      </c>
      <c r="H5470" t="s">
        <v>33</v>
      </c>
      <c r="I5470" t="s">
        <v>372</v>
      </c>
      <c r="J5470" t="s">
        <v>373</v>
      </c>
      <c r="K5470" t="s">
        <v>36</v>
      </c>
      <c r="L5470" t="s">
        <v>37</v>
      </c>
      <c r="M5470" t="s">
        <v>98</v>
      </c>
      <c r="N5470" t="s">
        <v>28</v>
      </c>
      <c r="O5470" t="s">
        <v>151</v>
      </c>
      <c r="P5470" t="s">
        <v>6710</v>
      </c>
      <c r="Q5470">
        <v>0</v>
      </c>
      <c r="R5470">
        <v>69</v>
      </c>
      <c r="S5470">
        <v>25</v>
      </c>
      <c r="T5470">
        <v>4</v>
      </c>
      <c r="U5470" t="b">
        <v>1</v>
      </c>
    </row>
    <row r="5471" spans="1:21" x14ac:dyDescent="0.25">
      <c r="A5471" t="s">
        <v>6708</v>
      </c>
      <c r="B5471" t="s">
        <v>6709</v>
      </c>
      <c r="C5471">
        <v>16</v>
      </c>
      <c r="D5471">
        <v>8</v>
      </c>
      <c r="E5471">
        <v>13</v>
      </c>
      <c r="F5471" s="1">
        <v>41502</v>
      </c>
      <c r="G5471" t="s">
        <v>1667</v>
      </c>
      <c r="H5471" t="s">
        <v>33</v>
      </c>
      <c r="I5471" t="s">
        <v>372</v>
      </c>
      <c r="J5471" t="s">
        <v>373</v>
      </c>
      <c r="K5471" t="s">
        <v>36</v>
      </c>
      <c r="L5471" t="s">
        <v>37</v>
      </c>
      <c r="M5471" t="s">
        <v>98</v>
      </c>
      <c r="N5471" t="s">
        <v>28</v>
      </c>
      <c r="O5471" t="s">
        <v>29</v>
      </c>
      <c r="P5471" t="s">
        <v>4616</v>
      </c>
      <c r="Q5471">
        <v>0</v>
      </c>
      <c r="R5471">
        <v>263</v>
      </c>
      <c r="S5471">
        <v>71</v>
      </c>
      <c r="T5471">
        <v>5</v>
      </c>
      <c r="U5471" t="b">
        <v>0</v>
      </c>
    </row>
    <row r="5472" spans="1:21" x14ac:dyDescent="0.25">
      <c r="A5472" t="s">
        <v>6711</v>
      </c>
      <c r="B5472" t="s">
        <v>6709</v>
      </c>
      <c r="C5472">
        <v>16</v>
      </c>
      <c r="D5472">
        <v>8</v>
      </c>
      <c r="E5472">
        <v>13</v>
      </c>
      <c r="F5472" s="1">
        <v>41502</v>
      </c>
      <c r="G5472" t="s">
        <v>3298</v>
      </c>
      <c r="H5472" t="s">
        <v>67</v>
      </c>
      <c r="I5472" t="s">
        <v>68</v>
      </c>
      <c r="J5472" t="s">
        <v>1684</v>
      </c>
      <c r="K5472" t="s">
        <v>25</v>
      </c>
      <c r="L5472" t="s">
        <v>70</v>
      </c>
      <c r="M5472" t="s">
        <v>38</v>
      </c>
      <c r="N5472" t="s">
        <v>71</v>
      </c>
      <c r="O5472" t="s">
        <v>295</v>
      </c>
      <c r="P5472" t="s">
        <v>4491</v>
      </c>
      <c r="Q5472">
        <v>0</v>
      </c>
      <c r="R5472">
        <v>233</v>
      </c>
      <c r="S5472">
        <v>-33</v>
      </c>
      <c r="T5472">
        <v>3</v>
      </c>
      <c r="U5472" t="b">
        <v>0</v>
      </c>
    </row>
    <row r="5473" spans="1:21" x14ac:dyDescent="0.25">
      <c r="A5473" t="s">
        <v>6712</v>
      </c>
      <c r="B5473" t="s">
        <v>6709</v>
      </c>
      <c r="C5473">
        <v>16</v>
      </c>
      <c r="D5473">
        <v>8</v>
      </c>
      <c r="E5473">
        <v>13</v>
      </c>
      <c r="F5473" s="1">
        <v>41502</v>
      </c>
      <c r="G5473" t="s">
        <v>588</v>
      </c>
      <c r="H5473" t="s">
        <v>120</v>
      </c>
      <c r="I5473" t="s">
        <v>221</v>
      </c>
      <c r="J5473" t="s">
        <v>222</v>
      </c>
      <c r="K5473" t="s">
        <v>47</v>
      </c>
      <c r="L5473" t="s">
        <v>70</v>
      </c>
      <c r="M5473" t="s">
        <v>27</v>
      </c>
      <c r="N5473" t="s">
        <v>71</v>
      </c>
      <c r="O5473" t="s">
        <v>74</v>
      </c>
      <c r="P5473" t="s">
        <v>1190</v>
      </c>
      <c r="Q5473">
        <v>0</v>
      </c>
      <c r="R5473">
        <v>1107</v>
      </c>
      <c r="S5473">
        <v>-263</v>
      </c>
      <c r="T5473">
        <v>3</v>
      </c>
      <c r="U5473" t="b">
        <v>0</v>
      </c>
    </row>
    <row r="5474" spans="1:21" x14ac:dyDescent="0.25">
      <c r="A5474" t="s">
        <v>6713</v>
      </c>
      <c r="B5474" t="s">
        <v>6709</v>
      </c>
      <c r="C5474">
        <v>16</v>
      </c>
      <c r="D5474">
        <v>8</v>
      </c>
      <c r="E5474">
        <v>13</v>
      </c>
      <c r="F5474" s="1">
        <v>41502</v>
      </c>
      <c r="G5474" t="s">
        <v>371</v>
      </c>
      <c r="H5474" t="s">
        <v>120</v>
      </c>
      <c r="I5474" t="s">
        <v>901</v>
      </c>
      <c r="J5474" t="s">
        <v>3550</v>
      </c>
      <c r="K5474" t="s">
        <v>47</v>
      </c>
      <c r="L5474" t="s">
        <v>26</v>
      </c>
      <c r="M5474" t="s">
        <v>38</v>
      </c>
      <c r="N5474" t="s">
        <v>71</v>
      </c>
      <c r="O5474" t="s">
        <v>72</v>
      </c>
      <c r="P5474" t="s">
        <v>2804</v>
      </c>
      <c r="Q5474">
        <v>0</v>
      </c>
      <c r="R5474">
        <v>1041</v>
      </c>
      <c r="S5474">
        <v>208</v>
      </c>
      <c r="T5474">
        <v>7</v>
      </c>
      <c r="U5474" t="b">
        <v>0</v>
      </c>
    </row>
    <row r="5475" spans="1:21" x14ac:dyDescent="0.25">
      <c r="A5475" t="s">
        <v>6713</v>
      </c>
      <c r="B5475" t="s">
        <v>6709</v>
      </c>
      <c r="C5475">
        <v>16</v>
      </c>
      <c r="D5475">
        <v>8</v>
      </c>
      <c r="E5475">
        <v>13</v>
      </c>
      <c r="F5475" s="1">
        <v>41502</v>
      </c>
      <c r="G5475" t="s">
        <v>371</v>
      </c>
      <c r="H5475" t="s">
        <v>120</v>
      </c>
      <c r="I5475" t="s">
        <v>901</v>
      </c>
      <c r="J5475" t="s">
        <v>3550</v>
      </c>
      <c r="K5475" t="s">
        <v>47</v>
      </c>
      <c r="L5475" t="s">
        <v>26</v>
      </c>
      <c r="M5475" t="s">
        <v>38</v>
      </c>
      <c r="N5475" t="s">
        <v>71</v>
      </c>
      <c r="O5475" t="s">
        <v>74</v>
      </c>
      <c r="P5475" t="s">
        <v>2957</v>
      </c>
      <c r="Q5475">
        <v>0</v>
      </c>
      <c r="R5475">
        <v>92</v>
      </c>
      <c r="S5475">
        <v>-17</v>
      </c>
      <c r="T5475">
        <v>2</v>
      </c>
      <c r="U5475" t="b">
        <v>0</v>
      </c>
    </row>
    <row r="5476" spans="1:21" x14ac:dyDescent="0.25">
      <c r="A5476" t="s">
        <v>6714</v>
      </c>
      <c r="B5476" t="s">
        <v>6709</v>
      </c>
      <c r="C5476">
        <v>16</v>
      </c>
      <c r="D5476">
        <v>8</v>
      </c>
      <c r="E5476">
        <v>13</v>
      </c>
      <c r="F5476" s="1">
        <v>41502</v>
      </c>
      <c r="G5476" t="s">
        <v>114</v>
      </c>
      <c r="H5476" t="s">
        <v>33</v>
      </c>
      <c r="I5476" t="s">
        <v>34</v>
      </c>
      <c r="J5476" t="s">
        <v>2354</v>
      </c>
      <c r="K5476" t="s">
        <v>36</v>
      </c>
      <c r="L5476" t="s">
        <v>70</v>
      </c>
      <c r="M5476" t="s">
        <v>38</v>
      </c>
      <c r="N5476" t="s">
        <v>28</v>
      </c>
      <c r="O5476" t="s">
        <v>39</v>
      </c>
      <c r="P5476" t="s">
        <v>557</v>
      </c>
      <c r="Q5476">
        <v>0</v>
      </c>
      <c r="R5476">
        <v>26</v>
      </c>
      <c r="S5476">
        <v>10</v>
      </c>
      <c r="T5476">
        <v>2</v>
      </c>
      <c r="U5476" t="b">
        <v>0</v>
      </c>
    </row>
    <row r="5477" spans="1:21" x14ac:dyDescent="0.25">
      <c r="A5477" t="s">
        <v>6714</v>
      </c>
      <c r="B5477" t="s">
        <v>6709</v>
      </c>
      <c r="C5477">
        <v>16</v>
      </c>
      <c r="D5477">
        <v>8</v>
      </c>
      <c r="E5477">
        <v>13</v>
      </c>
      <c r="F5477" s="1">
        <v>41502</v>
      </c>
      <c r="G5477" t="s">
        <v>114</v>
      </c>
      <c r="H5477" t="s">
        <v>33</v>
      </c>
      <c r="I5477" t="s">
        <v>34</v>
      </c>
      <c r="J5477" t="s">
        <v>2354</v>
      </c>
      <c r="K5477" t="s">
        <v>36</v>
      </c>
      <c r="L5477" t="s">
        <v>70</v>
      </c>
      <c r="M5477" t="s">
        <v>38</v>
      </c>
      <c r="N5477" t="s">
        <v>28</v>
      </c>
      <c r="O5477" t="s">
        <v>227</v>
      </c>
      <c r="P5477" t="s">
        <v>4223</v>
      </c>
      <c r="Q5477">
        <v>0</v>
      </c>
      <c r="R5477">
        <v>86</v>
      </c>
      <c r="S5477">
        <v>37</v>
      </c>
      <c r="T5477">
        <v>8</v>
      </c>
      <c r="U5477" t="b">
        <v>0</v>
      </c>
    </row>
    <row r="5478" spans="1:21" x14ac:dyDescent="0.25">
      <c r="A5478" t="s">
        <v>6714</v>
      </c>
      <c r="B5478" t="s">
        <v>6709</v>
      </c>
      <c r="C5478">
        <v>16</v>
      </c>
      <c r="D5478">
        <v>8</v>
      </c>
      <c r="E5478">
        <v>13</v>
      </c>
      <c r="F5478" s="1">
        <v>41502</v>
      </c>
      <c r="G5478" t="s">
        <v>114</v>
      </c>
      <c r="H5478" t="s">
        <v>33</v>
      </c>
      <c r="I5478" t="s">
        <v>34</v>
      </c>
      <c r="J5478" t="s">
        <v>2354</v>
      </c>
      <c r="K5478" t="s">
        <v>36</v>
      </c>
      <c r="L5478" t="s">
        <v>70</v>
      </c>
      <c r="M5478" t="s">
        <v>38</v>
      </c>
      <c r="N5478" t="s">
        <v>28</v>
      </c>
      <c r="O5478" t="s">
        <v>54</v>
      </c>
      <c r="P5478" t="s">
        <v>1663</v>
      </c>
      <c r="Q5478">
        <v>0</v>
      </c>
      <c r="R5478">
        <v>110</v>
      </c>
      <c r="S5478">
        <v>26</v>
      </c>
      <c r="T5478">
        <v>2</v>
      </c>
      <c r="U5478" t="b">
        <v>0</v>
      </c>
    </row>
    <row r="5479" spans="1:21" x14ac:dyDescent="0.25">
      <c r="A5479" t="s">
        <v>6715</v>
      </c>
      <c r="B5479" t="s">
        <v>6709</v>
      </c>
      <c r="C5479">
        <v>16</v>
      </c>
      <c r="D5479">
        <v>8</v>
      </c>
      <c r="E5479">
        <v>13</v>
      </c>
      <c r="F5479" s="1">
        <v>41502</v>
      </c>
      <c r="G5479" t="s">
        <v>1581</v>
      </c>
      <c r="H5479" t="s">
        <v>61</v>
      </c>
      <c r="I5479" t="s">
        <v>173</v>
      </c>
      <c r="J5479" t="s">
        <v>6716</v>
      </c>
      <c r="K5479" t="s">
        <v>36</v>
      </c>
      <c r="L5479" t="s">
        <v>26</v>
      </c>
      <c r="M5479" t="s">
        <v>38</v>
      </c>
      <c r="N5479" t="s">
        <v>28</v>
      </c>
      <c r="O5479" t="s">
        <v>39</v>
      </c>
      <c r="P5479" t="s">
        <v>913</v>
      </c>
      <c r="Q5479">
        <v>0</v>
      </c>
      <c r="R5479">
        <v>14</v>
      </c>
      <c r="S5479">
        <v>7</v>
      </c>
      <c r="T5479">
        <v>3</v>
      </c>
      <c r="U5479" t="b">
        <v>0</v>
      </c>
    </row>
    <row r="5480" spans="1:21" x14ac:dyDescent="0.25">
      <c r="A5480" t="s">
        <v>6717</v>
      </c>
      <c r="B5480" t="s">
        <v>6709</v>
      </c>
      <c r="C5480">
        <v>16</v>
      </c>
      <c r="D5480">
        <v>8</v>
      </c>
      <c r="E5480">
        <v>13</v>
      </c>
      <c r="F5480" s="1">
        <v>41502</v>
      </c>
      <c r="G5480" t="s">
        <v>2201</v>
      </c>
      <c r="H5480" t="s">
        <v>1976</v>
      </c>
      <c r="I5480" t="s">
        <v>1977</v>
      </c>
      <c r="J5480" t="s">
        <v>2155</v>
      </c>
      <c r="K5480" t="s">
        <v>25</v>
      </c>
      <c r="L5480" t="s">
        <v>37</v>
      </c>
      <c r="M5480" t="s">
        <v>27</v>
      </c>
      <c r="N5480" t="s">
        <v>28</v>
      </c>
      <c r="O5480" t="s">
        <v>90</v>
      </c>
      <c r="P5480" t="s">
        <v>6718</v>
      </c>
      <c r="Q5480">
        <v>1</v>
      </c>
      <c r="R5480">
        <v>92</v>
      </c>
      <c r="S5480">
        <v>-28</v>
      </c>
      <c r="T5480">
        <v>3</v>
      </c>
      <c r="U5480" t="b">
        <v>0</v>
      </c>
    </row>
    <row r="5481" spans="1:21" x14ac:dyDescent="0.25">
      <c r="A5481" t="s">
        <v>6717</v>
      </c>
      <c r="B5481" t="s">
        <v>6709</v>
      </c>
      <c r="C5481">
        <v>16</v>
      </c>
      <c r="D5481">
        <v>8</v>
      </c>
      <c r="E5481">
        <v>13</v>
      </c>
      <c r="F5481" s="1">
        <v>41502</v>
      </c>
      <c r="G5481" t="s">
        <v>2201</v>
      </c>
      <c r="H5481" t="s">
        <v>1976</v>
      </c>
      <c r="I5481" t="s">
        <v>1977</v>
      </c>
      <c r="J5481" t="s">
        <v>2155</v>
      </c>
      <c r="K5481" t="s">
        <v>25</v>
      </c>
      <c r="L5481" t="s">
        <v>37</v>
      </c>
      <c r="M5481" t="s">
        <v>27</v>
      </c>
      <c r="N5481" t="s">
        <v>28</v>
      </c>
      <c r="O5481" t="s">
        <v>48</v>
      </c>
      <c r="P5481" t="s">
        <v>2841</v>
      </c>
      <c r="Q5481">
        <v>1</v>
      </c>
      <c r="R5481">
        <v>20</v>
      </c>
      <c r="S5481">
        <v>-3</v>
      </c>
      <c r="T5481">
        <v>2</v>
      </c>
      <c r="U5481" t="b">
        <v>0</v>
      </c>
    </row>
    <row r="5482" spans="1:21" x14ac:dyDescent="0.25">
      <c r="A5482" t="s">
        <v>6717</v>
      </c>
      <c r="B5482" t="s">
        <v>6709</v>
      </c>
      <c r="C5482">
        <v>16</v>
      </c>
      <c r="D5482">
        <v>8</v>
      </c>
      <c r="E5482">
        <v>13</v>
      </c>
      <c r="F5482" s="1">
        <v>41502</v>
      </c>
      <c r="G5482" t="s">
        <v>2201</v>
      </c>
      <c r="H5482" t="s">
        <v>1976</v>
      </c>
      <c r="I5482" t="s">
        <v>1977</v>
      </c>
      <c r="J5482" t="s">
        <v>2155</v>
      </c>
      <c r="K5482" t="s">
        <v>25</v>
      </c>
      <c r="L5482" t="s">
        <v>37</v>
      </c>
      <c r="M5482" t="s">
        <v>27</v>
      </c>
      <c r="N5482" t="s">
        <v>28</v>
      </c>
      <c r="O5482" t="s">
        <v>48</v>
      </c>
      <c r="P5482" t="s">
        <v>247</v>
      </c>
      <c r="Q5482">
        <v>1</v>
      </c>
      <c r="R5482">
        <v>44</v>
      </c>
      <c r="S5482">
        <v>-28</v>
      </c>
      <c r="T5482">
        <v>4</v>
      </c>
      <c r="U5482" t="b">
        <v>1</v>
      </c>
    </row>
    <row r="5483" spans="1:21" x14ac:dyDescent="0.25">
      <c r="A5483" t="s">
        <v>6717</v>
      </c>
      <c r="B5483" t="s">
        <v>6709</v>
      </c>
      <c r="C5483">
        <v>16</v>
      </c>
      <c r="D5483">
        <v>8</v>
      </c>
      <c r="E5483">
        <v>13</v>
      </c>
      <c r="F5483" s="1">
        <v>41502</v>
      </c>
      <c r="G5483" t="s">
        <v>2201</v>
      </c>
      <c r="H5483" t="s">
        <v>1976</v>
      </c>
      <c r="I5483" t="s">
        <v>1977</v>
      </c>
      <c r="J5483" t="s">
        <v>2155</v>
      </c>
      <c r="K5483" t="s">
        <v>25</v>
      </c>
      <c r="L5483" t="s">
        <v>37</v>
      </c>
      <c r="M5483" t="s">
        <v>27</v>
      </c>
      <c r="N5483" t="s">
        <v>28</v>
      </c>
      <c r="O5483" t="s">
        <v>39</v>
      </c>
      <c r="P5483" t="s">
        <v>123</v>
      </c>
      <c r="Q5483">
        <v>1</v>
      </c>
      <c r="R5483">
        <v>51</v>
      </c>
      <c r="S5483">
        <v>-15</v>
      </c>
      <c r="T5483">
        <v>2</v>
      </c>
      <c r="U5483" t="b">
        <v>0</v>
      </c>
    </row>
    <row r="5484" spans="1:21" x14ac:dyDescent="0.25">
      <c r="A5484" t="s">
        <v>6717</v>
      </c>
      <c r="B5484" t="s">
        <v>6709</v>
      </c>
      <c r="C5484">
        <v>16</v>
      </c>
      <c r="D5484">
        <v>8</v>
      </c>
      <c r="E5484">
        <v>13</v>
      </c>
      <c r="F5484" s="1">
        <v>41502</v>
      </c>
      <c r="G5484" t="s">
        <v>2201</v>
      </c>
      <c r="H5484" t="s">
        <v>1976</v>
      </c>
      <c r="I5484" t="s">
        <v>1977</v>
      </c>
      <c r="J5484" t="s">
        <v>2155</v>
      </c>
      <c r="K5484" t="s">
        <v>25</v>
      </c>
      <c r="L5484" t="s">
        <v>37</v>
      </c>
      <c r="M5484" t="s">
        <v>27</v>
      </c>
      <c r="N5484" t="s">
        <v>28</v>
      </c>
      <c r="O5484" t="s">
        <v>29</v>
      </c>
      <c r="P5484" t="s">
        <v>878</v>
      </c>
      <c r="Q5484">
        <v>1</v>
      </c>
      <c r="R5484">
        <v>50</v>
      </c>
      <c r="S5484">
        <v>-38</v>
      </c>
      <c r="T5484">
        <v>2</v>
      </c>
      <c r="U5484" t="b">
        <v>1</v>
      </c>
    </row>
    <row r="5485" spans="1:21" x14ac:dyDescent="0.25">
      <c r="A5485" t="s">
        <v>6711</v>
      </c>
      <c r="B5485" t="s">
        <v>6709</v>
      </c>
      <c r="C5485">
        <v>16</v>
      </c>
      <c r="D5485">
        <v>8</v>
      </c>
      <c r="E5485">
        <v>13</v>
      </c>
      <c r="F5485" s="1">
        <v>41502</v>
      </c>
      <c r="G5485" t="s">
        <v>3298</v>
      </c>
      <c r="H5485" t="s">
        <v>67</v>
      </c>
      <c r="I5485" t="s">
        <v>68</v>
      </c>
      <c r="J5485" t="s">
        <v>1684</v>
      </c>
      <c r="K5485" t="s">
        <v>25</v>
      </c>
      <c r="L5485" t="s">
        <v>70</v>
      </c>
      <c r="M5485" t="s">
        <v>38</v>
      </c>
      <c r="N5485" t="s">
        <v>56</v>
      </c>
      <c r="O5485" t="s">
        <v>81</v>
      </c>
      <c r="P5485" t="s">
        <v>4687</v>
      </c>
      <c r="Q5485">
        <v>0</v>
      </c>
      <c r="R5485">
        <v>256</v>
      </c>
      <c r="S5485">
        <v>120</v>
      </c>
      <c r="T5485">
        <v>8</v>
      </c>
      <c r="U5485" t="b">
        <v>0</v>
      </c>
    </row>
    <row r="5486" spans="1:21" x14ac:dyDescent="0.25">
      <c r="A5486" t="s">
        <v>6719</v>
      </c>
      <c r="B5486" t="s">
        <v>6709</v>
      </c>
      <c r="C5486">
        <v>16</v>
      </c>
      <c r="D5486">
        <v>8</v>
      </c>
      <c r="E5486">
        <v>13</v>
      </c>
      <c r="F5486" s="1">
        <v>41502</v>
      </c>
      <c r="G5486" t="s">
        <v>3269</v>
      </c>
      <c r="H5486" t="s">
        <v>61</v>
      </c>
      <c r="I5486" t="s">
        <v>108</v>
      </c>
      <c r="J5486" t="s">
        <v>789</v>
      </c>
      <c r="K5486" t="s">
        <v>36</v>
      </c>
      <c r="L5486" t="s">
        <v>37</v>
      </c>
      <c r="M5486" t="s">
        <v>38</v>
      </c>
      <c r="N5486" t="s">
        <v>71</v>
      </c>
      <c r="O5486" t="s">
        <v>665</v>
      </c>
      <c r="P5486" t="s">
        <v>3380</v>
      </c>
      <c r="Q5486">
        <v>0</v>
      </c>
      <c r="R5486">
        <v>1184</v>
      </c>
      <c r="S5486">
        <v>-182</v>
      </c>
      <c r="T5486">
        <v>6</v>
      </c>
      <c r="U5486" t="b">
        <v>1</v>
      </c>
    </row>
    <row r="5487" spans="1:21" x14ac:dyDescent="0.25">
      <c r="A5487" t="s">
        <v>6719</v>
      </c>
      <c r="B5487" t="s">
        <v>6709</v>
      </c>
      <c r="C5487">
        <v>16</v>
      </c>
      <c r="D5487">
        <v>8</v>
      </c>
      <c r="E5487">
        <v>13</v>
      </c>
      <c r="F5487" s="1">
        <v>41502</v>
      </c>
      <c r="G5487" t="s">
        <v>3269</v>
      </c>
      <c r="H5487" t="s">
        <v>61</v>
      </c>
      <c r="I5487" t="s">
        <v>108</v>
      </c>
      <c r="J5487" t="s">
        <v>789</v>
      </c>
      <c r="K5487" t="s">
        <v>36</v>
      </c>
      <c r="L5487" t="s">
        <v>37</v>
      </c>
      <c r="M5487" t="s">
        <v>38</v>
      </c>
      <c r="N5487" t="s">
        <v>28</v>
      </c>
      <c r="O5487" t="s">
        <v>39</v>
      </c>
      <c r="P5487" t="s">
        <v>204</v>
      </c>
      <c r="Q5487">
        <v>0</v>
      </c>
      <c r="R5487">
        <v>27</v>
      </c>
      <c r="S5487">
        <v>8</v>
      </c>
      <c r="T5487">
        <v>1</v>
      </c>
      <c r="U5487" t="b">
        <v>1</v>
      </c>
    </row>
    <row r="5488" spans="1:21" x14ac:dyDescent="0.25">
      <c r="A5488" t="s">
        <v>6720</v>
      </c>
      <c r="B5488" t="s">
        <v>6709</v>
      </c>
      <c r="C5488">
        <v>16</v>
      </c>
      <c r="D5488">
        <v>8</v>
      </c>
      <c r="E5488">
        <v>13</v>
      </c>
      <c r="F5488" s="1">
        <v>41502</v>
      </c>
      <c r="G5488" t="s">
        <v>2874</v>
      </c>
      <c r="H5488" t="s">
        <v>33</v>
      </c>
      <c r="I5488" t="s">
        <v>389</v>
      </c>
      <c r="J5488" t="s">
        <v>389</v>
      </c>
      <c r="K5488" t="s">
        <v>36</v>
      </c>
      <c r="L5488" t="s">
        <v>70</v>
      </c>
      <c r="M5488" t="s">
        <v>38</v>
      </c>
      <c r="N5488" t="s">
        <v>28</v>
      </c>
      <c r="O5488" t="s">
        <v>54</v>
      </c>
      <c r="P5488" t="s">
        <v>4192</v>
      </c>
      <c r="Q5488">
        <v>0</v>
      </c>
      <c r="R5488">
        <v>43</v>
      </c>
      <c r="S5488">
        <v>-5</v>
      </c>
      <c r="T5488">
        <v>2</v>
      </c>
      <c r="U5488" t="b">
        <v>1</v>
      </c>
    </row>
    <row r="5489" spans="1:21" x14ac:dyDescent="0.25">
      <c r="A5489" t="s">
        <v>6721</v>
      </c>
      <c r="B5489" t="s">
        <v>6709</v>
      </c>
      <c r="C5489">
        <v>16</v>
      </c>
      <c r="D5489">
        <v>8</v>
      </c>
      <c r="E5489">
        <v>13</v>
      </c>
      <c r="F5489" s="1">
        <v>41502</v>
      </c>
      <c r="G5489" t="s">
        <v>312</v>
      </c>
      <c r="H5489" t="s">
        <v>67</v>
      </c>
      <c r="I5489" t="s">
        <v>68</v>
      </c>
      <c r="J5489" t="s">
        <v>1061</v>
      </c>
      <c r="K5489" t="s">
        <v>25</v>
      </c>
      <c r="L5489" t="s">
        <v>70</v>
      </c>
      <c r="M5489" t="s">
        <v>38</v>
      </c>
      <c r="N5489" t="s">
        <v>71</v>
      </c>
      <c r="O5489" t="s">
        <v>72</v>
      </c>
      <c r="P5489" t="s">
        <v>619</v>
      </c>
      <c r="Q5489">
        <v>0</v>
      </c>
      <c r="R5489">
        <v>797</v>
      </c>
      <c r="S5489">
        <v>96</v>
      </c>
      <c r="T5489">
        <v>4</v>
      </c>
      <c r="U5489" t="b">
        <v>1</v>
      </c>
    </row>
    <row r="5490" spans="1:21" x14ac:dyDescent="0.25">
      <c r="A5490" t="s">
        <v>6721</v>
      </c>
      <c r="B5490" t="s">
        <v>6709</v>
      </c>
      <c r="C5490">
        <v>16</v>
      </c>
      <c r="D5490">
        <v>8</v>
      </c>
      <c r="E5490">
        <v>13</v>
      </c>
      <c r="F5490" s="1">
        <v>41502</v>
      </c>
      <c r="G5490" t="s">
        <v>312</v>
      </c>
      <c r="H5490" t="s">
        <v>67</v>
      </c>
      <c r="I5490" t="s">
        <v>68</v>
      </c>
      <c r="J5490" t="s">
        <v>1061</v>
      </c>
      <c r="K5490" t="s">
        <v>25</v>
      </c>
      <c r="L5490" t="s">
        <v>70</v>
      </c>
      <c r="M5490" t="s">
        <v>38</v>
      </c>
      <c r="N5490" t="s">
        <v>71</v>
      </c>
      <c r="O5490" t="s">
        <v>72</v>
      </c>
      <c r="P5490" t="s">
        <v>2804</v>
      </c>
      <c r="Q5490">
        <v>0</v>
      </c>
      <c r="R5490">
        <v>892</v>
      </c>
      <c r="S5490">
        <v>178</v>
      </c>
      <c r="T5490">
        <v>6</v>
      </c>
      <c r="U5490" t="b">
        <v>0</v>
      </c>
    </row>
    <row r="5491" spans="1:21" x14ac:dyDescent="0.25">
      <c r="A5491" t="s">
        <v>6721</v>
      </c>
      <c r="B5491" t="s">
        <v>6709</v>
      </c>
      <c r="C5491">
        <v>16</v>
      </c>
      <c r="D5491">
        <v>8</v>
      </c>
      <c r="E5491">
        <v>13</v>
      </c>
      <c r="F5491" s="1">
        <v>41502</v>
      </c>
      <c r="G5491" t="s">
        <v>312</v>
      </c>
      <c r="H5491" t="s">
        <v>67</v>
      </c>
      <c r="I5491" t="s">
        <v>68</v>
      </c>
      <c r="J5491" t="s">
        <v>1061</v>
      </c>
      <c r="K5491" t="s">
        <v>25</v>
      </c>
      <c r="L5491" t="s">
        <v>70</v>
      </c>
      <c r="M5491" t="s">
        <v>38</v>
      </c>
      <c r="N5491" t="s">
        <v>28</v>
      </c>
      <c r="O5491" t="s">
        <v>48</v>
      </c>
      <c r="P5491" t="s">
        <v>582</v>
      </c>
      <c r="Q5491">
        <v>0</v>
      </c>
      <c r="R5491">
        <v>60</v>
      </c>
      <c r="S5491">
        <v>14</v>
      </c>
      <c r="T5491">
        <v>2</v>
      </c>
      <c r="U5491" t="b">
        <v>1</v>
      </c>
    </row>
    <row r="5492" spans="1:21" x14ac:dyDescent="0.25">
      <c r="A5492" t="s">
        <v>6721</v>
      </c>
      <c r="B5492" t="s">
        <v>6709</v>
      </c>
      <c r="C5492">
        <v>16</v>
      </c>
      <c r="D5492">
        <v>8</v>
      </c>
      <c r="E5492">
        <v>13</v>
      </c>
      <c r="F5492" s="1">
        <v>41502</v>
      </c>
      <c r="G5492" t="s">
        <v>312</v>
      </c>
      <c r="H5492" t="s">
        <v>67</v>
      </c>
      <c r="I5492" t="s">
        <v>68</v>
      </c>
      <c r="J5492" t="s">
        <v>1061</v>
      </c>
      <c r="K5492" t="s">
        <v>25</v>
      </c>
      <c r="L5492" t="s">
        <v>70</v>
      </c>
      <c r="M5492" t="s">
        <v>38</v>
      </c>
      <c r="N5492" t="s">
        <v>28</v>
      </c>
      <c r="O5492" t="s">
        <v>39</v>
      </c>
      <c r="P5492" t="s">
        <v>1483</v>
      </c>
      <c r="Q5492">
        <v>0</v>
      </c>
      <c r="R5492">
        <v>91</v>
      </c>
      <c r="S5492">
        <v>42</v>
      </c>
      <c r="T5492">
        <v>3</v>
      </c>
      <c r="U5492" t="b">
        <v>0</v>
      </c>
    </row>
    <row r="5493" spans="1:21" x14ac:dyDescent="0.25">
      <c r="A5493" t="s">
        <v>6722</v>
      </c>
      <c r="B5493" t="s">
        <v>6723</v>
      </c>
      <c r="C5493">
        <v>16</v>
      </c>
      <c r="D5493">
        <v>8</v>
      </c>
      <c r="E5493">
        <v>14</v>
      </c>
      <c r="F5493" s="1">
        <v>41867</v>
      </c>
      <c r="G5493" t="s">
        <v>1043</v>
      </c>
      <c r="H5493" t="s">
        <v>293</v>
      </c>
      <c r="I5493" t="s">
        <v>613</v>
      </c>
      <c r="J5493" t="s">
        <v>2039</v>
      </c>
      <c r="K5493" t="s">
        <v>36</v>
      </c>
      <c r="L5493" t="s">
        <v>70</v>
      </c>
      <c r="M5493" t="s">
        <v>98</v>
      </c>
      <c r="N5493" t="s">
        <v>28</v>
      </c>
      <c r="O5493" t="s">
        <v>54</v>
      </c>
      <c r="P5493" t="s">
        <v>2331</v>
      </c>
      <c r="Q5493">
        <v>1</v>
      </c>
      <c r="R5493">
        <v>48</v>
      </c>
      <c r="S5493">
        <v>-22</v>
      </c>
      <c r="T5493">
        <v>2</v>
      </c>
      <c r="U5493" t="b">
        <v>1</v>
      </c>
    </row>
    <row r="5494" spans="1:21" x14ac:dyDescent="0.25">
      <c r="A5494" t="s">
        <v>6724</v>
      </c>
      <c r="B5494" t="s">
        <v>6723</v>
      </c>
      <c r="C5494">
        <v>16</v>
      </c>
      <c r="D5494">
        <v>8</v>
      </c>
      <c r="E5494">
        <v>14</v>
      </c>
      <c r="F5494" s="1">
        <v>41867</v>
      </c>
      <c r="G5494" t="s">
        <v>1065</v>
      </c>
      <c r="H5494" t="s">
        <v>598</v>
      </c>
      <c r="I5494" t="s">
        <v>3383</v>
      </c>
      <c r="J5494" t="s">
        <v>3384</v>
      </c>
      <c r="K5494" t="s">
        <v>36</v>
      </c>
      <c r="L5494" t="s">
        <v>26</v>
      </c>
      <c r="M5494" t="s">
        <v>98</v>
      </c>
      <c r="N5494" t="s">
        <v>71</v>
      </c>
      <c r="O5494" t="s">
        <v>72</v>
      </c>
      <c r="P5494" t="s">
        <v>4334</v>
      </c>
      <c r="Q5494">
        <v>0</v>
      </c>
      <c r="R5494">
        <v>289</v>
      </c>
      <c r="S5494">
        <v>23</v>
      </c>
      <c r="T5494">
        <v>2</v>
      </c>
      <c r="U5494" t="b">
        <v>1</v>
      </c>
    </row>
    <row r="5495" spans="1:21" x14ac:dyDescent="0.25">
      <c r="A5495" t="s">
        <v>6724</v>
      </c>
      <c r="B5495" t="s">
        <v>6723</v>
      </c>
      <c r="C5495">
        <v>16</v>
      </c>
      <c r="D5495">
        <v>8</v>
      </c>
      <c r="E5495">
        <v>14</v>
      </c>
      <c r="F5495" s="1">
        <v>41867</v>
      </c>
      <c r="G5495" t="s">
        <v>1065</v>
      </c>
      <c r="H5495" t="s">
        <v>598</v>
      </c>
      <c r="I5495" t="s">
        <v>3383</v>
      </c>
      <c r="J5495" t="s">
        <v>3384</v>
      </c>
      <c r="K5495" t="s">
        <v>36</v>
      </c>
      <c r="L5495" t="s">
        <v>26</v>
      </c>
      <c r="M5495" t="s">
        <v>98</v>
      </c>
      <c r="N5495" t="s">
        <v>28</v>
      </c>
      <c r="O5495" t="s">
        <v>39</v>
      </c>
      <c r="P5495" t="s">
        <v>1723</v>
      </c>
      <c r="Q5495">
        <v>0</v>
      </c>
      <c r="R5495">
        <v>12</v>
      </c>
      <c r="S5495">
        <v>1</v>
      </c>
      <c r="T5495">
        <v>3</v>
      </c>
      <c r="U5495" t="b">
        <v>0</v>
      </c>
    </row>
    <row r="5496" spans="1:21" x14ac:dyDescent="0.25">
      <c r="A5496" t="s">
        <v>6724</v>
      </c>
      <c r="B5496" t="s">
        <v>6723</v>
      </c>
      <c r="C5496">
        <v>16</v>
      </c>
      <c r="D5496">
        <v>8</v>
      </c>
      <c r="E5496">
        <v>14</v>
      </c>
      <c r="F5496" s="1">
        <v>41867</v>
      </c>
      <c r="G5496" t="s">
        <v>1065</v>
      </c>
      <c r="H5496" t="s">
        <v>598</v>
      </c>
      <c r="I5496" t="s">
        <v>3383</v>
      </c>
      <c r="J5496" t="s">
        <v>3384</v>
      </c>
      <c r="K5496" t="s">
        <v>36</v>
      </c>
      <c r="L5496" t="s">
        <v>26</v>
      </c>
      <c r="M5496" t="s">
        <v>98</v>
      </c>
      <c r="N5496" t="s">
        <v>28</v>
      </c>
      <c r="O5496" t="s">
        <v>29</v>
      </c>
      <c r="P5496" t="s">
        <v>6725</v>
      </c>
      <c r="Q5496">
        <v>0</v>
      </c>
      <c r="R5496">
        <v>34</v>
      </c>
      <c r="S5496">
        <v>14</v>
      </c>
      <c r="T5496">
        <v>2</v>
      </c>
      <c r="U5496" t="b">
        <v>0</v>
      </c>
    </row>
    <row r="5497" spans="1:21" x14ac:dyDescent="0.25">
      <c r="A5497" t="s">
        <v>6724</v>
      </c>
      <c r="B5497" t="s">
        <v>6723</v>
      </c>
      <c r="C5497">
        <v>16</v>
      </c>
      <c r="D5497">
        <v>8</v>
      </c>
      <c r="E5497">
        <v>14</v>
      </c>
      <c r="F5497" s="1">
        <v>41867</v>
      </c>
      <c r="G5497" t="s">
        <v>1065</v>
      </c>
      <c r="H5497" t="s">
        <v>598</v>
      </c>
      <c r="I5497" t="s">
        <v>3383</v>
      </c>
      <c r="J5497" t="s">
        <v>3384</v>
      </c>
      <c r="K5497" t="s">
        <v>36</v>
      </c>
      <c r="L5497" t="s">
        <v>26</v>
      </c>
      <c r="M5497" t="s">
        <v>98</v>
      </c>
      <c r="N5497" t="s">
        <v>28</v>
      </c>
      <c r="O5497" t="s">
        <v>183</v>
      </c>
      <c r="P5497" t="s">
        <v>918</v>
      </c>
      <c r="Q5497">
        <v>0</v>
      </c>
      <c r="R5497">
        <v>300</v>
      </c>
      <c r="S5497">
        <v>150</v>
      </c>
      <c r="T5497">
        <v>6</v>
      </c>
      <c r="U5497" t="b">
        <v>0</v>
      </c>
    </row>
    <row r="5498" spans="1:21" x14ac:dyDescent="0.25">
      <c r="A5498" t="s">
        <v>6726</v>
      </c>
      <c r="B5498" t="s">
        <v>6723</v>
      </c>
      <c r="C5498">
        <v>16</v>
      </c>
      <c r="D5498">
        <v>8</v>
      </c>
      <c r="E5498">
        <v>14</v>
      </c>
      <c r="F5498" s="1">
        <v>41867</v>
      </c>
      <c r="G5498" t="s">
        <v>1466</v>
      </c>
      <c r="H5498" t="s">
        <v>44</v>
      </c>
      <c r="I5498" t="s">
        <v>45</v>
      </c>
      <c r="J5498" t="s">
        <v>1563</v>
      </c>
      <c r="K5498" t="s">
        <v>47</v>
      </c>
      <c r="L5498" t="s">
        <v>37</v>
      </c>
      <c r="M5498" t="s">
        <v>38</v>
      </c>
      <c r="N5498" t="s">
        <v>28</v>
      </c>
      <c r="O5498" t="s">
        <v>151</v>
      </c>
      <c r="P5498" t="s">
        <v>4403</v>
      </c>
      <c r="Q5498">
        <v>0</v>
      </c>
      <c r="R5498">
        <v>33</v>
      </c>
      <c r="S5498">
        <v>13</v>
      </c>
      <c r="T5498">
        <v>3</v>
      </c>
      <c r="U5498" t="b">
        <v>0</v>
      </c>
    </row>
    <row r="5499" spans="1:21" x14ac:dyDescent="0.25">
      <c r="A5499" t="s">
        <v>6726</v>
      </c>
      <c r="B5499" t="s">
        <v>6723</v>
      </c>
      <c r="C5499">
        <v>16</v>
      </c>
      <c r="D5499">
        <v>8</v>
      </c>
      <c r="E5499">
        <v>14</v>
      </c>
      <c r="F5499" s="1">
        <v>41867</v>
      </c>
      <c r="G5499" t="s">
        <v>1466</v>
      </c>
      <c r="H5499" t="s">
        <v>44</v>
      </c>
      <c r="I5499" t="s">
        <v>45</v>
      </c>
      <c r="J5499" t="s">
        <v>1563</v>
      </c>
      <c r="K5499" t="s">
        <v>47</v>
      </c>
      <c r="L5499" t="s">
        <v>37</v>
      </c>
      <c r="M5499" t="s">
        <v>38</v>
      </c>
      <c r="N5499" t="s">
        <v>28</v>
      </c>
      <c r="O5499" t="s">
        <v>54</v>
      </c>
      <c r="P5499" t="s">
        <v>1513</v>
      </c>
      <c r="Q5499">
        <v>0</v>
      </c>
      <c r="R5499">
        <v>499</v>
      </c>
      <c r="S5499">
        <v>33</v>
      </c>
      <c r="T5499">
        <v>4</v>
      </c>
      <c r="U5499" t="b">
        <v>1</v>
      </c>
    </row>
    <row r="5500" spans="1:21" x14ac:dyDescent="0.25">
      <c r="A5500" t="s">
        <v>6727</v>
      </c>
      <c r="B5500" t="s">
        <v>6723</v>
      </c>
      <c r="C5500">
        <v>16</v>
      </c>
      <c r="D5500">
        <v>8</v>
      </c>
      <c r="E5500">
        <v>14</v>
      </c>
      <c r="F5500" s="1">
        <v>41867</v>
      </c>
      <c r="G5500" t="s">
        <v>3760</v>
      </c>
      <c r="H5500" t="s">
        <v>293</v>
      </c>
      <c r="I5500" t="s">
        <v>613</v>
      </c>
      <c r="J5500" t="s">
        <v>4453</v>
      </c>
      <c r="K5500" t="s">
        <v>36</v>
      </c>
      <c r="L5500" t="s">
        <v>70</v>
      </c>
      <c r="M5500" t="s">
        <v>38</v>
      </c>
      <c r="N5500" t="s">
        <v>28</v>
      </c>
      <c r="O5500" t="s">
        <v>111</v>
      </c>
      <c r="P5500" t="s">
        <v>1021</v>
      </c>
      <c r="Q5500">
        <v>1</v>
      </c>
      <c r="R5500">
        <v>114</v>
      </c>
      <c r="S5500">
        <v>-39</v>
      </c>
      <c r="T5500">
        <v>5</v>
      </c>
      <c r="U5500" t="b">
        <v>0</v>
      </c>
    </row>
    <row r="5501" spans="1:21" x14ac:dyDescent="0.25">
      <c r="A5501" t="s">
        <v>6728</v>
      </c>
      <c r="B5501" t="s">
        <v>6723</v>
      </c>
      <c r="C5501">
        <v>16</v>
      </c>
      <c r="D5501">
        <v>8</v>
      </c>
      <c r="E5501">
        <v>14</v>
      </c>
      <c r="F5501" s="1">
        <v>41867</v>
      </c>
      <c r="G5501" t="s">
        <v>4539</v>
      </c>
      <c r="H5501" t="s">
        <v>120</v>
      </c>
      <c r="I5501" t="s">
        <v>3708</v>
      </c>
      <c r="J5501" t="s">
        <v>3709</v>
      </c>
      <c r="K5501" t="s">
        <v>47</v>
      </c>
      <c r="L5501" t="s">
        <v>37</v>
      </c>
      <c r="M5501" t="s">
        <v>38</v>
      </c>
      <c r="N5501" t="s">
        <v>28</v>
      </c>
      <c r="O5501" t="s">
        <v>39</v>
      </c>
      <c r="P5501" t="s">
        <v>3318</v>
      </c>
      <c r="Q5501">
        <v>0</v>
      </c>
      <c r="R5501">
        <v>33</v>
      </c>
      <c r="S5501">
        <v>9</v>
      </c>
      <c r="T5501">
        <v>5</v>
      </c>
      <c r="U5501" t="b">
        <v>0</v>
      </c>
    </row>
    <row r="5502" spans="1:21" x14ac:dyDescent="0.25">
      <c r="A5502" t="s">
        <v>6729</v>
      </c>
      <c r="B5502" t="s">
        <v>6730</v>
      </c>
      <c r="C5502">
        <v>17</v>
      </c>
      <c r="D5502">
        <v>8</v>
      </c>
      <c r="E5502">
        <v>11</v>
      </c>
      <c r="F5502" s="1">
        <v>40772</v>
      </c>
      <c r="G5502" t="s">
        <v>455</v>
      </c>
      <c r="H5502" t="s">
        <v>120</v>
      </c>
      <c r="I5502" t="s">
        <v>778</v>
      </c>
      <c r="J5502" t="s">
        <v>778</v>
      </c>
      <c r="K5502" t="s">
        <v>47</v>
      </c>
      <c r="L5502" t="s">
        <v>37</v>
      </c>
      <c r="M5502" t="s">
        <v>38</v>
      </c>
      <c r="N5502" t="s">
        <v>28</v>
      </c>
      <c r="O5502" t="s">
        <v>39</v>
      </c>
      <c r="P5502" t="s">
        <v>1063</v>
      </c>
      <c r="Q5502">
        <v>0</v>
      </c>
      <c r="R5502">
        <v>32</v>
      </c>
      <c r="S5502">
        <v>7</v>
      </c>
      <c r="T5502">
        <v>3</v>
      </c>
      <c r="U5502" t="b">
        <v>1</v>
      </c>
    </row>
    <row r="5503" spans="1:21" x14ac:dyDescent="0.25">
      <c r="A5503" t="s">
        <v>6731</v>
      </c>
      <c r="B5503" t="s">
        <v>6730</v>
      </c>
      <c r="C5503">
        <v>17</v>
      </c>
      <c r="D5503">
        <v>8</v>
      </c>
      <c r="E5503">
        <v>11</v>
      </c>
      <c r="F5503" s="1">
        <v>40772</v>
      </c>
      <c r="G5503" t="s">
        <v>1379</v>
      </c>
      <c r="H5503" t="s">
        <v>293</v>
      </c>
      <c r="I5503" t="s">
        <v>1206</v>
      </c>
      <c r="J5503" t="s">
        <v>6732</v>
      </c>
      <c r="K5503" t="s">
        <v>36</v>
      </c>
      <c r="L5503" t="s">
        <v>37</v>
      </c>
      <c r="M5503" t="s">
        <v>38</v>
      </c>
      <c r="N5503" t="s">
        <v>71</v>
      </c>
      <c r="O5503" t="s">
        <v>72</v>
      </c>
      <c r="P5503" t="s">
        <v>521</v>
      </c>
      <c r="Q5503">
        <v>1</v>
      </c>
      <c r="R5503">
        <v>1648</v>
      </c>
      <c r="S5503">
        <v>-627</v>
      </c>
      <c r="T5503">
        <v>8</v>
      </c>
      <c r="U5503" t="b">
        <v>1</v>
      </c>
    </row>
    <row r="5504" spans="1:21" x14ac:dyDescent="0.25">
      <c r="A5504" t="s">
        <v>6733</v>
      </c>
      <c r="B5504" t="s">
        <v>6734</v>
      </c>
      <c r="C5504">
        <v>17</v>
      </c>
      <c r="D5504">
        <v>8</v>
      </c>
      <c r="E5504">
        <v>12</v>
      </c>
      <c r="F5504" s="1">
        <v>41138</v>
      </c>
      <c r="G5504" t="s">
        <v>2006</v>
      </c>
      <c r="H5504" t="s">
        <v>61</v>
      </c>
      <c r="I5504" t="s">
        <v>491</v>
      </c>
      <c r="J5504" t="s">
        <v>797</v>
      </c>
      <c r="K5504" t="s">
        <v>36</v>
      </c>
      <c r="L5504" t="s">
        <v>26</v>
      </c>
      <c r="M5504" t="s">
        <v>38</v>
      </c>
      <c r="N5504" t="s">
        <v>71</v>
      </c>
      <c r="O5504" t="s">
        <v>295</v>
      </c>
      <c r="P5504" t="s">
        <v>6105</v>
      </c>
      <c r="Q5504">
        <v>0</v>
      </c>
      <c r="R5504">
        <v>201</v>
      </c>
      <c r="S5504">
        <v>62</v>
      </c>
      <c r="T5504">
        <v>4</v>
      </c>
      <c r="U5504" t="b">
        <v>0</v>
      </c>
    </row>
    <row r="5505" spans="1:21" x14ac:dyDescent="0.25">
      <c r="A5505" t="s">
        <v>6733</v>
      </c>
      <c r="B5505" t="s">
        <v>6734</v>
      </c>
      <c r="C5505">
        <v>17</v>
      </c>
      <c r="D5505">
        <v>8</v>
      </c>
      <c r="E5505">
        <v>12</v>
      </c>
      <c r="F5505" s="1">
        <v>41138</v>
      </c>
      <c r="G5505" t="s">
        <v>2006</v>
      </c>
      <c r="H5505" t="s">
        <v>61</v>
      </c>
      <c r="I5505" t="s">
        <v>491</v>
      </c>
      <c r="J5505" t="s">
        <v>797</v>
      </c>
      <c r="K5505" t="s">
        <v>36</v>
      </c>
      <c r="L5505" t="s">
        <v>26</v>
      </c>
      <c r="M5505" t="s">
        <v>38</v>
      </c>
      <c r="N5505" t="s">
        <v>28</v>
      </c>
      <c r="O5505" t="s">
        <v>48</v>
      </c>
      <c r="P5505" t="s">
        <v>49</v>
      </c>
      <c r="Q5505">
        <v>0</v>
      </c>
      <c r="R5505">
        <v>87</v>
      </c>
      <c r="S5505">
        <v>10</v>
      </c>
      <c r="T5505">
        <v>3</v>
      </c>
      <c r="U5505" t="b">
        <v>1</v>
      </c>
    </row>
    <row r="5506" spans="1:21" x14ac:dyDescent="0.25">
      <c r="A5506" t="s">
        <v>6733</v>
      </c>
      <c r="B5506" t="s">
        <v>6734</v>
      </c>
      <c r="C5506">
        <v>17</v>
      </c>
      <c r="D5506">
        <v>8</v>
      </c>
      <c r="E5506">
        <v>12</v>
      </c>
      <c r="F5506" s="1">
        <v>41138</v>
      </c>
      <c r="G5506" t="s">
        <v>2006</v>
      </c>
      <c r="H5506" t="s">
        <v>61</v>
      </c>
      <c r="I5506" t="s">
        <v>491</v>
      </c>
      <c r="J5506" t="s">
        <v>797</v>
      </c>
      <c r="K5506" t="s">
        <v>36</v>
      </c>
      <c r="L5506" t="s">
        <v>26</v>
      </c>
      <c r="M5506" t="s">
        <v>38</v>
      </c>
      <c r="N5506" t="s">
        <v>28</v>
      </c>
      <c r="O5506" t="s">
        <v>29</v>
      </c>
      <c r="P5506" t="s">
        <v>2126</v>
      </c>
      <c r="Q5506">
        <v>0</v>
      </c>
      <c r="R5506">
        <v>94</v>
      </c>
      <c r="S5506">
        <v>38</v>
      </c>
      <c r="T5506">
        <v>3</v>
      </c>
      <c r="U5506" t="b">
        <v>1</v>
      </c>
    </row>
    <row r="5507" spans="1:21" x14ac:dyDescent="0.25">
      <c r="A5507" t="s">
        <v>6735</v>
      </c>
      <c r="B5507" t="s">
        <v>6734</v>
      </c>
      <c r="C5507">
        <v>17</v>
      </c>
      <c r="D5507">
        <v>8</v>
      </c>
      <c r="E5507">
        <v>12</v>
      </c>
      <c r="F5507" s="1">
        <v>41138</v>
      </c>
      <c r="G5507" t="s">
        <v>2370</v>
      </c>
      <c r="H5507" t="s">
        <v>33</v>
      </c>
      <c r="I5507" t="s">
        <v>80</v>
      </c>
      <c r="J5507" t="s">
        <v>80</v>
      </c>
      <c r="K5507" t="s">
        <v>36</v>
      </c>
      <c r="L5507" t="s">
        <v>37</v>
      </c>
      <c r="M5507" t="s">
        <v>38</v>
      </c>
      <c r="N5507" t="s">
        <v>71</v>
      </c>
      <c r="O5507" t="s">
        <v>74</v>
      </c>
      <c r="P5507" t="s">
        <v>1744</v>
      </c>
      <c r="Q5507">
        <v>0</v>
      </c>
      <c r="R5507">
        <v>1128</v>
      </c>
      <c r="S5507">
        <v>-127</v>
      </c>
      <c r="T5507">
        <v>3</v>
      </c>
      <c r="U5507" t="b">
        <v>1</v>
      </c>
    </row>
    <row r="5508" spans="1:21" x14ac:dyDescent="0.25">
      <c r="A5508" t="s">
        <v>6736</v>
      </c>
      <c r="B5508" t="s">
        <v>6737</v>
      </c>
      <c r="C5508">
        <v>17</v>
      </c>
      <c r="D5508">
        <v>8</v>
      </c>
      <c r="E5508">
        <v>13</v>
      </c>
      <c r="F5508" s="1">
        <v>41503</v>
      </c>
      <c r="G5508" t="s">
        <v>4661</v>
      </c>
      <c r="H5508" t="s">
        <v>67</v>
      </c>
      <c r="I5508" t="s">
        <v>68</v>
      </c>
      <c r="J5508" t="s">
        <v>1662</v>
      </c>
      <c r="K5508" t="s">
        <v>25</v>
      </c>
      <c r="L5508" t="s">
        <v>70</v>
      </c>
      <c r="M5508" t="s">
        <v>27</v>
      </c>
      <c r="N5508" t="s">
        <v>71</v>
      </c>
      <c r="O5508" t="s">
        <v>72</v>
      </c>
      <c r="P5508" t="s">
        <v>845</v>
      </c>
      <c r="Q5508">
        <v>0</v>
      </c>
      <c r="R5508">
        <v>1234</v>
      </c>
      <c r="S5508">
        <v>234</v>
      </c>
      <c r="T5508">
        <v>3</v>
      </c>
      <c r="U5508" t="b">
        <v>1</v>
      </c>
    </row>
    <row r="5509" spans="1:21" x14ac:dyDescent="0.25">
      <c r="A5509" t="s">
        <v>6736</v>
      </c>
      <c r="B5509" t="s">
        <v>6737</v>
      </c>
      <c r="C5509">
        <v>17</v>
      </c>
      <c r="D5509">
        <v>8</v>
      </c>
      <c r="E5509">
        <v>13</v>
      </c>
      <c r="F5509" s="1">
        <v>41503</v>
      </c>
      <c r="G5509" t="s">
        <v>4661</v>
      </c>
      <c r="H5509" t="s">
        <v>67</v>
      </c>
      <c r="I5509" t="s">
        <v>68</v>
      </c>
      <c r="J5509" t="s">
        <v>1662</v>
      </c>
      <c r="K5509" t="s">
        <v>25</v>
      </c>
      <c r="L5509" t="s">
        <v>70</v>
      </c>
      <c r="M5509" t="s">
        <v>27</v>
      </c>
      <c r="N5509" t="s">
        <v>71</v>
      </c>
      <c r="O5509" t="s">
        <v>74</v>
      </c>
      <c r="P5509" t="s">
        <v>1051</v>
      </c>
      <c r="Q5509">
        <v>0</v>
      </c>
      <c r="R5509">
        <v>97</v>
      </c>
      <c r="S5509">
        <v>24</v>
      </c>
      <c r="T5509">
        <v>2</v>
      </c>
      <c r="U5509" t="b">
        <v>1</v>
      </c>
    </row>
    <row r="5510" spans="1:21" x14ac:dyDescent="0.25">
      <c r="A5510" t="s">
        <v>6736</v>
      </c>
      <c r="B5510" t="s">
        <v>6737</v>
      </c>
      <c r="C5510">
        <v>17</v>
      </c>
      <c r="D5510">
        <v>8</v>
      </c>
      <c r="E5510">
        <v>13</v>
      </c>
      <c r="F5510" s="1">
        <v>41503</v>
      </c>
      <c r="G5510" t="s">
        <v>4661</v>
      </c>
      <c r="H5510" t="s">
        <v>67</v>
      </c>
      <c r="I5510" t="s">
        <v>68</v>
      </c>
      <c r="J5510" t="s">
        <v>1662</v>
      </c>
      <c r="K5510" t="s">
        <v>25</v>
      </c>
      <c r="L5510" t="s">
        <v>70</v>
      </c>
      <c r="M5510" t="s">
        <v>27</v>
      </c>
      <c r="N5510" t="s">
        <v>28</v>
      </c>
      <c r="O5510" t="s">
        <v>48</v>
      </c>
      <c r="P5510" t="s">
        <v>1222</v>
      </c>
      <c r="Q5510">
        <v>0</v>
      </c>
      <c r="R5510">
        <v>30</v>
      </c>
      <c r="S5510">
        <v>0</v>
      </c>
      <c r="T5510">
        <v>1</v>
      </c>
      <c r="U5510" t="b">
        <v>0</v>
      </c>
    </row>
    <row r="5511" spans="1:21" x14ac:dyDescent="0.25">
      <c r="A5511" t="s">
        <v>6736</v>
      </c>
      <c r="B5511" t="s">
        <v>6737</v>
      </c>
      <c r="C5511">
        <v>17</v>
      </c>
      <c r="D5511">
        <v>8</v>
      </c>
      <c r="E5511">
        <v>13</v>
      </c>
      <c r="F5511" s="1">
        <v>41503</v>
      </c>
      <c r="G5511" t="s">
        <v>4661</v>
      </c>
      <c r="H5511" t="s">
        <v>67</v>
      </c>
      <c r="I5511" t="s">
        <v>68</v>
      </c>
      <c r="J5511" t="s">
        <v>1662</v>
      </c>
      <c r="K5511" t="s">
        <v>25</v>
      </c>
      <c r="L5511" t="s">
        <v>70</v>
      </c>
      <c r="M5511" t="s">
        <v>27</v>
      </c>
      <c r="N5511" t="s">
        <v>28</v>
      </c>
      <c r="O5511" t="s">
        <v>111</v>
      </c>
      <c r="P5511" t="s">
        <v>1695</v>
      </c>
      <c r="Q5511">
        <v>0</v>
      </c>
      <c r="R5511">
        <v>24</v>
      </c>
      <c r="S5511">
        <v>6</v>
      </c>
      <c r="T5511">
        <v>2</v>
      </c>
      <c r="U5511" t="b">
        <v>0</v>
      </c>
    </row>
    <row r="5512" spans="1:21" x14ac:dyDescent="0.25">
      <c r="A5512" t="s">
        <v>6736</v>
      </c>
      <c r="B5512" t="s">
        <v>6737</v>
      </c>
      <c r="C5512">
        <v>17</v>
      </c>
      <c r="D5512">
        <v>8</v>
      </c>
      <c r="E5512">
        <v>13</v>
      </c>
      <c r="F5512" s="1">
        <v>41503</v>
      </c>
      <c r="G5512" t="s">
        <v>4661</v>
      </c>
      <c r="H5512" t="s">
        <v>67</v>
      </c>
      <c r="I5512" t="s">
        <v>68</v>
      </c>
      <c r="J5512" t="s">
        <v>1662</v>
      </c>
      <c r="K5512" t="s">
        <v>25</v>
      </c>
      <c r="L5512" t="s">
        <v>70</v>
      </c>
      <c r="M5512" t="s">
        <v>27</v>
      </c>
      <c r="N5512" t="s">
        <v>28</v>
      </c>
      <c r="O5512" t="s">
        <v>29</v>
      </c>
      <c r="P5512" t="s">
        <v>3082</v>
      </c>
      <c r="Q5512">
        <v>0</v>
      </c>
      <c r="R5512">
        <v>85</v>
      </c>
      <c r="S5512">
        <v>4</v>
      </c>
      <c r="T5512">
        <v>3</v>
      </c>
      <c r="U5512" t="b">
        <v>1</v>
      </c>
    </row>
    <row r="5513" spans="1:21" x14ac:dyDescent="0.25">
      <c r="A5513" t="s">
        <v>6738</v>
      </c>
      <c r="B5513" t="s">
        <v>6737</v>
      </c>
      <c r="C5513">
        <v>17</v>
      </c>
      <c r="D5513">
        <v>8</v>
      </c>
      <c r="E5513">
        <v>13</v>
      </c>
      <c r="F5513" s="1">
        <v>41503</v>
      </c>
      <c r="G5513" t="s">
        <v>500</v>
      </c>
      <c r="H5513" t="s">
        <v>33</v>
      </c>
      <c r="I5513" t="s">
        <v>34</v>
      </c>
      <c r="J5513" t="s">
        <v>52</v>
      </c>
      <c r="K5513" t="s">
        <v>36</v>
      </c>
      <c r="L5513" t="s">
        <v>70</v>
      </c>
      <c r="M5513" t="s">
        <v>38</v>
      </c>
      <c r="N5513" t="s">
        <v>28</v>
      </c>
      <c r="O5513" t="s">
        <v>39</v>
      </c>
      <c r="P5513" t="s">
        <v>2429</v>
      </c>
      <c r="Q5513">
        <v>0</v>
      </c>
      <c r="R5513">
        <v>82</v>
      </c>
      <c r="S5513">
        <v>24</v>
      </c>
      <c r="T5513">
        <v>6</v>
      </c>
      <c r="U5513" t="b">
        <v>0</v>
      </c>
    </row>
    <row r="5514" spans="1:21" x14ac:dyDescent="0.25">
      <c r="A5514" t="s">
        <v>6738</v>
      </c>
      <c r="B5514" t="s">
        <v>6737</v>
      </c>
      <c r="C5514">
        <v>17</v>
      </c>
      <c r="D5514">
        <v>8</v>
      </c>
      <c r="E5514">
        <v>13</v>
      </c>
      <c r="F5514" s="1">
        <v>41503</v>
      </c>
      <c r="G5514" t="s">
        <v>500</v>
      </c>
      <c r="H5514" t="s">
        <v>33</v>
      </c>
      <c r="I5514" t="s">
        <v>34</v>
      </c>
      <c r="J5514" t="s">
        <v>52</v>
      </c>
      <c r="K5514" t="s">
        <v>36</v>
      </c>
      <c r="L5514" t="s">
        <v>70</v>
      </c>
      <c r="M5514" t="s">
        <v>38</v>
      </c>
      <c r="N5514" t="s">
        <v>28</v>
      </c>
      <c r="O5514" t="s">
        <v>183</v>
      </c>
      <c r="P5514" t="s">
        <v>2597</v>
      </c>
      <c r="Q5514">
        <v>0</v>
      </c>
      <c r="R5514">
        <v>112</v>
      </c>
      <c r="S5514">
        <v>46</v>
      </c>
      <c r="T5514">
        <v>4</v>
      </c>
      <c r="U5514" t="b">
        <v>1</v>
      </c>
    </row>
    <row r="5515" spans="1:21" x14ac:dyDescent="0.25">
      <c r="A5515" t="s">
        <v>6738</v>
      </c>
      <c r="B5515" t="s">
        <v>6737</v>
      </c>
      <c r="C5515">
        <v>17</v>
      </c>
      <c r="D5515">
        <v>8</v>
      </c>
      <c r="E5515">
        <v>13</v>
      </c>
      <c r="F5515" s="1">
        <v>41503</v>
      </c>
      <c r="G5515" t="s">
        <v>500</v>
      </c>
      <c r="H5515" t="s">
        <v>33</v>
      </c>
      <c r="I5515" t="s">
        <v>34</v>
      </c>
      <c r="J5515" t="s">
        <v>52</v>
      </c>
      <c r="K5515" t="s">
        <v>36</v>
      </c>
      <c r="L5515" t="s">
        <v>70</v>
      </c>
      <c r="M5515" t="s">
        <v>38</v>
      </c>
      <c r="N5515" t="s">
        <v>56</v>
      </c>
      <c r="O5515" t="s">
        <v>185</v>
      </c>
      <c r="P5515" t="s">
        <v>2673</v>
      </c>
      <c r="Q5515">
        <v>0</v>
      </c>
      <c r="R5515">
        <v>718</v>
      </c>
      <c r="S5515">
        <v>316</v>
      </c>
      <c r="T5515">
        <v>3</v>
      </c>
      <c r="U5515" t="b">
        <v>0</v>
      </c>
    </row>
    <row r="5516" spans="1:21" x14ac:dyDescent="0.25">
      <c r="A5516" t="s">
        <v>6739</v>
      </c>
      <c r="B5516" t="s">
        <v>6740</v>
      </c>
      <c r="C5516">
        <v>18</v>
      </c>
      <c r="D5516">
        <v>8</v>
      </c>
      <c r="E5516">
        <v>11</v>
      </c>
      <c r="F5516" s="1">
        <v>40773</v>
      </c>
      <c r="G5516" t="s">
        <v>1601</v>
      </c>
      <c r="H5516" t="s">
        <v>67</v>
      </c>
      <c r="I5516" t="s">
        <v>68</v>
      </c>
      <c r="J5516" t="s">
        <v>255</v>
      </c>
      <c r="K5516" t="s">
        <v>25</v>
      </c>
      <c r="L5516" t="s">
        <v>26</v>
      </c>
      <c r="M5516" t="s">
        <v>27</v>
      </c>
      <c r="N5516" t="s">
        <v>28</v>
      </c>
      <c r="O5516" t="s">
        <v>151</v>
      </c>
      <c r="P5516" t="s">
        <v>1871</v>
      </c>
      <c r="Q5516">
        <v>0</v>
      </c>
      <c r="R5516">
        <v>25</v>
      </c>
      <c r="S5516">
        <v>10</v>
      </c>
      <c r="T5516">
        <v>2</v>
      </c>
      <c r="U5516" t="b">
        <v>0</v>
      </c>
    </row>
    <row r="5517" spans="1:21" x14ac:dyDescent="0.25">
      <c r="A5517" t="s">
        <v>6739</v>
      </c>
      <c r="B5517" t="s">
        <v>6740</v>
      </c>
      <c r="C5517">
        <v>18</v>
      </c>
      <c r="D5517">
        <v>8</v>
      </c>
      <c r="E5517">
        <v>11</v>
      </c>
      <c r="F5517" s="1">
        <v>40773</v>
      </c>
      <c r="G5517" t="s">
        <v>1601</v>
      </c>
      <c r="H5517" t="s">
        <v>67</v>
      </c>
      <c r="I5517" t="s">
        <v>68</v>
      </c>
      <c r="J5517" t="s">
        <v>255</v>
      </c>
      <c r="K5517" t="s">
        <v>25</v>
      </c>
      <c r="L5517" t="s">
        <v>26</v>
      </c>
      <c r="M5517" t="s">
        <v>27</v>
      </c>
      <c r="N5517" t="s">
        <v>56</v>
      </c>
      <c r="O5517" t="s">
        <v>57</v>
      </c>
      <c r="P5517" t="s">
        <v>1224</v>
      </c>
      <c r="Q5517">
        <v>0</v>
      </c>
      <c r="R5517">
        <v>72</v>
      </c>
      <c r="S5517">
        <v>4</v>
      </c>
      <c r="T5517">
        <v>2</v>
      </c>
      <c r="U5517" t="b">
        <v>0</v>
      </c>
    </row>
    <row r="5518" spans="1:21" x14ac:dyDescent="0.25">
      <c r="A5518" t="s">
        <v>6741</v>
      </c>
      <c r="B5518" t="s">
        <v>6740</v>
      </c>
      <c r="C5518">
        <v>18</v>
      </c>
      <c r="D5518">
        <v>8</v>
      </c>
      <c r="E5518">
        <v>11</v>
      </c>
      <c r="F5518" s="1">
        <v>40773</v>
      </c>
      <c r="G5518" t="s">
        <v>509</v>
      </c>
      <c r="H5518" t="s">
        <v>61</v>
      </c>
      <c r="I5518" t="s">
        <v>108</v>
      </c>
      <c r="J5518" t="s">
        <v>3285</v>
      </c>
      <c r="K5518" t="s">
        <v>36</v>
      </c>
      <c r="L5518" t="s">
        <v>37</v>
      </c>
      <c r="M5518" t="s">
        <v>38</v>
      </c>
      <c r="N5518" t="s">
        <v>56</v>
      </c>
      <c r="O5518" t="s">
        <v>185</v>
      </c>
      <c r="P5518" t="s">
        <v>1847</v>
      </c>
      <c r="Q5518">
        <v>0</v>
      </c>
      <c r="R5518">
        <v>1569</v>
      </c>
      <c r="S5518">
        <v>185</v>
      </c>
      <c r="T5518">
        <v>7</v>
      </c>
      <c r="U5518" t="b">
        <v>1</v>
      </c>
    </row>
    <row r="5519" spans="1:21" x14ac:dyDescent="0.25">
      <c r="A5519" t="s">
        <v>6742</v>
      </c>
      <c r="B5519" t="s">
        <v>6740</v>
      </c>
      <c r="C5519">
        <v>18</v>
      </c>
      <c r="D5519">
        <v>8</v>
      </c>
      <c r="E5519">
        <v>11</v>
      </c>
      <c r="F5519" s="1">
        <v>40773</v>
      </c>
      <c r="G5519" t="s">
        <v>2130</v>
      </c>
      <c r="H5519" t="s">
        <v>33</v>
      </c>
      <c r="I5519" t="s">
        <v>34</v>
      </c>
      <c r="J5519" t="s">
        <v>609</v>
      </c>
      <c r="K5519" t="s">
        <v>36</v>
      </c>
      <c r="L5519" t="s">
        <v>26</v>
      </c>
      <c r="M5519" t="s">
        <v>27</v>
      </c>
      <c r="N5519" t="s">
        <v>56</v>
      </c>
      <c r="O5519" t="s">
        <v>185</v>
      </c>
      <c r="P5519" t="s">
        <v>6743</v>
      </c>
      <c r="Q5519">
        <v>0</v>
      </c>
      <c r="R5519">
        <v>640</v>
      </c>
      <c r="S5519">
        <v>160</v>
      </c>
      <c r="T5519">
        <v>2</v>
      </c>
      <c r="U5519" t="b">
        <v>0</v>
      </c>
    </row>
    <row r="5520" spans="1:21" x14ac:dyDescent="0.25">
      <c r="A5520" t="s">
        <v>6744</v>
      </c>
      <c r="B5520" t="s">
        <v>6740</v>
      </c>
      <c r="C5520">
        <v>18</v>
      </c>
      <c r="D5520">
        <v>8</v>
      </c>
      <c r="E5520">
        <v>11</v>
      </c>
      <c r="F5520" s="1">
        <v>40773</v>
      </c>
      <c r="G5520" t="s">
        <v>1856</v>
      </c>
      <c r="H5520" t="s">
        <v>293</v>
      </c>
      <c r="I5520" t="s">
        <v>1206</v>
      </c>
      <c r="J5520" t="s">
        <v>1207</v>
      </c>
      <c r="K5520" t="s">
        <v>36</v>
      </c>
      <c r="L5520" t="s">
        <v>37</v>
      </c>
      <c r="M5520" t="s">
        <v>38</v>
      </c>
      <c r="N5520" t="s">
        <v>28</v>
      </c>
      <c r="O5520" t="s">
        <v>90</v>
      </c>
      <c r="P5520" t="s">
        <v>6378</v>
      </c>
      <c r="Q5520">
        <v>1</v>
      </c>
      <c r="R5520">
        <v>140</v>
      </c>
      <c r="S5520">
        <v>-25</v>
      </c>
      <c r="T5520">
        <v>4</v>
      </c>
      <c r="U5520" t="b">
        <v>1</v>
      </c>
    </row>
    <row r="5521" spans="1:21" x14ac:dyDescent="0.25">
      <c r="A5521" t="s">
        <v>6745</v>
      </c>
      <c r="B5521" t="s">
        <v>6740</v>
      </c>
      <c r="C5521">
        <v>18</v>
      </c>
      <c r="D5521">
        <v>8</v>
      </c>
      <c r="E5521">
        <v>11</v>
      </c>
      <c r="F5521" s="1">
        <v>40773</v>
      </c>
      <c r="G5521" t="s">
        <v>5502</v>
      </c>
      <c r="H5521" t="s">
        <v>67</v>
      </c>
      <c r="I5521" t="s">
        <v>68</v>
      </c>
      <c r="J5521" t="s">
        <v>255</v>
      </c>
      <c r="K5521" t="s">
        <v>25</v>
      </c>
      <c r="L5521" t="s">
        <v>37</v>
      </c>
      <c r="M5521" t="s">
        <v>38</v>
      </c>
      <c r="N5521" t="s">
        <v>56</v>
      </c>
      <c r="O5521" t="s">
        <v>104</v>
      </c>
      <c r="P5521" t="s">
        <v>3561</v>
      </c>
      <c r="Q5521">
        <v>0</v>
      </c>
      <c r="R5521">
        <v>382</v>
      </c>
      <c r="S5521">
        <v>0</v>
      </c>
      <c r="T5521">
        <v>3</v>
      </c>
      <c r="U5521" t="b">
        <v>0</v>
      </c>
    </row>
    <row r="5522" spans="1:21" x14ac:dyDescent="0.25">
      <c r="A5522" t="s">
        <v>6746</v>
      </c>
      <c r="B5522" t="s">
        <v>6747</v>
      </c>
      <c r="C5522">
        <v>18</v>
      </c>
      <c r="D5522">
        <v>8</v>
      </c>
      <c r="E5522">
        <v>12</v>
      </c>
      <c r="F5522" s="1">
        <v>41139</v>
      </c>
      <c r="G5522" t="s">
        <v>1176</v>
      </c>
      <c r="H5522" t="s">
        <v>61</v>
      </c>
      <c r="I5522" t="s">
        <v>1357</v>
      </c>
      <c r="J5522" t="s">
        <v>6448</v>
      </c>
      <c r="K5522" t="s">
        <v>36</v>
      </c>
      <c r="L5522" t="s">
        <v>26</v>
      </c>
      <c r="M5522" t="s">
        <v>27</v>
      </c>
      <c r="N5522" t="s">
        <v>28</v>
      </c>
      <c r="O5522" t="s">
        <v>39</v>
      </c>
      <c r="P5522" t="s">
        <v>1332</v>
      </c>
      <c r="Q5522">
        <v>0</v>
      </c>
      <c r="R5522">
        <v>57</v>
      </c>
      <c r="S5522">
        <v>17</v>
      </c>
      <c r="T5522">
        <v>2</v>
      </c>
      <c r="U5522" t="b">
        <v>0</v>
      </c>
    </row>
    <row r="5523" spans="1:21" x14ac:dyDescent="0.25">
      <c r="A5523" t="s">
        <v>6746</v>
      </c>
      <c r="B5523" t="s">
        <v>6747</v>
      </c>
      <c r="C5523">
        <v>18</v>
      </c>
      <c r="D5523">
        <v>8</v>
      </c>
      <c r="E5523">
        <v>12</v>
      </c>
      <c r="F5523" s="1">
        <v>41139</v>
      </c>
      <c r="G5523" t="s">
        <v>1176</v>
      </c>
      <c r="H5523" t="s">
        <v>61</v>
      </c>
      <c r="I5523" t="s">
        <v>1357</v>
      </c>
      <c r="J5523" t="s">
        <v>6448</v>
      </c>
      <c r="K5523" t="s">
        <v>36</v>
      </c>
      <c r="L5523" t="s">
        <v>26</v>
      </c>
      <c r="M5523" t="s">
        <v>27</v>
      </c>
      <c r="N5523" t="s">
        <v>56</v>
      </c>
      <c r="O5523" t="s">
        <v>185</v>
      </c>
      <c r="P5523" t="s">
        <v>2237</v>
      </c>
      <c r="Q5523">
        <v>0</v>
      </c>
      <c r="R5523">
        <v>717</v>
      </c>
      <c r="S5523">
        <v>253</v>
      </c>
      <c r="T5523">
        <v>5</v>
      </c>
      <c r="U5523" t="b">
        <v>1</v>
      </c>
    </row>
    <row r="5524" spans="1:21" x14ac:dyDescent="0.25">
      <c r="A5524" t="s">
        <v>6748</v>
      </c>
      <c r="B5524" t="s">
        <v>6747</v>
      </c>
      <c r="C5524">
        <v>18</v>
      </c>
      <c r="D5524">
        <v>8</v>
      </c>
      <c r="E5524">
        <v>12</v>
      </c>
      <c r="F5524" s="1">
        <v>41139</v>
      </c>
      <c r="G5524" t="s">
        <v>546</v>
      </c>
      <c r="H5524" t="s">
        <v>120</v>
      </c>
      <c r="I5524" t="s">
        <v>446</v>
      </c>
      <c r="J5524" t="s">
        <v>3907</v>
      </c>
      <c r="K5524" t="s">
        <v>47</v>
      </c>
      <c r="L5524" t="s">
        <v>26</v>
      </c>
      <c r="M5524" t="s">
        <v>98</v>
      </c>
      <c r="N5524" t="s">
        <v>56</v>
      </c>
      <c r="O5524" t="s">
        <v>57</v>
      </c>
      <c r="P5524" t="s">
        <v>6749</v>
      </c>
      <c r="Q5524">
        <v>0</v>
      </c>
      <c r="R5524">
        <v>559</v>
      </c>
      <c r="S5524">
        <v>118</v>
      </c>
      <c r="T5524">
        <v>2</v>
      </c>
      <c r="U5524" t="b">
        <v>0</v>
      </c>
    </row>
    <row r="5525" spans="1:21" x14ac:dyDescent="0.25">
      <c r="A5525" t="s">
        <v>6750</v>
      </c>
      <c r="B5525" t="s">
        <v>6747</v>
      </c>
      <c r="C5525">
        <v>18</v>
      </c>
      <c r="D5525">
        <v>8</v>
      </c>
      <c r="E5525">
        <v>12</v>
      </c>
      <c r="F5525" s="1">
        <v>41139</v>
      </c>
      <c r="G5525" t="s">
        <v>2258</v>
      </c>
      <c r="H5525" t="s">
        <v>33</v>
      </c>
      <c r="I5525" t="s">
        <v>34</v>
      </c>
      <c r="J5525" t="s">
        <v>2189</v>
      </c>
      <c r="K5525" t="s">
        <v>36</v>
      </c>
      <c r="L5525" t="s">
        <v>37</v>
      </c>
      <c r="M5525" t="s">
        <v>38</v>
      </c>
      <c r="N5525" t="s">
        <v>71</v>
      </c>
      <c r="O5525" t="s">
        <v>74</v>
      </c>
      <c r="P5525" t="s">
        <v>1090</v>
      </c>
      <c r="Q5525">
        <v>0</v>
      </c>
      <c r="R5525">
        <v>201</v>
      </c>
      <c r="S5525">
        <v>63</v>
      </c>
      <c r="T5525">
        <v>3</v>
      </c>
      <c r="U5525" t="b">
        <v>1</v>
      </c>
    </row>
    <row r="5526" spans="1:21" x14ac:dyDescent="0.25">
      <c r="A5526" t="s">
        <v>6751</v>
      </c>
      <c r="B5526" t="s">
        <v>6747</v>
      </c>
      <c r="C5526">
        <v>18</v>
      </c>
      <c r="D5526">
        <v>8</v>
      </c>
      <c r="E5526">
        <v>12</v>
      </c>
      <c r="F5526" s="1">
        <v>41139</v>
      </c>
      <c r="G5526" t="s">
        <v>4996</v>
      </c>
      <c r="H5526" t="s">
        <v>33</v>
      </c>
      <c r="I5526" t="s">
        <v>313</v>
      </c>
      <c r="J5526" t="s">
        <v>2414</v>
      </c>
      <c r="K5526" t="s">
        <v>36</v>
      </c>
      <c r="L5526" t="s">
        <v>70</v>
      </c>
      <c r="M5526" t="s">
        <v>38</v>
      </c>
      <c r="N5526" t="s">
        <v>28</v>
      </c>
      <c r="O5526" t="s">
        <v>151</v>
      </c>
      <c r="P5526" t="s">
        <v>2116</v>
      </c>
      <c r="Q5526">
        <v>0</v>
      </c>
      <c r="R5526">
        <v>85</v>
      </c>
      <c r="S5526">
        <v>35</v>
      </c>
      <c r="T5526">
        <v>5</v>
      </c>
      <c r="U5526" t="b">
        <v>1</v>
      </c>
    </row>
    <row r="5527" spans="1:21" x14ac:dyDescent="0.25">
      <c r="A5527" t="s">
        <v>6751</v>
      </c>
      <c r="B5527" t="s">
        <v>6747</v>
      </c>
      <c r="C5527">
        <v>18</v>
      </c>
      <c r="D5527">
        <v>8</v>
      </c>
      <c r="E5527">
        <v>12</v>
      </c>
      <c r="F5527" s="1">
        <v>41139</v>
      </c>
      <c r="G5527" t="s">
        <v>4996</v>
      </c>
      <c r="H5527" t="s">
        <v>33</v>
      </c>
      <c r="I5527" t="s">
        <v>313</v>
      </c>
      <c r="J5527" t="s">
        <v>2414</v>
      </c>
      <c r="K5527" t="s">
        <v>36</v>
      </c>
      <c r="L5527" t="s">
        <v>70</v>
      </c>
      <c r="M5527" t="s">
        <v>38</v>
      </c>
      <c r="N5527" t="s">
        <v>28</v>
      </c>
      <c r="O5527" t="s">
        <v>54</v>
      </c>
      <c r="P5527" t="s">
        <v>1223</v>
      </c>
      <c r="Q5527">
        <v>0</v>
      </c>
      <c r="R5527">
        <v>389</v>
      </c>
      <c r="S5527">
        <v>-13</v>
      </c>
      <c r="T5527">
        <v>7</v>
      </c>
      <c r="U5527" t="b">
        <v>0</v>
      </c>
    </row>
    <row r="5528" spans="1:21" x14ac:dyDescent="0.25">
      <c r="A5528" t="s">
        <v>6752</v>
      </c>
      <c r="B5528" t="s">
        <v>6753</v>
      </c>
      <c r="C5528">
        <v>18</v>
      </c>
      <c r="D5528">
        <v>8</v>
      </c>
      <c r="E5528">
        <v>14</v>
      </c>
      <c r="F5528" s="1">
        <v>41869</v>
      </c>
      <c r="G5528" t="s">
        <v>6041</v>
      </c>
      <c r="H5528" t="s">
        <v>61</v>
      </c>
      <c r="I5528" t="s">
        <v>108</v>
      </c>
      <c r="J5528" t="s">
        <v>1808</v>
      </c>
      <c r="K5528" t="s">
        <v>36</v>
      </c>
      <c r="L5528" t="s">
        <v>37</v>
      </c>
      <c r="M5528" t="s">
        <v>268</v>
      </c>
      <c r="N5528" t="s">
        <v>71</v>
      </c>
      <c r="O5528" t="s">
        <v>74</v>
      </c>
      <c r="P5528" t="s">
        <v>251</v>
      </c>
      <c r="Q5528">
        <v>0</v>
      </c>
      <c r="R5528">
        <v>225</v>
      </c>
      <c r="S5528">
        <v>42</v>
      </c>
      <c r="T5528">
        <v>3</v>
      </c>
      <c r="U5528" t="b">
        <v>0</v>
      </c>
    </row>
    <row r="5529" spans="1:21" x14ac:dyDescent="0.25">
      <c r="A5529" t="s">
        <v>6752</v>
      </c>
      <c r="B5529" t="s">
        <v>6753</v>
      </c>
      <c r="C5529">
        <v>18</v>
      </c>
      <c r="D5529">
        <v>8</v>
      </c>
      <c r="E5529">
        <v>14</v>
      </c>
      <c r="F5529" s="1">
        <v>41869</v>
      </c>
      <c r="G5529" t="s">
        <v>6041</v>
      </c>
      <c r="H5529" t="s">
        <v>61</v>
      </c>
      <c r="I5529" t="s">
        <v>108</v>
      </c>
      <c r="J5529" t="s">
        <v>1808</v>
      </c>
      <c r="K5529" t="s">
        <v>36</v>
      </c>
      <c r="L5529" t="s">
        <v>37</v>
      </c>
      <c r="M5529" t="s">
        <v>268</v>
      </c>
      <c r="N5529" t="s">
        <v>71</v>
      </c>
      <c r="O5529" t="s">
        <v>295</v>
      </c>
      <c r="P5529" t="s">
        <v>863</v>
      </c>
      <c r="Q5529">
        <v>0</v>
      </c>
      <c r="R5529">
        <v>428</v>
      </c>
      <c r="S5529">
        <v>107</v>
      </c>
      <c r="T5529">
        <v>4</v>
      </c>
      <c r="U5529" t="b">
        <v>0</v>
      </c>
    </row>
    <row r="5530" spans="1:21" x14ac:dyDescent="0.25">
      <c r="A5530" t="s">
        <v>6752</v>
      </c>
      <c r="B5530" t="s">
        <v>6753</v>
      </c>
      <c r="C5530">
        <v>18</v>
      </c>
      <c r="D5530">
        <v>8</v>
      </c>
      <c r="E5530">
        <v>14</v>
      </c>
      <c r="F5530" s="1">
        <v>41869</v>
      </c>
      <c r="G5530" t="s">
        <v>6041</v>
      </c>
      <c r="H5530" t="s">
        <v>61</v>
      </c>
      <c r="I5530" t="s">
        <v>108</v>
      </c>
      <c r="J5530" t="s">
        <v>1808</v>
      </c>
      <c r="K5530" t="s">
        <v>36</v>
      </c>
      <c r="L5530" t="s">
        <v>37</v>
      </c>
      <c r="M5530" t="s">
        <v>268</v>
      </c>
      <c r="N5530" t="s">
        <v>28</v>
      </c>
      <c r="O5530" t="s">
        <v>39</v>
      </c>
      <c r="P5530" t="s">
        <v>897</v>
      </c>
      <c r="Q5530">
        <v>0</v>
      </c>
      <c r="R5530">
        <v>85</v>
      </c>
      <c r="S5530">
        <v>0</v>
      </c>
      <c r="T5530">
        <v>3</v>
      </c>
      <c r="U5530" t="b">
        <v>0</v>
      </c>
    </row>
    <row r="5531" spans="1:21" x14ac:dyDescent="0.25">
      <c r="A5531" t="s">
        <v>6754</v>
      </c>
      <c r="B5531" t="s">
        <v>6753</v>
      </c>
      <c r="C5531">
        <v>18</v>
      </c>
      <c r="D5531">
        <v>8</v>
      </c>
      <c r="E5531">
        <v>14</v>
      </c>
      <c r="F5531" s="1">
        <v>41869</v>
      </c>
      <c r="G5531" t="s">
        <v>895</v>
      </c>
      <c r="H5531" t="s">
        <v>33</v>
      </c>
      <c r="I5531" t="s">
        <v>34</v>
      </c>
      <c r="J5531" t="s">
        <v>6755</v>
      </c>
      <c r="K5531" t="s">
        <v>36</v>
      </c>
      <c r="L5531" t="s">
        <v>37</v>
      </c>
      <c r="M5531" t="s">
        <v>268</v>
      </c>
      <c r="N5531" t="s">
        <v>28</v>
      </c>
      <c r="O5531" t="s">
        <v>48</v>
      </c>
      <c r="P5531" t="s">
        <v>3644</v>
      </c>
      <c r="Q5531">
        <v>0</v>
      </c>
      <c r="R5531">
        <v>54</v>
      </c>
      <c r="S5531">
        <v>12</v>
      </c>
      <c r="T5531">
        <v>1</v>
      </c>
      <c r="U5531" t="b">
        <v>0</v>
      </c>
    </row>
    <row r="5532" spans="1:21" x14ac:dyDescent="0.25">
      <c r="A5532" t="s">
        <v>6756</v>
      </c>
      <c r="B5532" t="s">
        <v>6753</v>
      </c>
      <c r="C5532">
        <v>18</v>
      </c>
      <c r="D5532">
        <v>8</v>
      </c>
      <c r="E5532">
        <v>14</v>
      </c>
      <c r="F5532" s="1">
        <v>41869</v>
      </c>
      <c r="G5532" t="s">
        <v>3009</v>
      </c>
      <c r="H5532" t="s">
        <v>33</v>
      </c>
      <c r="I5532" t="s">
        <v>1170</v>
      </c>
      <c r="J5532" t="s">
        <v>2646</v>
      </c>
      <c r="K5532" t="s">
        <v>36</v>
      </c>
      <c r="L5532" t="s">
        <v>37</v>
      </c>
      <c r="M5532" t="s">
        <v>27</v>
      </c>
      <c r="N5532" t="s">
        <v>28</v>
      </c>
      <c r="O5532" t="s">
        <v>48</v>
      </c>
      <c r="P5532" t="s">
        <v>191</v>
      </c>
      <c r="Q5532">
        <v>0</v>
      </c>
      <c r="R5532">
        <v>146</v>
      </c>
      <c r="S5532">
        <v>19</v>
      </c>
      <c r="T5532">
        <v>5</v>
      </c>
      <c r="U5532" t="b">
        <v>0</v>
      </c>
    </row>
    <row r="5533" spans="1:21" x14ac:dyDescent="0.25">
      <c r="A5533" t="s">
        <v>6756</v>
      </c>
      <c r="B5533" t="s">
        <v>6753</v>
      </c>
      <c r="C5533">
        <v>18</v>
      </c>
      <c r="D5533">
        <v>8</v>
      </c>
      <c r="E5533">
        <v>14</v>
      </c>
      <c r="F5533" s="1">
        <v>41869</v>
      </c>
      <c r="G5533" t="s">
        <v>3009</v>
      </c>
      <c r="H5533" t="s">
        <v>33</v>
      </c>
      <c r="I5533" t="s">
        <v>1170</v>
      </c>
      <c r="J5533" t="s">
        <v>2646</v>
      </c>
      <c r="K5533" t="s">
        <v>36</v>
      </c>
      <c r="L5533" t="s">
        <v>37</v>
      </c>
      <c r="M5533" t="s">
        <v>27</v>
      </c>
      <c r="N5533" t="s">
        <v>28</v>
      </c>
      <c r="O5533" t="s">
        <v>54</v>
      </c>
      <c r="P5533" t="s">
        <v>2577</v>
      </c>
      <c r="Q5533">
        <v>0</v>
      </c>
      <c r="R5533">
        <v>86</v>
      </c>
      <c r="S5533">
        <v>22</v>
      </c>
      <c r="T5533">
        <v>2</v>
      </c>
      <c r="U5533" t="b">
        <v>0</v>
      </c>
    </row>
    <row r="5534" spans="1:21" x14ac:dyDescent="0.25">
      <c r="A5534" t="s">
        <v>6757</v>
      </c>
      <c r="B5534" t="s">
        <v>6753</v>
      </c>
      <c r="C5534">
        <v>18</v>
      </c>
      <c r="D5534">
        <v>8</v>
      </c>
      <c r="E5534">
        <v>14</v>
      </c>
      <c r="F5534" s="1">
        <v>41869</v>
      </c>
      <c r="G5534" t="s">
        <v>4641</v>
      </c>
      <c r="H5534" t="s">
        <v>61</v>
      </c>
      <c r="I5534" t="s">
        <v>108</v>
      </c>
      <c r="J5534" t="s">
        <v>3073</v>
      </c>
      <c r="K5534" t="s">
        <v>36</v>
      </c>
      <c r="L5534" t="s">
        <v>37</v>
      </c>
      <c r="M5534" t="s">
        <v>27</v>
      </c>
      <c r="N5534" t="s">
        <v>28</v>
      </c>
      <c r="O5534" t="s">
        <v>54</v>
      </c>
      <c r="P5534" t="s">
        <v>1086</v>
      </c>
      <c r="Q5534">
        <v>0</v>
      </c>
      <c r="R5534">
        <v>362</v>
      </c>
      <c r="S5534">
        <v>36</v>
      </c>
      <c r="T5534">
        <v>3</v>
      </c>
      <c r="U5534" t="b">
        <v>1</v>
      </c>
    </row>
    <row r="5535" spans="1:21" x14ac:dyDescent="0.25">
      <c r="A5535" t="s">
        <v>6757</v>
      </c>
      <c r="B5535" t="s">
        <v>6753</v>
      </c>
      <c r="C5535">
        <v>18</v>
      </c>
      <c r="D5535">
        <v>8</v>
      </c>
      <c r="E5535">
        <v>14</v>
      </c>
      <c r="F5535" s="1">
        <v>41869</v>
      </c>
      <c r="G5535" t="s">
        <v>4641</v>
      </c>
      <c r="H5535" t="s">
        <v>61</v>
      </c>
      <c r="I5535" t="s">
        <v>108</v>
      </c>
      <c r="J5535" t="s">
        <v>3073</v>
      </c>
      <c r="K5535" t="s">
        <v>36</v>
      </c>
      <c r="L5535" t="s">
        <v>37</v>
      </c>
      <c r="M5535" t="s">
        <v>27</v>
      </c>
      <c r="N5535" t="s">
        <v>28</v>
      </c>
      <c r="O5535" t="s">
        <v>183</v>
      </c>
      <c r="P5535" t="s">
        <v>2165</v>
      </c>
      <c r="Q5535">
        <v>0</v>
      </c>
      <c r="R5535">
        <v>191</v>
      </c>
      <c r="S5535">
        <v>8</v>
      </c>
      <c r="T5535">
        <v>7</v>
      </c>
      <c r="U5535" t="b">
        <v>1</v>
      </c>
    </row>
    <row r="5536" spans="1:21" x14ac:dyDescent="0.25">
      <c r="A5536" t="s">
        <v>6758</v>
      </c>
      <c r="B5536" t="s">
        <v>6753</v>
      </c>
      <c r="C5536">
        <v>18</v>
      </c>
      <c r="D5536">
        <v>8</v>
      </c>
      <c r="E5536">
        <v>14</v>
      </c>
      <c r="F5536" s="1">
        <v>41869</v>
      </c>
      <c r="G5536" t="s">
        <v>4641</v>
      </c>
      <c r="H5536" t="s">
        <v>33</v>
      </c>
      <c r="I5536" t="s">
        <v>266</v>
      </c>
      <c r="J5536" t="s">
        <v>331</v>
      </c>
      <c r="K5536" t="s">
        <v>36</v>
      </c>
      <c r="L5536" t="s">
        <v>37</v>
      </c>
      <c r="M5536" t="s">
        <v>38</v>
      </c>
      <c r="N5536" t="s">
        <v>28</v>
      </c>
      <c r="O5536" t="s">
        <v>48</v>
      </c>
      <c r="P5536" t="s">
        <v>417</v>
      </c>
      <c r="Q5536">
        <v>0</v>
      </c>
      <c r="R5536">
        <v>186</v>
      </c>
      <c r="S5536">
        <v>17</v>
      </c>
      <c r="T5536">
        <v>7</v>
      </c>
      <c r="U5536" t="b">
        <v>1</v>
      </c>
    </row>
    <row r="5537" spans="1:21" x14ac:dyDescent="0.25">
      <c r="A5537" t="s">
        <v>6758</v>
      </c>
      <c r="B5537" t="s">
        <v>6753</v>
      </c>
      <c r="C5537">
        <v>18</v>
      </c>
      <c r="D5537">
        <v>8</v>
      </c>
      <c r="E5537">
        <v>14</v>
      </c>
      <c r="F5537" s="1">
        <v>41869</v>
      </c>
      <c r="G5537" t="s">
        <v>4641</v>
      </c>
      <c r="H5537" t="s">
        <v>33</v>
      </c>
      <c r="I5537" t="s">
        <v>266</v>
      </c>
      <c r="J5537" t="s">
        <v>331</v>
      </c>
      <c r="K5537" t="s">
        <v>36</v>
      </c>
      <c r="L5537" t="s">
        <v>37</v>
      </c>
      <c r="M5537" t="s">
        <v>38</v>
      </c>
      <c r="N5537" t="s">
        <v>28</v>
      </c>
      <c r="O5537" t="s">
        <v>48</v>
      </c>
      <c r="P5537" t="s">
        <v>1342</v>
      </c>
      <c r="Q5537">
        <v>0</v>
      </c>
      <c r="R5537">
        <v>244</v>
      </c>
      <c r="S5537">
        <v>122</v>
      </c>
      <c r="T5537">
        <v>9</v>
      </c>
      <c r="U5537" t="b">
        <v>0</v>
      </c>
    </row>
    <row r="5538" spans="1:21" x14ac:dyDescent="0.25">
      <c r="A5538" t="s">
        <v>6758</v>
      </c>
      <c r="B5538" t="s">
        <v>6753</v>
      </c>
      <c r="C5538">
        <v>18</v>
      </c>
      <c r="D5538">
        <v>8</v>
      </c>
      <c r="E5538">
        <v>14</v>
      </c>
      <c r="F5538" s="1">
        <v>41869</v>
      </c>
      <c r="G5538" t="s">
        <v>4641</v>
      </c>
      <c r="H5538" t="s">
        <v>33</v>
      </c>
      <c r="I5538" t="s">
        <v>266</v>
      </c>
      <c r="J5538" t="s">
        <v>331</v>
      </c>
      <c r="K5538" t="s">
        <v>36</v>
      </c>
      <c r="L5538" t="s">
        <v>37</v>
      </c>
      <c r="M5538" t="s">
        <v>38</v>
      </c>
      <c r="N5538" t="s">
        <v>28</v>
      </c>
      <c r="O5538" t="s">
        <v>39</v>
      </c>
      <c r="P5538" t="s">
        <v>3341</v>
      </c>
      <c r="Q5538">
        <v>0</v>
      </c>
      <c r="R5538">
        <v>18</v>
      </c>
      <c r="S5538">
        <v>1</v>
      </c>
      <c r="T5538">
        <v>3</v>
      </c>
      <c r="U5538" t="b">
        <v>1</v>
      </c>
    </row>
    <row r="5539" spans="1:21" x14ac:dyDescent="0.25">
      <c r="A5539" t="s">
        <v>6758</v>
      </c>
      <c r="B5539" t="s">
        <v>6753</v>
      </c>
      <c r="C5539">
        <v>18</v>
      </c>
      <c r="D5539">
        <v>8</v>
      </c>
      <c r="E5539">
        <v>14</v>
      </c>
      <c r="F5539" s="1">
        <v>41869</v>
      </c>
      <c r="G5539" t="s">
        <v>4641</v>
      </c>
      <c r="H5539" t="s">
        <v>33</v>
      </c>
      <c r="I5539" t="s">
        <v>266</v>
      </c>
      <c r="J5539" t="s">
        <v>331</v>
      </c>
      <c r="K5539" t="s">
        <v>36</v>
      </c>
      <c r="L5539" t="s">
        <v>37</v>
      </c>
      <c r="M5539" t="s">
        <v>38</v>
      </c>
      <c r="N5539" t="s">
        <v>28</v>
      </c>
      <c r="O5539" t="s">
        <v>54</v>
      </c>
      <c r="P5539" t="s">
        <v>1691</v>
      </c>
      <c r="Q5539">
        <v>0</v>
      </c>
      <c r="R5539">
        <v>44</v>
      </c>
      <c r="S5539">
        <v>10</v>
      </c>
      <c r="T5539">
        <v>1</v>
      </c>
      <c r="U5539" t="b">
        <v>0</v>
      </c>
    </row>
    <row r="5540" spans="1:21" x14ac:dyDescent="0.25">
      <c r="A5540" t="s">
        <v>6758</v>
      </c>
      <c r="B5540" t="s">
        <v>6753</v>
      </c>
      <c r="C5540">
        <v>18</v>
      </c>
      <c r="D5540">
        <v>8</v>
      </c>
      <c r="E5540">
        <v>14</v>
      </c>
      <c r="F5540" s="1">
        <v>41869</v>
      </c>
      <c r="G5540" t="s">
        <v>4641</v>
      </c>
      <c r="H5540" t="s">
        <v>33</v>
      </c>
      <c r="I5540" t="s">
        <v>266</v>
      </c>
      <c r="J5540" t="s">
        <v>331</v>
      </c>
      <c r="K5540" t="s">
        <v>36</v>
      </c>
      <c r="L5540" t="s">
        <v>37</v>
      </c>
      <c r="M5540" t="s">
        <v>38</v>
      </c>
      <c r="N5540" t="s">
        <v>56</v>
      </c>
      <c r="O5540" t="s">
        <v>57</v>
      </c>
      <c r="P5540" t="s">
        <v>652</v>
      </c>
      <c r="Q5540">
        <v>0</v>
      </c>
      <c r="R5540">
        <v>1190</v>
      </c>
      <c r="S5540">
        <v>405</v>
      </c>
      <c r="T5540">
        <v>7</v>
      </c>
      <c r="U5540" t="b">
        <v>0</v>
      </c>
    </row>
    <row r="5541" spans="1:21" x14ac:dyDescent="0.25">
      <c r="A5541" t="s">
        <v>6759</v>
      </c>
      <c r="B5541" t="s">
        <v>6753</v>
      </c>
      <c r="C5541">
        <v>18</v>
      </c>
      <c r="D5541">
        <v>8</v>
      </c>
      <c r="E5541">
        <v>14</v>
      </c>
      <c r="F5541" s="1">
        <v>41869</v>
      </c>
      <c r="G5541" t="s">
        <v>3120</v>
      </c>
      <c r="H5541" t="s">
        <v>293</v>
      </c>
      <c r="I5541" t="s">
        <v>964</v>
      </c>
      <c r="J5541" t="s">
        <v>965</v>
      </c>
      <c r="K5541" t="s">
        <v>36</v>
      </c>
      <c r="L5541" t="s">
        <v>70</v>
      </c>
      <c r="M5541" t="s">
        <v>38</v>
      </c>
      <c r="N5541" t="s">
        <v>28</v>
      </c>
      <c r="O5541" t="s">
        <v>39</v>
      </c>
      <c r="P5541" t="s">
        <v>746</v>
      </c>
      <c r="Q5541">
        <v>1</v>
      </c>
      <c r="R5541">
        <v>27</v>
      </c>
      <c r="S5541">
        <v>-6</v>
      </c>
      <c r="T5541">
        <v>4</v>
      </c>
      <c r="U5541" t="b">
        <v>1</v>
      </c>
    </row>
    <row r="5542" spans="1:21" x14ac:dyDescent="0.25">
      <c r="A5542" t="s">
        <v>6759</v>
      </c>
      <c r="B5542" t="s">
        <v>6753</v>
      </c>
      <c r="C5542">
        <v>18</v>
      </c>
      <c r="D5542">
        <v>8</v>
      </c>
      <c r="E5542">
        <v>14</v>
      </c>
      <c r="F5542" s="1">
        <v>41869</v>
      </c>
      <c r="G5542" t="s">
        <v>3120</v>
      </c>
      <c r="H5542" t="s">
        <v>293</v>
      </c>
      <c r="I5542" t="s">
        <v>964</v>
      </c>
      <c r="J5542" t="s">
        <v>965</v>
      </c>
      <c r="K5542" t="s">
        <v>36</v>
      </c>
      <c r="L5542" t="s">
        <v>70</v>
      </c>
      <c r="M5542" t="s">
        <v>38</v>
      </c>
      <c r="N5542" t="s">
        <v>28</v>
      </c>
      <c r="O5542" t="s">
        <v>54</v>
      </c>
      <c r="P5542" t="s">
        <v>269</v>
      </c>
      <c r="Q5542">
        <v>1</v>
      </c>
      <c r="R5542">
        <v>207</v>
      </c>
      <c r="S5542">
        <v>-153</v>
      </c>
      <c r="T5542">
        <v>3</v>
      </c>
      <c r="U5542" t="b">
        <v>0</v>
      </c>
    </row>
    <row r="5543" spans="1:21" x14ac:dyDescent="0.25">
      <c r="A5543" t="s">
        <v>6760</v>
      </c>
      <c r="B5543" t="s">
        <v>6753</v>
      </c>
      <c r="C5543">
        <v>18</v>
      </c>
      <c r="D5543">
        <v>8</v>
      </c>
      <c r="E5543">
        <v>14</v>
      </c>
      <c r="F5543" s="1">
        <v>41869</v>
      </c>
      <c r="G5543" t="s">
        <v>4641</v>
      </c>
      <c r="H5543" t="s">
        <v>67</v>
      </c>
      <c r="I5543" t="s">
        <v>68</v>
      </c>
      <c r="J5543" t="s">
        <v>255</v>
      </c>
      <c r="K5543" t="s">
        <v>25</v>
      </c>
      <c r="L5543" t="s">
        <v>37</v>
      </c>
      <c r="M5543" t="s">
        <v>38</v>
      </c>
      <c r="N5543" t="s">
        <v>28</v>
      </c>
      <c r="O5543" t="s">
        <v>227</v>
      </c>
      <c r="P5543" t="s">
        <v>3460</v>
      </c>
      <c r="Q5543">
        <v>0</v>
      </c>
      <c r="R5543">
        <v>24</v>
      </c>
      <c r="S5543">
        <v>-1</v>
      </c>
      <c r="T5543">
        <v>4</v>
      </c>
      <c r="U5543" t="b">
        <v>0</v>
      </c>
    </row>
    <row r="5544" spans="1:21" x14ac:dyDescent="0.25">
      <c r="A5544" t="s">
        <v>6761</v>
      </c>
      <c r="B5544" t="s">
        <v>6753</v>
      </c>
      <c r="C5544">
        <v>18</v>
      </c>
      <c r="D5544">
        <v>8</v>
      </c>
      <c r="E5544">
        <v>14</v>
      </c>
      <c r="F5544" s="1">
        <v>41869</v>
      </c>
      <c r="G5544" t="s">
        <v>657</v>
      </c>
      <c r="H5544" t="s">
        <v>44</v>
      </c>
      <c r="I5544" t="s">
        <v>849</v>
      </c>
      <c r="J5544" t="s">
        <v>6762</v>
      </c>
      <c r="K5544" t="s">
        <v>47</v>
      </c>
      <c r="L5544" t="s">
        <v>37</v>
      </c>
      <c r="M5544" t="s">
        <v>38</v>
      </c>
      <c r="N5544" t="s">
        <v>28</v>
      </c>
      <c r="O5544" t="s">
        <v>48</v>
      </c>
      <c r="P5544" t="s">
        <v>934</v>
      </c>
      <c r="Q5544">
        <v>0</v>
      </c>
      <c r="R5544">
        <v>105</v>
      </c>
      <c r="S5544">
        <v>20</v>
      </c>
      <c r="T5544">
        <v>2</v>
      </c>
      <c r="U5544" t="b">
        <v>0</v>
      </c>
    </row>
    <row r="5545" spans="1:21" x14ac:dyDescent="0.25">
      <c r="A5545" t="s">
        <v>6761</v>
      </c>
      <c r="B5545" t="s">
        <v>6753</v>
      </c>
      <c r="C5545">
        <v>18</v>
      </c>
      <c r="D5545">
        <v>8</v>
      </c>
      <c r="E5545">
        <v>14</v>
      </c>
      <c r="F5545" s="1">
        <v>41869</v>
      </c>
      <c r="G5545" t="s">
        <v>657</v>
      </c>
      <c r="H5545" t="s">
        <v>44</v>
      </c>
      <c r="I5545" t="s">
        <v>849</v>
      </c>
      <c r="J5545" t="s">
        <v>6762</v>
      </c>
      <c r="K5545" t="s">
        <v>47</v>
      </c>
      <c r="L5545" t="s">
        <v>37</v>
      </c>
      <c r="M5545" t="s">
        <v>38</v>
      </c>
      <c r="N5545" t="s">
        <v>28</v>
      </c>
      <c r="O5545" t="s">
        <v>39</v>
      </c>
      <c r="P5545" t="s">
        <v>1943</v>
      </c>
      <c r="Q5545">
        <v>0</v>
      </c>
      <c r="R5545">
        <v>26</v>
      </c>
      <c r="S5545">
        <v>12</v>
      </c>
      <c r="T5545">
        <v>3</v>
      </c>
      <c r="U5545" t="b">
        <v>0</v>
      </c>
    </row>
    <row r="5546" spans="1:21" x14ac:dyDescent="0.25">
      <c r="A5546" t="s">
        <v>6761</v>
      </c>
      <c r="B5546" t="s">
        <v>6753</v>
      </c>
      <c r="C5546">
        <v>18</v>
      </c>
      <c r="D5546">
        <v>8</v>
      </c>
      <c r="E5546">
        <v>14</v>
      </c>
      <c r="F5546" s="1">
        <v>41869</v>
      </c>
      <c r="G5546" t="s">
        <v>657</v>
      </c>
      <c r="H5546" t="s">
        <v>44</v>
      </c>
      <c r="I5546" t="s">
        <v>849</v>
      </c>
      <c r="J5546" t="s">
        <v>6762</v>
      </c>
      <c r="K5546" t="s">
        <v>47</v>
      </c>
      <c r="L5546" t="s">
        <v>37</v>
      </c>
      <c r="M5546" t="s">
        <v>38</v>
      </c>
      <c r="N5546" t="s">
        <v>28</v>
      </c>
      <c r="O5546" t="s">
        <v>39</v>
      </c>
      <c r="P5546" t="s">
        <v>3319</v>
      </c>
      <c r="Q5546">
        <v>0</v>
      </c>
      <c r="R5546">
        <v>97</v>
      </c>
      <c r="S5546">
        <v>29</v>
      </c>
      <c r="T5546">
        <v>2</v>
      </c>
      <c r="U5546" t="b">
        <v>0</v>
      </c>
    </row>
    <row r="5547" spans="1:21" x14ac:dyDescent="0.25">
      <c r="A5547" t="s">
        <v>6761</v>
      </c>
      <c r="B5547" t="s">
        <v>6753</v>
      </c>
      <c r="C5547">
        <v>18</v>
      </c>
      <c r="D5547">
        <v>8</v>
      </c>
      <c r="E5547">
        <v>14</v>
      </c>
      <c r="F5547" s="1">
        <v>41869</v>
      </c>
      <c r="G5547" t="s">
        <v>657</v>
      </c>
      <c r="H5547" t="s">
        <v>44</v>
      </c>
      <c r="I5547" t="s">
        <v>849</v>
      </c>
      <c r="J5547" t="s">
        <v>6762</v>
      </c>
      <c r="K5547" t="s">
        <v>47</v>
      </c>
      <c r="L5547" t="s">
        <v>37</v>
      </c>
      <c r="M5547" t="s">
        <v>38</v>
      </c>
      <c r="N5547" t="s">
        <v>28</v>
      </c>
      <c r="O5547" t="s">
        <v>151</v>
      </c>
      <c r="P5547" t="s">
        <v>1585</v>
      </c>
      <c r="Q5547">
        <v>0</v>
      </c>
      <c r="R5547">
        <v>59</v>
      </c>
      <c r="S5547">
        <v>30</v>
      </c>
      <c r="T5547">
        <v>3</v>
      </c>
      <c r="U5547" t="b">
        <v>1</v>
      </c>
    </row>
    <row r="5548" spans="1:21" x14ac:dyDescent="0.25">
      <c r="A5548" t="s">
        <v>6761</v>
      </c>
      <c r="B5548" t="s">
        <v>6753</v>
      </c>
      <c r="C5548">
        <v>18</v>
      </c>
      <c r="D5548">
        <v>8</v>
      </c>
      <c r="E5548">
        <v>14</v>
      </c>
      <c r="F5548" s="1">
        <v>41869</v>
      </c>
      <c r="G5548" t="s">
        <v>657</v>
      </c>
      <c r="H5548" t="s">
        <v>44</v>
      </c>
      <c r="I5548" t="s">
        <v>849</v>
      </c>
      <c r="J5548" t="s">
        <v>6762</v>
      </c>
      <c r="K5548" t="s">
        <v>47</v>
      </c>
      <c r="L5548" t="s">
        <v>37</v>
      </c>
      <c r="M5548" t="s">
        <v>38</v>
      </c>
      <c r="N5548" t="s">
        <v>28</v>
      </c>
      <c r="O5548" t="s">
        <v>54</v>
      </c>
      <c r="P5548" t="s">
        <v>1247</v>
      </c>
      <c r="Q5548">
        <v>0</v>
      </c>
      <c r="R5548">
        <v>635</v>
      </c>
      <c r="S5548">
        <v>-349</v>
      </c>
      <c r="T5548">
        <v>5</v>
      </c>
      <c r="U5548" t="b">
        <v>0</v>
      </c>
    </row>
    <row r="5549" spans="1:21" x14ac:dyDescent="0.25">
      <c r="A5549" t="s">
        <v>6763</v>
      </c>
      <c r="B5549" t="s">
        <v>6753</v>
      </c>
      <c r="C5549">
        <v>18</v>
      </c>
      <c r="D5549">
        <v>8</v>
      </c>
      <c r="E5549">
        <v>14</v>
      </c>
      <c r="F5549" s="1">
        <v>41869</v>
      </c>
      <c r="G5549" t="s">
        <v>2038</v>
      </c>
      <c r="H5549" t="s">
        <v>1976</v>
      </c>
      <c r="I5549" t="s">
        <v>1977</v>
      </c>
      <c r="J5549" t="s">
        <v>1978</v>
      </c>
      <c r="K5549" t="s">
        <v>25</v>
      </c>
      <c r="L5549" t="s">
        <v>37</v>
      </c>
      <c r="M5549" t="s">
        <v>38</v>
      </c>
      <c r="N5549" t="s">
        <v>56</v>
      </c>
      <c r="O5549" t="s">
        <v>81</v>
      </c>
      <c r="P5549" t="s">
        <v>4415</v>
      </c>
      <c r="Q5549">
        <v>1</v>
      </c>
      <c r="R5549">
        <v>84</v>
      </c>
      <c r="S5549">
        <v>-42</v>
      </c>
      <c r="T5549">
        <v>2</v>
      </c>
      <c r="U5549" t="b">
        <v>0</v>
      </c>
    </row>
    <row r="5550" spans="1:21" x14ac:dyDescent="0.25">
      <c r="A5550" t="s">
        <v>6763</v>
      </c>
      <c r="B5550" t="s">
        <v>6753</v>
      </c>
      <c r="C5550">
        <v>18</v>
      </c>
      <c r="D5550">
        <v>8</v>
      </c>
      <c r="E5550">
        <v>14</v>
      </c>
      <c r="F5550" s="1">
        <v>41869</v>
      </c>
      <c r="G5550" t="s">
        <v>2038</v>
      </c>
      <c r="H5550" t="s">
        <v>1976</v>
      </c>
      <c r="I5550" t="s">
        <v>1977</v>
      </c>
      <c r="J5550" t="s">
        <v>1978</v>
      </c>
      <c r="K5550" t="s">
        <v>25</v>
      </c>
      <c r="L5550" t="s">
        <v>37</v>
      </c>
      <c r="M5550" t="s">
        <v>38</v>
      </c>
      <c r="N5550" t="s">
        <v>56</v>
      </c>
      <c r="O5550" t="s">
        <v>81</v>
      </c>
      <c r="P5550" t="s">
        <v>5785</v>
      </c>
      <c r="Q5550">
        <v>1</v>
      </c>
      <c r="R5550">
        <v>71</v>
      </c>
      <c r="S5550">
        <v>-44</v>
      </c>
      <c r="T5550">
        <v>5</v>
      </c>
      <c r="U5550" t="b">
        <v>0</v>
      </c>
    </row>
    <row r="5551" spans="1:21" x14ac:dyDescent="0.25">
      <c r="A5551" t="s">
        <v>6761</v>
      </c>
      <c r="B5551" t="s">
        <v>6753</v>
      </c>
      <c r="C5551">
        <v>18</v>
      </c>
      <c r="D5551">
        <v>8</v>
      </c>
      <c r="E5551">
        <v>14</v>
      </c>
      <c r="F5551" s="1">
        <v>41869</v>
      </c>
      <c r="G5551" t="s">
        <v>657</v>
      </c>
      <c r="H5551" t="s">
        <v>44</v>
      </c>
      <c r="I5551" t="s">
        <v>849</v>
      </c>
      <c r="J5551" t="s">
        <v>6762</v>
      </c>
      <c r="K5551" t="s">
        <v>47</v>
      </c>
      <c r="L5551" t="s">
        <v>37</v>
      </c>
      <c r="M5551" t="s">
        <v>38</v>
      </c>
      <c r="N5551" t="s">
        <v>56</v>
      </c>
      <c r="O5551" t="s">
        <v>104</v>
      </c>
      <c r="P5551" t="s">
        <v>392</v>
      </c>
      <c r="Q5551">
        <v>0</v>
      </c>
      <c r="R5551">
        <v>46</v>
      </c>
      <c r="S5551">
        <v>-14</v>
      </c>
      <c r="T5551">
        <v>1</v>
      </c>
      <c r="U5551" t="b">
        <v>0</v>
      </c>
    </row>
    <row r="5552" spans="1:21" x14ac:dyDescent="0.25">
      <c r="A5552" t="s">
        <v>6764</v>
      </c>
      <c r="B5552" t="s">
        <v>6765</v>
      </c>
      <c r="C5552">
        <v>19</v>
      </c>
      <c r="D5552">
        <v>8</v>
      </c>
      <c r="E5552">
        <v>11</v>
      </c>
      <c r="F5552" s="1">
        <v>40774</v>
      </c>
      <c r="G5552" t="s">
        <v>3418</v>
      </c>
      <c r="H5552" t="s">
        <v>120</v>
      </c>
      <c r="I5552" t="s">
        <v>778</v>
      </c>
      <c r="J5552" t="s">
        <v>778</v>
      </c>
      <c r="K5552" t="s">
        <v>47</v>
      </c>
      <c r="L5552" t="s">
        <v>70</v>
      </c>
      <c r="M5552" t="s">
        <v>27</v>
      </c>
      <c r="N5552" t="s">
        <v>28</v>
      </c>
      <c r="O5552" t="s">
        <v>48</v>
      </c>
      <c r="P5552" t="s">
        <v>1014</v>
      </c>
      <c r="Q5552">
        <v>0</v>
      </c>
      <c r="R5552">
        <v>66</v>
      </c>
      <c r="S5552">
        <v>12</v>
      </c>
      <c r="T5552">
        <v>3</v>
      </c>
      <c r="U5552" t="b">
        <v>1</v>
      </c>
    </row>
    <row r="5553" spans="1:21" x14ac:dyDescent="0.25">
      <c r="A5553" t="s">
        <v>6766</v>
      </c>
      <c r="B5553" t="s">
        <v>6767</v>
      </c>
      <c r="C5553">
        <v>19</v>
      </c>
      <c r="D5553">
        <v>8</v>
      </c>
      <c r="E5553">
        <v>13</v>
      </c>
      <c r="F5553" s="1">
        <v>41505</v>
      </c>
      <c r="G5553" t="s">
        <v>2721</v>
      </c>
      <c r="H5553" t="s">
        <v>67</v>
      </c>
      <c r="I5553" t="s">
        <v>68</v>
      </c>
      <c r="J5553" t="s">
        <v>486</v>
      </c>
      <c r="K5553" t="s">
        <v>25</v>
      </c>
      <c r="L5553" t="s">
        <v>37</v>
      </c>
      <c r="M5553" t="s">
        <v>268</v>
      </c>
      <c r="N5553" t="s">
        <v>28</v>
      </c>
      <c r="O5553" t="s">
        <v>90</v>
      </c>
      <c r="P5553" t="s">
        <v>6768</v>
      </c>
      <c r="Q5553">
        <v>1</v>
      </c>
      <c r="R5553">
        <v>1615</v>
      </c>
      <c r="S5553">
        <v>-162</v>
      </c>
      <c r="T5553">
        <v>6</v>
      </c>
      <c r="U5553" t="b">
        <v>0</v>
      </c>
    </row>
    <row r="5554" spans="1:21" x14ac:dyDescent="0.25">
      <c r="A5554" t="s">
        <v>6766</v>
      </c>
      <c r="B5554" t="s">
        <v>6767</v>
      </c>
      <c r="C5554">
        <v>19</v>
      </c>
      <c r="D5554">
        <v>8</v>
      </c>
      <c r="E5554">
        <v>13</v>
      </c>
      <c r="F5554" s="1">
        <v>41505</v>
      </c>
      <c r="G5554" t="s">
        <v>2721</v>
      </c>
      <c r="H5554" t="s">
        <v>67</v>
      </c>
      <c r="I5554" t="s">
        <v>68</v>
      </c>
      <c r="J5554" t="s">
        <v>486</v>
      </c>
      <c r="K5554" t="s">
        <v>25</v>
      </c>
      <c r="L5554" t="s">
        <v>37</v>
      </c>
      <c r="M5554" t="s">
        <v>268</v>
      </c>
      <c r="N5554" t="s">
        <v>28</v>
      </c>
      <c r="O5554" t="s">
        <v>48</v>
      </c>
      <c r="P5554" t="s">
        <v>1195</v>
      </c>
      <c r="Q5554">
        <v>1</v>
      </c>
      <c r="R5554">
        <v>36</v>
      </c>
      <c r="S5554">
        <v>-22</v>
      </c>
      <c r="T5554">
        <v>3</v>
      </c>
      <c r="U5554" t="b">
        <v>1</v>
      </c>
    </row>
    <row r="5555" spans="1:21" x14ac:dyDescent="0.25">
      <c r="A5555" t="s">
        <v>6766</v>
      </c>
      <c r="B5555" t="s">
        <v>6767</v>
      </c>
      <c r="C5555">
        <v>19</v>
      </c>
      <c r="D5555">
        <v>8</v>
      </c>
      <c r="E5555">
        <v>13</v>
      </c>
      <c r="F5555" s="1">
        <v>41505</v>
      </c>
      <c r="G5555" t="s">
        <v>2721</v>
      </c>
      <c r="H5555" t="s">
        <v>67</v>
      </c>
      <c r="I5555" t="s">
        <v>68</v>
      </c>
      <c r="J5555" t="s">
        <v>486</v>
      </c>
      <c r="K5555" t="s">
        <v>25</v>
      </c>
      <c r="L5555" t="s">
        <v>37</v>
      </c>
      <c r="M5555" t="s">
        <v>268</v>
      </c>
      <c r="N5555" t="s">
        <v>28</v>
      </c>
      <c r="O5555" t="s">
        <v>227</v>
      </c>
      <c r="P5555" t="s">
        <v>4712</v>
      </c>
      <c r="Q5555">
        <v>1</v>
      </c>
      <c r="R5555">
        <v>23</v>
      </c>
      <c r="S5555">
        <v>-21</v>
      </c>
      <c r="T5555">
        <v>7</v>
      </c>
      <c r="U5555" t="b">
        <v>1</v>
      </c>
    </row>
    <row r="5556" spans="1:21" x14ac:dyDescent="0.25">
      <c r="A5556" t="s">
        <v>6769</v>
      </c>
      <c r="B5556" t="s">
        <v>6767</v>
      </c>
      <c r="C5556">
        <v>19</v>
      </c>
      <c r="D5556">
        <v>8</v>
      </c>
      <c r="E5556">
        <v>13</v>
      </c>
      <c r="F5556" s="1">
        <v>41505</v>
      </c>
      <c r="G5556" t="s">
        <v>4717</v>
      </c>
      <c r="H5556" t="s">
        <v>293</v>
      </c>
      <c r="I5556" t="s">
        <v>4607</v>
      </c>
      <c r="J5556" t="s">
        <v>4608</v>
      </c>
      <c r="K5556" t="s">
        <v>36</v>
      </c>
      <c r="L5556" t="s">
        <v>37</v>
      </c>
      <c r="M5556" t="s">
        <v>98</v>
      </c>
      <c r="N5556" t="s">
        <v>28</v>
      </c>
      <c r="O5556" t="s">
        <v>227</v>
      </c>
      <c r="P5556" t="s">
        <v>3483</v>
      </c>
      <c r="Q5556">
        <v>1</v>
      </c>
      <c r="R5556">
        <v>13</v>
      </c>
      <c r="S5556">
        <v>-13</v>
      </c>
      <c r="T5556">
        <v>3</v>
      </c>
      <c r="U5556" t="b">
        <v>1</v>
      </c>
    </row>
    <row r="5557" spans="1:21" x14ac:dyDescent="0.25">
      <c r="A5557" t="s">
        <v>6770</v>
      </c>
      <c r="B5557" t="s">
        <v>6767</v>
      </c>
      <c r="C5557">
        <v>19</v>
      </c>
      <c r="D5557">
        <v>8</v>
      </c>
      <c r="E5557">
        <v>13</v>
      </c>
      <c r="F5557" s="1">
        <v>41505</v>
      </c>
      <c r="G5557" t="s">
        <v>597</v>
      </c>
      <c r="H5557" t="s">
        <v>33</v>
      </c>
      <c r="I5557" t="s">
        <v>34</v>
      </c>
      <c r="J5557" t="s">
        <v>2371</v>
      </c>
      <c r="K5557" t="s">
        <v>36</v>
      </c>
      <c r="L5557" t="s">
        <v>37</v>
      </c>
      <c r="M5557" t="s">
        <v>38</v>
      </c>
      <c r="N5557" t="s">
        <v>28</v>
      </c>
      <c r="O5557" t="s">
        <v>48</v>
      </c>
      <c r="P5557" t="s">
        <v>2811</v>
      </c>
      <c r="Q5557">
        <v>0</v>
      </c>
      <c r="R5557">
        <v>38</v>
      </c>
      <c r="S5557">
        <v>14</v>
      </c>
      <c r="T5557">
        <v>2</v>
      </c>
      <c r="U5557" t="b">
        <v>0</v>
      </c>
    </row>
    <row r="5558" spans="1:21" x14ac:dyDescent="0.25">
      <c r="A5558" t="s">
        <v>6771</v>
      </c>
      <c r="B5558" t="s">
        <v>6767</v>
      </c>
      <c r="C5558">
        <v>19</v>
      </c>
      <c r="D5558">
        <v>8</v>
      </c>
      <c r="E5558">
        <v>13</v>
      </c>
      <c r="F5558" s="1">
        <v>41505</v>
      </c>
      <c r="G5558" t="s">
        <v>1341</v>
      </c>
      <c r="H5558" t="s">
        <v>33</v>
      </c>
      <c r="I5558" t="s">
        <v>201</v>
      </c>
      <c r="J5558" t="s">
        <v>544</v>
      </c>
      <c r="K5558" t="s">
        <v>36</v>
      </c>
      <c r="L5558" t="s">
        <v>37</v>
      </c>
      <c r="M5558" t="s">
        <v>38</v>
      </c>
      <c r="N5558" t="s">
        <v>28</v>
      </c>
      <c r="O5558" t="s">
        <v>39</v>
      </c>
      <c r="P5558" t="s">
        <v>298</v>
      </c>
      <c r="Q5558">
        <v>0</v>
      </c>
      <c r="R5558">
        <v>249</v>
      </c>
      <c r="S5558">
        <v>70</v>
      </c>
      <c r="T5558">
        <v>5</v>
      </c>
      <c r="U5558" t="b">
        <v>1</v>
      </c>
    </row>
    <row r="5559" spans="1:21" x14ac:dyDescent="0.25">
      <c r="A5559" t="s">
        <v>6772</v>
      </c>
      <c r="B5559" t="s">
        <v>6773</v>
      </c>
      <c r="C5559">
        <v>19</v>
      </c>
      <c r="D5559">
        <v>8</v>
      </c>
      <c r="E5559">
        <v>14</v>
      </c>
      <c r="F5559" s="1">
        <v>41870</v>
      </c>
      <c r="G5559" t="s">
        <v>1844</v>
      </c>
      <c r="H5559" t="s">
        <v>33</v>
      </c>
      <c r="I5559" t="s">
        <v>80</v>
      </c>
      <c r="J5559" t="s">
        <v>80</v>
      </c>
      <c r="K5559" t="s">
        <v>36</v>
      </c>
      <c r="L5559" t="s">
        <v>70</v>
      </c>
      <c r="M5559" t="s">
        <v>98</v>
      </c>
      <c r="N5559" t="s">
        <v>71</v>
      </c>
      <c r="O5559" t="s">
        <v>74</v>
      </c>
      <c r="P5559" t="s">
        <v>1710</v>
      </c>
      <c r="Q5559">
        <v>0</v>
      </c>
      <c r="R5559">
        <v>267</v>
      </c>
      <c r="S5559">
        <v>-40</v>
      </c>
      <c r="T5559">
        <v>2</v>
      </c>
      <c r="U5559" t="b">
        <v>0</v>
      </c>
    </row>
    <row r="5560" spans="1:21" x14ac:dyDescent="0.25">
      <c r="A5560" t="s">
        <v>6772</v>
      </c>
      <c r="B5560" t="s">
        <v>6773</v>
      </c>
      <c r="C5560">
        <v>19</v>
      </c>
      <c r="D5560">
        <v>8</v>
      </c>
      <c r="E5560">
        <v>14</v>
      </c>
      <c r="F5560" s="1">
        <v>41870</v>
      </c>
      <c r="G5560" t="s">
        <v>1844</v>
      </c>
      <c r="H5560" t="s">
        <v>33</v>
      </c>
      <c r="I5560" t="s">
        <v>80</v>
      </c>
      <c r="J5560" t="s">
        <v>80</v>
      </c>
      <c r="K5560" t="s">
        <v>36</v>
      </c>
      <c r="L5560" t="s">
        <v>70</v>
      </c>
      <c r="M5560" t="s">
        <v>98</v>
      </c>
      <c r="N5560" t="s">
        <v>28</v>
      </c>
      <c r="O5560" t="s">
        <v>39</v>
      </c>
      <c r="P5560" t="s">
        <v>557</v>
      </c>
      <c r="Q5560">
        <v>0</v>
      </c>
      <c r="R5560">
        <v>35</v>
      </c>
      <c r="S5560">
        <v>11</v>
      </c>
      <c r="T5560">
        <v>3</v>
      </c>
      <c r="U5560" t="b">
        <v>1</v>
      </c>
    </row>
    <row r="5561" spans="1:21" x14ac:dyDescent="0.25">
      <c r="A5561" t="s">
        <v>6772</v>
      </c>
      <c r="B5561" t="s">
        <v>6773</v>
      </c>
      <c r="C5561">
        <v>19</v>
      </c>
      <c r="D5561">
        <v>8</v>
      </c>
      <c r="E5561">
        <v>14</v>
      </c>
      <c r="F5561" s="1">
        <v>41870</v>
      </c>
      <c r="G5561" t="s">
        <v>1844</v>
      </c>
      <c r="H5561" t="s">
        <v>33</v>
      </c>
      <c r="I5561" t="s">
        <v>80</v>
      </c>
      <c r="J5561" t="s">
        <v>80</v>
      </c>
      <c r="K5561" t="s">
        <v>36</v>
      </c>
      <c r="L5561" t="s">
        <v>70</v>
      </c>
      <c r="M5561" t="s">
        <v>98</v>
      </c>
      <c r="N5561" t="s">
        <v>28</v>
      </c>
      <c r="O5561" t="s">
        <v>54</v>
      </c>
      <c r="P5561" t="s">
        <v>1513</v>
      </c>
      <c r="Q5561">
        <v>0</v>
      </c>
      <c r="R5561">
        <v>332</v>
      </c>
      <c r="S5561">
        <v>100</v>
      </c>
      <c r="T5561">
        <v>2</v>
      </c>
      <c r="U5561" t="b">
        <v>0</v>
      </c>
    </row>
    <row r="5562" spans="1:21" x14ac:dyDescent="0.25">
      <c r="A5562" t="s">
        <v>6774</v>
      </c>
      <c r="B5562" t="s">
        <v>6773</v>
      </c>
      <c r="C5562">
        <v>19</v>
      </c>
      <c r="D5562">
        <v>8</v>
      </c>
      <c r="E5562">
        <v>14</v>
      </c>
      <c r="F5562" s="1">
        <v>41870</v>
      </c>
      <c r="G5562" t="s">
        <v>1077</v>
      </c>
      <c r="H5562" t="s">
        <v>23</v>
      </c>
      <c r="I5562" t="s">
        <v>428</v>
      </c>
      <c r="J5562" t="s">
        <v>429</v>
      </c>
      <c r="K5562" t="s">
        <v>25</v>
      </c>
      <c r="L5562" t="s">
        <v>70</v>
      </c>
      <c r="M5562" t="s">
        <v>98</v>
      </c>
      <c r="N5562" t="s">
        <v>28</v>
      </c>
      <c r="O5562" t="s">
        <v>54</v>
      </c>
      <c r="P5562" t="s">
        <v>1714</v>
      </c>
      <c r="Q5562">
        <v>1</v>
      </c>
      <c r="R5562">
        <v>257</v>
      </c>
      <c r="S5562">
        <v>-252</v>
      </c>
      <c r="T5562">
        <v>4</v>
      </c>
      <c r="U5562" t="b">
        <v>1</v>
      </c>
    </row>
    <row r="5563" spans="1:21" x14ac:dyDescent="0.25">
      <c r="A5563" t="s">
        <v>6772</v>
      </c>
      <c r="B5563" t="s">
        <v>6773</v>
      </c>
      <c r="C5563">
        <v>19</v>
      </c>
      <c r="D5563">
        <v>8</v>
      </c>
      <c r="E5563">
        <v>14</v>
      </c>
      <c r="F5563" s="1">
        <v>41870</v>
      </c>
      <c r="G5563" t="s">
        <v>1844</v>
      </c>
      <c r="H5563" t="s">
        <v>33</v>
      </c>
      <c r="I5563" t="s">
        <v>80</v>
      </c>
      <c r="J5563" t="s">
        <v>80</v>
      </c>
      <c r="K5563" t="s">
        <v>36</v>
      </c>
      <c r="L5563" t="s">
        <v>70</v>
      </c>
      <c r="M5563" t="s">
        <v>98</v>
      </c>
      <c r="N5563" t="s">
        <v>56</v>
      </c>
      <c r="O5563" t="s">
        <v>81</v>
      </c>
      <c r="P5563" t="s">
        <v>5785</v>
      </c>
      <c r="Q5563">
        <v>0</v>
      </c>
      <c r="R5563">
        <v>102</v>
      </c>
      <c r="S5563">
        <v>10</v>
      </c>
      <c r="T5563">
        <v>4</v>
      </c>
      <c r="U5563" t="b">
        <v>1</v>
      </c>
    </row>
    <row r="5564" spans="1:21" x14ac:dyDescent="0.25">
      <c r="A5564" t="s">
        <v>6775</v>
      </c>
      <c r="B5564" t="s">
        <v>6773</v>
      </c>
      <c r="C5564">
        <v>19</v>
      </c>
      <c r="D5564">
        <v>8</v>
      </c>
      <c r="E5564">
        <v>14</v>
      </c>
      <c r="F5564" s="1">
        <v>41870</v>
      </c>
      <c r="G5564" t="s">
        <v>4011</v>
      </c>
      <c r="H5564" t="s">
        <v>67</v>
      </c>
      <c r="I5564" t="s">
        <v>68</v>
      </c>
      <c r="J5564" t="s">
        <v>1254</v>
      </c>
      <c r="K5564" t="s">
        <v>25</v>
      </c>
      <c r="L5564" t="s">
        <v>70</v>
      </c>
      <c r="M5564" t="s">
        <v>38</v>
      </c>
      <c r="N5564" t="s">
        <v>28</v>
      </c>
      <c r="O5564" t="s">
        <v>90</v>
      </c>
      <c r="P5564" t="s">
        <v>2323</v>
      </c>
      <c r="Q5564">
        <v>0</v>
      </c>
      <c r="R5564">
        <v>1054</v>
      </c>
      <c r="S5564">
        <v>337</v>
      </c>
      <c r="T5564">
        <v>2</v>
      </c>
      <c r="U5564" t="b">
        <v>1</v>
      </c>
    </row>
    <row r="5565" spans="1:21" x14ac:dyDescent="0.25">
      <c r="A5565" t="s">
        <v>6776</v>
      </c>
      <c r="B5565" t="s">
        <v>6773</v>
      </c>
      <c r="C5565">
        <v>19</v>
      </c>
      <c r="D5565">
        <v>8</v>
      </c>
      <c r="E5565">
        <v>14</v>
      </c>
      <c r="F5565" s="1">
        <v>41870</v>
      </c>
      <c r="G5565" t="s">
        <v>1379</v>
      </c>
      <c r="H5565" t="s">
        <v>120</v>
      </c>
      <c r="I5565" t="s">
        <v>778</v>
      </c>
      <c r="J5565" t="s">
        <v>778</v>
      </c>
      <c r="K5565" t="s">
        <v>47</v>
      </c>
      <c r="L5565" t="s">
        <v>37</v>
      </c>
      <c r="M5565" t="s">
        <v>27</v>
      </c>
      <c r="N5565" t="s">
        <v>28</v>
      </c>
      <c r="O5565" t="s">
        <v>39</v>
      </c>
      <c r="P5565" t="s">
        <v>100</v>
      </c>
      <c r="Q5565">
        <v>0</v>
      </c>
      <c r="R5565">
        <v>345</v>
      </c>
      <c r="S5565">
        <v>38</v>
      </c>
      <c r="T5565">
        <v>7</v>
      </c>
      <c r="U5565" t="b">
        <v>1</v>
      </c>
    </row>
    <row r="5566" spans="1:21" x14ac:dyDescent="0.25">
      <c r="A5566" t="s">
        <v>6776</v>
      </c>
      <c r="B5566" t="s">
        <v>6773</v>
      </c>
      <c r="C5566">
        <v>19</v>
      </c>
      <c r="D5566">
        <v>8</v>
      </c>
      <c r="E5566">
        <v>14</v>
      </c>
      <c r="F5566" s="1">
        <v>41870</v>
      </c>
      <c r="G5566" t="s">
        <v>1379</v>
      </c>
      <c r="H5566" t="s">
        <v>120</v>
      </c>
      <c r="I5566" t="s">
        <v>778</v>
      </c>
      <c r="J5566" t="s">
        <v>778</v>
      </c>
      <c r="K5566" t="s">
        <v>47</v>
      </c>
      <c r="L5566" t="s">
        <v>37</v>
      </c>
      <c r="M5566" t="s">
        <v>27</v>
      </c>
      <c r="N5566" t="s">
        <v>28</v>
      </c>
      <c r="O5566" t="s">
        <v>39</v>
      </c>
      <c r="P5566" t="s">
        <v>4054</v>
      </c>
      <c r="Q5566">
        <v>0</v>
      </c>
      <c r="R5566">
        <v>41</v>
      </c>
      <c r="S5566">
        <v>11</v>
      </c>
      <c r="T5566">
        <v>6</v>
      </c>
      <c r="U5566" t="b">
        <v>1</v>
      </c>
    </row>
    <row r="5567" spans="1:21" x14ac:dyDescent="0.25">
      <c r="A5567" t="s">
        <v>6776</v>
      </c>
      <c r="B5567" t="s">
        <v>6773</v>
      </c>
      <c r="C5567">
        <v>19</v>
      </c>
      <c r="D5567">
        <v>8</v>
      </c>
      <c r="E5567">
        <v>14</v>
      </c>
      <c r="F5567" s="1">
        <v>41870</v>
      </c>
      <c r="G5567" t="s">
        <v>1379</v>
      </c>
      <c r="H5567" t="s">
        <v>120</v>
      </c>
      <c r="I5567" t="s">
        <v>778</v>
      </c>
      <c r="J5567" t="s">
        <v>778</v>
      </c>
      <c r="K5567" t="s">
        <v>47</v>
      </c>
      <c r="L5567" t="s">
        <v>37</v>
      </c>
      <c r="M5567" t="s">
        <v>27</v>
      </c>
      <c r="N5567" t="s">
        <v>28</v>
      </c>
      <c r="O5567" t="s">
        <v>54</v>
      </c>
      <c r="P5567" t="s">
        <v>775</v>
      </c>
      <c r="Q5567">
        <v>0</v>
      </c>
      <c r="R5567">
        <v>54</v>
      </c>
      <c r="S5567">
        <v>1</v>
      </c>
      <c r="T5567">
        <v>2</v>
      </c>
      <c r="U5567" t="b">
        <v>0</v>
      </c>
    </row>
    <row r="5568" spans="1:21" x14ac:dyDescent="0.25">
      <c r="A5568" t="s">
        <v>6777</v>
      </c>
      <c r="B5568" t="s">
        <v>6773</v>
      </c>
      <c r="C5568">
        <v>19</v>
      </c>
      <c r="D5568">
        <v>8</v>
      </c>
      <c r="E5568">
        <v>14</v>
      </c>
      <c r="F5568" s="1">
        <v>41870</v>
      </c>
      <c r="G5568" t="s">
        <v>2045</v>
      </c>
      <c r="H5568" t="s">
        <v>44</v>
      </c>
      <c r="I5568" t="s">
        <v>96</v>
      </c>
      <c r="J5568" t="s">
        <v>2123</v>
      </c>
      <c r="K5568" t="s">
        <v>47</v>
      </c>
      <c r="L5568" t="s">
        <v>70</v>
      </c>
      <c r="M5568" t="s">
        <v>38</v>
      </c>
      <c r="N5568" t="s">
        <v>71</v>
      </c>
      <c r="O5568" t="s">
        <v>72</v>
      </c>
      <c r="P5568" t="s">
        <v>2315</v>
      </c>
      <c r="Q5568">
        <v>0</v>
      </c>
      <c r="R5568">
        <v>741</v>
      </c>
      <c r="S5568">
        <v>267</v>
      </c>
      <c r="T5568">
        <v>5</v>
      </c>
      <c r="U5568" t="b">
        <v>1</v>
      </c>
    </row>
    <row r="5569" spans="1:21" x14ac:dyDescent="0.25">
      <c r="A5569" t="s">
        <v>6778</v>
      </c>
      <c r="B5569" t="s">
        <v>6773</v>
      </c>
      <c r="C5569">
        <v>19</v>
      </c>
      <c r="D5569">
        <v>8</v>
      </c>
      <c r="E5569">
        <v>14</v>
      </c>
      <c r="F5569" s="1">
        <v>41870</v>
      </c>
      <c r="G5569" t="s">
        <v>6505</v>
      </c>
      <c r="H5569" t="s">
        <v>33</v>
      </c>
      <c r="I5569" t="s">
        <v>372</v>
      </c>
      <c r="J5569" t="s">
        <v>959</v>
      </c>
      <c r="K5569" t="s">
        <v>36</v>
      </c>
      <c r="L5569" t="s">
        <v>37</v>
      </c>
      <c r="M5569" t="s">
        <v>38</v>
      </c>
      <c r="N5569" t="s">
        <v>28</v>
      </c>
      <c r="O5569" t="s">
        <v>151</v>
      </c>
      <c r="P5569" t="s">
        <v>462</v>
      </c>
      <c r="Q5569">
        <v>0</v>
      </c>
      <c r="R5569">
        <v>16</v>
      </c>
      <c r="S5569">
        <v>2</v>
      </c>
      <c r="T5569">
        <v>1</v>
      </c>
      <c r="U5569" t="b">
        <v>0</v>
      </c>
    </row>
    <row r="5570" spans="1:21" x14ac:dyDescent="0.25">
      <c r="A5570" t="s">
        <v>6778</v>
      </c>
      <c r="B5570" t="s">
        <v>6773</v>
      </c>
      <c r="C5570">
        <v>19</v>
      </c>
      <c r="D5570">
        <v>8</v>
      </c>
      <c r="E5570">
        <v>14</v>
      </c>
      <c r="F5570" s="1">
        <v>41870</v>
      </c>
      <c r="G5570" t="s">
        <v>6505</v>
      </c>
      <c r="H5570" t="s">
        <v>33</v>
      </c>
      <c r="I5570" t="s">
        <v>372</v>
      </c>
      <c r="J5570" t="s">
        <v>959</v>
      </c>
      <c r="K5570" t="s">
        <v>36</v>
      </c>
      <c r="L5570" t="s">
        <v>37</v>
      </c>
      <c r="M5570" t="s">
        <v>38</v>
      </c>
      <c r="N5570" t="s">
        <v>28</v>
      </c>
      <c r="O5570" t="s">
        <v>227</v>
      </c>
      <c r="P5570" t="s">
        <v>3999</v>
      </c>
      <c r="Q5570">
        <v>0</v>
      </c>
      <c r="R5570">
        <v>49</v>
      </c>
      <c r="S5570">
        <v>20</v>
      </c>
      <c r="T5570">
        <v>5</v>
      </c>
      <c r="U5570" t="b">
        <v>0</v>
      </c>
    </row>
    <row r="5571" spans="1:21" x14ac:dyDescent="0.25">
      <c r="A5571" t="s">
        <v>6779</v>
      </c>
      <c r="B5571" t="s">
        <v>6773</v>
      </c>
      <c r="C5571">
        <v>19</v>
      </c>
      <c r="D5571">
        <v>8</v>
      </c>
      <c r="E5571">
        <v>14</v>
      </c>
      <c r="F5571" s="1">
        <v>41870</v>
      </c>
      <c r="G5571" t="s">
        <v>2311</v>
      </c>
      <c r="H5571" t="s">
        <v>61</v>
      </c>
      <c r="I5571" t="s">
        <v>326</v>
      </c>
      <c r="J5571" t="s">
        <v>6780</v>
      </c>
      <c r="K5571" t="s">
        <v>36</v>
      </c>
      <c r="L5571" t="s">
        <v>37</v>
      </c>
      <c r="M5571" t="s">
        <v>38</v>
      </c>
      <c r="N5571" t="s">
        <v>56</v>
      </c>
      <c r="O5571" t="s">
        <v>104</v>
      </c>
      <c r="P5571" t="s">
        <v>3137</v>
      </c>
      <c r="Q5571">
        <v>0</v>
      </c>
      <c r="R5571">
        <v>1629</v>
      </c>
      <c r="S5571">
        <v>-153</v>
      </c>
      <c r="T5571">
        <v>3</v>
      </c>
      <c r="U5571" t="b">
        <v>0</v>
      </c>
    </row>
    <row r="5572" spans="1:21" x14ac:dyDescent="0.25">
      <c r="A5572" t="s">
        <v>6781</v>
      </c>
      <c r="B5572" t="s">
        <v>6782</v>
      </c>
      <c r="C5572">
        <v>20</v>
      </c>
      <c r="D5572">
        <v>8</v>
      </c>
      <c r="E5572">
        <v>12</v>
      </c>
      <c r="F5572" s="1">
        <v>41141</v>
      </c>
      <c r="G5572" t="s">
        <v>3131</v>
      </c>
      <c r="H5572" t="s">
        <v>67</v>
      </c>
      <c r="I5572" t="s">
        <v>68</v>
      </c>
      <c r="J5572" t="s">
        <v>669</v>
      </c>
      <c r="K5572" t="s">
        <v>25</v>
      </c>
      <c r="L5572" t="s">
        <v>37</v>
      </c>
      <c r="M5572" t="s">
        <v>38</v>
      </c>
      <c r="N5572" t="s">
        <v>71</v>
      </c>
      <c r="O5572" t="s">
        <v>74</v>
      </c>
      <c r="P5572" t="s">
        <v>1779</v>
      </c>
      <c r="Q5572">
        <v>0</v>
      </c>
      <c r="R5572">
        <v>3315</v>
      </c>
      <c r="S5572">
        <v>961</v>
      </c>
      <c r="T5572">
        <v>7</v>
      </c>
      <c r="U5572" t="b">
        <v>0</v>
      </c>
    </row>
    <row r="5573" spans="1:21" x14ac:dyDescent="0.25">
      <c r="A5573" t="s">
        <v>6781</v>
      </c>
      <c r="B5573" t="s">
        <v>6782</v>
      </c>
      <c r="C5573">
        <v>20</v>
      </c>
      <c r="D5573">
        <v>8</v>
      </c>
      <c r="E5573">
        <v>12</v>
      </c>
      <c r="F5573" s="1">
        <v>41141</v>
      </c>
      <c r="G5573" t="s">
        <v>3131</v>
      </c>
      <c r="H5573" t="s">
        <v>67</v>
      </c>
      <c r="I5573" t="s">
        <v>68</v>
      </c>
      <c r="J5573" t="s">
        <v>669</v>
      </c>
      <c r="K5573" t="s">
        <v>25</v>
      </c>
      <c r="L5573" t="s">
        <v>37</v>
      </c>
      <c r="M5573" t="s">
        <v>38</v>
      </c>
      <c r="N5573" t="s">
        <v>56</v>
      </c>
      <c r="O5573" t="s">
        <v>81</v>
      </c>
      <c r="P5573" t="s">
        <v>2095</v>
      </c>
      <c r="Q5573">
        <v>0</v>
      </c>
      <c r="R5573">
        <v>632</v>
      </c>
      <c r="S5573">
        <v>57</v>
      </c>
      <c r="T5573">
        <v>9</v>
      </c>
      <c r="U5573" t="b">
        <v>1</v>
      </c>
    </row>
    <row r="5574" spans="1:21" x14ac:dyDescent="0.25">
      <c r="A5574" t="s">
        <v>6781</v>
      </c>
      <c r="B5574" t="s">
        <v>6782</v>
      </c>
      <c r="C5574">
        <v>20</v>
      </c>
      <c r="D5574">
        <v>8</v>
      </c>
      <c r="E5574">
        <v>12</v>
      </c>
      <c r="F5574" s="1">
        <v>41141</v>
      </c>
      <c r="G5574" t="s">
        <v>3131</v>
      </c>
      <c r="H5574" t="s">
        <v>67</v>
      </c>
      <c r="I5574" t="s">
        <v>68</v>
      </c>
      <c r="J5574" t="s">
        <v>669</v>
      </c>
      <c r="K5574" t="s">
        <v>25</v>
      </c>
      <c r="L5574" t="s">
        <v>37</v>
      </c>
      <c r="M5574" t="s">
        <v>38</v>
      </c>
      <c r="N5574" t="s">
        <v>56</v>
      </c>
      <c r="O5574" t="s">
        <v>81</v>
      </c>
      <c r="P5574" t="s">
        <v>101</v>
      </c>
      <c r="Q5574">
        <v>0</v>
      </c>
      <c r="R5574">
        <v>123</v>
      </c>
      <c r="S5574">
        <v>50</v>
      </c>
      <c r="T5574">
        <v>3</v>
      </c>
      <c r="U5574" t="b">
        <v>0</v>
      </c>
    </row>
    <row r="5575" spans="1:21" x14ac:dyDescent="0.25">
      <c r="A5575" t="s">
        <v>6783</v>
      </c>
      <c r="B5575" t="s">
        <v>6782</v>
      </c>
      <c r="C5575">
        <v>20</v>
      </c>
      <c r="D5575">
        <v>8</v>
      </c>
      <c r="E5575">
        <v>12</v>
      </c>
      <c r="F5575" s="1">
        <v>41141</v>
      </c>
      <c r="G5575" t="s">
        <v>3349</v>
      </c>
      <c r="H5575" t="s">
        <v>44</v>
      </c>
      <c r="I5575" t="s">
        <v>849</v>
      </c>
      <c r="J5575" t="s">
        <v>4700</v>
      </c>
      <c r="K5575" t="s">
        <v>47</v>
      </c>
      <c r="L5575" t="s">
        <v>70</v>
      </c>
      <c r="M5575" t="s">
        <v>27</v>
      </c>
      <c r="N5575" t="s">
        <v>28</v>
      </c>
      <c r="O5575" t="s">
        <v>54</v>
      </c>
      <c r="P5575" t="s">
        <v>1612</v>
      </c>
      <c r="Q5575">
        <v>0</v>
      </c>
      <c r="R5575">
        <v>65</v>
      </c>
      <c r="S5575">
        <v>6</v>
      </c>
      <c r="T5575">
        <v>7</v>
      </c>
      <c r="U5575" t="b">
        <v>0</v>
      </c>
    </row>
    <row r="5576" spans="1:21" x14ac:dyDescent="0.25">
      <c r="A5576" t="s">
        <v>6784</v>
      </c>
      <c r="B5576" t="s">
        <v>6785</v>
      </c>
      <c r="C5576">
        <v>20</v>
      </c>
      <c r="D5576">
        <v>8</v>
      </c>
      <c r="E5576">
        <v>13</v>
      </c>
      <c r="F5576" s="1">
        <v>41506</v>
      </c>
      <c r="G5576" t="s">
        <v>3607</v>
      </c>
      <c r="H5576" t="s">
        <v>67</v>
      </c>
      <c r="I5576" t="s">
        <v>68</v>
      </c>
      <c r="J5576" t="s">
        <v>1970</v>
      </c>
      <c r="K5576" t="s">
        <v>25</v>
      </c>
      <c r="L5576" t="s">
        <v>37</v>
      </c>
      <c r="M5576" t="s">
        <v>38</v>
      </c>
      <c r="N5576" t="s">
        <v>28</v>
      </c>
      <c r="O5576" t="s">
        <v>227</v>
      </c>
      <c r="P5576" t="s">
        <v>5617</v>
      </c>
      <c r="Q5576">
        <v>0</v>
      </c>
      <c r="R5576">
        <v>31</v>
      </c>
      <c r="S5576">
        <v>6</v>
      </c>
      <c r="T5576">
        <v>3</v>
      </c>
      <c r="U5576" t="b">
        <v>1</v>
      </c>
    </row>
    <row r="5577" spans="1:21" x14ac:dyDescent="0.25">
      <c r="A5577" t="s">
        <v>6786</v>
      </c>
      <c r="B5577" t="s">
        <v>6785</v>
      </c>
      <c r="C5577">
        <v>20</v>
      </c>
      <c r="D5577">
        <v>8</v>
      </c>
      <c r="E5577">
        <v>13</v>
      </c>
      <c r="F5577" s="1">
        <v>41506</v>
      </c>
      <c r="G5577" t="s">
        <v>5678</v>
      </c>
      <c r="H5577" t="s">
        <v>61</v>
      </c>
      <c r="I5577" t="s">
        <v>450</v>
      </c>
      <c r="J5577" t="s">
        <v>6787</v>
      </c>
      <c r="K5577" t="s">
        <v>36</v>
      </c>
      <c r="L5577" t="s">
        <v>70</v>
      </c>
      <c r="M5577" t="s">
        <v>38</v>
      </c>
      <c r="N5577" t="s">
        <v>28</v>
      </c>
      <c r="O5577" t="s">
        <v>48</v>
      </c>
      <c r="P5577" t="s">
        <v>143</v>
      </c>
      <c r="Q5577">
        <v>0</v>
      </c>
      <c r="R5577">
        <v>34</v>
      </c>
      <c r="S5577">
        <v>14</v>
      </c>
      <c r="T5577">
        <v>2</v>
      </c>
      <c r="U5577" t="b">
        <v>0</v>
      </c>
    </row>
    <row r="5578" spans="1:21" x14ac:dyDescent="0.25">
      <c r="A5578" t="s">
        <v>6786</v>
      </c>
      <c r="B5578" t="s">
        <v>6785</v>
      </c>
      <c r="C5578">
        <v>20</v>
      </c>
      <c r="D5578">
        <v>8</v>
      </c>
      <c r="E5578">
        <v>13</v>
      </c>
      <c r="F5578" s="1">
        <v>41506</v>
      </c>
      <c r="G5578" t="s">
        <v>5678</v>
      </c>
      <c r="H5578" t="s">
        <v>61</v>
      </c>
      <c r="I5578" t="s">
        <v>450</v>
      </c>
      <c r="J5578" t="s">
        <v>6787</v>
      </c>
      <c r="K5578" t="s">
        <v>36</v>
      </c>
      <c r="L5578" t="s">
        <v>70</v>
      </c>
      <c r="M5578" t="s">
        <v>38</v>
      </c>
      <c r="N5578" t="s">
        <v>28</v>
      </c>
      <c r="O5578" t="s">
        <v>151</v>
      </c>
      <c r="P5578" t="s">
        <v>3917</v>
      </c>
      <c r="Q5578">
        <v>0</v>
      </c>
      <c r="R5578">
        <v>66</v>
      </c>
      <c r="S5578">
        <v>16</v>
      </c>
      <c r="T5578">
        <v>5</v>
      </c>
      <c r="U5578" t="b">
        <v>1</v>
      </c>
    </row>
    <row r="5579" spans="1:21" x14ac:dyDescent="0.25">
      <c r="A5579" t="s">
        <v>6788</v>
      </c>
      <c r="B5579" t="s">
        <v>6785</v>
      </c>
      <c r="C5579">
        <v>20</v>
      </c>
      <c r="D5579">
        <v>8</v>
      </c>
      <c r="E5579">
        <v>13</v>
      </c>
      <c r="F5579" s="1">
        <v>41506</v>
      </c>
      <c r="G5579" t="s">
        <v>2134</v>
      </c>
      <c r="H5579" t="s">
        <v>61</v>
      </c>
      <c r="I5579" t="s">
        <v>722</v>
      </c>
      <c r="J5579" t="s">
        <v>5104</v>
      </c>
      <c r="K5579" t="s">
        <v>36</v>
      </c>
      <c r="L5579" t="s">
        <v>26</v>
      </c>
      <c r="M5579" t="s">
        <v>38</v>
      </c>
      <c r="N5579" t="s">
        <v>28</v>
      </c>
      <c r="O5579" t="s">
        <v>111</v>
      </c>
      <c r="P5579" t="s">
        <v>620</v>
      </c>
      <c r="Q5579">
        <v>1</v>
      </c>
      <c r="R5579">
        <v>52</v>
      </c>
      <c r="S5579">
        <v>-24</v>
      </c>
      <c r="T5579">
        <v>6</v>
      </c>
      <c r="U5579" t="b">
        <v>0</v>
      </c>
    </row>
    <row r="5580" spans="1:21" x14ac:dyDescent="0.25">
      <c r="A5580" t="s">
        <v>6788</v>
      </c>
      <c r="B5580" t="s">
        <v>6785</v>
      </c>
      <c r="C5580">
        <v>20</v>
      </c>
      <c r="D5580">
        <v>8</v>
      </c>
      <c r="E5580">
        <v>13</v>
      </c>
      <c r="F5580" s="1">
        <v>41506</v>
      </c>
      <c r="G5580" t="s">
        <v>2134</v>
      </c>
      <c r="H5580" t="s">
        <v>61</v>
      </c>
      <c r="I5580" t="s">
        <v>722</v>
      </c>
      <c r="J5580" t="s">
        <v>5104</v>
      </c>
      <c r="K5580" t="s">
        <v>36</v>
      </c>
      <c r="L5580" t="s">
        <v>26</v>
      </c>
      <c r="M5580" t="s">
        <v>38</v>
      </c>
      <c r="N5580" t="s">
        <v>28</v>
      </c>
      <c r="O5580" t="s">
        <v>227</v>
      </c>
      <c r="P5580" t="s">
        <v>6789</v>
      </c>
      <c r="Q5580">
        <v>1</v>
      </c>
      <c r="R5580">
        <v>26</v>
      </c>
      <c r="S5580">
        <v>-2</v>
      </c>
      <c r="T5580">
        <v>4</v>
      </c>
      <c r="U5580" t="b">
        <v>1</v>
      </c>
    </row>
    <row r="5581" spans="1:21" x14ac:dyDescent="0.25">
      <c r="A5581" t="s">
        <v>6788</v>
      </c>
      <c r="B5581" t="s">
        <v>6785</v>
      </c>
      <c r="C5581">
        <v>20</v>
      </c>
      <c r="D5581">
        <v>8</v>
      </c>
      <c r="E5581">
        <v>13</v>
      </c>
      <c r="F5581" s="1">
        <v>41506</v>
      </c>
      <c r="G5581" t="s">
        <v>2134</v>
      </c>
      <c r="H5581" t="s">
        <v>61</v>
      </c>
      <c r="I5581" t="s">
        <v>722</v>
      </c>
      <c r="J5581" t="s">
        <v>5104</v>
      </c>
      <c r="K5581" t="s">
        <v>36</v>
      </c>
      <c r="L5581" t="s">
        <v>26</v>
      </c>
      <c r="M5581" t="s">
        <v>38</v>
      </c>
      <c r="N5581" t="s">
        <v>28</v>
      </c>
      <c r="O5581" t="s">
        <v>29</v>
      </c>
      <c r="P5581" t="s">
        <v>6790</v>
      </c>
      <c r="Q5581">
        <v>1</v>
      </c>
      <c r="R5581">
        <v>40</v>
      </c>
      <c r="S5581">
        <v>-6</v>
      </c>
      <c r="T5581">
        <v>3</v>
      </c>
      <c r="U5581" t="b">
        <v>0</v>
      </c>
    </row>
    <row r="5582" spans="1:21" x14ac:dyDescent="0.25">
      <c r="A5582" t="s">
        <v>6788</v>
      </c>
      <c r="B5582" t="s">
        <v>6785</v>
      </c>
      <c r="C5582">
        <v>20</v>
      </c>
      <c r="D5582">
        <v>8</v>
      </c>
      <c r="E5582">
        <v>13</v>
      </c>
      <c r="F5582" s="1">
        <v>41506</v>
      </c>
      <c r="G5582" t="s">
        <v>2134</v>
      </c>
      <c r="H5582" t="s">
        <v>61</v>
      </c>
      <c r="I5582" t="s">
        <v>722</v>
      </c>
      <c r="J5582" t="s">
        <v>5104</v>
      </c>
      <c r="K5582" t="s">
        <v>36</v>
      </c>
      <c r="L5582" t="s">
        <v>26</v>
      </c>
      <c r="M5582" t="s">
        <v>38</v>
      </c>
      <c r="N5582" t="s">
        <v>56</v>
      </c>
      <c r="O5582" t="s">
        <v>185</v>
      </c>
      <c r="P5582" t="s">
        <v>6791</v>
      </c>
      <c r="Q5582">
        <v>1</v>
      </c>
      <c r="R5582">
        <v>249</v>
      </c>
      <c r="S5582">
        <v>-434</v>
      </c>
      <c r="T5582">
        <v>2</v>
      </c>
      <c r="U5582" t="b">
        <v>1</v>
      </c>
    </row>
    <row r="5583" spans="1:21" x14ac:dyDescent="0.25">
      <c r="A5583" t="s">
        <v>6792</v>
      </c>
      <c r="B5583" t="s">
        <v>6793</v>
      </c>
      <c r="C5583">
        <v>20</v>
      </c>
      <c r="D5583">
        <v>8</v>
      </c>
      <c r="E5583">
        <v>14</v>
      </c>
      <c r="F5583" s="1">
        <v>41871</v>
      </c>
      <c r="G5583" t="s">
        <v>2455</v>
      </c>
      <c r="H5583" t="s">
        <v>44</v>
      </c>
      <c r="I5583" t="s">
        <v>280</v>
      </c>
      <c r="J5583" t="s">
        <v>281</v>
      </c>
      <c r="K5583" t="s">
        <v>47</v>
      </c>
      <c r="L5583" t="s">
        <v>37</v>
      </c>
      <c r="M5583" t="s">
        <v>268</v>
      </c>
      <c r="N5583" t="s">
        <v>71</v>
      </c>
      <c r="O5583" t="s">
        <v>295</v>
      </c>
      <c r="P5583" t="s">
        <v>6794</v>
      </c>
      <c r="Q5583">
        <v>0</v>
      </c>
      <c r="R5583">
        <v>689</v>
      </c>
      <c r="S5583">
        <v>96</v>
      </c>
      <c r="T5583">
        <v>6</v>
      </c>
      <c r="U5583" t="b">
        <v>1</v>
      </c>
    </row>
    <row r="5584" spans="1:21" x14ac:dyDescent="0.25">
      <c r="A5584" t="s">
        <v>6795</v>
      </c>
      <c r="B5584" t="s">
        <v>6793</v>
      </c>
      <c r="C5584">
        <v>20</v>
      </c>
      <c r="D5584">
        <v>8</v>
      </c>
      <c r="E5584">
        <v>14</v>
      </c>
      <c r="F5584" s="1">
        <v>41871</v>
      </c>
      <c r="G5584" t="s">
        <v>6796</v>
      </c>
      <c r="H5584" t="s">
        <v>33</v>
      </c>
      <c r="I5584" t="s">
        <v>34</v>
      </c>
      <c r="J5584" t="s">
        <v>6797</v>
      </c>
      <c r="K5584" t="s">
        <v>36</v>
      </c>
      <c r="L5584" t="s">
        <v>70</v>
      </c>
      <c r="M5584" t="s">
        <v>98</v>
      </c>
      <c r="N5584" t="s">
        <v>28</v>
      </c>
      <c r="O5584" t="s">
        <v>39</v>
      </c>
      <c r="P5584" t="s">
        <v>2213</v>
      </c>
      <c r="Q5584">
        <v>0</v>
      </c>
      <c r="R5584">
        <v>18</v>
      </c>
      <c r="S5584">
        <v>2</v>
      </c>
      <c r="T5584">
        <v>3</v>
      </c>
      <c r="U5584" t="b">
        <v>0</v>
      </c>
    </row>
    <row r="5585" spans="1:21" x14ac:dyDescent="0.25">
      <c r="A5585" t="s">
        <v>6795</v>
      </c>
      <c r="B5585" t="s">
        <v>6793</v>
      </c>
      <c r="C5585">
        <v>20</v>
      </c>
      <c r="D5585">
        <v>8</v>
      </c>
      <c r="E5585">
        <v>14</v>
      </c>
      <c r="F5585" s="1">
        <v>41871</v>
      </c>
      <c r="G5585" t="s">
        <v>6796</v>
      </c>
      <c r="H5585" t="s">
        <v>33</v>
      </c>
      <c r="I5585" t="s">
        <v>34</v>
      </c>
      <c r="J5585" t="s">
        <v>6797</v>
      </c>
      <c r="K5585" t="s">
        <v>36</v>
      </c>
      <c r="L5585" t="s">
        <v>70</v>
      </c>
      <c r="M5585" t="s">
        <v>98</v>
      </c>
      <c r="N5585" t="s">
        <v>56</v>
      </c>
      <c r="O5585" t="s">
        <v>104</v>
      </c>
      <c r="P5585" t="s">
        <v>2800</v>
      </c>
      <c r="Q5585">
        <v>0</v>
      </c>
      <c r="R5585">
        <v>223</v>
      </c>
      <c r="S5585">
        <v>4</v>
      </c>
      <c r="T5585">
        <v>3</v>
      </c>
      <c r="U5585" t="b">
        <v>1</v>
      </c>
    </row>
    <row r="5586" spans="1:21" x14ac:dyDescent="0.25">
      <c r="A5586" t="s">
        <v>6798</v>
      </c>
      <c r="B5586" t="s">
        <v>6793</v>
      </c>
      <c r="C5586">
        <v>20</v>
      </c>
      <c r="D5586">
        <v>8</v>
      </c>
      <c r="E5586">
        <v>14</v>
      </c>
      <c r="F5586" s="1">
        <v>41871</v>
      </c>
      <c r="G5586" t="s">
        <v>765</v>
      </c>
      <c r="H5586" t="s">
        <v>61</v>
      </c>
      <c r="I5586" t="s">
        <v>108</v>
      </c>
      <c r="J5586" t="s">
        <v>886</v>
      </c>
      <c r="K5586" t="s">
        <v>36</v>
      </c>
      <c r="L5586" t="s">
        <v>37</v>
      </c>
      <c r="M5586" t="s">
        <v>98</v>
      </c>
      <c r="N5586" t="s">
        <v>28</v>
      </c>
      <c r="O5586" t="s">
        <v>54</v>
      </c>
      <c r="P5586" t="s">
        <v>2529</v>
      </c>
      <c r="Q5586">
        <v>0</v>
      </c>
      <c r="R5586">
        <v>43</v>
      </c>
      <c r="S5586">
        <v>17</v>
      </c>
      <c r="T5586">
        <v>1</v>
      </c>
      <c r="U5586" t="b">
        <v>0</v>
      </c>
    </row>
    <row r="5587" spans="1:21" x14ac:dyDescent="0.25">
      <c r="A5587" t="s">
        <v>6799</v>
      </c>
      <c r="B5587" t="s">
        <v>6793</v>
      </c>
      <c r="C5587">
        <v>20</v>
      </c>
      <c r="D5587">
        <v>8</v>
      </c>
      <c r="E5587">
        <v>14</v>
      </c>
      <c r="F5587" s="1">
        <v>41871</v>
      </c>
      <c r="G5587" t="s">
        <v>2445</v>
      </c>
      <c r="H5587" t="s">
        <v>61</v>
      </c>
      <c r="I5587" t="s">
        <v>450</v>
      </c>
      <c r="J5587" t="s">
        <v>661</v>
      </c>
      <c r="K5587" t="s">
        <v>36</v>
      </c>
      <c r="L5587" t="s">
        <v>26</v>
      </c>
      <c r="M5587" t="s">
        <v>38</v>
      </c>
      <c r="N5587" t="s">
        <v>28</v>
      </c>
      <c r="O5587" t="s">
        <v>39</v>
      </c>
      <c r="P5587" t="s">
        <v>1983</v>
      </c>
      <c r="Q5587">
        <v>0</v>
      </c>
      <c r="R5587">
        <v>62</v>
      </c>
      <c r="S5587">
        <v>6</v>
      </c>
      <c r="T5587">
        <v>5</v>
      </c>
      <c r="U5587" t="b">
        <v>1</v>
      </c>
    </row>
    <row r="5588" spans="1:21" x14ac:dyDescent="0.25">
      <c r="A5588" t="s">
        <v>6800</v>
      </c>
      <c r="B5588" t="s">
        <v>6793</v>
      </c>
      <c r="C5588">
        <v>20</v>
      </c>
      <c r="D5588">
        <v>8</v>
      </c>
      <c r="E5588">
        <v>14</v>
      </c>
      <c r="F5588" s="1">
        <v>41871</v>
      </c>
      <c r="G5588" t="s">
        <v>2154</v>
      </c>
      <c r="H5588" t="s">
        <v>67</v>
      </c>
      <c r="I5588" t="s">
        <v>68</v>
      </c>
      <c r="J5588" t="s">
        <v>255</v>
      </c>
      <c r="K5588" t="s">
        <v>25</v>
      </c>
      <c r="L5588" t="s">
        <v>37</v>
      </c>
      <c r="M5588" t="s">
        <v>38</v>
      </c>
      <c r="N5588" t="s">
        <v>28</v>
      </c>
      <c r="O5588" t="s">
        <v>39</v>
      </c>
      <c r="P5588" t="s">
        <v>3282</v>
      </c>
      <c r="Q5588">
        <v>0</v>
      </c>
      <c r="R5588">
        <v>15</v>
      </c>
      <c r="S5588">
        <v>6</v>
      </c>
      <c r="T5588">
        <v>2</v>
      </c>
      <c r="U5588" t="b">
        <v>1</v>
      </c>
    </row>
    <row r="5589" spans="1:21" x14ac:dyDescent="0.25">
      <c r="A5589" t="s">
        <v>6801</v>
      </c>
      <c r="B5589" t="s">
        <v>6793</v>
      </c>
      <c r="C5589">
        <v>20</v>
      </c>
      <c r="D5589">
        <v>8</v>
      </c>
      <c r="E5589">
        <v>14</v>
      </c>
      <c r="F5589" s="1">
        <v>41871</v>
      </c>
      <c r="G5589" t="s">
        <v>1414</v>
      </c>
      <c r="H5589" t="s">
        <v>293</v>
      </c>
      <c r="I5589" t="s">
        <v>1276</v>
      </c>
      <c r="J5589" t="s">
        <v>4220</v>
      </c>
      <c r="K5589" t="s">
        <v>36</v>
      </c>
      <c r="L5589" t="s">
        <v>26</v>
      </c>
      <c r="M5589" t="s">
        <v>38</v>
      </c>
      <c r="N5589" t="s">
        <v>71</v>
      </c>
      <c r="O5589" t="s">
        <v>74</v>
      </c>
      <c r="P5589" t="s">
        <v>1051</v>
      </c>
      <c r="Q5589">
        <v>1</v>
      </c>
      <c r="R5589">
        <v>73</v>
      </c>
      <c r="S5589">
        <v>-36</v>
      </c>
      <c r="T5589">
        <v>3</v>
      </c>
      <c r="U5589" t="b">
        <v>0</v>
      </c>
    </row>
    <row r="5590" spans="1:21" x14ac:dyDescent="0.25">
      <c r="A5590" t="s">
        <v>6801</v>
      </c>
      <c r="B5590" t="s">
        <v>6793</v>
      </c>
      <c r="C5590">
        <v>20</v>
      </c>
      <c r="D5590">
        <v>8</v>
      </c>
      <c r="E5590">
        <v>14</v>
      </c>
      <c r="F5590" s="1">
        <v>41871</v>
      </c>
      <c r="G5590" t="s">
        <v>1414</v>
      </c>
      <c r="H5590" t="s">
        <v>293</v>
      </c>
      <c r="I5590" t="s">
        <v>1276</v>
      </c>
      <c r="J5590" t="s">
        <v>4220</v>
      </c>
      <c r="K5590" t="s">
        <v>36</v>
      </c>
      <c r="L5590" t="s">
        <v>26</v>
      </c>
      <c r="M5590" t="s">
        <v>38</v>
      </c>
      <c r="N5590" t="s">
        <v>71</v>
      </c>
      <c r="O5590" t="s">
        <v>295</v>
      </c>
      <c r="P5590" t="s">
        <v>503</v>
      </c>
      <c r="Q5590">
        <v>0</v>
      </c>
      <c r="R5590">
        <v>71</v>
      </c>
      <c r="S5590">
        <v>-14</v>
      </c>
      <c r="T5590">
        <v>4</v>
      </c>
      <c r="U5590" t="b">
        <v>1</v>
      </c>
    </row>
    <row r="5591" spans="1:21" x14ac:dyDescent="0.25">
      <c r="A5591" t="s">
        <v>6801</v>
      </c>
      <c r="B5591" t="s">
        <v>6793</v>
      </c>
      <c r="C5591">
        <v>20</v>
      </c>
      <c r="D5591">
        <v>8</v>
      </c>
      <c r="E5591">
        <v>14</v>
      </c>
      <c r="F5591" s="1">
        <v>41871</v>
      </c>
      <c r="G5591" t="s">
        <v>1414</v>
      </c>
      <c r="H5591" t="s">
        <v>293</v>
      </c>
      <c r="I5591" t="s">
        <v>1276</v>
      </c>
      <c r="J5591" t="s">
        <v>4220</v>
      </c>
      <c r="K5591" t="s">
        <v>36</v>
      </c>
      <c r="L5591" t="s">
        <v>26</v>
      </c>
      <c r="M5591" t="s">
        <v>38</v>
      </c>
      <c r="N5591" t="s">
        <v>28</v>
      </c>
      <c r="O5591" t="s">
        <v>48</v>
      </c>
      <c r="P5591" t="s">
        <v>3644</v>
      </c>
      <c r="Q5591">
        <v>1</v>
      </c>
      <c r="R5591">
        <v>81</v>
      </c>
      <c r="S5591">
        <v>-44</v>
      </c>
      <c r="T5591">
        <v>3</v>
      </c>
      <c r="U5591" t="b">
        <v>1</v>
      </c>
    </row>
    <row r="5592" spans="1:21" x14ac:dyDescent="0.25">
      <c r="A5592" t="s">
        <v>6801</v>
      </c>
      <c r="B5592" t="s">
        <v>6793</v>
      </c>
      <c r="C5592">
        <v>20</v>
      </c>
      <c r="D5592">
        <v>8</v>
      </c>
      <c r="E5592">
        <v>14</v>
      </c>
      <c r="F5592" s="1">
        <v>41871</v>
      </c>
      <c r="G5592" t="s">
        <v>1414</v>
      </c>
      <c r="H5592" t="s">
        <v>293</v>
      </c>
      <c r="I5592" t="s">
        <v>1276</v>
      </c>
      <c r="J5592" t="s">
        <v>4220</v>
      </c>
      <c r="K5592" t="s">
        <v>36</v>
      </c>
      <c r="L5592" t="s">
        <v>26</v>
      </c>
      <c r="M5592" t="s">
        <v>38</v>
      </c>
      <c r="N5592" t="s">
        <v>28</v>
      </c>
      <c r="O5592" t="s">
        <v>54</v>
      </c>
      <c r="P5592" t="s">
        <v>363</v>
      </c>
      <c r="Q5592">
        <v>1</v>
      </c>
      <c r="R5592">
        <v>412</v>
      </c>
      <c r="S5592">
        <v>-412</v>
      </c>
      <c r="T5592">
        <v>6</v>
      </c>
      <c r="U5592" t="b">
        <v>1</v>
      </c>
    </row>
    <row r="5593" spans="1:21" x14ac:dyDescent="0.25">
      <c r="A5593" t="s">
        <v>6801</v>
      </c>
      <c r="B5593" t="s">
        <v>6793</v>
      </c>
      <c r="C5593">
        <v>20</v>
      </c>
      <c r="D5593">
        <v>8</v>
      </c>
      <c r="E5593">
        <v>14</v>
      </c>
      <c r="F5593" s="1">
        <v>41871</v>
      </c>
      <c r="G5593" t="s">
        <v>1414</v>
      </c>
      <c r="H5593" t="s">
        <v>293</v>
      </c>
      <c r="I5593" t="s">
        <v>1276</v>
      </c>
      <c r="J5593" t="s">
        <v>4220</v>
      </c>
      <c r="K5593" t="s">
        <v>36</v>
      </c>
      <c r="L5593" t="s">
        <v>26</v>
      </c>
      <c r="M5593" t="s">
        <v>38</v>
      </c>
      <c r="N5593" t="s">
        <v>28</v>
      </c>
      <c r="O5593" t="s">
        <v>54</v>
      </c>
      <c r="P5593" t="s">
        <v>3511</v>
      </c>
      <c r="Q5593">
        <v>1</v>
      </c>
      <c r="R5593">
        <v>207</v>
      </c>
      <c r="S5593">
        <v>-100</v>
      </c>
      <c r="T5593">
        <v>2</v>
      </c>
      <c r="U5593" t="b">
        <v>1</v>
      </c>
    </row>
    <row r="5594" spans="1:21" x14ac:dyDescent="0.25">
      <c r="A5594" t="s">
        <v>6802</v>
      </c>
      <c r="B5594" t="s">
        <v>6793</v>
      </c>
      <c r="C5594">
        <v>20</v>
      </c>
      <c r="D5594">
        <v>8</v>
      </c>
      <c r="E5594">
        <v>14</v>
      </c>
      <c r="F5594" s="1">
        <v>41871</v>
      </c>
      <c r="G5594" t="s">
        <v>4345</v>
      </c>
      <c r="H5594" t="s">
        <v>67</v>
      </c>
      <c r="I5594" t="s">
        <v>68</v>
      </c>
      <c r="J5594" t="s">
        <v>486</v>
      </c>
      <c r="K5594" t="s">
        <v>25</v>
      </c>
      <c r="L5594" t="s">
        <v>70</v>
      </c>
      <c r="M5594" t="s">
        <v>38</v>
      </c>
      <c r="N5594" t="s">
        <v>28</v>
      </c>
      <c r="O5594" t="s">
        <v>90</v>
      </c>
      <c r="P5594" t="s">
        <v>4370</v>
      </c>
      <c r="Q5594">
        <v>1</v>
      </c>
      <c r="R5594">
        <v>496</v>
      </c>
      <c r="S5594">
        <v>-79</v>
      </c>
      <c r="T5594">
        <v>2</v>
      </c>
      <c r="U5594" t="b">
        <v>0</v>
      </c>
    </row>
    <row r="5595" spans="1:21" x14ac:dyDescent="0.25">
      <c r="A5595" t="s">
        <v>6803</v>
      </c>
      <c r="B5595" t="s">
        <v>6793</v>
      </c>
      <c r="C5595">
        <v>20</v>
      </c>
      <c r="D5595">
        <v>8</v>
      </c>
      <c r="E5595">
        <v>14</v>
      </c>
      <c r="F5595" s="1">
        <v>41871</v>
      </c>
      <c r="G5595" t="s">
        <v>2477</v>
      </c>
      <c r="H5595" t="s">
        <v>61</v>
      </c>
      <c r="I5595" t="s">
        <v>108</v>
      </c>
      <c r="J5595" t="s">
        <v>6804</v>
      </c>
      <c r="K5595" t="s">
        <v>36</v>
      </c>
      <c r="L5595" t="s">
        <v>37</v>
      </c>
      <c r="M5595" t="s">
        <v>38</v>
      </c>
      <c r="N5595" t="s">
        <v>28</v>
      </c>
      <c r="O5595" t="s">
        <v>39</v>
      </c>
      <c r="P5595" t="s">
        <v>1234</v>
      </c>
      <c r="Q5595">
        <v>0</v>
      </c>
      <c r="R5595">
        <v>104</v>
      </c>
      <c r="S5595">
        <v>19</v>
      </c>
      <c r="T5595">
        <v>2</v>
      </c>
      <c r="U5595" t="b">
        <v>0</v>
      </c>
    </row>
    <row r="5596" spans="1:21" x14ac:dyDescent="0.25">
      <c r="A5596" t="s">
        <v>6805</v>
      </c>
      <c r="B5596" t="s">
        <v>6806</v>
      </c>
      <c r="C5596">
        <v>21</v>
      </c>
      <c r="D5596">
        <v>8</v>
      </c>
      <c r="E5596">
        <v>11</v>
      </c>
      <c r="F5596" s="1">
        <v>40776</v>
      </c>
      <c r="G5596" t="s">
        <v>871</v>
      </c>
      <c r="H5596" t="s">
        <v>61</v>
      </c>
      <c r="I5596" t="s">
        <v>108</v>
      </c>
      <c r="J5596" t="s">
        <v>3689</v>
      </c>
      <c r="K5596" t="s">
        <v>36</v>
      </c>
      <c r="L5596" t="s">
        <v>37</v>
      </c>
      <c r="M5596" t="s">
        <v>268</v>
      </c>
      <c r="N5596" t="s">
        <v>71</v>
      </c>
      <c r="O5596" t="s">
        <v>72</v>
      </c>
      <c r="P5596" t="s">
        <v>2286</v>
      </c>
      <c r="Q5596">
        <v>0</v>
      </c>
      <c r="R5596">
        <v>396</v>
      </c>
      <c r="S5596">
        <v>84</v>
      </c>
      <c r="T5596">
        <v>3</v>
      </c>
      <c r="U5596" t="b">
        <v>1</v>
      </c>
    </row>
    <row r="5597" spans="1:21" x14ac:dyDescent="0.25">
      <c r="A5597" t="s">
        <v>6805</v>
      </c>
      <c r="B5597" t="s">
        <v>6806</v>
      </c>
      <c r="C5597">
        <v>21</v>
      </c>
      <c r="D5597">
        <v>8</v>
      </c>
      <c r="E5597">
        <v>11</v>
      </c>
      <c r="F5597" s="1">
        <v>40776</v>
      </c>
      <c r="G5597" t="s">
        <v>871</v>
      </c>
      <c r="H5597" t="s">
        <v>61</v>
      </c>
      <c r="I5597" t="s">
        <v>108</v>
      </c>
      <c r="J5597" t="s">
        <v>3689</v>
      </c>
      <c r="K5597" t="s">
        <v>36</v>
      </c>
      <c r="L5597" t="s">
        <v>37</v>
      </c>
      <c r="M5597" t="s">
        <v>268</v>
      </c>
      <c r="N5597" t="s">
        <v>28</v>
      </c>
      <c r="O5597" t="s">
        <v>48</v>
      </c>
      <c r="P5597" t="s">
        <v>2276</v>
      </c>
      <c r="Q5597">
        <v>0</v>
      </c>
      <c r="R5597">
        <v>130</v>
      </c>
      <c r="S5597">
        <v>44</v>
      </c>
      <c r="T5597">
        <v>5</v>
      </c>
      <c r="U5597" t="b">
        <v>1</v>
      </c>
    </row>
    <row r="5598" spans="1:21" x14ac:dyDescent="0.25">
      <c r="A5598" t="s">
        <v>6805</v>
      </c>
      <c r="B5598" t="s">
        <v>6806</v>
      </c>
      <c r="C5598">
        <v>21</v>
      </c>
      <c r="D5598">
        <v>8</v>
      </c>
      <c r="E5598">
        <v>11</v>
      </c>
      <c r="F5598" s="1">
        <v>40776</v>
      </c>
      <c r="G5598" t="s">
        <v>871</v>
      </c>
      <c r="H5598" t="s">
        <v>61</v>
      </c>
      <c r="I5598" t="s">
        <v>108</v>
      </c>
      <c r="J5598" t="s">
        <v>3689</v>
      </c>
      <c r="K5598" t="s">
        <v>36</v>
      </c>
      <c r="L5598" t="s">
        <v>37</v>
      </c>
      <c r="M5598" t="s">
        <v>268</v>
      </c>
      <c r="N5598" t="s">
        <v>28</v>
      </c>
      <c r="O5598" t="s">
        <v>227</v>
      </c>
      <c r="P5598" t="s">
        <v>3553</v>
      </c>
      <c r="Q5598">
        <v>0</v>
      </c>
      <c r="R5598">
        <v>8</v>
      </c>
      <c r="S5598">
        <v>2</v>
      </c>
      <c r="T5598">
        <v>1</v>
      </c>
      <c r="U5598" t="b">
        <v>0</v>
      </c>
    </row>
    <row r="5599" spans="1:21" x14ac:dyDescent="0.25">
      <c r="A5599" t="s">
        <v>6805</v>
      </c>
      <c r="B5599" t="s">
        <v>6806</v>
      </c>
      <c r="C5599">
        <v>21</v>
      </c>
      <c r="D5599">
        <v>8</v>
      </c>
      <c r="E5599">
        <v>11</v>
      </c>
      <c r="F5599" s="1">
        <v>40776</v>
      </c>
      <c r="G5599" t="s">
        <v>871</v>
      </c>
      <c r="H5599" t="s">
        <v>61</v>
      </c>
      <c r="I5599" t="s">
        <v>108</v>
      </c>
      <c r="J5599" t="s">
        <v>3689</v>
      </c>
      <c r="K5599" t="s">
        <v>36</v>
      </c>
      <c r="L5599" t="s">
        <v>37</v>
      </c>
      <c r="M5599" t="s">
        <v>268</v>
      </c>
      <c r="N5599" t="s">
        <v>28</v>
      </c>
      <c r="O5599" t="s">
        <v>54</v>
      </c>
      <c r="P5599" t="s">
        <v>751</v>
      </c>
      <c r="Q5599">
        <v>0</v>
      </c>
      <c r="R5599">
        <v>895</v>
      </c>
      <c r="S5599">
        <v>179</v>
      </c>
      <c r="T5599">
        <v>5</v>
      </c>
      <c r="U5599" t="b">
        <v>0</v>
      </c>
    </row>
    <row r="5600" spans="1:21" x14ac:dyDescent="0.25">
      <c r="A5600" t="s">
        <v>6807</v>
      </c>
      <c r="B5600" t="s">
        <v>6806</v>
      </c>
      <c r="C5600">
        <v>21</v>
      </c>
      <c r="D5600">
        <v>8</v>
      </c>
      <c r="E5600">
        <v>11</v>
      </c>
      <c r="F5600" s="1">
        <v>40776</v>
      </c>
      <c r="G5600" t="s">
        <v>4667</v>
      </c>
      <c r="H5600" t="s">
        <v>120</v>
      </c>
      <c r="I5600" t="s">
        <v>778</v>
      </c>
      <c r="J5600" t="s">
        <v>778</v>
      </c>
      <c r="K5600" t="s">
        <v>47</v>
      </c>
      <c r="L5600" t="s">
        <v>37</v>
      </c>
      <c r="M5600" t="s">
        <v>268</v>
      </c>
      <c r="N5600" t="s">
        <v>71</v>
      </c>
      <c r="O5600" t="s">
        <v>72</v>
      </c>
      <c r="P5600" t="s">
        <v>2418</v>
      </c>
      <c r="Q5600">
        <v>0</v>
      </c>
      <c r="R5600">
        <v>514</v>
      </c>
      <c r="S5600">
        <v>92</v>
      </c>
      <c r="T5600">
        <v>3</v>
      </c>
      <c r="U5600" t="b">
        <v>1</v>
      </c>
    </row>
    <row r="5601" spans="1:21" x14ac:dyDescent="0.25">
      <c r="A5601" t="s">
        <v>6807</v>
      </c>
      <c r="B5601" t="s">
        <v>6806</v>
      </c>
      <c r="C5601">
        <v>21</v>
      </c>
      <c r="D5601">
        <v>8</v>
      </c>
      <c r="E5601">
        <v>11</v>
      </c>
      <c r="F5601" s="1">
        <v>40776</v>
      </c>
      <c r="G5601" t="s">
        <v>4667</v>
      </c>
      <c r="H5601" t="s">
        <v>120</v>
      </c>
      <c r="I5601" t="s">
        <v>778</v>
      </c>
      <c r="J5601" t="s">
        <v>778</v>
      </c>
      <c r="K5601" t="s">
        <v>47</v>
      </c>
      <c r="L5601" t="s">
        <v>37</v>
      </c>
      <c r="M5601" t="s">
        <v>268</v>
      </c>
      <c r="N5601" t="s">
        <v>71</v>
      </c>
      <c r="O5601" t="s">
        <v>295</v>
      </c>
      <c r="P5601" t="s">
        <v>1896</v>
      </c>
      <c r="Q5601">
        <v>0</v>
      </c>
      <c r="R5601">
        <v>57</v>
      </c>
      <c r="S5601">
        <v>25</v>
      </c>
      <c r="T5601">
        <v>1</v>
      </c>
      <c r="U5601" t="b">
        <v>1</v>
      </c>
    </row>
    <row r="5602" spans="1:21" x14ac:dyDescent="0.25">
      <c r="A5602" t="s">
        <v>6807</v>
      </c>
      <c r="B5602" t="s">
        <v>6806</v>
      </c>
      <c r="C5602">
        <v>21</v>
      </c>
      <c r="D5602">
        <v>8</v>
      </c>
      <c r="E5602">
        <v>11</v>
      </c>
      <c r="F5602" s="1">
        <v>40776</v>
      </c>
      <c r="G5602" t="s">
        <v>4667</v>
      </c>
      <c r="H5602" t="s">
        <v>120</v>
      </c>
      <c r="I5602" t="s">
        <v>778</v>
      </c>
      <c r="J5602" t="s">
        <v>778</v>
      </c>
      <c r="K5602" t="s">
        <v>47</v>
      </c>
      <c r="L5602" t="s">
        <v>37</v>
      </c>
      <c r="M5602" t="s">
        <v>268</v>
      </c>
      <c r="N5602" t="s">
        <v>28</v>
      </c>
      <c r="O5602" t="s">
        <v>29</v>
      </c>
      <c r="P5602" t="s">
        <v>670</v>
      </c>
      <c r="Q5602">
        <v>0</v>
      </c>
      <c r="R5602">
        <v>68</v>
      </c>
      <c r="S5602">
        <v>7</v>
      </c>
      <c r="T5602">
        <v>2</v>
      </c>
      <c r="U5602" t="b">
        <v>1</v>
      </c>
    </row>
    <row r="5603" spans="1:21" x14ac:dyDescent="0.25">
      <c r="A5603" t="s">
        <v>6807</v>
      </c>
      <c r="B5603" t="s">
        <v>6806</v>
      </c>
      <c r="C5603">
        <v>21</v>
      </c>
      <c r="D5603">
        <v>8</v>
      </c>
      <c r="E5603">
        <v>11</v>
      </c>
      <c r="F5603" s="1">
        <v>40776</v>
      </c>
      <c r="G5603" t="s">
        <v>4667</v>
      </c>
      <c r="H5603" t="s">
        <v>120</v>
      </c>
      <c r="I5603" t="s">
        <v>778</v>
      </c>
      <c r="J5603" t="s">
        <v>778</v>
      </c>
      <c r="K5603" t="s">
        <v>47</v>
      </c>
      <c r="L5603" t="s">
        <v>37</v>
      </c>
      <c r="M5603" t="s">
        <v>268</v>
      </c>
      <c r="N5603" t="s">
        <v>28</v>
      </c>
      <c r="O5603" t="s">
        <v>54</v>
      </c>
      <c r="P5603" t="s">
        <v>1053</v>
      </c>
      <c r="Q5603">
        <v>0</v>
      </c>
      <c r="R5603">
        <v>107</v>
      </c>
      <c r="S5603">
        <v>8</v>
      </c>
      <c r="T5603">
        <v>7</v>
      </c>
      <c r="U5603" t="b">
        <v>1</v>
      </c>
    </row>
    <row r="5604" spans="1:21" x14ac:dyDescent="0.25">
      <c r="A5604" t="s">
        <v>6808</v>
      </c>
      <c r="B5604" t="s">
        <v>6806</v>
      </c>
      <c r="C5604">
        <v>21</v>
      </c>
      <c r="D5604">
        <v>8</v>
      </c>
      <c r="E5604">
        <v>11</v>
      </c>
      <c r="F5604" s="1">
        <v>40776</v>
      </c>
      <c r="G5604" t="s">
        <v>3799</v>
      </c>
      <c r="H5604" t="s">
        <v>598</v>
      </c>
      <c r="I5604" t="s">
        <v>1812</v>
      </c>
      <c r="J5604" t="s">
        <v>1813</v>
      </c>
      <c r="K5604" t="s">
        <v>36</v>
      </c>
      <c r="L5604" t="s">
        <v>37</v>
      </c>
      <c r="M5604" t="s">
        <v>38</v>
      </c>
      <c r="N5604" t="s">
        <v>71</v>
      </c>
      <c r="O5604" t="s">
        <v>295</v>
      </c>
      <c r="P5604" t="s">
        <v>4369</v>
      </c>
      <c r="Q5604">
        <v>0</v>
      </c>
      <c r="R5604">
        <v>265</v>
      </c>
      <c r="S5604">
        <v>3</v>
      </c>
      <c r="T5604">
        <v>5</v>
      </c>
      <c r="U5604" t="b">
        <v>1</v>
      </c>
    </row>
    <row r="5605" spans="1:21" x14ac:dyDescent="0.25">
      <c r="A5605" t="s">
        <v>6808</v>
      </c>
      <c r="B5605" t="s">
        <v>6806</v>
      </c>
      <c r="C5605">
        <v>21</v>
      </c>
      <c r="D5605">
        <v>8</v>
      </c>
      <c r="E5605">
        <v>11</v>
      </c>
      <c r="F5605" s="1">
        <v>40776</v>
      </c>
      <c r="G5605" t="s">
        <v>3799</v>
      </c>
      <c r="H5605" t="s">
        <v>598</v>
      </c>
      <c r="I5605" t="s">
        <v>1812</v>
      </c>
      <c r="J5605" t="s">
        <v>1813</v>
      </c>
      <c r="K5605" t="s">
        <v>36</v>
      </c>
      <c r="L5605" t="s">
        <v>37</v>
      </c>
      <c r="M5605" t="s">
        <v>38</v>
      </c>
      <c r="N5605" t="s">
        <v>28</v>
      </c>
      <c r="O5605" t="s">
        <v>54</v>
      </c>
      <c r="P5605" t="s">
        <v>1713</v>
      </c>
      <c r="Q5605">
        <v>0</v>
      </c>
      <c r="R5605">
        <v>30</v>
      </c>
      <c r="S5605">
        <v>5</v>
      </c>
      <c r="T5605">
        <v>3</v>
      </c>
      <c r="U5605" t="b">
        <v>1</v>
      </c>
    </row>
    <row r="5606" spans="1:21" x14ac:dyDescent="0.25">
      <c r="A5606" t="s">
        <v>6808</v>
      </c>
      <c r="B5606" t="s">
        <v>6806</v>
      </c>
      <c r="C5606">
        <v>21</v>
      </c>
      <c r="D5606">
        <v>8</v>
      </c>
      <c r="E5606">
        <v>11</v>
      </c>
      <c r="F5606" s="1">
        <v>40776</v>
      </c>
      <c r="G5606" t="s">
        <v>3799</v>
      </c>
      <c r="H5606" t="s">
        <v>598</v>
      </c>
      <c r="I5606" t="s">
        <v>1812</v>
      </c>
      <c r="J5606" t="s">
        <v>1813</v>
      </c>
      <c r="K5606" t="s">
        <v>36</v>
      </c>
      <c r="L5606" t="s">
        <v>37</v>
      </c>
      <c r="M5606" t="s">
        <v>38</v>
      </c>
      <c r="N5606" t="s">
        <v>56</v>
      </c>
      <c r="O5606" t="s">
        <v>104</v>
      </c>
      <c r="P5606" t="s">
        <v>6809</v>
      </c>
      <c r="Q5606">
        <v>0</v>
      </c>
      <c r="R5606">
        <v>204</v>
      </c>
      <c r="S5606">
        <v>31</v>
      </c>
      <c r="T5606">
        <v>3</v>
      </c>
      <c r="U5606" t="b">
        <v>1</v>
      </c>
    </row>
    <row r="5607" spans="1:21" x14ac:dyDescent="0.25">
      <c r="A5607" t="s">
        <v>6810</v>
      </c>
      <c r="B5607" t="s">
        <v>6811</v>
      </c>
      <c r="C5607">
        <v>21</v>
      </c>
      <c r="D5607">
        <v>8</v>
      </c>
      <c r="E5607">
        <v>12</v>
      </c>
      <c r="F5607" s="1">
        <v>41142</v>
      </c>
      <c r="G5607" t="s">
        <v>2343</v>
      </c>
      <c r="H5607" t="s">
        <v>33</v>
      </c>
      <c r="I5607" t="s">
        <v>34</v>
      </c>
      <c r="J5607" t="s">
        <v>6812</v>
      </c>
      <c r="K5607" t="s">
        <v>36</v>
      </c>
      <c r="L5607" t="s">
        <v>37</v>
      </c>
      <c r="M5607" t="s">
        <v>38</v>
      </c>
      <c r="N5607" t="s">
        <v>28</v>
      </c>
      <c r="O5607" t="s">
        <v>29</v>
      </c>
      <c r="P5607" t="s">
        <v>1168</v>
      </c>
      <c r="Q5607">
        <v>0</v>
      </c>
      <c r="R5607">
        <v>25</v>
      </c>
      <c r="S5607">
        <v>11</v>
      </c>
      <c r="T5607">
        <v>1</v>
      </c>
      <c r="U5607" t="b">
        <v>1</v>
      </c>
    </row>
    <row r="5608" spans="1:21" x14ac:dyDescent="0.25">
      <c r="A5608" t="s">
        <v>6810</v>
      </c>
      <c r="B5608" t="s">
        <v>6811</v>
      </c>
      <c r="C5608">
        <v>21</v>
      </c>
      <c r="D5608">
        <v>8</v>
      </c>
      <c r="E5608">
        <v>12</v>
      </c>
      <c r="F5608" s="1">
        <v>41142</v>
      </c>
      <c r="G5608" t="s">
        <v>2343</v>
      </c>
      <c r="H5608" t="s">
        <v>33</v>
      </c>
      <c r="I5608" t="s">
        <v>34</v>
      </c>
      <c r="J5608" t="s">
        <v>6812</v>
      </c>
      <c r="K5608" t="s">
        <v>36</v>
      </c>
      <c r="L5608" t="s">
        <v>37</v>
      </c>
      <c r="M5608" t="s">
        <v>38</v>
      </c>
      <c r="N5608" t="s">
        <v>56</v>
      </c>
      <c r="O5608" t="s">
        <v>104</v>
      </c>
      <c r="P5608" t="s">
        <v>2352</v>
      </c>
      <c r="Q5608">
        <v>0</v>
      </c>
      <c r="R5608">
        <v>137</v>
      </c>
      <c r="S5608">
        <v>46</v>
      </c>
      <c r="T5608">
        <v>1</v>
      </c>
      <c r="U5608" t="b">
        <v>0</v>
      </c>
    </row>
    <row r="5609" spans="1:21" x14ac:dyDescent="0.25">
      <c r="A5609" t="s">
        <v>6813</v>
      </c>
      <c r="B5609" t="s">
        <v>6811</v>
      </c>
      <c r="C5609">
        <v>21</v>
      </c>
      <c r="D5609">
        <v>8</v>
      </c>
      <c r="E5609">
        <v>12</v>
      </c>
      <c r="F5609" s="1">
        <v>41142</v>
      </c>
      <c r="G5609" t="s">
        <v>4093</v>
      </c>
      <c r="H5609" t="s">
        <v>61</v>
      </c>
      <c r="I5609" t="s">
        <v>108</v>
      </c>
      <c r="J5609" t="s">
        <v>6814</v>
      </c>
      <c r="K5609" t="s">
        <v>36</v>
      </c>
      <c r="L5609" t="s">
        <v>37</v>
      </c>
      <c r="M5609" t="s">
        <v>98</v>
      </c>
      <c r="N5609" t="s">
        <v>28</v>
      </c>
      <c r="O5609" t="s">
        <v>29</v>
      </c>
      <c r="P5609" t="s">
        <v>6815</v>
      </c>
      <c r="Q5609">
        <v>0</v>
      </c>
      <c r="R5609">
        <v>35</v>
      </c>
      <c r="S5609">
        <v>5</v>
      </c>
      <c r="T5609">
        <v>2</v>
      </c>
      <c r="U5609" t="b">
        <v>0</v>
      </c>
    </row>
    <row r="5610" spans="1:21" x14ac:dyDescent="0.25">
      <c r="A5610" t="s">
        <v>6816</v>
      </c>
      <c r="B5610" t="s">
        <v>6811</v>
      </c>
      <c r="C5610">
        <v>21</v>
      </c>
      <c r="D5610">
        <v>8</v>
      </c>
      <c r="E5610">
        <v>12</v>
      </c>
      <c r="F5610" s="1">
        <v>41142</v>
      </c>
      <c r="G5610" t="s">
        <v>495</v>
      </c>
      <c r="H5610" t="s">
        <v>293</v>
      </c>
      <c r="I5610" t="s">
        <v>1319</v>
      </c>
      <c r="J5610" t="s">
        <v>1320</v>
      </c>
      <c r="K5610" t="s">
        <v>36</v>
      </c>
      <c r="L5610" t="s">
        <v>37</v>
      </c>
      <c r="M5610" t="s">
        <v>268</v>
      </c>
      <c r="N5610" t="s">
        <v>28</v>
      </c>
      <c r="O5610" t="s">
        <v>39</v>
      </c>
      <c r="P5610" t="s">
        <v>794</v>
      </c>
      <c r="Q5610">
        <v>1</v>
      </c>
      <c r="R5610">
        <v>20</v>
      </c>
      <c r="S5610">
        <v>-17</v>
      </c>
      <c r="T5610">
        <v>3</v>
      </c>
      <c r="U5610" t="b">
        <v>0</v>
      </c>
    </row>
    <row r="5611" spans="1:21" x14ac:dyDescent="0.25">
      <c r="A5611" t="s">
        <v>6816</v>
      </c>
      <c r="B5611" t="s">
        <v>6811</v>
      </c>
      <c r="C5611">
        <v>21</v>
      </c>
      <c r="D5611">
        <v>8</v>
      </c>
      <c r="E5611">
        <v>12</v>
      </c>
      <c r="F5611" s="1">
        <v>41142</v>
      </c>
      <c r="G5611" t="s">
        <v>495</v>
      </c>
      <c r="H5611" t="s">
        <v>293</v>
      </c>
      <c r="I5611" t="s">
        <v>1319</v>
      </c>
      <c r="J5611" t="s">
        <v>1320</v>
      </c>
      <c r="K5611" t="s">
        <v>36</v>
      </c>
      <c r="L5611" t="s">
        <v>37</v>
      </c>
      <c r="M5611" t="s">
        <v>268</v>
      </c>
      <c r="N5611" t="s">
        <v>56</v>
      </c>
      <c r="O5611" t="s">
        <v>104</v>
      </c>
      <c r="P5611" t="s">
        <v>5887</v>
      </c>
      <c r="Q5611">
        <v>1</v>
      </c>
      <c r="R5611">
        <v>83</v>
      </c>
      <c r="S5611">
        <v>-48</v>
      </c>
      <c r="T5611">
        <v>2</v>
      </c>
      <c r="U5611" t="b">
        <v>1</v>
      </c>
    </row>
    <row r="5612" spans="1:21" x14ac:dyDescent="0.25">
      <c r="A5612" t="s">
        <v>6817</v>
      </c>
      <c r="B5612" t="s">
        <v>6811</v>
      </c>
      <c r="C5612">
        <v>21</v>
      </c>
      <c r="D5612">
        <v>8</v>
      </c>
      <c r="E5612">
        <v>12</v>
      </c>
      <c r="F5612" s="1">
        <v>41142</v>
      </c>
      <c r="G5612" t="s">
        <v>1016</v>
      </c>
      <c r="H5612" t="s">
        <v>976</v>
      </c>
      <c r="I5612" t="s">
        <v>984</v>
      </c>
      <c r="J5612" t="s">
        <v>984</v>
      </c>
      <c r="K5612" t="s">
        <v>47</v>
      </c>
      <c r="L5612" t="s">
        <v>70</v>
      </c>
      <c r="M5612" t="s">
        <v>38</v>
      </c>
      <c r="N5612" t="s">
        <v>28</v>
      </c>
      <c r="O5612" t="s">
        <v>54</v>
      </c>
      <c r="P5612" t="s">
        <v>1944</v>
      </c>
      <c r="Q5612">
        <v>1</v>
      </c>
      <c r="R5612">
        <v>87</v>
      </c>
      <c r="S5612">
        <v>-42</v>
      </c>
      <c r="T5612">
        <v>3</v>
      </c>
      <c r="U5612" t="b">
        <v>0</v>
      </c>
    </row>
    <row r="5613" spans="1:21" x14ac:dyDescent="0.25">
      <c r="A5613" t="s">
        <v>6817</v>
      </c>
      <c r="B5613" t="s">
        <v>6811</v>
      </c>
      <c r="C5613">
        <v>21</v>
      </c>
      <c r="D5613">
        <v>8</v>
      </c>
      <c r="E5613">
        <v>12</v>
      </c>
      <c r="F5613" s="1">
        <v>41142</v>
      </c>
      <c r="G5613" t="s">
        <v>1016</v>
      </c>
      <c r="H5613" t="s">
        <v>976</v>
      </c>
      <c r="I5613" t="s">
        <v>984</v>
      </c>
      <c r="J5613" t="s">
        <v>984</v>
      </c>
      <c r="K5613" t="s">
        <v>47</v>
      </c>
      <c r="L5613" t="s">
        <v>70</v>
      </c>
      <c r="M5613" t="s">
        <v>38</v>
      </c>
      <c r="N5613" t="s">
        <v>56</v>
      </c>
      <c r="O5613" t="s">
        <v>185</v>
      </c>
      <c r="P5613" t="s">
        <v>4393</v>
      </c>
      <c r="Q5613">
        <v>1</v>
      </c>
      <c r="R5613">
        <v>179</v>
      </c>
      <c r="S5613">
        <v>-61</v>
      </c>
      <c r="T5613">
        <v>1</v>
      </c>
      <c r="U5613" t="b">
        <v>1</v>
      </c>
    </row>
    <row r="5614" spans="1:21" x14ac:dyDescent="0.25">
      <c r="A5614" t="s">
        <v>6818</v>
      </c>
      <c r="B5614" t="s">
        <v>6811</v>
      </c>
      <c r="C5614">
        <v>21</v>
      </c>
      <c r="D5614">
        <v>8</v>
      </c>
      <c r="E5614">
        <v>12</v>
      </c>
      <c r="F5614" s="1">
        <v>41142</v>
      </c>
      <c r="G5614" t="s">
        <v>4887</v>
      </c>
      <c r="H5614" t="s">
        <v>976</v>
      </c>
      <c r="I5614" t="s">
        <v>984</v>
      </c>
      <c r="J5614" t="s">
        <v>984</v>
      </c>
      <c r="K5614" t="s">
        <v>47</v>
      </c>
      <c r="L5614" t="s">
        <v>37</v>
      </c>
      <c r="M5614" t="s">
        <v>38</v>
      </c>
      <c r="N5614" t="s">
        <v>28</v>
      </c>
      <c r="O5614" t="s">
        <v>29</v>
      </c>
      <c r="P5614" t="s">
        <v>6819</v>
      </c>
      <c r="Q5614">
        <v>1</v>
      </c>
      <c r="R5614">
        <v>30</v>
      </c>
      <c r="S5614">
        <v>-17</v>
      </c>
      <c r="T5614">
        <v>2</v>
      </c>
      <c r="U5614" t="b">
        <v>0</v>
      </c>
    </row>
    <row r="5615" spans="1:21" x14ac:dyDescent="0.25">
      <c r="A5615" t="s">
        <v>6820</v>
      </c>
      <c r="B5615" t="s">
        <v>6821</v>
      </c>
      <c r="C5615">
        <v>21</v>
      </c>
      <c r="D5615">
        <v>8</v>
      </c>
      <c r="E5615">
        <v>13</v>
      </c>
      <c r="F5615" s="1">
        <v>41507</v>
      </c>
      <c r="G5615" t="s">
        <v>958</v>
      </c>
      <c r="H5615" t="s">
        <v>33</v>
      </c>
      <c r="I5615" t="s">
        <v>80</v>
      </c>
      <c r="J5615" t="s">
        <v>80</v>
      </c>
      <c r="K5615" t="s">
        <v>36</v>
      </c>
      <c r="L5615" t="s">
        <v>37</v>
      </c>
      <c r="M5615" t="s">
        <v>38</v>
      </c>
      <c r="N5615" t="s">
        <v>71</v>
      </c>
      <c r="O5615" t="s">
        <v>74</v>
      </c>
      <c r="P5615" t="s">
        <v>6254</v>
      </c>
      <c r="Q5615">
        <v>0</v>
      </c>
      <c r="R5615">
        <v>114</v>
      </c>
      <c r="S5615">
        <v>3</v>
      </c>
      <c r="T5615">
        <v>3</v>
      </c>
      <c r="U5615" t="b">
        <v>0</v>
      </c>
    </row>
    <row r="5616" spans="1:21" x14ac:dyDescent="0.25">
      <c r="A5616" t="s">
        <v>6822</v>
      </c>
      <c r="B5616" t="s">
        <v>6821</v>
      </c>
      <c r="C5616">
        <v>21</v>
      </c>
      <c r="D5616">
        <v>8</v>
      </c>
      <c r="E5616">
        <v>13</v>
      </c>
      <c r="F5616" s="1">
        <v>41507</v>
      </c>
      <c r="G5616" t="s">
        <v>6823</v>
      </c>
      <c r="H5616" t="s">
        <v>44</v>
      </c>
      <c r="I5616" t="s">
        <v>460</v>
      </c>
      <c r="J5616" t="s">
        <v>1646</v>
      </c>
      <c r="K5616" t="s">
        <v>47</v>
      </c>
      <c r="L5616" t="s">
        <v>37</v>
      </c>
      <c r="M5616" t="s">
        <v>38</v>
      </c>
      <c r="N5616" t="s">
        <v>71</v>
      </c>
      <c r="O5616" t="s">
        <v>295</v>
      </c>
      <c r="P5616" t="s">
        <v>6234</v>
      </c>
      <c r="Q5616">
        <v>0</v>
      </c>
      <c r="R5616">
        <v>23</v>
      </c>
      <c r="S5616">
        <v>7</v>
      </c>
      <c r="T5616">
        <v>1</v>
      </c>
      <c r="U5616" t="b">
        <v>0</v>
      </c>
    </row>
    <row r="5617" spans="1:21" x14ac:dyDescent="0.25">
      <c r="A5617" t="s">
        <v>6824</v>
      </c>
      <c r="B5617" t="s">
        <v>6821</v>
      </c>
      <c r="C5617">
        <v>21</v>
      </c>
      <c r="D5617">
        <v>8</v>
      </c>
      <c r="E5617">
        <v>13</v>
      </c>
      <c r="F5617" s="1">
        <v>41507</v>
      </c>
      <c r="G5617" t="s">
        <v>1619</v>
      </c>
      <c r="H5617" t="s">
        <v>61</v>
      </c>
      <c r="I5617" t="s">
        <v>687</v>
      </c>
      <c r="J5617" t="s">
        <v>4956</v>
      </c>
      <c r="K5617" t="s">
        <v>36</v>
      </c>
      <c r="L5617" t="s">
        <v>70</v>
      </c>
      <c r="M5617" t="s">
        <v>27</v>
      </c>
      <c r="N5617" t="s">
        <v>28</v>
      </c>
      <c r="O5617" t="s">
        <v>48</v>
      </c>
      <c r="P5617" t="s">
        <v>2878</v>
      </c>
      <c r="Q5617">
        <v>0</v>
      </c>
      <c r="R5617">
        <v>150</v>
      </c>
      <c r="S5617">
        <v>0</v>
      </c>
      <c r="T5617">
        <v>3</v>
      </c>
      <c r="U5617" t="b">
        <v>1</v>
      </c>
    </row>
    <row r="5618" spans="1:21" x14ac:dyDescent="0.25">
      <c r="A5618" t="s">
        <v>6824</v>
      </c>
      <c r="B5618" t="s">
        <v>6821</v>
      </c>
      <c r="C5618">
        <v>21</v>
      </c>
      <c r="D5618">
        <v>8</v>
      </c>
      <c r="E5618">
        <v>13</v>
      </c>
      <c r="F5618" s="1">
        <v>41507</v>
      </c>
      <c r="G5618" t="s">
        <v>1619</v>
      </c>
      <c r="H5618" t="s">
        <v>61</v>
      </c>
      <c r="I5618" t="s">
        <v>687</v>
      </c>
      <c r="J5618" t="s">
        <v>4956</v>
      </c>
      <c r="K5618" t="s">
        <v>36</v>
      </c>
      <c r="L5618" t="s">
        <v>70</v>
      </c>
      <c r="M5618" t="s">
        <v>27</v>
      </c>
      <c r="N5618" t="s">
        <v>28</v>
      </c>
      <c r="O5618" t="s">
        <v>111</v>
      </c>
      <c r="P5618" t="s">
        <v>1642</v>
      </c>
      <c r="Q5618">
        <v>0</v>
      </c>
      <c r="R5618">
        <v>38</v>
      </c>
      <c r="S5618">
        <v>6</v>
      </c>
      <c r="T5618">
        <v>2</v>
      </c>
      <c r="U5618" t="b">
        <v>1</v>
      </c>
    </row>
    <row r="5619" spans="1:21" x14ac:dyDescent="0.25">
      <c r="A5619" t="s">
        <v>6824</v>
      </c>
      <c r="B5619" t="s">
        <v>6821</v>
      </c>
      <c r="C5619">
        <v>21</v>
      </c>
      <c r="D5619">
        <v>8</v>
      </c>
      <c r="E5619">
        <v>13</v>
      </c>
      <c r="F5619" s="1">
        <v>41507</v>
      </c>
      <c r="G5619" t="s">
        <v>1619</v>
      </c>
      <c r="H5619" t="s">
        <v>61</v>
      </c>
      <c r="I5619" t="s">
        <v>687</v>
      </c>
      <c r="J5619" t="s">
        <v>4956</v>
      </c>
      <c r="K5619" t="s">
        <v>36</v>
      </c>
      <c r="L5619" t="s">
        <v>70</v>
      </c>
      <c r="M5619" t="s">
        <v>27</v>
      </c>
      <c r="N5619" t="s">
        <v>28</v>
      </c>
      <c r="O5619" t="s">
        <v>111</v>
      </c>
      <c r="P5619" t="s">
        <v>1738</v>
      </c>
      <c r="Q5619">
        <v>0</v>
      </c>
      <c r="R5619">
        <v>46</v>
      </c>
      <c r="S5619">
        <v>14</v>
      </c>
      <c r="T5619">
        <v>3</v>
      </c>
      <c r="U5619" t="b">
        <v>1</v>
      </c>
    </row>
    <row r="5620" spans="1:21" x14ac:dyDescent="0.25">
      <c r="A5620" t="s">
        <v>6824</v>
      </c>
      <c r="B5620" t="s">
        <v>6821</v>
      </c>
      <c r="C5620">
        <v>21</v>
      </c>
      <c r="D5620">
        <v>8</v>
      </c>
      <c r="E5620">
        <v>13</v>
      </c>
      <c r="F5620" s="1">
        <v>41507</v>
      </c>
      <c r="G5620" t="s">
        <v>1619</v>
      </c>
      <c r="H5620" t="s">
        <v>61</v>
      </c>
      <c r="I5620" t="s">
        <v>687</v>
      </c>
      <c r="J5620" t="s">
        <v>4956</v>
      </c>
      <c r="K5620" t="s">
        <v>36</v>
      </c>
      <c r="L5620" t="s">
        <v>70</v>
      </c>
      <c r="M5620" t="s">
        <v>27</v>
      </c>
      <c r="N5620" t="s">
        <v>28</v>
      </c>
      <c r="O5620" t="s">
        <v>54</v>
      </c>
      <c r="P5620" t="s">
        <v>1612</v>
      </c>
      <c r="Q5620">
        <v>0</v>
      </c>
      <c r="R5620">
        <v>42</v>
      </c>
      <c r="S5620">
        <v>17</v>
      </c>
      <c r="T5620">
        <v>3</v>
      </c>
      <c r="U5620" t="b">
        <v>1</v>
      </c>
    </row>
    <row r="5621" spans="1:21" x14ac:dyDescent="0.25">
      <c r="A5621" t="s">
        <v>6825</v>
      </c>
      <c r="B5621" t="s">
        <v>6821</v>
      </c>
      <c r="C5621">
        <v>21</v>
      </c>
      <c r="D5621">
        <v>8</v>
      </c>
      <c r="E5621">
        <v>13</v>
      </c>
      <c r="F5621" s="1">
        <v>41507</v>
      </c>
      <c r="G5621" t="s">
        <v>2799</v>
      </c>
      <c r="H5621" t="s">
        <v>67</v>
      </c>
      <c r="I5621" t="s">
        <v>68</v>
      </c>
      <c r="J5621" t="s">
        <v>684</v>
      </c>
      <c r="K5621" t="s">
        <v>25</v>
      </c>
      <c r="L5621" t="s">
        <v>37</v>
      </c>
      <c r="M5621" t="s">
        <v>27</v>
      </c>
      <c r="N5621" t="s">
        <v>28</v>
      </c>
      <c r="O5621" t="s">
        <v>48</v>
      </c>
      <c r="P5621" t="s">
        <v>49</v>
      </c>
      <c r="Q5621">
        <v>0</v>
      </c>
      <c r="R5621">
        <v>26</v>
      </c>
      <c r="S5621">
        <v>7</v>
      </c>
      <c r="T5621">
        <v>1</v>
      </c>
      <c r="U5621" t="b">
        <v>1</v>
      </c>
    </row>
    <row r="5622" spans="1:21" x14ac:dyDescent="0.25">
      <c r="A5622" t="s">
        <v>6825</v>
      </c>
      <c r="B5622" t="s">
        <v>6821</v>
      </c>
      <c r="C5622">
        <v>21</v>
      </c>
      <c r="D5622">
        <v>8</v>
      </c>
      <c r="E5622">
        <v>13</v>
      </c>
      <c r="F5622" s="1">
        <v>41507</v>
      </c>
      <c r="G5622" t="s">
        <v>2799</v>
      </c>
      <c r="H5622" t="s">
        <v>67</v>
      </c>
      <c r="I5622" t="s">
        <v>68</v>
      </c>
      <c r="J5622" t="s">
        <v>684</v>
      </c>
      <c r="K5622" t="s">
        <v>25</v>
      </c>
      <c r="L5622" t="s">
        <v>37</v>
      </c>
      <c r="M5622" t="s">
        <v>27</v>
      </c>
      <c r="N5622" t="s">
        <v>28</v>
      </c>
      <c r="O5622" t="s">
        <v>227</v>
      </c>
      <c r="P5622" t="s">
        <v>538</v>
      </c>
      <c r="Q5622">
        <v>0</v>
      </c>
      <c r="R5622">
        <v>54</v>
      </c>
      <c r="S5622">
        <v>21</v>
      </c>
      <c r="T5622">
        <v>5</v>
      </c>
      <c r="U5622" t="b">
        <v>1</v>
      </c>
    </row>
    <row r="5623" spans="1:21" x14ac:dyDescent="0.25">
      <c r="A5623" t="s">
        <v>6826</v>
      </c>
      <c r="B5623" t="s">
        <v>6821</v>
      </c>
      <c r="C5623">
        <v>21</v>
      </c>
      <c r="D5623">
        <v>8</v>
      </c>
      <c r="E5623">
        <v>13</v>
      </c>
      <c r="F5623" s="1">
        <v>41507</v>
      </c>
      <c r="G5623" t="s">
        <v>1920</v>
      </c>
      <c r="H5623" t="s">
        <v>33</v>
      </c>
      <c r="I5623" t="s">
        <v>630</v>
      </c>
      <c r="J5623" t="s">
        <v>3973</v>
      </c>
      <c r="K5623" t="s">
        <v>36</v>
      </c>
      <c r="L5623" t="s">
        <v>37</v>
      </c>
      <c r="M5623" t="s">
        <v>38</v>
      </c>
      <c r="N5623" t="s">
        <v>28</v>
      </c>
      <c r="O5623" t="s">
        <v>48</v>
      </c>
      <c r="P5623" t="s">
        <v>1263</v>
      </c>
      <c r="Q5623">
        <v>0</v>
      </c>
      <c r="R5623">
        <v>341</v>
      </c>
      <c r="S5623">
        <v>160</v>
      </c>
      <c r="T5623">
        <v>7</v>
      </c>
      <c r="U5623" t="b">
        <v>0</v>
      </c>
    </row>
    <row r="5624" spans="1:21" x14ac:dyDescent="0.25">
      <c r="A5624" t="s">
        <v>6827</v>
      </c>
      <c r="B5624" t="s">
        <v>6821</v>
      </c>
      <c r="C5624">
        <v>21</v>
      </c>
      <c r="D5624">
        <v>8</v>
      </c>
      <c r="E5624">
        <v>13</v>
      </c>
      <c r="F5624" s="1">
        <v>41507</v>
      </c>
      <c r="G5624" t="s">
        <v>727</v>
      </c>
      <c r="H5624" t="s">
        <v>61</v>
      </c>
      <c r="I5624" t="s">
        <v>450</v>
      </c>
      <c r="J5624" t="s">
        <v>661</v>
      </c>
      <c r="K5624" t="s">
        <v>36</v>
      </c>
      <c r="L5624" t="s">
        <v>26</v>
      </c>
      <c r="M5624" t="s">
        <v>38</v>
      </c>
      <c r="N5624" t="s">
        <v>28</v>
      </c>
      <c r="O5624" t="s">
        <v>90</v>
      </c>
      <c r="P5624" t="s">
        <v>6828</v>
      </c>
      <c r="Q5624">
        <v>0</v>
      </c>
      <c r="R5624">
        <v>228</v>
      </c>
      <c r="S5624">
        <v>66</v>
      </c>
      <c r="T5624">
        <v>3</v>
      </c>
      <c r="U5624" t="b">
        <v>0</v>
      </c>
    </row>
    <row r="5625" spans="1:21" x14ac:dyDescent="0.25">
      <c r="A5625" t="s">
        <v>6827</v>
      </c>
      <c r="B5625" t="s">
        <v>6821</v>
      </c>
      <c r="C5625">
        <v>21</v>
      </c>
      <c r="D5625">
        <v>8</v>
      </c>
      <c r="E5625">
        <v>13</v>
      </c>
      <c r="F5625" s="1">
        <v>41507</v>
      </c>
      <c r="G5625" t="s">
        <v>727</v>
      </c>
      <c r="H5625" t="s">
        <v>61</v>
      </c>
      <c r="I5625" t="s">
        <v>450</v>
      </c>
      <c r="J5625" t="s">
        <v>661</v>
      </c>
      <c r="K5625" t="s">
        <v>36</v>
      </c>
      <c r="L5625" t="s">
        <v>26</v>
      </c>
      <c r="M5625" t="s">
        <v>38</v>
      </c>
      <c r="N5625" t="s">
        <v>28</v>
      </c>
      <c r="O5625" t="s">
        <v>48</v>
      </c>
      <c r="P5625" t="s">
        <v>1904</v>
      </c>
      <c r="Q5625">
        <v>0</v>
      </c>
      <c r="R5625">
        <v>49</v>
      </c>
      <c r="S5625">
        <v>24</v>
      </c>
      <c r="T5625">
        <v>1</v>
      </c>
      <c r="U5625" t="b">
        <v>0</v>
      </c>
    </row>
    <row r="5626" spans="1:21" x14ac:dyDescent="0.25">
      <c r="A5626" t="s">
        <v>6827</v>
      </c>
      <c r="B5626" t="s">
        <v>6821</v>
      </c>
      <c r="C5626">
        <v>21</v>
      </c>
      <c r="D5626">
        <v>8</v>
      </c>
      <c r="E5626">
        <v>13</v>
      </c>
      <c r="F5626" s="1">
        <v>41507</v>
      </c>
      <c r="G5626" t="s">
        <v>727</v>
      </c>
      <c r="H5626" t="s">
        <v>61</v>
      </c>
      <c r="I5626" t="s">
        <v>450</v>
      </c>
      <c r="J5626" t="s">
        <v>661</v>
      </c>
      <c r="K5626" t="s">
        <v>36</v>
      </c>
      <c r="L5626" t="s">
        <v>26</v>
      </c>
      <c r="M5626" t="s">
        <v>38</v>
      </c>
      <c r="N5626" t="s">
        <v>28</v>
      </c>
      <c r="O5626" t="s">
        <v>48</v>
      </c>
      <c r="P5626" t="s">
        <v>382</v>
      </c>
      <c r="Q5626">
        <v>0</v>
      </c>
      <c r="R5626">
        <v>60</v>
      </c>
      <c r="S5626">
        <v>10</v>
      </c>
      <c r="T5626">
        <v>2</v>
      </c>
      <c r="U5626" t="b">
        <v>1</v>
      </c>
    </row>
    <row r="5627" spans="1:21" x14ac:dyDescent="0.25">
      <c r="A5627" t="s">
        <v>6827</v>
      </c>
      <c r="B5627" t="s">
        <v>6821</v>
      </c>
      <c r="C5627">
        <v>21</v>
      </c>
      <c r="D5627">
        <v>8</v>
      </c>
      <c r="E5627">
        <v>13</v>
      </c>
      <c r="F5627" s="1">
        <v>41507</v>
      </c>
      <c r="G5627" t="s">
        <v>727</v>
      </c>
      <c r="H5627" t="s">
        <v>61</v>
      </c>
      <c r="I5627" t="s">
        <v>450</v>
      </c>
      <c r="J5627" t="s">
        <v>661</v>
      </c>
      <c r="K5627" t="s">
        <v>36</v>
      </c>
      <c r="L5627" t="s">
        <v>26</v>
      </c>
      <c r="M5627" t="s">
        <v>38</v>
      </c>
      <c r="N5627" t="s">
        <v>28</v>
      </c>
      <c r="O5627" t="s">
        <v>111</v>
      </c>
      <c r="P5627" t="s">
        <v>3591</v>
      </c>
      <c r="Q5627">
        <v>0</v>
      </c>
      <c r="R5627">
        <v>113</v>
      </c>
      <c r="S5627">
        <v>30</v>
      </c>
      <c r="T5627">
        <v>3</v>
      </c>
      <c r="U5627" t="b">
        <v>1</v>
      </c>
    </row>
    <row r="5628" spans="1:21" x14ac:dyDescent="0.25">
      <c r="A5628" t="s">
        <v>6827</v>
      </c>
      <c r="B5628" t="s">
        <v>6821</v>
      </c>
      <c r="C5628">
        <v>21</v>
      </c>
      <c r="D5628">
        <v>8</v>
      </c>
      <c r="E5628">
        <v>13</v>
      </c>
      <c r="F5628" s="1">
        <v>41507</v>
      </c>
      <c r="G5628" t="s">
        <v>727</v>
      </c>
      <c r="H5628" t="s">
        <v>61</v>
      </c>
      <c r="I5628" t="s">
        <v>450</v>
      </c>
      <c r="J5628" t="s">
        <v>661</v>
      </c>
      <c r="K5628" t="s">
        <v>36</v>
      </c>
      <c r="L5628" t="s">
        <v>26</v>
      </c>
      <c r="M5628" t="s">
        <v>38</v>
      </c>
      <c r="N5628" t="s">
        <v>56</v>
      </c>
      <c r="O5628" t="s">
        <v>185</v>
      </c>
      <c r="P5628" t="s">
        <v>5851</v>
      </c>
      <c r="Q5628">
        <v>0</v>
      </c>
      <c r="R5628">
        <v>541</v>
      </c>
      <c r="S5628">
        <v>-32</v>
      </c>
      <c r="T5628">
        <v>2</v>
      </c>
      <c r="U5628" t="b">
        <v>1</v>
      </c>
    </row>
    <row r="5629" spans="1:21" x14ac:dyDescent="0.25">
      <c r="A5629" t="s">
        <v>6829</v>
      </c>
      <c r="B5629" t="s">
        <v>6830</v>
      </c>
      <c r="C5629">
        <v>21</v>
      </c>
      <c r="D5629">
        <v>8</v>
      </c>
      <c r="E5629">
        <v>14</v>
      </c>
      <c r="F5629" s="1">
        <v>41872</v>
      </c>
      <c r="G5629" t="s">
        <v>1035</v>
      </c>
      <c r="H5629" t="s">
        <v>67</v>
      </c>
      <c r="I5629" t="s">
        <v>68</v>
      </c>
      <c r="J5629" t="s">
        <v>255</v>
      </c>
      <c r="K5629" t="s">
        <v>25</v>
      </c>
      <c r="L5629" t="s">
        <v>26</v>
      </c>
      <c r="M5629" t="s">
        <v>268</v>
      </c>
      <c r="N5629" t="s">
        <v>71</v>
      </c>
      <c r="O5629" t="s">
        <v>295</v>
      </c>
      <c r="P5629" t="s">
        <v>1127</v>
      </c>
      <c r="Q5629">
        <v>0</v>
      </c>
      <c r="R5629">
        <v>132</v>
      </c>
      <c r="S5629">
        <v>-79</v>
      </c>
      <c r="T5629">
        <v>5</v>
      </c>
      <c r="U5629" t="b">
        <v>1</v>
      </c>
    </row>
    <row r="5630" spans="1:21" x14ac:dyDescent="0.25">
      <c r="A5630" t="s">
        <v>6831</v>
      </c>
      <c r="B5630" t="s">
        <v>6830</v>
      </c>
      <c r="C5630">
        <v>21</v>
      </c>
      <c r="D5630">
        <v>8</v>
      </c>
      <c r="E5630">
        <v>14</v>
      </c>
      <c r="F5630" s="1">
        <v>41872</v>
      </c>
      <c r="G5630" t="s">
        <v>254</v>
      </c>
      <c r="H5630" t="s">
        <v>61</v>
      </c>
      <c r="I5630" t="s">
        <v>108</v>
      </c>
      <c r="J5630" t="s">
        <v>226</v>
      </c>
      <c r="K5630" t="s">
        <v>36</v>
      </c>
      <c r="L5630" t="s">
        <v>37</v>
      </c>
      <c r="M5630" t="s">
        <v>268</v>
      </c>
      <c r="N5630" t="s">
        <v>28</v>
      </c>
      <c r="O5630" t="s">
        <v>39</v>
      </c>
      <c r="P5630" t="s">
        <v>3480</v>
      </c>
      <c r="Q5630">
        <v>0</v>
      </c>
      <c r="R5630">
        <v>25</v>
      </c>
      <c r="S5630">
        <v>2</v>
      </c>
      <c r="T5630">
        <v>2</v>
      </c>
      <c r="U5630" t="b">
        <v>1</v>
      </c>
    </row>
    <row r="5631" spans="1:21" x14ac:dyDescent="0.25">
      <c r="A5631" t="s">
        <v>6829</v>
      </c>
      <c r="B5631" t="s">
        <v>6830</v>
      </c>
      <c r="C5631">
        <v>21</v>
      </c>
      <c r="D5631">
        <v>8</v>
      </c>
      <c r="E5631">
        <v>14</v>
      </c>
      <c r="F5631" s="1">
        <v>41872</v>
      </c>
      <c r="G5631" t="s">
        <v>1035</v>
      </c>
      <c r="H5631" t="s">
        <v>67</v>
      </c>
      <c r="I5631" t="s">
        <v>68</v>
      </c>
      <c r="J5631" t="s">
        <v>255</v>
      </c>
      <c r="K5631" t="s">
        <v>25</v>
      </c>
      <c r="L5631" t="s">
        <v>26</v>
      </c>
      <c r="M5631" t="s">
        <v>268</v>
      </c>
      <c r="N5631" t="s">
        <v>28</v>
      </c>
      <c r="O5631" t="s">
        <v>54</v>
      </c>
      <c r="P5631" t="s">
        <v>2331</v>
      </c>
      <c r="Q5631">
        <v>0</v>
      </c>
      <c r="R5631">
        <v>87</v>
      </c>
      <c r="S5631">
        <v>16</v>
      </c>
      <c r="T5631">
        <v>2</v>
      </c>
      <c r="U5631" t="b">
        <v>1</v>
      </c>
    </row>
    <row r="5632" spans="1:21" x14ac:dyDescent="0.25">
      <c r="A5632" t="s">
        <v>6832</v>
      </c>
      <c r="B5632" t="s">
        <v>6830</v>
      </c>
      <c r="C5632">
        <v>21</v>
      </c>
      <c r="D5632">
        <v>8</v>
      </c>
      <c r="E5632">
        <v>14</v>
      </c>
      <c r="F5632" s="1">
        <v>41872</v>
      </c>
      <c r="G5632" t="s">
        <v>6022</v>
      </c>
      <c r="H5632" t="s">
        <v>33</v>
      </c>
      <c r="I5632" t="s">
        <v>34</v>
      </c>
      <c r="J5632" t="s">
        <v>515</v>
      </c>
      <c r="K5632" t="s">
        <v>36</v>
      </c>
      <c r="L5632" t="s">
        <v>26</v>
      </c>
      <c r="M5632" t="s">
        <v>27</v>
      </c>
      <c r="N5632" t="s">
        <v>71</v>
      </c>
      <c r="O5632" t="s">
        <v>72</v>
      </c>
      <c r="P5632" t="s">
        <v>2263</v>
      </c>
      <c r="Q5632">
        <v>0</v>
      </c>
      <c r="R5632">
        <v>977</v>
      </c>
      <c r="S5632">
        <v>271</v>
      </c>
      <c r="T5632">
        <v>3</v>
      </c>
      <c r="U5632" t="b">
        <v>0</v>
      </c>
    </row>
    <row r="5633" spans="1:21" x14ac:dyDescent="0.25">
      <c r="A5633" t="s">
        <v>6833</v>
      </c>
      <c r="B5633" t="s">
        <v>6830</v>
      </c>
      <c r="C5633">
        <v>21</v>
      </c>
      <c r="D5633">
        <v>8</v>
      </c>
      <c r="E5633">
        <v>14</v>
      </c>
      <c r="F5633" s="1">
        <v>41872</v>
      </c>
      <c r="G5633" t="s">
        <v>3962</v>
      </c>
      <c r="H5633" t="s">
        <v>126</v>
      </c>
      <c r="I5633" t="s">
        <v>127</v>
      </c>
      <c r="J5633" t="s">
        <v>127</v>
      </c>
      <c r="K5633" t="s">
        <v>25</v>
      </c>
      <c r="L5633" t="s">
        <v>70</v>
      </c>
      <c r="M5633" t="s">
        <v>27</v>
      </c>
      <c r="N5633" t="s">
        <v>71</v>
      </c>
      <c r="O5633" t="s">
        <v>72</v>
      </c>
      <c r="P5633" t="s">
        <v>3830</v>
      </c>
      <c r="Q5633">
        <v>1</v>
      </c>
      <c r="R5633">
        <v>148</v>
      </c>
      <c r="S5633">
        <v>-101</v>
      </c>
      <c r="T5633">
        <v>2</v>
      </c>
      <c r="U5633" t="b">
        <v>1</v>
      </c>
    </row>
    <row r="5634" spans="1:21" x14ac:dyDescent="0.25">
      <c r="A5634" t="s">
        <v>6833</v>
      </c>
      <c r="B5634" t="s">
        <v>6830</v>
      </c>
      <c r="C5634">
        <v>21</v>
      </c>
      <c r="D5634">
        <v>8</v>
      </c>
      <c r="E5634">
        <v>14</v>
      </c>
      <c r="F5634" s="1">
        <v>41872</v>
      </c>
      <c r="G5634" t="s">
        <v>3962</v>
      </c>
      <c r="H5634" t="s">
        <v>126</v>
      </c>
      <c r="I5634" t="s">
        <v>127</v>
      </c>
      <c r="J5634" t="s">
        <v>127</v>
      </c>
      <c r="K5634" t="s">
        <v>25</v>
      </c>
      <c r="L5634" t="s">
        <v>70</v>
      </c>
      <c r="M5634" t="s">
        <v>27</v>
      </c>
      <c r="N5634" t="s">
        <v>71</v>
      </c>
      <c r="O5634" t="s">
        <v>74</v>
      </c>
      <c r="P5634" t="s">
        <v>873</v>
      </c>
      <c r="Q5634">
        <v>1</v>
      </c>
      <c r="R5634">
        <v>413</v>
      </c>
      <c r="S5634">
        <v>-314</v>
      </c>
      <c r="T5634">
        <v>9</v>
      </c>
      <c r="U5634" t="b">
        <v>1</v>
      </c>
    </row>
    <row r="5635" spans="1:21" x14ac:dyDescent="0.25">
      <c r="A5635" t="s">
        <v>6834</v>
      </c>
      <c r="B5635" t="s">
        <v>6830</v>
      </c>
      <c r="C5635">
        <v>21</v>
      </c>
      <c r="D5635">
        <v>8</v>
      </c>
      <c r="E5635">
        <v>14</v>
      </c>
      <c r="F5635" s="1">
        <v>41872</v>
      </c>
      <c r="G5635" t="s">
        <v>2609</v>
      </c>
      <c r="H5635" t="s">
        <v>44</v>
      </c>
      <c r="I5635" t="s">
        <v>85</v>
      </c>
      <c r="J5635" t="s">
        <v>86</v>
      </c>
      <c r="K5635" t="s">
        <v>47</v>
      </c>
      <c r="L5635" t="s">
        <v>37</v>
      </c>
      <c r="M5635" t="s">
        <v>98</v>
      </c>
      <c r="N5635" t="s">
        <v>28</v>
      </c>
      <c r="O5635" t="s">
        <v>48</v>
      </c>
      <c r="P5635" t="s">
        <v>64</v>
      </c>
      <c r="Q5635">
        <v>0</v>
      </c>
      <c r="R5635">
        <v>80</v>
      </c>
      <c r="S5635">
        <v>22</v>
      </c>
      <c r="T5635">
        <v>3</v>
      </c>
      <c r="U5635" t="b">
        <v>1</v>
      </c>
    </row>
    <row r="5636" spans="1:21" x14ac:dyDescent="0.25">
      <c r="A5636" t="s">
        <v>6835</v>
      </c>
      <c r="B5636" t="s">
        <v>6830</v>
      </c>
      <c r="C5636">
        <v>21</v>
      </c>
      <c r="D5636">
        <v>8</v>
      </c>
      <c r="E5636">
        <v>14</v>
      </c>
      <c r="F5636" s="1">
        <v>41872</v>
      </c>
      <c r="G5636" t="s">
        <v>749</v>
      </c>
      <c r="H5636" t="s">
        <v>44</v>
      </c>
      <c r="I5636" t="s">
        <v>178</v>
      </c>
      <c r="J5636" t="s">
        <v>6836</v>
      </c>
      <c r="K5636" t="s">
        <v>47</v>
      </c>
      <c r="L5636" t="s">
        <v>70</v>
      </c>
      <c r="M5636" t="s">
        <v>38</v>
      </c>
      <c r="N5636" t="s">
        <v>28</v>
      </c>
      <c r="O5636" t="s">
        <v>39</v>
      </c>
      <c r="P5636" t="s">
        <v>1180</v>
      </c>
      <c r="Q5636">
        <v>0</v>
      </c>
      <c r="R5636">
        <v>22</v>
      </c>
      <c r="S5636">
        <v>7</v>
      </c>
      <c r="T5636">
        <v>3</v>
      </c>
      <c r="U5636" t="b">
        <v>1</v>
      </c>
    </row>
    <row r="5637" spans="1:21" x14ac:dyDescent="0.25">
      <c r="A5637" t="s">
        <v>6837</v>
      </c>
      <c r="B5637" t="s">
        <v>6830</v>
      </c>
      <c r="C5637">
        <v>21</v>
      </c>
      <c r="D5637">
        <v>8</v>
      </c>
      <c r="E5637">
        <v>14</v>
      </c>
      <c r="F5637" s="1">
        <v>41872</v>
      </c>
      <c r="G5637" t="s">
        <v>6796</v>
      </c>
      <c r="H5637" t="s">
        <v>61</v>
      </c>
      <c r="I5637" t="s">
        <v>62</v>
      </c>
      <c r="J5637" t="s">
        <v>2898</v>
      </c>
      <c r="K5637" t="s">
        <v>36</v>
      </c>
      <c r="L5637" t="s">
        <v>70</v>
      </c>
      <c r="M5637" t="s">
        <v>38</v>
      </c>
      <c r="N5637" t="s">
        <v>28</v>
      </c>
      <c r="O5637" t="s">
        <v>39</v>
      </c>
      <c r="P5637" t="s">
        <v>756</v>
      </c>
      <c r="Q5637">
        <v>0</v>
      </c>
      <c r="R5637">
        <v>25</v>
      </c>
      <c r="S5637">
        <v>3</v>
      </c>
      <c r="T5637">
        <v>2</v>
      </c>
      <c r="U5637" t="b">
        <v>1</v>
      </c>
    </row>
    <row r="5638" spans="1:21" x14ac:dyDescent="0.25">
      <c r="A5638" t="s">
        <v>6837</v>
      </c>
      <c r="B5638" t="s">
        <v>6830</v>
      </c>
      <c r="C5638">
        <v>21</v>
      </c>
      <c r="D5638">
        <v>8</v>
      </c>
      <c r="E5638">
        <v>14</v>
      </c>
      <c r="F5638" s="1">
        <v>41872</v>
      </c>
      <c r="G5638" t="s">
        <v>6796</v>
      </c>
      <c r="H5638" t="s">
        <v>61</v>
      </c>
      <c r="I5638" t="s">
        <v>62</v>
      </c>
      <c r="J5638" t="s">
        <v>2898</v>
      </c>
      <c r="K5638" t="s">
        <v>36</v>
      </c>
      <c r="L5638" t="s">
        <v>70</v>
      </c>
      <c r="M5638" t="s">
        <v>38</v>
      </c>
      <c r="N5638" t="s">
        <v>28</v>
      </c>
      <c r="O5638" t="s">
        <v>39</v>
      </c>
      <c r="P5638" t="s">
        <v>1983</v>
      </c>
      <c r="Q5638">
        <v>0</v>
      </c>
      <c r="R5638">
        <v>25</v>
      </c>
      <c r="S5638">
        <v>2</v>
      </c>
      <c r="T5638">
        <v>2</v>
      </c>
      <c r="U5638" t="b">
        <v>0</v>
      </c>
    </row>
    <row r="5639" spans="1:21" x14ac:dyDescent="0.25">
      <c r="A5639" t="s">
        <v>6837</v>
      </c>
      <c r="B5639" t="s">
        <v>6830</v>
      </c>
      <c r="C5639">
        <v>21</v>
      </c>
      <c r="D5639">
        <v>8</v>
      </c>
      <c r="E5639">
        <v>14</v>
      </c>
      <c r="F5639" s="1">
        <v>41872</v>
      </c>
      <c r="G5639" t="s">
        <v>6796</v>
      </c>
      <c r="H5639" t="s">
        <v>61</v>
      </c>
      <c r="I5639" t="s">
        <v>62</v>
      </c>
      <c r="J5639" t="s">
        <v>2898</v>
      </c>
      <c r="K5639" t="s">
        <v>36</v>
      </c>
      <c r="L5639" t="s">
        <v>70</v>
      </c>
      <c r="M5639" t="s">
        <v>38</v>
      </c>
      <c r="N5639" t="s">
        <v>28</v>
      </c>
      <c r="O5639" t="s">
        <v>39</v>
      </c>
      <c r="P5639" t="s">
        <v>2288</v>
      </c>
      <c r="Q5639">
        <v>0</v>
      </c>
      <c r="R5639">
        <v>73</v>
      </c>
      <c r="S5639">
        <v>3</v>
      </c>
      <c r="T5639">
        <v>5</v>
      </c>
      <c r="U5639" t="b">
        <v>0</v>
      </c>
    </row>
    <row r="5640" spans="1:21" x14ac:dyDescent="0.25">
      <c r="A5640" t="s">
        <v>6838</v>
      </c>
      <c r="B5640" t="s">
        <v>6839</v>
      </c>
      <c r="C5640">
        <v>22</v>
      </c>
      <c r="D5640">
        <v>8</v>
      </c>
      <c r="E5640">
        <v>11</v>
      </c>
      <c r="F5640" s="1">
        <v>40777</v>
      </c>
      <c r="G5640" t="s">
        <v>1548</v>
      </c>
      <c r="H5640" t="s">
        <v>67</v>
      </c>
      <c r="I5640" t="s">
        <v>68</v>
      </c>
      <c r="J5640" t="s">
        <v>5231</v>
      </c>
      <c r="K5640" t="s">
        <v>25</v>
      </c>
      <c r="L5640" t="s">
        <v>37</v>
      </c>
      <c r="M5640" t="s">
        <v>27</v>
      </c>
      <c r="N5640" t="s">
        <v>28</v>
      </c>
      <c r="O5640" t="s">
        <v>90</v>
      </c>
      <c r="P5640" t="s">
        <v>6688</v>
      </c>
      <c r="Q5640">
        <v>0</v>
      </c>
      <c r="R5640">
        <v>622</v>
      </c>
      <c r="S5640">
        <v>19</v>
      </c>
      <c r="T5640">
        <v>2</v>
      </c>
      <c r="U5640" t="b">
        <v>0</v>
      </c>
    </row>
    <row r="5641" spans="1:21" x14ac:dyDescent="0.25">
      <c r="A5641" t="s">
        <v>6840</v>
      </c>
      <c r="B5641" t="s">
        <v>6841</v>
      </c>
      <c r="C5641">
        <v>22</v>
      </c>
      <c r="D5641">
        <v>8</v>
      </c>
      <c r="E5641">
        <v>12</v>
      </c>
      <c r="F5641" s="1">
        <v>41143</v>
      </c>
      <c r="G5641" t="s">
        <v>1050</v>
      </c>
      <c r="H5641" t="s">
        <v>120</v>
      </c>
      <c r="I5641" t="s">
        <v>1582</v>
      </c>
      <c r="J5641" t="s">
        <v>6842</v>
      </c>
      <c r="K5641" t="s">
        <v>47</v>
      </c>
      <c r="L5641" t="s">
        <v>70</v>
      </c>
      <c r="M5641" t="s">
        <v>38</v>
      </c>
      <c r="N5641" t="s">
        <v>28</v>
      </c>
      <c r="O5641" t="s">
        <v>90</v>
      </c>
      <c r="P5641" t="s">
        <v>6843</v>
      </c>
      <c r="Q5641">
        <v>0</v>
      </c>
      <c r="R5641">
        <v>546</v>
      </c>
      <c r="S5641">
        <v>114</v>
      </c>
      <c r="T5641">
        <v>6</v>
      </c>
      <c r="U5641" t="b">
        <v>0</v>
      </c>
    </row>
    <row r="5642" spans="1:21" x14ac:dyDescent="0.25">
      <c r="A5642" t="s">
        <v>6844</v>
      </c>
      <c r="B5642" t="s">
        <v>6841</v>
      </c>
      <c r="C5642">
        <v>22</v>
      </c>
      <c r="D5642">
        <v>8</v>
      </c>
      <c r="E5642">
        <v>12</v>
      </c>
      <c r="F5642" s="1">
        <v>41143</v>
      </c>
      <c r="G5642" t="s">
        <v>3482</v>
      </c>
      <c r="H5642" t="s">
        <v>33</v>
      </c>
      <c r="I5642" t="s">
        <v>80</v>
      </c>
      <c r="J5642" t="s">
        <v>80</v>
      </c>
      <c r="K5642" t="s">
        <v>36</v>
      </c>
      <c r="L5642" t="s">
        <v>70</v>
      </c>
      <c r="M5642" t="s">
        <v>38</v>
      </c>
      <c r="N5642" t="s">
        <v>71</v>
      </c>
      <c r="O5642" t="s">
        <v>295</v>
      </c>
      <c r="P5642" t="s">
        <v>676</v>
      </c>
      <c r="Q5642">
        <v>0</v>
      </c>
      <c r="R5642">
        <v>118</v>
      </c>
      <c r="S5642">
        <v>27</v>
      </c>
      <c r="T5642">
        <v>3</v>
      </c>
      <c r="U5642" t="b">
        <v>1</v>
      </c>
    </row>
    <row r="5643" spans="1:21" x14ac:dyDescent="0.25">
      <c r="A5643" t="s">
        <v>6844</v>
      </c>
      <c r="B5643" t="s">
        <v>6841</v>
      </c>
      <c r="C5643">
        <v>22</v>
      </c>
      <c r="D5643">
        <v>8</v>
      </c>
      <c r="E5643">
        <v>12</v>
      </c>
      <c r="F5643" s="1">
        <v>41143</v>
      </c>
      <c r="G5643" t="s">
        <v>3482</v>
      </c>
      <c r="H5643" t="s">
        <v>33</v>
      </c>
      <c r="I5643" t="s">
        <v>80</v>
      </c>
      <c r="J5643" t="s">
        <v>80</v>
      </c>
      <c r="K5643" t="s">
        <v>36</v>
      </c>
      <c r="L5643" t="s">
        <v>70</v>
      </c>
      <c r="M5643" t="s">
        <v>38</v>
      </c>
      <c r="N5643" t="s">
        <v>71</v>
      </c>
      <c r="O5643" t="s">
        <v>665</v>
      </c>
      <c r="P5643" t="s">
        <v>6845</v>
      </c>
      <c r="Q5643">
        <v>1</v>
      </c>
      <c r="R5643">
        <v>915</v>
      </c>
      <c r="S5643">
        <v>-599</v>
      </c>
      <c r="T5643">
        <v>5</v>
      </c>
      <c r="U5643" t="b">
        <v>1</v>
      </c>
    </row>
    <row r="5644" spans="1:21" x14ac:dyDescent="0.25">
      <c r="A5644" t="s">
        <v>6844</v>
      </c>
      <c r="B5644" t="s">
        <v>6841</v>
      </c>
      <c r="C5644">
        <v>22</v>
      </c>
      <c r="D5644">
        <v>8</v>
      </c>
      <c r="E5644">
        <v>12</v>
      </c>
      <c r="F5644" s="1">
        <v>41143</v>
      </c>
      <c r="G5644" t="s">
        <v>3482</v>
      </c>
      <c r="H5644" t="s">
        <v>33</v>
      </c>
      <c r="I5644" t="s">
        <v>80</v>
      </c>
      <c r="J5644" t="s">
        <v>80</v>
      </c>
      <c r="K5644" t="s">
        <v>36</v>
      </c>
      <c r="L5644" t="s">
        <v>70</v>
      </c>
      <c r="M5644" t="s">
        <v>38</v>
      </c>
      <c r="N5644" t="s">
        <v>56</v>
      </c>
      <c r="O5644" t="s">
        <v>57</v>
      </c>
      <c r="P5644" t="s">
        <v>6846</v>
      </c>
      <c r="Q5644">
        <v>0</v>
      </c>
      <c r="R5644">
        <v>692</v>
      </c>
      <c r="S5644">
        <v>-15</v>
      </c>
      <c r="T5644">
        <v>3</v>
      </c>
      <c r="U5644" t="b">
        <v>0</v>
      </c>
    </row>
    <row r="5645" spans="1:21" x14ac:dyDescent="0.25">
      <c r="A5645" t="s">
        <v>6847</v>
      </c>
      <c r="B5645" t="s">
        <v>6848</v>
      </c>
      <c r="C5645">
        <v>22</v>
      </c>
      <c r="D5645">
        <v>8</v>
      </c>
      <c r="E5645">
        <v>13</v>
      </c>
      <c r="F5645" s="1">
        <v>41508</v>
      </c>
      <c r="G5645" t="s">
        <v>6097</v>
      </c>
      <c r="H5645" t="s">
        <v>320</v>
      </c>
      <c r="I5645" t="s">
        <v>321</v>
      </c>
      <c r="J5645" t="s">
        <v>321</v>
      </c>
      <c r="K5645" t="s">
        <v>36</v>
      </c>
      <c r="L5645" t="s">
        <v>37</v>
      </c>
      <c r="M5645" t="s">
        <v>38</v>
      </c>
      <c r="N5645" t="s">
        <v>28</v>
      </c>
      <c r="O5645" t="s">
        <v>39</v>
      </c>
      <c r="P5645" t="s">
        <v>1451</v>
      </c>
      <c r="Q5645">
        <v>0</v>
      </c>
      <c r="R5645">
        <v>43</v>
      </c>
      <c r="S5645">
        <v>9</v>
      </c>
      <c r="T5645">
        <v>3</v>
      </c>
      <c r="U5645" t="b">
        <v>0</v>
      </c>
    </row>
    <row r="5646" spans="1:21" x14ac:dyDescent="0.25">
      <c r="A5646" t="s">
        <v>6847</v>
      </c>
      <c r="B5646" t="s">
        <v>6848</v>
      </c>
      <c r="C5646">
        <v>22</v>
      </c>
      <c r="D5646">
        <v>8</v>
      </c>
      <c r="E5646">
        <v>13</v>
      </c>
      <c r="F5646" s="1">
        <v>41508</v>
      </c>
      <c r="G5646" t="s">
        <v>6097</v>
      </c>
      <c r="H5646" t="s">
        <v>320</v>
      </c>
      <c r="I5646" t="s">
        <v>321</v>
      </c>
      <c r="J5646" t="s">
        <v>321</v>
      </c>
      <c r="K5646" t="s">
        <v>36</v>
      </c>
      <c r="L5646" t="s">
        <v>37</v>
      </c>
      <c r="M5646" t="s">
        <v>38</v>
      </c>
      <c r="N5646" t="s">
        <v>28</v>
      </c>
      <c r="O5646" t="s">
        <v>39</v>
      </c>
      <c r="P5646" t="s">
        <v>1332</v>
      </c>
      <c r="Q5646">
        <v>0</v>
      </c>
      <c r="R5646">
        <v>85</v>
      </c>
      <c r="S5646">
        <v>25</v>
      </c>
      <c r="T5646">
        <v>3</v>
      </c>
      <c r="U5646" t="b">
        <v>0</v>
      </c>
    </row>
    <row r="5647" spans="1:21" x14ac:dyDescent="0.25">
      <c r="A5647" t="s">
        <v>6849</v>
      </c>
      <c r="B5647" t="s">
        <v>6848</v>
      </c>
      <c r="C5647">
        <v>22</v>
      </c>
      <c r="D5647">
        <v>8</v>
      </c>
      <c r="E5647">
        <v>13</v>
      </c>
      <c r="F5647" s="1">
        <v>41508</v>
      </c>
      <c r="G5647" t="s">
        <v>4520</v>
      </c>
      <c r="H5647" t="s">
        <v>61</v>
      </c>
      <c r="I5647" t="s">
        <v>722</v>
      </c>
      <c r="J5647" t="s">
        <v>1754</v>
      </c>
      <c r="K5647" t="s">
        <v>36</v>
      </c>
      <c r="L5647" t="s">
        <v>37</v>
      </c>
      <c r="M5647" t="s">
        <v>38</v>
      </c>
      <c r="N5647" t="s">
        <v>56</v>
      </c>
      <c r="O5647" t="s">
        <v>104</v>
      </c>
      <c r="P5647" t="s">
        <v>238</v>
      </c>
      <c r="Q5647">
        <v>0</v>
      </c>
      <c r="R5647">
        <v>496</v>
      </c>
      <c r="S5647">
        <v>175</v>
      </c>
      <c r="T5647">
        <v>4</v>
      </c>
      <c r="U5647" t="b">
        <v>0</v>
      </c>
    </row>
    <row r="5648" spans="1:21" x14ac:dyDescent="0.25">
      <c r="A5648" t="s">
        <v>6850</v>
      </c>
      <c r="B5648" t="s">
        <v>6848</v>
      </c>
      <c r="C5648">
        <v>22</v>
      </c>
      <c r="D5648">
        <v>8</v>
      </c>
      <c r="E5648">
        <v>13</v>
      </c>
      <c r="F5648" s="1">
        <v>41508</v>
      </c>
      <c r="G5648" t="s">
        <v>2936</v>
      </c>
      <c r="H5648" t="s">
        <v>33</v>
      </c>
      <c r="I5648" t="s">
        <v>313</v>
      </c>
      <c r="J5648" t="s">
        <v>1436</v>
      </c>
      <c r="K5648" t="s">
        <v>36</v>
      </c>
      <c r="L5648" t="s">
        <v>26</v>
      </c>
      <c r="M5648" t="s">
        <v>38</v>
      </c>
      <c r="N5648" t="s">
        <v>28</v>
      </c>
      <c r="O5648" t="s">
        <v>48</v>
      </c>
      <c r="P5648" t="s">
        <v>397</v>
      </c>
      <c r="Q5648">
        <v>0</v>
      </c>
      <c r="R5648">
        <v>51</v>
      </c>
      <c r="S5648">
        <v>14</v>
      </c>
      <c r="T5648">
        <v>2</v>
      </c>
      <c r="U5648" t="b">
        <v>0</v>
      </c>
    </row>
    <row r="5649" spans="1:21" x14ac:dyDescent="0.25">
      <c r="A5649" t="s">
        <v>6851</v>
      </c>
      <c r="B5649" t="s">
        <v>6848</v>
      </c>
      <c r="C5649">
        <v>22</v>
      </c>
      <c r="D5649">
        <v>8</v>
      </c>
      <c r="E5649">
        <v>13</v>
      </c>
      <c r="F5649" s="1">
        <v>41508</v>
      </c>
      <c r="G5649" t="s">
        <v>421</v>
      </c>
      <c r="H5649" t="s">
        <v>67</v>
      </c>
      <c r="I5649" t="s">
        <v>68</v>
      </c>
      <c r="J5649" t="s">
        <v>6645</v>
      </c>
      <c r="K5649" t="s">
        <v>25</v>
      </c>
      <c r="L5649" t="s">
        <v>26</v>
      </c>
      <c r="M5649" t="s">
        <v>27</v>
      </c>
      <c r="N5649" t="s">
        <v>28</v>
      </c>
      <c r="O5649" t="s">
        <v>39</v>
      </c>
      <c r="P5649" t="s">
        <v>110</v>
      </c>
      <c r="Q5649">
        <v>0</v>
      </c>
      <c r="R5649">
        <v>115</v>
      </c>
      <c r="S5649">
        <v>52</v>
      </c>
      <c r="T5649">
        <v>4</v>
      </c>
      <c r="U5649" t="b">
        <v>1</v>
      </c>
    </row>
    <row r="5650" spans="1:21" x14ac:dyDescent="0.25">
      <c r="A5650" t="s">
        <v>6851</v>
      </c>
      <c r="B5650" t="s">
        <v>6848</v>
      </c>
      <c r="C5650">
        <v>22</v>
      </c>
      <c r="D5650">
        <v>8</v>
      </c>
      <c r="E5650">
        <v>13</v>
      </c>
      <c r="F5650" s="1">
        <v>41508</v>
      </c>
      <c r="G5650" t="s">
        <v>421</v>
      </c>
      <c r="H5650" t="s">
        <v>67</v>
      </c>
      <c r="I5650" t="s">
        <v>68</v>
      </c>
      <c r="J5650" t="s">
        <v>6645</v>
      </c>
      <c r="K5650" t="s">
        <v>25</v>
      </c>
      <c r="L5650" t="s">
        <v>26</v>
      </c>
      <c r="M5650" t="s">
        <v>27</v>
      </c>
      <c r="N5650" t="s">
        <v>28</v>
      </c>
      <c r="O5650" t="s">
        <v>39</v>
      </c>
      <c r="P5650" t="s">
        <v>3645</v>
      </c>
      <c r="Q5650">
        <v>0</v>
      </c>
      <c r="R5650">
        <v>25</v>
      </c>
      <c r="S5650">
        <v>7</v>
      </c>
      <c r="T5650">
        <v>3</v>
      </c>
      <c r="U5650" t="b">
        <v>0</v>
      </c>
    </row>
    <row r="5651" spans="1:21" x14ac:dyDescent="0.25">
      <c r="A5651" t="s">
        <v>6851</v>
      </c>
      <c r="B5651" t="s">
        <v>6848</v>
      </c>
      <c r="C5651">
        <v>22</v>
      </c>
      <c r="D5651">
        <v>8</v>
      </c>
      <c r="E5651">
        <v>13</v>
      </c>
      <c r="F5651" s="1">
        <v>41508</v>
      </c>
      <c r="G5651" t="s">
        <v>421</v>
      </c>
      <c r="H5651" t="s">
        <v>67</v>
      </c>
      <c r="I5651" t="s">
        <v>68</v>
      </c>
      <c r="J5651" t="s">
        <v>6645</v>
      </c>
      <c r="K5651" t="s">
        <v>25</v>
      </c>
      <c r="L5651" t="s">
        <v>26</v>
      </c>
      <c r="M5651" t="s">
        <v>27</v>
      </c>
      <c r="N5651" t="s">
        <v>56</v>
      </c>
      <c r="O5651" t="s">
        <v>185</v>
      </c>
      <c r="P5651" t="s">
        <v>186</v>
      </c>
      <c r="Q5651">
        <v>0</v>
      </c>
      <c r="R5651">
        <v>441</v>
      </c>
      <c r="S5651">
        <v>207</v>
      </c>
      <c r="T5651">
        <v>3</v>
      </c>
      <c r="U5651" t="b">
        <v>1</v>
      </c>
    </row>
    <row r="5652" spans="1:21" x14ac:dyDescent="0.25">
      <c r="A5652" t="s">
        <v>6852</v>
      </c>
      <c r="B5652" t="s">
        <v>6853</v>
      </c>
      <c r="C5652">
        <v>22</v>
      </c>
      <c r="D5652">
        <v>8</v>
      </c>
      <c r="E5652">
        <v>14</v>
      </c>
      <c r="F5652" s="1">
        <v>41873</v>
      </c>
      <c r="G5652" t="s">
        <v>2750</v>
      </c>
      <c r="H5652" t="s">
        <v>44</v>
      </c>
      <c r="I5652" t="s">
        <v>4526</v>
      </c>
      <c r="J5652" t="s">
        <v>4527</v>
      </c>
      <c r="K5652" t="s">
        <v>47</v>
      </c>
      <c r="L5652" t="s">
        <v>70</v>
      </c>
      <c r="M5652" t="s">
        <v>27</v>
      </c>
      <c r="N5652" t="s">
        <v>71</v>
      </c>
      <c r="O5652" t="s">
        <v>74</v>
      </c>
      <c r="P5652" t="s">
        <v>2394</v>
      </c>
      <c r="Q5652">
        <v>1</v>
      </c>
      <c r="R5652">
        <v>58</v>
      </c>
      <c r="S5652">
        <v>-52</v>
      </c>
      <c r="T5652">
        <v>3</v>
      </c>
      <c r="U5652" t="b">
        <v>0</v>
      </c>
    </row>
    <row r="5653" spans="1:21" x14ac:dyDescent="0.25">
      <c r="A5653" t="s">
        <v>6854</v>
      </c>
      <c r="B5653" t="s">
        <v>6853</v>
      </c>
      <c r="C5653">
        <v>22</v>
      </c>
      <c r="D5653">
        <v>8</v>
      </c>
      <c r="E5653">
        <v>14</v>
      </c>
      <c r="F5653" s="1">
        <v>41873</v>
      </c>
      <c r="G5653" t="s">
        <v>2477</v>
      </c>
      <c r="H5653" t="s">
        <v>67</v>
      </c>
      <c r="I5653" t="s">
        <v>68</v>
      </c>
      <c r="J5653" t="s">
        <v>2981</v>
      </c>
      <c r="K5653" t="s">
        <v>25</v>
      </c>
      <c r="L5653" t="s">
        <v>37</v>
      </c>
      <c r="M5653" t="s">
        <v>27</v>
      </c>
      <c r="N5653" t="s">
        <v>28</v>
      </c>
      <c r="O5653" t="s">
        <v>48</v>
      </c>
      <c r="P5653" t="s">
        <v>593</v>
      </c>
      <c r="Q5653">
        <v>0</v>
      </c>
      <c r="R5653">
        <v>118</v>
      </c>
      <c r="S5653">
        <v>41</v>
      </c>
      <c r="T5653">
        <v>4</v>
      </c>
      <c r="U5653" t="b">
        <v>1</v>
      </c>
    </row>
    <row r="5654" spans="1:21" x14ac:dyDescent="0.25">
      <c r="A5654" t="s">
        <v>6854</v>
      </c>
      <c r="B5654" t="s">
        <v>6853</v>
      </c>
      <c r="C5654">
        <v>22</v>
      </c>
      <c r="D5654">
        <v>8</v>
      </c>
      <c r="E5654">
        <v>14</v>
      </c>
      <c r="F5654" s="1">
        <v>41873</v>
      </c>
      <c r="G5654" t="s">
        <v>2477</v>
      </c>
      <c r="H5654" t="s">
        <v>67</v>
      </c>
      <c r="I5654" t="s">
        <v>68</v>
      </c>
      <c r="J5654" t="s">
        <v>2981</v>
      </c>
      <c r="K5654" t="s">
        <v>25</v>
      </c>
      <c r="L5654" t="s">
        <v>37</v>
      </c>
      <c r="M5654" t="s">
        <v>27</v>
      </c>
      <c r="N5654" t="s">
        <v>28</v>
      </c>
      <c r="O5654" t="s">
        <v>151</v>
      </c>
      <c r="P5654" t="s">
        <v>1459</v>
      </c>
      <c r="Q5654">
        <v>0</v>
      </c>
      <c r="R5654">
        <v>18</v>
      </c>
      <c r="S5654">
        <v>7</v>
      </c>
      <c r="T5654">
        <v>2</v>
      </c>
      <c r="U5654" t="b">
        <v>1</v>
      </c>
    </row>
    <row r="5655" spans="1:21" x14ac:dyDescent="0.25">
      <c r="A5655" t="s">
        <v>6852</v>
      </c>
      <c r="B5655" t="s">
        <v>6853</v>
      </c>
      <c r="C5655">
        <v>22</v>
      </c>
      <c r="D5655">
        <v>8</v>
      </c>
      <c r="E5655">
        <v>14</v>
      </c>
      <c r="F5655" s="1">
        <v>41873</v>
      </c>
      <c r="G5655" t="s">
        <v>2750</v>
      </c>
      <c r="H5655" t="s">
        <v>44</v>
      </c>
      <c r="I5655" t="s">
        <v>4526</v>
      </c>
      <c r="J5655" t="s">
        <v>4527</v>
      </c>
      <c r="K5655" t="s">
        <v>47</v>
      </c>
      <c r="L5655" t="s">
        <v>70</v>
      </c>
      <c r="M5655" t="s">
        <v>27</v>
      </c>
      <c r="N5655" t="s">
        <v>28</v>
      </c>
      <c r="O5655" t="s">
        <v>29</v>
      </c>
      <c r="P5655" t="s">
        <v>637</v>
      </c>
      <c r="Q5655">
        <v>0</v>
      </c>
      <c r="R5655">
        <v>119</v>
      </c>
      <c r="S5655">
        <v>43</v>
      </c>
      <c r="T5655">
        <v>5</v>
      </c>
      <c r="U5655" t="b">
        <v>0</v>
      </c>
    </row>
    <row r="5656" spans="1:21" x14ac:dyDescent="0.25">
      <c r="A5656" t="s">
        <v>6852</v>
      </c>
      <c r="B5656" t="s">
        <v>6853</v>
      </c>
      <c r="C5656">
        <v>22</v>
      </c>
      <c r="D5656">
        <v>8</v>
      </c>
      <c r="E5656">
        <v>14</v>
      </c>
      <c r="F5656" s="1">
        <v>41873</v>
      </c>
      <c r="G5656" t="s">
        <v>2750</v>
      </c>
      <c r="H5656" t="s">
        <v>44</v>
      </c>
      <c r="I5656" t="s">
        <v>4526</v>
      </c>
      <c r="J5656" t="s">
        <v>4527</v>
      </c>
      <c r="K5656" t="s">
        <v>47</v>
      </c>
      <c r="L5656" t="s">
        <v>70</v>
      </c>
      <c r="M5656" t="s">
        <v>27</v>
      </c>
      <c r="N5656" t="s">
        <v>56</v>
      </c>
      <c r="O5656" t="s">
        <v>104</v>
      </c>
      <c r="P5656" t="s">
        <v>4505</v>
      </c>
      <c r="Q5656">
        <v>0</v>
      </c>
      <c r="R5656">
        <v>765</v>
      </c>
      <c r="S5656">
        <v>-153</v>
      </c>
      <c r="T5656">
        <v>2</v>
      </c>
      <c r="U5656" t="b">
        <v>0</v>
      </c>
    </row>
    <row r="5657" spans="1:21" x14ac:dyDescent="0.25">
      <c r="A5657" t="s">
        <v>6855</v>
      </c>
      <c r="B5657" t="s">
        <v>6853</v>
      </c>
      <c r="C5657">
        <v>22</v>
      </c>
      <c r="D5657">
        <v>8</v>
      </c>
      <c r="E5657">
        <v>14</v>
      </c>
      <c r="F5657" s="1">
        <v>41873</v>
      </c>
      <c r="G5657" t="s">
        <v>5109</v>
      </c>
      <c r="H5657" t="s">
        <v>61</v>
      </c>
      <c r="I5657" t="s">
        <v>108</v>
      </c>
      <c r="J5657" t="s">
        <v>5681</v>
      </c>
      <c r="K5657" t="s">
        <v>36</v>
      </c>
      <c r="L5657" t="s">
        <v>37</v>
      </c>
      <c r="M5657" t="s">
        <v>38</v>
      </c>
      <c r="N5657" t="s">
        <v>71</v>
      </c>
      <c r="O5657" t="s">
        <v>295</v>
      </c>
      <c r="P5657" t="s">
        <v>4023</v>
      </c>
      <c r="Q5657">
        <v>0</v>
      </c>
      <c r="R5657">
        <v>880</v>
      </c>
      <c r="S5657">
        <v>97</v>
      </c>
      <c r="T5657">
        <v>8</v>
      </c>
      <c r="U5657" t="b">
        <v>1</v>
      </c>
    </row>
    <row r="5658" spans="1:21" x14ac:dyDescent="0.25">
      <c r="A5658" t="s">
        <v>6855</v>
      </c>
      <c r="B5658" t="s">
        <v>6853</v>
      </c>
      <c r="C5658">
        <v>22</v>
      </c>
      <c r="D5658">
        <v>8</v>
      </c>
      <c r="E5658">
        <v>14</v>
      </c>
      <c r="F5658" s="1">
        <v>41873</v>
      </c>
      <c r="G5658" t="s">
        <v>5109</v>
      </c>
      <c r="H5658" t="s">
        <v>61</v>
      </c>
      <c r="I5658" t="s">
        <v>108</v>
      </c>
      <c r="J5658" t="s">
        <v>5681</v>
      </c>
      <c r="K5658" t="s">
        <v>36</v>
      </c>
      <c r="L5658" t="s">
        <v>37</v>
      </c>
      <c r="M5658" t="s">
        <v>38</v>
      </c>
      <c r="N5658" t="s">
        <v>28</v>
      </c>
      <c r="O5658" t="s">
        <v>39</v>
      </c>
      <c r="P5658" t="s">
        <v>231</v>
      </c>
      <c r="Q5658">
        <v>0</v>
      </c>
      <c r="R5658">
        <v>154</v>
      </c>
      <c r="S5658">
        <v>39</v>
      </c>
      <c r="T5658">
        <v>3</v>
      </c>
      <c r="U5658" t="b">
        <v>1</v>
      </c>
    </row>
    <row r="5659" spans="1:21" x14ac:dyDescent="0.25">
      <c r="A5659" t="s">
        <v>6855</v>
      </c>
      <c r="B5659" t="s">
        <v>6853</v>
      </c>
      <c r="C5659">
        <v>22</v>
      </c>
      <c r="D5659">
        <v>8</v>
      </c>
      <c r="E5659">
        <v>14</v>
      </c>
      <c r="F5659" s="1">
        <v>41873</v>
      </c>
      <c r="G5659" t="s">
        <v>5109</v>
      </c>
      <c r="H5659" t="s">
        <v>61</v>
      </c>
      <c r="I5659" t="s">
        <v>108</v>
      </c>
      <c r="J5659" t="s">
        <v>5681</v>
      </c>
      <c r="K5659" t="s">
        <v>36</v>
      </c>
      <c r="L5659" t="s">
        <v>37</v>
      </c>
      <c r="M5659" t="s">
        <v>38</v>
      </c>
      <c r="N5659" t="s">
        <v>56</v>
      </c>
      <c r="O5659" t="s">
        <v>185</v>
      </c>
      <c r="P5659" t="s">
        <v>2392</v>
      </c>
      <c r="Q5659">
        <v>0</v>
      </c>
      <c r="R5659">
        <v>816</v>
      </c>
      <c r="S5659">
        <v>-96</v>
      </c>
      <c r="T5659">
        <v>3</v>
      </c>
      <c r="U5659" t="b">
        <v>0</v>
      </c>
    </row>
    <row r="5660" spans="1:21" x14ac:dyDescent="0.25">
      <c r="A5660" t="s">
        <v>6856</v>
      </c>
      <c r="B5660" t="s">
        <v>6853</v>
      </c>
      <c r="C5660">
        <v>22</v>
      </c>
      <c r="D5660">
        <v>8</v>
      </c>
      <c r="E5660">
        <v>14</v>
      </c>
      <c r="F5660" s="1">
        <v>41873</v>
      </c>
      <c r="G5660" t="s">
        <v>1653</v>
      </c>
      <c r="H5660" t="s">
        <v>44</v>
      </c>
      <c r="I5660" t="s">
        <v>178</v>
      </c>
      <c r="J5660" t="s">
        <v>3678</v>
      </c>
      <c r="K5660" t="s">
        <v>47</v>
      </c>
      <c r="L5660" t="s">
        <v>70</v>
      </c>
      <c r="M5660" t="s">
        <v>27</v>
      </c>
      <c r="N5660" t="s">
        <v>56</v>
      </c>
      <c r="O5660" t="s">
        <v>104</v>
      </c>
      <c r="P5660" t="s">
        <v>517</v>
      </c>
      <c r="Q5660">
        <v>0</v>
      </c>
      <c r="R5660">
        <v>195</v>
      </c>
      <c r="S5660">
        <v>-117</v>
      </c>
      <c r="T5660">
        <v>5</v>
      </c>
      <c r="U5660" t="b">
        <v>0</v>
      </c>
    </row>
    <row r="5661" spans="1:21" x14ac:dyDescent="0.25">
      <c r="A5661" t="s">
        <v>6857</v>
      </c>
      <c r="B5661" t="s">
        <v>6853</v>
      </c>
      <c r="C5661">
        <v>22</v>
      </c>
      <c r="D5661">
        <v>8</v>
      </c>
      <c r="E5661">
        <v>14</v>
      </c>
      <c r="F5661" s="1">
        <v>41873</v>
      </c>
      <c r="G5661" t="s">
        <v>1480</v>
      </c>
      <c r="H5661" t="s">
        <v>120</v>
      </c>
      <c r="I5661" t="s">
        <v>778</v>
      </c>
      <c r="J5661" t="s">
        <v>778</v>
      </c>
      <c r="K5661" t="s">
        <v>47</v>
      </c>
      <c r="L5661" t="s">
        <v>70</v>
      </c>
      <c r="M5661" t="s">
        <v>38</v>
      </c>
      <c r="N5661" t="s">
        <v>71</v>
      </c>
      <c r="O5661" t="s">
        <v>295</v>
      </c>
      <c r="P5661" t="s">
        <v>503</v>
      </c>
      <c r="Q5661">
        <v>0</v>
      </c>
      <c r="R5661">
        <v>191</v>
      </c>
      <c r="S5661">
        <v>54</v>
      </c>
      <c r="T5661">
        <v>8</v>
      </c>
      <c r="U5661" t="b">
        <v>1</v>
      </c>
    </row>
    <row r="5662" spans="1:21" x14ac:dyDescent="0.25">
      <c r="A5662" t="s">
        <v>6858</v>
      </c>
      <c r="B5662" t="s">
        <v>6853</v>
      </c>
      <c r="C5662">
        <v>22</v>
      </c>
      <c r="D5662">
        <v>8</v>
      </c>
      <c r="E5662">
        <v>14</v>
      </c>
      <c r="F5662" s="1">
        <v>41873</v>
      </c>
      <c r="G5662" t="s">
        <v>2766</v>
      </c>
      <c r="H5662" t="s">
        <v>67</v>
      </c>
      <c r="I5662" t="s">
        <v>68</v>
      </c>
      <c r="J5662" t="s">
        <v>1298</v>
      </c>
      <c r="K5662" t="s">
        <v>25</v>
      </c>
      <c r="L5662" t="s">
        <v>26</v>
      </c>
      <c r="M5662" t="s">
        <v>38</v>
      </c>
      <c r="N5662" t="s">
        <v>71</v>
      </c>
      <c r="O5662" t="s">
        <v>74</v>
      </c>
      <c r="P5662" t="s">
        <v>4041</v>
      </c>
      <c r="Q5662">
        <v>0</v>
      </c>
      <c r="R5662">
        <v>429</v>
      </c>
      <c r="S5662">
        <v>17</v>
      </c>
      <c r="T5662">
        <v>3</v>
      </c>
      <c r="U5662" t="b">
        <v>0</v>
      </c>
    </row>
    <row r="5663" spans="1:21" x14ac:dyDescent="0.25">
      <c r="A5663" t="s">
        <v>6859</v>
      </c>
      <c r="B5663" t="s">
        <v>6853</v>
      </c>
      <c r="C5663">
        <v>22</v>
      </c>
      <c r="D5663">
        <v>8</v>
      </c>
      <c r="E5663">
        <v>14</v>
      </c>
      <c r="F5663" s="1">
        <v>41873</v>
      </c>
      <c r="G5663" t="s">
        <v>338</v>
      </c>
      <c r="H5663" t="s">
        <v>33</v>
      </c>
      <c r="I5663" t="s">
        <v>34</v>
      </c>
      <c r="J5663" t="s">
        <v>2650</v>
      </c>
      <c r="K5663" t="s">
        <v>36</v>
      </c>
      <c r="L5663" t="s">
        <v>37</v>
      </c>
      <c r="M5663" t="s">
        <v>38</v>
      </c>
      <c r="N5663" t="s">
        <v>28</v>
      </c>
      <c r="O5663" t="s">
        <v>39</v>
      </c>
      <c r="P5663" t="s">
        <v>2213</v>
      </c>
      <c r="Q5663">
        <v>0</v>
      </c>
      <c r="R5663">
        <v>18</v>
      </c>
      <c r="S5663">
        <v>2</v>
      </c>
      <c r="T5663">
        <v>3</v>
      </c>
      <c r="U5663" t="b">
        <v>0</v>
      </c>
    </row>
    <row r="5664" spans="1:21" x14ac:dyDescent="0.25">
      <c r="A5664" t="s">
        <v>6858</v>
      </c>
      <c r="B5664" t="s">
        <v>6853</v>
      </c>
      <c r="C5664">
        <v>22</v>
      </c>
      <c r="D5664">
        <v>8</v>
      </c>
      <c r="E5664">
        <v>14</v>
      </c>
      <c r="F5664" s="1">
        <v>41873</v>
      </c>
      <c r="G5664" t="s">
        <v>2766</v>
      </c>
      <c r="H5664" t="s">
        <v>67</v>
      </c>
      <c r="I5664" t="s">
        <v>68</v>
      </c>
      <c r="J5664" t="s">
        <v>1298</v>
      </c>
      <c r="K5664" t="s">
        <v>25</v>
      </c>
      <c r="L5664" t="s">
        <v>26</v>
      </c>
      <c r="M5664" t="s">
        <v>38</v>
      </c>
      <c r="N5664" t="s">
        <v>28</v>
      </c>
      <c r="O5664" t="s">
        <v>227</v>
      </c>
      <c r="P5664" t="s">
        <v>3175</v>
      </c>
      <c r="Q5664">
        <v>0</v>
      </c>
      <c r="R5664">
        <v>21</v>
      </c>
      <c r="S5664">
        <v>1</v>
      </c>
      <c r="T5664">
        <v>2</v>
      </c>
      <c r="U5664" t="b">
        <v>0</v>
      </c>
    </row>
    <row r="5665" spans="1:21" x14ac:dyDescent="0.25">
      <c r="A5665" t="s">
        <v>6860</v>
      </c>
      <c r="B5665" t="s">
        <v>6853</v>
      </c>
      <c r="C5665">
        <v>22</v>
      </c>
      <c r="D5665">
        <v>8</v>
      </c>
      <c r="E5665">
        <v>14</v>
      </c>
      <c r="F5665" s="1">
        <v>41873</v>
      </c>
      <c r="G5665" t="s">
        <v>481</v>
      </c>
      <c r="H5665" t="s">
        <v>61</v>
      </c>
      <c r="I5665" t="s">
        <v>450</v>
      </c>
      <c r="J5665" t="s">
        <v>1036</v>
      </c>
      <c r="K5665" t="s">
        <v>36</v>
      </c>
      <c r="L5665" t="s">
        <v>37</v>
      </c>
      <c r="M5665" t="s">
        <v>38</v>
      </c>
      <c r="N5665" t="s">
        <v>56</v>
      </c>
      <c r="O5665" t="s">
        <v>57</v>
      </c>
      <c r="P5665" t="s">
        <v>3516</v>
      </c>
      <c r="Q5665">
        <v>0</v>
      </c>
      <c r="R5665">
        <v>299</v>
      </c>
      <c r="S5665">
        <v>-28</v>
      </c>
      <c r="T5665">
        <v>3</v>
      </c>
      <c r="U5665" t="b">
        <v>0</v>
      </c>
    </row>
    <row r="5666" spans="1:21" x14ac:dyDescent="0.25">
      <c r="A5666" t="s">
        <v>6858</v>
      </c>
      <c r="B5666" t="s">
        <v>6853</v>
      </c>
      <c r="C5666">
        <v>22</v>
      </c>
      <c r="D5666">
        <v>8</v>
      </c>
      <c r="E5666">
        <v>14</v>
      </c>
      <c r="F5666" s="1">
        <v>41873</v>
      </c>
      <c r="G5666" t="s">
        <v>2766</v>
      </c>
      <c r="H5666" t="s">
        <v>67</v>
      </c>
      <c r="I5666" t="s">
        <v>68</v>
      </c>
      <c r="J5666" t="s">
        <v>1298</v>
      </c>
      <c r="K5666" t="s">
        <v>25</v>
      </c>
      <c r="L5666" t="s">
        <v>26</v>
      </c>
      <c r="M5666" t="s">
        <v>38</v>
      </c>
      <c r="N5666" t="s">
        <v>56</v>
      </c>
      <c r="O5666" t="s">
        <v>81</v>
      </c>
      <c r="P5666" t="s">
        <v>1339</v>
      </c>
      <c r="Q5666">
        <v>0</v>
      </c>
      <c r="R5666">
        <v>47</v>
      </c>
      <c r="S5666">
        <v>20</v>
      </c>
      <c r="T5666">
        <v>1</v>
      </c>
      <c r="U5666" t="b">
        <v>1</v>
      </c>
    </row>
    <row r="5667" spans="1:21" x14ac:dyDescent="0.25">
      <c r="A5667" t="s">
        <v>6861</v>
      </c>
      <c r="B5667" t="s">
        <v>6862</v>
      </c>
      <c r="C5667">
        <v>23</v>
      </c>
      <c r="D5667">
        <v>8</v>
      </c>
      <c r="E5667">
        <v>11</v>
      </c>
      <c r="F5667" s="1">
        <v>40778</v>
      </c>
      <c r="G5667" t="s">
        <v>2452</v>
      </c>
      <c r="H5667" t="s">
        <v>61</v>
      </c>
      <c r="I5667" t="s">
        <v>326</v>
      </c>
      <c r="J5667" t="s">
        <v>1109</v>
      </c>
      <c r="K5667" t="s">
        <v>36</v>
      </c>
      <c r="L5667" t="s">
        <v>37</v>
      </c>
      <c r="M5667" t="s">
        <v>38</v>
      </c>
      <c r="N5667" t="s">
        <v>28</v>
      </c>
      <c r="O5667" t="s">
        <v>227</v>
      </c>
      <c r="P5667" t="s">
        <v>6231</v>
      </c>
      <c r="Q5667">
        <v>0</v>
      </c>
      <c r="R5667">
        <v>26</v>
      </c>
      <c r="S5667">
        <v>7</v>
      </c>
      <c r="T5667">
        <v>2</v>
      </c>
      <c r="U5667" t="b">
        <v>1</v>
      </c>
    </row>
    <row r="5668" spans="1:21" x14ac:dyDescent="0.25">
      <c r="A5668" t="s">
        <v>6863</v>
      </c>
      <c r="B5668" t="s">
        <v>6862</v>
      </c>
      <c r="C5668">
        <v>23</v>
      </c>
      <c r="D5668">
        <v>8</v>
      </c>
      <c r="E5668">
        <v>11</v>
      </c>
      <c r="F5668" s="1">
        <v>40778</v>
      </c>
      <c r="G5668" t="s">
        <v>3369</v>
      </c>
      <c r="H5668" t="s">
        <v>67</v>
      </c>
      <c r="I5668" t="s">
        <v>68</v>
      </c>
      <c r="J5668" t="s">
        <v>255</v>
      </c>
      <c r="K5668" t="s">
        <v>25</v>
      </c>
      <c r="L5668" t="s">
        <v>70</v>
      </c>
      <c r="M5668" t="s">
        <v>38</v>
      </c>
      <c r="N5668" t="s">
        <v>28</v>
      </c>
      <c r="O5668" t="s">
        <v>39</v>
      </c>
      <c r="P5668" t="s">
        <v>129</v>
      </c>
      <c r="Q5668">
        <v>0</v>
      </c>
      <c r="R5668">
        <v>76</v>
      </c>
      <c r="S5668">
        <v>19</v>
      </c>
      <c r="T5668">
        <v>3</v>
      </c>
      <c r="U5668" t="b">
        <v>1</v>
      </c>
    </row>
    <row r="5669" spans="1:21" x14ac:dyDescent="0.25">
      <c r="A5669" t="s">
        <v>6863</v>
      </c>
      <c r="B5669" t="s">
        <v>6862</v>
      </c>
      <c r="C5669">
        <v>23</v>
      </c>
      <c r="D5669">
        <v>8</v>
      </c>
      <c r="E5669">
        <v>11</v>
      </c>
      <c r="F5669" s="1">
        <v>40778</v>
      </c>
      <c r="G5669" t="s">
        <v>3369</v>
      </c>
      <c r="H5669" t="s">
        <v>67</v>
      </c>
      <c r="I5669" t="s">
        <v>68</v>
      </c>
      <c r="J5669" t="s">
        <v>255</v>
      </c>
      <c r="K5669" t="s">
        <v>25</v>
      </c>
      <c r="L5669" t="s">
        <v>70</v>
      </c>
      <c r="M5669" t="s">
        <v>38</v>
      </c>
      <c r="N5669" t="s">
        <v>56</v>
      </c>
      <c r="O5669" t="s">
        <v>104</v>
      </c>
      <c r="P5669" t="s">
        <v>4017</v>
      </c>
      <c r="Q5669">
        <v>0</v>
      </c>
      <c r="R5669">
        <v>149</v>
      </c>
      <c r="S5669">
        <v>36</v>
      </c>
      <c r="T5669">
        <v>2</v>
      </c>
      <c r="U5669" t="b">
        <v>0</v>
      </c>
    </row>
    <row r="5670" spans="1:21" x14ac:dyDescent="0.25">
      <c r="A5670" t="s">
        <v>6864</v>
      </c>
      <c r="B5670" t="s">
        <v>6862</v>
      </c>
      <c r="C5670">
        <v>23</v>
      </c>
      <c r="D5670">
        <v>8</v>
      </c>
      <c r="E5670">
        <v>11</v>
      </c>
      <c r="F5670" s="1">
        <v>40778</v>
      </c>
      <c r="G5670" t="s">
        <v>1322</v>
      </c>
      <c r="H5670" t="s">
        <v>61</v>
      </c>
      <c r="I5670" t="s">
        <v>62</v>
      </c>
      <c r="J5670" t="s">
        <v>2922</v>
      </c>
      <c r="K5670" t="s">
        <v>36</v>
      </c>
      <c r="L5670" t="s">
        <v>26</v>
      </c>
      <c r="M5670" t="s">
        <v>27</v>
      </c>
      <c r="N5670" t="s">
        <v>28</v>
      </c>
      <c r="O5670" t="s">
        <v>227</v>
      </c>
      <c r="P5670" t="s">
        <v>1186</v>
      </c>
      <c r="Q5670">
        <v>0</v>
      </c>
      <c r="R5670">
        <v>16</v>
      </c>
      <c r="S5670">
        <v>2</v>
      </c>
      <c r="T5670">
        <v>2</v>
      </c>
      <c r="U5670" t="b">
        <v>0</v>
      </c>
    </row>
    <row r="5671" spans="1:21" x14ac:dyDescent="0.25">
      <c r="A5671" t="s">
        <v>6865</v>
      </c>
      <c r="B5671" t="s">
        <v>6862</v>
      </c>
      <c r="C5671">
        <v>23</v>
      </c>
      <c r="D5671">
        <v>8</v>
      </c>
      <c r="E5671">
        <v>11</v>
      </c>
      <c r="F5671" s="1">
        <v>40778</v>
      </c>
      <c r="G5671" t="s">
        <v>361</v>
      </c>
      <c r="H5671" t="s">
        <v>293</v>
      </c>
      <c r="I5671" t="s">
        <v>1319</v>
      </c>
      <c r="J5671" t="s">
        <v>1320</v>
      </c>
      <c r="K5671" t="s">
        <v>36</v>
      </c>
      <c r="L5671" t="s">
        <v>37</v>
      </c>
      <c r="M5671" t="s">
        <v>38</v>
      </c>
      <c r="N5671" t="s">
        <v>56</v>
      </c>
      <c r="O5671" t="s">
        <v>185</v>
      </c>
      <c r="P5671" t="s">
        <v>1002</v>
      </c>
      <c r="Q5671">
        <v>1</v>
      </c>
      <c r="R5671">
        <v>262</v>
      </c>
      <c r="S5671">
        <v>-204</v>
      </c>
      <c r="T5671">
        <v>2</v>
      </c>
      <c r="U5671" t="b">
        <v>0</v>
      </c>
    </row>
    <row r="5672" spans="1:21" x14ac:dyDescent="0.25">
      <c r="A5672" t="s">
        <v>6866</v>
      </c>
      <c r="B5672" t="s">
        <v>6867</v>
      </c>
      <c r="C5672">
        <v>23</v>
      </c>
      <c r="D5672">
        <v>8</v>
      </c>
      <c r="E5672">
        <v>12</v>
      </c>
      <c r="F5672" s="1">
        <v>41144</v>
      </c>
      <c r="G5672" t="s">
        <v>4144</v>
      </c>
      <c r="H5672" t="s">
        <v>61</v>
      </c>
      <c r="I5672" t="s">
        <v>108</v>
      </c>
      <c r="J5672" t="s">
        <v>6868</v>
      </c>
      <c r="K5672" t="s">
        <v>36</v>
      </c>
      <c r="L5672" t="s">
        <v>37</v>
      </c>
      <c r="M5672" t="s">
        <v>27</v>
      </c>
      <c r="N5672" t="s">
        <v>71</v>
      </c>
      <c r="O5672" t="s">
        <v>72</v>
      </c>
      <c r="P5672" t="s">
        <v>3714</v>
      </c>
      <c r="Q5672">
        <v>0</v>
      </c>
      <c r="R5672">
        <v>1310</v>
      </c>
      <c r="S5672">
        <v>73</v>
      </c>
      <c r="T5672">
        <v>4</v>
      </c>
      <c r="U5672" t="b">
        <v>1</v>
      </c>
    </row>
    <row r="5673" spans="1:21" x14ac:dyDescent="0.25">
      <c r="A5673" t="s">
        <v>6866</v>
      </c>
      <c r="B5673" t="s">
        <v>6867</v>
      </c>
      <c r="C5673">
        <v>23</v>
      </c>
      <c r="D5673">
        <v>8</v>
      </c>
      <c r="E5673">
        <v>12</v>
      </c>
      <c r="F5673" s="1">
        <v>41144</v>
      </c>
      <c r="G5673" t="s">
        <v>4144</v>
      </c>
      <c r="H5673" t="s">
        <v>61</v>
      </c>
      <c r="I5673" t="s">
        <v>108</v>
      </c>
      <c r="J5673" t="s">
        <v>6868</v>
      </c>
      <c r="K5673" t="s">
        <v>36</v>
      </c>
      <c r="L5673" t="s">
        <v>37</v>
      </c>
      <c r="M5673" t="s">
        <v>27</v>
      </c>
      <c r="N5673" t="s">
        <v>28</v>
      </c>
      <c r="O5673" t="s">
        <v>48</v>
      </c>
      <c r="P5673" t="s">
        <v>830</v>
      </c>
      <c r="Q5673">
        <v>0</v>
      </c>
      <c r="R5673">
        <v>45</v>
      </c>
      <c r="S5673">
        <v>0</v>
      </c>
      <c r="T5673">
        <v>2</v>
      </c>
      <c r="U5673" t="b">
        <v>0</v>
      </c>
    </row>
    <row r="5674" spans="1:21" x14ac:dyDescent="0.25">
      <c r="A5674" t="s">
        <v>6869</v>
      </c>
      <c r="B5674" t="s">
        <v>6867</v>
      </c>
      <c r="C5674">
        <v>23</v>
      </c>
      <c r="D5674">
        <v>8</v>
      </c>
      <c r="E5674">
        <v>12</v>
      </c>
      <c r="F5674" s="1">
        <v>41144</v>
      </c>
      <c r="G5674" t="s">
        <v>1500</v>
      </c>
      <c r="H5674" t="s">
        <v>67</v>
      </c>
      <c r="I5674" t="s">
        <v>68</v>
      </c>
      <c r="J5674" t="s">
        <v>3329</v>
      </c>
      <c r="K5674" t="s">
        <v>25</v>
      </c>
      <c r="L5674" t="s">
        <v>37</v>
      </c>
      <c r="M5674" t="s">
        <v>38</v>
      </c>
      <c r="N5674" t="s">
        <v>28</v>
      </c>
      <c r="O5674" t="s">
        <v>151</v>
      </c>
      <c r="P5674" t="s">
        <v>750</v>
      </c>
      <c r="Q5674">
        <v>0</v>
      </c>
      <c r="R5674">
        <v>78</v>
      </c>
      <c r="S5674">
        <v>5</v>
      </c>
      <c r="T5674">
        <v>7</v>
      </c>
      <c r="U5674" t="b">
        <v>0</v>
      </c>
    </row>
    <row r="5675" spans="1:21" x14ac:dyDescent="0.25">
      <c r="A5675" t="s">
        <v>6870</v>
      </c>
      <c r="B5675" t="s">
        <v>6867</v>
      </c>
      <c r="C5675">
        <v>23</v>
      </c>
      <c r="D5675">
        <v>8</v>
      </c>
      <c r="E5675">
        <v>12</v>
      </c>
      <c r="F5675" s="1">
        <v>41144</v>
      </c>
      <c r="G5675" t="s">
        <v>2241</v>
      </c>
      <c r="H5675" t="s">
        <v>61</v>
      </c>
      <c r="I5675" t="s">
        <v>108</v>
      </c>
      <c r="J5675" t="s">
        <v>1741</v>
      </c>
      <c r="K5675" t="s">
        <v>36</v>
      </c>
      <c r="L5675" t="s">
        <v>70</v>
      </c>
      <c r="M5675" t="s">
        <v>38</v>
      </c>
      <c r="N5675" t="s">
        <v>28</v>
      </c>
      <c r="O5675" t="s">
        <v>48</v>
      </c>
      <c r="P5675" t="s">
        <v>2255</v>
      </c>
      <c r="Q5675">
        <v>0</v>
      </c>
      <c r="R5675">
        <v>87</v>
      </c>
      <c r="S5675">
        <v>36</v>
      </c>
      <c r="T5675">
        <v>5</v>
      </c>
      <c r="U5675" t="b">
        <v>0</v>
      </c>
    </row>
    <row r="5676" spans="1:21" x14ac:dyDescent="0.25">
      <c r="A5676" t="s">
        <v>6871</v>
      </c>
      <c r="B5676" t="s">
        <v>6867</v>
      </c>
      <c r="C5676">
        <v>23</v>
      </c>
      <c r="D5676">
        <v>8</v>
      </c>
      <c r="E5676">
        <v>12</v>
      </c>
      <c r="F5676" s="1">
        <v>41144</v>
      </c>
      <c r="G5676" t="s">
        <v>4144</v>
      </c>
      <c r="H5676" t="s">
        <v>61</v>
      </c>
      <c r="I5676" t="s">
        <v>108</v>
      </c>
      <c r="J5676" t="s">
        <v>2527</v>
      </c>
      <c r="K5676" t="s">
        <v>36</v>
      </c>
      <c r="L5676" t="s">
        <v>37</v>
      </c>
      <c r="M5676" t="s">
        <v>38</v>
      </c>
      <c r="N5676" t="s">
        <v>71</v>
      </c>
      <c r="O5676" t="s">
        <v>74</v>
      </c>
      <c r="P5676" t="s">
        <v>3219</v>
      </c>
      <c r="Q5676">
        <v>0</v>
      </c>
      <c r="R5676">
        <v>254</v>
      </c>
      <c r="S5676">
        <v>20</v>
      </c>
      <c r="T5676">
        <v>6</v>
      </c>
      <c r="U5676" t="b">
        <v>0</v>
      </c>
    </row>
    <row r="5677" spans="1:21" x14ac:dyDescent="0.25">
      <c r="A5677" t="s">
        <v>6872</v>
      </c>
      <c r="B5677" t="s">
        <v>6867</v>
      </c>
      <c r="C5677">
        <v>23</v>
      </c>
      <c r="D5677">
        <v>8</v>
      </c>
      <c r="E5677">
        <v>12</v>
      </c>
      <c r="F5677" s="1">
        <v>41144</v>
      </c>
      <c r="G5677" t="s">
        <v>3147</v>
      </c>
      <c r="H5677" t="s">
        <v>33</v>
      </c>
      <c r="I5677" t="s">
        <v>34</v>
      </c>
      <c r="J5677" t="s">
        <v>2650</v>
      </c>
      <c r="K5677" t="s">
        <v>36</v>
      </c>
      <c r="L5677" t="s">
        <v>37</v>
      </c>
      <c r="M5677" t="s">
        <v>27</v>
      </c>
      <c r="N5677" t="s">
        <v>28</v>
      </c>
      <c r="O5677" t="s">
        <v>183</v>
      </c>
      <c r="P5677" t="s">
        <v>3484</v>
      </c>
      <c r="Q5677">
        <v>0</v>
      </c>
      <c r="R5677">
        <v>102</v>
      </c>
      <c r="S5677">
        <v>16</v>
      </c>
      <c r="T5677">
        <v>3</v>
      </c>
      <c r="U5677" t="b">
        <v>1</v>
      </c>
    </row>
    <row r="5678" spans="1:21" x14ac:dyDescent="0.25">
      <c r="A5678" t="s">
        <v>6873</v>
      </c>
      <c r="B5678" t="s">
        <v>6867</v>
      </c>
      <c r="C5678">
        <v>23</v>
      </c>
      <c r="D5678">
        <v>8</v>
      </c>
      <c r="E5678">
        <v>12</v>
      </c>
      <c r="F5678" s="1">
        <v>41144</v>
      </c>
      <c r="G5678" t="s">
        <v>2045</v>
      </c>
      <c r="H5678" t="s">
        <v>61</v>
      </c>
      <c r="I5678" t="s">
        <v>173</v>
      </c>
      <c r="J5678" t="s">
        <v>844</v>
      </c>
      <c r="K5678" t="s">
        <v>36</v>
      </c>
      <c r="L5678" t="s">
        <v>70</v>
      </c>
      <c r="M5678" t="s">
        <v>27</v>
      </c>
      <c r="N5678" t="s">
        <v>71</v>
      </c>
      <c r="O5678" t="s">
        <v>74</v>
      </c>
      <c r="P5678" t="s">
        <v>6081</v>
      </c>
      <c r="Q5678">
        <v>1</v>
      </c>
      <c r="R5678">
        <v>234</v>
      </c>
      <c r="S5678">
        <v>-229</v>
      </c>
      <c r="T5678">
        <v>7</v>
      </c>
      <c r="U5678" t="b">
        <v>0</v>
      </c>
    </row>
    <row r="5679" spans="1:21" x14ac:dyDescent="0.25">
      <c r="A5679" t="s">
        <v>6873</v>
      </c>
      <c r="B5679" t="s">
        <v>6867</v>
      </c>
      <c r="C5679">
        <v>23</v>
      </c>
      <c r="D5679">
        <v>8</v>
      </c>
      <c r="E5679">
        <v>12</v>
      </c>
      <c r="F5679" s="1">
        <v>41144</v>
      </c>
      <c r="G5679" t="s">
        <v>2045</v>
      </c>
      <c r="H5679" t="s">
        <v>61</v>
      </c>
      <c r="I5679" t="s">
        <v>173</v>
      </c>
      <c r="J5679" t="s">
        <v>844</v>
      </c>
      <c r="K5679" t="s">
        <v>36</v>
      </c>
      <c r="L5679" t="s">
        <v>70</v>
      </c>
      <c r="M5679" t="s">
        <v>27</v>
      </c>
      <c r="N5679" t="s">
        <v>28</v>
      </c>
      <c r="O5679" t="s">
        <v>39</v>
      </c>
      <c r="P5679" t="s">
        <v>1393</v>
      </c>
      <c r="Q5679">
        <v>1</v>
      </c>
      <c r="R5679">
        <v>9</v>
      </c>
      <c r="S5679">
        <v>0</v>
      </c>
      <c r="T5679">
        <v>4</v>
      </c>
      <c r="U5679" t="b">
        <v>0</v>
      </c>
    </row>
    <row r="5680" spans="1:21" x14ac:dyDescent="0.25">
      <c r="A5680" t="s">
        <v>6873</v>
      </c>
      <c r="B5680" t="s">
        <v>6867</v>
      </c>
      <c r="C5680">
        <v>23</v>
      </c>
      <c r="D5680">
        <v>8</v>
      </c>
      <c r="E5680">
        <v>12</v>
      </c>
      <c r="F5680" s="1">
        <v>41144</v>
      </c>
      <c r="G5680" t="s">
        <v>2045</v>
      </c>
      <c r="H5680" t="s">
        <v>61</v>
      </c>
      <c r="I5680" t="s">
        <v>173</v>
      </c>
      <c r="J5680" t="s">
        <v>844</v>
      </c>
      <c r="K5680" t="s">
        <v>36</v>
      </c>
      <c r="L5680" t="s">
        <v>70</v>
      </c>
      <c r="M5680" t="s">
        <v>27</v>
      </c>
      <c r="N5680" t="s">
        <v>28</v>
      </c>
      <c r="O5680" t="s">
        <v>183</v>
      </c>
      <c r="P5680" t="s">
        <v>419</v>
      </c>
      <c r="Q5680">
        <v>1</v>
      </c>
      <c r="R5680">
        <v>82</v>
      </c>
      <c r="S5680">
        <v>-2</v>
      </c>
      <c r="T5680">
        <v>4</v>
      </c>
      <c r="U5680" t="b">
        <v>0</v>
      </c>
    </row>
    <row r="5681" spans="1:21" x14ac:dyDescent="0.25">
      <c r="A5681" t="s">
        <v>6874</v>
      </c>
      <c r="B5681" t="s">
        <v>6867</v>
      </c>
      <c r="C5681">
        <v>23</v>
      </c>
      <c r="D5681">
        <v>8</v>
      </c>
      <c r="E5681">
        <v>12</v>
      </c>
      <c r="F5681" s="1">
        <v>41144</v>
      </c>
      <c r="G5681" t="s">
        <v>915</v>
      </c>
      <c r="H5681" t="s">
        <v>67</v>
      </c>
      <c r="I5681" t="s">
        <v>68</v>
      </c>
      <c r="J5681" t="s">
        <v>255</v>
      </c>
      <c r="K5681" t="s">
        <v>25</v>
      </c>
      <c r="L5681" t="s">
        <v>26</v>
      </c>
      <c r="M5681" t="s">
        <v>38</v>
      </c>
      <c r="N5681" t="s">
        <v>28</v>
      </c>
      <c r="O5681" t="s">
        <v>48</v>
      </c>
      <c r="P5681" t="s">
        <v>1961</v>
      </c>
      <c r="Q5681">
        <v>0</v>
      </c>
      <c r="R5681">
        <v>338</v>
      </c>
      <c r="S5681">
        <v>-8</v>
      </c>
      <c r="T5681">
        <v>7</v>
      </c>
      <c r="U5681" t="b">
        <v>1</v>
      </c>
    </row>
    <row r="5682" spans="1:21" x14ac:dyDescent="0.25">
      <c r="A5682" t="s">
        <v>6874</v>
      </c>
      <c r="B5682" t="s">
        <v>6867</v>
      </c>
      <c r="C5682">
        <v>23</v>
      </c>
      <c r="D5682">
        <v>8</v>
      </c>
      <c r="E5682">
        <v>12</v>
      </c>
      <c r="F5682" s="1">
        <v>41144</v>
      </c>
      <c r="G5682" t="s">
        <v>915</v>
      </c>
      <c r="H5682" t="s">
        <v>67</v>
      </c>
      <c r="I5682" t="s">
        <v>68</v>
      </c>
      <c r="J5682" t="s">
        <v>255</v>
      </c>
      <c r="K5682" t="s">
        <v>25</v>
      </c>
      <c r="L5682" t="s">
        <v>26</v>
      </c>
      <c r="M5682" t="s">
        <v>38</v>
      </c>
      <c r="N5682" t="s">
        <v>28</v>
      </c>
      <c r="O5682" t="s">
        <v>48</v>
      </c>
      <c r="P5682" t="s">
        <v>807</v>
      </c>
      <c r="Q5682">
        <v>0</v>
      </c>
      <c r="R5682">
        <v>132</v>
      </c>
      <c r="S5682">
        <v>-7</v>
      </c>
      <c r="T5682">
        <v>5</v>
      </c>
      <c r="U5682" t="b">
        <v>1</v>
      </c>
    </row>
    <row r="5683" spans="1:21" x14ac:dyDescent="0.25">
      <c r="A5683" t="s">
        <v>6874</v>
      </c>
      <c r="B5683" t="s">
        <v>6867</v>
      </c>
      <c r="C5683">
        <v>23</v>
      </c>
      <c r="D5683">
        <v>8</v>
      </c>
      <c r="E5683">
        <v>12</v>
      </c>
      <c r="F5683" s="1">
        <v>41144</v>
      </c>
      <c r="G5683" t="s">
        <v>915</v>
      </c>
      <c r="H5683" t="s">
        <v>67</v>
      </c>
      <c r="I5683" t="s">
        <v>68</v>
      </c>
      <c r="J5683" t="s">
        <v>255</v>
      </c>
      <c r="K5683" t="s">
        <v>25</v>
      </c>
      <c r="L5683" t="s">
        <v>26</v>
      </c>
      <c r="M5683" t="s">
        <v>38</v>
      </c>
      <c r="N5683" t="s">
        <v>28</v>
      </c>
      <c r="O5683" t="s">
        <v>48</v>
      </c>
      <c r="P5683" t="s">
        <v>1668</v>
      </c>
      <c r="Q5683">
        <v>0</v>
      </c>
      <c r="R5683">
        <v>171</v>
      </c>
      <c r="S5683">
        <v>-10</v>
      </c>
      <c r="T5683">
        <v>4</v>
      </c>
      <c r="U5683" t="b">
        <v>0</v>
      </c>
    </row>
    <row r="5684" spans="1:21" x14ac:dyDescent="0.25">
      <c r="A5684" t="s">
        <v>6874</v>
      </c>
      <c r="B5684" t="s">
        <v>6867</v>
      </c>
      <c r="C5684">
        <v>23</v>
      </c>
      <c r="D5684">
        <v>8</v>
      </c>
      <c r="E5684">
        <v>12</v>
      </c>
      <c r="F5684" s="1">
        <v>41144</v>
      </c>
      <c r="G5684" t="s">
        <v>915</v>
      </c>
      <c r="H5684" t="s">
        <v>67</v>
      </c>
      <c r="I5684" t="s">
        <v>68</v>
      </c>
      <c r="J5684" t="s">
        <v>255</v>
      </c>
      <c r="K5684" t="s">
        <v>25</v>
      </c>
      <c r="L5684" t="s">
        <v>26</v>
      </c>
      <c r="M5684" t="s">
        <v>38</v>
      </c>
      <c r="N5684" t="s">
        <v>28</v>
      </c>
      <c r="O5684" t="s">
        <v>151</v>
      </c>
      <c r="P5684" t="s">
        <v>1068</v>
      </c>
      <c r="Q5684">
        <v>0</v>
      </c>
      <c r="R5684">
        <v>152</v>
      </c>
      <c r="S5684">
        <v>10</v>
      </c>
      <c r="T5684">
        <v>9</v>
      </c>
      <c r="U5684" t="b">
        <v>1</v>
      </c>
    </row>
    <row r="5685" spans="1:21" x14ac:dyDescent="0.25">
      <c r="A5685" t="s">
        <v>6874</v>
      </c>
      <c r="B5685" t="s">
        <v>6867</v>
      </c>
      <c r="C5685">
        <v>23</v>
      </c>
      <c r="D5685">
        <v>8</v>
      </c>
      <c r="E5685">
        <v>12</v>
      </c>
      <c r="F5685" s="1">
        <v>41144</v>
      </c>
      <c r="G5685" t="s">
        <v>915</v>
      </c>
      <c r="H5685" t="s">
        <v>67</v>
      </c>
      <c r="I5685" t="s">
        <v>68</v>
      </c>
      <c r="J5685" t="s">
        <v>255</v>
      </c>
      <c r="K5685" t="s">
        <v>25</v>
      </c>
      <c r="L5685" t="s">
        <v>26</v>
      </c>
      <c r="M5685" t="s">
        <v>38</v>
      </c>
      <c r="N5685" t="s">
        <v>28</v>
      </c>
      <c r="O5685" t="s">
        <v>54</v>
      </c>
      <c r="P5685" t="s">
        <v>2177</v>
      </c>
      <c r="Q5685">
        <v>0</v>
      </c>
      <c r="R5685">
        <v>207</v>
      </c>
      <c r="S5685">
        <v>-7</v>
      </c>
      <c r="T5685">
        <v>4</v>
      </c>
      <c r="U5685" t="b">
        <v>0</v>
      </c>
    </row>
    <row r="5686" spans="1:21" x14ac:dyDescent="0.25">
      <c r="A5686" t="s">
        <v>6874</v>
      </c>
      <c r="B5686" t="s">
        <v>6867</v>
      </c>
      <c r="C5686">
        <v>23</v>
      </c>
      <c r="D5686">
        <v>8</v>
      </c>
      <c r="E5686">
        <v>12</v>
      </c>
      <c r="F5686" s="1">
        <v>41144</v>
      </c>
      <c r="G5686" t="s">
        <v>915</v>
      </c>
      <c r="H5686" t="s">
        <v>67</v>
      </c>
      <c r="I5686" t="s">
        <v>68</v>
      </c>
      <c r="J5686" t="s">
        <v>255</v>
      </c>
      <c r="K5686" t="s">
        <v>25</v>
      </c>
      <c r="L5686" t="s">
        <v>26</v>
      </c>
      <c r="M5686" t="s">
        <v>38</v>
      </c>
      <c r="N5686" t="s">
        <v>28</v>
      </c>
      <c r="O5686" t="s">
        <v>183</v>
      </c>
      <c r="P5686" t="s">
        <v>3512</v>
      </c>
      <c r="Q5686">
        <v>0</v>
      </c>
      <c r="R5686">
        <v>127</v>
      </c>
      <c r="S5686">
        <v>13</v>
      </c>
      <c r="T5686">
        <v>3</v>
      </c>
      <c r="U5686" t="b">
        <v>0</v>
      </c>
    </row>
    <row r="5687" spans="1:21" x14ac:dyDescent="0.25">
      <c r="A5687" t="s">
        <v>6874</v>
      </c>
      <c r="B5687" t="s">
        <v>6867</v>
      </c>
      <c r="C5687">
        <v>23</v>
      </c>
      <c r="D5687">
        <v>8</v>
      </c>
      <c r="E5687">
        <v>12</v>
      </c>
      <c r="F5687" s="1">
        <v>41144</v>
      </c>
      <c r="G5687" t="s">
        <v>915</v>
      </c>
      <c r="H5687" t="s">
        <v>67</v>
      </c>
      <c r="I5687" t="s">
        <v>68</v>
      </c>
      <c r="J5687" t="s">
        <v>255</v>
      </c>
      <c r="K5687" t="s">
        <v>25</v>
      </c>
      <c r="L5687" t="s">
        <v>26</v>
      </c>
      <c r="M5687" t="s">
        <v>38</v>
      </c>
      <c r="N5687" t="s">
        <v>56</v>
      </c>
      <c r="O5687" t="s">
        <v>81</v>
      </c>
      <c r="P5687" t="s">
        <v>4852</v>
      </c>
      <c r="Q5687">
        <v>0</v>
      </c>
      <c r="R5687">
        <v>223</v>
      </c>
      <c r="S5687">
        <v>5</v>
      </c>
      <c r="T5687">
        <v>1</v>
      </c>
      <c r="U5687" t="b">
        <v>1</v>
      </c>
    </row>
    <row r="5688" spans="1:21" x14ac:dyDescent="0.25">
      <c r="A5688" t="s">
        <v>6875</v>
      </c>
      <c r="B5688" t="s">
        <v>6876</v>
      </c>
      <c r="C5688">
        <v>23</v>
      </c>
      <c r="D5688">
        <v>8</v>
      </c>
      <c r="E5688">
        <v>13</v>
      </c>
      <c r="F5688" s="1">
        <v>41509</v>
      </c>
      <c r="G5688" t="s">
        <v>1804</v>
      </c>
      <c r="H5688" t="s">
        <v>67</v>
      </c>
      <c r="I5688" t="s">
        <v>68</v>
      </c>
      <c r="J5688" t="s">
        <v>3339</v>
      </c>
      <c r="K5688" t="s">
        <v>25</v>
      </c>
      <c r="L5688" t="s">
        <v>37</v>
      </c>
      <c r="M5688" t="s">
        <v>98</v>
      </c>
      <c r="N5688" t="s">
        <v>28</v>
      </c>
      <c r="O5688" t="s">
        <v>39</v>
      </c>
      <c r="P5688" t="s">
        <v>1572</v>
      </c>
      <c r="Q5688">
        <v>0</v>
      </c>
      <c r="R5688">
        <v>61</v>
      </c>
      <c r="S5688">
        <v>8</v>
      </c>
      <c r="T5688">
        <v>4</v>
      </c>
      <c r="U5688" t="b">
        <v>1</v>
      </c>
    </row>
    <row r="5689" spans="1:21" x14ac:dyDescent="0.25">
      <c r="A5689" t="s">
        <v>6877</v>
      </c>
      <c r="B5689" t="s">
        <v>6876</v>
      </c>
      <c r="C5689">
        <v>23</v>
      </c>
      <c r="D5689">
        <v>8</v>
      </c>
      <c r="E5689">
        <v>13</v>
      </c>
      <c r="F5689" s="1">
        <v>41509</v>
      </c>
      <c r="G5689" t="s">
        <v>657</v>
      </c>
      <c r="H5689" t="s">
        <v>67</v>
      </c>
      <c r="I5689" t="s">
        <v>68</v>
      </c>
      <c r="J5689" t="s">
        <v>1061</v>
      </c>
      <c r="K5689" t="s">
        <v>25</v>
      </c>
      <c r="L5689" t="s">
        <v>37</v>
      </c>
      <c r="M5689" t="s">
        <v>98</v>
      </c>
      <c r="N5689" t="s">
        <v>28</v>
      </c>
      <c r="O5689" t="s">
        <v>111</v>
      </c>
      <c r="P5689" t="s">
        <v>3446</v>
      </c>
      <c r="Q5689">
        <v>0</v>
      </c>
      <c r="R5689">
        <v>176</v>
      </c>
      <c r="S5689">
        <v>79</v>
      </c>
      <c r="T5689">
        <v>4</v>
      </c>
      <c r="U5689" t="b">
        <v>0</v>
      </c>
    </row>
    <row r="5690" spans="1:21" x14ac:dyDescent="0.25">
      <c r="A5690" t="s">
        <v>6878</v>
      </c>
      <c r="B5690" t="s">
        <v>6876</v>
      </c>
      <c r="C5690">
        <v>23</v>
      </c>
      <c r="D5690">
        <v>8</v>
      </c>
      <c r="E5690">
        <v>13</v>
      </c>
      <c r="F5690" s="1">
        <v>41509</v>
      </c>
      <c r="G5690" t="s">
        <v>2098</v>
      </c>
      <c r="H5690" t="s">
        <v>44</v>
      </c>
      <c r="I5690" t="s">
        <v>85</v>
      </c>
      <c r="J5690" t="s">
        <v>1635</v>
      </c>
      <c r="K5690" t="s">
        <v>47</v>
      </c>
      <c r="L5690" t="s">
        <v>37</v>
      </c>
      <c r="M5690" t="s">
        <v>27</v>
      </c>
      <c r="N5690" t="s">
        <v>28</v>
      </c>
      <c r="O5690" t="s">
        <v>48</v>
      </c>
      <c r="P5690" t="s">
        <v>3525</v>
      </c>
      <c r="Q5690">
        <v>0</v>
      </c>
      <c r="R5690">
        <v>304</v>
      </c>
      <c r="S5690">
        <v>97</v>
      </c>
      <c r="T5690">
        <v>6</v>
      </c>
      <c r="U5690" t="b">
        <v>0</v>
      </c>
    </row>
    <row r="5691" spans="1:21" x14ac:dyDescent="0.25">
      <c r="A5691" t="s">
        <v>6875</v>
      </c>
      <c r="B5691" t="s">
        <v>6876</v>
      </c>
      <c r="C5691">
        <v>23</v>
      </c>
      <c r="D5691">
        <v>8</v>
      </c>
      <c r="E5691">
        <v>13</v>
      </c>
      <c r="F5691" s="1">
        <v>41509</v>
      </c>
      <c r="G5691" t="s">
        <v>1804</v>
      </c>
      <c r="H5691" t="s">
        <v>67</v>
      </c>
      <c r="I5691" t="s">
        <v>68</v>
      </c>
      <c r="J5691" t="s">
        <v>3339</v>
      </c>
      <c r="K5691" t="s">
        <v>25</v>
      </c>
      <c r="L5691" t="s">
        <v>37</v>
      </c>
      <c r="M5691" t="s">
        <v>98</v>
      </c>
      <c r="N5691" t="s">
        <v>56</v>
      </c>
      <c r="O5691" t="s">
        <v>81</v>
      </c>
      <c r="P5691" t="s">
        <v>6879</v>
      </c>
      <c r="Q5691">
        <v>0</v>
      </c>
      <c r="R5691">
        <v>89</v>
      </c>
      <c r="S5691">
        <v>6</v>
      </c>
      <c r="T5691">
        <v>3</v>
      </c>
      <c r="U5691" t="b">
        <v>0</v>
      </c>
    </row>
    <row r="5692" spans="1:21" x14ac:dyDescent="0.25">
      <c r="A5692" t="s">
        <v>6880</v>
      </c>
      <c r="B5692" t="s">
        <v>6876</v>
      </c>
      <c r="C5692">
        <v>23</v>
      </c>
      <c r="D5692">
        <v>8</v>
      </c>
      <c r="E5692">
        <v>13</v>
      </c>
      <c r="F5692" s="1">
        <v>41509</v>
      </c>
      <c r="G5692" t="s">
        <v>3123</v>
      </c>
      <c r="H5692" t="s">
        <v>61</v>
      </c>
      <c r="I5692" t="s">
        <v>108</v>
      </c>
      <c r="J5692" t="s">
        <v>2292</v>
      </c>
      <c r="K5692" t="s">
        <v>36</v>
      </c>
      <c r="L5692" t="s">
        <v>37</v>
      </c>
      <c r="M5692" t="s">
        <v>38</v>
      </c>
      <c r="N5692" t="s">
        <v>28</v>
      </c>
      <c r="O5692" t="s">
        <v>29</v>
      </c>
      <c r="P5692" t="s">
        <v>4616</v>
      </c>
      <c r="Q5692">
        <v>0</v>
      </c>
      <c r="R5692">
        <v>105</v>
      </c>
      <c r="S5692">
        <v>28</v>
      </c>
      <c r="T5692">
        <v>2</v>
      </c>
      <c r="U5692" t="b">
        <v>0</v>
      </c>
    </row>
    <row r="5693" spans="1:21" x14ac:dyDescent="0.25">
      <c r="A5693" t="s">
        <v>6881</v>
      </c>
      <c r="B5693" t="s">
        <v>6876</v>
      </c>
      <c r="C5693">
        <v>23</v>
      </c>
      <c r="D5693">
        <v>8</v>
      </c>
      <c r="E5693">
        <v>13</v>
      </c>
      <c r="F5693" s="1">
        <v>41509</v>
      </c>
      <c r="G5693" t="s">
        <v>275</v>
      </c>
      <c r="H5693" t="s">
        <v>44</v>
      </c>
      <c r="I5693" t="s">
        <v>45</v>
      </c>
      <c r="J5693" t="s">
        <v>1331</v>
      </c>
      <c r="K5693" t="s">
        <v>47</v>
      </c>
      <c r="L5693" t="s">
        <v>37</v>
      </c>
      <c r="M5693" t="s">
        <v>38</v>
      </c>
      <c r="N5693" t="s">
        <v>28</v>
      </c>
      <c r="O5693" t="s">
        <v>54</v>
      </c>
      <c r="P5693" t="s">
        <v>2581</v>
      </c>
      <c r="Q5693">
        <v>0</v>
      </c>
      <c r="R5693">
        <v>356</v>
      </c>
      <c r="S5693">
        <v>-178</v>
      </c>
      <c r="T5693">
        <v>3</v>
      </c>
      <c r="U5693" t="b">
        <v>1</v>
      </c>
    </row>
    <row r="5694" spans="1:21" x14ac:dyDescent="0.25">
      <c r="A5694" t="s">
        <v>6882</v>
      </c>
      <c r="B5694" t="s">
        <v>6876</v>
      </c>
      <c r="C5694">
        <v>23</v>
      </c>
      <c r="D5694">
        <v>8</v>
      </c>
      <c r="E5694">
        <v>13</v>
      </c>
      <c r="F5694" s="1">
        <v>41509</v>
      </c>
      <c r="G5694" t="s">
        <v>2130</v>
      </c>
      <c r="H5694" t="s">
        <v>44</v>
      </c>
      <c r="I5694" t="s">
        <v>849</v>
      </c>
      <c r="J5694" t="s">
        <v>6762</v>
      </c>
      <c r="K5694" t="s">
        <v>47</v>
      </c>
      <c r="L5694" t="s">
        <v>26</v>
      </c>
      <c r="M5694" t="s">
        <v>38</v>
      </c>
      <c r="N5694" t="s">
        <v>28</v>
      </c>
      <c r="O5694" t="s">
        <v>48</v>
      </c>
      <c r="P5694" t="s">
        <v>522</v>
      </c>
      <c r="Q5694">
        <v>0</v>
      </c>
      <c r="R5694">
        <v>83</v>
      </c>
      <c r="S5694">
        <v>7</v>
      </c>
      <c r="T5694">
        <v>3</v>
      </c>
      <c r="U5694" t="b">
        <v>1</v>
      </c>
    </row>
    <row r="5695" spans="1:21" x14ac:dyDescent="0.25">
      <c r="A5695" t="s">
        <v>6883</v>
      </c>
      <c r="B5695" t="s">
        <v>6884</v>
      </c>
      <c r="C5695">
        <v>23</v>
      </c>
      <c r="D5695">
        <v>8</v>
      </c>
      <c r="E5695">
        <v>14</v>
      </c>
      <c r="F5695" s="1">
        <v>41874</v>
      </c>
      <c r="G5695" t="s">
        <v>1753</v>
      </c>
      <c r="H5695" t="s">
        <v>61</v>
      </c>
      <c r="I5695" t="s">
        <v>450</v>
      </c>
      <c r="J5695" t="s">
        <v>6885</v>
      </c>
      <c r="K5695" t="s">
        <v>36</v>
      </c>
      <c r="L5695" t="s">
        <v>37</v>
      </c>
      <c r="M5695" t="s">
        <v>268</v>
      </c>
      <c r="N5695" t="s">
        <v>28</v>
      </c>
      <c r="O5695" t="s">
        <v>39</v>
      </c>
      <c r="P5695" t="s">
        <v>362</v>
      </c>
      <c r="Q5695">
        <v>0</v>
      </c>
      <c r="R5695">
        <v>290</v>
      </c>
      <c r="S5695">
        <v>35</v>
      </c>
      <c r="T5695">
        <v>6</v>
      </c>
      <c r="U5695" t="b">
        <v>1</v>
      </c>
    </row>
    <row r="5696" spans="1:21" x14ac:dyDescent="0.25">
      <c r="A5696" t="s">
        <v>6883</v>
      </c>
      <c r="B5696" t="s">
        <v>6884</v>
      </c>
      <c r="C5696">
        <v>23</v>
      </c>
      <c r="D5696">
        <v>8</v>
      </c>
      <c r="E5696">
        <v>14</v>
      </c>
      <c r="F5696" s="1">
        <v>41874</v>
      </c>
      <c r="G5696" t="s">
        <v>1753</v>
      </c>
      <c r="H5696" t="s">
        <v>61</v>
      </c>
      <c r="I5696" t="s">
        <v>450</v>
      </c>
      <c r="J5696" t="s">
        <v>6885</v>
      </c>
      <c r="K5696" t="s">
        <v>36</v>
      </c>
      <c r="L5696" t="s">
        <v>37</v>
      </c>
      <c r="M5696" t="s">
        <v>268</v>
      </c>
      <c r="N5696" t="s">
        <v>56</v>
      </c>
      <c r="O5696" t="s">
        <v>81</v>
      </c>
      <c r="P5696" t="s">
        <v>1911</v>
      </c>
      <c r="Q5696">
        <v>0</v>
      </c>
      <c r="R5696">
        <v>207</v>
      </c>
      <c r="S5696">
        <v>33</v>
      </c>
      <c r="T5696">
        <v>2</v>
      </c>
      <c r="U5696" t="b">
        <v>1</v>
      </c>
    </row>
    <row r="5697" spans="1:21" x14ac:dyDescent="0.25">
      <c r="A5697" t="s">
        <v>6886</v>
      </c>
      <c r="B5697" t="s">
        <v>6884</v>
      </c>
      <c r="C5697">
        <v>23</v>
      </c>
      <c r="D5697">
        <v>8</v>
      </c>
      <c r="E5697">
        <v>14</v>
      </c>
      <c r="F5697" s="1">
        <v>41874</v>
      </c>
      <c r="G5697" t="s">
        <v>969</v>
      </c>
      <c r="H5697" t="s">
        <v>61</v>
      </c>
      <c r="I5697" t="s">
        <v>308</v>
      </c>
      <c r="J5697" t="s">
        <v>892</v>
      </c>
      <c r="K5697" t="s">
        <v>36</v>
      </c>
      <c r="L5697" t="s">
        <v>37</v>
      </c>
      <c r="M5697" t="s">
        <v>98</v>
      </c>
      <c r="N5697" t="s">
        <v>56</v>
      </c>
      <c r="O5697" t="s">
        <v>185</v>
      </c>
      <c r="P5697" t="s">
        <v>2701</v>
      </c>
      <c r="Q5697">
        <v>0</v>
      </c>
      <c r="R5697">
        <v>578</v>
      </c>
      <c r="S5697">
        <v>231</v>
      </c>
      <c r="T5697">
        <v>4</v>
      </c>
      <c r="U5697" t="b">
        <v>0</v>
      </c>
    </row>
    <row r="5698" spans="1:21" x14ac:dyDescent="0.25">
      <c r="A5698" t="s">
        <v>6887</v>
      </c>
      <c r="B5698" t="s">
        <v>6884</v>
      </c>
      <c r="C5698">
        <v>23</v>
      </c>
      <c r="D5698">
        <v>8</v>
      </c>
      <c r="E5698">
        <v>14</v>
      </c>
      <c r="F5698" s="1">
        <v>41874</v>
      </c>
      <c r="G5698" t="s">
        <v>4627</v>
      </c>
      <c r="H5698" t="s">
        <v>67</v>
      </c>
      <c r="I5698" t="s">
        <v>68</v>
      </c>
      <c r="J5698" t="s">
        <v>1061</v>
      </c>
      <c r="K5698" t="s">
        <v>25</v>
      </c>
      <c r="L5698" t="s">
        <v>37</v>
      </c>
      <c r="M5698" t="s">
        <v>98</v>
      </c>
      <c r="N5698" t="s">
        <v>28</v>
      </c>
      <c r="O5698" t="s">
        <v>227</v>
      </c>
      <c r="P5698" t="s">
        <v>3640</v>
      </c>
      <c r="Q5698">
        <v>0</v>
      </c>
      <c r="R5698">
        <v>46</v>
      </c>
      <c r="S5698">
        <v>14</v>
      </c>
      <c r="T5698">
        <v>5</v>
      </c>
      <c r="U5698" t="b">
        <v>1</v>
      </c>
    </row>
    <row r="5699" spans="1:21" x14ac:dyDescent="0.25">
      <c r="A5699" t="s">
        <v>6888</v>
      </c>
      <c r="B5699" t="s">
        <v>6884</v>
      </c>
      <c r="C5699">
        <v>23</v>
      </c>
      <c r="D5699">
        <v>8</v>
      </c>
      <c r="E5699">
        <v>14</v>
      </c>
      <c r="F5699" s="1">
        <v>41874</v>
      </c>
      <c r="G5699" t="s">
        <v>2201</v>
      </c>
      <c r="H5699" t="s">
        <v>293</v>
      </c>
      <c r="I5699" t="s">
        <v>714</v>
      </c>
      <c r="J5699" t="s">
        <v>715</v>
      </c>
      <c r="K5699" t="s">
        <v>36</v>
      </c>
      <c r="L5699" t="s">
        <v>37</v>
      </c>
      <c r="M5699" t="s">
        <v>27</v>
      </c>
      <c r="N5699" t="s">
        <v>71</v>
      </c>
      <c r="O5699" t="s">
        <v>295</v>
      </c>
      <c r="P5699" t="s">
        <v>4023</v>
      </c>
      <c r="Q5699">
        <v>0</v>
      </c>
      <c r="R5699">
        <v>264</v>
      </c>
      <c r="S5699">
        <v>-30</v>
      </c>
      <c r="T5699">
        <v>3</v>
      </c>
      <c r="U5699" t="b">
        <v>0</v>
      </c>
    </row>
    <row r="5700" spans="1:21" x14ac:dyDescent="0.25">
      <c r="A5700" t="s">
        <v>6888</v>
      </c>
      <c r="B5700" t="s">
        <v>6884</v>
      </c>
      <c r="C5700">
        <v>23</v>
      </c>
      <c r="D5700">
        <v>8</v>
      </c>
      <c r="E5700">
        <v>14</v>
      </c>
      <c r="F5700" s="1">
        <v>41874</v>
      </c>
      <c r="G5700" t="s">
        <v>2201</v>
      </c>
      <c r="H5700" t="s">
        <v>293</v>
      </c>
      <c r="I5700" t="s">
        <v>714</v>
      </c>
      <c r="J5700" t="s">
        <v>715</v>
      </c>
      <c r="K5700" t="s">
        <v>36</v>
      </c>
      <c r="L5700" t="s">
        <v>37</v>
      </c>
      <c r="M5700" t="s">
        <v>27</v>
      </c>
      <c r="N5700" t="s">
        <v>28</v>
      </c>
      <c r="O5700" t="s">
        <v>183</v>
      </c>
      <c r="P5700" t="s">
        <v>5626</v>
      </c>
      <c r="Q5700">
        <v>1</v>
      </c>
      <c r="R5700">
        <v>45</v>
      </c>
      <c r="S5700">
        <v>-2</v>
      </c>
      <c r="T5700">
        <v>4</v>
      </c>
      <c r="U5700" t="b">
        <v>0</v>
      </c>
    </row>
    <row r="5701" spans="1:21" x14ac:dyDescent="0.25">
      <c r="A5701" t="s">
        <v>6889</v>
      </c>
      <c r="B5701" t="s">
        <v>6884</v>
      </c>
      <c r="C5701">
        <v>23</v>
      </c>
      <c r="D5701">
        <v>8</v>
      </c>
      <c r="E5701">
        <v>14</v>
      </c>
      <c r="F5701" s="1">
        <v>41874</v>
      </c>
      <c r="G5701" t="s">
        <v>559</v>
      </c>
      <c r="H5701" t="s">
        <v>44</v>
      </c>
      <c r="I5701" t="s">
        <v>6890</v>
      </c>
      <c r="J5701" t="s">
        <v>6891</v>
      </c>
      <c r="K5701" t="s">
        <v>47</v>
      </c>
      <c r="L5701" t="s">
        <v>37</v>
      </c>
      <c r="M5701" t="s">
        <v>38</v>
      </c>
      <c r="N5701" t="s">
        <v>28</v>
      </c>
      <c r="O5701" t="s">
        <v>151</v>
      </c>
      <c r="P5701" t="s">
        <v>2194</v>
      </c>
      <c r="Q5701">
        <v>0</v>
      </c>
      <c r="R5701">
        <v>36</v>
      </c>
      <c r="S5701">
        <v>7</v>
      </c>
      <c r="T5701">
        <v>3</v>
      </c>
      <c r="U5701" t="b">
        <v>0</v>
      </c>
    </row>
    <row r="5702" spans="1:21" x14ac:dyDescent="0.25">
      <c r="A5702" t="s">
        <v>6892</v>
      </c>
      <c r="B5702" t="s">
        <v>6884</v>
      </c>
      <c r="C5702">
        <v>23</v>
      </c>
      <c r="D5702">
        <v>8</v>
      </c>
      <c r="E5702">
        <v>14</v>
      </c>
      <c r="F5702" s="1">
        <v>41874</v>
      </c>
      <c r="G5702" t="s">
        <v>5942</v>
      </c>
      <c r="H5702" t="s">
        <v>126</v>
      </c>
      <c r="I5702" t="s">
        <v>304</v>
      </c>
      <c r="J5702" t="s">
        <v>304</v>
      </c>
      <c r="K5702" t="s">
        <v>25</v>
      </c>
      <c r="L5702" t="s">
        <v>37</v>
      </c>
      <c r="M5702" t="s">
        <v>38</v>
      </c>
      <c r="N5702" t="s">
        <v>56</v>
      </c>
      <c r="O5702" t="s">
        <v>81</v>
      </c>
      <c r="P5702" t="s">
        <v>716</v>
      </c>
      <c r="Q5702">
        <v>1</v>
      </c>
      <c r="R5702">
        <v>20</v>
      </c>
      <c r="S5702">
        <v>-2</v>
      </c>
      <c r="T5702">
        <v>1</v>
      </c>
      <c r="U5702" t="b">
        <v>1</v>
      </c>
    </row>
    <row r="5703" spans="1:21" x14ac:dyDescent="0.25">
      <c r="A5703" t="s">
        <v>6893</v>
      </c>
      <c r="B5703" t="s">
        <v>6894</v>
      </c>
      <c r="C5703">
        <v>24</v>
      </c>
      <c r="D5703">
        <v>8</v>
      </c>
      <c r="E5703">
        <v>11</v>
      </c>
      <c r="F5703" s="1">
        <v>40779</v>
      </c>
      <c r="G5703" t="s">
        <v>6063</v>
      </c>
      <c r="H5703" t="s">
        <v>61</v>
      </c>
      <c r="I5703" t="s">
        <v>173</v>
      </c>
      <c r="J5703" t="s">
        <v>1551</v>
      </c>
      <c r="K5703" t="s">
        <v>36</v>
      </c>
      <c r="L5703" t="s">
        <v>37</v>
      </c>
      <c r="M5703" t="s">
        <v>38</v>
      </c>
      <c r="N5703" t="s">
        <v>71</v>
      </c>
      <c r="O5703" t="s">
        <v>295</v>
      </c>
      <c r="P5703" t="s">
        <v>4477</v>
      </c>
      <c r="Q5703">
        <v>0</v>
      </c>
      <c r="R5703">
        <v>76</v>
      </c>
      <c r="S5703">
        <v>9</v>
      </c>
      <c r="T5703">
        <v>4</v>
      </c>
      <c r="U5703" t="b">
        <v>0</v>
      </c>
    </row>
    <row r="5704" spans="1:21" x14ac:dyDescent="0.25">
      <c r="A5704" t="s">
        <v>6895</v>
      </c>
      <c r="B5704" t="s">
        <v>6894</v>
      </c>
      <c r="C5704">
        <v>24</v>
      </c>
      <c r="D5704">
        <v>8</v>
      </c>
      <c r="E5704">
        <v>11</v>
      </c>
      <c r="F5704" s="1">
        <v>40779</v>
      </c>
      <c r="G5704" t="s">
        <v>1095</v>
      </c>
      <c r="H5704" t="s">
        <v>67</v>
      </c>
      <c r="I5704" t="s">
        <v>68</v>
      </c>
      <c r="J5704" t="s">
        <v>157</v>
      </c>
      <c r="K5704" t="s">
        <v>25</v>
      </c>
      <c r="L5704" t="s">
        <v>37</v>
      </c>
      <c r="M5704" t="s">
        <v>38</v>
      </c>
      <c r="N5704" t="s">
        <v>28</v>
      </c>
      <c r="O5704" t="s">
        <v>48</v>
      </c>
      <c r="P5704" t="s">
        <v>2190</v>
      </c>
      <c r="Q5704">
        <v>0</v>
      </c>
      <c r="R5704">
        <v>51</v>
      </c>
      <c r="S5704">
        <v>17</v>
      </c>
      <c r="T5704">
        <v>2</v>
      </c>
      <c r="U5704" t="b">
        <v>1</v>
      </c>
    </row>
    <row r="5705" spans="1:21" x14ac:dyDescent="0.25">
      <c r="A5705" t="s">
        <v>6896</v>
      </c>
      <c r="B5705" t="s">
        <v>6894</v>
      </c>
      <c r="C5705">
        <v>24</v>
      </c>
      <c r="D5705">
        <v>8</v>
      </c>
      <c r="E5705">
        <v>11</v>
      </c>
      <c r="F5705" s="1">
        <v>40779</v>
      </c>
      <c r="G5705" t="s">
        <v>3552</v>
      </c>
      <c r="H5705" t="s">
        <v>44</v>
      </c>
      <c r="I5705" t="s">
        <v>849</v>
      </c>
      <c r="J5705" t="s">
        <v>3721</v>
      </c>
      <c r="K5705" t="s">
        <v>47</v>
      </c>
      <c r="L5705" t="s">
        <v>37</v>
      </c>
      <c r="M5705" t="s">
        <v>268</v>
      </c>
      <c r="N5705" t="s">
        <v>56</v>
      </c>
      <c r="O5705" t="s">
        <v>104</v>
      </c>
      <c r="P5705" t="s">
        <v>1478</v>
      </c>
      <c r="Q5705">
        <v>0</v>
      </c>
      <c r="R5705">
        <v>182</v>
      </c>
      <c r="S5705">
        <v>-46</v>
      </c>
      <c r="T5705">
        <v>2</v>
      </c>
      <c r="U5705" t="b">
        <v>1</v>
      </c>
    </row>
    <row r="5706" spans="1:21" x14ac:dyDescent="0.25">
      <c r="A5706" t="s">
        <v>6897</v>
      </c>
      <c r="B5706" t="s">
        <v>6894</v>
      </c>
      <c r="C5706">
        <v>24</v>
      </c>
      <c r="D5706">
        <v>8</v>
      </c>
      <c r="E5706">
        <v>11</v>
      </c>
      <c r="F5706" s="1">
        <v>40779</v>
      </c>
      <c r="G5706" t="s">
        <v>1568</v>
      </c>
      <c r="H5706" t="s">
        <v>44</v>
      </c>
      <c r="I5706" t="s">
        <v>434</v>
      </c>
      <c r="J5706" t="s">
        <v>2088</v>
      </c>
      <c r="K5706" t="s">
        <v>47</v>
      </c>
      <c r="L5706" t="s">
        <v>70</v>
      </c>
      <c r="M5706" t="s">
        <v>38</v>
      </c>
      <c r="N5706" t="s">
        <v>71</v>
      </c>
      <c r="O5706" t="s">
        <v>74</v>
      </c>
      <c r="P5706" t="s">
        <v>1744</v>
      </c>
      <c r="Q5706">
        <v>1</v>
      </c>
      <c r="R5706">
        <v>744</v>
      </c>
      <c r="S5706">
        <v>-353</v>
      </c>
      <c r="T5706">
        <v>4</v>
      </c>
      <c r="U5706" t="b">
        <v>0</v>
      </c>
    </row>
    <row r="5707" spans="1:21" x14ac:dyDescent="0.25">
      <c r="A5707" t="s">
        <v>6897</v>
      </c>
      <c r="B5707" t="s">
        <v>6894</v>
      </c>
      <c r="C5707">
        <v>24</v>
      </c>
      <c r="D5707">
        <v>8</v>
      </c>
      <c r="E5707">
        <v>11</v>
      </c>
      <c r="F5707" s="1">
        <v>40779</v>
      </c>
      <c r="G5707" t="s">
        <v>1568</v>
      </c>
      <c r="H5707" t="s">
        <v>44</v>
      </c>
      <c r="I5707" t="s">
        <v>434</v>
      </c>
      <c r="J5707" t="s">
        <v>2088</v>
      </c>
      <c r="K5707" t="s">
        <v>47</v>
      </c>
      <c r="L5707" t="s">
        <v>70</v>
      </c>
      <c r="M5707" t="s">
        <v>38</v>
      </c>
      <c r="N5707" t="s">
        <v>28</v>
      </c>
      <c r="O5707" t="s">
        <v>54</v>
      </c>
      <c r="P5707" t="s">
        <v>487</v>
      </c>
      <c r="Q5707">
        <v>0</v>
      </c>
      <c r="R5707">
        <v>51</v>
      </c>
      <c r="S5707">
        <v>6</v>
      </c>
      <c r="T5707">
        <v>5</v>
      </c>
      <c r="U5707" t="b">
        <v>0</v>
      </c>
    </row>
    <row r="5708" spans="1:21" x14ac:dyDescent="0.25">
      <c r="A5708" t="s">
        <v>6897</v>
      </c>
      <c r="B5708" t="s">
        <v>6894</v>
      </c>
      <c r="C5708">
        <v>24</v>
      </c>
      <c r="D5708">
        <v>8</v>
      </c>
      <c r="E5708">
        <v>11</v>
      </c>
      <c r="F5708" s="1">
        <v>40779</v>
      </c>
      <c r="G5708" t="s">
        <v>1568</v>
      </c>
      <c r="H5708" t="s">
        <v>44</v>
      </c>
      <c r="I5708" t="s">
        <v>434</v>
      </c>
      <c r="J5708" t="s">
        <v>2088</v>
      </c>
      <c r="K5708" t="s">
        <v>47</v>
      </c>
      <c r="L5708" t="s">
        <v>70</v>
      </c>
      <c r="M5708" t="s">
        <v>38</v>
      </c>
      <c r="N5708" t="s">
        <v>28</v>
      </c>
      <c r="O5708" t="s">
        <v>54</v>
      </c>
      <c r="P5708" t="s">
        <v>1519</v>
      </c>
      <c r="Q5708">
        <v>0</v>
      </c>
      <c r="R5708">
        <v>119</v>
      </c>
      <c r="S5708">
        <v>18</v>
      </c>
      <c r="T5708">
        <v>1</v>
      </c>
      <c r="U5708" t="b">
        <v>0</v>
      </c>
    </row>
    <row r="5709" spans="1:21" x14ac:dyDescent="0.25">
      <c r="A5709" t="s">
        <v>6897</v>
      </c>
      <c r="B5709" t="s">
        <v>6894</v>
      </c>
      <c r="C5709">
        <v>24</v>
      </c>
      <c r="D5709">
        <v>8</v>
      </c>
      <c r="E5709">
        <v>11</v>
      </c>
      <c r="F5709" s="1">
        <v>40779</v>
      </c>
      <c r="G5709" t="s">
        <v>1568</v>
      </c>
      <c r="H5709" t="s">
        <v>44</v>
      </c>
      <c r="I5709" t="s">
        <v>434</v>
      </c>
      <c r="J5709" t="s">
        <v>2088</v>
      </c>
      <c r="K5709" t="s">
        <v>47</v>
      </c>
      <c r="L5709" t="s">
        <v>70</v>
      </c>
      <c r="M5709" t="s">
        <v>38</v>
      </c>
      <c r="N5709" t="s">
        <v>28</v>
      </c>
      <c r="O5709" t="s">
        <v>54</v>
      </c>
      <c r="P5709" t="s">
        <v>282</v>
      </c>
      <c r="Q5709">
        <v>0</v>
      </c>
      <c r="R5709">
        <v>85</v>
      </c>
      <c r="S5709">
        <v>-1</v>
      </c>
      <c r="T5709">
        <v>3</v>
      </c>
      <c r="U5709" t="b">
        <v>0</v>
      </c>
    </row>
    <row r="5710" spans="1:21" x14ac:dyDescent="0.25">
      <c r="A5710" t="s">
        <v>6897</v>
      </c>
      <c r="B5710" t="s">
        <v>6894</v>
      </c>
      <c r="C5710">
        <v>24</v>
      </c>
      <c r="D5710">
        <v>8</v>
      </c>
      <c r="E5710">
        <v>11</v>
      </c>
      <c r="F5710" s="1">
        <v>40779</v>
      </c>
      <c r="G5710" t="s">
        <v>1568</v>
      </c>
      <c r="H5710" t="s">
        <v>44</v>
      </c>
      <c r="I5710" t="s">
        <v>434</v>
      </c>
      <c r="J5710" t="s">
        <v>2088</v>
      </c>
      <c r="K5710" t="s">
        <v>47</v>
      </c>
      <c r="L5710" t="s">
        <v>70</v>
      </c>
      <c r="M5710" t="s">
        <v>38</v>
      </c>
      <c r="N5710" t="s">
        <v>28</v>
      </c>
      <c r="O5710" t="s">
        <v>54</v>
      </c>
      <c r="P5710" t="s">
        <v>3658</v>
      </c>
      <c r="Q5710">
        <v>0</v>
      </c>
      <c r="R5710">
        <v>451</v>
      </c>
      <c r="S5710">
        <v>-75</v>
      </c>
      <c r="T5710">
        <v>12</v>
      </c>
      <c r="U5710" t="b">
        <v>0</v>
      </c>
    </row>
    <row r="5711" spans="1:21" x14ac:dyDescent="0.25">
      <c r="A5711" t="s">
        <v>6897</v>
      </c>
      <c r="B5711" t="s">
        <v>6894</v>
      </c>
      <c r="C5711">
        <v>24</v>
      </c>
      <c r="D5711">
        <v>8</v>
      </c>
      <c r="E5711">
        <v>11</v>
      </c>
      <c r="F5711" s="1">
        <v>40779</v>
      </c>
      <c r="G5711" t="s">
        <v>1568</v>
      </c>
      <c r="H5711" t="s">
        <v>44</v>
      </c>
      <c r="I5711" t="s">
        <v>434</v>
      </c>
      <c r="J5711" t="s">
        <v>2088</v>
      </c>
      <c r="K5711" t="s">
        <v>47</v>
      </c>
      <c r="L5711" t="s">
        <v>70</v>
      </c>
      <c r="M5711" t="s">
        <v>38</v>
      </c>
      <c r="N5711" t="s">
        <v>56</v>
      </c>
      <c r="O5711" t="s">
        <v>104</v>
      </c>
      <c r="P5711" t="s">
        <v>2833</v>
      </c>
      <c r="Q5711">
        <v>0</v>
      </c>
      <c r="R5711">
        <v>393</v>
      </c>
      <c r="S5711">
        <v>-190</v>
      </c>
      <c r="T5711">
        <v>5</v>
      </c>
      <c r="U5711" t="b">
        <v>1</v>
      </c>
    </row>
    <row r="5712" spans="1:21" x14ac:dyDescent="0.25">
      <c r="A5712" t="s">
        <v>6898</v>
      </c>
      <c r="B5712" t="s">
        <v>6899</v>
      </c>
      <c r="C5712">
        <v>24</v>
      </c>
      <c r="D5712">
        <v>8</v>
      </c>
      <c r="E5712">
        <v>12</v>
      </c>
      <c r="F5712" s="1">
        <v>41145</v>
      </c>
      <c r="G5712" t="s">
        <v>2303</v>
      </c>
      <c r="H5712" t="s">
        <v>120</v>
      </c>
      <c r="I5712" t="s">
        <v>446</v>
      </c>
      <c r="J5712" t="s">
        <v>3907</v>
      </c>
      <c r="K5712" t="s">
        <v>47</v>
      </c>
      <c r="L5712" t="s">
        <v>70</v>
      </c>
      <c r="M5712" t="s">
        <v>38</v>
      </c>
      <c r="N5712" t="s">
        <v>71</v>
      </c>
      <c r="O5712" t="s">
        <v>72</v>
      </c>
      <c r="P5712" t="s">
        <v>2550</v>
      </c>
      <c r="Q5712">
        <v>0</v>
      </c>
      <c r="R5712">
        <v>371</v>
      </c>
      <c r="S5712">
        <v>41</v>
      </c>
      <c r="T5712">
        <v>3</v>
      </c>
      <c r="U5712" t="b">
        <v>1</v>
      </c>
    </row>
    <row r="5713" spans="1:21" x14ac:dyDescent="0.25">
      <c r="A5713" t="s">
        <v>6898</v>
      </c>
      <c r="B5713" t="s">
        <v>6899</v>
      </c>
      <c r="C5713">
        <v>24</v>
      </c>
      <c r="D5713">
        <v>8</v>
      </c>
      <c r="E5713">
        <v>12</v>
      </c>
      <c r="F5713" s="1">
        <v>41145</v>
      </c>
      <c r="G5713" t="s">
        <v>2303</v>
      </c>
      <c r="H5713" t="s">
        <v>120</v>
      </c>
      <c r="I5713" t="s">
        <v>446</v>
      </c>
      <c r="J5713" t="s">
        <v>3907</v>
      </c>
      <c r="K5713" t="s">
        <v>47</v>
      </c>
      <c r="L5713" t="s">
        <v>70</v>
      </c>
      <c r="M5713" t="s">
        <v>38</v>
      </c>
      <c r="N5713" t="s">
        <v>28</v>
      </c>
      <c r="O5713" t="s">
        <v>39</v>
      </c>
      <c r="P5713" t="s">
        <v>2232</v>
      </c>
      <c r="Q5713">
        <v>0</v>
      </c>
      <c r="R5713">
        <v>27</v>
      </c>
      <c r="S5713">
        <v>6</v>
      </c>
      <c r="T5713">
        <v>4</v>
      </c>
      <c r="U5713" t="b">
        <v>1</v>
      </c>
    </row>
    <row r="5714" spans="1:21" x14ac:dyDescent="0.25">
      <c r="A5714" t="s">
        <v>6898</v>
      </c>
      <c r="B5714" t="s">
        <v>6899</v>
      </c>
      <c r="C5714">
        <v>24</v>
      </c>
      <c r="D5714">
        <v>8</v>
      </c>
      <c r="E5714">
        <v>12</v>
      </c>
      <c r="F5714" s="1">
        <v>41145</v>
      </c>
      <c r="G5714" t="s">
        <v>2303</v>
      </c>
      <c r="H5714" t="s">
        <v>120</v>
      </c>
      <c r="I5714" t="s">
        <v>446</v>
      </c>
      <c r="J5714" t="s">
        <v>3907</v>
      </c>
      <c r="K5714" t="s">
        <v>47</v>
      </c>
      <c r="L5714" t="s">
        <v>70</v>
      </c>
      <c r="M5714" t="s">
        <v>38</v>
      </c>
      <c r="N5714" t="s">
        <v>28</v>
      </c>
      <c r="O5714" t="s">
        <v>39</v>
      </c>
      <c r="P5714" t="s">
        <v>1180</v>
      </c>
      <c r="Q5714">
        <v>0</v>
      </c>
      <c r="R5714">
        <v>37</v>
      </c>
      <c r="S5714">
        <v>11</v>
      </c>
      <c r="T5714">
        <v>5</v>
      </c>
      <c r="U5714" t="b">
        <v>1</v>
      </c>
    </row>
    <row r="5715" spans="1:21" x14ac:dyDescent="0.25">
      <c r="A5715" t="s">
        <v>6900</v>
      </c>
      <c r="B5715" t="s">
        <v>6899</v>
      </c>
      <c r="C5715">
        <v>24</v>
      </c>
      <c r="D5715">
        <v>8</v>
      </c>
      <c r="E5715">
        <v>12</v>
      </c>
      <c r="F5715" s="1">
        <v>41145</v>
      </c>
      <c r="G5715" t="s">
        <v>1144</v>
      </c>
      <c r="H5715" t="s">
        <v>33</v>
      </c>
      <c r="I5715" t="s">
        <v>34</v>
      </c>
      <c r="J5715" t="s">
        <v>52</v>
      </c>
      <c r="K5715" t="s">
        <v>36</v>
      </c>
      <c r="L5715" t="s">
        <v>37</v>
      </c>
      <c r="M5715" t="s">
        <v>38</v>
      </c>
      <c r="N5715" t="s">
        <v>71</v>
      </c>
      <c r="O5715" t="s">
        <v>72</v>
      </c>
      <c r="P5715" t="s">
        <v>4701</v>
      </c>
      <c r="Q5715">
        <v>0</v>
      </c>
      <c r="R5715">
        <v>1857</v>
      </c>
      <c r="S5715">
        <v>640</v>
      </c>
      <c r="T5715">
        <v>5</v>
      </c>
      <c r="U5715" t="b">
        <v>0</v>
      </c>
    </row>
    <row r="5716" spans="1:21" x14ac:dyDescent="0.25">
      <c r="A5716" t="s">
        <v>6900</v>
      </c>
      <c r="B5716" t="s">
        <v>6899</v>
      </c>
      <c r="C5716">
        <v>24</v>
      </c>
      <c r="D5716">
        <v>8</v>
      </c>
      <c r="E5716">
        <v>12</v>
      </c>
      <c r="F5716" s="1">
        <v>41145</v>
      </c>
      <c r="G5716" t="s">
        <v>1144</v>
      </c>
      <c r="H5716" t="s">
        <v>33</v>
      </c>
      <c r="I5716" t="s">
        <v>34</v>
      </c>
      <c r="J5716" t="s">
        <v>52</v>
      </c>
      <c r="K5716" t="s">
        <v>36</v>
      </c>
      <c r="L5716" t="s">
        <v>37</v>
      </c>
      <c r="M5716" t="s">
        <v>38</v>
      </c>
      <c r="N5716" t="s">
        <v>71</v>
      </c>
      <c r="O5716" t="s">
        <v>72</v>
      </c>
      <c r="P5716" t="s">
        <v>4308</v>
      </c>
      <c r="Q5716">
        <v>0</v>
      </c>
      <c r="R5716">
        <v>454</v>
      </c>
      <c r="S5716">
        <v>66</v>
      </c>
      <c r="T5716">
        <v>3</v>
      </c>
      <c r="U5716" t="b">
        <v>1</v>
      </c>
    </row>
    <row r="5717" spans="1:21" x14ac:dyDescent="0.25">
      <c r="A5717" t="s">
        <v>6900</v>
      </c>
      <c r="B5717" t="s">
        <v>6899</v>
      </c>
      <c r="C5717">
        <v>24</v>
      </c>
      <c r="D5717">
        <v>8</v>
      </c>
      <c r="E5717">
        <v>12</v>
      </c>
      <c r="F5717" s="1">
        <v>41145</v>
      </c>
      <c r="G5717" t="s">
        <v>1144</v>
      </c>
      <c r="H5717" t="s">
        <v>33</v>
      </c>
      <c r="I5717" t="s">
        <v>34</v>
      </c>
      <c r="J5717" t="s">
        <v>52</v>
      </c>
      <c r="K5717" t="s">
        <v>36</v>
      </c>
      <c r="L5717" t="s">
        <v>37</v>
      </c>
      <c r="M5717" t="s">
        <v>38</v>
      </c>
      <c r="N5717" t="s">
        <v>71</v>
      </c>
      <c r="O5717" t="s">
        <v>72</v>
      </c>
      <c r="P5717" t="s">
        <v>4384</v>
      </c>
      <c r="Q5717">
        <v>0</v>
      </c>
      <c r="R5717">
        <v>405</v>
      </c>
      <c r="S5717">
        <v>90</v>
      </c>
      <c r="T5717">
        <v>3</v>
      </c>
      <c r="U5717" t="b">
        <v>0</v>
      </c>
    </row>
    <row r="5718" spans="1:21" x14ac:dyDescent="0.25">
      <c r="A5718" t="s">
        <v>6900</v>
      </c>
      <c r="B5718" t="s">
        <v>6899</v>
      </c>
      <c r="C5718">
        <v>24</v>
      </c>
      <c r="D5718">
        <v>8</v>
      </c>
      <c r="E5718">
        <v>12</v>
      </c>
      <c r="F5718" s="1">
        <v>41145</v>
      </c>
      <c r="G5718" t="s">
        <v>1144</v>
      </c>
      <c r="H5718" t="s">
        <v>33</v>
      </c>
      <c r="I5718" t="s">
        <v>34</v>
      </c>
      <c r="J5718" t="s">
        <v>52</v>
      </c>
      <c r="K5718" t="s">
        <v>36</v>
      </c>
      <c r="L5718" t="s">
        <v>37</v>
      </c>
      <c r="M5718" t="s">
        <v>38</v>
      </c>
      <c r="N5718" t="s">
        <v>28</v>
      </c>
      <c r="O5718" t="s">
        <v>90</v>
      </c>
      <c r="P5718" t="s">
        <v>6901</v>
      </c>
      <c r="Q5718">
        <v>0</v>
      </c>
      <c r="R5718">
        <v>1420</v>
      </c>
      <c r="S5718">
        <v>631</v>
      </c>
      <c r="T5718">
        <v>3</v>
      </c>
      <c r="U5718" t="b">
        <v>1</v>
      </c>
    </row>
    <row r="5719" spans="1:21" x14ac:dyDescent="0.25">
      <c r="A5719" t="s">
        <v>6900</v>
      </c>
      <c r="B5719" t="s">
        <v>6899</v>
      </c>
      <c r="C5719">
        <v>24</v>
      </c>
      <c r="D5719">
        <v>8</v>
      </c>
      <c r="E5719">
        <v>12</v>
      </c>
      <c r="F5719" s="1">
        <v>41145</v>
      </c>
      <c r="G5719" t="s">
        <v>1144</v>
      </c>
      <c r="H5719" t="s">
        <v>33</v>
      </c>
      <c r="I5719" t="s">
        <v>34</v>
      </c>
      <c r="J5719" t="s">
        <v>52</v>
      </c>
      <c r="K5719" t="s">
        <v>36</v>
      </c>
      <c r="L5719" t="s">
        <v>37</v>
      </c>
      <c r="M5719" t="s">
        <v>38</v>
      </c>
      <c r="N5719" t="s">
        <v>28</v>
      </c>
      <c r="O5719" t="s">
        <v>48</v>
      </c>
      <c r="P5719" t="s">
        <v>511</v>
      </c>
      <c r="Q5719">
        <v>0</v>
      </c>
      <c r="R5719">
        <v>99</v>
      </c>
      <c r="S5719">
        <v>33</v>
      </c>
      <c r="T5719">
        <v>2</v>
      </c>
      <c r="U5719" t="b">
        <v>1</v>
      </c>
    </row>
    <row r="5720" spans="1:21" x14ac:dyDescent="0.25">
      <c r="A5720" t="s">
        <v>6900</v>
      </c>
      <c r="B5720" t="s">
        <v>6899</v>
      </c>
      <c r="C5720">
        <v>24</v>
      </c>
      <c r="D5720">
        <v>8</v>
      </c>
      <c r="E5720">
        <v>12</v>
      </c>
      <c r="F5720" s="1">
        <v>41145</v>
      </c>
      <c r="G5720" t="s">
        <v>1144</v>
      </c>
      <c r="H5720" t="s">
        <v>33</v>
      </c>
      <c r="I5720" t="s">
        <v>34</v>
      </c>
      <c r="J5720" t="s">
        <v>52</v>
      </c>
      <c r="K5720" t="s">
        <v>36</v>
      </c>
      <c r="L5720" t="s">
        <v>37</v>
      </c>
      <c r="M5720" t="s">
        <v>38</v>
      </c>
      <c r="N5720" t="s">
        <v>28</v>
      </c>
      <c r="O5720" t="s">
        <v>111</v>
      </c>
      <c r="P5720" t="s">
        <v>2614</v>
      </c>
      <c r="Q5720">
        <v>0</v>
      </c>
      <c r="R5720">
        <v>99</v>
      </c>
      <c r="S5720">
        <v>10</v>
      </c>
      <c r="T5720">
        <v>2</v>
      </c>
      <c r="U5720" t="b">
        <v>1</v>
      </c>
    </row>
    <row r="5721" spans="1:21" x14ac:dyDescent="0.25">
      <c r="A5721" t="s">
        <v>6900</v>
      </c>
      <c r="B5721" t="s">
        <v>6899</v>
      </c>
      <c r="C5721">
        <v>24</v>
      </c>
      <c r="D5721">
        <v>8</v>
      </c>
      <c r="E5721">
        <v>12</v>
      </c>
      <c r="F5721" s="1">
        <v>41145</v>
      </c>
      <c r="G5721" t="s">
        <v>1144</v>
      </c>
      <c r="H5721" t="s">
        <v>33</v>
      </c>
      <c r="I5721" t="s">
        <v>34</v>
      </c>
      <c r="J5721" t="s">
        <v>52</v>
      </c>
      <c r="K5721" t="s">
        <v>36</v>
      </c>
      <c r="L5721" t="s">
        <v>37</v>
      </c>
      <c r="M5721" t="s">
        <v>38</v>
      </c>
      <c r="N5721" t="s">
        <v>56</v>
      </c>
      <c r="O5721" t="s">
        <v>81</v>
      </c>
      <c r="P5721" t="s">
        <v>3111</v>
      </c>
      <c r="Q5721">
        <v>0</v>
      </c>
      <c r="R5721">
        <v>512</v>
      </c>
      <c r="S5721">
        <v>205</v>
      </c>
      <c r="T5721">
        <v>2</v>
      </c>
      <c r="U5721" t="b">
        <v>0</v>
      </c>
    </row>
    <row r="5722" spans="1:21" x14ac:dyDescent="0.25">
      <c r="A5722" t="s">
        <v>6900</v>
      </c>
      <c r="B5722" t="s">
        <v>6899</v>
      </c>
      <c r="C5722">
        <v>24</v>
      </c>
      <c r="D5722">
        <v>8</v>
      </c>
      <c r="E5722">
        <v>12</v>
      </c>
      <c r="F5722" s="1">
        <v>41145</v>
      </c>
      <c r="G5722" t="s">
        <v>1144</v>
      </c>
      <c r="H5722" t="s">
        <v>33</v>
      </c>
      <c r="I5722" t="s">
        <v>34</v>
      </c>
      <c r="J5722" t="s">
        <v>52</v>
      </c>
      <c r="K5722" t="s">
        <v>36</v>
      </c>
      <c r="L5722" t="s">
        <v>37</v>
      </c>
      <c r="M5722" t="s">
        <v>38</v>
      </c>
      <c r="N5722" t="s">
        <v>56</v>
      </c>
      <c r="O5722" t="s">
        <v>104</v>
      </c>
      <c r="P5722" t="s">
        <v>2047</v>
      </c>
      <c r="Q5722">
        <v>0</v>
      </c>
      <c r="R5722">
        <v>867</v>
      </c>
      <c r="S5722">
        <v>139</v>
      </c>
      <c r="T5722">
        <v>6</v>
      </c>
      <c r="U5722" t="b">
        <v>1</v>
      </c>
    </row>
    <row r="5723" spans="1:21" x14ac:dyDescent="0.25">
      <c r="A5723" t="s">
        <v>6900</v>
      </c>
      <c r="B5723" t="s">
        <v>6899</v>
      </c>
      <c r="C5723">
        <v>24</v>
      </c>
      <c r="D5723">
        <v>8</v>
      </c>
      <c r="E5723">
        <v>12</v>
      </c>
      <c r="F5723" s="1">
        <v>41145</v>
      </c>
      <c r="G5723" t="s">
        <v>1144</v>
      </c>
      <c r="H5723" t="s">
        <v>33</v>
      </c>
      <c r="I5723" t="s">
        <v>34</v>
      </c>
      <c r="J5723" t="s">
        <v>52</v>
      </c>
      <c r="K5723" t="s">
        <v>36</v>
      </c>
      <c r="L5723" t="s">
        <v>37</v>
      </c>
      <c r="M5723" t="s">
        <v>38</v>
      </c>
      <c r="N5723" t="s">
        <v>56</v>
      </c>
      <c r="O5723" t="s">
        <v>104</v>
      </c>
      <c r="P5723" t="s">
        <v>3137</v>
      </c>
      <c r="Q5723">
        <v>0</v>
      </c>
      <c r="R5723">
        <v>1917</v>
      </c>
      <c r="S5723">
        <v>134</v>
      </c>
      <c r="T5723">
        <v>3</v>
      </c>
      <c r="U5723" t="b">
        <v>0</v>
      </c>
    </row>
    <row r="5724" spans="1:21" x14ac:dyDescent="0.25">
      <c r="A5724" t="s">
        <v>6902</v>
      </c>
      <c r="B5724" t="s">
        <v>6899</v>
      </c>
      <c r="C5724">
        <v>24</v>
      </c>
      <c r="D5724">
        <v>8</v>
      </c>
      <c r="E5724">
        <v>12</v>
      </c>
      <c r="F5724" s="1">
        <v>41145</v>
      </c>
      <c r="G5724" t="s">
        <v>346</v>
      </c>
      <c r="H5724" t="s">
        <v>61</v>
      </c>
      <c r="I5724" t="s">
        <v>693</v>
      </c>
      <c r="J5724" t="s">
        <v>6903</v>
      </c>
      <c r="K5724" t="s">
        <v>36</v>
      </c>
      <c r="L5724" t="s">
        <v>26</v>
      </c>
      <c r="M5724" t="s">
        <v>27</v>
      </c>
      <c r="N5724" t="s">
        <v>28</v>
      </c>
      <c r="O5724" t="s">
        <v>39</v>
      </c>
      <c r="P5724" t="s">
        <v>2777</v>
      </c>
      <c r="Q5724">
        <v>0</v>
      </c>
      <c r="R5724">
        <v>95</v>
      </c>
      <c r="S5724">
        <v>30</v>
      </c>
      <c r="T5724">
        <v>7</v>
      </c>
      <c r="U5724" t="b">
        <v>0</v>
      </c>
    </row>
    <row r="5725" spans="1:21" x14ac:dyDescent="0.25">
      <c r="A5725" t="s">
        <v>6904</v>
      </c>
      <c r="B5725" t="s">
        <v>6899</v>
      </c>
      <c r="C5725">
        <v>24</v>
      </c>
      <c r="D5725">
        <v>8</v>
      </c>
      <c r="E5725">
        <v>12</v>
      </c>
      <c r="F5725" s="1">
        <v>41145</v>
      </c>
      <c r="G5725" t="s">
        <v>2507</v>
      </c>
      <c r="H5725" t="s">
        <v>44</v>
      </c>
      <c r="I5725" t="s">
        <v>45</v>
      </c>
      <c r="J5725" t="s">
        <v>701</v>
      </c>
      <c r="K5725" t="s">
        <v>47</v>
      </c>
      <c r="L5725" t="s">
        <v>70</v>
      </c>
      <c r="M5725" t="s">
        <v>27</v>
      </c>
      <c r="N5725" t="s">
        <v>28</v>
      </c>
      <c r="O5725" t="s">
        <v>39</v>
      </c>
      <c r="P5725" t="s">
        <v>2638</v>
      </c>
      <c r="Q5725">
        <v>0</v>
      </c>
      <c r="R5725">
        <v>151</v>
      </c>
      <c r="S5725">
        <v>29</v>
      </c>
      <c r="T5725">
        <v>5</v>
      </c>
      <c r="U5725" t="b">
        <v>1</v>
      </c>
    </row>
    <row r="5726" spans="1:21" x14ac:dyDescent="0.25">
      <c r="A5726" t="s">
        <v>6904</v>
      </c>
      <c r="B5726" t="s">
        <v>6899</v>
      </c>
      <c r="C5726">
        <v>24</v>
      </c>
      <c r="D5726">
        <v>8</v>
      </c>
      <c r="E5726">
        <v>12</v>
      </c>
      <c r="F5726" s="1">
        <v>41145</v>
      </c>
      <c r="G5726" t="s">
        <v>2507</v>
      </c>
      <c r="H5726" t="s">
        <v>44</v>
      </c>
      <c r="I5726" t="s">
        <v>45</v>
      </c>
      <c r="J5726" t="s">
        <v>701</v>
      </c>
      <c r="K5726" t="s">
        <v>47</v>
      </c>
      <c r="L5726" t="s">
        <v>70</v>
      </c>
      <c r="M5726" t="s">
        <v>27</v>
      </c>
      <c r="N5726" t="s">
        <v>28</v>
      </c>
      <c r="O5726" t="s">
        <v>183</v>
      </c>
      <c r="P5726" t="s">
        <v>4500</v>
      </c>
      <c r="Q5726">
        <v>0</v>
      </c>
      <c r="R5726">
        <v>139</v>
      </c>
      <c r="S5726">
        <v>36</v>
      </c>
      <c r="T5726">
        <v>3</v>
      </c>
      <c r="U5726" t="b">
        <v>1</v>
      </c>
    </row>
    <row r="5727" spans="1:21" x14ac:dyDescent="0.25">
      <c r="A5727" t="s">
        <v>6905</v>
      </c>
      <c r="B5727" t="s">
        <v>6899</v>
      </c>
      <c r="C5727">
        <v>24</v>
      </c>
      <c r="D5727">
        <v>8</v>
      </c>
      <c r="E5727">
        <v>12</v>
      </c>
      <c r="F5727" s="1">
        <v>41145</v>
      </c>
      <c r="G5727" t="s">
        <v>2612</v>
      </c>
      <c r="H5727" t="s">
        <v>61</v>
      </c>
      <c r="I5727" t="s">
        <v>308</v>
      </c>
      <c r="J5727" t="s">
        <v>6906</v>
      </c>
      <c r="K5727" t="s">
        <v>36</v>
      </c>
      <c r="L5727" t="s">
        <v>26</v>
      </c>
      <c r="M5727" t="s">
        <v>27</v>
      </c>
      <c r="N5727" t="s">
        <v>71</v>
      </c>
      <c r="O5727" t="s">
        <v>295</v>
      </c>
      <c r="P5727" t="s">
        <v>592</v>
      </c>
      <c r="Q5727">
        <v>0</v>
      </c>
      <c r="R5727">
        <v>104</v>
      </c>
      <c r="S5727">
        <v>29</v>
      </c>
      <c r="T5727">
        <v>2</v>
      </c>
      <c r="U5727" t="b">
        <v>1</v>
      </c>
    </row>
    <row r="5728" spans="1:21" x14ac:dyDescent="0.25">
      <c r="A5728" t="s">
        <v>6907</v>
      </c>
      <c r="B5728" t="s">
        <v>6899</v>
      </c>
      <c r="C5728">
        <v>24</v>
      </c>
      <c r="D5728">
        <v>8</v>
      </c>
      <c r="E5728">
        <v>12</v>
      </c>
      <c r="F5728" s="1">
        <v>41145</v>
      </c>
      <c r="G5728" t="s">
        <v>3860</v>
      </c>
      <c r="H5728" t="s">
        <v>293</v>
      </c>
      <c r="I5728" t="s">
        <v>4029</v>
      </c>
      <c r="J5728" t="s">
        <v>4030</v>
      </c>
      <c r="K5728" t="s">
        <v>36</v>
      </c>
      <c r="L5728" t="s">
        <v>70</v>
      </c>
      <c r="M5728" t="s">
        <v>38</v>
      </c>
      <c r="N5728" t="s">
        <v>28</v>
      </c>
      <c r="O5728" t="s">
        <v>39</v>
      </c>
      <c r="P5728" t="s">
        <v>1135</v>
      </c>
      <c r="Q5728">
        <v>1</v>
      </c>
      <c r="R5728">
        <v>17</v>
      </c>
      <c r="S5728">
        <v>-5</v>
      </c>
      <c r="T5728">
        <v>3</v>
      </c>
      <c r="U5728" t="b">
        <v>1</v>
      </c>
    </row>
    <row r="5729" spans="1:21" x14ac:dyDescent="0.25">
      <c r="A5729" t="s">
        <v>6907</v>
      </c>
      <c r="B5729" t="s">
        <v>6899</v>
      </c>
      <c r="C5729">
        <v>24</v>
      </c>
      <c r="D5729">
        <v>8</v>
      </c>
      <c r="E5729">
        <v>12</v>
      </c>
      <c r="F5729" s="1">
        <v>41145</v>
      </c>
      <c r="G5729" t="s">
        <v>3860</v>
      </c>
      <c r="H5729" t="s">
        <v>293</v>
      </c>
      <c r="I5729" t="s">
        <v>4029</v>
      </c>
      <c r="J5729" t="s">
        <v>4030</v>
      </c>
      <c r="K5729" t="s">
        <v>36</v>
      </c>
      <c r="L5729" t="s">
        <v>70</v>
      </c>
      <c r="M5729" t="s">
        <v>38</v>
      </c>
      <c r="N5729" t="s">
        <v>28</v>
      </c>
      <c r="O5729" t="s">
        <v>29</v>
      </c>
      <c r="P5729" t="s">
        <v>1549</v>
      </c>
      <c r="Q5729">
        <v>1</v>
      </c>
      <c r="R5729">
        <v>31</v>
      </c>
      <c r="S5729">
        <v>-17</v>
      </c>
      <c r="T5729">
        <v>2</v>
      </c>
      <c r="U5729" t="b">
        <v>0</v>
      </c>
    </row>
    <row r="5730" spans="1:21" x14ac:dyDescent="0.25">
      <c r="A5730" t="s">
        <v>6908</v>
      </c>
      <c r="B5730" t="s">
        <v>6899</v>
      </c>
      <c r="C5730">
        <v>24</v>
      </c>
      <c r="D5730">
        <v>8</v>
      </c>
      <c r="E5730">
        <v>12</v>
      </c>
      <c r="F5730" s="1">
        <v>41145</v>
      </c>
      <c r="G5730" t="s">
        <v>580</v>
      </c>
      <c r="H5730" t="s">
        <v>293</v>
      </c>
      <c r="I5730" t="s">
        <v>613</v>
      </c>
      <c r="J5730" t="s">
        <v>2039</v>
      </c>
      <c r="K5730" t="s">
        <v>36</v>
      </c>
      <c r="L5730" t="s">
        <v>26</v>
      </c>
      <c r="M5730" t="s">
        <v>38</v>
      </c>
      <c r="N5730" t="s">
        <v>28</v>
      </c>
      <c r="O5730" t="s">
        <v>48</v>
      </c>
      <c r="P5730" t="s">
        <v>2190</v>
      </c>
      <c r="Q5730">
        <v>1</v>
      </c>
      <c r="R5730">
        <v>89</v>
      </c>
      <c r="S5730">
        <v>-30</v>
      </c>
      <c r="T5730">
        <v>7</v>
      </c>
      <c r="U5730" t="b">
        <v>0</v>
      </c>
    </row>
    <row r="5731" spans="1:21" x14ac:dyDescent="0.25">
      <c r="A5731" t="s">
        <v>6908</v>
      </c>
      <c r="B5731" t="s">
        <v>6899</v>
      </c>
      <c r="C5731">
        <v>24</v>
      </c>
      <c r="D5731">
        <v>8</v>
      </c>
      <c r="E5731">
        <v>12</v>
      </c>
      <c r="F5731" s="1">
        <v>41145</v>
      </c>
      <c r="G5731" t="s">
        <v>580</v>
      </c>
      <c r="H5731" t="s">
        <v>293</v>
      </c>
      <c r="I5731" t="s">
        <v>613</v>
      </c>
      <c r="J5731" t="s">
        <v>2039</v>
      </c>
      <c r="K5731" t="s">
        <v>36</v>
      </c>
      <c r="L5731" t="s">
        <v>26</v>
      </c>
      <c r="M5731" t="s">
        <v>38</v>
      </c>
      <c r="N5731" t="s">
        <v>28</v>
      </c>
      <c r="O5731" t="s">
        <v>29</v>
      </c>
      <c r="P5731" t="s">
        <v>2484</v>
      </c>
      <c r="Q5731">
        <v>1</v>
      </c>
      <c r="R5731">
        <v>63</v>
      </c>
      <c r="S5731">
        <v>-38</v>
      </c>
      <c r="T5731">
        <v>7</v>
      </c>
      <c r="U5731" t="b">
        <v>1</v>
      </c>
    </row>
    <row r="5732" spans="1:21" x14ac:dyDescent="0.25">
      <c r="A5732" t="s">
        <v>6908</v>
      </c>
      <c r="B5732" t="s">
        <v>6899</v>
      </c>
      <c r="C5732">
        <v>24</v>
      </c>
      <c r="D5732">
        <v>8</v>
      </c>
      <c r="E5732">
        <v>12</v>
      </c>
      <c r="F5732" s="1">
        <v>41145</v>
      </c>
      <c r="G5732" t="s">
        <v>580</v>
      </c>
      <c r="H5732" t="s">
        <v>293</v>
      </c>
      <c r="I5732" t="s">
        <v>613</v>
      </c>
      <c r="J5732" t="s">
        <v>2039</v>
      </c>
      <c r="K5732" t="s">
        <v>36</v>
      </c>
      <c r="L5732" t="s">
        <v>26</v>
      </c>
      <c r="M5732" t="s">
        <v>38</v>
      </c>
      <c r="N5732" t="s">
        <v>28</v>
      </c>
      <c r="O5732" t="s">
        <v>54</v>
      </c>
      <c r="P5732" t="s">
        <v>1377</v>
      </c>
      <c r="Q5732">
        <v>1</v>
      </c>
      <c r="R5732">
        <v>58</v>
      </c>
      <c r="S5732">
        <v>-30</v>
      </c>
      <c r="T5732">
        <v>2</v>
      </c>
      <c r="U5732" t="b">
        <v>1</v>
      </c>
    </row>
    <row r="5733" spans="1:21" x14ac:dyDescent="0.25">
      <c r="A5733" t="s">
        <v>6908</v>
      </c>
      <c r="B5733" t="s">
        <v>6899</v>
      </c>
      <c r="C5733">
        <v>24</v>
      </c>
      <c r="D5733">
        <v>8</v>
      </c>
      <c r="E5733">
        <v>12</v>
      </c>
      <c r="F5733" s="1">
        <v>41145</v>
      </c>
      <c r="G5733" t="s">
        <v>580</v>
      </c>
      <c r="H5733" t="s">
        <v>293</v>
      </c>
      <c r="I5733" t="s">
        <v>613</v>
      </c>
      <c r="J5733" t="s">
        <v>2039</v>
      </c>
      <c r="K5733" t="s">
        <v>36</v>
      </c>
      <c r="L5733" t="s">
        <v>26</v>
      </c>
      <c r="M5733" t="s">
        <v>38</v>
      </c>
      <c r="N5733" t="s">
        <v>28</v>
      </c>
      <c r="O5733" t="s">
        <v>183</v>
      </c>
      <c r="P5733" t="s">
        <v>2731</v>
      </c>
      <c r="Q5733">
        <v>1</v>
      </c>
      <c r="R5733">
        <v>87</v>
      </c>
      <c r="S5733">
        <v>-78</v>
      </c>
      <c r="T5733">
        <v>6</v>
      </c>
      <c r="U5733" t="b">
        <v>0</v>
      </c>
    </row>
    <row r="5734" spans="1:21" x14ac:dyDescent="0.25">
      <c r="A5734" t="s">
        <v>6908</v>
      </c>
      <c r="B5734" t="s">
        <v>6899</v>
      </c>
      <c r="C5734">
        <v>24</v>
      </c>
      <c r="D5734">
        <v>8</v>
      </c>
      <c r="E5734">
        <v>12</v>
      </c>
      <c r="F5734" s="1">
        <v>41145</v>
      </c>
      <c r="G5734" t="s">
        <v>580</v>
      </c>
      <c r="H5734" t="s">
        <v>293</v>
      </c>
      <c r="I5734" t="s">
        <v>613</v>
      </c>
      <c r="J5734" t="s">
        <v>2039</v>
      </c>
      <c r="K5734" t="s">
        <v>36</v>
      </c>
      <c r="L5734" t="s">
        <v>26</v>
      </c>
      <c r="M5734" t="s">
        <v>38</v>
      </c>
      <c r="N5734" t="s">
        <v>56</v>
      </c>
      <c r="O5734" t="s">
        <v>104</v>
      </c>
      <c r="P5734" t="s">
        <v>610</v>
      </c>
      <c r="Q5734">
        <v>1</v>
      </c>
      <c r="R5734">
        <v>183</v>
      </c>
      <c r="S5734">
        <v>-128</v>
      </c>
      <c r="T5734">
        <v>5</v>
      </c>
      <c r="U5734" t="b">
        <v>0</v>
      </c>
    </row>
    <row r="5735" spans="1:21" x14ac:dyDescent="0.25">
      <c r="A5735" t="s">
        <v>6909</v>
      </c>
      <c r="B5735" t="s">
        <v>6899</v>
      </c>
      <c r="C5735">
        <v>24</v>
      </c>
      <c r="D5735">
        <v>8</v>
      </c>
      <c r="E5735">
        <v>12</v>
      </c>
      <c r="F5735" s="1">
        <v>41145</v>
      </c>
      <c r="G5735" t="s">
        <v>3027</v>
      </c>
      <c r="H5735" t="s">
        <v>23</v>
      </c>
      <c r="I5735" t="s">
        <v>428</v>
      </c>
      <c r="J5735" t="s">
        <v>429</v>
      </c>
      <c r="K5735" t="s">
        <v>25</v>
      </c>
      <c r="L5735" t="s">
        <v>37</v>
      </c>
      <c r="M5735" t="s">
        <v>38</v>
      </c>
      <c r="N5735" t="s">
        <v>28</v>
      </c>
      <c r="O5735" t="s">
        <v>90</v>
      </c>
      <c r="P5735" t="s">
        <v>2504</v>
      </c>
      <c r="Q5735">
        <v>1</v>
      </c>
      <c r="R5735">
        <v>153</v>
      </c>
      <c r="S5735">
        <v>-52</v>
      </c>
      <c r="T5735">
        <v>4</v>
      </c>
      <c r="U5735" t="b">
        <v>1</v>
      </c>
    </row>
    <row r="5736" spans="1:21" x14ac:dyDescent="0.25">
      <c r="A5736" t="s">
        <v>6910</v>
      </c>
      <c r="B5736" t="s">
        <v>6911</v>
      </c>
      <c r="C5736">
        <v>24</v>
      </c>
      <c r="D5736">
        <v>8</v>
      </c>
      <c r="E5736">
        <v>13</v>
      </c>
      <c r="F5736" s="1">
        <v>41510</v>
      </c>
      <c r="G5736" t="s">
        <v>6375</v>
      </c>
      <c r="H5736" t="s">
        <v>33</v>
      </c>
      <c r="I5736" t="s">
        <v>34</v>
      </c>
      <c r="J5736" t="s">
        <v>3436</v>
      </c>
      <c r="K5736" t="s">
        <v>36</v>
      </c>
      <c r="L5736" t="s">
        <v>26</v>
      </c>
      <c r="M5736" t="s">
        <v>27</v>
      </c>
      <c r="N5736" t="s">
        <v>71</v>
      </c>
      <c r="O5736" t="s">
        <v>72</v>
      </c>
      <c r="P5736" t="s">
        <v>4066</v>
      </c>
      <c r="Q5736">
        <v>0</v>
      </c>
      <c r="R5736">
        <v>450</v>
      </c>
      <c r="S5736">
        <v>190</v>
      </c>
      <c r="T5736">
        <v>4</v>
      </c>
      <c r="U5736" t="b">
        <v>1</v>
      </c>
    </row>
    <row r="5737" spans="1:21" x14ac:dyDescent="0.25">
      <c r="A5737" t="s">
        <v>6910</v>
      </c>
      <c r="B5737" t="s">
        <v>6911</v>
      </c>
      <c r="C5737">
        <v>24</v>
      </c>
      <c r="D5737">
        <v>8</v>
      </c>
      <c r="E5737">
        <v>13</v>
      </c>
      <c r="F5737" s="1">
        <v>41510</v>
      </c>
      <c r="G5737" t="s">
        <v>6375</v>
      </c>
      <c r="H5737" t="s">
        <v>33</v>
      </c>
      <c r="I5737" t="s">
        <v>34</v>
      </c>
      <c r="J5737" t="s">
        <v>3436</v>
      </c>
      <c r="K5737" t="s">
        <v>36</v>
      </c>
      <c r="L5737" t="s">
        <v>26</v>
      </c>
      <c r="M5737" t="s">
        <v>27</v>
      </c>
      <c r="N5737" t="s">
        <v>71</v>
      </c>
      <c r="O5737" t="s">
        <v>295</v>
      </c>
      <c r="P5737" t="s">
        <v>1903</v>
      </c>
      <c r="Q5737">
        <v>0</v>
      </c>
      <c r="R5737">
        <v>101</v>
      </c>
      <c r="S5737">
        <v>2</v>
      </c>
      <c r="T5737">
        <v>2</v>
      </c>
      <c r="U5737" t="b">
        <v>1</v>
      </c>
    </row>
    <row r="5738" spans="1:21" x14ac:dyDescent="0.25">
      <c r="A5738" t="s">
        <v>6910</v>
      </c>
      <c r="B5738" t="s">
        <v>6911</v>
      </c>
      <c r="C5738">
        <v>24</v>
      </c>
      <c r="D5738">
        <v>8</v>
      </c>
      <c r="E5738">
        <v>13</v>
      </c>
      <c r="F5738" s="1">
        <v>41510</v>
      </c>
      <c r="G5738" t="s">
        <v>6375</v>
      </c>
      <c r="H5738" t="s">
        <v>33</v>
      </c>
      <c r="I5738" t="s">
        <v>34</v>
      </c>
      <c r="J5738" t="s">
        <v>3436</v>
      </c>
      <c r="K5738" t="s">
        <v>36</v>
      </c>
      <c r="L5738" t="s">
        <v>26</v>
      </c>
      <c r="M5738" t="s">
        <v>27</v>
      </c>
      <c r="N5738" t="s">
        <v>28</v>
      </c>
      <c r="O5738" t="s">
        <v>39</v>
      </c>
      <c r="P5738" t="s">
        <v>921</v>
      </c>
      <c r="Q5738">
        <v>0</v>
      </c>
      <c r="R5738">
        <v>97</v>
      </c>
      <c r="S5738">
        <v>36</v>
      </c>
      <c r="T5738">
        <v>7</v>
      </c>
      <c r="U5738" t="b">
        <v>1</v>
      </c>
    </row>
    <row r="5739" spans="1:21" x14ac:dyDescent="0.25">
      <c r="A5739" t="s">
        <v>6910</v>
      </c>
      <c r="B5739" t="s">
        <v>6911</v>
      </c>
      <c r="C5739">
        <v>24</v>
      </c>
      <c r="D5739">
        <v>8</v>
      </c>
      <c r="E5739">
        <v>13</v>
      </c>
      <c r="F5739" s="1">
        <v>41510</v>
      </c>
      <c r="G5739" t="s">
        <v>6375</v>
      </c>
      <c r="H5739" t="s">
        <v>33</v>
      </c>
      <c r="I5739" t="s">
        <v>34</v>
      </c>
      <c r="J5739" t="s">
        <v>3436</v>
      </c>
      <c r="K5739" t="s">
        <v>36</v>
      </c>
      <c r="L5739" t="s">
        <v>26</v>
      </c>
      <c r="M5739" t="s">
        <v>27</v>
      </c>
      <c r="N5739" t="s">
        <v>28</v>
      </c>
      <c r="O5739" t="s">
        <v>111</v>
      </c>
      <c r="P5739" t="s">
        <v>4274</v>
      </c>
      <c r="Q5739">
        <v>0</v>
      </c>
      <c r="R5739">
        <v>6</v>
      </c>
      <c r="S5739">
        <v>1</v>
      </c>
      <c r="T5739">
        <v>1</v>
      </c>
      <c r="U5739" t="b">
        <v>1</v>
      </c>
    </row>
    <row r="5740" spans="1:21" x14ac:dyDescent="0.25">
      <c r="A5740" t="s">
        <v>6910</v>
      </c>
      <c r="B5740" t="s">
        <v>6911</v>
      </c>
      <c r="C5740">
        <v>24</v>
      </c>
      <c r="D5740">
        <v>8</v>
      </c>
      <c r="E5740">
        <v>13</v>
      </c>
      <c r="F5740" s="1">
        <v>41510</v>
      </c>
      <c r="G5740" t="s">
        <v>6375</v>
      </c>
      <c r="H5740" t="s">
        <v>33</v>
      </c>
      <c r="I5740" t="s">
        <v>34</v>
      </c>
      <c r="J5740" t="s">
        <v>3436</v>
      </c>
      <c r="K5740" t="s">
        <v>36</v>
      </c>
      <c r="L5740" t="s">
        <v>26</v>
      </c>
      <c r="M5740" t="s">
        <v>27</v>
      </c>
      <c r="N5740" t="s">
        <v>56</v>
      </c>
      <c r="O5740" t="s">
        <v>81</v>
      </c>
      <c r="P5740" t="s">
        <v>2584</v>
      </c>
      <c r="Q5740">
        <v>0</v>
      </c>
      <c r="R5740">
        <v>498</v>
      </c>
      <c r="S5740">
        <v>179</v>
      </c>
      <c r="T5740">
        <v>2</v>
      </c>
      <c r="U5740" t="b">
        <v>1</v>
      </c>
    </row>
    <row r="5741" spans="1:21" x14ac:dyDescent="0.25">
      <c r="A5741" t="s">
        <v>6912</v>
      </c>
      <c r="B5741" t="s">
        <v>6911</v>
      </c>
      <c r="C5741">
        <v>24</v>
      </c>
      <c r="D5741">
        <v>8</v>
      </c>
      <c r="E5741">
        <v>13</v>
      </c>
      <c r="F5741" s="1">
        <v>41510</v>
      </c>
      <c r="G5741" t="s">
        <v>5958</v>
      </c>
      <c r="H5741" t="s">
        <v>33</v>
      </c>
      <c r="I5741" t="s">
        <v>167</v>
      </c>
      <c r="J5741" t="s">
        <v>6913</v>
      </c>
      <c r="K5741" t="s">
        <v>36</v>
      </c>
      <c r="L5741" t="s">
        <v>37</v>
      </c>
      <c r="M5741" t="s">
        <v>38</v>
      </c>
      <c r="N5741" t="s">
        <v>28</v>
      </c>
      <c r="O5741" t="s">
        <v>48</v>
      </c>
      <c r="P5741" t="s">
        <v>1973</v>
      </c>
      <c r="Q5741">
        <v>0</v>
      </c>
      <c r="R5741">
        <v>52</v>
      </c>
      <c r="S5741">
        <v>5</v>
      </c>
      <c r="T5741">
        <v>3</v>
      </c>
      <c r="U5741" t="b">
        <v>0</v>
      </c>
    </row>
    <row r="5742" spans="1:21" x14ac:dyDescent="0.25">
      <c r="A5742" t="s">
        <v>6912</v>
      </c>
      <c r="B5742" t="s">
        <v>6911</v>
      </c>
      <c r="C5742">
        <v>24</v>
      </c>
      <c r="D5742">
        <v>8</v>
      </c>
      <c r="E5742">
        <v>13</v>
      </c>
      <c r="F5742" s="1">
        <v>41510</v>
      </c>
      <c r="G5742" t="s">
        <v>5958</v>
      </c>
      <c r="H5742" t="s">
        <v>33</v>
      </c>
      <c r="I5742" t="s">
        <v>167</v>
      </c>
      <c r="J5742" t="s">
        <v>6913</v>
      </c>
      <c r="K5742" t="s">
        <v>36</v>
      </c>
      <c r="L5742" t="s">
        <v>37</v>
      </c>
      <c r="M5742" t="s">
        <v>38</v>
      </c>
      <c r="N5742" t="s">
        <v>28</v>
      </c>
      <c r="O5742" t="s">
        <v>48</v>
      </c>
      <c r="P5742" t="s">
        <v>1296</v>
      </c>
      <c r="Q5742">
        <v>0</v>
      </c>
      <c r="R5742">
        <v>70</v>
      </c>
      <c r="S5742">
        <v>34</v>
      </c>
      <c r="T5742">
        <v>7</v>
      </c>
      <c r="U5742" t="b">
        <v>1</v>
      </c>
    </row>
    <row r="5743" spans="1:21" x14ac:dyDescent="0.25">
      <c r="A5743" t="s">
        <v>6912</v>
      </c>
      <c r="B5743" t="s">
        <v>6911</v>
      </c>
      <c r="C5743">
        <v>24</v>
      </c>
      <c r="D5743">
        <v>8</v>
      </c>
      <c r="E5743">
        <v>13</v>
      </c>
      <c r="F5743" s="1">
        <v>41510</v>
      </c>
      <c r="G5743" t="s">
        <v>5958</v>
      </c>
      <c r="H5743" t="s">
        <v>33</v>
      </c>
      <c r="I5743" t="s">
        <v>167</v>
      </c>
      <c r="J5743" t="s">
        <v>6913</v>
      </c>
      <c r="K5743" t="s">
        <v>36</v>
      </c>
      <c r="L5743" t="s">
        <v>37</v>
      </c>
      <c r="M5743" t="s">
        <v>38</v>
      </c>
      <c r="N5743" t="s">
        <v>28</v>
      </c>
      <c r="O5743" t="s">
        <v>111</v>
      </c>
      <c r="P5743" t="s">
        <v>2969</v>
      </c>
      <c r="Q5743">
        <v>0</v>
      </c>
      <c r="R5743">
        <v>86</v>
      </c>
      <c r="S5743">
        <v>10</v>
      </c>
      <c r="T5743">
        <v>8</v>
      </c>
      <c r="U5743" t="b">
        <v>1</v>
      </c>
    </row>
    <row r="5744" spans="1:21" x14ac:dyDescent="0.25">
      <c r="A5744" t="s">
        <v>6912</v>
      </c>
      <c r="B5744" t="s">
        <v>6911</v>
      </c>
      <c r="C5744">
        <v>24</v>
      </c>
      <c r="D5744">
        <v>8</v>
      </c>
      <c r="E5744">
        <v>13</v>
      </c>
      <c r="F5744" s="1">
        <v>41510</v>
      </c>
      <c r="G5744" t="s">
        <v>5958</v>
      </c>
      <c r="H5744" t="s">
        <v>33</v>
      </c>
      <c r="I5744" t="s">
        <v>167</v>
      </c>
      <c r="J5744" t="s">
        <v>6913</v>
      </c>
      <c r="K5744" t="s">
        <v>36</v>
      </c>
      <c r="L5744" t="s">
        <v>37</v>
      </c>
      <c r="M5744" t="s">
        <v>38</v>
      </c>
      <c r="N5744" t="s">
        <v>28</v>
      </c>
      <c r="O5744" t="s">
        <v>111</v>
      </c>
      <c r="P5744" t="s">
        <v>1300</v>
      </c>
      <c r="Q5744">
        <v>0</v>
      </c>
      <c r="R5744">
        <v>47</v>
      </c>
      <c r="S5744">
        <v>17</v>
      </c>
      <c r="T5744">
        <v>1</v>
      </c>
      <c r="U5744" t="b">
        <v>0</v>
      </c>
    </row>
    <row r="5745" spans="1:21" x14ac:dyDescent="0.25">
      <c r="A5745" t="s">
        <v>6912</v>
      </c>
      <c r="B5745" t="s">
        <v>6911</v>
      </c>
      <c r="C5745">
        <v>24</v>
      </c>
      <c r="D5745">
        <v>8</v>
      </c>
      <c r="E5745">
        <v>13</v>
      </c>
      <c r="F5745" s="1">
        <v>41510</v>
      </c>
      <c r="G5745" t="s">
        <v>5958</v>
      </c>
      <c r="H5745" t="s">
        <v>33</v>
      </c>
      <c r="I5745" t="s">
        <v>167</v>
      </c>
      <c r="J5745" t="s">
        <v>6913</v>
      </c>
      <c r="K5745" t="s">
        <v>36</v>
      </c>
      <c r="L5745" t="s">
        <v>37</v>
      </c>
      <c r="M5745" t="s">
        <v>38</v>
      </c>
      <c r="N5745" t="s">
        <v>28</v>
      </c>
      <c r="O5745" t="s">
        <v>183</v>
      </c>
      <c r="P5745" t="s">
        <v>3874</v>
      </c>
      <c r="Q5745">
        <v>0</v>
      </c>
      <c r="R5745">
        <v>49</v>
      </c>
      <c r="S5745">
        <v>3</v>
      </c>
      <c r="T5745">
        <v>1</v>
      </c>
      <c r="U5745" t="b">
        <v>1</v>
      </c>
    </row>
    <row r="5746" spans="1:21" x14ac:dyDescent="0.25">
      <c r="A5746" t="s">
        <v>6912</v>
      </c>
      <c r="B5746" t="s">
        <v>6911</v>
      </c>
      <c r="C5746">
        <v>24</v>
      </c>
      <c r="D5746">
        <v>8</v>
      </c>
      <c r="E5746">
        <v>13</v>
      </c>
      <c r="F5746" s="1">
        <v>41510</v>
      </c>
      <c r="G5746" t="s">
        <v>5958</v>
      </c>
      <c r="H5746" t="s">
        <v>33</v>
      </c>
      <c r="I5746" t="s">
        <v>167</v>
      </c>
      <c r="J5746" t="s">
        <v>6913</v>
      </c>
      <c r="K5746" t="s">
        <v>36</v>
      </c>
      <c r="L5746" t="s">
        <v>37</v>
      </c>
      <c r="M5746" t="s">
        <v>38</v>
      </c>
      <c r="N5746" t="s">
        <v>56</v>
      </c>
      <c r="O5746" t="s">
        <v>185</v>
      </c>
      <c r="P5746" t="s">
        <v>4169</v>
      </c>
      <c r="Q5746">
        <v>0</v>
      </c>
      <c r="R5746">
        <v>378</v>
      </c>
      <c r="S5746">
        <v>185</v>
      </c>
      <c r="T5746">
        <v>1</v>
      </c>
      <c r="U5746" t="b">
        <v>0</v>
      </c>
    </row>
    <row r="5747" spans="1:21" x14ac:dyDescent="0.25">
      <c r="A5747" t="s">
        <v>6914</v>
      </c>
      <c r="B5747" t="s">
        <v>6911</v>
      </c>
      <c r="C5747">
        <v>24</v>
      </c>
      <c r="D5747">
        <v>8</v>
      </c>
      <c r="E5747">
        <v>13</v>
      </c>
      <c r="F5747" s="1">
        <v>41510</v>
      </c>
      <c r="G5747" t="s">
        <v>3363</v>
      </c>
      <c r="H5747" t="s">
        <v>67</v>
      </c>
      <c r="I5747" t="s">
        <v>68</v>
      </c>
      <c r="J5747" t="s">
        <v>1970</v>
      </c>
      <c r="K5747" t="s">
        <v>25</v>
      </c>
      <c r="L5747" t="s">
        <v>70</v>
      </c>
      <c r="M5747" t="s">
        <v>38</v>
      </c>
      <c r="N5747" t="s">
        <v>28</v>
      </c>
      <c r="O5747" t="s">
        <v>111</v>
      </c>
      <c r="P5747" t="s">
        <v>3193</v>
      </c>
      <c r="Q5747">
        <v>0</v>
      </c>
      <c r="R5747">
        <v>73</v>
      </c>
      <c r="S5747">
        <v>25</v>
      </c>
      <c r="T5747">
        <v>5</v>
      </c>
      <c r="U5747" t="b">
        <v>1</v>
      </c>
    </row>
    <row r="5748" spans="1:21" x14ac:dyDescent="0.25">
      <c r="A5748" t="s">
        <v>6915</v>
      </c>
      <c r="B5748" t="s">
        <v>6916</v>
      </c>
      <c r="C5748">
        <v>25</v>
      </c>
      <c r="D5748">
        <v>8</v>
      </c>
      <c r="E5748">
        <v>11</v>
      </c>
      <c r="F5748" s="1">
        <v>40780</v>
      </c>
      <c r="G5748" t="s">
        <v>1818</v>
      </c>
      <c r="H5748" t="s">
        <v>33</v>
      </c>
      <c r="I5748" t="s">
        <v>313</v>
      </c>
      <c r="J5748" t="s">
        <v>854</v>
      </c>
      <c r="K5748" t="s">
        <v>36</v>
      </c>
      <c r="L5748" t="s">
        <v>70</v>
      </c>
      <c r="M5748" t="s">
        <v>268</v>
      </c>
      <c r="N5748" t="s">
        <v>28</v>
      </c>
      <c r="O5748" t="s">
        <v>183</v>
      </c>
      <c r="P5748" t="s">
        <v>1622</v>
      </c>
      <c r="Q5748">
        <v>0</v>
      </c>
      <c r="R5748">
        <v>76</v>
      </c>
      <c r="S5748">
        <v>2</v>
      </c>
      <c r="T5748">
        <v>5</v>
      </c>
      <c r="U5748" t="b">
        <v>0</v>
      </c>
    </row>
    <row r="5749" spans="1:21" x14ac:dyDescent="0.25">
      <c r="A5749" t="s">
        <v>6917</v>
      </c>
      <c r="B5749" t="s">
        <v>6916</v>
      </c>
      <c r="C5749">
        <v>25</v>
      </c>
      <c r="D5749">
        <v>8</v>
      </c>
      <c r="E5749">
        <v>11</v>
      </c>
      <c r="F5749" s="1">
        <v>40780</v>
      </c>
      <c r="G5749" t="s">
        <v>3221</v>
      </c>
      <c r="H5749" t="s">
        <v>61</v>
      </c>
      <c r="I5749" t="s">
        <v>450</v>
      </c>
      <c r="J5749" t="s">
        <v>4075</v>
      </c>
      <c r="K5749" t="s">
        <v>36</v>
      </c>
      <c r="L5749" t="s">
        <v>37</v>
      </c>
      <c r="M5749" t="s">
        <v>38</v>
      </c>
      <c r="N5749" t="s">
        <v>71</v>
      </c>
      <c r="O5749" t="s">
        <v>72</v>
      </c>
      <c r="P5749" t="s">
        <v>378</v>
      </c>
      <c r="Q5749">
        <v>0</v>
      </c>
      <c r="R5749">
        <v>439</v>
      </c>
      <c r="S5749">
        <v>117</v>
      </c>
      <c r="T5749">
        <v>4</v>
      </c>
      <c r="U5749" t="b">
        <v>1</v>
      </c>
    </row>
    <row r="5750" spans="1:21" x14ac:dyDescent="0.25">
      <c r="A5750" t="s">
        <v>6918</v>
      </c>
      <c r="B5750" t="s">
        <v>6916</v>
      </c>
      <c r="C5750">
        <v>25</v>
      </c>
      <c r="D5750">
        <v>8</v>
      </c>
      <c r="E5750">
        <v>11</v>
      </c>
      <c r="F5750" s="1">
        <v>40780</v>
      </c>
      <c r="G5750" t="s">
        <v>4405</v>
      </c>
      <c r="H5750" t="s">
        <v>44</v>
      </c>
      <c r="I5750" t="s">
        <v>6890</v>
      </c>
      <c r="J5750" t="s">
        <v>6891</v>
      </c>
      <c r="K5750" t="s">
        <v>47</v>
      </c>
      <c r="L5750" t="s">
        <v>26</v>
      </c>
      <c r="M5750" t="s">
        <v>38</v>
      </c>
      <c r="N5750" t="s">
        <v>28</v>
      </c>
      <c r="O5750" t="s">
        <v>39</v>
      </c>
      <c r="P5750" t="s">
        <v>5555</v>
      </c>
      <c r="Q5750">
        <v>0</v>
      </c>
      <c r="R5750">
        <v>31</v>
      </c>
      <c r="S5750">
        <v>13</v>
      </c>
      <c r="T5750">
        <v>4</v>
      </c>
      <c r="U5750" t="b">
        <v>1</v>
      </c>
    </row>
    <row r="5751" spans="1:21" x14ac:dyDescent="0.25">
      <c r="A5751" t="s">
        <v>6918</v>
      </c>
      <c r="B5751" t="s">
        <v>6916</v>
      </c>
      <c r="C5751">
        <v>25</v>
      </c>
      <c r="D5751">
        <v>8</v>
      </c>
      <c r="E5751">
        <v>11</v>
      </c>
      <c r="F5751" s="1">
        <v>40780</v>
      </c>
      <c r="G5751" t="s">
        <v>4405</v>
      </c>
      <c r="H5751" t="s">
        <v>44</v>
      </c>
      <c r="I5751" t="s">
        <v>6890</v>
      </c>
      <c r="J5751" t="s">
        <v>6891</v>
      </c>
      <c r="K5751" t="s">
        <v>47</v>
      </c>
      <c r="L5751" t="s">
        <v>26</v>
      </c>
      <c r="M5751" t="s">
        <v>38</v>
      </c>
      <c r="N5751" t="s">
        <v>28</v>
      </c>
      <c r="O5751" t="s">
        <v>111</v>
      </c>
      <c r="P5751" t="s">
        <v>869</v>
      </c>
      <c r="Q5751">
        <v>0</v>
      </c>
      <c r="R5751">
        <v>47</v>
      </c>
      <c r="S5751">
        <v>21</v>
      </c>
      <c r="T5751">
        <v>3</v>
      </c>
      <c r="U5751" t="b">
        <v>0</v>
      </c>
    </row>
    <row r="5752" spans="1:21" x14ac:dyDescent="0.25">
      <c r="A5752" t="s">
        <v>6918</v>
      </c>
      <c r="B5752" t="s">
        <v>6916</v>
      </c>
      <c r="C5752">
        <v>25</v>
      </c>
      <c r="D5752">
        <v>8</v>
      </c>
      <c r="E5752">
        <v>11</v>
      </c>
      <c r="F5752" s="1">
        <v>40780</v>
      </c>
      <c r="G5752" t="s">
        <v>4405</v>
      </c>
      <c r="H5752" t="s">
        <v>44</v>
      </c>
      <c r="I5752" t="s">
        <v>6890</v>
      </c>
      <c r="J5752" t="s">
        <v>6891</v>
      </c>
      <c r="K5752" t="s">
        <v>47</v>
      </c>
      <c r="L5752" t="s">
        <v>26</v>
      </c>
      <c r="M5752" t="s">
        <v>38</v>
      </c>
      <c r="N5752" t="s">
        <v>28</v>
      </c>
      <c r="O5752" t="s">
        <v>151</v>
      </c>
      <c r="P5752" t="s">
        <v>5310</v>
      </c>
      <c r="Q5752">
        <v>0</v>
      </c>
      <c r="R5752">
        <v>40</v>
      </c>
      <c r="S5752">
        <v>18</v>
      </c>
      <c r="T5752">
        <v>2</v>
      </c>
      <c r="U5752" t="b">
        <v>1</v>
      </c>
    </row>
    <row r="5753" spans="1:21" x14ac:dyDescent="0.25">
      <c r="A5753" t="s">
        <v>6918</v>
      </c>
      <c r="B5753" t="s">
        <v>6916</v>
      </c>
      <c r="C5753">
        <v>25</v>
      </c>
      <c r="D5753">
        <v>8</v>
      </c>
      <c r="E5753">
        <v>11</v>
      </c>
      <c r="F5753" s="1">
        <v>40780</v>
      </c>
      <c r="G5753" t="s">
        <v>4405</v>
      </c>
      <c r="H5753" t="s">
        <v>44</v>
      </c>
      <c r="I5753" t="s">
        <v>6890</v>
      </c>
      <c r="J5753" t="s">
        <v>6891</v>
      </c>
      <c r="K5753" t="s">
        <v>47</v>
      </c>
      <c r="L5753" t="s">
        <v>26</v>
      </c>
      <c r="M5753" t="s">
        <v>38</v>
      </c>
      <c r="N5753" t="s">
        <v>28</v>
      </c>
      <c r="O5753" t="s">
        <v>54</v>
      </c>
      <c r="P5753" t="s">
        <v>904</v>
      </c>
      <c r="Q5753">
        <v>0</v>
      </c>
      <c r="R5753">
        <v>102</v>
      </c>
      <c r="S5753">
        <v>-25</v>
      </c>
      <c r="T5753">
        <v>3</v>
      </c>
      <c r="U5753" t="b">
        <v>1</v>
      </c>
    </row>
    <row r="5754" spans="1:21" x14ac:dyDescent="0.25">
      <c r="A5754" t="s">
        <v>6919</v>
      </c>
      <c r="B5754" t="s">
        <v>6916</v>
      </c>
      <c r="C5754">
        <v>25</v>
      </c>
      <c r="D5754">
        <v>8</v>
      </c>
      <c r="E5754">
        <v>11</v>
      </c>
      <c r="F5754" s="1">
        <v>40780</v>
      </c>
      <c r="G5754" t="s">
        <v>554</v>
      </c>
      <c r="H5754" t="s">
        <v>61</v>
      </c>
      <c r="I5754" t="s">
        <v>722</v>
      </c>
      <c r="J5754" t="s">
        <v>6920</v>
      </c>
      <c r="K5754" t="s">
        <v>36</v>
      </c>
      <c r="L5754" t="s">
        <v>37</v>
      </c>
      <c r="M5754" t="s">
        <v>268</v>
      </c>
      <c r="N5754" t="s">
        <v>28</v>
      </c>
      <c r="O5754" t="s">
        <v>54</v>
      </c>
      <c r="P5754" t="s">
        <v>3658</v>
      </c>
      <c r="Q5754">
        <v>0</v>
      </c>
      <c r="R5754">
        <v>113</v>
      </c>
      <c r="S5754">
        <v>25</v>
      </c>
      <c r="T5754">
        <v>2</v>
      </c>
      <c r="U5754" t="b">
        <v>1</v>
      </c>
    </row>
    <row r="5755" spans="1:21" x14ac:dyDescent="0.25">
      <c r="A5755" t="s">
        <v>6921</v>
      </c>
      <c r="B5755" t="s">
        <v>6916</v>
      </c>
      <c r="C5755">
        <v>25</v>
      </c>
      <c r="D5755">
        <v>8</v>
      </c>
      <c r="E5755">
        <v>11</v>
      </c>
      <c r="F5755" s="1">
        <v>40780</v>
      </c>
      <c r="G5755" t="s">
        <v>1318</v>
      </c>
      <c r="H5755" t="s">
        <v>67</v>
      </c>
      <c r="I5755" t="s">
        <v>496</v>
      </c>
      <c r="J5755" t="s">
        <v>3746</v>
      </c>
      <c r="K5755" t="s">
        <v>25</v>
      </c>
      <c r="L5755" t="s">
        <v>70</v>
      </c>
      <c r="M5755" t="s">
        <v>38</v>
      </c>
      <c r="N5755" t="s">
        <v>28</v>
      </c>
      <c r="O5755" t="s">
        <v>48</v>
      </c>
      <c r="P5755" t="s">
        <v>322</v>
      </c>
      <c r="Q5755">
        <v>0</v>
      </c>
      <c r="R5755">
        <v>34</v>
      </c>
      <c r="S5755">
        <v>8</v>
      </c>
      <c r="T5755">
        <v>3</v>
      </c>
      <c r="U5755" t="b">
        <v>0</v>
      </c>
    </row>
    <row r="5756" spans="1:21" x14ac:dyDescent="0.25">
      <c r="A5756" t="s">
        <v>6922</v>
      </c>
      <c r="B5756" t="s">
        <v>6916</v>
      </c>
      <c r="C5756">
        <v>25</v>
      </c>
      <c r="D5756">
        <v>8</v>
      </c>
      <c r="E5756">
        <v>11</v>
      </c>
      <c r="F5756" s="1">
        <v>40780</v>
      </c>
      <c r="G5756" t="s">
        <v>415</v>
      </c>
      <c r="H5756" t="s">
        <v>293</v>
      </c>
      <c r="I5756" t="s">
        <v>613</v>
      </c>
      <c r="J5756" t="s">
        <v>2039</v>
      </c>
      <c r="K5756" t="s">
        <v>36</v>
      </c>
      <c r="L5756" t="s">
        <v>37</v>
      </c>
      <c r="M5756" t="s">
        <v>98</v>
      </c>
      <c r="N5756" t="s">
        <v>28</v>
      </c>
      <c r="O5756" t="s">
        <v>48</v>
      </c>
      <c r="P5756" t="s">
        <v>1785</v>
      </c>
      <c r="Q5756">
        <v>1</v>
      </c>
      <c r="R5756">
        <v>327</v>
      </c>
      <c r="S5756">
        <v>-20</v>
      </c>
      <c r="T5756">
        <v>14</v>
      </c>
      <c r="U5756" t="b">
        <v>1</v>
      </c>
    </row>
    <row r="5757" spans="1:21" x14ac:dyDescent="0.25">
      <c r="A5757" t="s">
        <v>6922</v>
      </c>
      <c r="B5757" t="s">
        <v>6916</v>
      </c>
      <c r="C5757">
        <v>25</v>
      </c>
      <c r="D5757">
        <v>8</v>
      </c>
      <c r="E5757">
        <v>11</v>
      </c>
      <c r="F5757" s="1">
        <v>40780</v>
      </c>
      <c r="G5757" t="s">
        <v>415</v>
      </c>
      <c r="H5757" t="s">
        <v>293</v>
      </c>
      <c r="I5757" t="s">
        <v>613</v>
      </c>
      <c r="J5757" t="s">
        <v>2039</v>
      </c>
      <c r="K5757" t="s">
        <v>36</v>
      </c>
      <c r="L5757" t="s">
        <v>37</v>
      </c>
      <c r="M5757" t="s">
        <v>98</v>
      </c>
      <c r="N5757" t="s">
        <v>28</v>
      </c>
      <c r="O5757" t="s">
        <v>39</v>
      </c>
      <c r="P5757" t="s">
        <v>565</v>
      </c>
      <c r="Q5757">
        <v>1</v>
      </c>
      <c r="R5757">
        <v>20</v>
      </c>
      <c r="S5757">
        <v>-4</v>
      </c>
      <c r="T5757">
        <v>3</v>
      </c>
      <c r="U5757" t="b">
        <v>0</v>
      </c>
    </row>
    <row r="5758" spans="1:21" x14ac:dyDescent="0.25">
      <c r="A5758" t="s">
        <v>6922</v>
      </c>
      <c r="B5758" t="s">
        <v>6916</v>
      </c>
      <c r="C5758">
        <v>25</v>
      </c>
      <c r="D5758">
        <v>8</v>
      </c>
      <c r="E5758">
        <v>11</v>
      </c>
      <c r="F5758" s="1">
        <v>40780</v>
      </c>
      <c r="G5758" t="s">
        <v>415</v>
      </c>
      <c r="H5758" t="s">
        <v>293</v>
      </c>
      <c r="I5758" t="s">
        <v>613</v>
      </c>
      <c r="J5758" t="s">
        <v>2039</v>
      </c>
      <c r="K5758" t="s">
        <v>36</v>
      </c>
      <c r="L5758" t="s">
        <v>37</v>
      </c>
      <c r="M5758" t="s">
        <v>98</v>
      </c>
      <c r="N5758" t="s">
        <v>28</v>
      </c>
      <c r="O5758" t="s">
        <v>39</v>
      </c>
      <c r="P5758" t="s">
        <v>557</v>
      </c>
      <c r="Q5758">
        <v>1</v>
      </c>
      <c r="R5758">
        <v>19</v>
      </c>
      <c r="S5758">
        <v>-4</v>
      </c>
      <c r="T5758">
        <v>3</v>
      </c>
      <c r="U5758" t="b">
        <v>1</v>
      </c>
    </row>
    <row r="5759" spans="1:21" x14ac:dyDescent="0.25">
      <c r="A5759" t="s">
        <v>6922</v>
      </c>
      <c r="B5759" t="s">
        <v>6916</v>
      </c>
      <c r="C5759">
        <v>25</v>
      </c>
      <c r="D5759">
        <v>8</v>
      </c>
      <c r="E5759">
        <v>11</v>
      </c>
      <c r="F5759" s="1">
        <v>40780</v>
      </c>
      <c r="G5759" t="s">
        <v>415</v>
      </c>
      <c r="H5759" t="s">
        <v>293</v>
      </c>
      <c r="I5759" t="s">
        <v>613</v>
      </c>
      <c r="J5759" t="s">
        <v>2039</v>
      </c>
      <c r="K5759" t="s">
        <v>36</v>
      </c>
      <c r="L5759" t="s">
        <v>37</v>
      </c>
      <c r="M5759" t="s">
        <v>98</v>
      </c>
      <c r="N5759" t="s">
        <v>56</v>
      </c>
      <c r="O5759" t="s">
        <v>185</v>
      </c>
      <c r="P5759" t="s">
        <v>1002</v>
      </c>
      <c r="Q5759">
        <v>1</v>
      </c>
      <c r="R5759">
        <v>393</v>
      </c>
      <c r="S5759">
        <v>-306</v>
      </c>
      <c r="T5759">
        <v>3</v>
      </c>
      <c r="U5759" t="b">
        <v>0</v>
      </c>
    </row>
    <row r="5760" spans="1:21" x14ac:dyDescent="0.25">
      <c r="A5760" t="s">
        <v>6923</v>
      </c>
      <c r="B5760" t="s">
        <v>6924</v>
      </c>
      <c r="C5760">
        <v>25</v>
      </c>
      <c r="D5760">
        <v>8</v>
      </c>
      <c r="E5760">
        <v>12</v>
      </c>
      <c r="F5760" s="1">
        <v>41146</v>
      </c>
      <c r="G5760" t="s">
        <v>617</v>
      </c>
      <c r="H5760" t="s">
        <v>61</v>
      </c>
      <c r="I5760" t="s">
        <v>450</v>
      </c>
      <c r="J5760" t="s">
        <v>661</v>
      </c>
      <c r="K5760" t="s">
        <v>36</v>
      </c>
      <c r="L5760" t="s">
        <v>37</v>
      </c>
      <c r="M5760" t="s">
        <v>38</v>
      </c>
      <c r="N5760" t="s">
        <v>28</v>
      </c>
      <c r="O5760" t="s">
        <v>48</v>
      </c>
      <c r="P5760" t="s">
        <v>1364</v>
      </c>
      <c r="Q5760">
        <v>0</v>
      </c>
      <c r="R5760">
        <v>11</v>
      </c>
      <c r="S5760">
        <v>1</v>
      </c>
      <c r="T5760">
        <v>1</v>
      </c>
      <c r="U5760" t="b">
        <v>0</v>
      </c>
    </row>
    <row r="5761" spans="1:21" x14ac:dyDescent="0.25">
      <c r="A5761" t="s">
        <v>6925</v>
      </c>
      <c r="B5761" t="s">
        <v>6924</v>
      </c>
      <c r="C5761">
        <v>25</v>
      </c>
      <c r="D5761">
        <v>8</v>
      </c>
      <c r="E5761">
        <v>12</v>
      </c>
      <c r="F5761" s="1">
        <v>41146</v>
      </c>
      <c r="G5761" t="s">
        <v>141</v>
      </c>
      <c r="H5761" t="s">
        <v>61</v>
      </c>
      <c r="I5761" t="s">
        <v>1357</v>
      </c>
      <c r="J5761" t="s">
        <v>5790</v>
      </c>
      <c r="K5761" t="s">
        <v>36</v>
      </c>
      <c r="L5761" t="s">
        <v>37</v>
      </c>
      <c r="M5761" t="s">
        <v>38</v>
      </c>
      <c r="N5761" t="s">
        <v>28</v>
      </c>
      <c r="O5761" t="s">
        <v>48</v>
      </c>
      <c r="P5761" t="s">
        <v>2113</v>
      </c>
      <c r="Q5761">
        <v>0</v>
      </c>
      <c r="R5761">
        <v>98</v>
      </c>
      <c r="S5761">
        <v>28</v>
      </c>
      <c r="T5761">
        <v>2</v>
      </c>
      <c r="U5761" t="b">
        <v>0</v>
      </c>
    </row>
    <row r="5762" spans="1:21" x14ac:dyDescent="0.25">
      <c r="A5762" t="s">
        <v>6925</v>
      </c>
      <c r="B5762" t="s">
        <v>6924</v>
      </c>
      <c r="C5762">
        <v>25</v>
      </c>
      <c r="D5762">
        <v>8</v>
      </c>
      <c r="E5762">
        <v>12</v>
      </c>
      <c r="F5762" s="1">
        <v>41146</v>
      </c>
      <c r="G5762" t="s">
        <v>141</v>
      </c>
      <c r="H5762" t="s">
        <v>61</v>
      </c>
      <c r="I5762" t="s">
        <v>1357</v>
      </c>
      <c r="J5762" t="s">
        <v>5790</v>
      </c>
      <c r="K5762" t="s">
        <v>36</v>
      </c>
      <c r="L5762" t="s">
        <v>37</v>
      </c>
      <c r="M5762" t="s">
        <v>38</v>
      </c>
      <c r="N5762" t="s">
        <v>28</v>
      </c>
      <c r="O5762" t="s">
        <v>39</v>
      </c>
      <c r="P5762" t="s">
        <v>4054</v>
      </c>
      <c r="Q5762">
        <v>0</v>
      </c>
      <c r="R5762">
        <v>27</v>
      </c>
      <c r="S5762">
        <v>8</v>
      </c>
      <c r="T5762">
        <v>4</v>
      </c>
      <c r="U5762" t="b">
        <v>0</v>
      </c>
    </row>
    <row r="5763" spans="1:21" x14ac:dyDescent="0.25">
      <c r="A5763" t="s">
        <v>6925</v>
      </c>
      <c r="B5763" t="s">
        <v>6924</v>
      </c>
      <c r="C5763">
        <v>25</v>
      </c>
      <c r="D5763">
        <v>8</v>
      </c>
      <c r="E5763">
        <v>12</v>
      </c>
      <c r="F5763" s="1">
        <v>41146</v>
      </c>
      <c r="G5763" t="s">
        <v>141</v>
      </c>
      <c r="H5763" t="s">
        <v>61</v>
      </c>
      <c r="I5763" t="s">
        <v>1357</v>
      </c>
      <c r="J5763" t="s">
        <v>5790</v>
      </c>
      <c r="K5763" t="s">
        <v>36</v>
      </c>
      <c r="L5763" t="s">
        <v>37</v>
      </c>
      <c r="M5763" t="s">
        <v>38</v>
      </c>
      <c r="N5763" t="s">
        <v>28</v>
      </c>
      <c r="O5763" t="s">
        <v>54</v>
      </c>
      <c r="P5763" t="s">
        <v>2412</v>
      </c>
      <c r="Q5763">
        <v>0</v>
      </c>
      <c r="R5763">
        <v>267</v>
      </c>
      <c r="S5763">
        <v>41</v>
      </c>
      <c r="T5763">
        <v>6</v>
      </c>
      <c r="U5763" t="b">
        <v>1</v>
      </c>
    </row>
    <row r="5764" spans="1:21" x14ac:dyDescent="0.25">
      <c r="A5764" t="s">
        <v>6925</v>
      </c>
      <c r="B5764" t="s">
        <v>6924</v>
      </c>
      <c r="C5764">
        <v>25</v>
      </c>
      <c r="D5764">
        <v>8</v>
      </c>
      <c r="E5764">
        <v>12</v>
      </c>
      <c r="F5764" s="1">
        <v>41146</v>
      </c>
      <c r="G5764" t="s">
        <v>141</v>
      </c>
      <c r="H5764" t="s">
        <v>61</v>
      </c>
      <c r="I5764" t="s">
        <v>1357</v>
      </c>
      <c r="J5764" t="s">
        <v>5790</v>
      </c>
      <c r="K5764" t="s">
        <v>36</v>
      </c>
      <c r="L5764" t="s">
        <v>37</v>
      </c>
      <c r="M5764" t="s">
        <v>38</v>
      </c>
      <c r="N5764" t="s">
        <v>28</v>
      </c>
      <c r="O5764" t="s">
        <v>54</v>
      </c>
      <c r="P5764" t="s">
        <v>206</v>
      </c>
      <c r="Q5764">
        <v>0</v>
      </c>
      <c r="R5764">
        <v>131</v>
      </c>
      <c r="S5764">
        <v>4</v>
      </c>
      <c r="T5764">
        <v>3</v>
      </c>
      <c r="U5764" t="b">
        <v>0</v>
      </c>
    </row>
    <row r="5765" spans="1:21" x14ac:dyDescent="0.25">
      <c r="A5765" t="s">
        <v>6925</v>
      </c>
      <c r="B5765" t="s">
        <v>6924</v>
      </c>
      <c r="C5765">
        <v>25</v>
      </c>
      <c r="D5765">
        <v>8</v>
      </c>
      <c r="E5765">
        <v>12</v>
      </c>
      <c r="F5765" s="1">
        <v>41146</v>
      </c>
      <c r="G5765" t="s">
        <v>141</v>
      </c>
      <c r="H5765" t="s">
        <v>61</v>
      </c>
      <c r="I5765" t="s">
        <v>1357</v>
      </c>
      <c r="J5765" t="s">
        <v>5790</v>
      </c>
      <c r="K5765" t="s">
        <v>36</v>
      </c>
      <c r="L5765" t="s">
        <v>37</v>
      </c>
      <c r="M5765" t="s">
        <v>38</v>
      </c>
      <c r="N5765" t="s">
        <v>28</v>
      </c>
      <c r="O5765" t="s">
        <v>183</v>
      </c>
      <c r="P5765" t="s">
        <v>2731</v>
      </c>
      <c r="Q5765">
        <v>0</v>
      </c>
      <c r="R5765">
        <v>218</v>
      </c>
      <c r="S5765">
        <v>9</v>
      </c>
      <c r="T5765">
        <v>8</v>
      </c>
      <c r="U5765" t="b">
        <v>1</v>
      </c>
    </row>
    <row r="5766" spans="1:21" x14ac:dyDescent="0.25">
      <c r="A5766" t="s">
        <v>6926</v>
      </c>
      <c r="B5766" t="s">
        <v>6927</v>
      </c>
      <c r="C5766">
        <v>25</v>
      </c>
      <c r="D5766">
        <v>8</v>
      </c>
      <c r="E5766">
        <v>13</v>
      </c>
      <c r="F5766" s="1">
        <v>41511</v>
      </c>
      <c r="G5766" t="s">
        <v>2609</v>
      </c>
      <c r="H5766" t="s">
        <v>33</v>
      </c>
      <c r="I5766" t="s">
        <v>266</v>
      </c>
      <c r="J5766" t="s">
        <v>289</v>
      </c>
      <c r="K5766" t="s">
        <v>36</v>
      </c>
      <c r="L5766" t="s">
        <v>37</v>
      </c>
      <c r="M5766" t="s">
        <v>98</v>
      </c>
      <c r="N5766" t="s">
        <v>28</v>
      </c>
      <c r="O5766" t="s">
        <v>39</v>
      </c>
      <c r="P5766" t="s">
        <v>110</v>
      </c>
      <c r="Q5766">
        <v>0</v>
      </c>
      <c r="R5766">
        <v>58</v>
      </c>
      <c r="S5766">
        <v>26</v>
      </c>
      <c r="T5766">
        <v>2</v>
      </c>
      <c r="U5766" t="b">
        <v>0</v>
      </c>
    </row>
    <row r="5767" spans="1:21" x14ac:dyDescent="0.25">
      <c r="A5767" t="s">
        <v>6928</v>
      </c>
      <c r="B5767" t="s">
        <v>6927</v>
      </c>
      <c r="C5767">
        <v>25</v>
      </c>
      <c r="D5767">
        <v>8</v>
      </c>
      <c r="E5767">
        <v>13</v>
      </c>
      <c r="F5767" s="1">
        <v>41511</v>
      </c>
      <c r="G5767" t="s">
        <v>1772</v>
      </c>
      <c r="H5767" t="s">
        <v>67</v>
      </c>
      <c r="I5767" t="s">
        <v>68</v>
      </c>
      <c r="J5767" t="s">
        <v>6929</v>
      </c>
      <c r="K5767" t="s">
        <v>25</v>
      </c>
      <c r="L5767" t="s">
        <v>37</v>
      </c>
      <c r="M5767" t="s">
        <v>98</v>
      </c>
      <c r="N5767" t="s">
        <v>28</v>
      </c>
      <c r="O5767" t="s">
        <v>183</v>
      </c>
      <c r="P5767" t="s">
        <v>405</v>
      </c>
      <c r="Q5767">
        <v>0</v>
      </c>
      <c r="R5767">
        <v>88</v>
      </c>
      <c r="S5767">
        <v>32</v>
      </c>
      <c r="T5767">
        <v>2</v>
      </c>
      <c r="U5767" t="b">
        <v>1</v>
      </c>
    </row>
    <row r="5768" spans="1:21" x14ac:dyDescent="0.25">
      <c r="A5768" t="s">
        <v>6930</v>
      </c>
      <c r="B5768" t="s">
        <v>6927</v>
      </c>
      <c r="C5768">
        <v>25</v>
      </c>
      <c r="D5768">
        <v>8</v>
      </c>
      <c r="E5768">
        <v>13</v>
      </c>
      <c r="F5768" s="1">
        <v>41511</v>
      </c>
      <c r="G5768" t="s">
        <v>937</v>
      </c>
      <c r="H5768" t="s">
        <v>33</v>
      </c>
      <c r="I5768" t="s">
        <v>189</v>
      </c>
      <c r="J5768" t="s">
        <v>190</v>
      </c>
      <c r="K5768" t="s">
        <v>36</v>
      </c>
      <c r="L5768" t="s">
        <v>70</v>
      </c>
      <c r="M5768" t="s">
        <v>38</v>
      </c>
      <c r="N5768" t="s">
        <v>28</v>
      </c>
      <c r="O5768" t="s">
        <v>39</v>
      </c>
      <c r="P5768" t="s">
        <v>1451</v>
      </c>
      <c r="Q5768">
        <v>0</v>
      </c>
      <c r="R5768">
        <v>28</v>
      </c>
      <c r="S5768">
        <v>6</v>
      </c>
      <c r="T5768">
        <v>2</v>
      </c>
      <c r="U5768" t="b">
        <v>0</v>
      </c>
    </row>
    <row r="5769" spans="1:21" x14ac:dyDescent="0.25">
      <c r="A5769" t="s">
        <v>6930</v>
      </c>
      <c r="B5769" t="s">
        <v>6927</v>
      </c>
      <c r="C5769">
        <v>25</v>
      </c>
      <c r="D5769">
        <v>8</v>
      </c>
      <c r="E5769">
        <v>13</v>
      </c>
      <c r="F5769" s="1">
        <v>41511</v>
      </c>
      <c r="G5769" t="s">
        <v>937</v>
      </c>
      <c r="H5769" t="s">
        <v>33</v>
      </c>
      <c r="I5769" t="s">
        <v>189</v>
      </c>
      <c r="J5769" t="s">
        <v>190</v>
      </c>
      <c r="K5769" t="s">
        <v>36</v>
      </c>
      <c r="L5769" t="s">
        <v>70</v>
      </c>
      <c r="M5769" t="s">
        <v>38</v>
      </c>
      <c r="N5769" t="s">
        <v>28</v>
      </c>
      <c r="O5769" t="s">
        <v>39</v>
      </c>
      <c r="P5769" t="s">
        <v>1707</v>
      </c>
      <c r="Q5769">
        <v>0</v>
      </c>
      <c r="R5769">
        <v>22</v>
      </c>
      <c r="S5769">
        <v>6</v>
      </c>
      <c r="T5769">
        <v>2</v>
      </c>
      <c r="U5769" t="b">
        <v>1</v>
      </c>
    </row>
    <row r="5770" spans="1:21" x14ac:dyDescent="0.25">
      <c r="A5770" t="s">
        <v>6930</v>
      </c>
      <c r="B5770" t="s">
        <v>6927</v>
      </c>
      <c r="C5770">
        <v>25</v>
      </c>
      <c r="D5770">
        <v>8</v>
      </c>
      <c r="E5770">
        <v>13</v>
      </c>
      <c r="F5770" s="1">
        <v>41511</v>
      </c>
      <c r="G5770" t="s">
        <v>937</v>
      </c>
      <c r="H5770" t="s">
        <v>33</v>
      </c>
      <c r="I5770" t="s">
        <v>189</v>
      </c>
      <c r="J5770" t="s">
        <v>190</v>
      </c>
      <c r="K5770" t="s">
        <v>36</v>
      </c>
      <c r="L5770" t="s">
        <v>70</v>
      </c>
      <c r="M5770" t="s">
        <v>38</v>
      </c>
      <c r="N5770" t="s">
        <v>28</v>
      </c>
      <c r="O5770" t="s">
        <v>29</v>
      </c>
      <c r="P5770" t="s">
        <v>223</v>
      </c>
      <c r="Q5770">
        <v>0</v>
      </c>
      <c r="R5770">
        <v>159</v>
      </c>
      <c r="S5770">
        <v>28</v>
      </c>
      <c r="T5770">
        <v>6</v>
      </c>
      <c r="U5770" t="b">
        <v>0</v>
      </c>
    </row>
    <row r="5771" spans="1:21" x14ac:dyDescent="0.25">
      <c r="A5771" t="s">
        <v>6931</v>
      </c>
      <c r="B5771" t="s">
        <v>6932</v>
      </c>
      <c r="C5771">
        <v>25</v>
      </c>
      <c r="D5771">
        <v>8</v>
      </c>
      <c r="E5771">
        <v>14</v>
      </c>
      <c r="F5771" s="1">
        <v>41876</v>
      </c>
      <c r="G5771" t="s">
        <v>2828</v>
      </c>
      <c r="H5771" t="s">
        <v>33</v>
      </c>
      <c r="I5771" t="s">
        <v>1170</v>
      </c>
      <c r="J5771" t="s">
        <v>6933</v>
      </c>
      <c r="K5771" t="s">
        <v>36</v>
      </c>
      <c r="L5771" t="s">
        <v>26</v>
      </c>
      <c r="M5771" t="s">
        <v>98</v>
      </c>
      <c r="N5771" t="s">
        <v>71</v>
      </c>
      <c r="O5771" t="s">
        <v>72</v>
      </c>
      <c r="P5771" t="s">
        <v>128</v>
      </c>
      <c r="Q5771">
        <v>0</v>
      </c>
      <c r="R5771">
        <v>371</v>
      </c>
      <c r="S5771">
        <v>115</v>
      </c>
      <c r="T5771">
        <v>1</v>
      </c>
      <c r="U5771" t="b">
        <v>1</v>
      </c>
    </row>
    <row r="5772" spans="1:21" x14ac:dyDescent="0.25">
      <c r="A5772" t="s">
        <v>6931</v>
      </c>
      <c r="B5772" t="s">
        <v>6932</v>
      </c>
      <c r="C5772">
        <v>25</v>
      </c>
      <c r="D5772">
        <v>8</v>
      </c>
      <c r="E5772">
        <v>14</v>
      </c>
      <c r="F5772" s="1">
        <v>41876</v>
      </c>
      <c r="G5772" t="s">
        <v>2828</v>
      </c>
      <c r="H5772" t="s">
        <v>33</v>
      </c>
      <c r="I5772" t="s">
        <v>1170</v>
      </c>
      <c r="J5772" t="s">
        <v>6933</v>
      </c>
      <c r="K5772" t="s">
        <v>36</v>
      </c>
      <c r="L5772" t="s">
        <v>26</v>
      </c>
      <c r="M5772" t="s">
        <v>98</v>
      </c>
      <c r="N5772" t="s">
        <v>71</v>
      </c>
      <c r="O5772" t="s">
        <v>72</v>
      </c>
      <c r="P5772" t="s">
        <v>6934</v>
      </c>
      <c r="Q5772">
        <v>0</v>
      </c>
      <c r="R5772">
        <v>460</v>
      </c>
      <c r="S5772">
        <v>31</v>
      </c>
      <c r="T5772">
        <v>3</v>
      </c>
      <c r="U5772" t="b">
        <v>1</v>
      </c>
    </row>
    <row r="5773" spans="1:21" x14ac:dyDescent="0.25">
      <c r="A5773" t="s">
        <v>6931</v>
      </c>
      <c r="B5773" t="s">
        <v>6932</v>
      </c>
      <c r="C5773">
        <v>25</v>
      </c>
      <c r="D5773">
        <v>8</v>
      </c>
      <c r="E5773">
        <v>14</v>
      </c>
      <c r="F5773" s="1">
        <v>41876</v>
      </c>
      <c r="G5773" t="s">
        <v>2828</v>
      </c>
      <c r="H5773" t="s">
        <v>33</v>
      </c>
      <c r="I5773" t="s">
        <v>1170</v>
      </c>
      <c r="J5773" t="s">
        <v>6933</v>
      </c>
      <c r="K5773" t="s">
        <v>36</v>
      </c>
      <c r="L5773" t="s">
        <v>26</v>
      </c>
      <c r="M5773" t="s">
        <v>98</v>
      </c>
      <c r="N5773" t="s">
        <v>28</v>
      </c>
      <c r="O5773" t="s">
        <v>48</v>
      </c>
      <c r="P5773" t="s">
        <v>349</v>
      </c>
      <c r="Q5773">
        <v>0</v>
      </c>
      <c r="R5773">
        <v>29</v>
      </c>
      <c r="S5773">
        <v>10</v>
      </c>
      <c r="T5773">
        <v>2</v>
      </c>
      <c r="U5773" t="b">
        <v>1</v>
      </c>
    </row>
    <row r="5774" spans="1:21" x14ac:dyDescent="0.25">
      <c r="A5774" t="s">
        <v>6935</v>
      </c>
      <c r="B5774" t="s">
        <v>6932</v>
      </c>
      <c r="C5774">
        <v>25</v>
      </c>
      <c r="D5774">
        <v>8</v>
      </c>
      <c r="E5774">
        <v>14</v>
      </c>
      <c r="F5774" s="1">
        <v>41876</v>
      </c>
      <c r="G5774" t="s">
        <v>2988</v>
      </c>
      <c r="H5774" t="s">
        <v>67</v>
      </c>
      <c r="I5774" t="s">
        <v>68</v>
      </c>
      <c r="J5774" t="s">
        <v>806</v>
      </c>
      <c r="K5774" t="s">
        <v>25</v>
      </c>
      <c r="L5774" t="s">
        <v>37</v>
      </c>
      <c r="M5774" t="s">
        <v>98</v>
      </c>
      <c r="N5774" t="s">
        <v>28</v>
      </c>
      <c r="O5774" t="s">
        <v>227</v>
      </c>
      <c r="P5774" t="s">
        <v>5800</v>
      </c>
      <c r="Q5774">
        <v>0</v>
      </c>
      <c r="R5774">
        <v>78</v>
      </c>
      <c r="S5774">
        <v>5</v>
      </c>
      <c r="T5774">
        <v>7</v>
      </c>
      <c r="U5774" t="b">
        <v>0</v>
      </c>
    </row>
    <row r="5775" spans="1:21" x14ac:dyDescent="0.25">
      <c r="A5775" t="s">
        <v>6936</v>
      </c>
      <c r="B5775" t="s">
        <v>6932</v>
      </c>
      <c r="C5775">
        <v>25</v>
      </c>
      <c r="D5775">
        <v>8</v>
      </c>
      <c r="E5775">
        <v>14</v>
      </c>
      <c r="F5775" s="1">
        <v>41876</v>
      </c>
      <c r="G5775" t="s">
        <v>591</v>
      </c>
      <c r="H5775" t="s">
        <v>120</v>
      </c>
      <c r="I5775" t="s">
        <v>209</v>
      </c>
      <c r="J5775" t="s">
        <v>210</v>
      </c>
      <c r="K5775" t="s">
        <v>47</v>
      </c>
      <c r="L5775" t="s">
        <v>26</v>
      </c>
      <c r="M5775" t="s">
        <v>27</v>
      </c>
      <c r="N5775" t="s">
        <v>28</v>
      </c>
      <c r="O5775" t="s">
        <v>48</v>
      </c>
      <c r="P5775" t="s">
        <v>1296</v>
      </c>
      <c r="Q5775">
        <v>0</v>
      </c>
      <c r="R5775">
        <v>10</v>
      </c>
      <c r="S5775">
        <v>5</v>
      </c>
      <c r="T5775">
        <v>1</v>
      </c>
      <c r="U5775" t="b">
        <v>1</v>
      </c>
    </row>
    <row r="5776" spans="1:21" x14ac:dyDescent="0.25">
      <c r="A5776" t="s">
        <v>6937</v>
      </c>
      <c r="B5776" t="s">
        <v>6932</v>
      </c>
      <c r="C5776">
        <v>25</v>
      </c>
      <c r="D5776">
        <v>8</v>
      </c>
      <c r="E5776">
        <v>14</v>
      </c>
      <c r="F5776" s="1">
        <v>41876</v>
      </c>
      <c r="G5776" t="s">
        <v>1351</v>
      </c>
      <c r="H5776" t="s">
        <v>67</v>
      </c>
      <c r="I5776" t="s">
        <v>68</v>
      </c>
      <c r="J5776" t="s">
        <v>6938</v>
      </c>
      <c r="K5776" t="s">
        <v>25</v>
      </c>
      <c r="L5776" t="s">
        <v>70</v>
      </c>
      <c r="M5776" t="s">
        <v>27</v>
      </c>
      <c r="N5776" t="s">
        <v>56</v>
      </c>
      <c r="O5776" t="s">
        <v>185</v>
      </c>
      <c r="P5776" t="s">
        <v>5851</v>
      </c>
      <c r="Q5776">
        <v>0</v>
      </c>
      <c r="R5776">
        <v>954</v>
      </c>
      <c r="S5776">
        <v>95</v>
      </c>
      <c r="T5776">
        <v>3</v>
      </c>
      <c r="U5776" t="b">
        <v>1</v>
      </c>
    </row>
    <row r="5777" spans="1:21" x14ac:dyDescent="0.25">
      <c r="A5777" t="s">
        <v>6939</v>
      </c>
      <c r="B5777" t="s">
        <v>6932</v>
      </c>
      <c r="C5777">
        <v>25</v>
      </c>
      <c r="D5777">
        <v>8</v>
      </c>
      <c r="E5777">
        <v>14</v>
      </c>
      <c r="F5777" s="1">
        <v>41876</v>
      </c>
      <c r="G5777" t="s">
        <v>4504</v>
      </c>
      <c r="H5777" t="s">
        <v>976</v>
      </c>
      <c r="I5777" t="s">
        <v>1840</v>
      </c>
      <c r="J5777" t="s">
        <v>1841</v>
      </c>
      <c r="K5777" t="s">
        <v>47</v>
      </c>
      <c r="L5777" t="s">
        <v>37</v>
      </c>
      <c r="M5777" t="s">
        <v>38</v>
      </c>
      <c r="N5777" t="s">
        <v>28</v>
      </c>
      <c r="O5777" t="s">
        <v>54</v>
      </c>
      <c r="P5777" t="s">
        <v>5933</v>
      </c>
      <c r="Q5777">
        <v>1</v>
      </c>
      <c r="R5777">
        <v>80</v>
      </c>
      <c r="S5777">
        <v>0</v>
      </c>
      <c r="T5777">
        <v>3</v>
      </c>
      <c r="U5777" t="b">
        <v>0</v>
      </c>
    </row>
    <row r="5778" spans="1:21" x14ac:dyDescent="0.25">
      <c r="A5778" t="s">
        <v>6940</v>
      </c>
      <c r="B5778" t="s">
        <v>6932</v>
      </c>
      <c r="C5778">
        <v>25</v>
      </c>
      <c r="D5778">
        <v>8</v>
      </c>
      <c r="E5778">
        <v>14</v>
      </c>
      <c r="F5778" s="1">
        <v>41876</v>
      </c>
      <c r="G5778" t="s">
        <v>3147</v>
      </c>
      <c r="H5778" t="s">
        <v>61</v>
      </c>
      <c r="I5778" t="s">
        <v>108</v>
      </c>
      <c r="J5778" t="s">
        <v>4844</v>
      </c>
      <c r="K5778" t="s">
        <v>36</v>
      </c>
      <c r="L5778" t="s">
        <v>37</v>
      </c>
      <c r="M5778" t="s">
        <v>38</v>
      </c>
      <c r="N5778" t="s">
        <v>28</v>
      </c>
      <c r="O5778" t="s">
        <v>90</v>
      </c>
      <c r="P5778" t="s">
        <v>6941</v>
      </c>
      <c r="Q5778">
        <v>0</v>
      </c>
      <c r="R5778">
        <v>1518</v>
      </c>
      <c r="S5778">
        <v>253</v>
      </c>
      <c r="T5778">
        <v>3</v>
      </c>
      <c r="U5778" t="b">
        <v>0</v>
      </c>
    </row>
    <row r="5779" spans="1:21" x14ac:dyDescent="0.25">
      <c r="A5779" t="s">
        <v>6940</v>
      </c>
      <c r="B5779" t="s">
        <v>6932</v>
      </c>
      <c r="C5779">
        <v>25</v>
      </c>
      <c r="D5779">
        <v>8</v>
      </c>
      <c r="E5779">
        <v>14</v>
      </c>
      <c r="F5779" s="1">
        <v>41876</v>
      </c>
      <c r="G5779" t="s">
        <v>3147</v>
      </c>
      <c r="H5779" t="s">
        <v>61</v>
      </c>
      <c r="I5779" t="s">
        <v>108</v>
      </c>
      <c r="J5779" t="s">
        <v>4844</v>
      </c>
      <c r="K5779" t="s">
        <v>36</v>
      </c>
      <c r="L5779" t="s">
        <v>37</v>
      </c>
      <c r="M5779" t="s">
        <v>38</v>
      </c>
      <c r="N5779" t="s">
        <v>28</v>
      </c>
      <c r="O5779" t="s">
        <v>151</v>
      </c>
      <c r="P5779" t="s">
        <v>3929</v>
      </c>
      <c r="Q5779">
        <v>0</v>
      </c>
      <c r="R5779">
        <v>21</v>
      </c>
      <c r="S5779">
        <v>6</v>
      </c>
      <c r="T5779">
        <v>2</v>
      </c>
      <c r="U5779" t="b">
        <v>0</v>
      </c>
    </row>
    <row r="5780" spans="1:21" x14ac:dyDescent="0.25">
      <c r="A5780" t="s">
        <v>6942</v>
      </c>
      <c r="B5780" t="s">
        <v>6932</v>
      </c>
      <c r="C5780">
        <v>25</v>
      </c>
      <c r="D5780">
        <v>8</v>
      </c>
      <c r="E5780">
        <v>14</v>
      </c>
      <c r="F5780" s="1">
        <v>41876</v>
      </c>
      <c r="G5780" t="s">
        <v>500</v>
      </c>
      <c r="H5780" t="s">
        <v>44</v>
      </c>
      <c r="I5780" t="s">
        <v>280</v>
      </c>
      <c r="J5780" t="s">
        <v>281</v>
      </c>
      <c r="K5780" t="s">
        <v>47</v>
      </c>
      <c r="L5780" t="s">
        <v>70</v>
      </c>
      <c r="M5780" t="s">
        <v>27</v>
      </c>
      <c r="N5780" t="s">
        <v>28</v>
      </c>
      <c r="O5780" t="s">
        <v>183</v>
      </c>
      <c r="P5780" t="s">
        <v>425</v>
      </c>
      <c r="Q5780">
        <v>0</v>
      </c>
      <c r="R5780">
        <v>191</v>
      </c>
      <c r="S5780">
        <v>51</v>
      </c>
      <c r="T5780">
        <v>5</v>
      </c>
      <c r="U5780" t="b">
        <v>1</v>
      </c>
    </row>
    <row r="5781" spans="1:21" x14ac:dyDescent="0.25">
      <c r="A5781" t="s">
        <v>6942</v>
      </c>
      <c r="B5781" t="s">
        <v>6932</v>
      </c>
      <c r="C5781">
        <v>25</v>
      </c>
      <c r="D5781">
        <v>8</v>
      </c>
      <c r="E5781">
        <v>14</v>
      </c>
      <c r="F5781" s="1">
        <v>41876</v>
      </c>
      <c r="G5781" t="s">
        <v>500</v>
      </c>
      <c r="H5781" t="s">
        <v>44</v>
      </c>
      <c r="I5781" t="s">
        <v>280</v>
      </c>
      <c r="J5781" t="s">
        <v>281</v>
      </c>
      <c r="K5781" t="s">
        <v>47</v>
      </c>
      <c r="L5781" t="s">
        <v>70</v>
      </c>
      <c r="M5781" t="s">
        <v>27</v>
      </c>
      <c r="N5781" t="s">
        <v>56</v>
      </c>
      <c r="O5781" t="s">
        <v>104</v>
      </c>
      <c r="P5781" t="s">
        <v>781</v>
      </c>
      <c r="Q5781">
        <v>0</v>
      </c>
      <c r="R5781">
        <v>149</v>
      </c>
      <c r="S5781">
        <v>-40</v>
      </c>
      <c r="T5781">
        <v>2</v>
      </c>
      <c r="U5781" t="b">
        <v>0</v>
      </c>
    </row>
    <row r="5782" spans="1:21" x14ac:dyDescent="0.25">
      <c r="A5782" t="s">
        <v>6943</v>
      </c>
      <c r="B5782" t="s">
        <v>6932</v>
      </c>
      <c r="C5782">
        <v>25</v>
      </c>
      <c r="D5782">
        <v>8</v>
      </c>
      <c r="E5782">
        <v>14</v>
      </c>
      <c r="F5782" s="1">
        <v>41876</v>
      </c>
      <c r="G5782" t="s">
        <v>249</v>
      </c>
      <c r="H5782" t="s">
        <v>161</v>
      </c>
      <c r="I5782" t="s">
        <v>422</v>
      </c>
      <c r="J5782" t="s">
        <v>422</v>
      </c>
      <c r="K5782" t="s">
        <v>25</v>
      </c>
      <c r="L5782" t="s">
        <v>37</v>
      </c>
      <c r="M5782" t="s">
        <v>38</v>
      </c>
      <c r="N5782" t="s">
        <v>28</v>
      </c>
      <c r="O5782" t="s">
        <v>48</v>
      </c>
      <c r="P5782" t="s">
        <v>1195</v>
      </c>
      <c r="Q5782">
        <v>0</v>
      </c>
      <c r="R5782">
        <v>169</v>
      </c>
      <c r="S5782">
        <v>32</v>
      </c>
      <c r="T5782">
        <v>7</v>
      </c>
      <c r="U5782" t="b">
        <v>0</v>
      </c>
    </row>
    <row r="5783" spans="1:21" x14ac:dyDescent="0.25">
      <c r="A5783" t="s">
        <v>6943</v>
      </c>
      <c r="B5783" t="s">
        <v>6932</v>
      </c>
      <c r="C5783">
        <v>25</v>
      </c>
      <c r="D5783">
        <v>8</v>
      </c>
      <c r="E5783">
        <v>14</v>
      </c>
      <c r="F5783" s="1">
        <v>41876</v>
      </c>
      <c r="G5783" t="s">
        <v>249</v>
      </c>
      <c r="H5783" t="s">
        <v>161</v>
      </c>
      <c r="I5783" t="s">
        <v>422</v>
      </c>
      <c r="J5783" t="s">
        <v>422</v>
      </c>
      <c r="K5783" t="s">
        <v>25</v>
      </c>
      <c r="L5783" t="s">
        <v>37</v>
      </c>
      <c r="M5783" t="s">
        <v>38</v>
      </c>
      <c r="N5783" t="s">
        <v>28</v>
      </c>
      <c r="O5783" t="s">
        <v>39</v>
      </c>
      <c r="P5783" t="s">
        <v>1711</v>
      </c>
      <c r="Q5783">
        <v>0</v>
      </c>
      <c r="R5783">
        <v>32</v>
      </c>
      <c r="S5783">
        <v>3</v>
      </c>
      <c r="T5783">
        <v>2</v>
      </c>
      <c r="U5783" t="b">
        <v>0</v>
      </c>
    </row>
    <row r="5784" spans="1:21" x14ac:dyDescent="0.25">
      <c r="A5784" t="s">
        <v>6943</v>
      </c>
      <c r="B5784" t="s">
        <v>6932</v>
      </c>
      <c r="C5784">
        <v>25</v>
      </c>
      <c r="D5784">
        <v>8</v>
      </c>
      <c r="E5784">
        <v>14</v>
      </c>
      <c r="F5784" s="1">
        <v>41876</v>
      </c>
      <c r="G5784" t="s">
        <v>249</v>
      </c>
      <c r="H5784" t="s">
        <v>161</v>
      </c>
      <c r="I5784" t="s">
        <v>422</v>
      </c>
      <c r="J5784" t="s">
        <v>422</v>
      </c>
      <c r="K5784" t="s">
        <v>25</v>
      </c>
      <c r="L5784" t="s">
        <v>37</v>
      </c>
      <c r="M5784" t="s">
        <v>38</v>
      </c>
      <c r="N5784" t="s">
        <v>56</v>
      </c>
      <c r="O5784" t="s">
        <v>81</v>
      </c>
      <c r="P5784" t="s">
        <v>6944</v>
      </c>
      <c r="Q5784">
        <v>0</v>
      </c>
      <c r="R5784">
        <v>119</v>
      </c>
      <c r="S5784">
        <v>47</v>
      </c>
      <c r="T5784">
        <v>3</v>
      </c>
      <c r="U5784" t="b">
        <v>1</v>
      </c>
    </row>
    <row r="5785" spans="1:21" x14ac:dyDescent="0.25">
      <c r="A5785" t="s">
        <v>6945</v>
      </c>
      <c r="B5785" t="s">
        <v>6946</v>
      </c>
      <c r="C5785">
        <v>26</v>
      </c>
      <c r="D5785">
        <v>8</v>
      </c>
      <c r="E5785">
        <v>11</v>
      </c>
      <c r="F5785" s="1">
        <v>40781</v>
      </c>
      <c r="G5785" t="s">
        <v>4093</v>
      </c>
      <c r="H5785" t="s">
        <v>120</v>
      </c>
      <c r="I5785" t="s">
        <v>901</v>
      </c>
      <c r="J5785" t="s">
        <v>1533</v>
      </c>
      <c r="K5785" t="s">
        <v>47</v>
      </c>
      <c r="L5785" t="s">
        <v>37</v>
      </c>
      <c r="M5785" t="s">
        <v>38</v>
      </c>
      <c r="N5785" t="s">
        <v>71</v>
      </c>
      <c r="O5785" t="s">
        <v>74</v>
      </c>
      <c r="P5785" t="s">
        <v>3125</v>
      </c>
      <c r="Q5785">
        <v>0</v>
      </c>
      <c r="R5785">
        <v>259</v>
      </c>
      <c r="S5785">
        <v>-55</v>
      </c>
      <c r="T5785">
        <v>2</v>
      </c>
      <c r="U5785" t="b">
        <v>1</v>
      </c>
    </row>
    <row r="5786" spans="1:21" x14ac:dyDescent="0.25">
      <c r="A5786" t="s">
        <v>6945</v>
      </c>
      <c r="B5786" t="s">
        <v>6946</v>
      </c>
      <c r="C5786">
        <v>26</v>
      </c>
      <c r="D5786">
        <v>8</v>
      </c>
      <c r="E5786">
        <v>11</v>
      </c>
      <c r="F5786" s="1">
        <v>40781</v>
      </c>
      <c r="G5786" t="s">
        <v>4093</v>
      </c>
      <c r="H5786" t="s">
        <v>120</v>
      </c>
      <c r="I5786" t="s">
        <v>901</v>
      </c>
      <c r="J5786" t="s">
        <v>1533</v>
      </c>
      <c r="K5786" t="s">
        <v>47</v>
      </c>
      <c r="L5786" t="s">
        <v>37</v>
      </c>
      <c r="M5786" t="s">
        <v>38</v>
      </c>
      <c r="N5786" t="s">
        <v>28</v>
      </c>
      <c r="O5786" t="s">
        <v>48</v>
      </c>
      <c r="P5786" t="s">
        <v>533</v>
      </c>
      <c r="Q5786">
        <v>0</v>
      </c>
      <c r="R5786">
        <v>55</v>
      </c>
      <c r="S5786">
        <v>10</v>
      </c>
      <c r="T5786">
        <v>1</v>
      </c>
      <c r="U5786" t="b">
        <v>0</v>
      </c>
    </row>
    <row r="5787" spans="1:21" x14ac:dyDescent="0.25">
      <c r="A5787" t="s">
        <v>6947</v>
      </c>
      <c r="B5787" t="s">
        <v>6946</v>
      </c>
      <c r="C5787">
        <v>26</v>
      </c>
      <c r="D5787">
        <v>8</v>
      </c>
      <c r="E5787">
        <v>11</v>
      </c>
      <c r="F5787" s="1">
        <v>40781</v>
      </c>
      <c r="G5787" t="s">
        <v>459</v>
      </c>
      <c r="H5787" t="s">
        <v>67</v>
      </c>
      <c r="I5787" t="s">
        <v>68</v>
      </c>
      <c r="J5787" t="s">
        <v>684</v>
      </c>
      <c r="K5787" t="s">
        <v>25</v>
      </c>
      <c r="L5787" t="s">
        <v>37</v>
      </c>
      <c r="M5787" t="s">
        <v>27</v>
      </c>
      <c r="N5787" t="s">
        <v>28</v>
      </c>
      <c r="O5787" t="s">
        <v>151</v>
      </c>
      <c r="P5787" t="s">
        <v>4311</v>
      </c>
      <c r="Q5787">
        <v>0</v>
      </c>
      <c r="R5787">
        <v>17</v>
      </c>
      <c r="S5787">
        <v>4</v>
      </c>
      <c r="T5787">
        <v>1</v>
      </c>
      <c r="U5787" t="b">
        <v>0</v>
      </c>
    </row>
    <row r="5788" spans="1:21" x14ac:dyDescent="0.25">
      <c r="A5788" t="s">
        <v>6948</v>
      </c>
      <c r="B5788" t="s">
        <v>6946</v>
      </c>
      <c r="C5788">
        <v>26</v>
      </c>
      <c r="D5788">
        <v>8</v>
      </c>
      <c r="E5788">
        <v>11</v>
      </c>
      <c r="F5788" s="1">
        <v>40781</v>
      </c>
      <c r="G5788" t="s">
        <v>4093</v>
      </c>
      <c r="H5788" t="s">
        <v>61</v>
      </c>
      <c r="I5788" t="s">
        <v>326</v>
      </c>
      <c r="J5788" t="s">
        <v>1444</v>
      </c>
      <c r="K5788" t="s">
        <v>36</v>
      </c>
      <c r="L5788" t="s">
        <v>37</v>
      </c>
      <c r="M5788" t="s">
        <v>27</v>
      </c>
      <c r="N5788" t="s">
        <v>28</v>
      </c>
      <c r="O5788" t="s">
        <v>54</v>
      </c>
      <c r="P5788" t="s">
        <v>92</v>
      </c>
      <c r="Q5788">
        <v>0</v>
      </c>
      <c r="R5788">
        <v>71</v>
      </c>
      <c r="S5788">
        <v>32</v>
      </c>
      <c r="T5788">
        <v>3</v>
      </c>
      <c r="U5788" t="b">
        <v>1</v>
      </c>
    </row>
    <row r="5789" spans="1:21" x14ac:dyDescent="0.25">
      <c r="A5789" t="s">
        <v>6948</v>
      </c>
      <c r="B5789" t="s">
        <v>6946</v>
      </c>
      <c r="C5789">
        <v>26</v>
      </c>
      <c r="D5789">
        <v>8</v>
      </c>
      <c r="E5789">
        <v>11</v>
      </c>
      <c r="F5789" s="1">
        <v>40781</v>
      </c>
      <c r="G5789" t="s">
        <v>4093</v>
      </c>
      <c r="H5789" t="s">
        <v>61</v>
      </c>
      <c r="I5789" t="s">
        <v>326</v>
      </c>
      <c r="J5789" t="s">
        <v>1444</v>
      </c>
      <c r="K5789" t="s">
        <v>36</v>
      </c>
      <c r="L5789" t="s">
        <v>37</v>
      </c>
      <c r="M5789" t="s">
        <v>27</v>
      </c>
      <c r="N5789" t="s">
        <v>28</v>
      </c>
      <c r="O5789" t="s">
        <v>183</v>
      </c>
      <c r="P5789" t="s">
        <v>767</v>
      </c>
      <c r="Q5789">
        <v>0</v>
      </c>
      <c r="R5789">
        <v>189</v>
      </c>
      <c r="S5789">
        <v>45</v>
      </c>
      <c r="T5789">
        <v>7</v>
      </c>
      <c r="U5789" t="b">
        <v>0</v>
      </c>
    </row>
    <row r="5790" spans="1:21" x14ac:dyDescent="0.25">
      <c r="A5790" t="s">
        <v>6949</v>
      </c>
      <c r="B5790" t="s">
        <v>6946</v>
      </c>
      <c r="C5790">
        <v>26</v>
      </c>
      <c r="D5790">
        <v>8</v>
      </c>
      <c r="E5790">
        <v>11</v>
      </c>
      <c r="F5790" s="1">
        <v>40781</v>
      </c>
      <c r="G5790" t="s">
        <v>2669</v>
      </c>
      <c r="H5790" t="s">
        <v>33</v>
      </c>
      <c r="I5790" t="s">
        <v>313</v>
      </c>
      <c r="J5790" t="s">
        <v>1436</v>
      </c>
      <c r="K5790" t="s">
        <v>36</v>
      </c>
      <c r="L5790" t="s">
        <v>70</v>
      </c>
      <c r="M5790" t="s">
        <v>38</v>
      </c>
      <c r="N5790" t="s">
        <v>28</v>
      </c>
      <c r="O5790" t="s">
        <v>48</v>
      </c>
      <c r="P5790" t="s">
        <v>99</v>
      </c>
      <c r="Q5790">
        <v>0</v>
      </c>
      <c r="R5790">
        <v>53</v>
      </c>
      <c r="S5790">
        <v>23</v>
      </c>
      <c r="T5790">
        <v>1</v>
      </c>
      <c r="U5790" t="b">
        <v>1</v>
      </c>
    </row>
    <row r="5791" spans="1:21" x14ac:dyDescent="0.25">
      <c r="A5791" t="s">
        <v>6950</v>
      </c>
      <c r="B5791" t="s">
        <v>6946</v>
      </c>
      <c r="C5791">
        <v>26</v>
      </c>
      <c r="D5791">
        <v>8</v>
      </c>
      <c r="E5791">
        <v>11</v>
      </c>
      <c r="F5791" s="1">
        <v>40781</v>
      </c>
      <c r="G5791" t="s">
        <v>2979</v>
      </c>
      <c r="H5791" t="s">
        <v>61</v>
      </c>
      <c r="I5791" t="s">
        <v>108</v>
      </c>
      <c r="J5791" t="s">
        <v>6951</v>
      </c>
      <c r="K5791" t="s">
        <v>36</v>
      </c>
      <c r="L5791" t="s">
        <v>70</v>
      </c>
      <c r="M5791" t="s">
        <v>268</v>
      </c>
      <c r="N5791" t="s">
        <v>28</v>
      </c>
      <c r="O5791" t="s">
        <v>48</v>
      </c>
      <c r="P5791" t="s">
        <v>934</v>
      </c>
      <c r="Q5791">
        <v>0</v>
      </c>
      <c r="R5791">
        <v>158</v>
      </c>
      <c r="S5791">
        <v>30</v>
      </c>
      <c r="T5791">
        <v>3</v>
      </c>
      <c r="U5791" t="b">
        <v>0</v>
      </c>
    </row>
    <row r="5792" spans="1:21" x14ac:dyDescent="0.25">
      <c r="A5792" t="s">
        <v>6950</v>
      </c>
      <c r="B5792" t="s">
        <v>6946</v>
      </c>
      <c r="C5792">
        <v>26</v>
      </c>
      <c r="D5792">
        <v>8</v>
      </c>
      <c r="E5792">
        <v>11</v>
      </c>
      <c r="F5792" s="1">
        <v>40781</v>
      </c>
      <c r="G5792" t="s">
        <v>2979</v>
      </c>
      <c r="H5792" t="s">
        <v>61</v>
      </c>
      <c r="I5792" t="s">
        <v>108</v>
      </c>
      <c r="J5792" t="s">
        <v>6951</v>
      </c>
      <c r="K5792" t="s">
        <v>36</v>
      </c>
      <c r="L5792" t="s">
        <v>70</v>
      </c>
      <c r="M5792" t="s">
        <v>268</v>
      </c>
      <c r="N5792" t="s">
        <v>28</v>
      </c>
      <c r="O5792" t="s">
        <v>183</v>
      </c>
      <c r="P5792" t="s">
        <v>1475</v>
      </c>
      <c r="Q5792">
        <v>0</v>
      </c>
      <c r="R5792">
        <v>84</v>
      </c>
      <c r="S5792">
        <v>29</v>
      </c>
      <c r="T5792">
        <v>2</v>
      </c>
      <c r="U5792" t="b">
        <v>0</v>
      </c>
    </row>
    <row r="5793" spans="1:21" x14ac:dyDescent="0.25">
      <c r="A5793" t="s">
        <v>6950</v>
      </c>
      <c r="B5793" t="s">
        <v>6946</v>
      </c>
      <c r="C5793">
        <v>26</v>
      </c>
      <c r="D5793">
        <v>8</v>
      </c>
      <c r="E5793">
        <v>11</v>
      </c>
      <c r="F5793" s="1">
        <v>40781</v>
      </c>
      <c r="G5793" t="s">
        <v>2979</v>
      </c>
      <c r="H5793" t="s">
        <v>61</v>
      </c>
      <c r="I5793" t="s">
        <v>108</v>
      </c>
      <c r="J5793" t="s">
        <v>6951</v>
      </c>
      <c r="K5793" t="s">
        <v>36</v>
      </c>
      <c r="L5793" t="s">
        <v>70</v>
      </c>
      <c r="M5793" t="s">
        <v>268</v>
      </c>
      <c r="N5793" t="s">
        <v>56</v>
      </c>
      <c r="O5793" t="s">
        <v>185</v>
      </c>
      <c r="P5793" t="s">
        <v>3136</v>
      </c>
      <c r="Q5793">
        <v>0</v>
      </c>
      <c r="R5793">
        <v>538</v>
      </c>
      <c r="S5793">
        <v>-19</v>
      </c>
      <c r="T5793">
        <v>2</v>
      </c>
      <c r="U5793" t="b">
        <v>0</v>
      </c>
    </row>
    <row r="5794" spans="1:21" x14ac:dyDescent="0.25">
      <c r="A5794" t="s">
        <v>6952</v>
      </c>
      <c r="B5794" t="s">
        <v>6953</v>
      </c>
      <c r="C5794">
        <v>26</v>
      </c>
      <c r="D5794">
        <v>8</v>
      </c>
      <c r="E5794">
        <v>13</v>
      </c>
      <c r="F5794" s="1">
        <v>41512</v>
      </c>
      <c r="G5794" t="s">
        <v>3044</v>
      </c>
      <c r="H5794" t="s">
        <v>67</v>
      </c>
      <c r="I5794" t="s">
        <v>68</v>
      </c>
      <c r="J5794" t="s">
        <v>5231</v>
      </c>
      <c r="K5794" t="s">
        <v>25</v>
      </c>
      <c r="L5794" t="s">
        <v>37</v>
      </c>
      <c r="M5794" t="s">
        <v>38</v>
      </c>
      <c r="N5794" t="s">
        <v>56</v>
      </c>
      <c r="O5794" t="s">
        <v>185</v>
      </c>
      <c r="P5794" t="s">
        <v>5466</v>
      </c>
      <c r="Q5794">
        <v>0</v>
      </c>
      <c r="R5794">
        <v>389</v>
      </c>
      <c r="S5794">
        <v>85</v>
      </c>
      <c r="T5794">
        <v>2</v>
      </c>
      <c r="U5794" t="b">
        <v>0</v>
      </c>
    </row>
    <row r="5795" spans="1:21" x14ac:dyDescent="0.25">
      <c r="A5795" t="s">
        <v>6954</v>
      </c>
      <c r="B5795" t="s">
        <v>6955</v>
      </c>
      <c r="C5795">
        <v>26</v>
      </c>
      <c r="D5795">
        <v>8</v>
      </c>
      <c r="E5795">
        <v>14</v>
      </c>
      <c r="F5795" s="1">
        <v>41877</v>
      </c>
      <c r="G5795" t="s">
        <v>880</v>
      </c>
      <c r="H5795" t="s">
        <v>61</v>
      </c>
      <c r="I5795" t="s">
        <v>108</v>
      </c>
      <c r="J5795" t="s">
        <v>907</v>
      </c>
      <c r="K5795" t="s">
        <v>36</v>
      </c>
      <c r="L5795" t="s">
        <v>70</v>
      </c>
      <c r="M5795" t="s">
        <v>98</v>
      </c>
      <c r="N5795" t="s">
        <v>71</v>
      </c>
      <c r="O5795" t="s">
        <v>74</v>
      </c>
      <c r="P5795" t="s">
        <v>3201</v>
      </c>
      <c r="Q5795">
        <v>0</v>
      </c>
      <c r="R5795">
        <v>162</v>
      </c>
      <c r="S5795">
        <v>20</v>
      </c>
      <c r="T5795">
        <v>3</v>
      </c>
      <c r="U5795" t="b">
        <v>1</v>
      </c>
    </row>
    <row r="5796" spans="1:21" x14ac:dyDescent="0.25">
      <c r="A5796" t="s">
        <v>6956</v>
      </c>
      <c r="B5796" t="s">
        <v>6955</v>
      </c>
      <c r="C5796">
        <v>26</v>
      </c>
      <c r="D5796">
        <v>8</v>
      </c>
      <c r="E5796">
        <v>14</v>
      </c>
      <c r="F5796" s="1">
        <v>41877</v>
      </c>
      <c r="G5796" t="s">
        <v>2890</v>
      </c>
      <c r="H5796" t="s">
        <v>293</v>
      </c>
      <c r="I5796" t="s">
        <v>216</v>
      </c>
      <c r="J5796" t="s">
        <v>5648</v>
      </c>
      <c r="K5796" t="s">
        <v>36</v>
      </c>
      <c r="L5796" t="s">
        <v>37</v>
      </c>
      <c r="M5796" t="s">
        <v>98</v>
      </c>
      <c r="N5796" t="s">
        <v>28</v>
      </c>
      <c r="O5796" t="s">
        <v>39</v>
      </c>
      <c r="P5796" t="s">
        <v>1289</v>
      </c>
      <c r="Q5796">
        <v>1</v>
      </c>
      <c r="R5796">
        <v>27</v>
      </c>
      <c r="S5796">
        <v>-20</v>
      </c>
      <c r="T5796">
        <v>2</v>
      </c>
      <c r="U5796" t="b">
        <v>0</v>
      </c>
    </row>
    <row r="5797" spans="1:21" x14ac:dyDescent="0.25">
      <c r="A5797" t="s">
        <v>6954</v>
      </c>
      <c r="B5797" t="s">
        <v>6955</v>
      </c>
      <c r="C5797">
        <v>26</v>
      </c>
      <c r="D5797">
        <v>8</v>
      </c>
      <c r="E5797">
        <v>14</v>
      </c>
      <c r="F5797" s="1">
        <v>41877</v>
      </c>
      <c r="G5797" t="s">
        <v>880</v>
      </c>
      <c r="H5797" t="s">
        <v>61</v>
      </c>
      <c r="I5797" t="s">
        <v>108</v>
      </c>
      <c r="J5797" t="s">
        <v>907</v>
      </c>
      <c r="K5797" t="s">
        <v>36</v>
      </c>
      <c r="L5797" t="s">
        <v>70</v>
      </c>
      <c r="M5797" t="s">
        <v>98</v>
      </c>
      <c r="N5797" t="s">
        <v>28</v>
      </c>
      <c r="O5797" t="s">
        <v>39</v>
      </c>
      <c r="P5797" t="s">
        <v>2102</v>
      </c>
      <c r="Q5797">
        <v>0</v>
      </c>
      <c r="R5797">
        <v>150</v>
      </c>
      <c r="S5797">
        <v>32</v>
      </c>
      <c r="T5797">
        <v>3</v>
      </c>
      <c r="U5797" t="b">
        <v>0</v>
      </c>
    </row>
    <row r="5798" spans="1:21" x14ac:dyDescent="0.25">
      <c r="A5798" t="s">
        <v>6956</v>
      </c>
      <c r="B5798" t="s">
        <v>6955</v>
      </c>
      <c r="C5798">
        <v>26</v>
      </c>
      <c r="D5798">
        <v>8</v>
      </c>
      <c r="E5798">
        <v>14</v>
      </c>
      <c r="F5798" s="1">
        <v>41877</v>
      </c>
      <c r="G5798" t="s">
        <v>2890</v>
      </c>
      <c r="H5798" t="s">
        <v>293</v>
      </c>
      <c r="I5798" t="s">
        <v>216</v>
      </c>
      <c r="J5798" t="s">
        <v>5648</v>
      </c>
      <c r="K5798" t="s">
        <v>36</v>
      </c>
      <c r="L5798" t="s">
        <v>37</v>
      </c>
      <c r="M5798" t="s">
        <v>98</v>
      </c>
      <c r="N5798" t="s">
        <v>56</v>
      </c>
      <c r="O5798" t="s">
        <v>81</v>
      </c>
      <c r="P5798" t="s">
        <v>154</v>
      </c>
      <c r="Q5798">
        <v>1</v>
      </c>
      <c r="R5798">
        <v>65</v>
      </c>
      <c r="S5798">
        <v>-52</v>
      </c>
      <c r="T5798">
        <v>3</v>
      </c>
      <c r="U5798" t="b">
        <v>0</v>
      </c>
    </row>
    <row r="5799" spans="1:21" x14ac:dyDescent="0.25">
      <c r="A5799" t="s">
        <v>6957</v>
      </c>
      <c r="B5799" t="s">
        <v>6955</v>
      </c>
      <c r="C5799">
        <v>26</v>
      </c>
      <c r="D5799">
        <v>8</v>
      </c>
      <c r="E5799">
        <v>14</v>
      </c>
      <c r="F5799" s="1">
        <v>41877</v>
      </c>
      <c r="G5799" t="s">
        <v>6162</v>
      </c>
      <c r="H5799" t="s">
        <v>33</v>
      </c>
      <c r="I5799" t="s">
        <v>34</v>
      </c>
      <c r="J5799" t="s">
        <v>609</v>
      </c>
      <c r="K5799" t="s">
        <v>36</v>
      </c>
      <c r="L5799" t="s">
        <v>70</v>
      </c>
      <c r="M5799" t="s">
        <v>38</v>
      </c>
      <c r="N5799" t="s">
        <v>71</v>
      </c>
      <c r="O5799" t="s">
        <v>295</v>
      </c>
      <c r="P5799" t="s">
        <v>1595</v>
      </c>
      <c r="Q5799">
        <v>0</v>
      </c>
      <c r="R5799">
        <v>104</v>
      </c>
      <c r="S5799">
        <v>37</v>
      </c>
      <c r="T5799">
        <v>2</v>
      </c>
      <c r="U5799" t="b">
        <v>1</v>
      </c>
    </row>
    <row r="5800" spans="1:21" x14ac:dyDescent="0.25">
      <c r="A5800" t="s">
        <v>6958</v>
      </c>
      <c r="B5800" t="s">
        <v>6955</v>
      </c>
      <c r="C5800">
        <v>26</v>
      </c>
      <c r="D5800">
        <v>8</v>
      </c>
      <c r="E5800">
        <v>14</v>
      </c>
      <c r="F5800" s="1">
        <v>41877</v>
      </c>
      <c r="G5800" t="s">
        <v>975</v>
      </c>
      <c r="H5800" t="s">
        <v>44</v>
      </c>
      <c r="I5800" t="s">
        <v>460</v>
      </c>
      <c r="J5800" t="s">
        <v>6959</v>
      </c>
      <c r="K5800" t="s">
        <v>47</v>
      </c>
      <c r="L5800" t="s">
        <v>70</v>
      </c>
      <c r="M5800" t="s">
        <v>38</v>
      </c>
      <c r="N5800" t="s">
        <v>71</v>
      </c>
      <c r="O5800" t="s">
        <v>74</v>
      </c>
      <c r="P5800" t="s">
        <v>1492</v>
      </c>
      <c r="Q5800">
        <v>1</v>
      </c>
      <c r="R5800">
        <v>30</v>
      </c>
      <c r="S5800">
        <v>-35</v>
      </c>
      <c r="T5800">
        <v>1</v>
      </c>
      <c r="U5800" t="b">
        <v>1</v>
      </c>
    </row>
    <row r="5801" spans="1:21" x14ac:dyDescent="0.25">
      <c r="A5801" t="s">
        <v>6960</v>
      </c>
      <c r="B5801" t="s">
        <v>6955</v>
      </c>
      <c r="C5801">
        <v>26</v>
      </c>
      <c r="D5801">
        <v>8</v>
      </c>
      <c r="E5801">
        <v>14</v>
      </c>
      <c r="F5801" s="1">
        <v>41877</v>
      </c>
      <c r="G5801" t="s">
        <v>6022</v>
      </c>
      <c r="H5801" t="s">
        <v>44</v>
      </c>
      <c r="I5801" t="s">
        <v>45</v>
      </c>
      <c r="J5801" t="s">
        <v>701</v>
      </c>
      <c r="K5801" t="s">
        <v>47</v>
      </c>
      <c r="L5801" t="s">
        <v>26</v>
      </c>
      <c r="M5801" t="s">
        <v>38</v>
      </c>
      <c r="N5801" t="s">
        <v>28</v>
      </c>
      <c r="O5801" t="s">
        <v>227</v>
      </c>
      <c r="P5801" t="s">
        <v>3520</v>
      </c>
      <c r="Q5801">
        <v>0</v>
      </c>
      <c r="R5801">
        <v>35</v>
      </c>
      <c r="S5801">
        <v>12</v>
      </c>
      <c r="T5801">
        <v>5</v>
      </c>
      <c r="U5801" t="b">
        <v>0</v>
      </c>
    </row>
    <row r="5802" spans="1:21" x14ac:dyDescent="0.25">
      <c r="A5802" t="s">
        <v>6961</v>
      </c>
      <c r="B5802" t="s">
        <v>6955</v>
      </c>
      <c r="C5802">
        <v>26</v>
      </c>
      <c r="D5802">
        <v>8</v>
      </c>
      <c r="E5802">
        <v>14</v>
      </c>
      <c r="F5802" s="1">
        <v>41877</v>
      </c>
      <c r="G5802" t="s">
        <v>2134</v>
      </c>
      <c r="H5802" t="s">
        <v>293</v>
      </c>
      <c r="I5802" t="s">
        <v>613</v>
      </c>
      <c r="J5802" t="s">
        <v>6962</v>
      </c>
      <c r="K5802" t="s">
        <v>36</v>
      </c>
      <c r="L5802" t="s">
        <v>26</v>
      </c>
      <c r="M5802" t="s">
        <v>38</v>
      </c>
      <c r="N5802" t="s">
        <v>28</v>
      </c>
      <c r="O5802" t="s">
        <v>39</v>
      </c>
      <c r="P5802" t="s">
        <v>1983</v>
      </c>
      <c r="Q5802">
        <v>1</v>
      </c>
      <c r="R5802">
        <v>19</v>
      </c>
      <c r="S5802">
        <v>-15</v>
      </c>
      <c r="T5802">
        <v>3</v>
      </c>
      <c r="U5802" t="b">
        <v>1</v>
      </c>
    </row>
    <row r="5803" spans="1:21" x14ac:dyDescent="0.25">
      <c r="A5803" t="s">
        <v>6963</v>
      </c>
      <c r="B5803" t="s">
        <v>6955</v>
      </c>
      <c r="C5803">
        <v>26</v>
      </c>
      <c r="D5803">
        <v>8</v>
      </c>
      <c r="E5803">
        <v>14</v>
      </c>
      <c r="F5803" s="1">
        <v>41877</v>
      </c>
      <c r="G5803" t="s">
        <v>2815</v>
      </c>
      <c r="H5803" t="s">
        <v>67</v>
      </c>
      <c r="I5803" t="s">
        <v>68</v>
      </c>
      <c r="J5803" t="s">
        <v>2423</v>
      </c>
      <c r="K5803" t="s">
        <v>25</v>
      </c>
      <c r="L5803" t="s">
        <v>37</v>
      </c>
      <c r="M5803" t="s">
        <v>38</v>
      </c>
      <c r="N5803" t="s">
        <v>56</v>
      </c>
      <c r="O5803" t="s">
        <v>81</v>
      </c>
      <c r="P5803" t="s">
        <v>138</v>
      </c>
      <c r="Q5803">
        <v>0</v>
      </c>
      <c r="R5803">
        <v>115</v>
      </c>
      <c r="S5803">
        <v>47</v>
      </c>
      <c r="T5803">
        <v>2</v>
      </c>
      <c r="U5803" t="b">
        <v>1</v>
      </c>
    </row>
    <row r="5804" spans="1:21" x14ac:dyDescent="0.25">
      <c r="A5804" t="s">
        <v>6964</v>
      </c>
      <c r="B5804" t="s">
        <v>6955</v>
      </c>
      <c r="C5804">
        <v>26</v>
      </c>
      <c r="D5804">
        <v>8</v>
      </c>
      <c r="E5804">
        <v>14</v>
      </c>
      <c r="F5804" s="1">
        <v>41877</v>
      </c>
      <c r="G5804" t="s">
        <v>885</v>
      </c>
      <c r="H5804" t="s">
        <v>44</v>
      </c>
      <c r="I5804" t="s">
        <v>85</v>
      </c>
      <c r="J5804" t="s">
        <v>86</v>
      </c>
      <c r="K5804" t="s">
        <v>47</v>
      </c>
      <c r="L5804" t="s">
        <v>37</v>
      </c>
      <c r="M5804" t="s">
        <v>38</v>
      </c>
      <c r="N5804" t="s">
        <v>28</v>
      </c>
      <c r="O5804" t="s">
        <v>29</v>
      </c>
      <c r="P5804" t="s">
        <v>236</v>
      </c>
      <c r="Q5804">
        <v>0</v>
      </c>
      <c r="R5804">
        <v>132</v>
      </c>
      <c r="S5804">
        <v>26</v>
      </c>
      <c r="T5804">
        <v>5</v>
      </c>
      <c r="U5804" t="b">
        <v>0</v>
      </c>
    </row>
    <row r="5805" spans="1:21" x14ac:dyDescent="0.25">
      <c r="A5805" t="s">
        <v>6965</v>
      </c>
      <c r="B5805" t="s">
        <v>6955</v>
      </c>
      <c r="C5805">
        <v>26</v>
      </c>
      <c r="D5805">
        <v>8</v>
      </c>
      <c r="E5805">
        <v>14</v>
      </c>
      <c r="F5805" s="1">
        <v>41877</v>
      </c>
      <c r="G5805" t="s">
        <v>969</v>
      </c>
      <c r="H5805" t="s">
        <v>67</v>
      </c>
      <c r="I5805" t="s">
        <v>68</v>
      </c>
      <c r="J5805" t="s">
        <v>255</v>
      </c>
      <c r="K5805" t="s">
        <v>25</v>
      </c>
      <c r="L5805" t="s">
        <v>37</v>
      </c>
      <c r="M5805" t="s">
        <v>38</v>
      </c>
      <c r="N5805" t="s">
        <v>28</v>
      </c>
      <c r="O5805" t="s">
        <v>48</v>
      </c>
      <c r="P5805" t="s">
        <v>3525</v>
      </c>
      <c r="Q5805">
        <v>0</v>
      </c>
      <c r="R5805">
        <v>91</v>
      </c>
      <c r="S5805">
        <v>22</v>
      </c>
      <c r="T5805">
        <v>2</v>
      </c>
      <c r="U5805" t="b">
        <v>1</v>
      </c>
    </row>
    <row r="5806" spans="1:21" x14ac:dyDescent="0.25">
      <c r="A5806" t="s">
        <v>6965</v>
      </c>
      <c r="B5806" t="s">
        <v>6955</v>
      </c>
      <c r="C5806">
        <v>26</v>
      </c>
      <c r="D5806">
        <v>8</v>
      </c>
      <c r="E5806">
        <v>14</v>
      </c>
      <c r="F5806" s="1">
        <v>41877</v>
      </c>
      <c r="G5806" t="s">
        <v>969</v>
      </c>
      <c r="H5806" t="s">
        <v>67</v>
      </c>
      <c r="I5806" t="s">
        <v>68</v>
      </c>
      <c r="J5806" t="s">
        <v>255</v>
      </c>
      <c r="K5806" t="s">
        <v>25</v>
      </c>
      <c r="L5806" t="s">
        <v>37</v>
      </c>
      <c r="M5806" t="s">
        <v>38</v>
      </c>
      <c r="N5806" t="s">
        <v>28</v>
      </c>
      <c r="O5806" t="s">
        <v>183</v>
      </c>
      <c r="P5806" t="s">
        <v>2173</v>
      </c>
      <c r="Q5806">
        <v>0</v>
      </c>
      <c r="R5806">
        <v>133</v>
      </c>
      <c r="S5806">
        <v>46</v>
      </c>
      <c r="T5806">
        <v>5</v>
      </c>
      <c r="U5806" t="b">
        <v>0</v>
      </c>
    </row>
    <row r="5807" spans="1:21" x14ac:dyDescent="0.25">
      <c r="A5807" t="s">
        <v>6966</v>
      </c>
      <c r="B5807" t="s">
        <v>6967</v>
      </c>
      <c r="C5807">
        <v>27</v>
      </c>
      <c r="D5807">
        <v>8</v>
      </c>
      <c r="E5807">
        <v>11</v>
      </c>
      <c r="F5807" s="1">
        <v>40782</v>
      </c>
      <c r="G5807" t="s">
        <v>1538</v>
      </c>
      <c r="H5807" t="s">
        <v>1260</v>
      </c>
      <c r="I5807" t="s">
        <v>1261</v>
      </c>
      <c r="J5807" t="s">
        <v>1262</v>
      </c>
      <c r="K5807" t="s">
        <v>25</v>
      </c>
      <c r="L5807" t="s">
        <v>70</v>
      </c>
      <c r="M5807" t="s">
        <v>38</v>
      </c>
      <c r="N5807" t="s">
        <v>71</v>
      </c>
      <c r="O5807" t="s">
        <v>74</v>
      </c>
      <c r="P5807" t="s">
        <v>2982</v>
      </c>
      <c r="Q5807">
        <v>0</v>
      </c>
      <c r="R5807">
        <v>267</v>
      </c>
      <c r="S5807">
        <v>29</v>
      </c>
      <c r="T5807">
        <v>2</v>
      </c>
      <c r="U5807" t="b">
        <v>1</v>
      </c>
    </row>
    <row r="5808" spans="1:21" x14ac:dyDescent="0.25">
      <c r="A5808" t="s">
        <v>6966</v>
      </c>
      <c r="B5808" t="s">
        <v>6967</v>
      </c>
      <c r="C5808">
        <v>27</v>
      </c>
      <c r="D5808">
        <v>8</v>
      </c>
      <c r="E5808">
        <v>11</v>
      </c>
      <c r="F5808" s="1">
        <v>40782</v>
      </c>
      <c r="G5808" t="s">
        <v>1538</v>
      </c>
      <c r="H5808" t="s">
        <v>1260</v>
      </c>
      <c r="I5808" t="s">
        <v>1261</v>
      </c>
      <c r="J5808" t="s">
        <v>1262</v>
      </c>
      <c r="K5808" t="s">
        <v>25</v>
      </c>
      <c r="L5808" t="s">
        <v>70</v>
      </c>
      <c r="M5808" t="s">
        <v>38</v>
      </c>
      <c r="N5808" t="s">
        <v>28</v>
      </c>
      <c r="O5808" t="s">
        <v>90</v>
      </c>
      <c r="P5808" t="s">
        <v>2908</v>
      </c>
      <c r="Q5808">
        <v>0</v>
      </c>
      <c r="R5808">
        <v>275</v>
      </c>
      <c r="S5808">
        <v>8</v>
      </c>
      <c r="T5808">
        <v>4</v>
      </c>
      <c r="U5808" t="b">
        <v>1</v>
      </c>
    </row>
    <row r="5809" spans="1:21" x14ac:dyDescent="0.25">
      <c r="A5809" t="s">
        <v>6966</v>
      </c>
      <c r="B5809" t="s">
        <v>6967</v>
      </c>
      <c r="C5809">
        <v>27</v>
      </c>
      <c r="D5809">
        <v>8</v>
      </c>
      <c r="E5809">
        <v>11</v>
      </c>
      <c r="F5809" s="1">
        <v>40782</v>
      </c>
      <c r="G5809" t="s">
        <v>1538</v>
      </c>
      <c r="H5809" t="s">
        <v>1260</v>
      </c>
      <c r="I5809" t="s">
        <v>1261</v>
      </c>
      <c r="J5809" t="s">
        <v>1262</v>
      </c>
      <c r="K5809" t="s">
        <v>25</v>
      </c>
      <c r="L5809" t="s">
        <v>70</v>
      </c>
      <c r="M5809" t="s">
        <v>38</v>
      </c>
      <c r="N5809" t="s">
        <v>28</v>
      </c>
      <c r="O5809" t="s">
        <v>227</v>
      </c>
      <c r="P5809" t="s">
        <v>1732</v>
      </c>
      <c r="Q5809">
        <v>0</v>
      </c>
      <c r="R5809">
        <v>9</v>
      </c>
      <c r="S5809">
        <v>3</v>
      </c>
      <c r="T5809">
        <v>2</v>
      </c>
      <c r="U5809" t="b">
        <v>0</v>
      </c>
    </row>
    <row r="5810" spans="1:21" x14ac:dyDescent="0.25">
      <c r="A5810" t="s">
        <v>6968</v>
      </c>
      <c r="B5810" t="s">
        <v>6967</v>
      </c>
      <c r="C5810">
        <v>27</v>
      </c>
      <c r="D5810">
        <v>8</v>
      </c>
      <c r="E5810">
        <v>11</v>
      </c>
      <c r="F5810" s="1">
        <v>40782</v>
      </c>
      <c r="G5810" t="s">
        <v>4717</v>
      </c>
      <c r="H5810" t="s">
        <v>44</v>
      </c>
      <c r="I5810" t="s">
        <v>738</v>
      </c>
      <c r="J5810" t="s">
        <v>1907</v>
      </c>
      <c r="K5810" t="s">
        <v>47</v>
      </c>
      <c r="L5810" t="s">
        <v>37</v>
      </c>
      <c r="M5810" t="s">
        <v>27</v>
      </c>
      <c r="N5810" t="s">
        <v>56</v>
      </c>
      <c r="O5810" t="s">
        <v>81</v>
      </c>
      <c r="P5810" t="s">
        <v>1638</v>
      </c>
      <c r="Q5810">
        <v>0</v>
      </c>
      <c r="R5810">
        <v>742</v>
      </c>
      <c r="S5810">
        <v>59</v>
      </c>
      <c r="T5810">
        <v>3</v>
      </c>
      <c r="U5810" t="b">
        <v>1</v>
      </c>
    </row>
    <row r="5811" spans="1:21" x14ac:dyDescent="0.25">
      <c r="A5811" t="s">
        <v>6969</v>
      </c>
      <c r="B5811" t="s">
        <v>6967</v>
      </c>
      <c r="C5811">
        <v>27</v>
      </c>
      <c r="D5811">
        <v>8</v>
      </c>
      <c r="E5811">
        <v>11</v>
      </c>
      <c r="F5811" s="1">
        <v>40782</v>
      </c>
      <c r="G5811" t="s">
        <v>1818</v>
      </c>
      <c r="H5811" t="s">
        <v>33</v>
      </c>
      <c r="I5811" t="s">
        <v>347</v>
      </c>
      <c r="J5811" t="s">
        <v>347</v>
      </c>
      <c r="K5811" t="s">
        <v>36</v>
      </c>
      <c r="L5811" t="s">
        <v>70</v>
      </c>
      <c r="M5811" t="s">
        <v>38</v>
      </c>
      <c r="N5811" t="s">
        <v>56</v>
      </c>
      <c r="O5811" t="s">
        <v>81</v>
      </c>
      <c r="P5811" t="s">
        <v>5624</v>
      </c>
      <c r="Q5811">
        <v>0</v>
      </c>
      <c r="R5811">
        <v>280</v>
      </c>
      <c r="S5811">
        <v>45</v>
      </c>
      <c r="T5811">
        <v>6</v>
      </c>
      <c r="U5811" t="b">
        <v>1</v>
      </c>
    </row>
    <row r="5812" spans="1:21" x14ac:dyDescent="0.25">
      <c r="A5812" t="s">
        <v>6970</v>
      </c>
      <c r="B5812" t="s">
        <v>6967</v>
      </c>
      <c r="C5812">
        <v>27</v>
      </c>
      <c r="D5812">
        <v>8</v>
      </c>
      <c r="E5812">
        <v>11</v>
      </c>
      <c r="F5812" s="1">
        <v>40782</v>
      </c>
      <c r="G5812" t="s">
        <v>3799</v>
      </c>
      <c r="H5812" t="s">
        <v>44</v>
      </c>
      <c r="I5812" t="s">
        <v>178</v>
      </c>
      <c r="J5812" t="s">
        <v>335</v>
      </c>
      <c r="K5812" t="s">
        <v>47</v>
      </c>
      <c r="L5812" t="s">
        <v>37</v>
      </c>
      <c r="M5812" t="s">
        <v>38</v>
      </c>
      <c r="N5812" t="s">
        <v>71</v>
      </c>
      <c r="O5812" t="s">
        <v>72</v>
      </c>
      <c r="P5812" t="s">
        <v>1062</v>
      </c>
      <c r="Q5812">
        <v>0</v>
      </c>
      <c r="R5812">
        <v>630</v>
      </c>
      <c r="S5812">
        <v>132</v>
      </c>
      <c r="T5812">
        <v>5</v>
      </c>
      <c r="U5812" t="b">
        <v>1</v>
      </c>
    </row>
    <row r="5813" spans="1:21" x14ac:dyDescent="0.25">
      <c r="A5813" t="s">
        <v>6971</v>
      </c>
      <c r="B5813" t="s">
        <v>6972</v>
      </c>
      <c r="C5813">
        <v>27</v>
      </c>
      <c r="D5813">
        <v>8</v>
      </c>
      <c r="E5813">
        <v>12</v>
      </c>
      <c r="F5813" s="1">
        <v>41148</v>
      </c>
      <c r="G5813" t="s">
        <v>1269</v>
      </c>
      <c r="H5813" t="s">
        <v>120</v>
      </c>
      <c r="I5813" t="s">
        <v>221</v>
      </c>
      <c r="J5813" t="s">
        <v>222</v>
      </c>
      <c r="K5813" t="s">
        <v>47</v>
      </c>
      <c r="L5813" t="s">
        <v>26</v>
      </c>
      <c r="M5813" t="s">
        <v>38</v>
      </c>
      <c r="N5813" t="s">
        <v>28</v>
      </c>
      <c r="O5813" t="s">
        <v>183</v>
      </c>
      <c r="P5813" t="s">
        <v>2485</v>
      </c>
      <c r="Q5813">
        <v>0</v>
      </c>
      <c r="R5813">
        <v>99</v>
      </c>
      <c r="S5813">
        <v>12</v>
      </c>
      <c r="T5813">
        <v>4</v>
      </c>
      <c r="U5813" t="b">
        <v>0</v>
      </c>
    </row>
    <row r="5814" spans="1:21" x14ac:dyDescent="0.25">
      <c r="A5814" t="s">
        <v>6973</v>
      </c>
      <c r="B5814" t="s">
        <v>6972</v>
      </c>
      <c r="C5814">
        <v>27</v>
      </c>
      <c r="D5814">
        <v>8</v>
      </c>
      <c r="E5814">
        <v>12</v>
      </c>
      <c r="F5814" s="1">
        <v>41148</v>
      </c>
      <c r="G5814" t="s">
        <v>6612</v>
      </c>
      <c r="H5814" t="s">
        <v>44</v>
      </c>
      <c r="I5814" t="s">
        <v>85</v>
      </c>
      <c r="J5814" t="s">
        <v>86</v>
      </c>
      <c r="K5814" t="s">
        <v>47</v>
      </c>
      <c r="L5814" t="s">
        <v>70</v>
      </c>
      <c r="M5814" t="s">
        <v>98</v>
      </c>
      <c r="N5814" t="s">
        <v>28</v>
      </c>
      <c r="O5814" t="s">
        <v>39</v>
      </c>
      <c r="P5814" t="s">
        <v>100</v>
      </c>
      <c r="Q5814">
        <v>0</v>
      </c>
      <c r="R5814">
        <v>49</v>
      </c>
      <c r="S5814">
        <v>5</v>
      </c>
      <c r="T5814">
        <v>1</v>
      </c>
      <c r="U5814" t="b">
        <v>0</v>
      </c>
    </row>
    <row r="5815" spans="1:21" x14ac:dyDescent="0.25">
      <c r="A5815" t="s">
        <v>6974</v>
      </c>
      <c r="B5815" t="s">
        <v>6972</v>
      </c>
      <c r="C5815">
        <v>27</v>
      </c>
      <c r="D5815">
        <v>8</v>
      </c>
      <c r="E5815">
        <v>12</v>
      </c>
      <c r="F5815" s="1">
        <v>41148</v>
      </c>
      <c r="G5815" t="s">
        <v>4039</v>
      </c>
      <c r="H5815" t="s">
        <v>293</v>
      </c>
      <c r="I5815" t="s">
        <v>714</v>
      </c>
      <c r="J5815" t="s">
        <v>715</v>
      </c>
      <c r="K5815" t="s">
        <v>36</v>
      </c>
      <c r="L5815" t="s">
        <v>26</v>
      </c>
      <c r="M5815" t="s">
        <v>38</v>
      </c>
      <c r="N5815" t="s">
        <v>28</v>
      </c>
      <c r="O5815" t="s">
        <v>48</v>
      </c>
      <c r="P5815" t="s">
        <v>2190</v>
      </c>
      <c r="Q5815">
        <v>1</v>
      </c>
      <c r="R5815">
        <v>51</v>
      </c>
      <c r="S5815">
        <v>-17</v>
      </c>
      <c r="T5815">
        <v>4</v>
      </c>
      <c r="U5815" t="b">
        <v>0</v>
      </c>
    </row>
    <row r="5816" spans="1:21" x14ac:dyDescent="0.25">
      <c r="A5816" t="s">
        <v>6975</v>
      </c>
      <c r="B5816" t="s">
        <v>6976</v>
      </c>
      <c r="C5816">
        <v>27</v>
      </c>
      <c r="D5816">
        <v>8</v>
      </c>
      <c r="E5816">
        <v>13</v>
      </c>
      <c r="F5816" s="1">
        <v>41513</v>
      </c>
      <c r="G5816" t="s">
        <v>1024</v>
      </c>
      <c r="H5816" t="s">
        <v>44</v>
      </c>
      <c r="I5816" t="s">
        <v>280</v>
      </c>
      <c r="J5816" t="s">
        <v>3086</v>
      </c>
      <c r="K5816" t="s">
        <v>47</v>
      </c>
      <c r="L5816" t="s">
        <v>26</v>
      </c>
      <c r="M5816" t="s">
        <v>27</v>
      </c>
      <c r="N5816" t="s">
        <v>28</v>
      </c>
      <c r="O5816" t="s">
        <v>48</v>
      </c>
      <c r="P5816" t="s">
        <v>3459</v>
      </c>
      <c r="Q5816">
        <v>0</v>
      </c>
      <c r="R5816">
        <v>156</v>
      </c>
      <c r="S5816">
        <v>23</v>
      </c>
      <c r="T5816">
        <v>3</v>
      </c>
      <c r="U5816" t="b">
        <v>0</v>
      </c>
    </row>
    <row r="5817" spans="1:21" x14ac:dyDescent="0.25">
      <c r="A5817" t="s">
        <v>6975</v>
      </c>
      <c r="B5817" t="s">
        <v>6976</v>
      </c>
      <c r="C5817">
        <v>27</v>
      </c>
      <c r="D5817">
        <v>8</v>
      </c>
      <c r="E5817">
        <v>13</v>
      </c>
      <c r="F5817" s="1">
        <v>41513</v>
      </c>
      <c r="G5817" t="s">
        <v>1024</v>
      </c>
      <c r="H5817" t="s">
        <v>44</v>
      </c>
      <c r="I5817" t="s">
        <v>280</v>
      </c>
      <c r="J5817" t="s">
        <v>3086</v>
      </c>
      <c r="K5817" t="s">
        <v>47</v>
      </c>
      <c r="L5817" t="s">
        <v>26</v>
      </c>
      <c r="M5817" t="s">
        <v>27</v>
      </c>
      <c r="N5817" t="s">
        <v>28</v>
      </c>
      <c r="O5817" t="s">
        <v>54</v>
      </c>
      <c r="P5817" t="s">
        <v>1293</v>
      </c>
      <c r="Q5817">
        <v>0</v>
      </c>
      <c r="R5817">
        <v>31</v>
      </c>
      <c r="S5817">
        <v>-15</v>
      </c>
      <c r="T5817">
        <v>3</v>
      </c>
      <c r="U5817" t="b">
        <v>1</v>
      </c>
    </row>
    <row r="5818" spans="1:21" x14ac:dyDescent="0.25">
      <c r="A5818" t="s">
        <v>6977</v>
      </c>
      <c r="B5818" t="s">
        <v>6976</v>
      </c>
      <c r="C5818">
        <v>27</v>
      </c>
      <c r="D5818">
        <v>8</v>
      </c>
      <c r="E5818">
        <v>13</v>
      </c>
      <c r="F5818" s="1">
        <v>41513</v>
      </c>
      <c r="G5818" t="s">
        <v>3184</v>
      </c>
      <c r="H5818" t="s">
        <v>215</v>
      </c>
      <c r="I5818" t="s">
        <v>2776</v>
      </c>
      <c r="J5818" t="s">
        <v>2776</v>
      </c>
      <c r="K5818" t="s">
        <v>36</v>
      </c>
      <c r="L5818" t="s">
        <v>37</v>
      </c>
      <c r="M5818" t="s">
        <v>27</v>
      </c>
      <c r="N5818" t="s">
        <v>71</v>
      </c>
      <c r="O5818" t="s">
        <v>665</v>
      </c>
      <c r="P5818" t="s">
        <v>6978</v>
      </c>
      <c r="Q5818">
        <v>0</v>
      </c>
      <c r="R5818">
        <v>541</v>
      </c>
      <c r="S5818">
        <v>49</v>
      </c>
      <c r="T5818">
        <v>2</v>
      </c>
      <c r="U5818" t="b">
        <v>1</v>
      </c>
    </row>
    <row r="5819" spans="1:21" x14ac:dyDescent="0.25">
      <c r="A5819" t="s">
        <v>6979</v>
      </c>
      <c r="B5819" t="s">
        <v>6976</v>
      </c>
      <c r="C5819">
        <v>27</v>
      </c>
      <c r="D5819">
        <v>8</v>
      </c>
      <c r="E5819">
        <v>13</v>
      </c>
      <c r="F5819" s="1">
        <v>41513</v>
      </c>
      <c r="G5819" t="s">
        <v>4504</v>
      </c>
      <c r="H5819" t="s">
        <v>67</v>
      </c>
      <c r="I5819" t="s">
        <v>68</v>
      </c>
      <c r="J5819" t="s">
        <v>255</v>
      </c>
      <c r="K5819" t="s">
        <v>25</v>
      </c>
      <c r="L5819" t="s">
        <v>37</v>
      </c>
      <c r="M5819" t="s">
        <v>38</v>
      </c>
      <c r="N5819" t="s">
        <v>28</v>
      </c>
      <c r="O5819" t="s">
        <v>39</v>
      </c>
      <c r="P5819" t="s">
        <v>4239</v>
      </c>
      <c r="Q5819">
        <v>0</v>
      </c>
      <c r="R5819">
        <v>57</v>
      </c>
      <c r="S5819">
        <v>20</v>
      </c>
      <c r="T5819">
        <v>2</v>
      </c>
      <c r="U5819" t="b">
        <v>1</v>
      </c>
    </row>
    <row r="5820" spans="1:21" x14ac:dyDescent="0.25">
      <c r="A5820" t="s">
        <v>6980</v>
      </c>
      <c r="B5820" t="s">
        <v>6976</v>
      </c>
      <c r="C5820">
        <v>27</v>
      </c>
      <c r="D5820">
        <v>8</v>
      </c>
      <c r="E5820">
        <v>13</v>
      </c>
      <c r="F5820" s="1">
        <v>41513</v>
      </c>
      <c r="G5820" t="s">
        <v>990</v>
      </c>
      <c r="H5820" t="s">
        <v>23</v>
      </c>
      <c r="I5820" t="s">
        <v>24</v>
      </c>
      <c r="J5820" t="s">
        <v>24</v>
      </c>
      <c r="K5820" t="s">
        <v>25</v>
      </c>
      <c r="L5820" t="s">
        <v>26</v>
      </c>
      <c r="M5820" t="s">
        <v>38</v>
      </c>
      <c r="N5820" t="s">
        <v>28</v>
      </c>
      <c r="O5820" t="s">
        <v>111</v>
      </c>
      <c r="P5820" t="s">
        <v>2843</v>
      </c>
      <c r="Q5820">
        <v>1</v>
      </c>
      <c r="R5820">
        <v>14</v>
      </c>
      <c r="S5820">
        <v>0</v>
      </c>
      <c r="T5820">
        <v>1</v>
      </c>
      <c r="U5820" t="b">
        <v>1</v>
      </c>
    </row>
    <row r="5821" spans="1:21" x14ac:dyDescent="0.25">
      <c r="A5821" t="s">
        <v>6980</v>
      </c>
      <c r="B5821" t="s">
        <v>6976</v>
      </c>
      <c r="C5821">
        <v>27</v>
      </c>
      <c r="D5821">
        <v>8</v>
      </c>
      <c r="E5821">
        <v>13</v>
      </c>
      <c r="F5821" s="1">
        <v>41513</v>
      </c>
      <c r="G5821" t="s">
        <v>990</v>
      </c>
      <c r="H5821" t="s">
        <v>23</v>
      </c>
      <c r="I5821" t="s">
        <v>24</v>
      </c>
      <c r="J5821" t="s">
        <v>24</v>
      </c>
      <c r="K5821" t="s">
        <v>25</v>
      </c>
      <c r="L5821" t="s">
        <v>26</v>
      </c>
      <c r="M5821" t="s">
        <v>38</v>
      </c>
      <c r="N5821" t="s">
        <v>28</v>
      </c>
      <c r="O5821" t="s">
        <v>151</v>
      </c>
      <c r="P5821" t="s">
        <v>1093</v>
      </c>
      <c r="Q5821">
        <v>1</v>
      </c>
      <c r="R5821">
        <v>14</v>
      </c>
      <c r="S5821">
        <v>-4</v>
      </c>
      <c r="T5821">
        <v>2</v>
      </c>
      <c r="U5821" t="b">
        <v>0</v>
      </c>
    </row>
    <row r="5822" spans="1:21" x14ac:dyDescent="0.25">
      <c r="A5822" t="s">
        <v>6980</v>
      </c>
      <c r="B5822" t="s">
        <v>6976</v>
      </c>
      <c r="C5822">
        <v>27</v>
      </c>
      <c r="D5822">
        <v>8</v>
      </c>
      <c r="E5822">
        <v>13</v>
      </c>
      <c r="F5822" s="1">
        <v>41513</v>
      </c>
      <c r="G5822" t="s">
        <v>990</v>
      </c>
      <c r="H5822" t="s">
        <v>23</v>
      </c>
      <c r="I5822" t="s">
        <v>24</v>
      </c>
      <c r="J5822" t="s">
        <v>24</v>
      </c>
      <c r="K5822" t="s">
        <v>25</v>
      </c>
      <c r="L5822" t="s">
        <v>26</v>
      </c>
      <c r="M5822" t="s">
        <v>38</v>
      </c>
      <c r="N5822" t="s">
        <v>28</v>
      </c>
      <c r="O5822" t="s">
        <v>183</v>
      </c>
      <c r="P5822" t="s">
        <v>2597</v>
      </c>
      <c r="Q5822">
        <v>1</v>
      </c>
      <c r="R5822">
        <v>89</v>
      </c>
      <c r="S5822">
        <v>-67</v>
      </c>
      <c r="T5822">
        <v>6</v>
      </c>
      <c r="U5822" t="b">
        <v>0</v>
      </c>
    </row>
    <row r="5823" spans="1:21" x14ac:dyDescent="0.25">
      <c r="A5823" t="s">
        <v>6981</v>
      </c>
      <c r="B5823" t="s">
        <v>6976</v>
      </c>
      <c r="C5823">
        <v>27</v>
      </c>
      <c r="D5823">
        <v>8</v>
      </c>
      <c r="E5823">
        <v>13</v>
      </c>
      <c r="F5823" s="1">
        <v>41513</v>
      </c>
      <c r="G5823" t="s">
        <v>2053</v>
      </c>
      <c r="H5823" t="s">
        <v>215</v>
      </c>
      <c r="I5823" t="s">
        <v>858</v>
      </c>
      <c r="J5823" t="s">
        <v>6982</v>
      </c>
      <c r="K5823" t="s">
        <v>36</v>
      </c>
      <c r="L5823" t="s">
        <v>70</v>
      </c>
      <c r="M5823" t="s">
        <v>38</v>
      </c>
      <c r="N5823" t="s">
        <v>71</v>
      </c>
      <c r="O5823" t="s">
        <v>295</v>
      </c>
      <c r="P5823" t="s">
        <v>6983</v>
      </c>
      <c r="Q5823">
        <v>0</v>
      </c>
      <c r="R5823">
        <v>64</v>
      </c>
      <c r="S5823">
        <v>32</v>
      </c>
      <c r="T5823">
        <v>4</v>
      </c>
      <c r="U5823" t="b">
        <v>1</v>
      </c>
    </row>
    <row r="5824" spans="1:21" x14ac:dyDescent="0.25">
      <c r="A5824" t="s">
        <v>6981</v>
      </c>
      <c r="B5824" t="s">
        <v>6976</v>
      </c>
      <c r="C5824">
        <v>27</v>
      </c>
      <c r="D5824">
        <v>8</v>
      </c>
      <c r="E5824">
        <v>13</v>
      </c>
      <c r="F5824" s="1">
        <v>41513</v>
      </c>
      <c r="G5824" t="s">
        <v>2053</v>
      </c>
      <c r="H5824" t="s">
        <v>215</v>
      </c>
      <c r="I5824" t="s">
        <v>858</v>
      </c>
      <c r="J5824" t="s">
        <v>6982</v>
      </c>
      <c r="K5824" t="s">
        <v>36</v>
      </c>
      <c r="L5824" t="s">
        <v>70</v>
      </c>
      <c r="M5824" t="s">
        <v>38</v>
      </c>
      <c r="N5824" t="s">
        <v>28</v>
      </c>
      <c r="O5824" t="s">
        <v>90</v>
      </c>
      <c r="P5824" t="s">
        <v>2938</v>
      </c>
      <c r="Q5824">
        <v>0</v>
      </c>
      <c r="R5824">
        <v>117</v>
      </c>
      <c r="S5824">
        <v>51</v>
      </c>
      <c r="T5824">
        <v>2</v>
      </c>
      <c r="U5824" t="b">
        <v>0</v>
      </c>
    </row>
    <row r="5825" spans="1:21" x14ac:dyDescent="0.25">
      <c r="A5825" t="s">
        <v>6981</v>
      </c>
      <c r="B5825" t="s">
        <v>6976</v>
      </c>
      <c r="C5825">
        <v>27</v>
      </c>
      <c r="D5825">
        <v>8</v>
      </c>
      <c r="E5825">
        <v>13</v>
      </c>
      <c r="F5825" s="1">
        <v>41513</v>
      </c>
      <c r="G5825" t="s">
        <v>2053</v>
      </c>
      <c r="H5825" t="s">
        <v>215</v>
      </c>
      <c r="I5825" t="s">
        <v>858</v>
      </c>
      <c r="J5825" t="s">
        <v>6982</v>
      </c>
      <c r="K5825" t="s">
        <v>36</v>
      </c>
      <c r="L5825" t="s">
        <v>70</v>
      </c>
      <c r="M5825" t="s">
        <v>38</v>
      </c>
      <c r="N5825" t="s">
        <v>28</v>
      </c>
      <c r="O5825" t="s">
        <v>111</v>
      </c>
      <c r="P5825" t="s">
        <v>2024</v>
      </c>
      <c r="Q5825">
        <v>0</v>
      </c>
      <c r="R5825">
        <v>139</v>
      </c>
      <c r="S5825">
        <v>58</v>
      </c>
      <c r="T5825">
        <v>3</v>
      </c>
      <c r="U5825" t="b">
        <v>0</v>
      </c>
    </row>
    <row r="5826" spans="1:21" x14ac:dyDescent="0.25">
      <c r="A5826" t="s">
        <v>6981</v>
      </c>
      <c r="B5826" t="s">
        <v>6976</v>
      </c>
      <c r="C5826">
        <v>27</v>
      </c>
      <c r="D5826">
        <v>8</v>
      </c>
      <c r="E5826">
        <v>13</v>
      </c>
      <c r="F5826" s="1">
        <v>41513</v>
      </c>
      <c r="G5826" t="s">
        <v>2053</v>
      </c>
      <c r="H5826" t="s">
        <v>215</v>
      </c>
      <c r="I5826" t="s">
        <v>858</v>
      </c>
      <c r="J5826" t="s">
        <v>6982</v>
      </c>
      <c r="K5826" t="s">
        <v>36</v>
      </c>
      <c r="L5826" t="s">
        <v>70</v>
      </c>
      <c r="M5826" t="s">
        <v>38</v>
      </c>
      <c r="N5826" t="s">
        <v>28</v>
      </c>
      <c r="O5826" t="s">
        <v>227</v>
      </c>
      <c r="P5826" t="s">
        <v>3103</v>
      </c>
      <c r="Q5826">
        <v>0</v>
      </c>
      <c r="R5826">
        <v>68</v>
      </c>
      <c r="S5826">
        <v>11</v>
      </c>
      <c r="T5826">
        <v>6</v>
      </c>
      <c r="U5826" t="b">
        <v>0</v>
      </c>
    </row>
    <row r="5827" spans="1:21" x14ac:dyDescent="0.25">
      <c r="A5827" t="s">
        <v>6984</v>
      </c>
      <c r="B5827" t="s">
        <v>6976</v>
      </c>
      <c r="C5827">
        <v>27</v>
      </c>
      <c r="D5827">
        <v>8</v>
      </c>
      <c r="E5827">
        <v>13</v>
      </c>
      <c r="F5827" s="1">
        <v>41513</v>
      </c>
      <c r="G5827" t="s">
        <v>6031</v>
      </c>
      <c r="H5827" t="s">
        <v>33</v>
      </c>
      <c r="I5827" t="s">
        <v>34</v>
      </c>
      <c r="J5827" t="s">
        <v>6985</v>
      </c>
      <c r="K5827" t="s">
        <v>36</v>
      </c>
      <c r="L5827" t="s">
        <v>70</v>
      </c>
      <c r="M5827" t="s">
        <v>38</v>
      </c>
      <c r="N5827" t="s">
        <v>71</v>
      </c>
      <c r="O5827" t="s">
        <v>295</v>
      </c>
      <c r="P5827" t="s">
        <v>3340</v>
      </c>
      <c r="Q5827">
        <v>0</v>
      </c>
      <c r="R5827">
        <v>330</v>
      </c>
      <c r="S5827">
        <v>145</v>
      </c>
      <c r="T5827">
        <v>3</v>
      </c>
      <c r="U5827" t="b">
        <v>0</v>
      </c>
    </row>
    <row r="5828" spans="1:21" x14ac:dyDescent="0.25">
      <c r="A5828" t="s">
        <v>6986</v>
      </c>
      <c r="B5828" t="s">
        <v>6976</v>
      </c>
      <c r="C5828">
        <v>27</v>
      </c>
      <c r="D5828">
        <v>8</v>
      </c>
      <c r="E5828">
        <v>13</v>
      </c>
      <c r="F5828" s="1">
        <v>41513</v>
      </c>
      <c r="G5828" t="s">
        <v>214</v>
      </c>
      <c r="H5828" t="s">
        <v>33</v>
      </c>
      <c r="I5828" t="s">
        <v>266</v>
      </c>
      <c r="J5828" t="s">
        <v>289</v>
      </c>
      <c r="K5828" t="s">
        <v>36</v>
      </c>
      <c r="L5828" t="s">
        <v>26</v>
      </c>
      <c r="M5828" t="s">
        <v>38</v>
      </c>
      <c r="N5828" t="s">
        <v>71</v>
      </c>
      <c r="O5828" t="s">
        <v>665</v>
      </c>
      <c r="P5828" t="s">
        <v>6987</v>
      </c>
      <c r="Q5828">
        <v>0</v>
      </c>
      <c r="R5828">
        <v>1545</v>
      </c>
      <c r="S5828">
        <v>-547</v>
      </c>
      <c r="T5828">
        <v>5</v>
      </c>
      <c r="U5828" t="b">
        <v>1</v>
      </c>
    </row>
    <row r="5829" spans="1:21" x14ac:dyDescent="0.25">
      <c r="A5829" t="s">
        <v>6984</v>
      </c>
      <c r="B5829" t="s">
        <v>6976</v>
      </c>
      <c r="C5829">
        <v>27</v>
      </c>
      <c r="D5829">
        <v>8</v>
      </c>
      <c r="E5829">
        <v>13</v>
      </c>
      <c r="F5829" s="1">
        <v>41513</v>
      </c>
      <c r="G5829" t="s">
        <v>6031</v>
      </c>
      <c r="H5829" t="s">
        <v>33</v>
      </c>
      <c r="I5829" t="s">
        <v>34</v>
      </c>
      <c r="J5829" t="s">
        <v>6985</v>
      </c>
      <c r="K5829" t="s">
        <v>36</v>
      </c>
      <c r="L5829" t="s">
        <v>70</v>
      </c>
      <c r="M5829" t="s">
        <v>38</v>
      </c>
      <c r="N5829" t="s">
        <v>28</v>
      </c>
      <c r="O5829" t="s">
        <v>54</v>
      </c>
      <c r="P5829" t="s">
        <v>4454</v>
      </c>
      <c r="Q5829">
        <v>0</v>
      </c>
      <c r="R5829">
        <v>44</v>
      </c>
      <c r="S5829">
        <v>-5</v>
      </c>
      <c r="T5829">
        <v>2</v>
      </c>
      <c r="U5829" t="b">
        <v>1</v>
      </c>
    </row>
    <row r="5830" spans="1:21" x14ac:dyDescent="0.25">
      <c r="A5830" t="s">
        <v>6984</v>
      </c>
      <c r="B5830" t="s">
        <v>6976</v>
      </c>
      <c r="C5830">
        <v>27</v>
      </c>
      <c r="D5830">
        <v>8</v>
      </c>
      <c r="E5830">
        <v>13</v>
      </c>
      <c r="F5830" s="1">
        <v>41513</v>
      </c>
      <c r="G5830" t="s">
        <v>6031</v>
      </c>
      <c r="H5830" t="s">
        <v>33</v>
      </c>
      <c r="I5830" t="s">
        <v>34</v>
      </c>
      <c r="J5830" t="s">
        <v>6985</v>
      </c>
      <c r="K5830" t="s">
        <v>36</v>
      </c>
      <c r="L5830" t="s">
        <v>70</v>
      </c>
      <c r="M5830" t="s">
        <v>38</v>
      </c>
      <c r="N5830" t="s">
        <v>28</v>
      </c>
      <c r="O5830" t="s">
        <v>183</v>
      </c>
      <c r="P5830" t="s">
        <v>3484</v>
      </c>
      <c r="Q5830">
        <v>0</v>
      </c>
      <c r="R5830">
        <v>68</v>
      </c>
      <c r="S5830">
        <v>11</v>
      </c>
      <c r="T5830">
        <v>2</v>
      </c>
      <c r="U5830" t="b">
        <v>1</v>
      </c>
    </row>
    <row r="5831" spans="1:21" x14ac:dyDescent="0.25">
      <c r="A5831" t="s">
        <v>6986</v>
      </c>
      <c r="B5831" t="s">
        <v>6976</v>
      </c>
      <c r="C5831">
        <v>27</v>
      </c>
      <c r="D5831">
        <v>8</v>
      </c>
      <c r="E5831">
        <v>13</v>
      </c>
      <c r="F5831" s="1">
        <v>41513</v>
      </c>
      <c r="G5831" t="s">
        <v>214</v>
      </c>
      <c r="H5831" t="s">
        <v>33</v>
      </c>
      <c r="I5831" t="s">
        <v>266</v>
      </c>
      <c r="J5831" t="s">
        <v>289</v>
      </c>
      <c r="K5831" t="s">
        <v>36</v>
      </c>
      <c r="L5831" t="s">
        <v>26</v>
      </c>
      <c r="M5831" t="s">
        <v>38</v>
      </c>
      <c r="N5831" t="s">
        <v>28</v>
      </c>
      <c r="O5831" t="s">
        <v>29</v>
      </c>
      <c r="P5831" t="s">
        <v>3967</v>
      </c>
      <c r="Q5831">
        <v>0</v>
      </c>
      <c r="R5831">
        <v>27</v>
      </c>
      <c r="S5831">
        <v>6</v>
      </c>
      <c r="T5831">
        <v>2</v>
      </c>
      <c r="U5831" t="b">
        <v>1</v>
      </c>
    </row>
    <row r="5832" spans="1:21" x14ac:dyDescent="0.25">
      <c r="A5832" t="s">
        <v>6984</v>
      </c>
      <c r="B5832" t="s">
        <v>6976</v>
      </c>
      <c r="C5832">
        <v>27</v>
      </c>
      <c r="D5832">
        <v>8</v>
      </c>
      <c r="E5832">
        <v>13</v>
      </c>
      <c r="F5832" s="1">
        <v>41513</v>
      </c>
      <c r="G5832" t="s">
        <v>6031</v>
      </c>
      <c r="H5832" t="s">
        <v>33</v>
      </c>
      <c r="I5832" t="s">
        <v>34</v>
      </c>
      <c r="J5832" t="s">
        <v>6985</v>
      </c>
      <c r="K5832" t="s">
        <v>36</v>
      </c>
      <c r="L5832" t="s">
        <v>70</v>
      </c>
      <c r="M5832" t="s">
        <v>38</v>
      </c>
      <c r="N5832" t="s">
        <v>56</v>
      </c>
      <c r="O5832" t="s">
        <v>104</v>
      </c>
      <c r="P5832" t="s">
        <v>541</v>
      </c>
      <c r="Q5832">
        <v>0</v>
      </c>
      <c r="R5832">
        <v>123</v>
      </c>
      <c r="S5832">
        <v>7</v>
      </c>
      <c r="T5832">
        <v>1</v>
      </c>
      <c r="U5832" t="b">
        <v>0</v>
      </c>
    </row>
    <row r="5833" spans="1:21" x14ac:dyDescent="0.25">
      <c r="A5833" t="s">
        <v>6988</v>
      </c>
      <c r="B5833" t="s">
        <v>6976</v>
      </c>
      <c r="C5833">
        <v>27</v>
      </c>
      <c r="D5833">
        <v>8</v>
      </c>
      <c r="E5833">
        <v>13</v>
      </c>
      <c r="F5833" s="1">
        <v>41513</v>
      </c>
      <c r="G5833" t="s">
        <v>2839</v>
      </c>
      <c r="H5833" t="s">
        <v>161</v>
      </c>
      <c r="I5833" t="s">
        <v>422</v>
      </c>
      <c r="J5833" t="s">
        <v>422</v>
      </c>
      <c r="K5833" t="s">
        <v>25</v>
      </c>
      <c r="L5833" t="s">
        <v>70</v>
      </c>
      <c r="M5833" t="s">
        <v>38</v>
      </c>
      <c r="N5833" t="s">
        <v>56</v>
      </c>
      <c r="O5833" t="s">
        <v>185</v>
      </c>
      <c r="P5833" t="s">
        <v>2575</v>
      </c>
      <c r="Q5833">
        <v>0</v>
      </c>
      <c r="R5833">
        <v>636</v>
      </c>
      <c r="S5833">
        <v>146</v>
      </c>
      <c r="T5833">
        <v>2</v>
      </c>
      <c r="U5833" t="b">
        <v>1</v>
      </c>
    </row>
    <row r="5834" spans="1:21" x14ac:dyDescent="0.25">
      <c r="A5834" t="s">
        <v>6989</v>
      </c>
      <c r="B5834" t="s">
        <v>6990</v>
      </c>
      <c r="C5834">
        <v>27</v>
      </c>
      <c r="D5834">
        <v>8</v>
      </c>
      <c r="E5834">
        <v>14</v>
      </c>
      <c r="F5834" s="1">
        <v>41878</v>
      </c>
      <c r="G5834" t="s">
        <v>368</v>
      </c>
      <c r="H5834" t="s">
        <v>120</v>
      </c>
      <c r="I5834" t="s">
        <v>872</v>
      </c>
      <c r="J5834" t="s">
        <v>872</v>
      </c>
      <c r="K5834" t="s">
        <v>47</v>
      </c>
      <c r="L5834" t="s">
        <v>70</v>
      </c>
      <c r="M5834" t="s">
        <v>98</v>
      </c>
      <c r="N5834" t="s">
        <v>28</v>
      </c>
      <c r="O5834" t="s">
        <v>54</v>
      </c>
      <c r="P5834" t="s">
        <v>3006</v>
      </c>
      <c r="Q5834">
        <v>0</v>
      </c>
      <c r="R5834">
        <v>357</v>
      </c>
      <c r="S5834">
        <v>28</v>
      </c>
      <c r="T5834">
        <v>2</v>
      </c>
      <c r="U5834" t="b">
        <v>0</v>
      </c>
    </row>
    <row r="5835" spans="1:21" x14ac:dyDescent="0.25">
      <c r="A5835" t="s">
        <v>6991</v>
      </c>
      <c r="B5835" t="s">
        <v>6990</v>
      </c>
      <c r="C5835">
        <v>27</v>
      </c>
      <c r="D5835">
        <v>8</v>
      </c>
      <c r="E5835">
        <v>14</v>
      </c>
      <c r="F5835" s="1">
        <v>41878</v>
      </c>
      <c r="G5835" t="s">
        <v>6992</v>
      </c>
      <c r="H5835" t="s">
        <v>598</v>
      </c>
      <c r="I5835" t="s">
        <v>599</v>
      </c>
      <c r="J5835" t="s">
        <v>600</v>
      </c>
      <c r="K5835" t="s">
        <v>36</v>
      </c>
      <c r="L5835" t="s">
        <v>37</v>
      </c>
      <c r="M5835" t="s">
        <v>38</v>
      </c>
      <c r="N5835" t="s">
        <v>28</v>
      </c>
      <c r="O5835" t="s">
        <v>54</v>
      </c>
      <c r="P5835" t="s">
        <v>443</v>
      </c>
      <c r="Q5835">
        <v>0</v>
      </c>
      <c r="R5835">
        <v>47</v>
      </c>
      <c r="S5835">
        <v>15</v>
      </c>
      <c r="T5835">
        <v>5</v>
      </c>
      <c r="U5835" t="b">
        <v>0</v>
      </c>
    </row>
    <row r="5836" spans="1:21" x14ac:dyDescent="0.25">
      <c r="A5836" t="s">
        <v>6993</v>
      </c>
      <c r="B5836" t="s">
        <v>6990</v>
      </c>
      <c r="C5836">
        <v>27</v>
      </c>
      <c r="D5836">
        <v>8</v>
      </c>
      <c r="E5836">
        <v>14</v>
      </c>
      <c r="F5836" s="1">
        <v>41878</v>
      </c>
      <c r="G5836" t="s">
        <v>1265</v>
      </c>
      <c r="H5836" t="s">
        <v>33</v>
      </c>
      <c r="I5836" t="s">
        <v>80</v>
      </c>
      <c r="J5836" t="s">
        <v>80</v>
      </c>
      <c r="K5836" t="s">
        <v>36</v>
      </c>
      <c r="L5836" t="s">
        <v>70</v>
      </c>
      <c r="M5836" t="s">
        <v>38</v>
      </c>
      <c r="N5836" t="s">
        <v>28</v>
      </c>
      <c r="O5836" t="s">
        <v>90</v>
      </c>
      <c r="P5836" t="s">
        <v>6994</v>
      </c>
      <c r="Q5836">
        <v>0</v>
      </c>
      <c r="R5836">
        <v>341</v>
      </c>
      <c r="S5836">
        <v>-85</v>
      </c>
      <c r="T5836">
        <v>6</v>
      </c>
      <c r="U5836" t="b">
        <v>0</v>
      </c>
    </row>
    <row r="5837" spans="1:21" x14ac:dyDescent="0.25">
      <c r="A5837" t="s">
        <v>6993</v>
      </c>
      <c r="B5837" t="s">
        <v>6990</v>
      </c>
      <c r="C5837">
        <v>27</v>
      </c>
      <c r="D5837">
        <v>8</v>
      </c>
      <c r="E5837">
        <v>14</v>
      </c>
      <c r="F5837" s="1">
        <v>41878</v>
      </c>
      <c r="G5837" t="s">
        <v>1265</v>
      </c>
      <c r="H5837" t="s">
        <v>33</v>
      </c>
      <c r="I5837" t="s">
        <v>80</v>
      </c>
      <c r="J5837" t="s">
        <v>80</v>
      </c>
      <c r="K5837" t="s">
        <v>36</v>
      </c>
      <c r="L5837" t="s">
        <v>70</v>
      </c>
      <c r="M5837" t="s">
        <v>38</v>
      </c>
      <c r="N5837" t="s">
        <v>28</v>
      </c>
      <c r="O5837" t="s">
        <v>29</v>
      </c>
      <c r="P5837" t="s">
        <v>637</v>
      </c>
      <c r="Q5837">
        <v>0</v>
      </c>
      <c r="R5837">
        <v>107</v>
      </c>
      <c r="S5837">
        <v>31</v>
      </c>
      <c r="T5837">
        <v>5</v>
      </c>
      <c r="U5837" t="b">
        <v>1</v>
      </c>
    </row>
    <row r="5838" spans="1:21" x14ac:dyDescent="0.25">
      <c r="A5838" t="s">
        <v>6993</v>
      </c>
      <c r="B5838" t="s">
        <v>6990</v>
      </c>
      <c r="C5838">
        <v>27</v>
      </c>
      <c r="D5838">
        <v>8</v>
      </c>
      <c r="E5838">
        <v>14</v>
      </c>
      <c r="F5838" s="1">
        <v>41878</v>
      </c>
      <c r="G5838" t="s">
        <v>1265</v>
      </c>
      <c r="H5838" t="s">
        <v>33</v>
      </c>
      <c r="I5838" t="s">
        <v>80</v>
      </c>
      <c r="J5838" t="s">
        <v>80</v>
      </c>
      <c r="K5838" t="s">
        <v>36</v>
      </c>
      <c r="L5838" t="s">
        <v>70</v>
      </c>
      <c r="M5838" t="s">
        <v>38</v>
      </c>
      <c r="N5838" t="s">
        <v>28</v>
      </c>
      <c r="O5838" t="s">
        <v>29</v>
      </c>
      <c r="P5838" t="s">
        <v>6995</v>
      </c>
      <c r="Q5838">
        <v>0</v>
      </c>
      <c r="R5838">
        <v>154</v>
      </c>
      <c r="S5838">
        <v>22</v>
      </c>
      <c r="T5838">
        <v>7</v>
      </c>
      <c r="U5838" t="b">
        <v>0</v>
      </c>
    </row>
    <row r="5839" spans="1:21" x14ac:dyDescent="0.25">
      <c r="A5839" t="s">
        <v>6996</v>
      </c>
      <c r="B5839" t="s">
        <v>6990</v>
      </c>
      <c r="C5839">
        <v>27</v>
      </c>
      <c r="D5839">
        <v>8</v>
      </c>
      <c r="E5839">
        <v>14</v>
      </c>
      <c r="F5839" s="1">
        <v>41878</v>
      </c>
      <c r="G5839" t="s">
        <v>208</v>
      </c>
      <c r="H5839" t="s">
        <v>67</v>
      </c>
      <c r="I5839" t="s">
        <v>68</v>
      </c>
      <c r="J5839" t="s">
        <v>6997</v>
      </c>
      <c r="K5839" t="s">
        <v>25</v>
      </c>
      <c r="L5839" t="s">
        <v>26</v>
      </c>
      <c r="M5839" t="s">
        <v>38</v>
      </c>
      <c r="N5839" t="s">
        <v>28</v>
      </c>
      <c r="O5839" t="s">
        <v>183</v>
      </c>
      <c r="P5839" t="s">
        <v>6998</v>
      </c>
      <c r="Q5839">
        <v>0</v>
      </c>
      <c r="R5839">
        <v>142</v>
      </c>
      <c r="S5839">
        <v>3</v>
      </c>
      <c r="T5839">
        <v>6</v>
      </c>
      <c r="U5839" t="b">
        <v>0</v>
      </c>
    </row>
    <row r="5840" spans="1:21" x14ac:dyDescent="0.25">
      <c r="A5840" t="s">
        <v>6999</v>
      </c>
      <c r="B5840" t="s">
        <v>6990</v>
      </c>
      <c r="C5840">
        <v>27</v>
      </c>
      <c r="D5840">
        <v>8</v>
      </c>
      <c r="E5840">
        <v>14</v>
      </c>
      <c r="F5840" s="1">
        <v>41878</v>
      </c>
      <c r="G5840" t="s">
        <v>1832</v>
      </c>
      <c r="H5840" t="s">
        <v>120</v>
      </c>
      <c r="I5840" t="s">
        <v>121</v>
      </c>
      <c r="J5840" t="s">
        <v>122</v>
      </c>
      <c r="K5840" t="s">
        <v>47</v>
      </c>
      <c r="L5840" t="s">
        <v>26</v>
      </c>
      <c r="M5840" t="s">
        <v>38</v>
      </c>
      <c r="N5840" t="s">
        <v>28</v>
      </c>
      <c r="O5840" t="s">
        <v>183</v>
      </c>
      <c r="P5840" t="s">
        <v>4499</v>
      </c>
      <c r="Q5840">
        <v>0</v>
      </c>
      <c r="R5840">
        <v>54</v>
      </c>
      <c r="S5840">
        <v>15</v>
      </c>
      <c r="T5840">
        <v>4</v>
      </c>
      <c r="U5840" t="b">
        <v>0</v>
      </c>
    </row>
    <row r="5841" spans="1:21" x14ac:dyDescent="0.25">
      <c r="A5841" t="s">
        <v>6993</v>
      </c>
      <c r="B5841" t="s">
        <v>6990</v>
      </c>
      <c r="C5841">
        <v>27</v>
      </c>
      <c r="D5841">
        <v>8</v>
      </c>
      <c r="E5841">
        <v>14</v>
      </c>
      <c r="F5841" s="1">
        <v>41878</v>
      </c>
      <c r="G5841" t="s">
        <v>1265</v>
      </c>
      <c r="H5841" t="s">
        <v>33</v>
      </c>
      <c r="I5841" t="s">
        <v>80</v>
      </c>
      <c r="J5841" t="s">
        <v>80</v>
      </c>
      <c r="K5841" t="s">
        <v>36</v>
      </c>
      <c r="L5841" t="s">
        <v>70</v>
      </c>
      <c r="M5841" t="s">
        <v>38</v>
      </c>
      <c r="N5841" t="s">
        <v>56</v>
      </c>
      <c r="O5841" t="s">
        <v>81</v>
      </c>
      <c r="P5841" t="s">
        <v>2976</v>
      </c>
      <c r="Q5841">
        <v>0</v>
      </c>
      <c r="R5841">
        <v>620</v>
      </c>
      <c r="S5841">
        <v>82</v>
      </c>
      <c r="T5841">
        <v>6</v>
      </c>
      <c r="U5841" t="b">
        <v>0</v>
      </c>
    </row>
    <row r="5842" spans="1:21" x14ac:dyDescent="0.25">
      <c r="A5842" t="s">
        <v>7000</v>
      </c>
      <c r="B5842" t="s">
        <v>6990</v>
      </c>
      <c r="C5842">
        <v>27</v>
      </c>
      <c r="D5842">
        <v>8</v>
      </c>
      <c r="E5842">
        <v>14</v>
      </c>
      <c r="F5842" s="1">
        <v>41878</v>
      </c>
      <c r="G5842" t="s">
        <v>3377</v>
      </c>
      <c r="H5842" t="s">
        <v>44</v>
      </c>
      <c r="I5842" t="s">
        <v>85</v>
      </c>
      <c r="J5842" t="s">
        <v>86</v>
      </c>
      <c r="K5842" t="s">
        <v>47</v>
      </c>
      <c r="L5842" t="s">
        <v>37</v>
      </c>
      <c r="M5842" t="s">
        <v>38</v>
      </c>
      <c r="N5842" t="s">
        <v>71</v>
      </c>
      <c r="O5842" t="s">
        <v>295</v>
      </c>
      <c r="P5842" t="s">
        <v>1595</v>
      </c>
      <c r="Q5842">
        <v>0</v>
      </c>
      <c r="R5842">
        <v>155</v>
      </c>
      <c r="S5842">
        <v>56</v>
      </c>
      <c r="T5842">
        <v>3</v>
      </c>
      <c r="U5842" t="b">
        <v>1</v>
      </c>
    </row>
    <row r="5843" spans="1:21" x14ac:dyDescent="0.25">
      <c r="A5843" t="s">
        <v>7001</v>
      </c>
      <c r="B5843" t="s">
        <v>6990</v>
      </c>
      <c r="C5843">
        <v>27</v>
      </c>
      <c r="D5843">
        <v>8</v>
      </c>
      <c r="E5843">
        <v>14</v>
      </c>
      <c r="F5843" s="1">
        <v>41878</v>
      </c>
      <c r="G5843" t="s">
        <v>3273</v>
      </c>
      <c r="H5843" t="s">
        <v>61</v>
      </c>
      <c r="I5843" t="s">
        <v>450</v>
      </c>
      <c r="J5843" t="s">
        <v>661</v>
      </c>
      <c r="K5843" t="s">
        <v>36</v>
      </c>
      <c r="L5843" t="s">
        <v>26</v>
      </c>
      <c r="M5843" t="s">
        <v>27</v>
      </c>
      <c r="N5843" t="s">
        <v>28</v>
      </c>
      <c r="O5843" t="s">
        <v>39</v>
      </c>
      <c r="P5843" t="s">
        <v>940</v>
      </c>
      <c r="Q5843">
        <v>0</v>
      </c>
      <c r="R5843">
        <v>92</v>
      </c>
      <c r="S5843">
        <v>5</v>
      </c>
      <c r="T5843">
        <v>6</v>
      </c>
      <c r="U5843" t="b">
        <v>0</v>
      </c>
    </row>
    <row r="5844" spans="1:21" x14ac:dyDescent="0.25">
      <c r="A5844" t="s">
        <v>7000</v>
      </c>
      <c r="B5844" t="s">
        <v>6990</v>
      </c>
      <c r="C5844">
        <v>27</v>
      </c>
      <c r="D5844">
        <v>8</v>
      </c>
      <c r="E5844">
        <v>14</v>
      </c>
      <c r="F5844" s="1">
        <v>41878</v>
      </c>
      <c r="G5844" t="s">
        <v>3377</v>
      </c>
      <c r="H5844" t="s">
        <v>44</v>
      </c>
      <c r="I5844" t="s">
        <v>85</v>
      </c>
      <c r="J5844" t="s">
        <v>86</v>
      </c>
      <c r="K5844" t="s">
        <v>47</v>
      </c>
      <c r="L5844" t="s">
        <v>37</v>
      </c>
      <c r="M5844" t="s">
        <v>38</v>
      </c>
      <c r="N5844" t="s">
        <v>28</v>
      </c>
      <c r="O5844" t="s">
        <v>48</v>
      </c>
      <c r="P5844" t="s">
        <v>593</v>
      </c>
      <c r="Q5844">
        <v>0</v>
      </c>
      <c r="R5844">
        <v>148</v>
      </c>
      <c r="S5844">
        <v>52</v>
      </c>
      <c r="T5844">
        <v>5</v>
      </c>
      <c r="U5844" t="b">
        <v>1</v>
      </c>
    </row>
    <row r="5845" spans="1:21" x14ac:dyDescent="0.25">
      <c r="A5845" t="s">
        <v>7000</v>
      </c>
      <c r="B5845" t="s">
        <v>6990</v>
      </c>
      <c r="C5845">
        <v>27</v>
      </c>
      <c r="D5845">
        <v>8</v>
      </c>
      <c r="E5845">
        <v>14</v>
      </c>
      <c r="F5845" s="1">
        <v>41878</v>
      </c>
      <c r="G5845" t="s">
        <v>3377</v>
      </c>
      <c r="H5845" t="s">
        <v>44</v>
      </c>
      <c r="I5845" t="s">
        <v>85</v>
      </c>
      <c r="J5845" t="s">
        <v>86</v>
      </c>
      <c r="K5845" t="s">
        <v>47</v>
      </c>
      <c r="L5845" t="s">
        <v>37</v>
      </c>
      <c r="M5845" t="s">
        <v>38</v>
      </c>
      <c r="N5845" t="s">
        <v>28</v>
      </c>
      <c r="O5845" t="s">
        <v>54</v>
      </c>
      <c r="P5845" t="s">
        <v>2003</v>
      </c>
      <c r="Q5845">
        <v>0</v>
      </c>
      <c r="R5845">
        <v>86</v>
      </c>
      <c r="S5845">
        <v>-55</v>
      </c>
      <c r="T5845">
        <v>6</v>
      </c>
      <c r="U5845" t="b">
        <v>1</v>
      </c>
    </row>
    <row r="5846" spans="1:21" x14ac:dyDescent="0.25">
      <c r="A5846" t="s">
        <v>7002</v>
      </c>
      <c r="B5846" t="s">
        <v>6990</v>
      </c>
      <c r="C5846">
        <v>27</v>
      </c>
      <c r="D5846">
        <v>8</v>
      </c>
      <c r="E5846">
        <v>14</v>
      </c>
      <c r="F5846" s="1">
        <v>41878</v>
      </c>
      <c r="G5846" t="s">
        <v>1743</v>
      </c>
      <c r="H5846" t="s">
        <v>976</v>
      </c>
      <c r="I5846" t="s">
        <v>1840</v>
      </c>
      <c r="J5846" t="s">
        <v>1841</v>
      </c>
      <c r="K5846" t="s">
        <v>47</v>
      </c>
      <c r="L5846" t="s">
        <v>37</v>
      </c>
      <c r="M5846" t="s">
        <v>38</v>
      </c>
      <c r="N5846" t="s">
        <v>28</v>
      </c>
      <c r="O5846" t="s">
        <v>29</v>
      </c>
      <c r="P5846" t="s">
        <v>3934</v>
      </c>
      <c r="Q5846">
        <v>1</v>
      </c>
      <c r="R5846">
        <v>34</v>
      </c>
      <c r="S5846">
        <v>-11</v>
      </c>
      <c r="T5846">
        <v>5</v>
      </c>
      <c r="U5846" t="b">
        <v>0</v>
      </c>
    </row>
    <row r="5847" spans="1:21" x14ac:dyDescent="0.25">
      <c r="A5847" t="s">
        <v>7003</v>
      </c>
      <c r="B5847" t="s">
        <v>7004</v>
      </c>
      <c r="C5847">
        <v>28</v>
      </c>
      <c r="D5847">
        <v>8</v>
      </c>
      <c r="E5847">
        <v>12</v>
      </c>
      <c r="F5847" s="1">
        <v>41149</v>
      </c>
      <c r="G5847" t="s">
        <v>1657</v>
      </c>
      <c r="H5847" t="s">
        <v>61</v>
      </c>
      <c r="I5847" t="s">
        <v>108</v>
      </c>
      <c r="J5847" t="s">
        <v>7005</v>
      </c>
      <c r="K5847" t="s">
        <v>36</v>
      </c>
      <c r="L5847" t="s">
        <v>37</v>
      </c>
      <c r="M5847" t="s">
        <v>98</v>
      </c>
      <c r="N5847" t="s">
        <v>28</v>
      </c>
      <c r="O5847" t="s">
        <v>48</v>
      </c>
      <c r="P5847" t="s">
        <v>662</v>
      </c>
      <c r="Q5847">
        <v>0</v>
      </c>
      <c r="R5847">
        <v>107</v>
      </c>
      <c r="S5847">
        <v>27</v>
      </c>
      <c r="T5847">
        <v>2</v>
      </c>
      <c r="U5847" t="b">
        <v>1</v>
      </c>
    </row>
    <row r="5848" spans="1:21" x14ac:dyDescent="0.25">
      <c r="A5848" t="s">
        <v>7003</v>
      </c>
      <c r="B5848" t="s">
        <v>7004</v>
      </c>
      <c r="C5848">
        <v>28</v>
      </c>
      <c r="D5848">
        <v>8</v>
      </c>
      <c r="E5848">
        <v>12</v>
      </c>
      <c r="F5848" s="1">
        <v>41149</v>
      </c>
      <c r="G5848" t="s">
        <v>1657</v>
      </c>
      <c r="H5848" t="s">
        <v>61</v>
      </c>
      <c r="I5848" t="s">
        <v>108</v>
      </c>
      <c r="J5848" t="s">
        <v>7005</v>
      </c>
      <c r="K5848" t="s">
        <v>36</v>
      </c>
      <c r="L5848" t="s">
        <v>37</v>
      </c>
      <c r="M5848" t="s">
        <v>98</v>
      </c>
      <c r="N5848" t="s">
        <v>56</v>
      </c>
      <c r="O5848" t="s">
        <v>104</v>
      </c>
      <c r="P5848" t="s">
        <v>2571</v>
      </c>
      <c r="Q5848">
        <v>0</v>
      </c>
      <c r="R5848">
        <v>625</v>
      </c>
      <c r="S5848">
        <v>29</v>
      </c>
      <c r="T5848">
        <v>9</v>
      </c>
      <c r="U5848" t="b">
        <v>0</v>
      </c>
    </row>
    <row r="5849" spans="1:21" x14ac:dyDescent="0.25">
      <c r="A5849" t="s">
        <v>7006</v>
      </c>
      <c r="B5849" t="s">
        <v>7004</v>
      </c>
      <c r="C5849">
        <v>28</v>
      </c>
      <c r="D5849">
        <v>8</v>
      </c>
      <c r="E5849">
        <v>12</v>
      </c>
      <c r="F5849" s="1">
        <v>41149</v>
      </c>
      <c r="G5849" t="s">
        <v>1772</v>
      </c>
      <c r="H5849" t="s">
        <v>44</v>
      </c>
      <c r="I5849" t="s">
        <v>4526</v>
      </c>
      <c r="J5849" t="s">
        <v>4527</v>
      </c>
      <c r="K5849" t="s">
        <v>47</v>
      </c>
      <c r="L5849" t="s">
        <v>37</v>
      </c>
      <c r="M5849" t="s">
        <v>38</v>
      </c>
      <c r="N5849" t="s">
        <v>56</v>
      </c>
      <c r="O5849" t="s">
        <v>81</v>
      </c>
      <c r="P5849" t="s">
        <v>6013</v>
      </c>
      <c r="Q5849">
        <v>0</v>
      </c>
      <c r="R5849">
        <v>492</v>
      </c>
      <c r="S5849">
        <v>187</v>
      </c>
      <c r="T5849">
        <v>2</v>
      </c>
      <c r="U5849" t="b">
        <v>1</v>
      </c>
    </row>
    <row r="5850" spans="1:21" x14ac:dyDescent="0.25">
      <c r="A5850" t="s">
        <v>7007</v>
      </c>
      <c r="B5850" t="s">
        <v>7008</v>
      </c>
      <c r="C5850">
        <v>28</v>
      </c>
      <c r="D5850">
        <v>8</v>
      </c>
      <c r="E5850">
        <v>13</v>
      </c>
      <c r="F5850" s="1">
        <v>41514</v>
      </c>
      <c r="G5850" t="s">
        <v>1804</v>
      </c>
      <c r="H5850" t="s">
        <v>61</v>
      </c>
      <c r="I5850" t="s">
        <v>491</v>
      </c>
      <c r="J5850" t="s">
        <v>7009</v>
      </c>
      <c r="K5850" t="s">
        <v>36</v>
      </c>
      <c r="L5850" t="s">
        <v>37</v>
      </c>
      <c r="M5850" t="s">
        <v>38</v>
      </c>
      <c r="N5850" t="s">
        <v>71</v>
      </c>
      <c r="O5850" t="s">
        <v>295</v>
      </c>
      <c r="P5850" t="s">
        <v>3114</v>
      </c>
      <c r="Q5850">
        <v>0</v>
      </c>
      <c r="R5850">
        <v>196</v>
      </c>
      <c r="S5850">
        <v>27</v>
      </c>
      <c r="T5850">
        <v>4</v>
      </c>
      <c r="U5850" t="b">
        <v>0</v>
      </c>
    </row>
    <row r="5851" spans="1:21" x14ac:dyDescent="0.25">
      <c r="A5851" t="s">
        <v>7010</v>
      </c>
      <c r="B5851" t="s">
        <v>7008</v>
      </c>
      <c r="C5851">
        <v>28</v>
      </c>
      <c r="D5851">
        <v>8</v>
      </c>
      <c r="E5851">
        <v>13</v>
      </c>
      <c r="F5851" s="1">
        <v>41514</v>
      </c>
      <c r="G5851" t="s">
        <v>4011</v>
      </c>
      <c r="H5851" t="s">
        <v>67</v>
      </c>
      <c r="I5851" t="s">
        <v>68</v>
      </c>
      <c r="J5851" t="s">
        <v>3998</v>
      </c>
      <c r="K5851" t="s">
        <v>25</v>
      </c>
      <c r="L5851" t="s">
        <v>70</v>
      </c>
      <c r="M5851" t="s">
        <v>38</v>
      </c>
      <c r="N5851" t="s">
        <v>71</v>
      </c>
      <c r="O5851" t="s">
        <v>74</v>
      </c>
      <c r="P5851" t="s">
        <v>1838</v>
      </c>
      <c r="Q5851">
        <v>0</v>
      </c>
      <c r="R5851">
        <v>216</v>
      </c>
      <c r="S5851">
        <v>47</v>
      </c>
      <c r="T5851">
        <v>4</v>
      </c>
      <c r="U5851" t="b">
        <v>0</v>
      </c>
    </row>
    <row r="5852" spans="1:21" x14ac:dyDescent="0.25">
      <c r="A5852" t="s">
        <v>7010</v>
      </c>
      <c r="B5852" t="s">
        <v>7008</v>
      </c>
      <c r="C5852">
        <v>28</v>
      </c>
      <c r="D5852">
        <v>8</v>
      </c>
      <c r="E5852">
        <v>13</v>
      </c>
      <c r="F5852" s="1">
        <v>41514</v>
      </c>
      <c r="G5852" t="s">
        <v>4011</v>
      </c>
      <c r="H5852" t="s">
        <v>67</v>
      </c>
      <c r="I5852" t="s">
        <v>68</v>
      </c>
      <c r="J5852" t="s">
        <v>3998</v>
      </c>
      <c r="K5852" t="s">
        <v>25</v>
      </c>
      <c r="L5852" t="s">
        <v>70</v>
      </c>
      <c r="M5852" t="s">
        <v>38</v>
      </c>
      <c r="N5852" t="s">
        <v>28</v>
      </c>
      <c r="O5852" t="s">
        <v>227</v>
      </c>
      <c r="P5852" t="s">
        <v>516</v>
      </c>
      <c r="Q5852">
        <v>0</v>
      </c>
      <c r="R5852">
        <v>44</v>
      </c>
      <c r="S5852">
        <v>14</v>
      </c>
      <c r="T5852">
        <v>5</v>
      </c>
      <c r="U5852" t="b">
        <v>1</v>
      </c>
    </row>
    <row r="5853" spans="1:21" x14ac:dyDescent="0.25">
      <c r="A5853" t="s">
        <v>7011</v>
      </c>
      <c r="B5853" t="s">
        <v>7008</v>
      </c>
      <c r="C5853">
        <v>28</v>
      </c>
      <c r="D5853">
        <v>8</v>
      </c>
      <c r="E5853">
        <v>13</v>
      </c>
      <c r="F5853" s="1">
        <v>41514</v>
      </c>
      <c r="G5853" t="s">
        <v>225</v>
      </c>
      <c r="H5853" t="s">
        <v>33</v>
      </c>
      <c r="I5853" t="s">
        <v>372</v>
      </c>
      <c r="J5853" t="s">
        <v>959</v>
      </c>
      <c r="K5853" t="s">
        <v>36</v>
      </c>
      <c r="L5853" t="s">
        <v>37</v>
      </c>
      <c r="M5853" t="s">
        <v>38</v>
      </c>
      <c r="N5853" t="s">
        <v>71</v>
      </c>
      <c r="O5853" t="s">
        <v>72</v>
      </c>
      <c r="P5853" t="s">
        <v>7012</v>
      </c>
      <c r="Q5853">
        <v>0</v>
      </c>
      <c r="R5853">
        <v>618</v>
      </c>
      <c r="S5853">
        <v>27</v>
      </c>
      <c r="T5853">
        <v>4</v>
      </c>
      <c r="U5853" t="b">
        <v>1</v>
      </c>
    </row>
    <row r="5854" spans="1:21" x14ac:dyDescent="0.25">
      <c r="A5854" t="s">
        <v>7013</v>
      </c>
      <c r="B5854" t="s">
        <v>7008</v>
      </c>
      <c r="C5854">
        <v>28</v>
      </c>
      <c r="D5854">
        <v>8</v>
      </c>
      <c r="E5854">
        <v>13</v>
      </c>
      <c r="F5854" s="1">
        <v>41514</v>
      </c>
      <c r="G5854" t="s">
        <v>2835</v>
      </c>
      <c r="H5854" t="s">
        <v>33</v>
      </c>
      <c r="I5854" t="s">
        <v>34</v>
      </c>
      <c r="J5854" t="s">
        <v>1198</v>
      </c>
      <c r="K5854" t="s">
        <v>36</v>
      </c>
      <c r="L5854" t="s">
        <v>37</v>
      </c>
      <c r="M5854" t="s">
        <v>38</v>
      </c>
      <c r="N5854" t="s">
        <v>28</v>
      </c>
      <c r="O5854" t="s">
        <v>48</v>
      </c>
      <c r="P5854" t="s">
        <v>1961</v>
      </c>
      <c r="Q5854">
        <v>0</v>
      </c>
      <c r="R5854">
        <v>54</v>
      </c>
      <c r="S5854">
        <v>4</v>
      </c>
      <c r="T5854">
        <v>1</v>
      </c>
      <c r="U5854" t="b">
        <v>1</v>
      </c>
    </row>
    <row r="5855" spans="1:21" x14ac:dyDescent="0.25">
      <c r="A5855" t="s">
        <v>7013</v>
      </c>
      <c r="B5855" t="s">
        <v>7008</v>
      </c>
      <c r="C5855">
        <v>28</v>
      </c>
      <c r="D5855">
        <v>8</v>
      </c>
      <c r="E5855">
        <v>13</v>
      </c>
      <c r="F5855" s="1">
        <v>41514</v>
      </c>
      <c r="G5855" t="s">
        <v>2835</v>
      </c>
      <c r="H5855" t="s">
        <v>33</v>
      </c>
      <c r="I5855" t="s">
        <v>34</v>
      </c>
      <c r="J5855" t="s">
        <v>1198</v>
      </c>
      <c r="K5855" t="s">
        <v>36</v>
      </c>
      <c r="L5855" t="s">
        <v>37</v>
      </c>
      <c r="M5855" t="s">
        <v>38</v>
      </c>
      <c r="N5855" t="s">
        <v>28</v>
      </c>
      <c r="O5855" t="s">
        <v>111</v>
      </c>
      <c r="P5855" t="s">
        <v>1394</v>
      </c>
      <c r="Q5855">
        <v>0</v>
      </c>
      <c r="R5855">
        <v>514</v>
      </c>
      <c r="S5855">
        <v>195</v>
      </c>
      <c r="T5855">
        <v>13</v>
      </c>
      <c r="U5855" t="b">
        <v>1</v>
      </c>
    </row>
    <row r="5856" spans="1:21" x14ac:dyDescent="0.25">
      <c r="A5856" t="s">
        <v>7014</v>
      </c>
      <c r="B5856" t="s">
        <v>7008</v>
      </c>
      <c r="C5856">
        <v>28</v>
      </c>
      <c r="D5856">
        <v>8</v>
      </c>
      <c r="E5856">
        <v>13</v>
      </c>
      <c r="F5856" s="1">
        <v>41514</v>
      </c>
      <c r="G5856" t="s">
        <v>2906</v>
      </c>
      <c r="H5856" t="s">
        <v>67</v>
      </c>
      <c r="I5856" t="s">
        <v>68</v>
      </c>
      <c r="J5856" t="s">
        <v>486</v>
      </c>
      <c r="K5856" t="s">
        <v>25</v>
      </c>
      <c r="L5856" t="s">
        <v>37</v>
      </c>
      <c r="M5856" t="s">
        <v>38</v>
      </c>
      <c r="N5856" t="s">
        <v>28</v>
      </c>
      <c r="O5856" t="s">
        <v>29</v>
      </c>
      <c r="P5856" t="s">
        <v>2172</v>
      </c>
      <c r="Q5856">
        <v>1</v>
      </c>
      <c r="R5856">
        <v>67</v>
      </c>
      <c r="S5856">
        <v>-36</v>
      </c>
      <c r="T5856">
        <v>5</v>
      </c>
      <c r="U5856" t="b">
        <v>0</v>
      </c>
    </row>
    <row r="5857" spans="1:21" x14ac:dyDescent="0.25">
      <c r="A5857" t="s">
        <v>7015</v>
      </c>
      <c r="B5857" t="s">
        <v>7008</v>
      </c>
      <c r="C5857">
        <v>28</v>
      </c>
      <c r="D5857">
        <v>8</v>
      </c>
      <c r="E5857">
        <v>13</v>
      </c>
      <c r="F5857" s="1">
        <v>41514</v>
      </c>
      <c r="G5857" t="s">
        <v>1279</v>
      </c>
      <c r="H5857" t="s">
        <v>61</v>
      </c>
      <c r="I5857" t="s">
        <v>326</v>
      </c>
      <c r="J5857" t="s">
        <v>4016</v>
      </c>
      <c r="K5857" t="s">
        <v>36</v>
      </c>
      <c r="L5857" t="s">
        <v>26</v>
      </c>
      <c r="M5857" t="s">
        <v>38</v>
      </c>
      <c r="N5857" t="s">
        <v>28</v>
      </c>
      <c r="O5857" t="s">
        <v>48</v>
      </c>
      <c r="P5857" t="s">
        <v>7016</v>
      </c>
      <c r="Q5857">
        <v>0</v>
      </c>
      <c r="R5857">
        <v>33</v>
      </c>
      <c r="S5857">
        <v>5</v>
      </c>
      <c r="T5857">
        <v>2</v>
      </c>
      <c r="U5857" t="b">
        <v>0</v>
      </c>
    </row>
    <row r="5858" spans="1:21" x14ac:dyDescent="0.25">
      <c r="A5858" t="s">
        <v>7017</v>
      </c>
      <c r="B5858" t="s">
        <v>7008</v>
      </c>
      <c r="C5858">
        <v>28</v>
      </c>
      <c r="D5858">
        <v>8</v>
      </c>
      <c r="E5858">
        <v>13</v>
      </c>
      <c r="F5858" s="1">
        <v>41514</v>
      </c>
      <c r="G5858" t="s">
        <v>1073</v>
      </c>
      <c r="H5858" t="s">
        <v>67</v>
      </c>
      <c r="I5858" t="s">
        <v>68</v>
      </c>
      <c r="J5858" t="s">
        <v>255</v>
      </c>
      <c r="K5858" t="s">
        <v>25</v>
      </c>
      <c r="L5858" t="s">
        <v>70</v>
      </c>
      <c r="M5858" t="s">
        <v>38</v>
      </c>
      <c r="N5858" t="s">
        <v>28</v>
      </c>
      <c r="O5858" t="s">
        <v>111</v>
      </c>
      <c r="P5858" t="s">
        <v>2926</v>
      </c>
      <c r="Q5858">
        <v>0</v>
      </c>
      <c r="R5858">
        <v>38</v>
      </c>
      <c r="S5858">
        <v>8</v>
      </c>
      <c r="T5858">
        <v>2</v>
      </c>
      <c r="U5858" t="b">
        <v>0</v>
      </c>
    </row>
    <row r="5859" spans="1:21" x14ac:dyDescent="0.25">
      <c r="A5859" t="s">
        <v>7018</v>
      </c>
      <c r="B5859" t="s">
        <v>7008</v>
      </c>
      <c r="C5859">
        <v>28</v>
      </c>
      <c r="D5859">
        <v>8</v>
      </c>
      <c r="E5859">
        <v>13</v>
      </c>
      <c r="F5859" s="1">
        <v>41514</v>
      </c>
      <c r="G5859" t="s">
        <v>2728</v>
      </c>
      <c r="H5859" t="s">
        <v>61</v>
      </c>
      <c r="I5859" t="s">
        <v>491</v>
      </c>
      <c r="J5859" t="s">
        <v>5639</v>
      </c>
      <c r="K5859" t="s">
        <v>36</v>
      </c>
      <c r="L5859" t="s">
        <v>37</v>
      </c>
      <c r="M5859" t="s">
        <v>38</v>
      </c>
      <c r="N5859" t="s">
        <v>56</v>
      </c>
      <c r="O5859" t="s">
        <v>81</v>
      </c>
      <c r="P5859" t="s">
        <v>3354</v>
      </c>
      <c r="Q5859">
        <v>0</v>
      </c>
      <c r="R5859">
        <v>345</v>
      </c>
      <c r="S5859">
        <v>0</v>
      </c>
      <c r="T5859">
        <v>3</v>
      </c>
      <c r="U5859" t="b">
        <v>1</v>
      </c>
    </row>
    <row r="5860" spans="1:21" x14ac:dyDescent="0.25">
      <c r="A5860" t="s">
        <v>7019</v>
      </c>
      <c r="B5860" t="s">
        <v>7020</v>
      </c>
      <c r="C5860">
        <v>28</v>
      </c>
      <c r="D5860">
        <v>8</v>
      </c>
      <c r="E5860">
        <v>14</v>
      </c>
      <c r="F5860" s="1">
        <v>41879</v>
      </c>
      <c r="G5860" t="s">
        <v>2198</v>
      </c>
      <c r="H5860" t="s">
        <v>33</v>
      </c>
      <c r="I5860" t="s">
        <v>34</v>
      </c>
      <c r="J5860" t="s">
        <v>609</v>
      </c>
      <c r="K5860" t="s">
        <v>36</v>
      </c>
      <c r="L5860" t="s">
        <v>37</v>
      </c>
      <c r="M5860" t="s">
        <v>98</v>
      </c>
      <c r="N5860" t="s">
        <v>56</v>
      </c>
      <c r="O5860" t="s">
        <v>104</v>
      </c>
      <c r="P5860" t="s">
        <v>1274</v>
      </c>
      <c r="Q5860">
        <v>0</v>
      </c>
      <c r="R5860">
        <v>73</v>
      </c>
      <c r="S5860">
        <v>31</v>
      </c>
      <c r="T5860">
        <v>1</v>
      </c>
      <c r="U5860" t="b">
        <v>0</v>
      </c>
    </row>
    <row r="5861" spans="1:21" x14ac:dyDescent="0.25">
      <c r="A5861" t="s">
        <v>7021</v>
      </c>
      <c r="B5861" t="s">
        <v>7020</v>
      </c>
      <c r="C5861">
        <v>28</v>
      </c>
      <c r="D5861">
        <v>8</v>
      </c>
      <c r="E5861">
        <v>14</v>
      </c>
      <c r="F5861" s="1">
        <v>41879</v>
      </c>
      <c r="G5861" t="s">
        <v>6331</v>
      </c>
      <c r="H5861" t="s">
        <v>67</v>
      </c>
      <c r="I5861" t="s">
        <v>68</v>
      </c>
      <c r="J5861" t="s">
        <v>255</v>
      </c>
      <c r="K5861" t="s">
        <v>25</v>
      </c>
      <c r="L5861" t="s">
        <v>70</v>
      </c>
      <c r="M5861" t="s">
        <v>27</v>
      </c>
      <c r="N5861" t="s">
        <v>28</v>
      </c>
      <c r="O5861" t="s">
        <v>227</v>
      </c>
      <c r="P5861" t="s">
        <v>882</v>
      </c>
      <c r="Q5861">
        <v>0</v>
      </c>
      <c r="R5861">
        <v>35</v>
      </c>
      <c r="S5861">
        <v>4</v>
      </c>
      <c r="T5861">
        <v>3</v>
      </c>
      <c r="U5861" t="b">
        <v>1</v>
      </c>
    </row>
    <row r="5862" spans="1:21" x14ac:dyDescent="0.25">
      <c r="A5862" t="s">
        <v>7021</v>
      </c>
      <c r="B5862" t="s">
        <v>7020</v>
      </c>
      <c r="C5862">
        <v>28</v>
      </c>
      <c r="D5862">
        <v>8</v>
      </c>
      <c r="E5862">
        <v>14</v>
      </c>
      <c r="F5862" s="1">
        <v>41879</v>
      </c>
      <c r="G5862" t="s">
        <v>6331</v>
      </c>
      <c r="H5862" t="s">
        <v>67</v>
      </c>
      <c r="I5862" t="s">
        <v>68</v>
      </c>
      <c r="J5862" t="s">
        <v>255</v>
      </c>
      <c r="K5862" t="s">
        <v>25</v>
      </c>
      <c r="L5862" t="s">
        <v>70</v>
      </c>
      <c r="M5862" t="s">
        <v>27</v>
      </c>
      <c r="N5862" t="s">
        <v>56</v>
      </c>
      <c r="O5862" t="s">
        <v>104</v>
      </c>
      <c r="P5862" t="s">
        <v>5516</v>
      </c>
      <c r="Q5862">
        <v>0</v>
      </c>
      <c r="R5862">
        <v>249</v>
      </c>
      <c r="S5862">
        <v>64</v>
      </c>
      <c r="T5862">
        <v>2</v>
      </c>
      <c r="U5862" t="b">
        <v>0</v>
      </c>
    </row>
    <row r="5863" spans="1:21" x14ac:dyDescent="0.25">
      <c r="A5863" t="s">
        <v>7022</v>
      </c>
      <c r="B5863" t="s">
        <v>7020</v>
      </c>
      <c r="C5863">
        <v>28</v>
      </c>
      <c r="D5863">
        <v>8</v>
      </c>
      <c r="E5863">
        <v>14</v>
      </c>
      <c r="F5863" s="1">
        <v>41879</v>
      </c>
      <c r="G5863" t="s">
        <v>1108</v>
      </c>
      <c r="H5863" t="s">
        <v>33</v>
      </c>
      <c r="I5863" t="s">
        <v>313</v>
      </c>
      <c r="J5863" t="s">
        <v>5539</v>
      </c>
      <c r="K5863" t="s">
        <v>36</v>
      </c>
      <c r="L5863" t="s">
        <v>37</v>
      </c>
      <c r="M5863" t="s">
        <v>27</v>
      </c>
      <c r="N5863" t="s">
        <v>28</v>
      </c>
      <c r="O5863" t="s">
        <v>48</v>
      </c>
      <c r="P5863" t="s">
        <v>1306</v>
      </c>
      <c r="Q5863">
        <v>0</v>
      </c>
      <c r="R5863">
        <v>16</v>
      </c>
      <c r="S5863">
        <v>5</v>
      </c>
      <c r="T5863">
        <v>1</v>
      </c>
      <c r="U5863" t="b">
        <v>1</v>
      </c>
    </row>
    <row r="5864" spans="1:21" x14ac:dyDescent="0.25">
      <c r="A5864" t="s">
        <v>7022</v>
      </c>
      <c r="B5864" t="s">
        <v>7020</v>
      </c>
      <c r="C5864">
        <v>28</v>
      </c>
      <c r="D5864">
        <v>8</v>
      </c>
      <c r="E5864">
        <v>14</v>
      </c>
      <c r="F5864" s="1">
        <v>41879</v>
      </c>
      <c r="G5864" t="s">
        <v>1108</v>
      </c>
      <c r="H5864" t="s">
        <v>33</v>
      </c>
      <c r="I5864" t="s">
        <v>313</v>
      </c>
      <c r="J5864" t="s">
        <v>5539</v>
      </c>
      <c r="K5864" t="s">
        <v>36</v>
      </c>
      <c r="L5864" t="s">
        <v>37</v>
      </c>
      <c r="M5864" t="s">
        <v>27</v>
      </c>
      <c r="N5864" t="s">
        <v>28</v>
      </c>
      <c r="O5864" t="s">
        <v>151</v>
      </c>
      <c r="P5864" t="s">
        <v>2256</v>
      </c>
      <c r="Q5864">
        <v>0</v>
      </c>
      <c r="R5864">
        <v>52</v>
      </c>
      <c r="S5864">
        <v>11</v>
      </c>
      <c r="T5864">
        <v>5</v>
      </c>
      <c r="U5864" t="b">
        <v>0</v>
      </c>
    </row>
    <row r="5865" spans="1:21" x14ac:dyDescent="0.25">
      <c r="A5865" t="s">
        <v>7022</v>
      </c>
      <c r="B5865" t="s">
        <v>7020</v>
      </c>
      <c r="C5865">
        <v>28</v>
      </c>
      <c r="D5865">
        <v>8</v>
      </c>
      <c r="E5865">
        <v>14</v>
      </c>
      <c r="F5865" s="1">
        <v>41879</v>
      </c>
      <c r="G5865" t="s">
        <v>1108</v>
      </c>
      <c r="H5865" t="s">
        <v>33</v>
      </c>
      <c r="I5865" t="s">
        <v>313</v>
      </c>
      <c r="J5865" t="s">
        <v>5539</v>
      </c>
      <c r="K5865" t="s">
        <v>36</v>
      </c>
      <c r="L5865" t="s">
        <v>37</v>
      </c>
      <c r="M5865" t="s">
        <v>27</v>
      </c>
      <c r="N5865" t="s">
        <v>28</v>
      </c>
      <c r="O5865" t="s">
        <v>151</v>
      </c>
      <c r="P5865" t="s">
        <v>3225</v>
      </c>
      <c r="Q5865">
        <v>0</v>
      </c>
      <c r="R5865">
        <v>27</v>
      </c>
      <c r="S5865">
        <v>2</v>
      </c>
      <c r="T5865">
        <v>2</v>
      </c>
      <c r="U5865" t="b">
        <v>1</v>
      </c>
    </row>
    <row r="5866" spans="1:21" x14ac:dyDescent="0.25">
      <c r="A5866" t="s">
        <v>7023</v>
      </c>
      <c r="B5866" t="s">
        <v>7020</v>
      </c>
      <c r="C5866">
        <v>28</v>
      </c>
      <c r="D5866">
        <v>8</v>
      </c>
      <c r="E5866">
        <v>14</v>
      </c>
      <c r="F5866" s="1">
        <v>41879</v>
      </c>
      <c r="G5866" t="s">
        <v>7024</v>
      </c>
      <c r="H5866" t="s">
        <v>61</v>
      </c>
      <c r="I5866" t="s">
        <v>173</v>
      </c>
      <c r="J5866" t="s">
        <v>844</v>
      </c>
      <c r="K5866" t="s">
        <v>36</v>
      </c>
      <c r="L5866" t="s">
        <v>26</v>
      </c>
      <c r="M5866" t="s">
        <v>38</v>
      </c>
      <c r="N5866" t="s">
        <v>28</v>
      </c>
      <c r="O5866" t="s">
        <v>151</v>
      </c>
      <c r="P5866" t="s">
        <v>2383</v>
      </c>
      <c r="Q5866">
        <v>1</v>
      </c>
      <c r="R5866">
        <v>57</v>
      </c>
      <c r="S5866">
        <v>-48</v>
      </c>
      <c r="T5866">
        <v>6</v>
      </c>
      <c r="U5866" t="b">
        <v>1</v>
      </c>
    </row>
    <row r="5867" spans="1:21" x14ac:dyDescent="0.25">
      <c r="A5867" t="s">
        <v>7025</v>
      </c>
      <c r="B5867" t="s">
        <v>7020</v>
      </c>
      <c r="C5867">
        <v>28</v>
      </c>
      <c r="D5867">
        <v>8</v>
      </c>
      <c r="E5867">
        <v>14</v>
      </c>
      <c r="F5867" s="1">
        <v>41879</v>
      </c>
      <c r="G5867" t="s">
        <v>3962</v>
      </c>
      <c r="H5867" t="s">
        <v>61</v>
      </c>
      <c r="I5867" t="s">
        <v>108</v>
      </c>
      <c r="J5867" t="s">
        <v>7026</v>
      </c>
      <c r="K5867" t="s">
        <v>36</v>
      </c>
      <c r="L5867" t="s">
        <v>70</v>
      </c>
      <c r="M5867" t="s">
        <v>27</v>
      </c>
      <c r="N5867" t="s">
        <v>56</v>
      </c>
      <c r="O5867" t="s">
        <v>185</v>
      </c>
      <c r="P5867" t="s">
        <v>3163</v>
      </c>
      <c r="Q5867">
        <v>0</v>
      </c>
      <c r="R5867">
        <v>484</v>
      </c>
      <c r="S5867">
        <v>28</v>
      </c>
      <c r="T5867">
        <v>3</v>
      </c>
      <c r="U5867" t="b">
        <v>0</v>
      </c>
    </row>
    <row r="5868" spans="1:21" x14ac:dyDescent="0.25">
      <c r="A5868" t="s">
        <v>7027</v>
      </c>
      <c r="B5868" t="s">
        <v>7020</v>
      </c>
      <c r="C5868">
        <v>28</v>
      </c>
      <c r="D5868">
        <v>8</v>
      </c>
      <c r="E5868">
        <v>14</v>
      </c>
      <c r="F5868" s="1">
        <v>41879</v>
      </c>
      <c r="G5868" t="s">
        <v>119</v>
      </c>
      <c r="H5868" t="s">
        <v>293</v>
      </c>
      <c r="I5868" t="s">
        <v>613</v>
      </c>
      <c r="J5868" t="s">
        <v>2039</v>
      </c>
      <c r="K5868" t="s">
        <v>36</v>
      </c>
      <c r="L5868" t="s">
        <v>26</v>
      </c>
      <c r="M5868" t="s">
        <v>27</v>
      </c>
      <c r="N5868" t="s">
        <v>71</v>
      </c>
      <c r="O5868" t="s">
        <v>72</v>
      </c>
      <c r="P5868" t="s">
        <v>1251</v>
      </c>
      <c r="Q5868">
        <v>1</v>
      </c>
      <c r="R5868">
        <v>490</v>
      </c>
      <c r="S5868">
        <v>-128</v>
      </c>
      <c r="T5868">
        <v>8</v>
      </c>
      <c r="U5868" t="b">
        <v>0</v>
      </c>
    </row>
    <row r="5869" spans="1:21" x14ac:dyDescent="0.25">
      <c r="A5869" t="s">
        <v>7028</v>
      </c>
      <c r="B5869" t="s">
        <v>7020</v>
      </c>
      <c r="C5869">
        <v>28</v>
      </c>
      <c r="D5869">
        <v>8</v>
      </c>
      <c r="E5869">
        <v>14</v>
      </c>
      <c r="F5869" s="1">
        <v>41879</v>
      </c>
      <c r="G5869" t="s">
        <v>2513</v>
      </c>
      <c r="H5869" t="s">
        <v>33</v>
      </c>
      <c r="I5869" t="s">
        <v>34</v>
      </c>
      <c r="J5869" t="s">
        <v>3270</v>
      </c>
      <c r="K5869" t="s">
        <v>36</v>
      </c>
      <c r="L5869" t="s">
        <v>37</v>
      </c>
      <c r="M5869" t="s">
        <v>38</v>
      </c>
      <c r="N5869" t="s">
        <v>28</v>
      </c>
      <c r="O5869" t="s">
        <v>48</v>
      </c>
      <c r="P5869" t="s">
        <v>2190</v>
      </c>
      <c r="Q5869">
        <v>0</v>
      </c>
      <c r="R5869">
        <v>152</v>
      </c>
      <c r="S5869">
        <v>50</v>
      </c>
      <c r="T5869">
        <v>6</v>
      </c>
      <c r="U5869" t="b">
        <v>1</v>
      </c>
    </row>
    <row r="5870" spans="1:21" x14ac:dyDescent="0.25">
      <c r="A5870" t="s">
        <v>7028</v>
      </c>
      <c r="B5870" t="s">
        <v>7020</v>
      </c>
      <c r="C5870">
        <v>28</v>
      </c>
      <c r="D5870">
        <v>8</v>
      </c>
      <c r="E5870">
        <v>14</v>
      </c>
      <c r="F5870" s="1">
        <v>41879</v>
      </c>
      <c r="G5870" t="s">
        <v>2513</v>
      </c>
      <c r="H5870" t="s">
        <v>33</v>
      </c>
      <c r="I5870" t="s">
        <v>34</v>
      </c>
      <c r="J5870" t="s">
        <v>3270</v>
      </c>
      <c r="K5870" t="s">
        <v>36</v>
      </c>
      <c r="L5870" t="s">
        <v>37</v>
      </c>
      <c r="M5870" t="s">
        <v>38</v>
      </c>
      <c r="N5870" t="s">
        <v>28</v>
      </c>
      <c r="O5870" t="s">
        <v>48</v>
      </c>
      <c r="P5870" t="s">
        <v>2276</v>
      </c>
      <c r="Q5870">
        <v>0</v>
      </c>
      <c r="R5870">
        <v>78</v>
      </c>
      <c r="S5870">
        <v>27</v>
      </c>
      <c r="T5870">
        <v>3</v>
      </c>
      <c r="U5870" t="b">
        <v>0</v>
      </c>
    </row>
    <row r="5871" spans="1:21" x14ac:dyDescent="0.25">
      <c r="A5871" t="s">
        <v>7028</v>
      </c>
      <c r="B5871" t="s">
        <v>7020</v>
      </c>
      <c r="C5871">
        <v>28</v>
      </c>
      <c r="D5871">
        <v>8</v>
      </c>
      <c r="E5871">
        <v>14</v>
      </c>
      <c r="F5871" s="1">
        <v>41879</v>
      </c>
      <c r="G5871" t="s">
        <v>2513</v>
      </c>
      <c r="H5871" t="s">
        <v>33</v>
      </c>
      <c r="I5871" t="s">
        <v>34</v>
      </c>
      <c r="J5871" t="s">
        <v>3270</v>
      </c>
      <c r="K5871" t="s">
        <v>36</v>
      </c>
      <c r="L5871" t="s">
        <v>37</v>
      </c>
      <c r="M5871" t="s">
        <v>38</v>
      </c>
      <c r="N5871" t="s">
        <v>28</v>
      </c>
      <c r="O5871" t="s">
        <v>39</v>
      </c>
      <c r="P5871" t="s">
        <v>41</v>
      </c>
      <c r="Q5871">
        <v>0</v>
      </c>
      <c r="R5871">
        <v>30</v>
      </c>
      <c r="S5871">
        <v>11</v>
      </c>
      <c r="T5871">
        <v>5</v>
      </c>
      <c r="U5871" t="b">
        <v>1</v>
      </c>
    </row>
    <row r="5872" spans="1:21" x14ac:dyDescent="0.25">
      <c r="A5872" t="s">
        <v>7028</v>
      </c>
      <c r="B5872" t="s">
        <v>7020</v>
      </c>
      <c r="C5872">
        <v>28</v>
      </c>
      <c r="D5872">
        <v>8</v>
      </c>
      <c r="E5872">
        <v>14</v>
      </c>
      <c r="F5872" s="1">
        <v>41879</v>
      </c>
      <c r="G5872" t="s">
        <v>2513</v>
      </c>
      <c r="H5872" t="s">
        <v>33</v>
      </c>
      <c r="I5872" t="s">
        <v>34</v>
      </c>
      <c r="J5872" t="s">
        <v>3270</v>
      </c>
      <c r="K5872" t="s">
        <v>36</v>
      </c>
      <c r="L5872" t="s">
        <v>37</v>
      </c>
      <c r="M5872" t="s">
        <v>38</v>
      </c>
      <c r="N5872" t="s">
        <v>28</v>
      </c>
      <c r="O5872" t="s">
        <v>111</v>
      </c>
      <c r="P5872" t="s">
        <v>7029</v>
      </c>
      <c r="Q5872">
        <v>0</v>
      </c>
      <c r="R5872">
        <v>179</v>
      </c>
      <c r="S5872">
        <v>25</v>
      </c>
      <c r="T5872">
        <v>5</v>
      </c>
      <c r="U5872" t="b">
        <v>1</v>
      </c>
    </row>
    <row r="5873" spans="1:21" x14ac:dyDescent="0.25">
      <c r="A5873" t="s">
        <v>7028</v>
      </c>
      <c r="B5873" t="s">
        <v>7020</v>
      </c>
      <c r="C5873">
        <v>28</v>
      </c>
      <c r="D5873">
        <v>8</v>
      </c>
      <c r="E5873">
        <v>14</v>
      </c>
      <c r="F5873" s="1">
        <v>41879</v>
      </c>
      <c r="G5873" t="s">
        <v>2513</v>
      </c>
      <c r="H5873" t="s">
        <v>33</v>
      </c>
      <c r="I5873" t="s">
        <v>34</v>
      </c>
      <c r="J5873" t="s">
        <v>3270</v>
      </c>
      <c r="K5873" t="s">
        <v>36</v>
      </c>
      <c r="L5873" t="s">
        <v>37</v>
      </c>
      <c r="M5873" t="s">
        <v>38</v>
      </c>
      <c r="N5873" t="s">
        <v>28</v>
      </c>
      <c r="O5873" t="s">
        <v>54</v>
      </c>
      <c r="P5873" t="s">
        <v>929</v>
      </c>
      <c r="Q5873">
        <v>0</v>
      </c>
      <c r="R5873">
        <v>168</v>
      </c>
      <c r="S5873">
        <v>56</v>
      </c>
      <c r="T5873">
        <v>3</v>
      </c>
      <c r="U5873" t="b">
        <v>0</v>
      </c>
    </row>
    <row r="5874" spans="1:21" x14ac:dyDescent="0.25">
      <c r="A5874" t="s">
        <v>7030</v>
      </c>
      <c r="B5874" t="s">
        <v>7020</v>
      </c>
      <c r="C5874">
        <v>28</v>
      </c>
      <c r="D5874">
        <v>8</v>
      </c>
      <c r="E5874">
        <v>14</v>
      </c>
      <c r="F5874" s="1">
        <v>41879</v>
      </c>
      <c r="G5874" t="s">
        <v>1253</v>
      </c>
      <c r="H5874" t="s">
        <v>320</v>
      </c>
      <c r="I5874" t="s">
        <v>321</v>
      </c>
      <c r="J5874" t="s">
        <v>321</v>
      </c>
      <c r="K5874" t="s">
        <v>36</v>
      </c>
      <c r="L5874" t="s">
        <v>26</v>
      </c>
      <c r="M5874" t="s">
        <v>38</v>
      </c>
      <c r="N5874" t="s">
        <v>28</v>
      </c>
      <c r="O5874" t="s">
        <v>183</v>
      </c>
      <c r="P5874" t="s">
        <v>1316</v>
      </c>
      <c r="Q5874">
        <v>0</v>
      </c>
      <c r="R5874">
        <v>150</v>
      </c>
      <c r="S5874">
        <v>29</v>
      </c>
      <c r="T5874">
        <v>5</v>
      </c>
      <c r="U5874" t="b">
        <v>0</v>
      </c>
    </row>
    <row r="5875" spans="1:21" x14ac:dyDescent="0.25">
      <c r="A5875" t="s">
        <v>7031</v>
      </c>
      <c r="B5875" t="s">
        <v>7020</v>
      </c>
      <c r="C5875">
        <v>28</v>
      </c>
      <c r="D5875">
        <v>8</v>
      </c>
      <c r="E5875">
        <v>14</v>
      </c>
      <c r="F5875" s="1">
        <v>41879</v>
      </c>
      <c r="G5875" t="s">
        <v>3209</v>
      </c>
      <c r="H5875" t="s">
        <v>33</v>
      </c>
      <c r="I5875" t="s">
        <v>1284</v>
      </c>
      <c r="J5875" t="s">
        <v>1285</v>
      </c>
      <c r="K5875" t="s">
        <v>36</v>
      </c>
      <c r="L5875" t="s">
        <v>26</v>
      </c>
      <c r="M5875" t="s">
        <v>38</v>
      </c>
      <c r="N5875" t="s">
        <v>28</v>
      </c>
      <c r="O5875" t="s">
        <v>151</v>
      </c>
      <c r="P5875" t="s">
        <v>3225</v>
      </c>
      <c r="Q5875">
        <v>0</v>
      </c>
      <c r="R5875">
        <v>28</v>
      </c>
      <c r="S5875">
        <v>3</v>
      </c>
      <c r="T5875">
        <v>2</v>
      </c>
      <c r="U5875" t="b">
        <v>0</v>
      </c>
    </row>
    <row r="5876" spans="1:21" x14ac:dyDescent="0.25">
      <c r="A5876" t="s">
        <v>7028</v>
      </c>
      <c r="B5876" t="s">
        <v>7020</v>
      </c>
      <c r="C5876">
        <v>28</v>
      </c>
      <c r="D5876">
        <v>8</v>
      </c>
      <c r="E5876">
        <v>14</v>
      </c>
      <c r="F5876" s="1">
        <v>41879</v>
      </c>
      <c r="G5876" t="s">
        <v>2513</v>
      </c>
      <c r="H5876" t="s">
        <v>33</v>
      </c>
      <c r="I5876" t="s">
        <v>34</v>
      </c>
      <c r="J5876" t="s">
        <v>3270</v>
      </c>
      <c r="K5876" t="s">
        <v>36</v>
      </c>
      <c r="L5876" t="s">
        <v>37</v>
      </c>
      <c r="M5876" t="s">
        <v>38</v>
      </c>
      <c r="N5876" t="s">
        <v>56</v>
      </c>
      <c r="O5876" t="s">
        <v>81</v>
      </c>
      <c r="P5876" t="s">
        <v>1382</v>
      </c>
      <c r="Q5876">
        <v>0</v>
      </c>
      <c r="R5876">
        <v>108</v>
      </c>
      <c r="S5876">
        <v>22</v>
      </c>
      <c r="T5876">
        <v>3</v>
      </c>
      <c r="U5876" t="b">
        <v>1</v>
      </c>
    </row>
    <row r="5877" spans="1:21" x14ac:dyDescent="0.25">
      <c r="A5877" t="s">
        <v>7032</v>
      </c>
      <c r="B5877" t="s">
        <v>7033</v>
      </c>
      <c r="C5877">
        <v>29</v>
      </c>
      <c r="D5877">
        <v>8</v>
      </c>
      <c r="E5877">
        <v>11</v>
      </c>
      <c r="F5877" s="1">
        <v>40784</v>
      </c>
      <c r="G5877" t="s">
        <v>3900</v>
      </c>
      <c r="H5877" t="s">
        <v>293</v>
      </c>
      <c r="I5877" t="s">
        <v>4607</v>
      </c>
      <c r="J5877" t="s">
        <v>5255</v>
      </c>
      <c r="K5877" t="s">
        <v>36</v>
      </c>
      <c r="L5877" t="s">
        <v>37</v>
      </c>
      <c r="M5877" t="s">
        <v>98</v>
      </c>
      <c r="N5877" t="s">
        <v>71</v>
      </c>
      <c r="O5877" t="s">
        <v>295</v>
      </c>
      <c r="P5877" t="s">
        <v>676</v>
      </c>
      <c r="Q5877">
        <v>0</v>
      </c>
      <c r="R5877">
        <v>175</v>
      </c>
      <c r="S5877">
        <v>24</v>
      </c>
      <c r="T5877">
        <v>5</v>
      </c>
      <c r="U5877" t="b">
        <v>0</v>
      </c>
    </row>
    <row r="5878" spans="1:21" x14ac:dyDescent="0.25">
      <c r="A5878" t="s">
        <v>7032</v>
      </c>
      <c r="B5878" t="s">
        <v>7033</v>
      </c>
      <c r="C5878">
        <v>29</v>
      </c>
      <c r="D5878">
        <v>8</v>
      </c>
      <c r="E5878">
        <v>11</v>
      </c>
      <c r="F5878" s="1">
        <v>40784</v>
      </c>
      <c r="G5878" t="s">
        <v>3900</v>
      </c>
      <c r="H5878" t="s">
        <v>293</v>
      </c>
      <c r="I5878" t="s">
        <v>4607</v>
      </c>
      <c r="J5878" t="s">
        <v>5255</v>
      </c>
      <c r="K5878" t="s">
        <v>36</v>
      </c>
      <c r="L5878" t="s">
        <v>37</v>
      </c>
      <c r="M5878" t="s">
        <v>98</v>
      </c>
      <c r="N5878" t="s">
        <v>28</v>
      </c>
      <c r="O5878" t="s">
        <v>48</v>
      </c>
      <c r="P5878" t="s">
        <v>430</v>
      </c>
      <c r="Q5878">
        <v>1</v>
      </c>
      <c r="R5878">
        <v>154</v>
      </c>
      <c r="S5878">
        <v>-96</v>
      </c>
      <c r="T5878">
        <v>6</v>
      </c>
      <c r="U5878" t="b">
        <v>1</v>
      </c>
    </row>
    <row r="5879" spans="1:21" x14ac:dyDescent="0.25">
      <c r="A5879" t="s">
        <v>7034</v>
      </c>
      <c r="B5879" t="s">
        <v>7033</v>
      </c>
      <c r="C5879">
        <v>29</v>
      </c>
      <c r="D5879">
        <v>8</v>
      </c>
      <c r="E5879">
        <v>11</v>
      </c>
      <c r="F5879" s="1">
        <v>40784</v>
      </c>
      <c r="G5879" t="s">
        <v>233</v>
      </c>
      <c r="H5879" t="s">
        <v>126</v>
      </c>
      <c r="I5879" t="s">
        <v>304</v>
      </c>
      <c r="J5879" t="s">
        <v>304</v>
      </c>
      <c r="K5879" t="s">
        <v>25</v>
      </c>
      <c r="L5879" t="s">
        <v>70</v>
      </c>
      <c r="M5879" t="s">
        <v>98</v>
      </c>
      <c r="N5879" t="s">
        <v>71</v>
      </c>
      <c r="O5879" t="s">
        <v>295</v>
      </c>
      <c r="P5879" t="s">
        <v>1877</v>
      </c>
      <c r="Q5879">
        <v>1</v>
      </c>
      <c r="R5879">
        <v>87</v>
      </c>
      <c r="S5879">
        <v>-106</v>
      </c>
      <c r="T5879">
        <v>2</v>
      </c>
      <c r="U5879" t="b">
        <v>0</v>
      </c>
    </row>
    <row r="5880" spans="1:21" x14ac:dyDescent="0.25">
      <c r="A5880" t="s">
        <v>7035</v>
      </c>
      <c r="B5880" t="s">
        <v>7036</v>
      </c>
      <c r="C5880">
        <v>29</v>
      </c>
      <c r="D5880">
        <v>8</v>
      </c>
      <c r="E5880">
        <v>12</v>
      </c>
      <c r="F5880" s="1">
        <v>41150</v>
      </c>
      <c r="G5880" t="s">
        <v>4893</v>
      </c>
      <c r="H5880" t="s">
        <v>215</v>
      </c>
      <c r="I5880" t="s">
        <v>2776</v>
      </c>
      <c r="J5880" t="s">
        <v>7037</v>
      </c>
      <c r="K5880" t="s">
        <v>36</v>
      </c>
      <c r="L5880" t="s">
        <v>37</v>
      </c>
      <c r="M5880" t="s">
        <v>38</v>
      </c>
      <c r="N5880" t="s">
        <v>71</v>
      </c>
      <c r="O5880" t="s">
        <v>72</v>
      </c>
      <c r="P5880" t="s">
        <v>4905</v>
      </c>
      <c r="Q5880">
        <v>0</v>
      </c>
      <c r="R5880">
        <v>373</v>
      </c>
      <c r="S5880">
        <v>30</v>
      </c>
      <c r="T5880">
        <v>3</v>
      </c>
      <c r="U5880" t="b">
        <v>0</v>
      </c>
    </row>
    <row r="5881" spans="1:21" x14ac:dyDescent="0.25">
      <c r="A5881" t="s">
        <v>7035</v>
      </c>
      <c r="B5881" t="s">
        <v>7036</v>
      </c>
      <c r="C5881">
        <v>29</v>
      </c>
      <c r="D5881">
        <v>8</v>
      </c>
      <c r="E5881">
        <v>12</v>
      </c>
      <c r="F5881" s="1">
        <v>41150</v>
      </c>
      <c r="G5881" t="s">
        <v>4893</v>
      </c>
      <c r="H5881" t="s">
        <v>215</v>
      </c>
      <c r="I5881" t="s">
        <v>2776</v>
      </c>
      <c r="J5881" t="s">
        <v>7037</v>
      </c>
      <c r="K5881" t="s">
        <v>36</v>
      </c>
      <c r="L5881" t="s">
        <v>37</v>
      </c>
      <c r="M5881" t="s">
        <v>38</v>
      </c>
      <c r="N5881" t="s">
        <v>28</v>
      </c>
      <c r="O5881" t="s">
        <v>48</v>
      </c>
      <c r="P5881" t="s">
        <v>77</v>
      </c>
      <c r="Q5881">
        <v>0</v>
      </c>
      <c r="R5881">
        <v>37</v>
      </c>
      <c r="S5881">
        <v>10</v>
      </c>
      <c r="T5881">
        <v>3</v>
      </c>
      <c r="U5881" t="b">
        <v>0</v>
      </c>
    </row>
    <row r="5882" spans="1:21" x14ac:dyDescent="0.25">
      <c r="A5882" t="s">
        <v>7035</v>
      </c>
      <c r="B5882" t="s">
        <v>7036</v>
      </c>
      <c r="C5882">
        <v>29</v>
      </c>
      <c r="D5882">
        <v>8</v>
      </c>
      <c r="E5882">
        <v>12</v>
      </c>
      <c r="F5882" s="1">
        <v>41150</v>
      </c>
      <c r="G5882" t="s">
        <v>4893</v>
      </c>
      <c r="H5882" t="s">
        <v>215</v>
      </c>
      <c r="I5882" t="s">
        <v>2776</v>
      </c>
      <c r="J5882" t="s">
        <v>7037</v>
      </c>
      <c r="K5882" t="s">
        <v>36</v>
      </c>
      <c r="L5882" t="s">
        <v>37</v>
      </c>
      <c r="M5882" t="s">
        <v>38</v>
      </c>
      <c r="N5882" t="s">
        <v>28</v>
      </c>
      <c r="O5882" t="s">
        <v>48</v>
      </c>
      <c r="P5882" t="s">
        <v>77</v>
      </c>
      <c r="Q5882">
        <v>0</v>
      </c>
      <c r="R5882">
        <v>37</v>
      </c>
      <c r="S5882">
        <v>10</v>
      </c>
      <c r="T5882">
        <v>3</v>
      </c>
      <c r="U5882" t="b">
        <v>0</v>
      </c>
    </row>
    <row r="5883" spans="1:21" x14ac:dyDescent="0.25">
      <c r="A5883" t="s">
        <v>7035</v>
      </c>
      <c r="B5883" t="s">
        <v>7036</v>
      </c>
      <c r="C5883">
        <v>29</v>
      </c>
      <c r="D5883">
        <v>8</v>
      </c>
      <c r="E5883">
        <v>12</v>
      </c>
      <c r="F5883" s="1">
        <v>41150</v>
      </c>
      <c r="G5883" t="s">
        <v>4893</v>
      </c>
      <c r="H5883" t="s">
        <v>215</v>
      </c>
      <c r="I5883" t="s">
        <v>2776</v>
      </c>
      <c r="J5883" t="s">
        <v>7037</v>
      </c>
      <c r="K5883" t="s">
        <v>36</v>
      </c>
      <c r="L5883" t="s">
        <v>37</v>
      </c>
      <c r="M5883" t="s">
        <v>38</v>
      </c>
      <c r="N5883" t="s">
        <v>28</v>
      </c>
      <c r="O5883" t="s">
        <v>111</v>
      </c>
      <c r="P5883" t="s">
        <v>3896</v>
      </c>
      <c r="Q5883">
        <v>0</v>
      </c>
      <c r="R5883">
        <v>34</v>
      </c>
      <c r="S5883">
        <v>9</v>
      </c>
      <c r="T5883">
        <v>2</v>
      </c>
      <c r="U5883" t="b">
        <v>1</v>
      </c>
    </row>
    <row r="5884" spans="1:21" x14ac:dyDescent="0.25">
      <c r="A5884" t="s">
        <v>7035</v>
      </c>
      <c r="B5884" t="s">
        <v>7036</v>
      </c>
      <c r="C5884">
        <v>29</v>
      </c>
      <c r="D5884">
        <v>8</v>
      </c>
      <c r="E5884">
        <v>12</v>
      </c>
      <c r="F5884" s="1">
        <v>41150</v>
      </c>
      <c r="G5884" t="s">
        <v>4893</v>
      </c>
      <c r="H5884" t="s">
        <v>215</v>
      </c>
      <c r="I5884" t="s">
        <v>2776</v>
      </c>
      <c r="J5884" t="s">
        <v>7037</v>
      </c>
      <c r="K5884" t="s">
        <v>36</v>
      </c>
      <c r="L5884" t="s">
        <v>37</v>
      </c>
      <c r="M5884" t="s">
        <v>38</v>
      </c>
      <c r="N5884" t="s">
        <v>28</v>
      </c>
      <c r="O5884" t="s">
        <v>54</v>
      </c>
      <c r="P5884" t="s">
        <v>390</v>
      </c>
      <c r="Q5884">
        <v>0</v>
      </c>
      <c r="R5884">
        <v>594</v>
      </c>
      <c r="S5884">
        <v>291</v>
      </c>
      <c r="T5884">
        <v>3</v>
      </c>
      <c r="U5884" t="b">
        <v>0</v>
      </c>
    </row>
    <row r="5885" spans="1:21" x14ac:dyDescent="0.25">
      <c r="A5885" t="s">
        <v>7035</v>
      </c>
      <c r="B5885" t="s">
        <v>7036</v>
      </c>
      <c r="C5885">
        <v>29</v>
      </c>
      <c r="D5885">
        <v>8</v>
      </c>
      <c r="E5885">
        <v>12</v>
      </c>
      <c r="F5885" s="1">
        <v>41150</v>
      </c>
      <c r="G5885" t="s">
        <v>4893</v>
      </c>
      <c r="H5885" t="s">
        <v>215</v>
      </c>
      <c r="I5885" t="s">
        <v>2776</v>
      </c>
      <c r="J5885" t="s">
        <v>7037</v>
      </c>
      <c r="K5885" t="s">
        <v>36</v>
      </c>
      <c r="L5885" t="s">
        <v>37</v>
      </c>
      <c r="M5885" t="s">
        <v>38</v>
      </c>
      <c r="N5885" t="s">
        <v>28</v>
      </c>
      <c r="O5885" t="s">
        <v>54</v>
      </c>
      <c r="P5885" t="s">
        <v>904</v>
      </c>
      <c r="Q5885">
        <v>0</v>
      </c>
      <c r="R5885">
        <v>113</v>
      </c>
      <c r="S5885">
        <v>28</v>
      </c>
      <c r="T5885">
        <v>2</v>
      </c>
      <c r="U5885" t="b">
        <v>0</v>
      </c>
    </row>
    <row r="5886" spans="1:21" x14ac:dyDescent="0.25">
      <c r="A5886" t="s">
        <v>7035</v>
      </c>
      <c r="B5886" t="s">
        <v>7036</v>
      </c>
      <c r="C5886">
        <v>29</v>
      </c>
      <c r="D5886">
        <v>8</v>
      </c>
      <c r="E5886">
        <v>12</v>
      </c>
      <c r="F5886" s="1">
        <v>41150</v>
      </c>
      <c r="G5886" t="s">
        <v>4893</v>
      </c>
      <c r="H5886" t="s">
        <v>215</v>
      </c>
      <c r="I5886" t="s">
        <v>2776</v>
      </c>
      <c r="J5886" t="s">
        <v>7037</v>
      </c>
      <c r="K5886" t="s">
        <v>36</v>
      </c>
      <c r="L5886" t="s">
        <v>37</v>
      </c>
      <c r="M5886" t="s">
        <v>38</v>
      </c>
      <c r="N5886" t="s">
        <v>28</v>
      </c>
      <c r="O5886" t="s">
        <v>54</v>
      </c>
      <c r="P5886" t="s">
        <v>929</v>
      </c>
      <c r="Q5886">
        <v>0</v>
      </c>
      <c r="R5886">
        <v>62</v>
      </c>
      <c r="S5886">
        <v>25</v>
      </c>
      <c r="T5886">
        <v>1</v>
      </c>
      <c r="U5886" t="b">
        <v>0</v>
      </c>
    </row>
    <row r="5887" spans="1:21" x14ac:dyDescent="0.25">
      <c r="A5887" t="s">
        <v>7035</v>
      </c>
      <c r="B5887" t="s">
        <v>7036</v>
      </c>
      <c r="C5887">
        <v>29</v>
      </c>
      <c r="D5887">
        <v>8</v>
      </c>
      <c r="E5887">
        <v>12</v>
      </c>
      <c r="F5887" s="1">
        <v>41150</v>
      </c>
      <c r="G5887" t="s">
        <v>4893</v>
      </c>
      <c r="H5887" t="s">
        <v>215</v>
      </c>
      <c r="I5887" t="s">
        <v>2776</v>
      </c>
      <c r="J5887" t="s">
        <v>7037</v>
      </c>
      <c r="K5887" t="s">
        <v>36</v>
      </c>
      <c r="L5887" t="s">
        <v>37</v>
      </c>
      <c r="M5887" t="s">
        <v>38</v>
      </c>
      <c r="N5887" t="s">
        <v>56</v>
      </c>
      <c r="O5887" t="s">
        <v>104</v>
      </c>
      <c r="P5887" t="s">
        <v>4026</v>
      </c>
      <c r="Q5887">
        <v>0</v>
      </c>
      <c r="R5887">
        <v>910</v>
      </c>
      <c r="S5887">
        <v>200</v>
      </c>
      <c r="T5887">
        <v>5</v>
      </c>
      <c r="U5887" t="b">
        <v>1</v>
      </c>
    </row>
    <row r="5888" spans="1:21" x14ac:dyDescent="0.25">
      <c r="A5888" t="s">
        <v>7035</v>
      </c>
      <c r="B5888" t="s">
        <v>7036</v>
      </c>
      <c r="C5888">
        <v>29</v>
      </c>
      <c r="D5888">
        <v>8</v>
      </c>
      <c r="E5888">
        <v>12</v>
      </c>
      <c r="F5888" s="1">
        <v>41150</v>
      </c>
      <c r="G5888" t="s">
        <v>4893</v>
      </c>
      <c r="H5888" t="s">
        <v>215</v>
      </c>
      <c r="I5888" t="s">
        <v>2776</v>
      </c>
      <c r="J5888" t="s">
        <v>7037</v>
      </c>
      <c r="K5888" t="s">
        <v>36</v>
      </c>
      <c r="L5888" t="s">
        <v>37</v>
      </c>
      <c r="M5888" t="s">
        <v>38</v>
      </c>
      <c r="N5888" t="s">
        <v>56</v>
      </c>
      <c r="O5888" t="s">
        <v>104</v>
      </c>
      <c r="P5888" t="s">
        <v>2352</v>
      </c>
      <c r="Q5888">
        <v>0</v>
      </c>
      <c r="R5888">
        <v>1640</v>
      </c>
      <c r="S5888">
        <v>558</v>
      </c>
      <c r="T5888">
        <v>12</v>
      </c>
      <c r="U5888" t="b">
        <v>0</v>
      </c>
    </row>
    <row r="5889" spans="1:21" x14ac:dyDescent="0.25">
      <c r="A5889" t="s">
        <v>7038</v>
      </c>
      <c r="B5889" t="s">
        <v>7036</v>
      </c>
      <c r="C5889">
        <v>29</v>
      </c>
      <c r="D5889">
        <v>8</v>
      </c>
      <c r="E5889">
        <v>12</v>
      </c>
      <c r="F5889" s="1">
        <v>41150</v>
      </c>
      <c r="G5889" t="s">
        <v>338</v>
      </c>
      <c r="H5889" t="s">
        <v>320</v>
      </c>
      <c r="I5889" t="s">
        <v>321</v>
      </c>
      <c r="J5889" t="s">
        <v>321</v>
      </c>
      <c r="K5889" t="s">
        <v>36</v>
      </c>
      <c r="L5889" t="s">
        <v>37</v>
      </c>
      <c r="M5889" t="s">
        <v>98</v>
      </c>
      <c r="N5889" t="s">
        <v>56</v>
      </c>
      <c r="O5889" t="s">
        <v>104</v>
      </c>
      <c r="P5889" t="s">
        <v>409</v>
      </c>
      <c r="Q5889">
        <v>0</v>
      </c>
      <c r="R5889">
        <v>719</v>
      </c>
      <c r="S5889">
        <v>273</v>
      </c>
      <c r="T5889">
        <v>11</v>
      </c>
      <c r="U5889" t="b">
        <v>1</v>
      </c>
    </row>
    <row r="5890" spans="1:21" x14ac:dyDescent="0.25">
      <c r="A5890" t="s">
        <v>7039</v>
      </c>
      <c r="B5890" t="s">
        <v>7036</v>
      </c>
      <c r="C5890">
        <v>29</v>
      </c>
      <c r="D5890">
        <v>8</v>
      </c>
      <c r="E5890">
        <v>12</v>
      </c>
      <c r="F5890" s="1">
        <v>41150</v>
      </c>
      <c r="G5890" t="s">
        <v>1218</v>
      </c>
      <c r="H5890" t="s">
        <v>33</v>
      </c>
      <c r="I5890" t="s">
        <v>34</v>
      </c>
      <c r="J5890" t="s">
        <v>950</v>
      </c>
      <c r="K5890" t="s">
        <v>36</v>
      </c>
      <c r="L5890" t="s">
        <v>70</v>
      </c>
      <c r="M5890" t="s">
        <v>38</v>
      </c>
      <c r="N5890" t="s">
        <v>28</v>
      </c>
      <c r="O5890" t="s">
        <v>151</v>
      </c>
      <c r="P5890" t="s">
        <v>4335</v>
      </c>
      <c r="Q5890">
        <v>0</v>
      </c>
      <c r="R5890">
        <v>42</v>
      </c>
      <c r="S5890">
        <v>16</v>
      </c>
      <c r="T5890">
        <v>3</v>
      </c>
      <c r="U5890" t="b">
        <v>0</v>
      </c>
    </row>
    <row r="5891" spans="1:21" x14ac:dyDescent="0.25">
      <c r="A5891" t="s">
        <v>7040</v>
      </c>
      <c r="B5891" t="s">
        <v>7036</v>
      </c>
      <c r="C5891">
        <v>29</v>
      </c>
      <c r="D5891">
        <v>8</v>
      </c>
      <c r="E5891">
        <v>12</v>
      </c>
      <c r="F5891" s="1">
        <v>41150</v>
      </c>
      <c r="G5891" t="s">
        <v>249</v>
      </c>
      <c r="H5891" t="s">
        <v>67</v>
      </c>
      <c r="I5891" t="s">
        <v>68</v>
      </c>
      <c r="J5891" t="s">
        <v>6938</v>
      </c>
      <c r="K5891" t="s">
        <v>25</v>
      </c>
      <c r="L5891" t="s">
        <v>37</v>
      </c>
      <c r="M5891" t="s">
        <v>38</v>
      </c>
      <c r="N5891" t="s">
        <v>71</v>
      </c>
      <c r="O5891" t="s">
        <v>72</v>
      </c>
      <c r="P5891" t="s">
        <v>73</v>
      </c>
      <c r="Q5891">
        <v>0</v>
      </c>
      <c r="R5891">
        <v>876</v>
      </c>
      <c r="S5891">
        <v>228</v>
      </c>
      <c r="T5891">
        <v>2</v>
      </c>
      <c r="U5891" t="b">
        <v>0</v>
      </c>
    </row>
    <row r="5892" spans="1:21" x14ac:dyDescent="0.25">
      <c r="A5892" t="s">
        <v>7041</v>
      </c>
      <c r="B5892" t="s">
        <v>7036</v>
      </c>
      <c r="C5892">
        <v>29</v>
      </c>
      <c r="D5892">
        <v>8</v>
      </c>
      <c r="E5892">
        <v>12</v>
      </c>
      <c r="F5892" s="1">
        <v>41150</v>
      </c>
      <c r="G5892" t="s">
        <v>445</v>
      </c>
      <c r="H5892" t="s">
        <v>67</v>
      </c>
      <c r="I5892" t="s">
        <v>68</v>
      </c>
      <c r="J5892" t="s">
        <v>255</v>
      </c>
      <c r="K5892" t="s">
        <v>25</v>
      </c>
      <c r="L5892" t="s">
        <v>37</v>
      </c>
      <c r="M5892" t="s">
        <v>98</v>
      </c>
      <c r="N5892" t="s">
        <v>56</v>
      </c>
      <c r="O5892" t="s">
        <v>104</v>
      </c>
      <c r="P5892" t="s">
        <v>5716</v>
      </c>
      <c r="Q5892">
        <v>0</v>
      </c>
      <c r="R5892">
        <v>342</v>
      </c>
      <c r="S5892">
        <v>141</v>
      </c>
      <c r="T5892">
        <v>5</v>
      </c>
      <c r="U5892" t="b">
        <v>1</v>
      </c>
    </row>
    <row r="5893" spans="1:21" x14ac:dyDescent="0.25">
      <c r="A5893" t="s">
        <v>7042</v>
      </c>
      <c r="B5893" t="s">
        <v>7036</v>
      </c>
      <c r="C5893">
        <v>29</v>
      </c>
      <c r="D5893">
        <v>8</v>
      </c>
      <c r="E5893">
        <v>12</v>
      </c>
      <c r="F5893" s="1">
        <v>41150</v>
      </c>
      <c r="G5893" t="s">
        <v>1226</v>
      </c>
      <c r="H5893" t="s">
        <v>44</v>
      </c>
      <c r="I5893" t="s">
        <v>460</v>
      </c>
      <c r="J5893" t="s">
        <v>7043</v>
      </c>
      <c r="K5893" t="s">
        <v>47</v>
      </c>
      <c r="L5893" t="s">
        <v>37</v>
      </c>
      <c r="M5893" t="s">
        <v>38</v>
      </c>
      <c r="N5893" t="s">
        <v>28</v>
      </c>
      <c r="O5893" t="s">
        <v>48</v>
      </c>
      <c r="P5893" t="s">
        <v>807</v>
      </c>
      <c r="Q5893">
        <v>0</v>
      </c>
      <c r="R5893">
        <v>88</v>
      </c>
      <c r="S5893">
        <v>4</v>
      </c>
      <c r="T5893">
        <v>3</v>
      </c>
      <c r="U5893" t="b">
        <v>0</v>
      </c>
    </row>
    <row r="5894" spans="1:21" x14ac:dyDescent="0.25">
      <c r="A5894" t="s">
        <v>7042</v>
      </c>
      <c r="B5894" t="s">
        <v>7036</v>
      </c>
      <c r="C5894">
        <v>29</v>
      </c>
      <c r="D5894">
        <v>8</v>
      </c>
      <c r="E5894">
        <v>12</v>
      </c>
      <c r="F5894" s="1">
        <v>41150</v>
      </c>
      <c r="G5894" t="s">
        <v>1226</v>
      </c>
      <c r="H5894" t="s">
        <v>44</v>
      </c>
      <c r="I5894" t="s">
        <v>460</v>
      </c>
      <c r="J5894" t="s">
        <v>7043</v>
      </c>
      <c r="K5894" t="s">
        <v>47</v>
      </c>
      <c r="L5894" t="s">
        <v>37</v>
      </c>
      <c r="M5894" t="s">
        <v>38</v>
      </c>
      <c r="N5894" t="s">
        <v>28</v>
      </c>
      <c r="O5894" t="s">
        <v>227</v>
      </c>
      <c r="P5894" t="s">
        <v>6646</v>
      </c>
      <c r="Q5894">
        <v>0</v>
      </c>
      <c r="R5894">
        <v>14</v>
      </c>
      <c r="S5894">
        <v>5</v>
      </c>
      <c r="T5894">
        <v>2</v>
      </c>
      <c r="U5894" t="b">
        <v>0</v>
      </c>
    </row>
    <row r="5895" spans="1:21" x14ac:dyDescent="0.25">
      <c r="A5895" t="s">
        <v>7042</v>
      </c>
      <c r="B5895" t="s">
        <v>7036</v>
      </c>
      <c r="C5895">
        <v>29</v>
      </c>
      <c r="D5895">
        <v>8</v>
      </c>
      <c r="E5895">
        <v>12</v>
      </c>
      <c r="F5895" s="1">
        <v>41150</v>
      </c>
      <c r="G5895" t="s">
        <v>1226</v>
      </c>
      <c r="H5895" t="s">
        <v>44</v>
      </c>
      <c r="I5895" t="s">
        <v>460</v>
      </c>
      <c r="J5895" t="s">
        <v>7043</v>
      </c>
      <c r="K5895" t="s">
        <v>47</v>
      </c>
      <c r="L5895" t="s">
        <v>37</v>
      </c>
      <c r="M5895" t="s">
        <v>38</v>
      </c>
      <c r="N5895" t="s">
        <v>28</v>
      </c>
      <c r="O5895" t="s">
        <v>54</v>
      </c>
      <c r="P5895" t="s">
        <v>4747</v>
      </c>
      <c r="Q5895">
        <v>0</v>
      </c>
      <c r="R5895">
        <v>152</v>
      </c>
      <c r="S5895">
        <v>-97</v>
      </c>
      <c r="T5895">
        <v>2</v>
      </c>
      <c r="U5895" t="b">
        <v>1</v>
      </c>
    </row>
    <row r="5896" spans="1:21" x14ac:dyDescent="0.25">
      <c r="A5896" t="s">
        <v>7042</v>
      </c>
      <c r="B5896" t="s">
        <v>7036</v>
      </c>
      <c r="C5896">
        <v>29</v>
      </c>
      <c r="D5896">
        <v>8</v>
      </c>
      <c r="E5896">
        <v>12</v>
      </c>
      <c r="F5896" s="1">
        <v>41150</v>
      </c>
      <c r="G5896" t="s">
        <v>1226</v>
      </c>
      <c r="H5896" t="s">
        <v>44</v>
      </c>
      <c r="I5896" t="s">
        <v>460</v>
      </c>
      <c r="J5896" t="s">
        <v>7043</v>
      </c>
      <c r="K5896" t="s">
        <v>47</v>
      </c>
      <c r="L5896" t="s">
        <v>37</v>
      </c>
      <c r="M5896" t="s">
        <v>38</v>
      </c>
      <c r="N5896" t="s">
        <v>28</v>
      </c>
      <c r="O5896" t="s">
        <v>54</v>
      </c>
      <c r="P5896" t="s">
        <v>706</v>
      </c>
      <c r="Q5896">
        <v>0</v>
      </c>
      <c r="R5896">
        <v>255</v>
      </c>
      <c r="S5896">
        <v>-98</v>
      </c>
      <c r="T5896">
        <v>3</v>
      </c>
      <c r="U5896" t="b">
        <v>1</v>
      </c>
    </row>
    <row r="5897" spans="1:21" x14ac:dyDescent="0.25">
      <c r="A5897" t="s">
        <v>7042</v>
      </c>
      <c r="B5897" t="s">
        <v>7036</v>
      </c>
      <c r="C5897">
        <v>29</v>
      </c>
      <c r="D5897">
        <v>8</v>
      </c>
      <c r="E5897">
        <v>12</v>
      </c>
      <c r="F5897" s="1">
        <v>41150</v>
      </c>
      <c r="G5897" t="s">
        <v>1226</v>
      </c>
      <c r="H5897" t="s">
        <v>44</v>
      </c>
      <c r="I5897" t="s">
        <v>460</v>
      </c>
      <c r="J5897" t="s">
        <v>7043</v>
      </c>
      <c r="K5897" t="s">
        <v>47</v>
      </c>
      <c r="L5897" t="s">
        <v>37</v>
      </c>
      <c r="M5897" t="s">
        <v>38</v>
      </c>
      <c r="N5897" t="s">
        <v>56</v>
      </c>
      <c r="O5897" t="s">
        <v>81</v>
      </c>
      <c r="P5897" t="s">
        <v>2894</v>
      </c>
      <c r="Q5897">
        <v>0</v>
      </c>
      <c r="R5897">
        <v>221</v>
      </c>
      <c r="S5897">
        <v>35</v>
      </c>
      <c r="T5897">
        <v>4</v>
      </c>
      <c r="U5897" t="b">
        <v>1</v>
      </c>
    </row>
    <row r="5898" spans="1:21" x14ac:dyDescent="0.25">
      <c r="A5898" t="s">
        <v>7042</v>
      </c>
      <c r="B5898" t="s">
        <v>7036</v>
      </c>
      <c r="C5898">
        <v>29</v>
      </c>
      <c r="D5898">
        <v>8</v>
      </c>
      <c r="E5898">
        <v>12</v>
      </c>
      <c r="F5898" s="1">
        <v>41150</v>
      </c>
      <c r="G5898" t="s">
        <v>1226</v>
      </c>
      <c r="H5898" t="s">
        <v>44</v>
      </c>
      <c r="I5898" t="s">
        <v>460</v>
      </c>
      <c r="J5898" t="s">
        <v>7043</v>
      </c>
      <c r="K5898" t="s">
        <v>47</v>
      </c>
      <c r="L5898" t="s">
        <v>37</v>
      </c>
      <c r="M5898" t="s">
        <v>38</v>
      </c>
      <c r="N5898" t="s">
        <v>56</v>
      </c>
      <c r="O5898" t="s">
        <v>81</v>
      </c>
      <c r="P5898" t="s">
        <v>3051</v>
      </c>
      <c r="Q5898">
        <v>0</v>
      </c>
      <c r="R5898">
        <v>284</v>
      </c>
      <c r="S5898">
        <v>48</v>
      </c>
      <c r="T5898">
        <v>5</v>
      </c>
      <c r="U5898" t="b">
        <v>0</v>
      </c>
    </row>
    <row r="5899" spans="1:21" x14ac:dyDescent="0.25">
      <c r="A5899" t="s">
        <v>7042</v>
      </c>
      <c r="B5899" t="s">
        <v>7036</v>
      </c>
      <c r="C5899">
        <v>29</v>
      </c>
      <c r="D5899">
        <v>8</v>
      </c>
      <c r="E5899">
        <v>12</v>
      </c>
      <c r="F5899" s="1">
        <v>41150</v>
      </c>
      <c r="G5899" t="s">
        <v>1226</v>
      </c>
      <c r="H5899" t="s">
        <v>44</v>
      </c>
      <c r="I5899" t="s">
        <v>460</v>
      </c>
      <c r="J5899" t="s">
        <v>7043</v>
      </c>
      <c r="K5899" t="s">
        <v>47</v>
      </c>
      <c r="L5899" t="s">
        <v>37</v>
      </c>
      <c r="M5899" t="s">
        <v>38</v>
      </c>
      <c r="N5899" t="s">
        <v>56</v>
      </c>
      <c r="O5899" t="s">
        <v>185</v>
      </c>
      <c r="P5899" t="s">
        <v>5125</v>
      </c>
      <c r="Q5899">
        <v>0</v>
      </c>
      <c r="R5899">
        <v>1166</v>
      </c>
      <c r="S5899">
        <v>58</v>
      </c>
      <c r="T5899">
        <v>8</v>
      </c>
      <c r="U5899" t="b">
        <v>0</v>
      </c>
    </row>
    <row r="5900" spans="1:21" x14ac:dyDescent="0.25">
      <c r="A5900" t="s">
        <v>7044</v>
      </c>
      <c r="B5900" t="s">
        <v>7036</v>
      </c>
      <c r="C5900">
        <v>29</v>
      </c>
      <c r="D5900">
        <v>8</v>
      </c>
      <c r="E5900">
        <v>12</v>
      </c>
      <c r="F5900" s="1">
        <v>41150</v>
      </c>
      <c r="G5900" t="s">
        <v>334</v>
      </c>
      <c r="H5900" t="s">
        <v>33</v>
      </c>
      <c r="I5900" t="s">
        <v>313</v>
      </c>
      <c r="J5900" t="s">
        <v>520</v>
      </c>
      <c r="K5900" t="s">
        <v>36</v>
      </c>
      <c r="L5900" t="s">
        <v>37</v>
      </c>
      <c r="M5900" t="s">
        <v>38</v>
      </c>
      <c r="N5900" t="s">
        <v>71</v>
      </c>
      <c r="O5900" t="s">
        <v>74</v>
      </c>
      <c r="P5900" t="s">
        <v>6360</v>
      </c>
      <c r="Q5900">
        <v>0</v>
      </c>
      <c r="R5900">
        <v>264</v>
      </c>
      <c r="S5900">
        <v>18</v>
      </c>
      <c r="T5900">
        <v>5</v>
      </c>
      <c r="U5900" t="b">
        <v>0</v>
      </c>
    </row>
    <row r="5901" spans="1:21" x14ac:dyDescent="0.25">
      <c r="A5901" t="s">
        <v>7045</v>
      </c>
      <c r="B5901" t="s">
        <v>7036</v>
      </c>
      <c r="C5901">
        <v>29</v>
      </c>
      <c r="D5901">
        <v>8</v>
      </c>
      <c r="E5901">
        <v>12</v>
      </c>
      <c r="F5901" s="1">
        <v>41150</v>
      </c>
      <c r="G5901" t="s">
        <v>2467</v>
      </c>
      <c r="H5901" t="s">
        <v>120</v>
      </c>
      <c r="I5901" t="s">
        <v>1154</v>
      </c>
      <c r="J5901" t="s">
        <v>1155</v>
      </c>
      <c r="K5901" t="s">
        <v>47</v>
      </c>
      <c r="L5901" t="s">
        <v>37</v>
      </c>
      <c r="M5901" t="s">
        <v>98</v>
      </c>
      <c r="N5901" t="s">
        <v>28</v>
      </c>
      <c r="O5901" t="s">
        <v>54</v>
      </c>
      <c r="P5901" t="s">
        <v>952</v>
      </c>
      <c r="Q5901">
        <v>0</v>
      </c>
      <c r="R5901">
        <v>1393</v>
      </c>
      <c r="S5901">
        <v>-140</v>
      </c>
      <c r="T5901">
        <v>11</v>
      </c>
      <c r="U5901" t="b">
        <v>0</v>
      </c>
    </row>
    <row r="5902" spans="1:21" x14ac:dyDescent="0.25">
      <c r="A5902" t="s">
        <v>7046</v>
      </c>
      <c r="B5902" t="s">
        <v>7036</v>
      </c>
      <c r="C5902">
        <v>29</v>
      </c>
      <c r="D5902">
        <v>8</v>
      </c>
      <c r="E5902">
        <v>12</v>
      </c>
      <c r="F5902" s="1">
        <v>41150</v>
      </c>
      <c r="G5902" t="s">
        <v>3153</v>
      </c>
      <c r="H5902" t="s">
        <v>126</v>
      </c>
      <c r="I5902" t="s">
        <v>304</v>
      </c>
      <c r="J5902" t="s">
        <v>304</v>
      </c>
      <c r="K5902" t="s">
        <v>25</v>
      </c>
      <c r="L5902" t="s">
        <v>70</v>
      </c>
      <c r="M5902" t="s">
        <v>38</v>
      </c>
      <c r="N5902" t="s">
        <v>28</v>
      </c>
      <c r="O5902" t="s">
        <v>90</v>
      </c>
      <c r="P5902" t="s">
        <v>7047</v>
      </c>
      <c r="Q5902">
        <v>1</v>
      </c>
      <c r="R5902">
        <v>43</v>
      </c>
      <c r="S5902">
        <v>-25</v>
      </c>
      <c r="T5902">
        <v>2</v>
      </c>
      <c r="U5902" t="b">
        <v>1</v>
      </c>
    </row>
    <row r="5903" spans="1:21" x14ac:dyDescent="0.25">
      <c r="A5903" t="s">
        <v>7046</v>
      </c>
      <c r="B5903" t="s">
        <v>7036</v>
      </c>
      <c r="C5903">
        <v>29</v>
      </c>
      <c r="D5903">
        <v>8</v>
      </c>
      <c r="E5903">
        <v>12</v>
      </c>
      <c r="F5903" s="1">
        <v>41150</v>
      </c>
      <c r="G5903" t="s">
        <v>3153</v>
      </c>
      <c r="H5903" t="s">
        <v>126</v>
      </c>
      <c r="I5903" t="s">
        <v>304</v>
      </c>
      <c r="J5903" t="s">
        <v>304</v>
      </c>
      <c r="K5903" t="s">
        <v>25</v>
      </c>
      <c r="L5903" t="s">
        <v>70</v>
      </c>
      <c r="M5903" t="s">
        <v>38</v>
      </c>
      <c r="N5903" t="s">
        <v>28</v>
      </c>
      <c r="O5903" t="s">
        <v>39</v>
      </c>
      <c r="P5903" t="s">
        <v>2246</v>
      </c>
      <c r="Q5903">
        <v>1</v>
      </c>
      <c r="R5903">
        <v>46</v>
      </c>
      <c r="S5903">
        <v>0</v>
      </c>
      <c r="T5903">
        <v>3</v>
      </c>
      <c r="U5903" t="b">
        <v>1</v>
      </c>
    </row>
    <row r="5904" spans="1:21" x14ac:dyDescent="0.25">
      <c r="A5904" t="s">
        <v>7048</v>
      </c>
      <c r="B5904" t="s">
        <v>7049</v>
      </c>
      <c r="C5904">
        <v>29</v>
      </c>
      <c r="D5904">
        <v>8</v>
      </c>
      <c r="E5904">
        <v>13</v>
      </c>
      <c r="F5904" s="1">
        <v>41515</v>
      </c>
      <c r="G5904" t="s">
        <v>2390</v>
      </c>
      <c r="H5904" t="s">
        <v>44</v>
      </c>
      <c r="I5904" t="s">
        <v>280</v>
      </c>
      <c r="J5904" t="s">
        <v>281</v>
      </c>
      <c r="K5904" t="s">
        <v>47</v>
      </c>
      <c r="L5904" t="s">
        <v>37</v>
      </c>
      <c r="M5904" t="s">
        <v>98</v>
      </c>
      <c r="N5904" t="s">
        <v>28</v>
      </c>
      <c r="O5904" t="s">
        <v>151</v>
      </c>
      <c r="P5904" t="s">
        <v>152</v>
      </c>
      <c r="Q5904">
        <v>0</v>
      </c>
      <c r="R5904">
        <v>34</v>
      </c>
      <c r="S5904">
        <v>0</v>
      </c>
      <c r="T5904">
        <v>3</v>
      </c>
      <c r="U5904" t="b">
        <v>1</v>
      </c>
    </row>
    <row r="5905" spans="1:21" x14ac:dyDescent="0.25">
      <c r="A5905" t="s">
        <v>7048</v>
      </c>
      <c r="B5905" t="s">
        <v>7049</v>
      </c>
      <c r="C5905">
        <v>29</v>
      </c>
      <c r="D5905">
        <v>8</v>
      </c>
      <c r="E5905">
        <v>13</v>
      </c>
      <c r="F5905" s="1">
        <v>41515</v>
      </c>
      <c r="G5905" t="s">
        <v>2390</v>
      </c>
      <c r="H5905" t="s">
        <v>44</v>
      </c>
      <c r="I5905" t="s">
        <v>280</v>
      </c>
      <c r="J5905" t="s">
        <v>281</v>
      </c>
      <c r="K5905" t="s">
        <v>47</v>
      </c>
      <c r="L5905" t="s">
        <v>37</v>
      </c>
      <c r="M5905" t="s">
        <v>98</v>
      </c>
      <c r="N5905" t="s">
        <v>28</v>
      </c>
      <c r="O5905" t="s">
        <v>54</v>
      </c>
      <c r="P5905" t="s">
        <v>4747</v>
      </c>
      <c r="Q5905">
        <v>0</v>
      </c>
      <c r="R5905">
        <v>152</v>
      </c>
      <c r="S5905">
        <v>-97</v>
      </c>
      <c r="T5905">
        <v>2</v>
      </c>
      <c r="U5905" t="b">
        <v>0</v>
      </c>
    </row>
    <row r="5906" spans="1:21" x14ac:dyDescent="0.25">
      <c r="A5906" t="s">
        <v>7050</v>
      </c>
      <c r="B5906" t="s">
        <v>7049</v>
      </c>
      <c r="C5906">
        <v>29</v>
      </c>
      <c r="D5906">
        <v>8</v>
      </c>
      <c r="E5906">
        <v>13</v>
      </c>
      <c r="F5906" s="1">
        <v>41515</v>
      </c>
      <c r="G5906" t="s">
        <v>2703</v>
      </c>
      <c r="H5906" t="s">
        <v>67</v>
      </c>
      <c r="I5906" t="s">
        <v>496</v>
      </c>
      <c r="J5906" t="s">
        <v>2074</v>
      </c>
      <c r="K5906" t="s">
        <v>25</v>
      </c>
      <c r="L5906" t="s">
        <v>37</v>
      </c>
      <c r="M5906" t="s">
        <v>27</v>
      </c>
      <c r="N5906" t="s">
        <v>28</v>
      </c>
      <c r="O5906" t="s">
        <v>39</v>
      </c>
      <c r="P5906" t="s">
        <v>1032</v>
      </c>
      <c r="Q5906">
        <v>0</v>
      </c>
      <c r="R5906">
        <v>11</v>
      </c>
      <c r="S5906">
        <v>5</v>
      </c>
      <c r="T5906">
        <v>2</v>
      </c>
      <c r="U5906" t="b">
        <v>0</v>
      </c>
    </row>
    <row r="5907" spans="1:21" x14ac:dyDescent="0.25">
      <c r="A5907" t="s">
        <v>7051</v>
      </c>
      <c r="B5907" t="s">
        <v>7049</v>
      </c>
      <c r="C5907">
        <v>29</v>
      </c>
      <c r="D5907">
        <v>8</v>
      </c>
      <c r="E5907">
        <v>13</v>
      </c>
      <c r="F5907" s="1">
        <v>41515</v>
      </c>
      <c r="G5907" t="s">
        <v>1678</v>
      </c>
      <c r="H5907" t="s">
        <v>44</v>
      </c>
      <c r="I5907" t="s">
        <v>85</v>
      </c>
      <c r="J5907" t="s">
        <v>86</v>
      </c>
      <c r="K5907" t="s">
        <v>47</v>
      </c>
      <c r="L5907" t="s">
        <v>37</v>
      </c>
      <c r="M5907" t="s">
        <v>38</v>
      </c>
      <c r="N5907" t="s">
        <v>28</v>
      </c>
      <c r="O5907" t="s">
        <v>48</v>
      </c>
      <c r="P5907" t="s">
        <v>1296</v>
      </c>
      <c r="Q5907">
        <v>0</v>
      </c>
      <c r="R5907">
        <v>30</v>
      </c>
      <c r="S5907">
        <v>15</v>
      </c>
      <c r="T5907">
        <v>3</v>
      </c>
      <c r="U5907" t="b">
        <v>0</v>
      </c>
    </row>
    <row r="5908" spans="1:21" x14ac:dyDescent="0.25">
      <c r="A5908" t="s">
        <v>7051</v>
      </c>
      <c r="B5908" t="s">
        <v>7049</v>
      </c>
      <c r="C5908">
        <v>29</v>
      </c>
      <c r="D5908">
        <v>8</v>
      </c>
      <c r="E5908">
        <v>13</v>
      </c>
      <c r="F5908" s="1">
        <v>41515</v>
      </c>
      <c r="G5908" t="s">
        <v>1678</v>
      </c>
      <c r="H5908" t="s">
        <v>44</v>
      </c>
      <c r="I5908" t="s">
        <v>85</v>
      </c>
      <c r="J5908" t="s">
        <v>86</v>
      </c>
      <c r="K5908" t="s">
        <v>47</v>
      </c>
      <c r="L5908" t="s">
        <v>37</v>
      </c>
      <c r="M5908" t="s">
        <v>38</v>
      </c>
      <c r="N5908" t="s">
        <v>28</v>
      </c>
      <c r="O5908" t="s">
        <v>151</v>
      </c>
      <c r="P5908" t="s">
        <v>2298</v>
      </c>
      <c r="Q5908">
        <v>0</v>
      </c>
      <c r="R5908">
        <v>15</v>
      </c>
      <c r="S5908">
        <v>6</v>
      </c>
      <c r="T5908">
        <v>1</v>
      </c>
      <c r="U5908" t="b">
        <v>1</v>
      </c>
    </row>
    <row r="5909" spans="1:21" x14ac:dyDescent="0.25">
      <c r="A5909" t="s">
        <v>7051</v>
      </c>
      <c r="B5909" t="s">
        <v>7049</v>
      </c>
      <c r="C5909">
        <v>29</v>
      </c>
      <c r="D5909">
        <v>8</v>
      </c>
      <c r="E5909">
        <v>13</v>
      </c>
      <c r="F5909" s="1">
        <v>41515</v>
      </c>
      <c r="G5909" t="s">
        <v>1678</v>
      </c>
      <c r="H5909" t="s">
        <v>44</v>
      </c>
      <c r="I5909" t="s">
        <v>85</v>
      </c>
      <c r="J5909" t="s">
        <v>86</v>
      </c>
      <c r="K5909" t="s">
        <v>47</v>
      </c>
      <c r="L5909" t="s">
        <v>37</v>
      </c>
      <c r="M5909" t="s">
        <v>38</v>
      </c>
      <c r="N5909" t="s">
        <v>28</v>
      </c>
      <c r="O5909" t="s">
        <v>227</v>
      </c>
      <c r="P5909" t="s">
        <v>1241</v>
      </c>
      <c r="Q5909">
        <v>0</v>
      </c>
      <c r="R5909">
        <v>21</v>
      </c>
      <c r="S5909">
        <v>6</v>
      </c>
      <c r="T5909">
        <v>2</v>
      </c>
      <c r="U5909" t="b">
        <v>1</v>
      </c>
    </row>
    <row r="5910" spans="1:21" x14ac:dyDescent="0.25">
      <c r="A5910" t="s">
        <v>7051</v>
      </c>
      <c r="B5910" t="s">
        <v>7049</v>
      </c>
      <c r="C5910">
        <v>29</v>
      </c>
      <c r="D5910">
        <v>8</v>
      </c>
      <c r="E5910">
        <v>13</v>
      </c>
      <c r="F5910" s="1">
        <v>41515</v>
      </c>
      <c r="G5910" t="s">
        <v>1678</v>
      </c>
      <c r="H5910" t="s">
        <v>44</v>
      </c>
      <c r="I5910" t="s">
        <v>85</v>
      </c>
      <c r="J5910" t="s">
        <v>86</v>
      </c>
      <c r="K5910" t="s">
        <v>47</v>
      </c>
      <c r="L5910" t="s">
        <v>37</v>
      </c>
      <c r="M5910" t="s">
        <v>38</v>
      </c>
      <c r="N5910" t="s">
        <v>28</v>
      </c>
      <c r="O5910" t="s">
        <v>54</v>
      </c>
      <c r="P5910" t="s">
        <v>774</v>
      </c>
      <c r="Q5910">
        <v>0</v>
      </c>
      <c r="R5910">
        <v>276</v>
      </c>
      <c r="S5910">
        <v>46</v>
      </c>
      <c r="T5910">
        <v>8</v>
      </c>
      <c r="U5910" t="b">
        <v>0</v>
      </c>
    </row>
    <row r="5911" spans="1:21" x14ac:dyDescent="0.25">
      <c r="A5911" t="s">
        <v>7051</v>
      </c>
      <c r="B5911" t="s">
        <v>7049</v>
      </c>
      <c r="C5911">
        <v>29</v>
      </c>
      <c r="D5911">
        <v>8</v>
      </c>
      <c r="E5911">
        <v>13</v>
      </c>
      <c r="F5911" s="1">
        <v>41515</v>
      </c>
      <c r="G5911" t="s">
        <v>1678</v>
      </c>
      <c r="H5911" t="s">
        <v>44</v>
      </c>
      <c r="I5911" t="s">
        <v>85</v>
      </c>
      <c r="J5911" t="s">
        <v>86</v>
      </c>
      <c r="K5911" t="s">
        <v>47</v>
      </c>
      <c r="L5911" t="s">
        <v>37</v>
      </c>
      <c r="M5911" t="s">
        <v>38</v>
      </c>
      <c r="N5911" t="s">
        <v>56</v>
      </c>
      <c r="O5911" t="s">
        <v>57</v>
      </c>
      <c r="P5911" t="s">
        <v>4114</v>
      </c>
      <c r="Q5911">
        <v>0</v>
      </c>
      <c r="R5911">
        <v>146</v>
      </c>
      <c r="S5911">
        <v>-83</v>
      </c>
      <c r="T5911">
        <v>2</v>
      </c>
      <c r="U5911" t="b">
        <v>1</v>
      </c>
    </row>
    <row r="5912" spans="1:21" x14ac:dyDescent="0.25">
      <c r="A5912" t="s">
        <v>7052</v>
      </c>
      <c r="B5912" t="s">
        <v>7049</v>
      </c>
      <c r="C5912">
        <v>29</v>
      </c>
      <c r="D5912">
        <v>8</v>
      </c>
      <c r="E5912">
        <v>13</v>
      </c>
      <c r="F5912" s="1">
        <v>41515</v>
      </c>
      <c r="G5912" t="s">
        <v>2356</v>
      </c>
      <c r="H5912" t="s">
        <v>44</v>
      </c>
      <c r="I5912" t="s">
        <v>45</v>
      </c>
      <c r="J5912" t="s">
        <v>1331</v>
      </c>
      <c r="K5912" t="s">
        <v>47</v>
      </c>
      <c r="L5912" t="s">
        <v>37</v>
      </c>
      <c r="M5912" t="s">
        <v>38</v>
      </c>
      <c r="N5912" t="s">
        <v>71</v>
      </c>
      <c r="O5912" t="s">
        <v>295</v>
      </c>
      <c r="P5912" t="s">
        <v>1994</v>
      </c>
      <c r="Q5912">
        <v>0</v>
      </c>
      <c r="R5912">
        <v>434</v>
      </c>
      <c r="S5912">
        <v>161</v>
      </c>
      <c r="T5912">
        <v>4</v>
      </c>
      <c r="U5912" t="b">
        <v>0</v>
      </c>
    </row>
    <row r="5913" spans="1:21" x14ac:dyDescent="0.25">
      <c r="A5913" t="s">
        <v>7052</v>
      </c>
      <c r="B5913" t="s">
        <v>7049</v>
      </c>
      <c r="C5913">
        <v>29</v>
      </c>
      <c r="D5913">
        <v>8</v>
      </c>
      <c r="E5913">
        <v>13</v>
      </c>
      <c r="F5913" s="1">
        <v>41515</v>
      </c>
      <c r="G5913" t="s">
        <v>2356</v>
      </c>
      <c r="H5913" t="s">
        <v>44</v>
      </c>
      <c r="I5913" t="s">
        <v>45</v>
      </c>
      <c r="J5913" t="s">
        <v>1331</v>
      </c>
      <c r="K5913" t="s">
        <v>47</v>
      </c>
      <c r="L5913" t="s">
        <v>37</v>
      </c>
      <c r="M5913" t="s">
        <v>38</v>
      </c>
      <c r="N5913" t="s">
        <v>28</v>
      </c>
      <c r="O5913" t="s">
        <v>48</v>
      </c>
      <c r="P5913" t="s">
        <v>846</v>
      </c>
      <c r="Q5913">
        <v>0</v>
      </c>
      <c r="R5913">
        <v>139</v>
      </c>
      <c r="S5913">
        <v>36</v>
      </c>
      <c r="T5913">
        <v>3</v>
      </c>
      <c r="U5913" t="b">
        <v>1</v>
      </c>
    </row>
    <row r="5914" spans="1:21" x14ac:dyDescent="0.25">
      <c r="A5914" t="s">
        <v>7052</v>
      </c>
      <c r="B5914" t="s">
        <v>7049</v>
      </c>
      <c r="C5914">
        <v>29</v>
      </c>
      <c r="D5914">
        <v>8</v>
      </c>
      <c r="E5914">
        <v>13</v>
      </c>
      <c r="F5914" s="1">
        <v>41515</v>
      </c>
      <c r="G5914" t="s">
        <v>2356</v>
      </c>
      <c r="H5914" t="s">
        <v>44</v>
      </c>
      <c r="I5914" t="s">
        <v>45</v>
      </c>
      <c r="J5914" t="s">
        <v>1331</v>
      </c>
      <c r="K5914" t="s">
        <v>47</v>
      </c>
      <c r="L5914" t="s">
        <v>37</v>
      </c>
      <c r="M5914" t="s">
        <v>38</v>
      </c>
      <c r="N5914" t="s">
        <v>28</v>
      </c>
      <c r="O5914" t="s">
        <v>48</v>
      </c>
      <c r="P5914" t="s">
        <v>1359</v>
      </c>
      <c r="Q5914">
        <v>0</v>
      </c>
      <c r="R5914">
        <v>203</v>
      </c>
      <c r="S5914">
        <v>26</v>
      </c>
      <c r="T5914">
        <v>4</v>
      </c>
      <c r="U5914" t="b">
        <v>0</v>
      </c>
    </row>
    <row r="5915" spans="1:21" x14ac:dyDescent="0.25">
      <c r="A5915" t="s">
        <v>7053</v>
      </c>
      <c r="B5915" t="s">
        <v>7054</v>
      </c>
      <c r="C5915">
        <v>29</v>
      </c>
      <c r="D5915">
        <v>8</v>
      </c>
      <c r="E5915">
        <v>14</v>
      </c>
      <c r="F5915" s="1">
        <v>41880</v>
      </c>
      <c r="G5915" t="s">
        <v>125</v>
      </c>
      <c r="H5915" t="s">
        <v>120</v>
      </c>
      <c r="I5915" t="s">
        <v>221</v>
      </c>
      <c r="J5915" t="s">
        <v>222</v>
      </c>
      <c r="K5915" t="s">
        <v>47</v>
      </c>
      <c r="L5915" t="s">
        <v>70</v>
      </c>
      <c r="M5915" t="s">
        <v>268</v>
      </c>
      <c r="N5915" t="s">
        <v>28</v>
      </c>
      <c r="O5915" t="s">
        <v>48</v>
      </c>
      <c r="P5915" t="s">
        <v>1292</v>
      </c>
      <c r="Q5915">
        <v>0</v>
      </c>
      <c r="R5915">
        <v>48</v>
      </c>
      <c r="S5915">
        <v>20</v>
      </c>
      <c r="T5915">
        <v>4</v>
      </c>
      <c r="U5915" t="b">
        <v>0</v>
      </c>
    </row>
    <row r="5916" spans="1:21" x14ac:dyDescent="0.25">
      <c r="A5916" t="s">
        <v>7053</v>
      </c>
      <c r="B5916" t="s">
        <v>7054</v>
      </c>
      <c r="C5916">
        <v>29</v>
      </c>
      <c r="D5916">
        <v>8</v>
      </c>
      <c r="E5916">
        <v>14</v>
      </c>
      <c r="F5916" s="1">
        <v>41880</v>
      </c>
      <c r="G5916" t="s">
        <v>125</v>
      </c>
      <c r="H5916" t="s">
        <v>120</v>
      </c>
      <c r="I5916" t="s">
        <v>221</v>
      </c>
      <c r="J5916" t="s">
        <v>222</v>
      </c>
      <c r="K5916" t="s">
        <v>47</v>
      </c>
      <c r="L5916" t="s">
        <v>70</v>
      </c>
      <c r="M5916" t="s">
        <v>268</v>
      </c>
      <c r="N5916" t="s">
        <v>28</v>
      </c>
      <c r="O5916" t="s">
        <v>39</v>
      </c>
      <c r="P5916" t="s">
        <v>4248</v>
      </c>
      <c r="Q5916">
        <v>0</v>
      </c>
      <c r="R5916">
        <v>26</v>
      </c>
      <c r="S5916">
        <v>7</v>
      </c>
      <c r="T5916">
        <v>4</v>
      </c>
      <c r="U5916" t="b">
        <v>0</v>
      </c>
    </row>
    <row r="5917" spans="1:21" x14ac:dyDescent="0.25">
      <c r="A5917" t="s">
        <v>7053</v>
      </c>
      <c r="B5917" t="s">
        <v>7054</v>
      </c>
      <c r="C5917">
        <v>29</v>
      </c>
      <c r="D5917">
        <v>8</v>
      </c>
      <c r="E5917">
        <v>14</v>
      </c>
      <c r="F5917" s="1">
        <v>41880</v>
      </c>
      <c r="G5917" t="s">
        <v>125</v>
      </c>
      <c r="H5917" t="s">
        <v>120</v>
      </c>
      <c r="I5917" t="s">
        <v>221</v>
      </c>
      <c r="J5917" t="s">
        <v>222</v>
      </c>
      <c r="K5917" t="s">
        <v>47</v>
      </c>
      <c r="L5917" t="s">
        <v>70</v>
      </c>
      <c r="M5917" t="s">
        <v>268</v>
      </c>
      <c r="N5917" t="s">
        <v>28</v>
      </c>
      <c r="O5917" t="s">
        <v>54</v>
      </c>
      <c r="P5917" t="s">
        <v>153</v>
      </c>
      <c r="Q5917">
        <v>0</v>
      </c>
      <c r="R5917">
        <v>149</v>
      </c>
      <c r="S5917">
        <v>15</v>
      </c>
      <c r="T5917">
        <v>3</v>
      </c>
      <c r="U5917" t="b">
        <v>0</v>
      </c>
    </row>
    <row r="5918" spans="1:21" x14ac:dyDescent="0.25">
      <c r="A5918" t="s">
        <v>7055</v>
      </c>
      <c r="B5918" t="s">
        <v>7054</v>
      </c>
      <c r="C5918">
        <v>29</v>
      </c>
      <c r="D5918">
        <v>8</v>
      </c>
      <c r="E5918">
        <v>14</v>
      </c>
      <c r="F5918" s="1">
        <v>41880</v>
      </c>
      <c r="G5918" t="s">
        <v>5042</v>
      </c>
      <c r="H5918" t="s">
        <v>33</v>
      </c>
      <c r="I5918" t="s">
        <v>201</v>
      </c>
      <c r="J5918" t="s">
        <v>544</v>
      </c>
      <c r="K5918" t="s">
        <v>36</v>
      </c>
      <c r="L5918" t="s">
        <v>37</v>
      </c>
      <c r="M5918" t="s">
        <v>98</v>
      </c>
      <c r="N5918" t="s">
        <v>28</v>
      </c>
      <c r="O5918" t="s">
        <v>39</v>
      </c>
      <c r="P5918" t="s">
        <v>1381</v>
      </c>
      <c r="Q5918">
        <v>0</v>
      </c>
      <c r="R5918">
        <v>34</v>
      </c>
      <c r="S5918">
        <v>1</v>
      </c>
      <c r="T5918">
        <v>2</v>
      </c>
      <c r="U5918" t="b">
        <v>0</v>
      </c>
    </row>
    <row r="5919" spans="1:21" x14ac:dyDescent="0.25">
      <c r="A5919" t="s">
        <v>7055</v>
      </c>
      <c r="B5919" t="s">
        <v>7054</v>
      </c>
      <c r="C5919">
        <v>29</v>
      </c>
      <c r="D5919">
        <v>8</v>
      </c>
      <c r="E5919">
        <v>14</v>
      </c>
      <c r="F5919" s="1">
        <v>41880</v>
      </c>
      <c r="G5919" t="s">
        <v>5042</v>
      </c>
      <c r="H5919" t="s">
        <v>33</v>
      </c>
      <c r="I5919" t="s">
        <v>201</v>
      </c>
      <c r="J5919" t="s">
        <v>544</v>
      </c>
      <c r="K5919" t="s">
        <v>36</v>
      </c>
      <c r="L5919" t="s">
        <v>37</v>
      </c>
      <c r="M5919" t="s">
        <v>98</v>
      </c>
      <c r="N5919" t="s">
        <v>28</v>
      </c>
      <c r="O5919" t="s">
        <v>183</v>
      </c>
      <c r="P5919" t="s">
        <v>7056</v>
      </c>
      <c r="Q5919">
        <v>0</v>
      </c>
      <c r="R5919">
        <v>207</v>
      </c>
      <c r="S5919">
        <v>56</v>
      </c>
      <c r="T5919">
        <v>5</v>
      </c>
      <c r="U5919" t="b">
        <v>0</v>
      </c>
    </row>
    <row r="5920" spans="1:21" x14ac:dyDescent="0.25">
      <c r="A5920" t="s">
        <v>7057</v>
      </c>
      <c r="B5920" t="s">
        <v>7054</v>
      </c>
      <c r="C5920">
        <v>29</v>
      </c>
      <c r="D5920">
        <v>8</v>
      </c>
      <c r="E5920">
        <v>14</v>
      </c>
      <c r="F5920" s="1">
        <v>41880</v>
      </c>
      <c r="G5920" t="s">
        <v>2067</v>
      </c>
      <c r="H5920" t="s">
        <v>33</v>
      </c>
      <c r="I5920" t="s">
        <v>372</v>
      </c>
      <c r="J5920" t="s">
        <v>7058</v>
      </c>
      <c r="K5920" t="s">
        <v>36</v>
      </c>
      <c r="L5920" t="s">
        <v>70</v>
      </c>
      <c r="M5920" t="s">
        <v>98</v>
      </c>
      <c r="N5920" t="s">
        <v>28</v>
      </c>
      <c r="O5920" t="s">
        <v>39</v>
      </c>
      <c r="P5920" t="s">
        <v>41</v>
      </c>
      <c r="Q5920">
        <v>0</v>
      </c>
      <c r="R5920">
        <v>18</v>
      </c>
      <c r="S5920">
        <v>6</v>
      </c>
      <c r="T5920">
        <v>3</v>
      </c>
      <c r="U5920" t="b">
        <v>0</v>
      </c>
    </row>
    <row r="5921" spans="1:21" x14ac:dyDescent="0.25">
      <c r="A5921" t="s">
        <v>7059</v>
      </c>
      <c r="B5921" t="s">
        <v>7054</v>
      </c>
      <c r="C5921">
        <v>29</v>
      </c>
      <c r="D5921">
        <v>8</v>
      </c>
      <c r="E5921">
        <v>14</v>
      </c>
      <c r="F5921" s="1">
        <v>41880</v>
      </c>
      <c r="G5921" t="s">
        <v>1351</v>
      </c>
      <c r="H5921" t="s">
        <v>293</v>
      </c>
      <c r="I5921" t="s">
        <v>1276</v>
      </c>
      <c r="J5921" t="s">
        <v>2347</v>
      </c>
      <c r="K5921" t="s">
        <v>36</v>
      </c>
      <c r="L5921" t="s">
        <v>70</v>
      </c>
      <c r="M5921" t="s">
        <v>98</v>
      </c>
      <c r="N5921" t="s">
        <v>28</v>
      </c>
      <c r="O5921" t="s">
        <v>54</v>
      </c>
      <c r="P5921" t="s">
        <v>1323</v>
      </c>
      <c r="Q5921">
        <v>1</v>
      </c>
      <c r="R5921">
        <v>73</v>
      </c>
      <c r="S5921">
        <v>-25</v>
      </c>
      <c r="T5921">
        <v>3</v>
      </c>
      <c r="U5921" t="b">
        <v>1</v>
      </c>
    </row>
    <row r="5922" spans="1:21" x14ac:dyDescent="0.25">
      <c r="A5922" t="s">
        <v>7060</v>
      </c>
      <c r="B5922" t="s">
        <v>7054</v>
      </c>
      <c r="C5922">
        <v>29</v>
      </c>
      <c r="D5922">
        <v>8</v>
      </c>
      <c r="E5922">
        <v>14</v>
      </c>
      <c r="F5922" s="1">
        <v>41880</v>
      </c>
      <c r="G5922" t="s">
        <v>3174</v>
      </c>
      <c r="H5922" t="s">
        <v>44</v>
      </c>
      <c r="I5922" t="s">
        <v>85</v>
      </c>
      <c r="J5922" t="s">
        <v>86</v>
      </c>
      <c r="K5922" t="s">
        <v>47</v>
      </c>
      <c r="L5922" t="s">
        <v>37</v>
      </c>
      <c r="M5922" t="s">
        <v>27</v>
      </c>
      <c r="N5922" t="s">
        <v>28</v>
      </c>
      <c r="O5922" t="s">
        <v>48</v>
      </c>
      <c r="P5922" t="s">
        <v>1776</v>
      </c>
      <c r="Q5922">
        <v>0</v>
      </c>
      <c r="R5922">
        <v>101</v>
      </c>
      <c r="S5922">
        <v>29</v>
      </c>
      <c r="T5922">
        <v>2</v>
      </c>
      <c r="U5922" t="b">
        <v>0</v>
      </c>
    </row>
    <row r="5923" spans="1:21" x14ac:dyDescent="0.25">
      <c r="A5923" t="s">
        <v>7060</v>
      </c>
      <c r="B5923" t="s">
        <v>7054</v>
      </c>
      <c r="C5923">
        <v>29</v>
      </c>
      <c r="D5923">
        <v>8</v>
      </c>
      <c r="E5923">
        <v>14</v>
      </c>
      <c r="F5923" s="1">
        <v>41880</v>
      </c>
      <c r="G5923" t="s">
        <v>3174</v>
      </c>
      <c r="H5923" t="s">
        <v>44</v>
      </c>
      <c r="I5923" t="s">
        <v>85</v>
      </c>
      <c r="J5923" t="s">
        <v>86</v>
      </c>
      <c r="K5923" t="s">
        <v>47</v>
      </c>
      <c r="L5923" t="s">
        <v>37</v>
      </c>
      <c r="M5923" t="s">
        <v>27</v>
      </c>
      <c r="N5923" t="s">
        <v>28</v>
      </c>
      <c r="O5923" t="s">
        <v>39</v>
      </c>
      <c r="P5923" t="s">
        <v>1450</v>
      </c>
      <c r="Q5923">
        <v>0</v>
      </c>
      <c r="R5923">
        <v>26</v>
      </c>
      <c r="S5923">
        <v>11</v>
      </c>
      <c r="T5923">
        <v>2</v>
      </c>
      <c r="U5923" t="b">
        <v>0</v>
      </c>
    </row>
    <row r="5924" spans="1:21" x14ac:dyDescent="0.25">
      <c r="A5924" t="s">
        <v>7059</v>
      </c>
      <c r="B5924" t="s">
        <v>7054</v>
      </c>
      <c r="C5924">
        <v>29</v>
      </c>
      <c r="D5924">
        <v>8</v>
      </c>
      <c r="E5924">
        <v>14</v>
      </c>
      <c r="F5924" s="1">
        <v>41880</v>
      </c>
      <c r="G5924" t="s">
        <v>1351</v>
      </c>
      <c r="H5924" t="s">
        <v>293</v>
      </c>
      <c r="I5924" t="s">
        <v>1276</v>
      </c>
      <c r="J5924" t="s">
        <v>2347</v>
      </c>
      <c r="K5924" t="s">
        <v>36</v>
      </c>
      <c r="L5924" t="s">
        <v>70</v>
      </c>
      <c r="M5924" t="s">
        <v>98</v>
      </c>
      <c r="N5924" t="s">
        <v>56</v>
      </c>
      <c r="O5924" t="s">
        <v>81</v>
      </c>
      <c r="P5924" t="s">
        <v>1748</v>
      </c>
      <c r="Q5924">
        <v>1</v>
      </c>
      <c r="R5924">
        <v>68</v>
      </c>
      <c r="S5924">
        <v>-27</v>
      </c>
      <c r="T5924">
        <v>3</v>
      </c>
      <c r="U5924" t="b">
        <v>1</v>
      </c>
    </row>
    <row r="5925" spans="1:21" x14ac:dyDescent="0.25">
      <c r="A5925" t="s">
        <v>7061</v>
      </c>
      <c r="B5925" t="s">
        <v>7054</v>
      </c>
      <c r="C5925">
        <v>29</v>
      </c>
      <c r="D5925">
        <v>8</v>
      </c>
      <c r="E5925">
        <v>14</v>
      </c>
      <c r="F5925" s="1">
        <v>41880</v>
      </c>
      <c r="G5925" t="s">
        <v>1000</v>
      </c>
      <c r="H5925" t="s">
        <v>44</v>
      </c>
      <c r="I5925" t="s">
        <v>1178</v>
      </c>
      <c r="J5925" t="s">
        <v>4467</v>
      </c>
      <c r="K5925" t="s">
        <v>47</v>
      </c>
      <c r="L5925" t="s">
        <v>37</v>
      </c>
      <c r="M5925" t="s">
        <v>38</v>
      </c>
      <c r="N5925" t="s">
        <v>71</v>
      </c>
      <c r="O5925" t="s">
        <v>72</v>
      </c>
      <c r="P5925" t="s">
        <v>1031</v>
      </c>
      <c r="Q5925">
        <v>0</v>
      </c>
      <c r="R5925">
        <v>1217</v>
      </c>
      <c r="S5925">
        <v>304</v>
      </c>
      <c r="T5925">
        <v>7</v>
      </c>
      <c r="U5925" t="b">
        <v>0</v>
      </c>
    </row>
    <row r="5926" spans="1:21" x14ac:dyDescent="0.25">
      <c r="A5926" t="s">
        <v>7061</v>
      </c>
      <c r="B5926" t="s">
        <v>7054</v>
      </c>
      <c r="C5926">
        <v>29</v>
      </c>
      <c r="D5926">
        <v>8</v>
      </c>
      <c r="E5926">
        <v>14</v>
      </c>
      <c r="F5926" s="1">
        <v>41880</v>
      </c>
      <c r="G5926" t="s">
        <v>1000</v>
      </c>
      <c r="H5926" t="s">
        <v>44</v>
      </c>
      <c r="I5926" t="s">
        <v>1178</v>
      </c>
      <c r="J5926" t="s">
        <v>4467</v>
      </c>
      <c r="K5926" t="s">
        <v>47</v>
      </c>
      <c r="L5926" t="s">
        <v>37</v>
      </c>
      <c r="M5926" t="s">
        <v>38</v>
      </c>
      <c r="N5926" t="s">
        <v>71</v>
      </c>
      <c r="O5926" t="s">
        <v>74</v>
      </c>
      <c r="P5926" t="s">
        <v>2810</v>
      </c>
      <c r="Q5926">
        <v>1</v>
      </c>
      <c r="R5926">
        <v>115</v>
      </c>
      <c r="S5926">
        <v>-158</v>
      </c>
      <c r="T5926">
        <v>5</v>
      </c>
      <c r="U5926" t="b">
        <v>0</v>
      </c>
    </row>
    <row r="5927" spans="1:21" x14ac:dyDescent="0.25">
      <c r="A5927" t="s">
        <v>7061</v>
      </c>
      <c r="B5927" t="s">
        <v>7054</v>
      </c>
      <c r="C5927">
        <v>29</v>
      </c>
      <c r="D5927">
        <v>8</v>
      </c>
      <c r="E5927">
        <v>14</v>
      </c>
      <c r="F5927" s="1">
        <v>41880</v>
      </c>
      <c r="G5927" t="s">
        <v>1000</v>
      </c>
      <c r="H5927" t="s">
        <v>44</v>
      </c>
      <c r="I5927" t="s">
        <v>1178</v>
      </c>
      <c r="J5927" t="s">
        <v>4467</v>
      </c>
      <c r="K5927" t="s">
        <v>47</v>
      </c>
      <c r="L5927" t="s">
        <v>37</v>
      </c>
      <c r="M5927" t="s">
        <v>38</v>
      </c>
      <c r="N5927" t="s">
        <v>71</v>
      </c>
      <c r="O5927" t="s">
        <v>295</v>
      </c>
      <c r="P5927" t="s">
        <v>3729</v>
      </c>
      <c r="Q5927">
        <v>0</v>
      </c>
      <c r="R5927">
        <v>146</v>
      </c>
      <c r="S5927">
        <v>19</v>
      </c>
      <c r="T5927">
        <v>3</v>
      </c>
      <c r="U5927" t="b">
        <v>1</v>
      </c>
    </row>
    <row r="5928" spans="1:21" x14ac:dyDescent="0.25">
      <c r="A5928" t="s">
        <v>7062</v>
      </c>
      <c r="B5928" t="s">
        <v>7054</v>
      </c>
      <c r="C5928">
        <v>29</v>
      </c>
      <c r="D5928">
        <v>8</v>
      </c>
      <c r="E5928">
        <v>14</v>
      </c>
      <c r="F5928" s="1">
        <v>41880</v>
      </c>
      <c r="G5928" t="s">
        <v>3281</v>
      </c>
      <c r="H5928" t="s">
        <v>120</v>
      </c>
      <c r="I5928" t="s">
        <v>121</v>
      </c>
      <c r="J5928" t="s">
        <v>122</v>
      </c>
      <c r="K5928" t="s">
        <v>47</v>
      </c>
      <c r="L5928" t="s">
        <v>37</v>
      </c>
      <c r="M5928" t="s">
        <v>38</v>
      </c>
      <c r="N5928" t="s">
        <v>71</v>
      </c>
      <c r="O5928" t="s">
        <v>72</v>
      </c>
      <c r="P5928" t="s">
        <v>2124</v>
      </c>
      <c r="Q5928">
        <v>0</v>
      </c>
      <c r="R5928">
        <v>852</v>
      </c>
      <c r="S5928">
        <v>51</v>
      </c>
      <c r="T5928">
        <v>5</v>
      </c>
      <c r="U5928" t="b">
        <v>0</v>
      </c>
    </row>
    <row r="5929" spans="1:21" x14ac:dyDescent="0.25">
      <c r="A5929" t="s">
        <v>7063</v>
      </c>
      <c r="B5929" t="s">
        <v>7054</v>
      </c>
      <c r="C5929">
        <v>29</v>
      </c>
      <c r="D5929">
        <v>8</v>
      </c>
      <c r="E5929">
        <v>14</v>
      </c>
      <c r="F5929" s="1">
        <v>41880</v>
      </c>
      <c r="G5929" t="s">
        <v>2098</v>
      </c>
      <c r="H5929" t="s">
        <v>67</v>
      </c>
      <c r="I5929" t="s">
        <v>68</v>
      </c>
      <c r="J5929" t="s">
        <v>1628</v>
      </c>
      <c r="K5929" t="s">
        <v>25</v>
      </c>
      <c r="L5929" t="s">
        <v>37</v>
      </c>
      <c r="M5929" t="s">
        <v>38</v>
      </c>
      <c r="N5929" t="s">
        <v>28</v>
      </c>
      <c r="O5929" t="s">
        <v>111</v>
      </c>
      <c r="P5929" t="s">
        <v>2614</v>
      </c>
      <c r="Q5929">
        <v>0</v>
      </c>
      <c r="R5929">
        <v>197</v>
      </c>
      <c r="S5929">
        <v>20</v>
      </c>
      <c r="T5929">
        <v>4</v>
      </c>
      <c r="U5929" t="b">
        <v>0</v>
      </c>
    </row>
    <row r="5930" spans="1:21" x14ac:dyDescent="0.25">
      <c r="A5930" t="s">
        <v>7061</v>
      </c>
      <c r="B5930" t="s">
        <v>7054</v>
      </c>
      <c r="C5930">
        <v>29</v>
      </c>
      <c r="D5930">
        <v>8</v>
      </c>
      <c r="E5930">
        <v>14</v>
      </c>
      <c r="F5930" s="1">
        <v>41880</v>
      </c>
      <c r="G5930" t="s">
        <v>1000</v>
      </c>
      <c r="H5930" t="s">
        <v>44</v>
      </c>
      <c r="I5930" t="s">
        <v>1178</v>
      </c>
      <c r="J5930" t="s">
        <v>4467</v>
      </c>
      <c r="K5930" t="s">
        <v>47</v>
      </c>
      <c r="L5930" t="s">
        <v>37</v>
      </c>
      <c r="M5930" t="s">
        <v>38</v>
      </c>
      <c r="N5930" t="s">
        <v>28</v>
      </c>
      <c r="O5930" t="s">
        <v>48</v>
      </c>
      <c r="P5930" t="s">
        <v>53</v>
      </c>
      <c r="Q5930">
        <v>0</v>
      </c>
      <c r="R5930">
        <v>49</v>
      </c>
      <c r="S5930">
        <v>0</v>
      </c>
      <c r="T5930">
        <v>4</v>
      </c>
      <c r="U5930" t="b">
        <v>1</v>
      </c>
    </row>
    <row r="5931" spans="1:21" x14ac:dyDescent="0.25">
      <c r="A5931" t="s">
        <v>7061</v>
      </c>
      <c r="B5931" t="s">
        <v>7054</v>
      </c>
      <c r="C5931">
        <v>29</v>
      </c>
      <c r="D5931">
        <v>8</v>
      </c>
      <c r="E5931">
        <v>14</v>
      </c>
      <c r="F5931" s="1">
        <v>41880</v>
      </c>
      <c r="G5931" t="s">
        <v>1000</v>
      </c>
      <c r="H5931" t="s">
        <v>44</v>
      </c>
      <c r="I5931" t="s">
        <v>1178</v>
      </c>
      <c r="J5931" t="s">
        <v>4467</v>
      </c>
      <c r="K5931" t="s">
        <v>47</v>
      </c>
      <c r="L5931" t="s">
        <v>37</v>
      </c>
      <c r="M5931" t="s">
        <v>38</v>
      </c>
      <c r="N5931" t="s">
        <v>56</v>
      </c>
      <c r="O5931" t="s">
        <v>81</v>
      </c>
      <c r="P5931" t="s">
        <v>7064</v>
      </c>
      <c r="Q5931">
        <v>0</v>
      </c>
      <c r="R5931">
        <v>986</v>
      </c>
      <c r="S5931">
        <v>79</v>
      </c>
      <c r="T5931">
        <v>4</v>
      </c>
      <c r="U5931" t="b">
        <v>1</v>
      </c>
    </row>
    <row r="5932" spans="1:21" x14ac:dyDescent="0.25">
      <c r="A5932" t="s">
        <v>7062</v>
      </c>
      <c r="B5932" t="s">
        <v>7054</v>
      </c>
      <c r="C5932">
        <v>29</v>
      </c>
      <c r="D5932">
        <v>8</v>
      </c>
      <c r="E5932">
        <v>14</v>
      </c>
      <c r="F5932" s="1">
        <v>41880</v>
      </c>
      <c r="G5932" t="s">
        <v>3281</v>
      </c>
      <c r="H5932" t="s">
        <v>120</v>
      </c>
      <c r="I5932" t="s">
        <v>121</v>
      </c>
      <c r="J5932" t="s">
        <v>122</v>
      </c>
      <c r="K5932" t="s">
        <v>47</v>
      </c>
      <c r="L5932" t="s">
        <v>37</v>
      </c>
      <c r="M5932" t="s">
        <v>38</v>
      </c>
      <c r="N5932" t="s">
        <v>56</v>
      </c>
      <c r="O5932" t="s">
        <v>81</v>
      </c>
      <c r="P5932" t="s">
        <v>6013</v>
      </c>
      <c r="Q5932">
        <v>0</v>
      </c>
      <c r="R5932">
        <v>492</v>
      </c>
      <c r="S5932">
        <v>187</v>
      </c>
      <c r="T5932">
        <v>2</v>
      </c>
      <c r="U5932" t="b">
        <v>0</v>
      </c>
    </row>
    <row r="5933" spans="1:21" x14ac:dyDescent="0.25">
      <c r="A5933" t="s">
        <v>7065</v>
      </c>
      <c r="B5933" t="s">
        <v>7054</v>
      </c>
      <c r="C5933">
        <v>29</v>
      </c>
      <c r="D5933">
        <v>8</v>
      </c>
      <c r="E5933">
        <v>14</v>
      </c>
      <c r="F5933" s="1">
        <v>41880</v>
      </c>
      <c r="G5933" t="s">
        <v>1341</v>
      </c>
      <c r="H5933" t="s">
        <v>61</v>
      </c>
      <c r="I5933" t="s">
        <v>326</v>
      </c>
      <c r="J5933" t="s">
        <v>1577</v>
      </c>
      <c r="K5933" t="s">
        <v>36</v>
      </c>
      <c r="L5933" t="s">
        <v>37</v>
      </c>
      <c r="M5933" t="s">
        <v>27</v>
      </c>
      <c r="N5933" t="s">
        <v>28</v>
      </c>
      <c r="O5933" t="s">
        <v>29</v>
      </c>
      <c r="P5933" t="s">
        <v>2616</v>
      </c>
      <c r="Q5933">
        <v>0</v>
      </c>
      <c r="R5933">
        <v>90</v>
      </c>
      <c r="S5933">
        <v>39</v>
      </c>
      <c r="T5933">
        <v>4</v>
      </c>
      <c r="U5933" t="b">
        <v>1</v>
      </c>
    </row>
    <row r="5934" spans="1:21" x14ac:dyDescent="0.25">
      <c r="A5934" t="s">
        <v>7066</v>
      </c>
      <c r="B5934" t="s">
        <v>7054</v>
      </c>
      <c r="C5934">
        <v>29</v>
      </c>
      <c r="D5934">
        <v>8</v>
      </c>
      <c r="E5934">
        <v>14</v>
      </c>
      <c r="F5934" s="1">
        <v>41880</v>
      </c>
      <c r="G5934" t="s">
        <v>2990</v>
      </c>
      <c r="H5934" t="s">
        <v>120</v>
      </c>
      <c r="I5934" t="s">
        <v>209</v>
      </c>
      <c r="J5934" t="s">
        <v>2307</v>
      </c>
      <c r="K5934" t="s">
        <v>47</v>
      </c>
      <c r="L5934" t="s">
        <v>37</v>
      </c>
      <c r="M5934" t="s">
        <v>38</v>
      </c>
      <c r="N5934" t="s">
        <v>28</v>
      </c>
      <c r="O5934" t="s">
        <v>54</v>
      </c>
      <c r="P5934" t="s">
        <v>673</v>
      </c>
      <c r="Q5934">
        <v>0</v>
      </c>
      <c r="R5934">
        <v>485</v>
      </c>
      <c r="S5934">
        <v>199</v>
      </c>
      <c r="T5934">
        <v>4</v>
      </c>
      <c r="U5934" t="b">
        <v>1</v>
      </c>
    </row>
    <row r="5935" spans="1:21" x14ac:dyDescent="0.25">
      <c r="A5935" t="s">
        <v>7067</v>
      </c>
      <c r="B5935" t="s">
        <v>7054</v>
      </c>
      <c r="C5935">
        <v>29</v>
      </c>
      <c r="D5935">
        <v>8</v>
      </c>
      <c r="E5935">
        <v>14</v>
      </c>
      <c r="F5935" s="1">
        <v>41880</v>
      </c>
      <c r="G5935" t="s">
        <v>2056</v>
      </c>
      <c r="H5935" t="s">
        <v>61</v>
      </c>
      <c r="I5935" t="s">
        <v>108</v>
      </c>
      <c r="J5935" t="s">
        <v>7068</v>
      </c>
      <c r="K5935" t="s">
        <v>36</v>
      </c>
      <c r="L5935" t="s">
        <v>26</v>
      </c>
      <c r="M5935" t="s">
        <v>38</v>
      </c>
      <c r="N5935" t="s">
        <v>56</v>
      </c>
      <c r="O5935" t="s">
        <v>185</v>
      </c>
      <c r="P5935" t="s">
        <v>4976</v>
      </c>
      <c r="Q5935">
        <v>0</v>
      </c>
      <c r="R5935">
        <v>820</v>
      </c>
      <c r="S5935">
        <v>38</v>
      </c>
      <c r="T5935">
        <v>5</v>
      </c>
      <c r="U5935" t="b">
        <v>0</v>
      </c>
    </row>
    <row r="5936" spans="1:21" x14ac:dyDescent="0.25">
      <c r="A5936" t="s">
        <v>7067</v>
      </c>
      <c r="B5936" t="s">
        <v>7054</v>
      </c>
      <c r="C5936">
        <v>29</v>
      </c>
      <c r="D5936">
        <v>8</v>
      </c>
      <c r="E5936">
        <v>14</v>
      </c>
      <c r="F5936" s="1">
        <v>41880</v>
      </c>
      <c r="G5936" t="s">
        <v>2056</v>
      </c>
      <c r="H5936" t="s">
        <v>61</v>
      </c>
      <c r="I5936" t="s">
        <v>108</v>
      </c>
      <c r="J5936" t="s">
        <v>7068</v>
      </c>
      <c r="K5936" t="s">
        <v>36</v>
      </c>
      <c r="L5936" t="s">
        <v>26</v>
      </c>
      <c r="M5936" t="s">
        <v>38</v>
      </c>
      <c r="N5936" t="s">
        <v>56</v>
      </c>
      <c r="O5936" t="s">
        <v>104</v>
      </c>
      <c r="P5936" t="s">
        <v>4505</v>
      </c>
      <c r="Q5936">
        <v>0</v>
      </c>
      <c r="R5936">
        <v>4877</v>
      </c>
      <c r="S5936">
        <v>746</v>
      </c>
      <c r="T5936">
        <v>9</v>
      </c>
      <c r="U5936" t="b">
        <v>1</v>
      </c>
    </row>
    <row r="5937" spans="1:21" x14ac:dyDescent="0.25">
      <c r="A5937" t="s">
        <v>7069</v>
      </c>
      <c r="B5937" t="s">
        <v>7054</v>
      </c>
      <c r="C5937">
        <v>29</v>
      </c>
      <c r="D5937">
        <v>8</v>
      </c>
      <c r="E5937">
        <v>14</v>
      </c>
      <c r="F5937" s="1">
        <v>41880</v>
      </c>
      <c r="G5937" t="s">
        <v>3776</v>
      </c>
      <c r="H5937" t="s">
        <v>293</v>
      </c>
      <c r="I5937" t="s">
        <v>1206</v>
      </c>
      <c r="J5937" t="s">
        <v>1207</v>
      </c>
      <c r="K5937" t="s">
        <v>36</v>
      </c>
      <c r="L5937" t="s">
        <v>26</v>
      </c>
      <c r="M5937" t="s">
        <v>38</v>
      </c>
      <c r="N5937" t="s">
        <v>28</v>
      </c>
      <c r="O5937" t="s">
        <v>151</v>
      </c>
      <c r="P5937" t="s">
        <v>3061</v>
      </c>
      <c r="Q5937">
        <v>1</v>
      </c>
      <c r="R5937">
        <v>21</v>
      </c>
      <c r="S5937">
        <v>-6</v>
      </c>
      <c r="T5937">
        <v>3</v>
      </c>
      <c r="U5937" t="b">
        <v>1</v>
      </c>
    </row>
    <row r="5938" spans="1:21" x14ac:dyDescent="0.25">
      <c r="A5938" t="s">
        <v>7070</v>
      </c>
      <c r="B5938" t="s">
        <v>7071</v>
      </c>
      <c r="C5938">
        <v>30</v>
      </c>
      <c r="D5938">
        <v>8</v>
      </c>
      <c r="E5938">
        <v>11</v>
      </c>
      <c r="F5938" s="1">
        <v>40785</v>
      </c>
      <c r="G5938" t="s">
        <v>1428</v>
      </c>
      <c r="H5938" t="s">
        <v>67</v>
      </c>
      <c r="I5938" t="s">
        <v>68</v>
      </c>
      <c r="J5938" t="s">
        <v>2541</v>
      </c>
      <c r="K5938" t="s">
        <v>25</v>
      </c>
      <c r="L5938" t="s">
        <v>70</v>
      </c>
      <c r="M5938" t="s">
        <v>38</v>
      </c>
      <c r="N5938" t="s">
        <v>28</v>
      </c>
      <c r="O5938" t="s">
        <v>39</v>
      </c>
      <c r="P5938" t="s">
        <v>1157</v>
      </c>
      <c r="Q5938">
        <v>0</v>
      </c>
      <c r="R5938">
        <v>10</v>
      </c>
      <c r="S5938">
        <v>4</v>
      </c>
      <c r="T5938">
        <v>2</v>
      </c>
      <c r="U5938" t="b">
        <v>1</v>
      </c>
    </row>
    <row r="5939" spans="1:21" x14ac:dyDescent="0.25">
      <c r="A5939" t="s">
        <v>7072</v>
      </c>
      <c r="B5939" t="s">
        <v>7071</v>
      </c>
      <c r="C5939">
        <v>30</v>
      </c>
      <c r="D5939">
        <v>8</v>
      </c>
      <c r="E5939">
        <v>11</v>
      </c>
      <c r="F5939" s="1">
        <v>40785</v>
      </c>
      <c r="G5939" t="s">
        <v>495</v>
      </c>
      <c r="H5939" t="s">
        <v>44</v>
      </c>
      <c r="I5939" t="s">
        <v>96</v>
      </c>
      <c r="J5939" t="s">
        <v>3370</v>
      </c>
      <c r="K5939" t="s">
        <v>47</v>
      </c>
      <c r="L5939" t="s">
        <v>37</v>
      </c>
      <c r="M5939" t="s">
        <v>27</v>
      </c>
      <c r="N5939" t="s">
        <v>71</v>
      </c>
      <c r="O5939" t="s">
        <v>295</v>
      </c>
      <c r="P5939" t="s">
        <v>4477</v>
      </c>
      <c r="Q5939">
        <v>0</v>
      </c>
      <c r="R5939">
        <v>76</v>
      </c>
      <c r="S5939">
        <v>9</v>
      </c>
      <c r="T5939">
        <v>4</v>
      </c>
      <c r="U5939" t="b">
        <v>0</v>
      </c>
    </row>
    <row r="5940" spans="1:21" x14ac:dyDescent="0.25">
      <c r="A5940" t="s">
        <v>7072</v>
      </c>
      <c r="B5940" t="s">
        <v>7071</v>
      </c>
      <c r="C5940">
        <v>30</v>
      </c>
      <c r="D5940">
        <v>8</v>
      </c>
      <c r="E5940">
        <v>11</v>
      </c>
      <c r="F5940" s="1">
        <v>40785</v>
      </c>
      <c r="G5940" t="s">
        <v>495</v>
      </c>
      <c r="H5940" t="s">
        <v>44</v>
      </c>
      <c r="I5940" t="s">
        <v>96</v>
      </c>
      <c r="J5940" t="s">
        <v>3370</v>
      </c>
      <c r="K5940" t="s">
        <v>47</v>
      </c>
      <c r="L5940" t="s">
        <v>37</v>
      </c>
      <c r="M5940" t="s">
        <v>27</v>
      </c>
      <c r="N5940" t="s">
        <v>28</v>
      </c>
      <c r="O5940" t="s">
        <v>183</v>
      </c>
      <c r="P5940" t="s">
        <v>803</v>
      </c>
      <c r="Q5940">
        <v>0</v>
      </c>
      <c r="R5940">
        <v>80</v>
      </c>
      <c r="S5940">
        <v>34</v>
      </c>
      <c r="T5940">
        <v>3</v>
      </c>
      <c r="U5940" t="b">
        <v>1</v>
      </c>
    </row>
    <row r="5941" spans="1:21" x14ac:dyDescent="0.25">
      <c r="A5941" t="s">
        <v>7073</v>
      </c>
      <c r="B5941" t="s">
        <v>7071</v>
      </c>
      <c r="C5941">
        <v>30</v>
      </c>
      <c r="D5941">
        <v>8</v>
      </c>
      <c r="E5941">
        <v>11</v>
      </c>
      <c r="F5941" s="1">
        <v>40785</v>
      </c>
      <c r="G5941" t="s">
        <v>1028</v>
      </c>
      <c r="H5941" t="s">
        <v>61</v>
      </c>
      <c r="I5941" t="s">
        <v>450</v>
      </c>
      <c r="J5941" t="s">
        <v>1036</v>
      </c>
      <c r="K5941" t="s">
        <v>36</v>
      </c>
      <c r="L5941" t="s">
        <v>37</v>
      </c>
      <c r="M5941" t="s">
        <v>38</v>
      </c>
      <c r="N5941" t="s">
        <v>28</v>
      </c>
      <c r="O5941" t="s">
        <v>54</v>
      </c>
      <c r="P5941" t="s">
        <v>1908</v>
      </c>
      <c r="Q5941">
        <v>0</v>
      </c>
      <c r="R5941">
        <v>146</v>
      </c>
      <c r="S5941">
        <v>18</v>
      </c>
      <c r="T5941">
        <v>3</v>
      </c>
      <c r="U5941" t="b">
        <v>0</v>
      </c>
    </row>
    <row r="5942" spans="1:21" x14ac:dyDescent="0.25">
      <c r="A5942" t="s">
        <v>7073</v>
      </c>
      <c r="B5942" t="s">
        <v>7071</v>
      </c>
      <c r="C5942">
        <v>30</v>
      </c>
      <c r="D5942">
        <v>8</v>
      </c>
      <c r="E5942">
        <v>11</v>
      </c>
      <c r="F5942" s="1">
        <v>40785</v>
      </c>
      <c r="G5942" t="s">
        <v>1028</v>
      </c>
      <c r="H5942" t="s">
        <v>61</v>
      </c>
      <c r="I5942" t="s">
        <v>450</v>
      </c>
      <c r="J5942" t="s">
        <v>1036</v>
      </c>
      <c r="K5942" t="s">
        <v>36</v>
      </c>
      <c r="L5942" t="s">
        <v>37</v>
      </c>
      <c r="M5942" t="s">
        <v>38</v>
      </c>
      <c r="N5942" t="s">
        <v>56</v>
      </c>
      <c r="O5942" t="s">
        <v>57</v>
      </c>
      <c r="P5942" t="s">
        <v>6305</v>
      </c>
      <c r="Q5942">
        <v>0</v>
      </c>
      <c r="R5942">
        <v>683</v>
      </c>
      <c r="S5942">
        <v>-96</v>
      </c>
      <c r="T5942">
        <v>3</v>
      </c>
      <c r="U5942" t="b">
        <v>1</v>
      </c>
    </row>
    <row r="5943" spans="1:21" x14ac:dyDescent="0.25">
      <c r="A5943" t="s">
        <v>7074</v>
      </c>
      <c r="B5943" t="s">
        <v>7071</v>
      </c>
      <c r="C5943">
        <v>30</v>
      </c>
      <c r="D5943">
        <v>8</v>
      </c>
      <c r="E5943">
        <v>11</v>
      </c>
      <c r="F5943" s="1">
        <v>40785</v>
      </c>
      <c r="G5943" t="s">
        <v>214</v>
      </c>
      <c r="H5943" t="s">
        <v>126</v>
      </c>
      <c r="I5943" t="s">
        <v>304</v>
      </c>
      <c r="J5943" t="s">
        <v>304</v>
      </c>
      <c r="K5943" t="s">
        <v>25</v>
      </c>
      <c r="L5943" t="s">
        <v>26</v>
      </c>
      <c r="M5943" t="s">
        <v>38</v>
      </c>
      <c r="N5943" t="s">
        <v>28</v>
      </c>
      <c r="O5943" t="s">
        <v>183</v>
      </c>
      <c r="P5943" t="s">
        <v>6211</v>
      </c>
      <c r="Q5943">
        <v>1</v>
      </c>
      <c r="R5943">
        <v>85</v>
      </c>
      <c r="S5943">
        <v>-59</v>
      </c>
      <c r="T5943">
        <v>4</v>
      </c>
      <c r="U5943" t="b">
        <v>1</v>
      </c>
    </row>
    <row r="5944" spans="1:21" x14ac:dyDescent="0.25">
      <c r="A5944" t="s">
        <v>7074</v>
      </c>
      <c r="B5944" t="s">
        <v>7071</v>
      </c>
      <c r="C5944">
        <v>30</v>
      </c>
      <c r="D5944">
        <v>8</v>
      </c>
      <c r="E5944">
        <v>11</v>
      </c>
      <c r="F5944" s="1">
        <v>40785</v>
      </c>
      <c r="G5944" t="s">
        <v>214</v>
      </c>
      <c r="H5944" t="s">
        <v>126</v>
      </c>
      <c r="I5944" t="s">
        <v>304</v>
      </c>
      <c r="J5944" t="s">
        <v>304</v>
      </c>
      <c r="K5944" t="s">
        <v>25</v>
      </c>
      <c r="L5944" t="s">
        <v>26</v>
      </c>
      <c r="M5944" t="s">
        <v>38</v>
      </c>
      <c r="N5944" t="s">
        <v>56</v>
      </c>
      <c r="O5944" t="s">
        <v>185</v>
      </c>
      <c r="P5944" t="s">
        <v>283</v>
      </c>
      <c r="Q5944">
        <v>1</v>
      </c>
      <c r="R5944">
        <v>221</v>
      </c>
      <c r="S5944">
        <v>-221</v>
      </c>
      <c r="T5944">
        <v>3</v>
      </c>
      <c r="U5944" t="b">
        <v>1</v>
      </c>
    </row>
    <row r="5945" spans="1:21" x14ac:dyDescent="0.25">
      <c r="A5945" t="s">
        <v>7075</v>
      </c>
      <c r="B5945" t="s">
        <v>7076</v>
      </c>
      <c r="C5945">
        <v>30</v>
      </c>
      <c r="D5945">
        <v>8</v>
      </c>
      <c r="E5945">
        <v>12</v>
      </c>
      <c r="F5945" s="1">
        <v>41151</v>
      </c>
      <c r="G5945" t="s">
        <v>3296</v>
      </c>
      <c r="H5945" t="s">
        <v>67</v>
      </c>
      <c r="I5945" t="s">
        <v>68</v>
      </c>
      <c r="J5945" t="s">
        <v>6466</v>
      </c>
      <c r="K5945" t="s">
        <v>25</v>
      </c>
      <c r="L5945" t="s">
        <v>26</v>
      </c>
      <c r="M5945" t="s">
        <v>268</v>
      </c>
      <c r="N5945" t="s">
        <v>28</v>
      </c>
      <c r="O5945" t="s">
        <v>227</v>
      </c>
      <c r="P5945" t="s">
        <v>3100</v>
      </c>
      <c r="Q5945">
        <v>0</v>
      </c>
      <c r="R5945">
        <v>25</v>
      </c>
      <c r="S5945">
        <v>12</v>
      </c>
      <c r="T5945">
        <v>4</v>
      </c>
      <c r="U5945" t="b">
        <v>0</v>
      </c>
    </row>
    <row r="5946" spans="1:21" x14ac:dyDescent="0.25">
      <c r="A5946" t="s">
        <v>7077</v>
      </c>
      <c r="B5946" t="s">
        <v>7076</v>
      </c>
      <c r="C5946">
        <v>30</v>
      </c>
      <c r="D5946">
        <v>8</v>
      </c>
      <c r="E5946">
        <v>12</v>
      </c>
      <c r="F5946" s="1">
        <v>41151</v>
      </c>
      <c r="G5946" t="s">
        <v>3760</v>
      </c>
      <c r="H5946" t="s">
        <v>320</v>
      </c>
      <c r="I5946" t="s">
        <v>321</v>
      </c>
      <c r="J5946" t="s">
        <v>321</v>
      </c>
      <c r="K5946" t="s">
        <v>36</v>
      </c>
      <c r="L5946" t="s">
        <v>70</v>
      </c>
      <c r="M5946" t="s">
        <v>98</v>
      </c>
      <c r="N5946" t="s">
        <v>28</v>
      </c>
      <c r="O5946" t="s">
        <v>54</v>
      </c>
      <c r="P5946" t="s">
        <v>1607</v>
      </c>
      <c r="Q5946">
        <v>0</v>
      </c>
      <c r="R5946">
        <v>257</v>
      </c>
      <c r="S5946">
        <v>72</v>
      </c>
      <c r="T5946">
        <v>2</v>
      </c>
      <c r="U5946" t="b">
        <v>1</v>
      </c>
    </row>
    <row r="5947" spans="1:21" x14ac:dyDescent="0.25">
      <c r="A5947" t="s">
        <v>7078</v>
      </c>
      <c r="B5947" t="s">
        <v>7076</v>
      </c>
      <c r="C5947">
        <v>30</v>
      </c>
      <c r="D5947">
        <v>8</v>
      </c>
      <c r="E5947">
        <v>12</v>
      </c>
      <c r="F5947" s="1">
        <v>41151</v>
      </c>
      <c r="G5947" t="s">
        <v>2363</v>
      </c>
      <c r="H5947" t="s">
        <v>33</v>
      </c>
      <c r="I5947" t="s">
        <v>266</v>
      </c>
      <c r="J5947" t="s">
        <v>331</v>
      </c>
      <c r="K5947" t="s">
        <v>36</v>
      </c>
      <c r="L5947" t="s">
        <v>70</v>
      </c>
      <c r="M5947" t="s">
        <v>27</v>
      </c>
      <c r="N5947" t="s">
        <v>71</v>
      </c>
      <c r="O5947" t="s">
        <v>665</v>
      </c>
      <c r="P5947" t="s">
        <v>3654</v>
      </c>
      <c r="Q5947">
        <v>0</v>
      </c>
      <c r="R5947">
        <v>2794</v>
      </c>
      <c r="S5947">
        <v>516</v>
      </c>
      <c r="T5947">
        <v>5</v>
      </c>
      <c r="U5947" t="b">
        <v>0</v>
      </c>
    </row>
    <row r="5948" spans="1:21" x14ac:dyDescent="0.25">
      <c r="A5948" t="s">
        <v>7078</v>
      </c>
      <c r="B5948" t="s">
        <v>7076</v>
      </c>
      <c r="C5948">
        <v>30</v>
      </c>
      <c r="D5948">
        <v>8</v>
      </c>
      <c r="E5948">
        <v>12</v>
      </c>
      <c r="F5948" s="1">
        <v>41151</v>
      </c>
      <c r="G5948" t="s">
        <v>2363</v>
      </c>
      <c r="H5948" t="s">
        <v>33</v>
      </c>
      <c r="I5948" t="s">
        <v>266</v>
      </c>
      <c r="J5948" t="s">
        <v>331</v>
      </c>
      <c r="K5948" t="s">
        <v>36</v>
      </c>
      <c r="L5948" t="s">
        <v>70</v>
      </c>
      <c r="M5948" t="s">
        <v>27</v>
      </c>
      <c r="N5948" t="s">
        <v>28</v>
      </c>
      <c r="O5948" t="s">
        <v>111</v>
      </c>
      <c r="P5948" t="s">
        <v>4390</v>
      </c>
      <c r="Q5948">
        <v>0</v>
      </c>
      <c r="R5948">
        <v>43</v>
      </c>
      <c r="S5948">
        <v>19</v>
      </c>
      <c r="T5948">
        <v>6</v>
      </c>
      <c r="U5948" t="b">
        <v>0</v>
      </c>
    </row>
    <row r="5949" spans="1:21" x14ac:dyDescent="0.25">
      <c r="A5949" t="s">
        <v>7079</v>
      </c>
      <c r="B5949" t="s">
        <v>7076</v>
      </c>
      <c r="C5949">
        <v>30</v>
      </c>
      <c r="D5949">
        <v>8</v>
      </c>
      <c r="E5949">
        <v>12</v>
      </c>
      <c r="F5949" s="1">
        <v>41151</v>
      </c>
      <c r="G5949" t="s">
        <v>2198</v>
      </c>
      <c r="H5949" t="s">
        <v>1260</v>
      </c>
      <c r="I5949" t="s">
        <v>1261</v>
      </c>
      <c r="J5949" t="s">
        <v>2516</v>
      </c>
      <c r="K5949" t="s">
        <v>25</v>
      </c>
      <c r="L5949" t="s">
        <v>37</v>
      </c>
      <c r="M5949" t="s">
        <v>27</v>
      </c>
      <c r="N5949" t="s">
        <v>28</v>
      </c>
      <c r="O5949" t="s">
        <v>183</v>
      </c>
      <c r="P5949" t="s">
        <v>6156</v>
      </c>
      <c r="Q5949">
        <v>0</v>
      </c>
      <c r="R5949">
        <v>318</v>
      </c>
      <c r="S5949">
        <v>22</v>
      </c>
      <c r="T5949">
        <v>9</v>
      </c>
      <c r="U5949" t="b">
        <v>1</v>
      </c>
    </row>
    <row r="5950" spans="1:21" x14ac:dyDescent="0.25">
      <c r="A5950" t="s">
        <v>7080</v>
      </c>
      <c r="B5950" t="s">
        <v>7076</v>
      </c>
      <c r="C5950">
        <v>30</v>
      </c>
      <c r="D5950">
        <v>8</v>
      </c>
      <c r="E5950">
        <v>12</v>
      </c>
      <c r="F5950" s="1">
        <v>41151</v>
      </c>
      <c r="G5950" t="s">
        <v>22</v>
      </c>
      <c r="H5950" t="s">
        <v>33</v>
      </c>
      <c r="I5950" t="s">
        <v>34</v>
      </c>
      <c r="J5950" t="s">
        <v>4476</v>
      </c>
      <c r="K5950" t="s">
        <v>36</v>
      </c>
      <c r="L5950" t="s">
        <v>26</v>
      </c>
      <c r="M5950" t="s">
        <v>38</v>
      </c>
      <c r="N5950" t="s">
        <v>28</v>
      </c>
      <c r="O5950" t="s">
        <v>151</v>
      </c>
      <c r="P5950" t="s">
        <v>1871</v>
      </c>
      <c r="Q5950">
        <v>0</v>
      </c>
      <c r="R5950">
        <v>153</v>
      </c>
      <c r="S5950">
        <v>70</v>
      </c>
      <c r="T5950">
        <v>11</v>
      </c>
      <c r="U5950" t="b">
        <v>1</v>
      </c>
    </row>
    <row r="5951" spans="1:21" x14ac:dyDescent="0.25">
      <c r="A5951" t="s">
        <v>7081</v>
      </c>
      <c r="B5951" t="s">
        <v>7076</v>
      </c>
      <c r="C5951">
        <v>30</v>
      </c>
      <c r="D5951">
        <v>8</v>
      </c>
      <c r="E5951">
        <v>12</v>
      </c>
      <c r="F5951" s="1">
        <v>41151</v>
      </c>
      <c r="G5951" t="s">
        <v>172</v>
      </c>
      <c r="H5951" t="s">
        <v>61</v>
      </c>
      <c r="I5951" t="s">
        <v>108</v>
      </c>
      <c r="J5951" t="s">
        <v>2882</v>
      </c>
      <c r="K5951" t="s">
        <v>36</v>
      </c>
      <c r="L5951" t="s">
        <v>37</v>
      </c>
      <c r="M5951" t="s">
        <v>27</v>
      </c>
      <c r="N5951" t="s">
        <v>56</v>
      </c>
      <c r="O5951" t="s">
        <v>185</v>
      </c>
      <c r="P5951" t="s">
        <v>866</v>
      </c>
      <c r="Q5951">
        <v>0</v>
      </c>
      <c r="R5951">
        <v>1894</v>
      </c>
      <c r="S5951">
        <v>-111</v>
      </c>
      <c r="T5951">
        <v>7</v>
      </c>
      <c r="U5951" t="b">
        <v>0</v>
      </c>
    </row>
    <row r="5952" spans="1:21" x14ac:dyDescent="0.25">
      <c r="A5952" t="s">
        <v>7082</v>
      </c>
      <c r="B5952" t="s">
        <v>7083</v>
      </c>
      <c r="C5952">
        <v>30</v>
      </c>
      <c r="D5952">
        <v>8</v>
      </c>
      <c r="E5952">
        <v>13</v>
      </c>
      <c r="F5952" s="1">
        <v>41516</v>
      </c>
      <c r="G5952" t="s">
        <v>4525</v>
      </c>
      <c r="H5952" t="s">
        <v>161</v>
      </c>
      <c r="I5952" t="s">
        <v>422</v>
      </c>
      <c r="J5952" t="s">
        <v>422</v>
      </c>
      <c r="K5952" t="s">
        <v>25</v>
      </c>
      <c r="L5952" t="s">
        <v>37</v>
      </c>
      <c r="M5952" t="s">
        <v>98</v>
      </c>
      <c r="N5952" t="s">
        <v>28</v>
      </c>
      <c r="O5952" t="s">
        <v>39</v>
      </c>
      <c r="P5952" t="s">
        <v>1483</v>
      </c>
      <c r="Q5952">
        <v>0</v>
      </c>
      <c r="R5952">
        <v>121</v>
      </c>
      <c r="S5952">
        <v>56</v>
      </c>
      <c r="T5952">
        <v>4</v>
      </c>
      <c r="U5952" t="b">
        <v>0</v>
      </c>
    </row>
    <row r="5953" spans="1:21" x14ac:dyDescent="0.25">
      <c r="A5953" t="s">
        <v>7084</v>
      </c>
      <c r="B5953" t="s">
        <v>7083</v>
      </c>
      <c r="C5953">
        <v>30</v>
      </c>
      <c r="D5953">
        <v>8</v>
      </c>
      <c r="E5953">
        <v>13</v>
      </c>
      <c r="F5953" s="1">
        <v>41516</v>
      </c>
      <c r="G5953" t="s">
        <v>1279</v>
      </c>
      <c r="H5953" t="s">
        <v>44</v>
      </c>
      <c r="I5953" t="s">
        <v>849</v>
      </c>
      <c r="J5953" t="s">
        <v>4700</v>
      </c>
      <c r="K5953" t="s">
        <v>47</v>
      </c>
      <c r="L5953" t="s">
        <v>26</v>
      </c>
      <c r="M5953" t="s">
        <v>98</v>
      </c>
      <c r="N5953" t="s">
        <v>28</v>
      </c>
      <c r="O5953" t="s">
        <v>48</v>
      </c>
      <c r="P5953" t="s">
        <v>846</v>
      </c>
      <c r="Q5953">
        <v>0</v>
      </c>
      <c r="R5953">
        <v>93</v>
      </c>
      <c r="S5953">
        <v>24</v>
      </c>
      <c r="T5953">
        <v>2</v>
      </c>
      <c r="U5953" t="b">
        <v>1</v>
      </c>
    </row>
    <row r="5954" spans="1:21" x14ac:dyDescent="0.25">
      <c r="A5954" t="s">
        <v>7084</v>
      </c>
      <c r="B5954" t="s">
        <v>7083</v>
      </c>
      <c r="C5954">
        <v>30</v>
      </c>
      <c r="D5954">
        <v>8</v>
      </c>
      <c r="E5954">
        <v>13</v>
      </c>
      <c r="F5954" s="1">
        <v>41516</v>
      </c>
      <c r="G5954" t="s">
        <v>1279</v>
      </c>
      <c r="H5954" t="s">
        <v>44</v>
      </c>
      <c r="I5954" t="s">
        <v>849</v>
      </c>
      <c r="J5954" t="s">
        <v>4700</v>
      </c>
      <c r="K5954" t="s">
        <v>47</v>
      </c>
      <c r="L5954" t="s">
        <v>26</v>
      </c>
      <c r="M5954" t="s">
        <v>98</v>
      </c>
      <c r="N5954" t="s">
        <v>28</v>
      </c>
      <c r="O5954" t="s">
        <v>54</v>
      </c>
      <c r="P5954" t="s">
        <v>55</v>
      </c>
      <c r="Q5954">
        <v>0</v>
      </c>
      <c r="R5954">
        <v>34</v>
      </c>
      <c r="S5954">
        <v>1</v>
      </c>
      <c r="T5954">
        <v>1</v>
      </c>
      <c r="U5954" t="b">
        <v>1</v>
      </c>
    </row>
    <row r="5955" spans="1:21" x14ac:dyDescent="0.25">
      <c r="A5955" t="s">
        <v>7085</v>
      </c>
      <c r="B5955" t="s">
        <v>7083</v>
      </c>
      <c r="C5955">
        <v>30</v>
      </c>
      <c r="D5955">
        <v>8</v>
      </c>
      <c r="E5955">
        <v>13</v>
      </c>
      <c r="F5955" s="1">
        <v>41516</v>
      </c>
      <c r="G5955" t="s">
        <v>7086</v>
      </c>
      <c r="H5955" t="s">
        <v>33</v>
      </c>
      <c r="I5955" t="s">
        <v>313</v>
      </c>
      <c r="J5955" t="s">
        <v>1436</v>
      </c>
      <c r="K5955" t="s">
        <v>36</v>
      </c>
      <c r="L5955" t="s">
        <v>37</v>
      </c>
      <c r="M5955" t="s">
        <v>98</v>
      </c>
      <c r="N5955" t="s">
        <v>71</v>
      </c>
      <c r="O5955" t="s">
        <v>74</v>
      </c>
      <c r="P5955" t="s">
        <v>3539</v>
      </c>
      <c r="Q5955">
        <v>0</v>
      </c>
      <c r="R5955">
        <v>374</v>
      </c>
      <c r="S5955">
        <v>42</v>
      </c>
      <c r="T5955">
        <v>3</v>
      </c>
      <c r="U5955" t="b">
        <v>0</v>
      </c>
    </row>
    <row r="5956" spans="1:21" x14ac:dyDescent="0.25">
      <c r="A5956" t="s">
        <v>7085</v>
      </c>
      <c r="B5956" t="s">
        <v>7083</v>
      </c>
      <c r="C5956">
        <v>30</v>
      </c>
      <c r="D5956">
        <v>8</v>
      </c>
      <c r="E5956">
        <v>13</v>
      </c>
      <c r="F5956" s="1">
        <v>41516</v>
      </c>
      <c r="G5956" t="s">
        <v>7086</v>
      </c>
      <c r="H5956" t="s">
        <v>33</v>
      </c>
      <c r="I5956" t="s">
        <v>313</v>
      </c>
      <c r="J5956" t="s">
        <v>1436</v>
      </c>
      <c r="K5956" t="s">
        <v>36</v>
      </c>
      <c r="L5956" t="s">
        <v>37</v>
      </c>
      <c r="M5956" t="s">
        <v>98</v>
      </c>
      <c r="N5956" t="s">
        <v>28</v>
      </c>
      <c r="O5956" t="s">
        <v>39</v>
      </c>
      <c r="P5956" t="s">
        <v>3271</v>
      </c>
      <c r="Q5956">
        <v>0</v>
      </c>
      <c r="R5956">
        <v>8</v>
      </c>
      <c r="S5956">
        <v>1</v>
      </c>
      <c r="T5956">
        <v>2</v>
      </c>
      <c r="U5956" t="b">
        <v>0</v>
      </c>
    </row>
    <row r="5957" spans="1:21" x14ac:dyDescent="0.25">
      <c r="A5957" t="s">
        <v>7085</v>
      </c>
      <c r="B5957" t="s">
        <v>7083</v>
      </c>
      <c r="C5957">
        <v>30</v>
      </c>
      <c r="D5957">
        <v>8</v>
      </c>
      <c r="E5957">
        <v>13</v>
      </c>
      <c r="F5957" s="1">
        <v>41516</v>
      </c>
      <c r="G5957" t="s">
        <v>7086</v>
      </c>
      <c r="H5957" t="s">
        <v>33</v>
      </c>
      <c r="I5957" t="s">
        <v>313</v>
      </c>
      <c r="J5957" t="s">
        <v>1436</v>
      </c>
      <c r="K5957" t="s">
        <v>36</v>
      </c>
      <c r="L5957" t="s">
        <v>37</v>
      </c>
      <c r="M5957" t="s">
        <v>98</v>
      </c>
      <c r="N5957" t="s">
        <v>28</v>
      </c>
      <c r="O5957" t="s">
        <v>29</v>
      </c>
      <c r="P5957" t="s">
        <v>2644</v>
      </c>
      <c r="Q5957">
        <v>0</v>
      </c>
      <c r="R5957">
        <v>42</v>
      </c>
      <c r="S5957">
        <v>17</v>
      </c>
      <c r="T5957">
        <v>2</v>
      </c>
      <c r="U5957" t="b">
        <v>0</v>
      </c>
    </row>
    <row r="5958" spans="1:21" x14ac:dyDescent="0.25">
      <c r="A5958" t="s">
        <v>7087</v>
      </c>
      <c r="B5958" t="s">
        <v>7083</v>
      </c>
      <c r="C5958">
        <v>30</v>
      </c>
      <c r="D5958">
        <v>8</v>
      </c>
      <c r="E5958">
        <v>13</v>
      </c>
      <c r="F5958" s="1">
        <v>41516</v>
      </c>
      <c r="G5958" t="s">
        <v>4509</v>
      </c>
      <c r="H5958" t="s">
        <v>33</v>
      </c>
      <c r="I5958" t="s">
        <v>630</v>
      </c>
      <c r="J5958" t="s">
        <v>2199</v>
      </c>
      <c r="K5958" t="s">
        <v>36</v>
      </c>
      <c r="L5958" t="s">
        <v>70</v>
      </c>
      <c r="M5958" t="s">
        <v>38</v>
      </c>
      <c r="N5958" t="s">
        <v>28</v>
      </c>
      <c r="O5958" t="s">
        <v>48</v>
      </c>
      <c r="P5958" t="s">
        <v>158</v>
      </c>
      <c r="Q5958">
        <v>0</v>
      </c>
      <c r="R5958">
        <v>91</v>
      </c>
      <c r="S5958">
        <v>31</v>
      </c>
      <c r="T5958">
        <v>3</v>
      </c>
      <c r="U5958" t="b">
        <v>0</v>
      </c>
    </row>
    <row r="5959" spans="1:21" x14ac:dyDescent="0.25">
      <c r="A5959" t="s">
        <v>7087</v>
      </c>
      <c r="B5959" t="s">
        <v>7083</v>
      </c>
      <c r="C5959">
        <v>30</v>
      </c>
      <c r="D5959">
        <v>8</v>
      </c>
      <c r="E5959">
        <v>13</v>
      </c>
      <c r="F5959" s="1">
        <v>41516</v>
      </c>
      <c r="G5959" t="s">
        <v>4509</v>
      </c>
      <c r="H5959" t="s">
        <v>33</v>
      </c>
      <c r="I5959" t="s">
        <v>630</v>
      </c>
      <c r="J5959" t="s">
        <v>2199</v>
      </c>
      <c r="K5959" t="s">
        <v>36</v>
      </c>
      <c r="L5959" t="s">
        <v>70</v>
      </c>
      <c r="M5959" t="s">
        <v>38</v>
      </c>
      <c r="N5959" t="s">
        <v>28</v>
      </c>
      <c r="O5959" t="s">
        <v>48</v>
      </c>
      <c r="P5959" t="s">
        <v>1306</v>
      </c>
      <c r="Q5959">
        <v>0</v>
      </c>
      <c r="R5959">
        <v>62</v>
      </c>
      <c r="S5959">
        <v>20</v>
      </c>
      <c r="T5959">
        <v>4</v>
      </c>
      <c r="U5959" t="b">
        <v>0</v>
      </c>
    </row>
    <row r="5960" spans="1:21" x14ac:dyDescent="0.25">
      <c r="A5960" t="s">
        <v>7087</v>
      </c>
      <c r="B5960" t="s">
        <v>7083</v>
      </c>
      <c r="C5960">
        <v>30</v>
      </c>
      <c r="D5960">
        <v>8</v>
      </c>
      <c r="E5960">
        <v>13</v>
      </c>
      <c r="F5960" s="1">
        <v>41516</v>
      </c>
      <c r="G5960" t="s">
        <v>4509</v>
      </c>
      <c r="H5960" t="s">
        <v>33</v>
      </c>
      <c r="I5960" t="s">
        <v>630</v>
      </c>
      <c r="J5960" t="s">
        <v>2199</v>
      </c>
      <c r="K5960" t="s">
        <v>36</v>
      </c>
      <c r="L5960" t="s">
        <v>70</v>
      </c>
      <c r="M5960" t="s">
        <v>38</v>
      </c>
      <c r="N5960" t="s">
        <v>28</v>
      </c>
      <c r="O5960" t="s">
        <v>48</v>
      </c>
      <c r="P5960" t="s">
        <v>582</v>
      </c>
      <c r="Q5960">
        <v>0</v>
      </c>
      <c r="R5960">
        <v>135</v>
      </c>
      <c r="S5960">
        <v>62</v>
      </c>
      <c r="T5960">
        <v>5</v>
      </c>
      <c r="U5960" t="b">
        <v>0</v>
      </c>
    </row>
    <row r="5961" spans="1:21" x14ac:dyDescent="0.25">
      <c r="A5961" t="s">
        <v>7087</v>
      </c>
      <c r="B5961" t="s">
        <v>7083</v>
      </c>
      <c r="C5961">
        <v>30</v>
      </c>
      <c r="D5961">
        <v>8</v>
      </c>
      <c r="E5961">
        <v>13</v>
      </c>
      <c r="F5961" s="1">
        <v>41516</v>
      </c>
      <c r="G5961" t="s">
        <v>4509</v>
      </c>
      <c r="H5961" t="s">
        <v>33</v>
      </c>
      <c r="I5961" t="s">
        <v>630</v>
      </c>
      <c r="J5961" t="s">
        <v>2199</v>
      </c>
      <c r="K5961" t="s">
        <v>36</v>
      </c>
      <c r="L5961" t="s">
        <v>70</v>
      </c>
      <c r="M5961" t="s">
        <v>38</v>
      </c>
      <c r="N5961" t="s">
        <v>28</v>
      </c>
      <c r="O5961" t="s">
        <v>48</v>
      </c>
      <c r="P5961" t="s">
        <v>2034</v>
      </c>
      <c r="Q5961">
        <v>0</v>
      </c>
      <c r="R5961">
        <v>88</v>
      </c>
      <c r="S5961">
        <v>18</v>
      </c>
      <c r="T5961">
        <v>6</v>
      </c>
      <c r="U5961" t="b">
        <v>0</v>
      </c>
    </row>
    <row r="5962" spans="1:21" x14ac:dyDescent="0.25">
      <c r="A5962" t="s">
        <v>7087</v>
      </c>
      <c r="B5962" t="s">
        <v>7083</v>
      </c>
      <c r="C5962">
        <v>30</v>
      </c>
      <c r="D5962">
        <v>8</v>
      </c>
      <c r="E5962">
        <v>13</v>
      </c>
      <c r="F5962" s="1">
        <v>41516</v>
      </c>
      <c r="G5962" t="s">
        <v>4509</v>
      </c>
      <c r="H5962" t="s">
        <v>33</v>
      </c>
      <c r="I5962" t="s">
        <v>630</v>
      </c>
      <c r="J5962" t="s">
        <v>2199</v>
      </c>
      <c r="K5962" t="s">
        <v>36</v>
      </c>
      <c r="L5962" t="s">
        <v>70</v>
      </c>
      <c r="M5962" t="s">
        <v>38</v>
      </c>
      <c r="N5962" t="s">
        <v>28</v>
      </c>
      <c r="O5962" t="s">
        <v>151</v>
      </c>
      <c r="P5962" t="s">
        <v>4917</v>
      </c>
      <c r="Q5962">
        <v>0</v>
      </c>
      <c r="R5962">
        <v>77</v>
      </c>
      <c r="S5962">
        <v>31</v>
      </c>
      <c r="T5962">
        <v>4</v>
      </c>
      <c r="U5962" t="b">
        <v>1</v>
      </c>
    </row>
    <row r="5963" spans="1:21" x14ac:dyDescent="0.25">
      <c r="A5963" t="s">
        <v>7087</v>
      </c>
      <c r="B5963" t="s">
        <v>7083</v>
      </c>
      <c r="C5963">
        <v>30</v>
      </c>
      <c r="D5963">
        <v>8</v>
      </c>
      <c r="E5963">
        <v>13</v>
      </c>
      <c r="F5963" s="1">
        <v>41516</v>
      </c>
      <c r="G5963" t="s">
        <v>4509</v>
      </c>
      <c r="H5963" t="s">
        <v>33</v>
      </c>
      <c r="I5963" t="s">
        <v>630</v>
      </c>
      <c r="J5963" t="s">
        <v>2199</v>
      </c>
      <c r="K5963" t="s">
        <v>36</v>
      </c>
      <c r="L5963" t="s">
        <v>70</v>
      </c>
      <c r="M5963" t="s">
        <v>38</v>
      </c>
      <c r="N5963" t="s">
        <v>28</v>
      </c>
      <c r="O5963" t="s">
        <v>227</v>
      </c>
      <c r="P5963" t="s">
        <v>705</v>
      </c>
      <c r="Q5963">
        <v>0</v>
      </c>
      <c r="R5963">
        <v>32</v>
      </c>
      <c r="S5963">
        <v>5</v>
      </c>
      <c r="T5963">
        <v>3</v>
      </c>
      <c r="U5963" t="b">
        <v>1</v>
      </c>
    </row>
    <row r="5964" spans="1:21" x14ac:dyDescent="0.25">
      <c r="A5964" t="s">
        <v>7087</v>
      </c>
      <c r="B5964" t="s">
        <v>7083</v>
      </c>
      <c r="C5964">
        <v>30</v>
      </c>
      <c r="D5964">
        <v>8</v>
      </c>
      <c r="E5964">
        <v>13</v>
      </c>
      <c r="F5964" s="1">
        <v>41516</v>
      </c>
      <c r="G5964" t="s">
        <v>4509</v>
      </c>
      <c r="H5964" t="s">
        <v>33</v>
      </c>
      <c r="I5964" t="s">
        <v>630</v>
      </c>
      <c r="J5964" t="s">
        <v>2199</v>
      </c>
      <c r="K5964" t="s">
        <v>36</v>
      </c>
      <c r="L5964" t="s">
        <v>70</v>
      </c>
      <c r="M5964" t="s">
        <v>38</v>
      </c>
      <c r="N5964" t="s">
        <v>28</v>
      </c>
      <c r="O5964" t="s">
        <v>29</v>
      </c>
      <c r="P5964" t="s">
        <v>3632</v>
      </c>
      <c r="Q5964">
        <v>0</v>
      </c>
      <c r="R5964">
        <v>54</v>
      </c>
      <c r="S5964">
        <v>17</v>
      </c>
      <c r="T5964">
        <v>3</v>
      </c>
      <c r="U5964" t="b">
        <v>0</v>
      </c>
    </row>
    <row r="5965" spans="1:21" x14ac:dyDescent="0.25">
      <c r="A5965" t="s">
        <v>7087</v>
      </c>
      <c r="B5965" t="s">
        <v>7083</v>
      </c>
      <c r="C5965">
        <v>30</v>
      </c>
      <c r="D5965">
        <v>8</v>
      </c>
      <c r="E5965">
        <v>13</v>
      </c>
      <c r="F5965" s="1">
        <v>41516</v>
      </c>
      <c r="G5965" t="s">
        <v>4509</v>
      </c>
      <c r="H5965" t="s">
        <v>33</v>
      </c>
      <c r="I5965" t="s">
        <v>630</v>
      </c>
      <c r="J5965" t="s">
        <v>2199</v>
      </c>
      <c r="K5965" t="s">
        <v>36</v>
      </c>
      <c r="L5965" t="s">
        <v>70</v>
      </c>
      <c r="M5965" t="s">
        <v>38</v>
      </c>
      <c r="N5965" t="s">
        <v>56</v>
      </c>
      <c r="O5965" t="s">
        <v>57</v>
      </c>
      <c r="P5965" t="s">
        <v>263</v>
      </c>
      <c r="Q5965">
        <v>0</v>
      </c>
      <c r="R5965">
        <v>254</v>
      </c>
      <c r="S5965">
        <v>89</v>
      </c>
      <c r="T5965">
        <v>3</v>
      </c>
      <c r="U5965" t="b">
        <v>0</v>
      </c>
    </row>
    <row r="5966" spans="1:21" x14ac:dyDescent="0.25">
      <c r="A5966" t="s">
        <v>7088</v>
      </c>
      <c r="B5966" t="s">
        <v>7083</v>
      </c>
      <c r="C5966">
        <v>30</v>
      </c>
      <c r="D5966">
        <v>8</v>
      </c>
      <c r="E5966">
        <v>13</v>
      </c>
      <c r="F5966" s="1">
        <v>41516</v>
      </c>
      <c r="G5966" t="s">
        <v>2537</v>
      </c>
      <c r="H5966" t="s">
        <v>44</v>
      </c>
      <c r="I5966" t="s">
        <v>460</v>
      </c>
      <c r="J5966" t="s">
        <v>1646</v>
      </c>
      <c r="K5966" t="s">
        <v>47</v>
      </c>
      <c r="L5966" t="s">
        <v>37</v>
      </c>
      <c r="M5966" t="s">
        <v>27</v>
      </c>
      <c r="N5966" t="s">
        <v>28</v>
      </c>
      <c r="O5966" t="s">
        <v>54</v>
      </c>
      <c r="P5966" t="s">
        <v>2089</v>
      </c>
      <c r="Q5966">
        <v>0</v>
      </c>
      <c r="R5966">
        <v>425</v>
      </c>
      <c r="S5966">
        <v>-99</v>
      </c>
      <c r="T5966">
        <v>5</v>
      </c>
      <c r="U5966" t="b">
        <v>0</v>
      </c>
    </row>
    <row r="5967" spans="1:21" x14ac:dyDescent="0.25">
      <c r="A5967" t="s">
        <v>7089</v>
      </c>
      <c r="B5967" t="s">
        <v>7090</v>
      </c>
      <c r="C5967">
        <v>30</v>
      </c>
      <c r="D5967">
        <v>8</v>
      </c>
      <c r="E5967">
        <v>14</v>
      </c>
      <c r="F5967" s="1">
        <v>41881</v>
      </c>
      <c r="G5967" t="s">
        <v>1050</v>
      </c>
      <c r="H5967" t="s">
        <v>67</v>
      </c>
      <c r="I5967" t="s">
        <v>496</v>
      </c>
      <c r="J5967" t="s">
        <v>2074</v>
      </c>
      <c r="K5967" t="s">
        <v>25</v>
      </c>
      <c r="L5967" t="s">
        <v>70</v>
      </c>
      <c r="M5967" t="s">
        <v>38</v>
      </c>
      <c r="N5967" t="s">
        <v>28</v>
      </c>
      <c r="O5967" t="s">
        <v>183</v>
      </c>
      <c r="P5967" t="s">
        <v>4492</v>
      </c>
      <c r="Q5967">
        <v>0</v>
      </c>
      <c r="R5967">
        <v>329</v>
      </c>
      <c r="S5967">
        <v>95</v>
      </c>
      <c r="T5967">
        <v>7</v>
      </c>
      <c r="U5967" t="b">
        <v>1</v>
      </c>
    </row>
    <row r="5968" spans="1:21" x14ac:dyDescent="0.25">
      <c r="A5968" t="s">
        <v>7091</v>
      </c>
      <c r="B5968" t="s">
        <v>7090</v>
      </c>
      <c r="C5968">
        <v>30</v>
      </c>
      <c r="D5968">
        <v>8</v>
      </c>
      <c r="E5968">
        <v>14</v>
      </c>
      <c r="F5968" s="1">
        <v>41881</v>
      </c>
      <c r="G5968" t="s">
        <v>5081</v>
      </c>
      <c r="H5968" t="s">
        <v>44</v>
      </c>
      <c r="I5968" t="s">
        <v>849</v>
      </c>
      <c r="J5968" t="s">
        <v>4700</v>
      </c>
      <c r="K5968" t="s">
        <v>47</v>
      </c>
      <c r="L5968" t="s">
        <v>37</v>
      </c>
      <c r="M5968" t="s">
        <v>38</v>
      </c>
      <c r="N5968" t="s">
        <v>28</v>
      </c>
      <c r="O5968" t="s">
        <v>151</v>
      </c>
      <c r="P5968" t="s">
        <v>1954</v>
      </c>
      <c r="Q5968">
        <v>0</v>
      </c>
      <c r="R5968">
        <v>37</v>
      </c>
      <c r="S5968">
        <v>7</v>
      </c>
      <c r="T5968">
        <v>3</v>
      </c>
      <c r="U5968" t="b">
        <v>1</v>
      </c>
    </row>
    <row r="5969" spans="1:21" x14ac:dyDescent="0.25">
      <c r="A5969" t="s">
        <v>7092</v>
      </c>
      <c r="B5969" t="s">
        <v>7093</v>
      </c>
      <c r="C5969">
        <v>31</v>
      </c>
      <c r="D5969">
        <v>8</v>
      </c>
      <c r="E5969">
        <v>11</v>
      </c>
      <c r="F5969" s="1">
        <v>40786</v>
      </c>
      <c r="G5969" t="s">
        <v>4717</v>
      </c>
      <c r="H5969" t="s">
        <v>33</v>
      </c>
      <c r="I5969" t="s">
        <v>34</v>
      </c>
      <c r="J5969" t="s">
        <v>2409</v>
      </c>
      <c r="K5969" t="s">
        <v>36</v>
      </c>
      <c r="L5969" t="s">
        <v>37</v>
      </c>
      <c r="M5969" t="s">
        <v>38</v>
      </c>
      <c r="N5969" t="s">
        <v>28</v>
      </c>
      <c r="O5969" t="s">
        <v>48</v>
      </c>
      <c r="P5969" t="s">
        <v>2811</v>
      </c>
      <c r="Q5969">
        <v>0</v>
      </c>
      <c r="R5969">
        <v>114</v>
      </c>
      <c r="S5969">
        <v>41</v>
      </c>
      <c r="T5969">
        <v>6</v>
      </c>
      <c r="U5969" t="b">
        <v>1</v>
      </c>
    </row>
    <row r="5970" spans="1:21" x14ac:dyDescent="0.25">
      <c r="A5970" t="s">
        <v>7092</v>
      </c>
      <c r="B5970" t="s">
        <v>7093</v>
      </c>
      <c r="C5970">
        <v>31</v>
      </c>
      <c r="D5970">
        <v>8</v>
      </c>
      <c r="E5970">
        <v>11</v>
      </c>
      <c r="F5970" s="1">
        <v>40786</v>
      </c>
      <c r="G5970" t="s">
        <v>4717</v>
      </c>
      <c r="H5970" t="s">
        <v>33</v>
      </c>
      <c r="I5970" t="s">
        <v>34</v>
      </c>
      <c r="J5970" t="s">
        <v>2409</v>
      </c>
      <c r="K5970" t="s">
        <v>36</v>
      </c>
      <c r="L5970" t="s">
        <v>37</v>
      </c>
      <c r="M5970" t="s">
        <v>38</v>
      </c>
      <c r="N5970" t="s">
        <v>28</v>
      </c>
      <c r="O5970" t="s">
        <v>54</v>
      </c>
      <c r="P5970" t="s">
        <v>1513</v>
      </c>
      <c r="Q5970">
        <v>0</v>
      </c>
      <c r="R5970">
        <v>374</v>
      </c>
      <c r="S5970">
        <v>141</v>
      </c>
      <c r="T5970">
        <v>2</v>
      </c>
      <c r="U5970" t="b">
        <v>0</v>
      </c>
    </row>
    <row r="5971" spans="1:21" x14ac:dyDescent="0.25">
      <c r="A5971" t="s">
        <v>7094</v>
      </c>
      <c r="B5971" t="s">
        <v>7093</v>
      </c>
      <c r="C5971">
        <v>31</v>
      </c>
      <c r="D5971">
        <v>8</v>
      </c>
      <c r="E5971">
        <v>11</v>
      </c>
      <c r="F5971" s="1">
        <v>40786</v>
      </c>
      <c r="G5971" t="s">
        <v>5271</v>
      </c>
      <c r="H5971" t="s">
        <v>33</v>
      </c>
      <c r="I5971" t="s">
        <v>34</v>
      </c>
      <c r="J5971" t="s">
        <v>4435</v>
      </c>
      <c r="K5971" t="s">
        <v>36</v>
      </c>
      <c r="L5971" t="s">
        <v>37</v>
      </c>
      <c r="M5971" t="s">
        <v>38</v>
      </c>
      <c r="N5971" t="s">
        <v>28</v>
      </c>
      <c r="O5971" t="s">
        <v>151</v>
      </c>
      <c r="P5971" t="s">
        <v>1167</v>
      </c>
      <c r="Q5971">
        <v>0</v>
      </c>
      <c r="R5971">
        <v>50</v>
      </c>
      <c r="S5971">
        <v>15</v>
      </c>
      <c r="T5971">
        <v>4</v>
      </c>
      <c r="U5971" t="b">
        <v>0</v>
      </c>
    </row>
    <row r="5972" spans="1:21" x14ac:dyDescent="0.25">
      <c r="A5972" t="s">
        <v>7094</v>
      </c>
      <c r="B5972" t="s">
        <v>7093</v>
      </c>
      <c r="C5972">
        <v>31</v>
      </c>
      <c r="D5972">
        <v>8</v>
      </c>
      <c r="E5972">
        <v>11</v>
      </c>
      <c r="F5972" s="1">
        <v>40786</v>
      </c>
      <c r="G5972" t="s">
        <v>5271</v>
      </c>
      <c r="H5972" t="s">
        <v>33</v>
      </c>
      <c r="I5972" t="s">
        <v>34</v>
      </c>
      <c r="J5972" t="s">
        <v>4435</v>
      </c>
      <c r="K5972" t="s">
        <v>36</v>
      </c>
      <c r="L5972" t="s">
        <v>37</v>
      </c>
      <c r="M5972" t="s">
        <v>38</v>
      </c>
      <c r="N5972" t="s">
        <v>28</v>
      </c>
      <c r="O5972" t="s">
        <v>54</v>
      </c>
      <c r="P5972" t="s">
        <v>2089</v>
      </c>
      <c r="Q5972">
        <v>0</v>
      </c>
      <c r="R5972">
        <v>765</v>
      </c>
      <c r="S5972">
        <v>136</v>
      </c>
      <c r="T5972">
        <v>6</v>
      </c>
      <c r="U5972" t="b">
        <v>0</v>
      </c>
    </row>
    <row r="5973" spans="1:21" x14ac:dyDescent="0.25">
      <c r="A5973" t="s">
        <v>7094</v>
      </c>
      <c r="B5973" t="s">
        <v>7093</v>
      </c>
      <c r="C5973">
        <v>31</v>
      </c>
      <c r="D5973">
        <v>8</v>
      </c>
      <c r="E5973">
        <v>11</v>
      </c>
      <c r="F5973" s="1">
        <v>40786</v>
      </c>
      <c r="G5973" t="s">
        <v>5271</v>
      </c>
      <c r="H5973" t="s">
        <v>33</v>
      </c>
      <c r="I5973" t="s">
        <v>34</v>
      </c>
      <c r="J5973" t="s">
        <v>4435</v>
      </c>
      <c r="K5973" t="s">
        <v>36</v>
      </c>
      <c r="L5973" t="s">
        <v>37</v>
      </c>
      <c r="M5973" t="s">
        <v>38</v>
      </c>
      <c r="N5973" t="s">
        <v>28</v>
      </c>
      <c r="O5973" t="s">
        <v>54</v>
      </c>
      <c r="P5973" t="s">
        <v>673</v>
      </c>
      <c r="Q5973">
        <v>0</v>
      </c>
      <c r="R5973">
        <v>362</v>
      </c>
      <c r="S5973">
        <v>-4</v>
      </c>
      <c r="T5973">
        <v>3</v>
      </c>
      <c r="U5973" t="b">
        <v>1</v>
      </c>
    </row>
    <row r="5974" spans="1:21" x14ac:dyDescent="0.25">
      <c r="A5974" t="s">
        <v>7095</v>
      </c>
      <c r="B5974" t="s">
        <v>7096</v>
      </c>
      <c r="C5974">
        <v>31</v>
      </c>
      <c r="D5974">
        <v>8</v>
      </c>
      <c r="E5974">
        <v>12</v>
      </c>
      <c r="F5974" s="1">
        <v>41152</v>
      </c>
      <c r="G5974" t="s">
        <v>765</v>
      </c>
      <c r="H5974" t="s">
        <v>61</v>
      </c>
      <c r="I5974" t="s">
        <v>108</v>
      </c>
      <c r="J5974" t="s">
        <v>5959</v>
      </c>
      <c r="K5974" t="s">
        <v>36</v>
      </c>
      <c r="L5974" t="s">
        <v>37</v>
      </c>
      <c r="M5974" t="s">
        <v>27</v>
      </c>
      <c r="N5974" t="s">
        <v>28</v>
      </c>
      <c r="O5974" t="s">
        <v>227</v>
      </c>
      <c r="P5974" t="s">
        <v>3914</v>
      </c>
      <c r="Q5974">
        <v>0</v>
      </c>
      <c r="R5974">
        <v>45</v>
      </c>
      <c r="S5974">
        <v>15</v>
      </c>
      <c r="T5974">
        <v>5</v>
      </c>
      <c r="U5974" t="b">
        <v>1</v>
      </c>
    </row>
    <row r="5975" spans="1:21" x14ac:dyDescent="0.25">
      <c r="A5975" t="s">
        <v>7097</v>
      </c>
      <c r="B5975" t="s">
        <v>7096</v>
      </c>
      <c r="C5975">
        <v>31</v>
      </c>
      <c r="D5975">
        <v>8</v>
      </c>
      <c r="E5975">
        <v>12</v>
      </c>
      <c r="F5975" s="1">
        <v>41152</v>
      </c>
      <c r="G5975" t="s">
        <v>7098</v>
      </c>
      <c r="H5975" t="s">
        <v>61</v>
      </c>
      <c r="I5975" t="s">
        <v>115</v>
      </c>
      <c r="J5975" t="s">
        <v>501</v>
      </c>
      <c r="K5975" t="s">
        <v>36</v>
      </c>
      <c r="L5975" t="s">
        <v>70</v>
      </c>
      <c r="M5975" t="s">
        <v>27</v>
      </c>
      <c r="N5975" t="s">
        <v>28</v>
      </c>
      <c r="O5975" t="s">
        <v>29</v>
      </c>
      <c r="P5975" t="s">
        <v>1147</v>
      </c>
      <c r="Q5975">
        <v>0</v>
      </c>
      <c r="R5975">
        <v>54</v>
      </c>
      <c r="S5975">
        <v>14</v>
      </c>
      <c r="T5975">
        <v>3</v>
      </c>
      <c r="U5975" t="b">
        <v>1</v>
      </c>
    </row>
    <row r="5976" spans="1:21" x14ac:dyDescent="0.25">
      <c r="A5976" t="s">
        <v>7097</v>
      </c>
      <c r="B5976" t="s">
        <v>7096</v>
      </c>
      <c r="C5976">
        <v>31</v>
      </c>
      <c r="D5976">
        <v>8</v>
      </c>
      <c r="E5976">
        <v>12</v>
      </c>
      <c r="F5976" s="1">
        <v>41152</v>
      </c>
      <c r="G5976" t="s">
        <v>7098</v>
      </c>
      <c r="H5976" t="s">
        <v>61</v>
      </c>
      <c r="I5976" t="s">
        <v>115</v>
      </c>
      <c r="J5976" t="s">
        <v>501</v>
      </c>
      <c r="K5976" t="s">
        <v>36</v>
      </c>
      <c r="L5976" t="s">
        <v>70</v>
      </c>
      <c r="M5976" t="s">
        <v>27</v>
      </c>
      <c r="N5976" t="s">
        <v>56</v>
      </c>
      <c r="O5976" t="s">
        <v>104</v>
      </c>
      <c r="P5976" t="s">
        <v>3344</v>
      </c>
      <c r="Q5976">
        <v>0</v>
      </c>
      <c r="R5976">
        <v>1622</v>
      </c>
      <c r="S5976">
        <v>324</v>
      </c>
      <c r="T5976">
        <v>3</v>
      </c>
      <c r="U5976" t="b">
        <v>1</v>
      </c>
    </row>
    <row r="5977" spans="1:21" x14ac:dyDescent="0.25">
      <c r="A5977" t="s">
        <v>7099</v>
      </c>
      <c r="B5977" t="s">
        <v>7096</v>
      </c>
      <c r="C5977">
        <v>31</v>
      </c>
      <c r="D5977">
        <v>8</v>
      </c>
      <c r="E5977">
        <v>12</v>
      </c>
      <c r="F5977" s="1">
        <v>41152</v>
      </c>
      <c r="G5977" t="s">
        <v>603</v>
      </c>
      <c r="H5977" t="s">
        <v>61</v>
      </c>
      <c r="I5977" t="s">
        <v>108</v>
      </c>
      <c r="J5977" t="s">
        <v>3073</v>
      </c>
      <c r="K5977" t="s">
        <v>36</v>
      </c>
      <c r="L5977" t="s">
        <v>37</v>
      </c>
      <c r="M5977" t="s">
        <v>27</v>
      </c>
      <c r="N5977" t="s">
        <v>28</v>
      </c>
      <c r="O5977" t="s">
        <v>39</v>
      </c>
      <c r="P5977" t="s">
        <v>1135</v>
      </c>
      <c r="Q5977">
        <v>0</v>
      </c>
      <c r="R5977">
        <v>23</v>
      </c>
      <c r="S5977">
        <v>8</v>
      </c>
      <c r="T5977">
        <v>2</v>
      </c>
      <c r="U5977" t="b">
        <v>1</v>
      </c>
    </row>
    <row r="5978" spans="1:21" x14ac:dyDescent="0.25">
      <c r="A5978" t="s">
        <v>7100</v>
      </c>
      <c r="B5978" t="s">
        <v>7096</v>
      </c>
      <c r="C5978">
        <v>31</v>
      </c>
      <c r="D5978">
        <v>8</v>
      </c>
      <c r="E5978">
        <v>12</v>
      </c>
      <c r="F5978" s="1">
        <v>41152</v>
      </c>
      <c r="G5978" t="s">
        <v>2443</v>
      </c>
      <c r="H5978" t="s">
        <v>23</v>
      </c>
      <c r="I5978" t="s">
        <v>24</v>
      </c>
      <c r="J5978" t="s">
        <v>24</v>
      </c>
      <c r="K5978" t="s">
        <v>25</v>
      </c>
      <c r="L5978" t="s">
        <v>26</v>
      </c>
      <c r="M5978" t="s">
        <v>38</v>
      </c>
      <c r="N5978" t="s">
        <v>28</v>
      </c>
      <c r="O5978" t="s">
        <v>151</v>
      </c>
      <c r="P5978" t="s">
        <v>3567</v>
      </c>
      <c r="Q5978">
        <v>1</v>
      </c>
      <c r="R5978">
        <v>17</v>
      </c>
      <c r="S5978">
        <v>-14</v>
      </c>
      <c r="T5978">
        <v>3</v>
      </c>
      <c r="U5978" t="b">
        <v>1</v>
      </c>
    </row>
    <row r="5979" spans="1:21" x14ac:dyDescent="0.25">
      <c r="A5979" t="s">
        <v>7100</v>
      </c>
      <c r="B5979" t="s">
        <v>7096</v>
      </c>
      <c r="C5979">
        <v>31</v>
      </c>
      <c r="D5979">
        <v>8</v>
      </c>
      <c r="E5979">
        <v>12</v>
      </c>
      <c r="F5979" s="1">
        <v>41152</v>
      </c>
      <c r="G5979" t="s">
        <v>2443</v>
      </c>
      <c r="H5979" t="s">
        <v>23</v>
      </c>
      <c r="I5979" t="s">
        <v>24</v>
      </c>
      <c r="J5979" t="s">
        <v>24</v>
      </c>
      <c r="K5979" t="s">
        <v>25</v>
      </c>
      <c r="L5979" t="s">
        <v>26</v>
      </c>
      <c r="M5979" t="s">
        <v>38</v>
      </c>
      <c r="N5979" t="s">
        <v>56</v>
      </c>
      <c r="O5979" t="s">
        <v>81</v>
      </c>
      <c r="P5979" t="s">
        <v>3490</v>
      </c>
      <c r="Q5979">
        <v>1</v>
      </c>
      <c r="R5979">
        <v>100</v>
      </c>
      <c r="S5979">
        <v>-64</v>
      </c>
      <c r="T5979">
        <v>2</v>
      </c>
      <c r="U5979" t="b">
        <v>1</v>
      </c>
    </row>
    <row r="5980" spans="1:21" x14ac:dyDescent="0.25">
      <c r="A5980" t="s">
        <v>7101</v>
      </c>
      <c r="B5980" t="s">
        <v>7102</v>
      </c>
      <c r="C5980">
        <v>31</v>
      </c>
      <c r="D5980">
        <v>8</v>
      </c>
      <c r="E5980">
        <v>13</v>
      </c>
      <c r="F5980" s="1">
        <v>41517</v>
      </c>
      <c r="G5980" t="s">
        <v>1028</v>
      </c>
      <c r="H5980" t="s">
        <v>44</v>
      </c>
      <c r="I5980" t="s">
        <v>96</v>
      </c>
      <c r="J5980" t="s">
        <v>1602</v>
      </c>
      <c r="K5980" t="s">
        <v>47</v>
      </c>
      <c r="L5980" t="s">
        <v>37</v>
      </c>
      <c r="M5980" t="s">
        <v>27</v>
      </c>
      <c r="N5980" t="s">
        <v>28</v>
      </c>
      <c r="O5980" t="s">
        <v>29</v>
      </c>
      <c r="P5980" t="s">
        <v>1549</v>
      </c>
      <c r="Q5980">
        <v>0</v>
      </c>
      <c r="R5980">
        <v>31</v>
      </c>
      <c r="S5980">
        <v>7</v>
      </c>
      <c r="T5980">
        <v>1</v>
      </c>
      <c r="U5980" t="b">
        <v>1</v>
      </c>
    </row>
    <row r="5981" spans="1:21" x14ac:dyDescent="0.25">
      <c r="A5981" t="s">
        <v>7101</v>
      </c>
      <c r="B5981" t="s">
        <v>7102</v>
      </c>
      <c r="C5981">
        <v>31</v>
      </c>
      <c r="D5981">
        <v>8</v>
      </c>
      <c r="E5981">
        <v>13</v>
      </c>
      <c r="F5981" s="1">
        <v>41517</v>
      </c>
      <c r="G5981" t="s">
        <v>1028</v>
      </c>
      <c r="H5981" t="s">
        <v>44</v>
      </c>
      <c r="I5981" t="s">
        <v>96</v>
      </c>
      <c r="J5981" t="s">
        <v>1602</v>
      </c>
      <c r="K5981" t="s">
        <v>47</v>
      </c>
      <c r="L5981" t="s">
        <v>37</v>
      </c>
      <c r="M5981" t="s">
        <v>27</v>
      </c>
      <c r="N5981" t="s">
        <v>56</v>
      </c>
      <c r="O5981" t="s">
        <v>185</v>
      </c>
      <c r="P5981" t="s">
        <v>1421</v>
      </c>
      <c r="Q5981">
        <v>0</v>
      </c>
      <c r="R5981">
        <v>600</v>
      </c>
      <c r="S5981">
        <v>240</v>
      </c>
      <c r="T5981">
        <v>2</v>
      </c>
      <c r="U5981" t="b">
        <v>0</v>
      </c>
    </row>
    <row r="5982" spans="1:21" x14ac:dyDescent="0.25">
      <c r="A5982" t="s">
        <v>7103</v>
      </c>
      <c r="B5982" t="s">
        <v>7102</v>
      </c>
      <c r="C5982">
        <v>31</v>
      </c>
      <c r="D5982">
        <v>8</v>
      </c>
      <c r="E5982">
        <v>13</v>
      </c>
      <c r="F5982" s="1">
        <v>41517</v>
      </c>
      <c r="G5982" t="s">
        <v>3860</v>
      </c>
      <c r="H5982" t="s">
        <v>33</v>
      </c>
      <c r="I5982" t="s">
        <v>528</v>
      </c>
      <c r="J5982" t="s">
        <v>3921</v>
      </c>
      <c r="K5982" t="s">
        <v>36</v>
      </c>
      <c r="L5982" t="s">
        <v>70</v>
      </c>
      <c r="M5982" t="s">
        <v>98</v>
      </c>
      <c r="N5982" t="s">
        <v>71</v>
      </c>
      <c r="O5982" t="s">
        <v>74</v>
      </c>
      <c r="P5982" t="s">
        <v>2148</v>
      </c>
      <c r="Q5982">
        <v>0</v>
      </c>
      <c r="R5982">
        <v>299</v>
      </c>
      <c r="S5982">
        <v>46</v>
      </c>
      <c r="T5982">
        <v>2</v>
      </c>
      <c r="U5982" t="b">
        <v>0</v>
      </c>
    </row>
    <row r="5983" spans="1:21" x14ac:dyDescent="0.25">
      <c r="A5983" t="s">
        <v>7103</v>
      </c>
      <c r="B5983" t="s">
        <v>7102</v>
      </c>
      <c r="C5983">
        <v>31</v>
      </c>
      <c r="D5983">
        <v>8</v>
      </c>
      <c r="E5983">
        <v>13</v>
      </c>
      <c r="F5983" s="1">
        <v>41517</v>
      </c>
      <c r="G5983" t="s">
        <v>3860</v>
      </c>
      <c r="H5983" t="s">
        <v>33</v>
      </c>
      <c r="I5983" t="s">
        <v>528</v>
      </c>
      <c r="J5983" t="s">
        <v>3921</v>
      </c>
      <c r="K5983" t="s">
        <v>36</v>
      </c>
      <c r="L5983" t="s">
        <v>70</v>
      </c>
      <c r="M5983" t="s">
        <v>98</v>
      </c>
      <c r="N5983" t="s">
        <v>71</v>
      </c>
      <c r="O5983" t="s">
        <v>74</v>
      </c>
      <c r="P5983" t="s">
        <v>3539</v>
      </c>
      <c r="Q5983">
        <v>0</v>
      </c>
      <c r="R5983">
        <v>249</v>
      </c>
      <c r="S5983">
        <v>28</v>
      </c>
      <c r="T5983">
        <v>2</v>
      </c>
      <c r="U5983" t="b">
        <v>0</v>
      </c>
    </row>
    <row r="5984" spans="1:21" x14ac:dyDescent="0.25">
      <c r="A5984" t="s">
        <v>7103</v>
      </c>
      <c r="B5984" t="s">
        <v>7102</v>
      </c>
      <c r="C5984">
        <v>31</v>
      </c>
      <c r="D5984">
        <v>8</v>
      </c>
      <c r="E5984">
        <v>13</v>
      </c>
      <c r="F5984" s="1">
        <v>41517</v>
      </c>
      <c r="G5984" t="s">
        <v>3860</v>
      </c>
      <c r="H5984" t="s">
        <v>33</v>
      </c>
      <c r="I5984" t="s">
        <v>528</v>
      </c>
      <c r="J5984" t="s">
        <v>3921</v>
      </c>
      <c r="K5984" t="s">
        <v>36</v>
      </c>
      <c r="L5984" t="s">
        <v>70</v>
      </c>
      <c r="M5984" t="s">
        <v>98</v>
      </c>
      <c r="N5984" t="s">
        <v>28</v>
      </c>
      <c r="O5984" t="s">
        <v>48</v>
      </c>
      <c r="P5984" t="s">
        <v>2841</v>
      </c>
      <c r="Q5984">
        <v>0</v>
      </c>
      <c r="R5984">
        <v>119</v>
      </c>
      <c r="S5984">
        <v>50</v>
      </c>
      <c r="T5984">
        <v>6</v>
      </c>
      <c r="U5984" t="b">
        <v>1</v>
      </c>
    </row>
    <row r="5985" spans="1:21" x14ac:dyDescent="0.25">
      <c r="A5985" t="s">
        <v>7103</v>
      </c>
      <c r="B5985" t="s">
        <v>7102</v>
      </c>
      <c r="C5985">
        <v>31</v>
      </c>
      <c r="D5985">
        <v>8</v>
      </c>
      <c r="E5985">
        <v>13</v>
      </c>
      <c r="F5985" s="1">
        <v>41517</v>
      </c>
      <c r="G5985" t="s">
        <v>3860</v>
      </c>
      <c r="H5985" t="s">
        <v>33</v>
      </c>
      <c r="I5985" t="s">
        <v>528</v>
      </c>
      <c r="J5985" t="s">
        <v>3921</v>
      </c>
      <c r="K5985" t="s">
        <v>36</v>
      </c>
      <c r="L5985" t="s">
        <v>70</v>
      </c>
      <c r="M5985" t="s">
        <v>98</v>
      </c>
      <c r="N5985" t="s">
        <v>28</v>
      </c>
      <c r="O5985" t="s">
        <v>151</v>
      </c>
      <c r="P5985" t="s">
        <v>7104</v>
      </c>
      <c r="Q5985">
        <v>0</v>
      </c>
      <c r="R5985">
        <v>121</v>
      </c>
      <c r="S5985">
        <v>6</v>
      </c>
      <c r="T5985">
        <v>9</v>
      </c>
      <c r="U5985" t="b">
        <v>1</v>
      </c>
    </row>
    <row r="5986" spans="1:21" x14ac:dyDescent="0.25">
      <c r="A5986" t="s">
        <v>7103</v>
      </c>
      <c r="B5986" t="s">
        <v>7102</v>
      </c>
      <c r="C5986">
        <v>31</v>
      </c>
      <c r="D5986">
        <v>8</v>
      </c>
      <c r="E5986">
        <v>13</v>
      </c>
      <c r="F5986" s="1">
        <v>41517</v>
      </c>
      <c r="G5986" t="s">
        <v>3860</v>
      </c>
      <c r="H5986" t="s">
        <v>33</v>
      </c>
      <c r="I5986" t="s">
        <v>528</v>
      </c>
      <c r="J5986" t="s">
        <v>3921</v>
      </c>
      <c r="K5986" t="s">
        <v>36</v>
      </c>
      <c r="L5986" t="s">
        <v>70</v>
      </c>
      <c r="M5986" t="s">
        <v>98</v>
      </c>
      <c r="N5986" t="s">
        <v>28</v>
      </c>
      <c r="O5986" t="s">
        <v>227</v>
      </c>
      <c r="P5986" t="s">
        <v>4199</v>
      </c>
      <c r="Q5986">
        <v>0</v>
      </c>
      <c r="R5986">
        <v>34</v>
      </c>
      <c r="S5986">
        <v>4</v>
      </c>
      <c r="T5986">
        <v>3</v>
      </c>
      <c r="U5986" t="b">
        <v>1</v>
      </c>
    </row>
    <row r="5987" spans="1:21" x14ac:dyDescent="0.25">
      <c r="A5987" t="s">
        <v>7103</v>
      </c>
      <c r="B5987" t="s">
        <v>7102</v>
      </c>
      <c r="C5987">
        <v>31</v>
      </c>
      <c r="D5987">
        <v>8</v>
      </c>
      <c r="E5987">
        <v>13</v>
      </c>
      <c r="F5987" s="1">
        <v>41517</v>
      </c>
      <c r="G5987" t="s">
        <v>3860</v>
      </c>
      <c r="H5987" t="s">
        <v>33</v>
      </c>
      <c r="I5987" t="s">
        <v>528</v>
      </c>
      <c r="J5987" t="s">
        <v>3921</v>
      </c>
      <c r="K5987" t="s">
        <v>36</v>
      </c>
      <c r="L5987" t="s">
        <v>70</v>
      </c>
      <c r="M5987" t="s">
        <v>98</v>
      </c>
      <c r="N5987" t="s">
        <v>28</v>
      </c>
      <c r="O5987" t="s">
        <v>29</v>
      </c>
      <c r="P5987" t="s">
        <v>2634</v>
      </c>
      <c r="Q5987">
        <v>0</v>
      </c>
      <c r="R5987">
        <v>193</v>
      </c>
      <c r="S5987">
        <v>8</v>
      </c>
      <c r="T5987">
        <v>4</v>
      </c>
      <c r="U5987" t="b">
        <v>1</v>
      </c>
    </row>
    <row r="5988" spans="1:21" x14ac:dyDescent="0.25">
      <c r="A5988" t="s">
        <v>7103</v>
      </c>
      <c r="B5988" t="s">
        <v>7102</v>
      </c>
      <c r="C5988">
        <v>31</v>
      </c>
      <c r="D5988">
        <v>8</v>
      </c>
      <c r="E5988">
        <v>13</v>
      </c>
      <c r="F5988" s="1">
        <v>41517</v>
      </c>
      <c r="G5988" t="s">
        <v>3860</v>
      </c>
      <c r="H5988" t="s">
        <v>33</v>
      </c>
      <c r="I5988" t="s">
        <v>528</v>
      </c>
      <c r="J5988" t="s">
        <v>3921</v>
      </c>
      <c r="K5988" t="s">
        <v>36</v>
      </c>
      <c r="L5988" t="s">
        <v>70</v>
      </c>
      <c r="M5988" t="s">
        <v>98</v>
      </c>
      <c r="N5988" t="s">
        <v>28</v>
      </c>
      <c r="O5988" t="s">
        <v>54</v>
      </c>
      <c r="P5988" t="s">
        <v>2004</v>
      </c>
      <c r="Q5988">
        <v>0</v>
      </c>
      <c r="R5988">
        <v>1527</v>
      </c>
      <c r="S5988">
        <v>475</v>
      </c>
      <c r="T5988">
        <v>8</v>
      </c>
      <c r="U5988" t="b">
        <v>1</v>
      </c>
    </row>
    <row r="5989" spans="1:21" x14ac:dyDescent="0.25">
      <c r="A5989" t="s">
        <v>7103</v>
      </c>
      <c r="B5989" t="s">
        <v>7102</v>
      </c>
      <c r="C5989">
        <v>31</v>
      </c>
      <c r="D5989">
        <v>8</v>
      </c>
      <c r="E5989">
        <v>13</v>
      </c>
      <c r="F5989" s="1">
        <v>41517</v>
      </c>
      <c r="G5989" t="s">
        <v>3860</v>
      </c>
      <c r="H5989" t="s">
        <v>33</v>
      </c>
      <c r="I5989" t="s">
        <v>528</v>
      </c>
      <c r="J5989" t="s">
        <v>3921</v>
      </c>
      <c r="K5989" t="s">
        <v>36</v>
      </c>
      <c r="L5989" t="s">
        <v>70</v>
      </c>
      <c r="M5989" t="s">
        <v>98</v>
      </c>
      <c r="N5989" t="s">
        <v>56</v>
      </c>
      <c r="O5989" t="s">
        <v>57</v>
      </c>
      <c r="P5989" t="s">
        <v>7105</v>
      </c>
      <c r="Q5989">
        <v>0</v>
      </c>
      <c r="R5989">
        <v>795</v>
      </c>
      <c r="S5989">
        <v>175</v>
      </c>
      <c r="T5989">
        <v>3</v>
      </c>
      <c r="U5989" t="b">
        <v>1</v>
      </c>
    </row>
    <row r="5990" spans="1:21" x14ac:dyDescent="0.25">
      <c r="A5990" t="s">
        <v>7103</v>
      </c>
      <c r="B5990" t="s">
        <v>7102</v>
      </c>
      <c r="C5990">
        <v>31</v>
      </c>
      <c r="D5990">
        <v>8</v>
      </c>
      <c r="E5990">
        <v>13</v>
      </c>
      <c r="F5990" s="1">
        <v>41517</v>
      </c>
      <c r="G5990" t="s">
        <v>3860</v>
      </c>
      <c r="H5990" t="s">
        <v>33</v>
      </c>
      <c r="I5990" t="s">
        <v>528</v>
      </c>
      <c r="J5990" t="s">
        <v>3921</v>
      </c>
      <c r="K5990" t="s">
        <v>36</v>
      </c>
      <c r="L5990" t="s">
        <v>70</v>
      </c>
      <c r="M5990" t="s">
        <v>98</v>
      </c>
      <c r="N5990" t="s">
        <v>56</v>
      </c>
      <c r="O5990" t="s">
        <v>104</v>
      </c>
      <c r="P5990" t="s">
        <v>2022</v>
      </c>
      <c r="Q5990">
        <v>0</v>
      </c>
      <c r="R5990">
        <v>1502</v>
      </c>
      <c r="S5990">
        <v>225</v>
      </c>
      <c r="T5990">
        <v>9</v>
      </c>
      <c r="U5990" t="b">
        <v>1</v>
      </c>
    </row>
    <row r="5991" spans="1:21" x14ac:dyDescent="0.25">
      <c r="A5991" t="s">
        <v>7106</v>
      </c>
      <c r="B5991" t="s">
        <v>7102</v>
      </c>
      <c r="C5991">
        <v>31</v>
      </c>
      <c r="D5991">
        <v>8</v>
      </c>
      <c r="E5991">
        <v>13</v>
      </c>
      <c r="F5991" s="1">
        <v>41517</v>
      </c>
      <c r="G5991" t="s">
        <v>2073</v>
      </c>
      <c r="H5991" t="s">
        <v>61</v>
      </c>
      <c r="I5991" t="s">
        <v>108</v>
      </c>
      <c r="J5991" t="s">
        <v>7107</v>
      </c>
      <c r="K5991" t="s">
        <v>36</v>
      </c>
      <c r="L5991" t="s">
        <v>70</v>
      </c>
      <c r="M5991" t="s">
        <v>38</v>
      </c>
      <c r="N5991" t="s">
        <v>28</v>
      </c>
      <c r="O5991" t="s">
        <v>39</v>
      </c>
      <c r="P5991" t="s">
        <v>1450</v>
      </c>
      <c r="Q5991">
        <v>0</v>
      </c>
      <c r="R5991">
        <v>26</v>
      </c>
      <c r="S5991">
        <v>11</v>
      </c>
      <c r="T5991">
        <v>2</v>
      </c>
      <c r="U5991" t="b">
        <v>0</v>
      </c>
    </row>
    <row r="5992" spans="1:21" x14ac:dyDescent="0.25">
      <c r="A5992" t="s">
        <v>7108</v>
      </c>
      <c r="B5992" t="s">
        <v>7109</v>
      </c>
      <c r="C5992">
        <v>31</v>
      </c>
      <c r="D5992">
        <v>8</v>
      </c>
      <c r="E5992">
        <v>14</v>
      </c>
      <c r="F5992" s="1">
        <v>41882</v>
      </c>
      <c r="G5992" t="s">
        <v>1579</v>
      </c>
      <c r="H5992" t="s">
        <v>67</v>
      </c>
      <c r="I5992" t="s">
        <v>2143</v>
      </c>
      <c r="J5992" t="s">
        <v>7110</v>
      </c>
      <c r="K5992" t="s">
        <v>25</v>
      </c>
      <c r="L5992" t="s">
        <v>26</v>
      </c>
      <c r="M5992" t="s">
        <v>98</v>
      </c>
      <c r="N5992" t="s">
        <v>28</v>
      </c>
      <c r="O5992" t="s">
        <v>39</v>
      </c>
      <c r="P5992" t="s">
        <v>3645</v>
      </c>
      <c r="Q5992">
        <v>0</v>
      </c>
      <c r="R5992">
        <v>51</v>
      </c>
      <c r="S5992">
        <v>14</v>
      </c>
      <c r="T5992">
        <v>6</v>
      </c>
      <c r="U5992" t="b">
        <v>1</v>
      </c>
    </row>
    <row r="5993" spans="1:21" x14ac:dyDescent="0.25">
      <c r="A5993" t="s">
        <v>7111</v>
      </c>
      <c r="B5993" t="s">
        <v>7112</v>
      </c>
      <c r="C5993">
        <v>13</v>
      </c>
      <c r="D5993">
        <v>9</v>
      </c>
      <c r="E5993">
        <v>11</v>
      </c>
      <c r="F5993" s="1">
        <v>40799</v>
      </c>
      <c r="G5993" t="s">
        <v>2483</v>
      </c>
      <c r="H5993" t="s">
        <v>33</v>
      </c>
      <c r="I5993" t="s">
        <v>372</v>
      </c>
      <c r="J5993" t="s">
        <v>959</v>
      </c>
      <c r="K5993" t="s">
        <v>36</v>
      </c>
      <c r="L5993" t="s">
        <v>37</v>
      </c>
      <c r="M5993" t="s">
        <v>38</v>
      </c>
      <c r="N5993" t="s">
        <v>28</v>
      </c>
      <c r="O5993" t="s">
        <v>39</v>
      </c>
      <c r="P5993" t="s">
        <v>740</v>
      </c>
      <c r="Q5993">
        <v>0</v>
      </c>
      <c r="R5993">
        <v>86</v>
      </c>
      <c r="S5993">
        <v>4</v>
      </c>
      <c r="T5993">
        <v>6</v>
      </c>
      <c r="U5993" t="b">
        <v>0</v>
      </c>
    </row>
    <row r="5994" spans="1:21" x14ac:dyDescent="0.25">
      <c r="A5994" t="s">
        <v>7111</v>
      </c>
      <c r="B5994" t="s">
        <v>7112</v>
      </c>
      <c r="C5994">
        <v>13</v>
      </c>
      <c r="D5994">
        <v>9</v>
      </c>
      <c r="E5994">
        <v>11</v>
      </c>
      <c r="F5994" s="1">
        <v>40799</v>
      </c>
      <c r="G5994" t="s">
        <v>2483</v>
      </c>
      <c r="H5994" t="s">
        <v>33</v>
      </c>
      <c r="I5994" t="s">
        <v>372</v>
      </c>
      <c r="J5994" t="s">
        <v>959</v>
      </c>
      <c r="K5994" t="s">
        <v>36</v>
      </c>
      <c r="L5994" t="s">
        <v>37</v>
      </c>
      <c r="M5994" t="s">
        <v>38</v>
      </c>
      <c r="N5994" t="s">
        <v>28</v>
      </c>
      <c r="O5994" t="s">
        <v>54</v>
      </c>
      <c r="P5994" t="s">
        <v>3400</v>
      </c>
      <c r="Q5994">
        <v>0</v>
      </c>
      <c r="R5994">
        <v>78</v>
      </c>
      <c r="S5994">
        <v>14</v>
      </c>
      <c r="T5994">
        <v>8</v>
      </c>
      <c r="U5994" t="b">
        <v>1</v>
      </c>
    </row>
    <row r="5995" spans="1:21" x14ac:dyDescent="0.25">
      <c r="A5995" t="s">
        <v>7113</v>
      </c>
      <c r="B5995" t="s">
        <v>7112</v>
      </c>
      <c r="C5995">
        <v>13</v>
      </c>
      <c r="D5995">
        <v>9</v>
      </c>
      <c r="E5995">
        <v>11</v>
      </c>
      <c r="F5995" s="1">
        <v>40799</v>
      </c>
      <c r="G5995" t="s">
        <v>1028</v>
      </c>
      <c r="H5995" t="s">
        <v>44</v>
      </c>
      <c r="I5995" t="s">
        <v>738</v>
      </c>
      <c r="J5995" t="s">
        <v>1907</v>
      </c>
      <c r="K5995" t="s">
        <v>47</v>
      </c>
      <c r="L5995" t="s">
        <v>37</v>
      </c>
      <c r="M5995" t="s">
        <v>268</v>
      </c>
      <c r="N5995" t="s">
        <v>28</v>
      </c>
      <c r="O5995" t="s">
        <v>48</v>
      </c>
      <c r="P5995" t="s">
        <v>64</v>
      </c>
      <c r="Q5995">
        <v>0</v>
      </c>
      <c r="R5995">
        <v>134</v>
      </c>
      <c r="S5995">
        <v>37</v>
      </c>
      <c r="T5995">
        <v>5</v>
      </c>
      <c r="U5995" t="b">
        <v>0</v>
      </c>
    </row>
    <row r="5996" spans="1:21" x14ac:dyDescent="0.25">
      <c r="A5996" t="s">
        <v>7113</v>
      </c>
      <c r="B5996" t="s">
        <v>7112</v>
      </c>
      <c r="C5996">
        <v>13</v>
      </c>
      <c r="D5996">
        <v>9</v>
      </c>
      <c r="E5996">
        <v>11</v>
      </c>
      <c r="F5996" s="1">
        <v>40799</v>
      </c>
      <c r="G5996" t="s">
        <v>1028</v>
      </c>
      <c r="H5996" t="s">
        <v>44</v>
      </c>
      <c r="I5996" t="s">
        <v>738</v>
      </c>
      <c r="J5996" t="s">
        <v>1907</v>
      </c>
      <c r="K5996" t="s">
        <v>47</v>
      </c>
      <c r="L5996" t="s">
        <v>37</v>
      </c>
      <c r="M5996" t="s">
        <v>268</v>
      </c>
      <c r="N5996" t="s">
        <v>28</v>
      </c>
      <c r="O5996" t="s">
        <v>39</v>
      </c>
      <c r="P5996" t="s">
        <v>3416</v>
      </c>
      <c r="Q5996">
        <v>0</v>
      </c>
      <c r="R5996">
        <v>27</v>
      </c>
      <c r="S5996">
        <v>4</v>
      </c>
      <c r="T5996">
        <v>2</v>
      </c>
      <c r="U5996" t="b">
        <v>1</v>
      </c>
    </row>
    <row r="5997" spans="1:21" x14ac:dyDescent="0.25">
      <c r="A5997" t="s">
        <v>7114</v>
      </c>
      <c r="B5997" t="s">
        <v>7115</v>
      </c>
      <c r="C5997">
        <v>13</v>
      </c>
      <c r="D5997">
        <v>9</v>
      </c>
      <c r="E5997">
        <v>12</v>
      </c>
      <c r="F5997" s="1">
        <v>41165</v>
      </c>
      <c r="G5997" t="s">
        <v>421</v>
      </c>
      <c r="H5997" t="s">
        <v>44</v>
      </c>
      <c r="I5997" t="s">
        <v>178</v>
      </c>
      <c r="J5997" t="s">
        <v>2714</v>
      </c>
      <c r="K5997" t="s">
        <v>47</v>
      </c>
      <c r="L5997" t="s">
        <v>26</v>
      </c>
      <c r="M5997" t="s">
        <v>38</v>
      </c>
      <c r="N5997" t="s">
        <v>28</v>
      </c>
      <c r="O5997" t="s">
        <v>183</v>
      </c>
      <c r="P5997" t="s">
        <v>534</v>
      </c>
      <c r="Q5997">
        <v>0</v>
      </c>
      <c r="R5997">
        <v>41</v>
      </c>
      <c r="S5997">
        <v>7</v>
      </c>
      <c r="T5997">
        <v>3</v>
      </c>
      <c r="U5997" t="b">
        <v>1</v>
      </c>
    </row>
    <row r="5998" spans="1:21" x14ac:dyDescent="0.25">
      <c r="A5998" t="s">
        <v>7116</v>
      </c>
      <c r="B5998" t="s">
        <v>7115</v>
      </c>
      <c r="C5998">
        <v>13</v>
      </c>
      <c r="D5998">
        <v>9</v>
      </c>
      <c r="E5998">
        <v>12</v>
      </c>
      <c r="F5998" s="1">
        <v>41165</v>
      </c>
      <c r="G5998" t="s">
        <v>1060</v>
      </c>
      <c r="H5998" t="s">
        <v>215</v>
      </c>
      <c r="I5998" t="s">
        <v>4517</v>
      </c>
      <c r="J5998" t="s">
        <v>4517</v>
      </c>
      <c r="K5998" t="s">
        <v>36</v>
      </c>
      <c r="L5998" t="s">
        <v>70</v>
      </c>
      <c r="M5998" t="s">
        <v>38</v>
      </c>
      <c r="N5998" t="s">
        <v>71</v>
      </c>
      <c r="O5998" t="s">
        <v>74</v>
      </c>
      <c r="P5998" t="s">
        <v>3353</v>
      </c>
      <c r="Q5998">
        <v>0</v>
      </c>
      <c r="R5998">
        <v>446</v>
      </c>
      <c r="S5998">
        <v>0</v>
      </c>
      <c r="T5998">
        <v>5</v>
      </c>
      <c r="U5998" t="b">
        <v>1</v>
      </c>
    </row>
    <row r="5999" spans="1:21" x14ac:dyDescent="0.25">
      <c r="A5999" t="s">
        <v>7116</v>
      </c>
      <c r="B5999" t="s">
        <v>7115</v>
      </c>
      <c r="C5999">
        <v>13</v>
      </c>
      <c r="D5999">
        <v>9</v>
      </c>
      <c r="E5999">
        <v>12</v>
      </c>
      <c r="F5999" s="1">
        <v>41165</v>
      </c>
      <c r="G5999" t="s">
        <v>1060</v>
      </c>
      <c r="H5999" t="s">
        <v>215</v>
      </c>
      <c r="I5999" t="s">
        <v>4517</v>
      </c>
      <c r="J5999" t="s">
        <v>4517</v>
      </c>
      <c r="K5999" t="s">
        <v>36</v>
      </c>
      <c r="L5999" t="s">
        <v>70</v>
      </c>
      <c r="M5999" t="s">
        <v>38</v>
      </c>
      <c r="N5999" t="s">
        <v>28</v>
      </c>
      <c r="O5999" t="s">
        <v>227</v>
      </c>
      <c r="P5999" t="s">
        <v>1769</v>
      </c>
      <c r="Q5999">
        <v>0</v>
      </c>
      <c r="R5999">
        <v>21</v>
      </c>
      <c r="S5999">
        <v>4</v>
      </c>
      <c r="T5999">
        <v>2</v>
      </c>
      <c r="U5999" t="b">
        <v>1</v>
      </c>
    </row>
    <row r="6000" spans="1:21" x14ac:dyDescent="0.25">
      <c r="A6000" t="s">
        <v>7117</v>
      </c>
      <c r="B6000" t="s">
        <v>7115</v>
      </c>
      <c r="C6000">
        <v>13</v>
      </c>
      <c r="D6000">
        <v>9</v>
      </c>
      <c r="E6000">
        <v>12</v>
      </c>
      <c r="F6000" s="1">
        <v>41165</v>
      </c>
      <c r="G6000" t="s">
        <v>5484</v>
      </c>
      <c r="H6000" t="s">
        <v>61</v>
      </c>
      <c r="I6000" t="s">
        <v>722</v>
      </c>
      <c r="J6000" t="s">
        <v>5104</v>
      </c>
      <c r="K6000" t="s">
        <v>36</v>
      </c>
      <c r="L6000" t="s">
        <v>70</v>
      </c>
      <c r="M6000" t="s">
        <v>38</v>
      </c>
      <c r="N6000" t="s">
        <v>28</v>
      </c>
      <c r="O6000" t="s">
        <v>48</v>
      </c>
      <c r="P6000" t="s">
        <v>3792</v>
      </c>
      <c r="Q6000">
        <v>1</v>
      </c>
      <c r="R6000">
        <v>68</v>
      </c>
      <c r="S6000">
        <v>-64</v>
      </c>
      <c r="T6000">
        <v>3</v>
      </c>
      <c r="U6000" t="b">
        <v>1</v>
      </c>
    </row>
    <row r="6001" spans="1:21" x14ac:dyDescent="0.25">
      <c r="A6001" t="s">
        <v>7118</v>
      </c>
      <c r="B6001" t="s">
        <v>7115</v>
      </c>
      <c r="C6001">
        <v>13</v>
      </c>
      <c r="D6001">
        <v>9</v>
      </c>
      <c r="E6001">
        <v>12</v>
      </c>
      <c r="F6001" s="1">
        <v>41165</v>
      </c>
      <c r="G6001" t="s">
        <v>2101</v>
      </c>
      <c r="H6001" t="s">
        <v>67</v>
      </c>
      <c r="I6001" t="s">
        <v>68</v>
      </c>
      <c r="J6001" t="s">
        <v>142</v>
      </c>
      <c r="K6001" t="s">
        <v>25</v>
      </c>
      <c r="L6001" t="s">
        <v>37</v>
      </c>
      <c r="M6001" t="s">
        <v>98</v>
      </c>
      <c r="N6001" t="s">
        <v>71</v>
      </c>
      <c r="O6001" t="s">
        <v>295</v>
      </c>
      <c r="P6001" t="s">
        <v>676</v>
      </c>
      <c r="Q6001">
        <v>0</v>
      </c>
      <c r="R6001">
        <v>275</v>
      </c>
      <c r="S6001">
        <v>4</v>
      </c>
      <c r="T6001">
        <v>9</v>
      </c>
      <c r="U6001" t="b">
        <v>1</v>
      </c>
    </row>
    <row r="6002" spans="1:21" x14ac:dyDescent="0.25">
      <c r="A6002" t="s">
        <v>7119</v>
      </c>
      <c r="B6002" t="s">
        <v>7120</v>
      </c>
      <c r="C6002">
        <v>13</v>
      </c>
      <c r="D6002">
        <v>9</v>
      </c>
      <c r="E6002">
        <v>13</v>
      </c>
      <c r="F6002" s="1">
        <v>41530</v>
      </c>
      <c r="G6002" t="s">
        <v>368</v>
      </c>
      <c r="H6002" t="s">
        <v>44</v>
      </c>
      <c r="I6002" t="s">
        <v>45</v>
      </c>
      <c r="J6002" t="s">
        <v>385</v>
      </c>
      <c r="K6002" t="s">
        <v>47</v>
      </c>
      <c r="L6002" t="s">
        <v>70</v>
      </c>
      <c r="M6002" t="s">
        <v>38</v>
      </c>
      <c r="N6002" t="s">
        <v>28</v>
      </c>
      <c r="O6002" t="s">
        <v>48</v>
      </c>
      <c r="P6002" t="s">
        <v>1392</v>
      </c>
      <c r="Q6002">
        <v>0</v>
      </c>
      <c r="R6002">
        <v>64</v>
      </c>
      <c r="S6002">
        <v>24</v>
      </c>
      <c r="T6002">
        <v>4</v>
      </c>
      <c r="U6002" t="b">
        <v>1</v>
      </c>
    </row>
    <row r="6003" spans="1:21" x14ac:dyDescent="0.25">
      <c r="A6003" t="s">
        <v>7119</v>
      </c>
      <c r="B6003" t="s">
        <v>7120</v>
      </c>
      <c r="C6003">
        <v>13</v>
      </c>
      <c r="D6003">
        <v>9</v>
      </c>
      <c r="E6003">
        <v>13</v>
      </c>
      <c r="F6003" s="1">
        <v>41530</v>
      </c>
      <c r="G6003" t="s">
        <v>368</v>
      </c>
      <c r="H6003" t="s">
        <v>44</v>
      </c>
      <c r="I6003" t="s">
        <v>45</v>
      </c>
      <c r="J6003" t="s">
        <v>385</v>
      </c>
      <c r="K6003" t="s">
        <v>47</v>
      </c>
      <c r="L6003" t="s">
        <v>70</v>
      </c>
      <c r="M6003" t="s">
        <v>38</v>
      </c>
      <c r="N6003" t="s">
        <v>28</v>
      </c>
      <c r="O6003" t="s">
        <v>29</v>
      </c>
      <c r="P6003" t="s">
        <v>4616</v>
      </c>
      <c r="Q6003">
        <v>0</v>
      </c>
      <c r="R6003">
        <v>105</v>
      </c>
      <c r="S6003">
        <v>28</v>
      </c>
      <c r="T6003">
        <v>2</v>
      </c>
      <c r="U6003" t="b">
        <v>0</v>
      </c>
    </row>
    <row r="6004" spans="1:21" x14ac:dyDescent="0.25">
      <c r="A6004" t="s">
        <v>7121</v>
      </c>
      <c r="B6004" t="s">
        <v>7120</v>
      </c>
      <c r="C6004">
        <v>13</v>
      </c>
      <c r="D6004">
        <v>9</v>
      </c>
      <c r="E6004">
        <v>13</v>
      </c>
      <c r="F6004" s="1">
        <v>41530</v>
      </c>
      <c r="G6004" t="s">
        <v>3726</v>
      </c>
      <c r="H6004" t="s">
        <v>33</v>
      </c>
      <c r="I6004" t="s">
        <v>528</v>
      </c>
      <c r="J6004" t="s">
        <v>2391</v>
      </c>
      <c r="K6004" t="s">
        <v>36</v>
      </c>
      <c r="L6004" t="s">
        <v>26</v>
      </c>
      <c r="M6004" t="s">
        <v>38</v>
      </c>
      <c r="N6004" t="s">
        <v>28</v>
      </c>
      <c r="O6004" t="s">
        <v>48</v>
      </c>
      <c r="P6004" t="s">
        <v>960</v>
      </c>
      <c r="Q6004">
        <v>0</v>
      </c>
      <c r="R6004">
        <v>80</v>
      </c>
      <c r="S6004">
        <v>3</v>
      </c>
      <c r="T6004">
        <v>3</v>
      </c>
      <c r="U6004" t="b">
        <v>1</v>
      </c>
    </row>
    <row r="6005" spans="1:21" x14ac:dyDescent="0.25">
      <c r="A6005" t="s">
        <v>7122</v>
      </c>
      <c r="B6005" t="s">
        <v>7123</v>
      </c>
      <c r="C6005">
        <v>13</v>
      </c>
      <c r="D6005">
        <v>9</v>
      </c>
      <c r="E6005">
        <v>14</v>
      </c>
      <c r="F6005" s="1">
        <v>41895</v>
      </c>
      <c r="G6005" t="s">
        <v>785</v>
      </c>
      <c r="H6005" t="s">
        <v>120</v>
      </c>
      <c r="I6005" t="s">
        <v>778</v>
      </c>
      <c r="J6005" t="s">
        <v>778</v>
      </c>
      <c r="K6005" t="s">
        <v>47</v>
      </c>
      <c r="L6005" t="s">
        <v>26</v>
      </c>
      <c r="M6005" t="s">
        <v>98</v>
      </c>
      <c r="N6005" t="s">
        <v>28</v>
      </c>
      <c r="O6005" t="s">
        <v>183</v>
      </c>
      <c r="P6005" t="s">
        <v>6167</v>
      </c>
      <c r="Q6005">
        <v>0</v>
      </c>
      <c r="R6005">
        <v>83</v>
      </c>
      <c r="S6005">
        <v>6</v>
      </c>
      <c r="T6005">
        <v>6</v>
      </c>
      <c r="U6005" t="b">
        <v>1</v>
      </c>
    </row>
    <row r="6006" spans="1:21" x14ac:dyDescent="0.25">
      <c r="A6006" t="s">
        <v>7124</v>
      </c>
      <c r="B6006" t="s">
        <v>7123</v>
      </c>
      <c r="C6006">
        <v>13</v>
      </c>
      <c r="D6006">
        <v>9</v>
      </c>
      <c r="E6006">
        <v>14</v>
      </c>
      <c r="F6006" s="1">
        <v>41895</v>
      </c>
      <c r="G6006" t="s">
        <v>2612</v>
      </c>
      <c r="H6006" t="s">
        <v>44</v>
      </c>
      <c r="I6006" t="s">
        <v>280</v>
      </c>
      <c r="J6006" t="s">
        <v>281</v>
      </c>
      <c r="K6006" t="s">
        <v>47</v>
      </c>
      <c r="L6006" t="s">
        <v>26</v>
      </c>
      <c r="M6006" t="s">
        <v>38</v>
      </c>
      <c r="N6006" t="s">
        <v>28</v>
      </c>
      <c r="O6006" t="s">
        <v>29</v>
      </c>
      <c r="P6006" t="s">
        <v>6725</v>
      </c>
      <c r="Q6006">
        <v>0</v>
      </c>
      <c r="R6006">
        <v>51</v>
      </c>
      <c r="S6006">
        <v>21</v>
      </c>
      <c r="T6006">
        <v>3</v>
      </c>
      <c r="U6006" t="b">
        <v>1</v>
      </c>
    </row>
    <row r="6007" spans="1:21" x14ac:dyDescent="0.25">
      <c r="A6007" t="s">
        <v>7124</v>
      </c>
      <c r="B6007" t="s">
        <v>7123</v>
      </c>
      <c r="C6007">
        <v>13</v>
      </c>
      <c r="D6007">
        <v>9</v>
      </c>
      <c r="E6007">
        <v>14</v>
      </c>
      <c r="F6007" s="1">
        <v>41895</v>
      </c>
      <c r="G6007" t="s">
        <v>2612</v>
      </c>
      <c r="H6007" t="s">
        <v>44</v>
      </c>
      <c r="I6007" t="s">
        <v>280</v>
      </c>
      <c r="J6007" t="s">
        <v>281</v>
      </c>
      <c r="K6007" t="s">
        <v>47</v>
      </c>
      <c r="L6007" t="s">
        <v>26</v>
      </c>
      <c r="M6007" t="s">
        <v>38</v>
      </c>
      <c r="N6007" t="s">
        <v>28</v>
      </c>
      <c r="O6007" t="s">
        <v>54</v>
      </c>
      <c r="P6007" t="s">
        <v>1714</v>
      </c>
      <c r="Q6007">
        <v>0</v>
      </c>
      <c r="R6007">
        <v>387</v>
      </c>
      <c r="S6007">
        <v>-213</v>
      </c>
      <c r="T6007">
        <v>5</v>
      </c>
      <c r="U6007" t="b">
        <v>0</v>
      </c>
    </row>
    <row r="6008" spans="1:21" x14ac:dyDescent="0.25">
      <c r="A6008" t="s">
        <v>7125</v>
      </c>
      <c r="B6008" t="s">
        <v>7126</v>
      </c>
      <c r="C6008">
        <v>14</v>
      </c>
      <c r="D6008">
        <v>9</v>
      </c>
      <c r="E6008">
        <v>11</v>
      </c>
      <c r="F6008" s="1">
        <v>40800</v>
      </c>
      <c r="G6008" t="s">
        <v>1568</v>
      </c>
      <c r="H6008" t="s">
        <v>67</v>
      </c>
      <c r="I6008" t="s">
        <v>68</v>
      </c>
      <c r="J6008" t="s">
        <v>4040</v>
      </c>
      <c r="K6008" t="s">
        <v>25</v>
      </c>
      <c r="L6008" t="s">
        <v>70</v>
      </c>
      <c r="M6008" t="s">
        <v>38</v>
      </c>
      <c r="N6008" t="s">
        <v>56</v>
      </c>
      <c r="O6008" t="s">
        <v>81</v>
      </c>
      <c r="P6008" t="s">
        <v>2095</v>
      </c>
      <c r="Q6008">
        <v>0</v>
      </c>
      <c r="R6008">
        <v>211</v>
      </c>
      <c r="S6008">
        <v>19</v>
      </c>
      <c r="T6008">
        <v>3</v>
      </c>
      <c r="U6008" t="b">
        <v>0</v>
      </c>
    </row>
    <row r="6009" spans="1:21" x14ac:dyDescent="0.25">
      <c r="A6009" t="s">
        <v>7127</v>
      </c>
      <c r="B6009" t="s">
        <v>7126</v>
      </c>
      <c r="C6009">
        <v>14</v>
      </c>
      <c r="D6009">
        <v>9</v>
      </c>
      <c r="E6009">
        <v>11</v>
      </c>
      <c r="F6009" s="1">
        <v>40800</v>
      </c>
      <c r="G6009" t="s">
        <v>3184</v>
      </c>
      <c r="H6009" t="s">
        <v>67</v>
      </c>
      <c r="I6009" t="s">
        <v>68</v>
      </c>
      <c r="J6009" t="s">
        <v>7128</v>
      </c>
      <c r="K6009" t="s">
        <v>25</v>
      </c>
      <c r="L6009" t="s">
        <v>37</v>
      </c>
      <c r="M6009" t="s">
        <v>27</v>
      </c>
      <c r="N6009" t="s">
        <v>28</v>
      </c>
      <c r="O6009" t="s">
        <v>54</v>
      </c>
      <c r="P6009" t="s">
        <v>2131</v>
      </c>
      <c r="Q6009">
        <v>0</v>
      </c>
      <c r="R6009">
        <v>273</v>
      </c>
      <c r="S6009">
        <v>14</v>
      </c>
      <c r="T6009">
        <v>5</v>
      </c>
      <c r="U6009" t="b">
        <v>0</v>
      </c>
    </row>
    <row r="6010" spans="1:21" x14ac:dyDescent="0.25">
      <c r="A6010" t="s">
        <v>7129</v>
      </c>
      <c r="B6010" t="s">
        <v>7126</v>
      </c>
      <c r="C6010">
        <v>14</v>
      </c>
      <c r="D6010">
        <v>9</v>
      </c>
      <c r="E6010">
        <v>11</v>
      </c>
      <c r="F6010" s="1">
        <v>40800</v>
      </c>
      <c r="G6010" t="s">
        <v>2750</v>
      </c>
      <c r="H6010" t="s">
        <v>61</v>
      </c>
      <c r="I6010" t="s">
        <v>62</v>
      </c>
      <c r="J6010" t="s">
        <v>395</v>
      </c>
      <c r="K6010" t="s">
        <v>36</v>
      </c>
      <c r="L6010" t="s">
        <v>70</v>
      </c>
      <c r="M6010" t="s">
        <v>38</v>
      </c>
      <c r="N6010" t="s">
        <v>56</v>
      </c>
      <c r="O6010" t="s">
        <v>81</v>
      </c>
      <c r="P6010" t="s">
        <v>2973</v>
      </c>
      <c r="Q6010">
        <v>0</v>
      </c>
      <c r="R6010">
        <v>257</v>
      </c>
      <c r="S6010">
        <v>108</v>
      </c>
      <c r="T6010">
        <v>1</v>
      </c>
      <c r="U6010" t="b">
        <v>1</v>
      </c>
    </row>
    <row r="6011" spans="1:21" x14ac:dyDescent="0.25">
      <c r="A6011" t="s">
        <v>7130</v>
      </c>
      <c r="B6011" t="s">
        <v>7126</v>
      </c>
      <c r="C6011">
        <v>14</v>
      </c>
      <c r="D6011">
        <v>9</v>
      </c>
      <c r="E6011">
        <v>11</v>
      </c>
      <c r="F6011" s="1">
        <v>40800</v>
      </c>
      <c r="G6011" t="s">
        <v>2543</v>
      </c>
      <c r="H6011" t="s">
        <v>67</v>
      </c>
      <c r="I6011" t="s">
        <v>68</v>
      </c>
      <c r="J6011" t="s">
        <v>813</v>
      </c>
      <c r="K6011" t="s">
        <v>25</v>
      </c>
      <c r="L6011" t="s">
        <v>37</v>
      </c>
      <c r="M6011" t="s">
        <v>268</v>
      </c>
      <c r="N6011" t="s">
        <v>28</v>
      </c>
      <c r="O6011" t="s">
        <v>48</v>
      </c>
      <c r="P6011" t="s">
        <v>1233</v>
      </c>
      <c r="Q6011">
        <v>0</v>
      </c>
      <c r="R6011">
        <v>317</v>
      </c>
      <c r="S6011">
        <v>28</v>
      </c>
      <c r="T6011">
        <v>12</v>
      </c>
      <c r="U6011" t="b">
        <v>1</v>
      </c>
    </row>
    <row r="6012" spans="1:21" x14ac:dyDescent="0.25">
      <c r="A6012" t="s">
        <v>7131</v>
      </c>
      <c r="B6012" t="s">
        <v>7126</v>
      </c>
      <c r="C6012">
        <v>14</v>
      </c>
      <c r="D6012">
        <v>9</v>
      </c>
      <c r="E6012">
        <v>11</v>
      </c>
      <c r="F6012" s="1">
        <v>40800</v>
      </c>
      <c r="G6012" t="s">
        <v>1124</v>
      </c>
      <c r="H6012" t="s">
        <v>1976</v>
      </c>
      <c r="I6012" t="s">
        <v>3788</v>
      </c>
      <c r="J6012" t="s">
        <v>4628</v>
      </c>
      <c r="K6012" t="s">
        <v>25</v>
      </c>
      <c r="L6012" t="s">
        <v>37</v>
      </c>
      <c r="M6012" t="s">
        <v>38</v>
      </c>
      <c r="N6012" t="s">
        <v>28</v>
      </c>
      <c r="O6012" t="s">
        <v>48</v>
      </c>
      <c r="P6012" t="s">
        <v>77</v>
      </c>
      <c r="Q6012">
        <v>1</v>
      </c>
      <c r="R6012">
        <v>25</v>
      </c>
      <c r="S6012">
        <v>-11</v>
      </c>
      <c r="T6012">
        <v>4</v>
      </c>
      <c r="U6012" t="b">
        <v>0</v>
      </c>
    </row>
    <row r="6013" spans="1:21" x14ac:dyDescent="0.25">
      <c r="A6013" t="s">
        <v>7131</v>
      </c>
      <c r="B6013" t="s">
        <v>7126</v>
      </c>
      <c r="C6013">
        <v>14</v>
      </c>
      <c r="D6013">
        <v>9</v>
      </c>
      <c r="E6013">
        <v>11</v>
      </c>
      <c r="F6013" s="1">
        <v>40800</v>
      </c>
      <c r="G6013" t="s">
        <v>1124</v>
      </c>
      <c r="H6013" t="s">
        <v>1976</v>
      </c>
      <c r="I6013" t="s">
        <v>3788</v>
      </c>
      <c r="J6013" t="s">
        <v>4628</v>
      </c>
      <c r="K6013" t="s">
        <v>25</v>
      </c>
      <c r="L6013" t="s">
        <v>37</v>
      </c>
      <c r="M6013" t="s">
        <v>38</v>
      </c>
      <c r="N6013" t="s">
        <v>28</v>
      </c>
      <c r="O6013" t="s">
        <v>54</v>
      </c>
      <c r="P6013" t="s">
        <v>2131</v>
      </c>
      <c r="Q6013">
        <v>1</v>
      </c>
      <c r="R6013">
        <v>82</v>
      </c>
      <c r="S6013">
        <v>-74</v>
      </c>
      <c r="T6013">
        <v>3</v>
      </c>
      <c r="U6013" t="b">
        <v>1</v>
      </c>
    </row>
    <row r="6014" spans="1:21" x14ac:dyDescent="0.25">
      <c r="A6014" t="s">
        <v>7132</v>
      </c>
      <c r="B6014" t="s">
        <v>7126</v>
      </c>
      <c r="C6014">
        <v>14</v>
      </c>
      <c r="D6014">
        <v>9</v>
      </c>
      <c r="E6014">
        <v>11</v>
      </c>
      <c r="F6014" s="1">
        <v>40800</v>
      </c>
      <c r="G6014" t="s">
        <v>983</v>
      </c>
      <c r="H6014" t="s">
        <v>33</v>
      </c>
      <c r="I6014" t="s">
        <v>234</v>
      </c>
      <c r="J6014" t="s">
        <v>4378</v>
      </c>
      <c r="K6014" t="s">
        <v>36</v>
      </c>
      <c r="L6014" t="s">
        <v>70</v>
      </c>
      <c r="M6014" t="s">
        <v>38</v>
      </c>
      <c r="N6014" t="s">
        <v>28</v>
      </c>
      <c r="O6014" t="s">
        <v>227</v>
      </c>
      <c r="P6014" t="s">
        <v>1199</v>
      </c>
      <c r="Q6014">
        <v>0</v>
      </c>
      <c r="R6014">
        <v>21</v>
      </c>
      <c r="S6014">
        <v>8</v>
      </c>
      <c r="T6014">
        <v>3</v>
      </c>
      <c r="U6014" t="b">
        <v>0</v>
      </c>
    </row>
    <row r="6015" spans="1:21" x14ac:dyDescent="0.25">
      <c r="A6015" t="s">
        <v>7133</v>
      </c>
      <c r="B6015" t="s">
        <v>7126</v>
      </c>
      <c r="C6015">
        <v>14</v>
      </c>
      <c r="D6015">
        <v>9</v>
      </c>
      <c r="E6015">
        <v>11</v>
      </c>
      <c r="F6015" s="1">
        <v>40800</v>
      </c>
      <c r="G6015" t="s">
        <v>4525</v>
      </c>
      <c r="H6015" t="s">
        <v>61</v>
      </c>
      <c r="I6015" t="s">
        <v>108</v>
      </c>
      <c r="J6015" t="s">
        <v>1709</v>
      </c>
      <c r="K6015" t="s">
        <v>36</v>
      </c>
      <c r="L6015" t="s">
        <v>37</v>
      </c>
      <c r="M6015" t="s">
        <v>38</v>
      </c>
      <c r="N6015" t="s">
        <v>56</v>
      </c>
      <c r="O6015" t="s">
        <v>185</v>
      </c>
      <c r="P6015" t="s">
        <v>2927</v>
      </c>
      <c r="Q6015">
        <v>0</v>
      </c>
      <c r="R6015">
        <v>965</v>
      </c>
      <c r="S6015">
        <v>-68</v>
      </c>
      <c r="T6015">
        <v>3</v>
      </c>
      <c r="U6015" t="b">
        <v>0</v>
      </c>
    </row>
    <row r="6016" spans="1:21" x14ac:dyDescent="0.25">
      <c r="A6016" t="s">
        <v>7134</v>
      </c>
      <c r="B6016" t="s">
        <v>7135</v>
      </c>
      <c r="C6016">
        <v>14</v>
      </c>
      <c r="D6016">
        <v>9</v>
      </c>
      <c r="E6016">
        <v>12</v>
      </c>
      <c r="F6016" s="1">
        <v>41166</v>
      </c>
      <c r="G6016" t="s">
        <v>1011</v>
      </c>
      <c r="H6016" t="s">
        <v>44</v>
      </c>
      <c r="I6016" t="s">
        <v>280</v>
      </c>
      <c r="J6016" t="s">
        <v>1517</v>
      </c>
      <c r="K6016" t="s">
        <v>47</v>
      </c>
      <c r="L6016" t="s">
        <v>37</v>
      </c>
      <c r="M6016" t="s">
        <v>38</v>
      </c>
      <c r="N6016" t="s">
        <v>28</v>
      </c>
      <c r="O6016" t="s">
        <v>48</v>
      </c>
      <c r="P6016" t="s">
        <v>511</v>
      </c>
      <c r="Q6016">
        <v>0</v>
      </c>
      <c r="R6016">
        <v>248</v>
      </c>
      <c r="S6016">
        <v>82</v>
      </c>
      <c r="T6016">
        <v>5</v>
      </c>
      <c r="U6016" t="b">
        <v>0</v>
      </c>
    </row>
    <row r="6017" spans="1:21" x14ac:dyDescent="0.25">
      <c r="A6017" t="s">
        <v>7134</v>
      </c>
      <c r="B6017" t="s">
        <v>7135</v>
      </c>
      <c r="C6017">
        <v>14</v>
      </c>
      <c r="D6017">
        <v>9</v>
      </c>
      <c r="E6017">
        <v>12</v>
      </c>
      <c r="F6017" s="1">
        <v>41166</v>
      </c>
      <c r="G6017" t="s">
        <v>1011</v>
      </c>
      <c r="H6017" t="s">
        <v>44</v>
      </c>
      <c r="I6017" t="s">
        <v>280</v>
      </c>
      <c r="J6017" t="s">
        <v>1517</v>
      </c>
      <c r="K6017" t="s">
        <v>47</v>
      </c>
      <c r="L6017" t="s">
        <v>37</v>
      </c>
      <c r="M6017" t="s">
        <v>38</v>
      </c>
      <c r="N6017" t="s">
        <v>28</v>
      </c>
      <c r="O6017" t="s">
        <v>39</v>
      </c>
      <c r="P6017" t="s">
        <v>1483</v>
      </c>
      <c r="Q6017">
        <v>0</v>
      </c>
      <c r="R6017">
        <v>182</v>
      </c>
      <c r="S6017">
        <v>84</v>
      </c>
      <c r="T6017">
        <v>6</v>
      </c>
      <c r="U6017" t="b">
        <v>1</v>
      </c>
    </row>
    <row r="6018" spans="1:21" x14ac:dyDescent="0.25">
      <c r="A6018" t="s">
        <v>7134</v>
      </c>
      <c r="B6018" t="s">
        <v>7135</v>
      </c>
      <c r="C6018">
        <v>14</v>
      </c>
      <c r="D6018">
        <v>9</v>
      </c>
      <c r="E6018">
        <v>12</v>
      </c>
      <c r="F6018" s="1">
        <v>41166</v>
      </c>
      <c r="G6018" t="s">
        <v>1011</v>
      </c>
      <c r="H6018" t="s">
        <v>44</v>
      </c>
      <c r="I6018" t="s">
        <v>280</v>
      </c>
      <c r="J6018" t="s">
        <v>1517</v>
      </c>
      <c r="K6018" t="s">
        <v>47</v>
      </c>
      <c r="L6018" t="s">
        <v>37</v>
      </c>
      <c r="M6018" t="s">
        <v>38</v>
      </c>
      <c r="N6018" t="s">
        <v>56</v>
      </c>
      <c r="O6018" t="s">
        <v>104</v>
      </c>
      <c r="P6018" t="s">
        <v>5595</v>
      </c>
      <c r="Q6018">
        <v>0</v>
      </c>
      <c r="R6018">
        <v>88</v>
      </c>
      <c r="S6018">
        <v>-41</v>
      </c>
      <c r="T6018">
        <v>2</v>
      </c>
      <c r="U6018" t="b">
        <v>1</v>
      </c>
    </row>
    <row r="6019" spans="1:21" x14ac:dyDescent="0.25">
      <c r="A6019" t="s">
        <v>7136</v>
      </c>
      <c r="B6019" t="s">
        <v>7135</v>
      </c>
      <c r="C6019">
        <v>14</v>
      </c>
      <c r="D6019">
        <v>9</v>
      </c>
      <c r="E6019">
        <v>12</v>
      </c>
      <c r="F6019" s="1">
        <v>41166</v>
      </c>
      <c r="G6019" t="s">
        <v>2665</v>
      </c>
      <c r="H6019" t="s">
        <v>33</v>
      </c>
      <c r="I6019" t="s">
        <v>266</v>
      </c>
      <c r="J6019" t="s">
        <v>3218</v>
      </c>
      <c r="K6019" t="s">
        <v>36</v>
      </c>
      <c r="L6019" t="s">
        <v>70</v>
      </c>
      <c r="M6019" t="s">
        <v>38</v>
      </c>
      <c r="N6019" t="s">
        <v>71</v>
      </c>
      <c r="O6019" t="s">
        <v>74</v>
      </c>
      <c r="P6019" t="s">
        <v>6254</v>
      </c>
      <c r="Q6019">
        <v>0</v>
      </c>
      <c r="R6019">
        <v>429</v>
      </c>
      <c r="S6019">
        <v>57</v>
      </c>
      <c r="T6019">
        <v>10</v>
      </c>
      <c r="U6019" t="b">
        <v>0</v>
      </c>
    </row>
    <row r="6020" spans="1:21" x14ac:dyDescent="0.25">
      <c r="A6020" t="s">
        <v>7137</v>
      </c>
      <c r="B6020" t="s">
        <v>7138</v>
      </c>
      <c r="C6020">
        <v>14</v>
      </c>
      <c r="D6020">
        <v>9</v>
      </c>
      <c r="E6020">
        <v>13</v>
      </c>
      <c r="F6020" s="1">
        <v>41531</v>
      </c>
      <c r="G6020" t="s">
        <v>2524</v>
      </c>
      <c r="H6020" t="s">
        <v>120</v>
      </c>
      <c r="I6020" t="s">
        <v>6076</v>
      </c>
      <c r="J6020" t="s">
        <v>6077</v>
      </c>
      <c r="K6020" t="s">
        <v>47</v>
      </c>
      <c r="L6020" t="s">
        <v>37</v>
      </c>
      <c r="M6020" t="s">
        <v>98</v>
      </c>
      <c r="N6020" t="s">
        <v>71</v>
      </c>
      <c r="O6020" t="s">
        <v>74</v>
      </c>
      <c r="P6020" t="s">
        <v>3353</v>
      </c>
      <c r="Q6020">
        <v>0</v>
      </c>
      <c r="R6020">
        <v>714</v>
      </c>
      <c r="S6020">
        <v>-179</v>
      </c>
      <c r="T6020">
        <v>10</v>
      </c>
      <c r="U6020" t="b">
        <v>1</v>
      </c>
    </row>
    <row r="6021" spans="1:21" x14ac:dyDescent="0.25">
      <c r="A6021" t="s">
        <v>7137</v>
      </c>
      <c r="B6021" t="s">
        <v>7138</v>
      </c>
      <c r="C6021">
        <v>14</v>
      </c>
      <c r="D6021">
        <v>9</v>
      </c>
      <c r="E6021">
        <v>13</v>
      </c>
      <c r="F6021" s="1">
        <v>41531</v>
      </c>
      <c r="G6021" t="s">
        <v>2524</v>
      </c>
      <c r="H6021" t="s">
        <v>120</v>
      </c>
      <c r="I6021" t="s">
        <v>6076</v>
      </c>
      <c r="J6021" t="s">
        <v>6077</v>
      </c>
      <c r="K6021" t="s">
        <v>47</v>
      </c>
      <c r="L6021" t="s">
        <v>37</v>
      </c>
      <c r="M6021" t="s">
        <v>98</v>
      </c>
      <c r="N6021" t="s">
        <v>56</v>
      </c>
      <c r="O6021" t="s">
        <v>81</v>
      </c>
      <c r="P6021" t="s">
        <v>6013</v>
      </c>
      <c r="Q6021">
        <v>0</v>
      </c>
      <c r="R6021">
        <v>1231</v>
      </c>
      <c r="S6021">
        <v>468</v>
      </c>
      <c r="T6021">
        <v>5</v>
      </c>
      <c r="U6021" t="b">
        <v>1</v>
      </c>
    </row>
    <row r="6022" spans="1:21" x14ac:dyDescent="0.25">
      <c r="A6022" t="s">
        <v>7139</v>
      </c>
      <c r="B6022" t="s">
        <v>7138</v>
      </c>
      <c r="C6022">
        <v>14</v>
      </c>
      <c r="D6022">
        <v>9</v>
      </c>
      <c r="E6022">
        <v>13</v>
      </c>
      <c r="F6022" s="1">
        <v>41531</v>
      </c>
      <c r="G6022" t="s">
        <v>1176</v>
      </c>
      <c r="H6022" t="s">
        <v>67</v>
      </c>
      <c r="I6022" t="s">
        <v>68</v>
      </c>
      <c r="J6022" t="s">
        <v>4894</v>
      </c>
      <c r="K6022" t="s">
        <v>25</v>
      </c>
      <c r="L6022" t="s">
        <v>26</v>
      </c>
      <c r="M6022" t="s">
        <v>27</v>
      </c>
      <c r="N6022" t="s">
        <v>28</v>
      </c>
      <c r="O6022" t="s">
        <v>54</v>
      </c>
      <c r="P6022" t="s">
        <v>1663</v>
      </c>
      <c r="Q6022">
        <v>0</v>
      </c>
      <c r="R6022">
        <v>428</v>
      </c>
      <c r="S6022">
        <v>133</v>
      </c>
      <c r="T6022">
        <v>7</v>
      </c>
      <c r="U6022" t="b">
        <v>0</v>
      </c>
    </row>
    <row r="6023" spans="1:21" x14ac:dyDescent="0.25">
      <c r="A6023" t="s">
        <v>7140</v>
      </c>
      <c r="B6023" t="s">
        <v>7138</v>
      </c>
      <c r="C6023">
        <v>14</v>
      </c>
      <c r="D6023">
        <v>9</v>
      </c>
      <c r="E6023">
        <v>13</v>
      </c>
      <c r="F6023" s="1">
        <v>41531</v>
      </c>
      <c r="G6023" t="s">
        <v>481</v>
      </c>
      <c r="H6023" t="s">
        <v>44</v>
      </c>
      <c r="I6023" t="s">
        <v>96</v>
      </c>
      <c r="J6023" t="s">
        <v>1602</v>
      </c>
      <c r="K6023" t="s">
        <v>47</v>
      </c>
      <c r="L6023" t="s">
        <v>37</v>
      </c>
      <c r="M6023" t="s">
        <v>38</v>
      </c>
      <c r="N6023" t="s">
        <v>28</v>
      </c>
      <c r="O6023" t="s">
        <v>39</v>
      </c>
      <c r="P6023" t="s">
        <v>134</v>
      </c>
      <c r="Q6023">
        <v>0</v>
      </c>
      <c r="R6023">
        <v>33</v>
      </c>
      <c r="S6023">
        <v>10</v>
      </c>
      <c r="T6023">
        <v>3</v>
      </c>
      <c r="U6023" t="b">
        <v>1</v>
      </c>
    </row>
    <row r="6024" spans="1:21" x14ac:dyDescent="0.25">
      <c r="A6024" t="s">
        <v>7140</v>
      </c>
      <c r="B6024" t="s">
        <v>7138</v>
      </c>
      <c r="C6024">
        <v>14</v>
      </c>
      <c r="D6024">
        <v>9</v>
      </c>
      <c r="E6024">
        <v>13</v>
      </c>
      <c r="F6024" s="1">
        <v>41531</v>
      </c>
      <c r="G6024" t="s">
        <v>481</v>
      </c>
      <c r="H6024" t="s">
        <v>44</v>
      </c>
      <c r="I6024" t="s">
        <v>96</v>
      </c>
      <c r="J6024" t="s">
        <v>1602</v>
      </c>
      <c r="K6024" t="s">
        <v>47</v>
      </c>
      <c r="L6024" t="s">
        <v>37</v>
      </c>
      <c r="M6024" t="s">
        <v>38</v>
      </c>
      <c r="N6024" t="s">
        <v>56</v>
      </c>
      <c r="O6024" t="s">
        <v>104</v>
      </c>
      <c r="P6024" t="s">
        <v>4546</v>
      </c>
      <c r="Q6024">
        <v>0</v>
      </c>
      <c r="R6024">
        <v>96</v>
      </c>
      <c r="S6024">
        <v>-30</v>
      </c>
      <c r="T6024">
        <v>2</v>
      </c>
      <c r="U6024" t="b">
        <v>1</v>
      </c>
    </row>
    <row r="6025" spans="1:21" x14ac:dyDescent="0.25">
      <c r="A6025" t="s">
        <v>7141</v>
      </c>
      <c r="B6025" t="s">
        <v>7138</v>
      </c>
      <c r="C6025">
        <v>14</v>
      </c>
      <c r="D6025">
        <v>9</v>
      </c>
      <c r="E6025">
        <v>13</v>
      </c>
      <c r="F6025" s="1">
        <v>41531</v>
      </c>
      <c r="G6025" t="s">
        <v>906</v>
      </c>
      <c r="H6025" t="s">
        <v>320</v>
      </c>
      <c r="I6025" t="s">
        <v>321</v>
      </c>
      <c r="J6025" t="s">
        <v>321</v>
      </c>
      <c r="K6025" t="s">
        <v>36</v>
      </c>
      <c r="L6025" t="s">
        <v>37</v>
      </c>
      <c r="M6025" t="s">
        <v>38</v>
      </c>
      <c r="N6025" t="s">
        <v>28</v>
      </c>
      <c r="O6025" t="s">
        <v>48</v>
      </c>
      <c r="P6025" t="s">
        <v>2505</v>
      </c>
      <c r="Q6025">
        <v>0</v>
      </c>
      <c r="R6025">
        <v>258</v>
      </c>
      <c r="S6025">
        <v>44</v>
      </c>
      <c r="T6025">
        <v>5</v>
      </c>
      <c r="U6025" t="b">
        <v>0</v>
      </c>
    </row>
    <row r="6026" spans="1:21" x14ac:dyDescent="0.25">
      <c r="A6026" t="s">
        <v>7142</v>
      </c>
      <c r="B6026" t="s">
        <v>7143</v>
      </c>
      <c r="C6026">
        <v>15</v>
      </c>
      <c r="D6026">
        <v>9</v>
      </c>
      <c r="E6026">
        <v>11</v>
      </c>
      <c r="F6026" s="1">
        <v>40801</v>
      </c>
      <c r="G6026" t="s">
        <v>2917</v>
      </c>
      <c r="H6026" t="s">
        <v>33</v>
      </c>
      <c r="I6026" t="s">
        <v>313</v>
      </c>
      <c r="J6026" t="s">
        <v>947</v>
      </c>
      <c r="K6026" t="s">
        <v>36</v>
      </c>
      <c r="L6026" t="s">
        <v>26</v>
      </c>
      <c r="M6026" t="s">
        <v>38</v>
      </c>
      <c r="N6026" t="s">
        <v>71</v>
      </c>
      <c r="O6026" t="s">
        <v>295</v>
      </c>
      <c r="P6026" t="s">
        <v>4902</v>
      </c>
      <c r="Q6026">
        <v>0</v>
      </c>
      <c r="R6026">
        <v>76</v>
      </c>
      <c r="S6026">
        <v>11</v>
      </c>
      <c r="T6026">
        <v>3</v>
      </c>
      <c r="U6026" t="b">
        <v>0</v>
      </c>
    </row>
    <row r="6027" spans="1:21" x14ac:dyDescent="0.25">
      <c r="A6027" t="s">
        <v>7142</v>
      </c>
      <c r="B6027" t="s">
        <v>7143</v>
      </c>
      <c r="C6027">
        <v>15</v>
      </c>
      <c r="D6027">
        <v>9</v>
      </c>
      <c r="E6027">
        <v>11</v>
      </c>
      <c r="F6027" s="1">
        <v>40801</v>
      </c>
      <c r="G6027" t="s">
        <v>2917</v>
      </c>
      <c r="H6027" t="s">
        <v>33</v>
      </c>
      <c r="I6027" t="s">
        <v>313</v>
      </c>
      <c r="J6027" t="s">
        <v>947</v>
      </c>
      <c r="K6027" t="s">
        <v>36</v>
      </c>
      <c r="L6027" t="s">
        <v>26</v>
      </c>
      <c r="M6027" t="s">
        <v>38</v>
      </c>
      <c r="N6027" t="s">
        <v>28</v>
      </c>
      <c r="O6027" t="s">
        <v>39</v>
      </c>
      <c r="P6027" t="s">
        <v>169</v>
      </c>
      <c r="Q6027">
        <v>0</v>
      </c>
      <c r="R6027">
        <v>252</v>
      </c>
      <c r="S6027">
        <v>15</v>
      </c>
      <c r="T6027">
        <v>5</v>
      </c>
      <c r="U6027" t="b">
        <v>1</v>
      </c>
    </row>
    <row r="6028" spans="1:21" x14ac:dyDescent="0.25">
      <c r="A6028" t="s">
        <v>7142</v>
      </c>
      <c r="B6028" t="s">
        <v>7143</v>
      </c>
      <c r="C6028">
        <v>15</v>
      </c>
      <c r="D6028">
        <v>9</v>
      </c>
      <c r="E6028">
        <v>11</v>
      </c>
      <c r="F6028" s="1">
        <v>40801</v>
      </c>
      <c r="G6028" t="s">
        <v>2917</v>
      </c>
      <c r="H6028" t="s">
        <v>33</v>
      </c>
      <c r="I6028" t="s">
        <v>313</v>
      </c>
      <c r="J6028" t="s">
        <v>947</v>
      </c>
      <c r="K6028" t="s">
        <v>36</v>
      </c>
      <c r="L6028" t="s">
        <v>26</v>
      </c>
      <c r="M6028" t="s">
        <v>38</v>
      </c>
      <c r="N6028" t="s">
        <v>28</v>
      </c>
      <c r="O6028" t="s">
        <v>183</v>
      </c>
      <c r="P6028" t="s">
        <v>1316</v>
      </c>
      <c r="Q6028">
        <v>0</v>
      </c>
      <c r="R6028">
        <v>90</v>
      </c>
      <c r="S6028">
        <v>17</v>
      </c>
      <c r="T6028">
        <v>3</v>
      </c>
      <c r="U6028" t="b">
        <v>0</v>
      </c>
    </row>
    <row r="6029" spans="1:21" x14ac:dyDescent="0.25">
      <c r="A6029" t="s">
        <v>7144</v>
      </c>
      <c r="B6029" t="s">
        <v>7143</v>
      </c>
      <c r="C6029">
        <v>15</v>
      </c>
      <c r="D6029">
        <v>9</v>
      </c>
      <c r="E6029">
        <v>11</v>
      </c>
      <c r="F6029" s="1">
        <v>40801</v>
      </c>
      <c r="G6029" t="s">
        <v>1920</v>
      </c>
      <c r="H6029" t="s">
        <v>120</v>
      </c>
      <c r="I6029" t="s">
        <v>778</v>
      </c>
      <c r="J6029" t="s">
        <v>778</v>
      </c>
      <c r="K6029" t="s">
        <v>47</v>
      </c>
      <c r="L6029" t="s">
        <v>37</v>
      </c>
      <c r="M6029" t="s">
        <v>38</v>
      </c>
      <c r="N6029" t="s">
        <v>71</v>
      </c>
      <c r="O6029" t="s">
        <v>295</v>
      </c>
      <c r="P6029" t="s">
        <v>3419</v>
      </c>
      <c r="Q6029">
        <v>0</v>
      </c>
      <c r="R6029">
        <v>749</v>
      </c>
      <c r="S6029">
        <v>180</v>
      </c>
      <c r="T6029">
        <v>7</v>
      </c>
      <c r="U6029" t="b">
        <v>1</v>
      </c>
    </row>
    <row r="6030" spans="1:21" x14ac:dyDescent="0.25">
      <c r="A6030" t="s">
        <v>7145</v>
      </c>
      <c r="B6030" t="s">
        <v>7143</v>
      </c>
      <c r="C6030">
        <v>15</v>
      </c>
      <c r="D6030">
        <v>9</v>
      </c>
      <c r="E6030">
        <v>11</v>
      </c>
      <c r="F6030" s="1">
        <v>40801</v>
      </c>
      <c r="G6030" t="s">
        <v>2118</v>
      </c>
      <c r="H6030" t="s">
        <v>120</v>
      </c>
      <c r="I6030" t="s">
        <v>209</v>
      </c>
      <c r="J6030" t="s">
        <v>210</v>
      </c>
      <c r="K6030" t="s">
        <v>47</v>
      </c>
      <c r="L6030" t="s">
        <v>37</v>
      </c>
      <c r="M6030" t="s">
        <v>38</v>
      </c>
      <c r="N6030" t="s">
        <v>56</v>
      </c>
      <c r="O6030" t="s">
        <v>104</v>
      </c>
      <c r="P6030" t="s">
        <v>677</v>
      </c>
      <c r="Q6030">
        <v>0</v>
      </c>
      <c r="R6030">
        <v>301</v>
      </c>
      <c r="S6030">
        <v>73</v>
      </c>
      <c r="T6030">
        <v>2</v>
      </c>
      <c r="U6030" t="b">
        <v>1</v>
      </c>
    </row>
    <row r="6031" spans="1:21" x14ac:dyDescent="0.25">
      <c r="A6031" t="s">
        <v>7146</v>
      </c>
      <c r="B6031" t="s">
        <v>7143</v>
      </c>
      <c r="C6031">
        <v>15</v>
      </c>
      <c r="D6031">
        <v>9</v>
      </c>
      <c r="E6031">
        <v>11</v>
      </c>
      <c r="F6031" s="1">
        <v>40801</v>
      </c>
      <c r="G6031" t="s">
        <v>603</v>
      </c>
      <c r="H6031" t="s">
        <v>126</v>
      </c>
      <c r="I6031" t="s">
        <v>304</v>
      </c>
      <c r="J6031" t="s">
        <v>304</v>
      </c>
      <c r="K6031" t="s">
        <v>25</v>
      </c>
      <c r="L6031" t="s">
        <v>37</v>
      </c>
      <c r="M6031" t="s">
        <v>268</v>
      </c>
      <c r="N6031" t="s">
        <v>28</v>
      </c>
      <c r="O6031" t="s">
        <v>39</v>
      </c>
      <c r="P6031" t="s">
        <v>123</v>
      </c>
      <c r="Q6031">
        <v>1</v>
      </c>
      <c r="R6031">
        <v>51</v>
      </c>
      <c r="S6031">
        <v>-15</v>
      </c>
      <c r="T6031">
        <v>2</v>
      </c>
      <c r="U6031" t="b">
        <v>1</v>
      </c>
    </row>
    <row r="6032" spans="1:21" x14ac:dyDescent="0.25">
      <c r="A6032" t="s">
        <v>7147</v>
      </c>
      <c r="B6032" t="s">
        <v>7143</v>
      </c>
      <c r="C6032">
        <v>15</v>
      </c>
      <c r="D6032">
        <v>9</v>
      </c>
      <c r="E6032">
        <v>11</v>
      </c>
      <c r="F6032" s="1">
        <v>40801</v>
      </c>
      <c r="G6032" t="s">
        <v>6131</v>
      </c>
      <c r="H6032" t="s">
        <v>67</v>
      </c>
      <c r="I6032" t="s">
        <v>68</v>
      </c>
      <c r="J6032" t="s">
        <v>7148</v>
      </c>
      <c r="K6032" t="s">
        <v>25</v>
      </c>
      <c r="L6032" t="s">
        <v>37</v>
      </c>
      <c r="M6032" t="s">
        <v>38</v>
      </c>
      <c r="N6032" t="s">
        <v>28</v>
      </c>
      <c r="O6032" t="s">
        <v>54</v>
      </c>
      <c r="P6032" t="s">
        <v>952</v>
      </c>
      <c r="Q6032">
        <v>0</v>
      </c>
      <c r="R6032">
        <v>281</v>
      </c>
      <c r="S6032">
        <v>3</v>
      </c>
      <c r="T6032">
        <v>2</v>
      </c>
      <c r="U6032" t="b">
        <v>1</v>
      </c>
    </row>
    <row r="6033" spans="1:21" x14ac:dyDescent="0.25">
      <c r="A6033" t="s">
        <v>7149</v>
      </c>
      <c r="B6033" t="s">
        <v>7143</v>
      </c>
      <c r="C6033">
        <v>15</v>
      </c>
      <c r="D6033">
        <v>9</v>
      </c>
      <c r="E6033">
        <v>11</v>
      </c>
      <c r="F6033" s="1">
        <v>40801</v>
      </c>
      <c r="G6033" t="s">
        <v>1969</v>
      </c>
      <c r="H6033" t="s">
        <v>33</v>
      </c>
      <c r="I6033" t="s">
        <v>167</v>
      </c>
      <c r="J6033" t="s">
        <v>6913</v>
      </c>
      <c r="K6033" t="s">
        <v>36</v>
      </c>
      <c r="L6033" t="s">
        <v>70</v>
      </c>
      <c r="M6033" t="s">
        <v>38</v>
      </c>
      <c r="N6033" t="s">
        <v>71</v>
      </c>
      <c r="O6033" t="s">
        <v>72</v>
      </c>
      <c r="P6033" t="s">
        <v>4001</v>
      </c>
      <c r="Q6033">
        <v>0</v>
      </c>
      <c r="R6033">
        <v>785</v>
      </c>
      <c r="S6033">
        <v>270</v>
      </c>
      <c r="T6033">
        <v>2</v>
      </c>
      <c r="U6033" t="b">
        <v>1</v>
      </c>
    </row>
    <row r="6034" spans="1:21" x14ac:dyDescent="0.25">
      <c r="A6034" t="s">
        <v>7149</v>
      </c>
      <c r="B6034" t="s">
        <v>7143</v>
      </c>
      <c r="C6034">
        <v>15</v>
      </c>
      <c r="D6034">
        <v>9</v>
      </c>
      <c r="E6034">
        <v>11</v>
      </c>
      <c r="F6034" s="1">
        <v>40801</v>
      </c>
      <c r="G6034" t="s">
        <v>1969</v>
      </c>
      <c r="H6034" t="s">
        <v>33</v>
      </c>
      <c r="I6034" t="s">
        <v>167</v>
      </c>
      <c r="J6034" t="s">
        <v>6913</v>
      </c>
      <c r="K6034" t="s">
        <v>36</v>
      </c>
      <c r="L6034" t="s">
        <v>70</v>
      </c>
      <c r="M6034" t="s">
        <v>38</v>
      </c>
      <c r="N6034" t="s">
        <v>28</v>
      </c>
      <c r="O6034" t="s">
        <v>54</v>
      </c>
      <c r="P6034" t="s">
        <v>697</v>
      </c>
      <c r="Q6034">
        <v>0</v>
      </c>
      <c r="R6034">
        <v>60</v>
      </c>
      <c r="S6034">
        <v>-3</v>
      </c>
      <c r="T6034">
        <v>4</v>
      </c>
      <c r="U6034" t="b">
        <v>0</v>
      </c>
    </row>
    <row r="6035" spans="1:21" x14ac:dyDescent="0.25">
      <c r="A6035" t="s">
        <v>7149</v>
      </c>
      <c r="B6035" t="s">
        <v>7143</v>
      </c>
      <c r="C6035">
        <v>15</v>
      </c>
      <c r="D6035">
        <v>9</v>
      </c>
      <c r="E6035">
        <v>11</v>
      </c>
      <c r="F6035" s="1">
        <v>40801</v>
      </c>
      <c r="G6035" t="s">
        <v>1969</v>
      </c>
      <c r="H6035" t="s">
        <v>33</v>
      </c>
      <c r="I6035" t="s">
        <v>167</v>
      </c>
      <c r="J6035" t="s">
        <v>6913</v>
      </c>
      <c r="K6035" t="s">
        <v>36</v>
      </c>
      <c r="L6035" t="s">
        <v>70</v>
      </c>
      <c r="M6035" t="s">
        <v>38</v>
      </c>
      <c r="N6035" t="s">
        <v>56</v>
      </c>
      <c r="O6035" t="s">
        <v>81</v>
      </c>
      <c r="P6035" t="s">
        <v>4153</v>
      </c>
      <c r="Q6035">
        <v>0</v>
      </c>
      <c r="R6035">
        <v>1293</v>
      </c>
      <c r="S6035">
        <v>233</v>
      </c>
      <c r="T6035">
        <v>5</v>
      </c>
      <c r="U6035" t="b">
        <v>0</v>
      </c>
    </row>
    <row r="6036" spans="1:21" x14ac:dyDescent="0.25">
      <c r="A6036" t="s">
        <v>7150</v>
      </c>
      <c r="B6036" t="s">
        <v>7151</v>
      </c>
      <c r="C6036">
        <v>15</v>
      </c>
      <c r="D6036">
        <v>9</v>
      </c>
      <c r="E6036">
        <v>13</v>
      </c>
      <c r="F6036" s="1">
        <v>41532</v>
      </c>
      <c r="G6036" t="s">
        <v>871</v>
      </c>
      <c r="H6036" t="s">
        <v>33</v>
      </c>
      <c r="I6036" t="s">
        <v>372</v>
      </c>
      <c r="J6036" t="s">
        <v>959</v>
      </c>
      <c r="K6036" t="s">
        <v>36</v>
      </c>
      <c r="L6036" t="s">
        <v>37</v>
      </c>
      <c r="M6036" t="s">
        <v>38</v>
      </c>
      <c r="N6036" t="s">
        <v>56</v>
      </c>
      <c r="O6036" t="s">
        <v>81</v>
      </c>
      <c r="P6036" t="s">
        <v>7152</v>
      </c>
      <c r="Q6036">
        <v>0</v>
      </c>
      <c r="R6036">
        <v>82</v>
      </c>
      <c r="S6036">
        <v>12</v>
      </c>
      <c r="T6036">
        <v>2</v>
      </c>
      <c r="U6036" t="b">
        <v>0</v>
      </c>
    </row>
    <row r="6037" spans="1:21" x14ac:dyDescent="0.25">
      <c r="A6037" t="s">
        <v>7153</v>
      </c>
      <c r="B6037" t="s">
        <v>7154</v>
      </c>
      <c r="C6037">
        <v>15</v>
      </c>
      <c r="D6037">
        <v>9</v>
      </c>
      <c r="E6037">
        <v>14</v>
      </c>
      <c r="F6037" s="1">
        <v>41897</v>
      </c>
      <c r="G6037" t="s">
        <v>166</v>
      </c>
      <c r="H6037" t="s">
        <v>293</v>
      </c>
      <c r="I6037" t="s">
        <v>1319</v>
      </c>
      <c r="J6037" t="s">
        <v>3020</v>
      </c>
      <c r="K6037" t="s">
        <v>36</v>
      </c>
      <c r="L6037" t="s">
        <v>26</v>
      </c>
      <c r="M6037" t="s">
        <v>98</v>
      </c>
      <c r="N6037" t="s">
        <v>71</v>
      </c>
      <c r="O6037" t="s">
        <v>295</v>
      </c>
      <c r="P6037" t="s">
        <v>5448</v>
      </c>
      <c r="Q6037">
        <v>0</v>
      </c>
      <c r="R6037">
        <v>46</v>
      </c>
      <c r="S6037">
        <v>9</v>
      </c>
      <c r="T6037">
        <v>3</v>
      </c>
      <c r="U6037" t="b">
        <v>1</v>
      </c>
    </row>
    <row r="6038" spans="1:21" x14ac:dyDescent="0.25">
      <c r="A6038" t="s">
        <v>7155</v>
      </c>
      <c r="B6038" t="s">
        <v>7154</v>
      </c>
      <c r="C6038">
        <v>15</v>
      </c>
      <c r="D6038">
        <v>9</v>
      </c>
      <c r="E6038">
        <v>14</v>
      </c>
      <c r="F6038" s="1">
        <v>41897</v>
      </c>
      <c r="G6038" t="s">
        <v>2847</v>
      </c>
      <c r="H6038" t="s">
        <v>61</v>
      </c>
      <c r="I6038" t="s">
        <v>450</v>
      </c>
      <c r="J6038" t="s">
        <v>4353</v>
      </c>
      <c r="K6038" t="s">
        <v>36</v>
      </c>
      <c r="L6038" t="s">
        <v>70</v>
      </c>
      <c r="M6038" t="s">
        <v>27</v>
      </c>
      <c r="N6038" t="s">
        <v>28</v>
      </c>
      <c r="O6038" t="s">
        <v>151</v>
      </c>
      <c r="P6038" t="s">
        <v>3225</v>
      </c>
      <c r="Q6038">
        <v>0</v>
      </c>
      <c r="R6038">
        <v>27</v>
      </c>
      <c r="S6038">
        <v>2</v>
      </c>
      <c r="T6038">
        <v>2</v>
      </c>
      <c r="U6038" t="b">
        <v>1</v>
      </c>
    </row>
    <row r="6039" spans="1:21" x14ac:dyDescent="0.25">
      <c r="A6039" t="s">
        <v>7156</v>
      </c>
      <c r="B6039" t="s">
        <v>7154</v>
      </c>
      <c r="C6039">
        <v>15</v>
      </c>
      <c r="D6039">
        <v>9</v>
      </c>
      <c r="E6039">
        <v>14</v>
      </c>
      <c r="F6039" s="1">
        <v>41897</v>
      </c>
      <c r="G6039" t="s">
        <v>103</v>
      </c>
      <c r="H6039" t="s">
        <v>23</v>
      </c>
      <c r="I6039" t="s">
        <v>24</v>
      </c>
      <c r="J6039" t="s">
        <v>24</v>
      </c>
      <c r="K6039" t="s">
        <v>25</v>
      </c>
      <c r="L6039" t="s">
        <v>70</v>
      </c>
      <c r="M6039" t="s">
        <v>38</v>
      </c>
      <c r="N6039" t="s">
        <v>28</v>
      </c>
      <c r="O6039" t="s">
        <v>227</v>
      </c>
      <c r="P6039" t="s">
        <v>3175</v>
      </c>
      <c r="Q6039">
        <v>1</v>
      </c>
      <c r="R6039">
        <v>4</v>
      </c>
      <c r="S6039">
        <v>-3</v>
      </c>
      <c r="T6039">
        <v>1</v>
      </c>
      <c r="U6039" t="b">
        <v>0</v>
      </c>
    </row>
    <row r="6040" spans="1:21" x14ac:dyDescent="0.25">
      <c r="A6040" t="s">
        <v>7156</v>
      </c>
      <c r="B6040" t="s">
        <v>7154</v>
      </c>
      <c r="C6040">
        <v>15</v>
      </c>
      <c r="D6040">
        <v>9</v>
      </c>
      <c r="E6040">
        <v>14</v>
      </c>
      <c r="F6040" s="1">
        <v>41897</v>
      </c>
      <c r="G6040" t="s">
        <v>103</v>
      </c>
      <c r="H6040" t="s">
        <v>23</v>
      </c>
      <c r="I6040" t="s">
        <v>24</v>
      </c>
      <c r="J6040" t="s">
        <v>24</v>
      </c>
      <c r="K6040" t="s">
        <v>25</v>
      </c>
      <c r="L6040" t="s">
        <v>70</v>
      </c>
      <c r="M6040" t="s">
        <v>38</v>
      </c>
      <c r="N6040" t="s">
        <v>56</v>
      </c>
      <c r="O6040" t="s">
        <v>104</v>
      </c>
      <c r="P6040" t="s">
        <v>238</v>
      </c>
      <c r="Q6040">
        <v>1</v>
      </c>
      <c r="R6040">
        <v>73</v>
      </c>
      <c r="S6040">
        <v>-7</v>
      </c>
      <c r="T6040">
        <v>1</v>
      </c>
      <c r="U6040" t="b">
        <v>0</v>
      </c>
    </row>
    <row r="6041" spans="1:21" x14ac:dyDescent="0.25">
      <c r="A6041" t="s">
        <v>7157</v>
      </c>
      <c r="B6041" t="s">
        <v>7154</v>
      </c>
      <c r="C6041">
        <v>15</v>
      </c>
      <c r="D6041">
        <v>9</v>
      </c>
      <c r="E6041">
        <v>14</v>
      </c>
      <c r="F6041" s="1">
        <v>41897</v>
      </c>
      <c r="G6041" t="s">
        <v>3431</v>
      </c>
      <c r="H6041" t="s">
        <v>61</v>
      </c>
      <c r="I6041" t="s">
        <v>108</v>
      </c>
      <c r="J6041" t="s">
        <v>7158</v>
      </c>
      <c r="K6041" t="s">
        <v>36</v>
      </c>
      <c r="L6041" t="s">
        <v>37</v>
      </c>
      <c r="M6041" t="s">
        <v>38</v>
      </c>
      <c r="N6041" t="s">
        <v>71</v>
      </c>
      <c r="O6041" t="s">
        <v>72</v>
      </c>
      <c r="P6041" t="s">
        <v>7012</v>
      </c>
      <c r="Q6041">
        <v>0</v>
      </c>
      <c r="R6041">
        <v>618</v>
      </c>
      <c r="S6041">
        <v>27</v>
      </c>
      <c r="T6041">
        <v>4</v>
      </c>
      <c r="U6041" t="b">
        <v>1</v>
      </c>
    </row>
    <row r="6042" spans="1:21" x14ac:dyDescent="0.25">
      <c r="A6042" t="s">
        <v>7159</v>
      </c>
      <c r="B6042" t="s">
        <v>7154</v>
      </c>
      <c r="C6042">
        <v>15</v>
      </c>
      <c r="D6042">
        <v>9</v>
      </c>
      <c r="E6042">
        <v>14</v>
      </c>
      <c r="F6042" s="1">
        <v>41897</v>
      </c>
      <c r="G6042" t="s">
        <v>2278</v>
      </c>
      <c r="H6042" t="s">
        <v>120</v>
      </c>
      <c r="I6042" t="s">
        <v>209</v>
      </c>
      <c r="J6042" t="s">
        <v>2307</v>
      </c>
      <c r="K6042" t="s">
        <v>47</v>
      </c>
      <c r="L6042" t="s">
        <v>37</v>
      </c>
      <c r="M6042" t="s">
        <v>38</v>
      </c>
      <c r="N6042" t="s">
        <v>71</v>
      </c>
      <c r="O6042" t="s">
        <v>74</v>
      </c>
      <c r="P6042" t="s">
        <v>6580</v>
      </c>
      <c r="Q6042">
        <v>0</v>
      </c>
      <c r="R6042">
        <v>212</v>
      </c>
      <c r="S6042">
        <v>-24</v>
      </c>
      <c r="T6042">
        <v>2</v>
      </c>
      <c r="U6042" t="b">
        <v>0</v>
      </c>
    </row>
    <row r="6043" spans="1:21" x14ac:dyDescent="0.25">
      <c r="A6043" t="s">
        <v>7157</v>
      </c>
      <c r="B6043" t="s">
        <v>7154</v>
      </c>
      <c r="C6043">
        <v>15</v>
      </c>
      <c r="D6043">
        <v>9</v>
      </c>
      <c r="E6043">
        <v>14</v>
      </c>
      <c r="F6043" s="1">
        <v>41897</v>
      </c>
      <c r="G6043" t="s">
        <v>3431</v>
      </c>
      <c r="H6043" t="s">
        <v>61</v>
      </c>
      <c r="I6043" t="s">
        <v>108</v>
      </c>
      <c r="J6043" t="s">
        <v>7158</v>
      </c>
      <c r="K6043" t="s">
        <v>36</v>
      </c>
      <c r="L6043" t="s">
        <v>37</v>
      </c>
      <c r="M6043" t="s">
        <v>38</v>
      </c>
      <c r="N6043" t="s">
        <v>28</v>
      </c>
      <c r="O6043" t="s">
        <v>39</v>
      </c>
      <c r="P6043" t="s">
        <v>413</v>
      </c>
      <c r="Q6043">
        <v>0</v>
      </c>
      <c r="R6043">
        <v>53</v>
      </c>
      <c r="S6043">
        <v>2</v>
      </c>
      <c r="T6043">
        <v>4</v>
      </c>
      <c r="U6043" t="b">
        <v>1</v>
      </c>
    </row>
    <row r="6044" spans="1:21" x14ac:dyDescent="0.25">
      <c r="A6044" t="s">
        <v>7157</v>
      </c>
      <c r="B6044" t="s">
        <v>7154</v>
      </c>
      <c r="C6044">
        <v>15</v>
      </c>
      <c r="D6044">
        <v>9</v>
      </c>
      <c r="E6044">
        <v>14</v>
      </c>
      <c r="F6044" s="1">
        <v>41897</v>
      </c>
      <c r="G6044" t="s">
        <v>3431</v>
      </c>
      <c r="H6044" t="s">
        <v>61</v>
      </c>
      <c r="I6044" t="s">
        <v>108</v>
      </c>
      <c r="J6044" t="s">
        <v>7158</v>
      </c>
      <c r="K6044" t="s">
        <v>36</v>
      </c>
      <c r="L6044" t="s">
        <v>37</v>
      </c>
      <c r="M6044" t="s">
        <v>38</v>
      </c>
      <c r="N6044" t="s">
        <v>28</v>
      </c>
      <c r="O6044" t="s">
        <v>54</v>
      </c>
      <c r="P6044" t="s">
        <v>3511</v>
      </c>
      <c r="Q6044">
        <v>0</v>
      </c>
      <c r="R6044">
        <v>1120</v>
      </c>
      <c r="S6044">
        <v>199</v>
      </c>
      <c r="T6044">
        <v>6</v>
      </c>
      <c r="U6044" t="b">
        <v>1</v>
      </c>
    </row>
    <row r="6045" spans="1:21" x14ac:dyDescent="0.25">
      <c r="A6045" t="s">
        <v>7160</v>
      </c>
      <c r="B6045" t="s">
        <v>7154</v>
      </c>
      <c r="C6045">
        <v>15</v>
      </c>
      <c r="D6045">
        <v>9</v>
      </c>
      <c r="E6045">
        <v>14</v>
      </c>
      <c r="F6045" s="1">
        <v>41897</v>
      </c>
      <c r="G6045" t="s">
        <v>1318</v>
      </c>
      <c r="H6045" t="s">
        <v>67</v>
      </c>
      <c r="I6045" t="s">
        <v>68</v>
      </c>
      <c r="J6045" t="s">
        <v>5321</v>
      </c>
      <c r="K6045" t="s">
        <v>25</v>
      </c>
      <c r="L6045" t="s">
        <v>70</v>
      </c>
      <c r="M6045" t="s">
        <v>38</v>
      </c>
      <c r="N6045" t="s">
        <v>28</v>
      </c>
      <c r="O6045" t="s">
        <v>39</v>
      </c>
      <c r="P6045" t="s">
        <v>7161</v>
      </c>
      <c r="Q6045">
        <v>0</v>
      </c>
      <c r="R6045">
        <v>16</v>
      </c>
      <c r="S6045">
        <v>6</v>
      </c>
      <c r="T6045">
        <v>3</v>
      </c>
      <c r="U6045" t="b">
        <v>1</v>
      </c>
    </row>
    <row r="6046" spans="1:21" x14ac:dyDescent="0.25">
      <c r="A6046" t="s">
        <v>7157</v>
      </c>
      <c r="B6046" t="s">
        <v>7154</v>
      </c>
      <c r="C6046">
        <v>15</v>
      </c>
      <c r="D6046">
        <v>9</v>
      </c>
      <c r="E6046">
        <v>14</v>
      </c>
      <c r="F6046" s="1">
        <v>41897</v>
      </c>
      <c r="G6046" t="s">
        <v>3431</v>
      </c>
      <c r="H6046" t="s">
        <v>61</v>
      </c>
      <c r="I6046" t="s">
        <v>108</v>
      </c>
      <c r="J6046" t="s">
        <v>7158</v>
      </c>
      <c r="K6046" t="s">
        <v>36</v>
      </c>
      <c r="L6046" t="s">
        <v>37</v>
      </c>
      <c r="M6046" t="s">
        <v>38</v>
      </c>
      <c r="N6046" t="s">
        <v>56</v>
      </c>
      <c r="O6046" t="s">
        <v>185</v>
      </c>
      <c r="P6046" t="s">
        <v>589</v>
      </c>
      <c r="Q6046">
        <v>0</v>
      </c>
      <c r="R6046">
        <v>1137</v>
      </c>
      <c r="S6046">
        <v>-14</v>
      </c>
      <c r="T6046">
        <v>7</v>
      </c>
      <c r="U6046" t="b">
        <v>0</v>
      </c>
    </row>
    <row r="6047" spans="1:21" x14ac:dyDescent="0.25">
      <c r="A6047" t="s">
        <v>7160</v>
      </c>
      <c r="B6047" t="s">
        <v>7154</v>
      </c>
      <c r="C6047">
        <v>15</v>
      </c>
      <c r="D6047">
        <v>9</v>
      </c>
      <c r="E6047">
        <v>14</v>
      </c>
      <c r="F6047" s="1">
        <v>41897</v>
      </c>
      <c r="G6047" t="s">
        <v>1318</v>
      </c>
      <c r="H6047" t="s">
        <v>67</v>
      </c>
      <c r="I6047" t="s">
        <v>68</v>
      </c>
      <c r="J6047" t="s">
        <v>5321</v>
      </c>
      <c r="K6047" t="s">
        <v>25</v>
      </c>
      <c r="L6047" t="s">
        <v>70</v>
      </c>
      <c r="M6047" t="s">
        <v>38</v>
      </c>
      <c r="N6047" t="s">
        <v>56</v>
      </c>
      <c r="O6047" t="s">
        <v>57</v>
      </c>
      <c r="P6047" t="s">
        <v>4048</v>
      </c>
      <c r="Q6047">
        <v>0</v>
      </c>
      <c r="R6047">
        <v>231</v>
      </c>
      <c r="S6047">
        <v>99</v>
      </c>
      <c r="T6047">
        <v>2</v>
      </c>
      <c r="U6047" t="b">
        <v>0</v>
      </c>
    </row>
    <row r="6048" spans="1:21" x14ac:dyDescent="0.25">
      <c r="A6048" t="s">
        <v>7162</v>
      </c>
      <c r="B6048" t="s">
        <v>7163</v>
      </c>
      <c r="C6048">
        <v>16</v>
      </c>
      <c r="D6048">
        <v>9</v>
      </c>
      <c r="E6048">
        <v>11</v>
      </c>
      <c r="F6048" s="1">
        <v>40802</v>
      </c>
      <c r="G6048" t="s">
        <v>3518</v>
      </c>
      <c r="H6048" t="s">
        <v>67</v>
      </c>
      <c r="I6048" t="s">
        <v>68</v>
      </c>
      <c r="J6048" t="s">
        <v>1189</v>
      </c>
      <c r="K6048" t="s">
        <v>25</v>
      </c>
      <c r="L6048" t="s">
        <v>37</v>
      </c>
      <c r="M6048" t="s">
        <v>38</v>
      </c>
      <c r="N6048" t="s">
        <v>71</v>
      </c>
      <c r="O6048" t="s">
        <v>665</v>
      </c>
      <c r="P6048" t="s">
        <v>7164</v>
      </c>
      <c r="Q6048">
        <v>0</v>
      </c>
      <c r="R6048">
        <v>1674</v>
      </c>
      <c r="S6048">
        <v>686</v>
      </c>
      <c r="T6048">
        <v>5</v>
      </c>
      <c r="U6048" t="b">
        <v>0</v>
      </c>
    </row>
    <row r="6049" spans="1:21" x14ac:dyDescent="0.25">
      <c r="A6049" t="s">
        <v>7165</v>
      </c>
      <c r="B6049" t="s">
        <v>7163</v>
      </c>
      <c r="C6049">
        <v>16</v>
      </c>
      <c r="D6049">
        <v>9</v>
      </c>
      <c r="E6049">
        <v>11</v>
      </c>
      <c r="F6049" s="1">
        <v>40802</v>
      </c>
      <c r="G6049" t="s">
        <v>5926</v>
      </c>
      <c r="H6049" t="s">
        <v>293</v>
      </c>
      <c r="I6049" t="s">
        <v>714</v>
      </c>
      <c r="J6049" t="s">
        <v>715</v>
      </c>
      <c r="K6049" t="s">
        <v>36</v>
      </c>
      <c r="L6049" t="s">
        <v>37</v>
      </c>
      <c r="M6049" t="s">
        <v>27</v>
      </c>
      <c r="N6049" t="s">
        <v>71</v>
      </c>
      <c r="O6049" t="s">
        <v>295</v>
      </c>
      <c r="P6049" t="s">
        <v>4119</v>
      </c>
      <c r="Q6049">
        <v>0</v>
      </c>
      <c r="R6049">
        <v>53</v>
      </c>
      <c r="S6049">
        <v>17</v>
      </c>
      <c r="T6049">
        <v>3</v>
      </c>
      <c r="U6049" t="b">
        <v>0</v>
      </c>
    </row>
    <row r="6050" spans="1:21" x14ac:dyDescent="0.25">
      <c r="A6050" t="s">
        <v>7165</v>
      </c>
      <c r="B6050" t="s">
        <v>7163</v>
      </c>
      <c r="C6050">
        <v>16</v>
      </c>
      <c r="D6050">
        <v>9</v>
      </c>
      <c r="E6050">
        <v>11</v>
      </c>
      <c r="F6050" s="1">
        <v>40802</v>
      </c>
      <c r="G6050" t="s">
        <v>5926</v>
      </c>
      <c r="H6050" t="s">
        <v>293</v>
      </c>
      <c r="I6050" t="s">
        <v>714</v>
      </c>
      <c r="J6050" t="s">
        <v>715</v>
      </c>
      <c r="K6050" t="s">
        <v>36</v>
      </c>
      <c r="L6050" t="s">
        <v>37</v>
      </c>
      <c r="M6050" t="s">
        <v>27</v>
      </c>
      <c r="N6050" t="s">
        <v>28</v>
      </c>
      <c r="O6050" t="s">
        <v>90</v>
      </c>
      <c r="P6050" t="s">
        <v>7166</v>
      </c>
      <c r="Q6050">
        <v>1</v>
      </c>
      <c r="R6050">
        <v>174</v>
      </c>
      <c r="S6050">
        <v>-38</v>
      </c>
      <c r="T6050">
        <v>5</v>
      </c>
      <c r="U6050" t="b">
        <v>0</v>
      </c>
    </row>
    <row r="6051" spans="1:21" x14ac:dyDescent="0.25">
      <c r="A6051" t="s">
        <v>7165</v>
      </c>
      <c r="B6051" t="s">
        <v>7163</v>
      </c>
      <c r="C6051">
        <v>16</v>
      </c>
      <c r="D6051">
        <v>9</v>
      </c>
      <c r="E6051">
        <v>11</v>
      </c>
      <c r="F6051" s="1">
        <v>40802</v>
      </c>
      <c r="G6051" t="s">
        <v>5926</v>
      </c>
      <c r="H6051" t="s">
        <v>293</v>
      </c>
      <c r="I6051" t="s">
        <v>714</v>
      </c>
      <c r="J6051" t="s">
        <v>715</v>
      </c>
      <c r="K6051" t="s">
        <v>36</v>
      </c>
      <c r="L6051" t="s">
        <v>37</v>
      </c>
      <c r="M6051" t="s">
        <v>27</v>
      </c>
      <c r="N6051" t="s">
        <v>56</v>
      </c>
      <c r="O6051" t="s">
        <v>81</v>
      </c>
      <c r="P6051" t="s">
        <v>7167</v>
      </c>
      <c r="Q6051">
        <v>1</v>
      </c>
      <c r="R6051">
        <v>169</v>
      </c>
      <c r="S6051">
        <v>-125</v>
      </c>
      <c r="T6051">
        <v>3</v>
      </c>
      <c r="U6051" t="b">
        <v>1</v>
      </c>
    </row>
    <row r="6052" spans="1:21" x14ac:dyDescent="0.25">
      <c r="A6052" t="s">
        <v>7168</v>
      </c>
      <c r="B6052" t="s">
        <v>7163</v>
      </c>
      <c r="C6052">
        <v>16</v>
      </c>
      <c r="D6052">
        <v>9</v>
      </c>
      <c r="E6052">
        <v>11</v>
      </c>
      <c r="F6052" s="1">
        <v>40802</v>
      </c>
      <c r="G6052" t="s">
        <v>6041</v>
      </c>
      <c r="H6052" t="s">
        <v>33</v>
      </c>
      <c r="I6052" t="s">
        <v>630</v>
      </c>
      <c r="J6052" t="s">
        <v>3053</v>
      </c>
      <c r="K6052" t="s">
        <v>36</v>
      </c>
      <c r="L6052" t="s">
        <v>37</v>
      </c>
      <c r="M6052" t="s">
        <v>38</v>
      </c>
      <c r="N6052" t="s">
        <v>56</v>
      </c>
      <c r="O6052" t="s">
        <v>104</v>
      </c>
      <c r="P6052" t="s">
        <v>2892</v>
      </c>
      <c r="Q6052">
        <v>0</v>
      </c>
      <c r="R6052">
        <v>170</v>
      </c>
      <c r="S6052">
        <v>32</v>
      </c>
      <c r="T6052">
        <v>1</v>
      </c>
      <c r="U6052" t="b">
        <v>1</v>
      </c>
    </row>
    <row r="6053" spans="1:21" x14ac:dyDescent="0.25">
      <c r="A6053" t="s">
        <v>7169</v>
      </c>
      <c r="B6053" t="s">
        <v>7163</v>
      </c>
      <c r="C6053">
        <v>16</v>
      </c>
      <c r="D6053">
        <v>9</v>
      </c>
      <c r="E6053">
        <v>11</v>
      </c>
      <c r="F6053" s="1">
        <v>40802</v>
      </c>
      <c r="G6053" t="s">
        <v>7170</v>
      </c>
      <c r="H6053" t="s">
        <v>33</v>
      </c>
      <c r="I6053" t="s">
        <v>34</v>
      </c>
      <c r="J6053" t="s">
        <v>1198</v>
      </c>
      <c r="K6053" t="s">
        <v>36</v>
      </c>
      <c r="L6053" t="s">
        <v>37</v>
      </c>
      <c r="M6053" t="s">
        <v>38</v>
      </c>
      <c r="N6053" t="s">
        <v>71</v>
      </c>
      <c r="O6053" t="s">
        <v>72</v>
      </c>
      <c r="P6053" t="s">
        <v>3478</v>
      </c>
      <c r="Q6053">
        <v>0</v>
      </c>
      <c r="R6053">
        <v>654</v>
      </c>
      <c r="S6053">
        <v>247</v>
      </c>
      <c r="T6053">
        <v>2</v>
      </c>
      <c r="U6053" t="b">
        <v>1</v>
      </c>
    </row>
    <row r="6054" spans="1:21" x14ac:dyDescent="0.25">
      <c r="A6054" t="s">
        <v>7169</v>
      </c>
      <c r="B6054" t="s">
        <v>7163</v>
      </c>
      <c r="C6054">
        <v>16</v>
      </c>
      <c r="D6054">
        <v>9</v>
      </c>
      <c r="E6054">
        <v>11</v>
      </c>
      <c r="F6054" s="1">
        <v>40802</v>
      </c>
      <c r="G6054" t="s">
        <v>7170</v>
      </c>
      <c r="H6054" t="s">
        <v>33</v>
      </c>
      <c r="I6054" t="s">
        <v>34</v>
      </c>
      <c r="J6054" t="s">
        <v>1198</v>
      </c>
      <c r="K6054" t="s">
        <v>36</v>
      </c>
      <c r="L6054" t="s">
        <v>37</v>
      </c>
      <c r="M6054" t="s">
        <v>38</v>
      </c>
      <c r="N6054" t="s">
        <v>28</v>
      </c>
      <c r="O6054" t="s">
        <v>29</v>
      </c>
      <c r="P6054" t="s">
        <v>2365</v>
      </c>
      <c r="Q6054">
        <v>0</v>
      </c>
      <c r="R6054">
        <v>17</v>
      </c>
      <c r="S6054">
        <v>0</v>
      </c>
      <c r="T6054">
        <v>1</v>
      </c>
      <c r="U6054" t="b">
        <v>0</v>
      </c>
    </row>
    <row r="6055" spans="1:21" x14ac:dyDescent="0.25">
      <c r="A6055" t="s">
        <v>7169</v>
      </c>
      <c r="B6055" t="s">
        <v>7163</v>
      </c>
      <c r="C6055">
        <v>16</v>
      </c>
      <c r="D6055">
        <v>9</v>
      </c>
      <c r="E6055">
        <v>11</v>
      </c>
      <c r="F6055" s="1">
        <v>40802</v>
      </c>
      <c r="G6055" t="s">
        <v>7170</v>
      </c>
      <c r="H6055" t="s">
        <v>33</v>
      </c>
      <c r="I6055" t="s">
        <v>34</v>
      </c>
      <c r="J6055" t="s">
        <v>1198</v>
      </c>
      <c r="K6055" t="s">
        <v>36</v>
      </c>
      <c r="L6055" t="s">
        <v>37</v>
      </c>
      <c r="M6055" t="s">
        <v>38</v>
      </c>
      <c r="N6055" t="s">
        <v>28</v>
      </c>
      <c r="O6055" t="s">
        <v>54</v>
      </c>
      <c r="P6055" t="s">
        <v>3658</v>
      </c>
      <c r="Q6055">
        <v>0</v>
      </c>
      <c r="R6055">
        <v>169</v>
      </c>
      <c r="S6055">
        <v>38</v>
      </c>
      <c r="T6055">
        <v>3</v>
      </c>
      <c r="U6055" t="b">
        <v>0</v>
      </c>
    </row>
    <row r="6056" spans="1:21" x14ac:dyDescent="0.25">
      <c r="A6056" t="s">
        <v>7169</v>
      </c>
      <c r="B6056" t="s">
        <v>7163</v>
      </c>
      <c r="C6056">
        <v>16</v>
      </c>
      <c r="D6056">
        <v>9</v>
      </c>
      <c r="E6056">
        <v>11</v>
      </c>
      <c r="F6056" s="1">
        <v>40802</v>
      </c>
      <c r="G6056" t="s">
        <v>7170</v>
      </c>
      <c r="H6056" t="s">
        <v>33</v>
      </c>
      <c r="I6056" t="s">
        <v>34</v>
      </c>
      <c r="J6056" t="s">
        <v>1198</v>
      </c>
      <c r="K6056" t="s">
        <v>36</v>
      </c>
      <c r="L6056" t="s">
        <v>37</v>
      </c>
      <c r="M6056" t="s">
        <v>38</v>
      </c>
      <c r="N6056" t="s">
        <v>56</v>
      </c>
      <c r="O6056" t="s">
        <v>57</v>
      </c>
      <c r="P6056" t="s">
        <v>3101</v>
      </c>
      <c r="Q6056">
        <v>0</v>
      </c>
      <c r="R6056">
        <v>862</v>
      </c>
      <c r="S6056">
        <v>198</v>
      </c>
      <c r="T6056">
        <v>5</v>
      </c>
      <c r="U6056" t="b">
        <v>0</v>
      </c>
    </row>
    <row r="6057" spans="1:21" x14ac:dyDescent="0.25">
      <c r="A6057" t="s">
        <v>7171</v>
      </c>
      <c r="B6057" t="s">
        <v>7172</v>
      </c>
      <c r="C6057">
        <v>16</v>
      </c>
      <c r="D6057">
        <v>9</v>
      </c>
      <c r="E6057">
        <v>12</v>
      </c>
      <c r="F6057" s="1">
        <v>41168</v>
      </c>
      <c r="G6057" t="s">
        <v>1844</v>
      </c>
      <c r="H6057" t="s">
        <v>44</v>
      </c>
      <c r="I6057" t="s">
        <v>85</v>
      </c>
      <c r="J6057" t="s">
        <v>86</v>
      </c>
      <c r="K6057" t="s">
        <v>47</v>
      </c>
      <c r="L6057" t="s">
        <v>70</v>
      </c>
      <c r="M6057" t="s">
        <v>38</v>
      </c>
      <c r="N6057" t="s">
        <v>28</v>
      </c>
      <c r="O6057" t="s">
        <v>39</v>
      </c>
      <c r="P6057" t="s">
        <v>87</v>
      </c>
      <c r="Q6057">
        <v>0</v>
      </c>
      <c r="R6057">
        <v>36</v>
      </c>
      <c r="S6057">
        <v>6</v>
      </c>
      <c r="T6057">
        <v>4</v>
      </c>
      <c r="U6057" t="b">
        <v>0</v>
      </c>
    </row>
    <row r="6058" spans="1:21" x14ac:dyDescent="0.25">
      <c r="A6058" t="s">
        <v>7171</v>
      </c>
      <c r="B6058" t="s">
        <v>7172</v>
      </c>
      <c r="C6058">
        <v>16</v>
      </c>
      <c r="D6058">
        <v>9</v>
      </c>
      <c r="E6058">
        <v>12</v>
      </c>
      <c r="F6058" s="1">
        <v>41168</v>
      </c>
      <c r="G6058" t="s">
        <v>1844</v>
      </c>
      <c r="H6058" t="s">
        <v>44</v>
      </c>
      <c r="I6058" t="s">
        <v>85</v>
      </c>
      <c r="J6058" t="s">
        <v>86</v>
      </c>
      <c r="K6058" t="s">
        <v>47</v>
      </c>
      <c r="L6058" t="s">
        <v>70</v>
      </c>
      <c r="M6058" t="s">
        <v>38</v>
      </c>
      <c r="N6058" t="s">
        <v>56</v>
      </c>
      <c r="O6058" t="s">
        <v>81</v>
      </c>
      <c r="P6058" t="s">
        <v>3855</v>
      </c>
      <c r="Q6058">
        <v>0</v>
      </c>
      <c r="R6058">
        <v>176</v>
      </c>
      <c r="S6058">
        <v>79</v>
      </c>
      <c r="T6058">
        <v>6</v>
      </c>
      <c r="U6058" t="b">
        <v>1</v>
      </c>
    </row>
    <row r="6059" spans="1:21" x14ac:dyDescent="0.25">
      <c r="A6059" t="s">
        <v>7173</v>
      </c>
      <c r="B6059" t="s">
        <v>7174</v>
      </c>
      <c r="C6059">
        <v>16</v>
      </c>
      <c r="D6059">
        <v>9</v>
      </c>
      <c r="E6059">
        <v>13</v>
      </c>
      <c r="F6059" s="1">
        <v>41533</v>
      </c>
      <c r="G6059" t="s">
        <v>2583</v>
      </c>
      <c r="H6059" t="s">
        <v>120</v>
      </c>
      <c r="I6059" t="s">
        <v>209</v>
      </c>
      <c r="J6059" t="s">
        <v>210</v>
      </c>
      <c r="K6059" t="s">
        <v>47</v>
      </c>
      <c r="L6059" t="s">
        <v>70</v>
      </c>
      <c r="M6059" t="s">
        <v>98</v>
      </c>
      <c r="N6059" t="s">
        <v>28</v>
      </c>
      <c r="O6059" t="s">
        <v>183</v>
      </c>
      <c r="P6059" t="s">
        <v>5777</v>
      </c>
      <c r="Q6059">
        <v>0</v>
      </c>
      <c r="R6059">
        <v>110</v>
      </c>
      <c r="S6059">
        <v>16</v>
      </c>
      <c r="T6059">
        <v>3</v>
      </c>
      <c r="U6059" t="b">
        <v>1</v>
      </c>
    </row>
    <row r="6060" spans="1:21" x14ac:dyDescent="0.25">
      <c r="A6060" t="s">
        <v>7175</v>
      </c>
      <c r="B6060" t="s">
        <v>7174</v>
      </c>
      <c r="C6060">
        <v>16</v>
      </c>
      <c r="D6060">
        <v>9</v>
      </c>
      <c r="E6060">
        <v>13</v>
      </c>
      <c r="F6060" s="1">
        <v>41533</v>
      </c>
      <c r="G6060" t="s">
        <v>2284</v>
      </c>
      <c r="H6060" t="s">
        <v>33</v>
      </c>
      <c r="I6060" t="s">
        <v>34</v>
      </c>
      <c r="J6060" t="s">
        <v>950</v>
      </c>
      <c r="K6060" t="s">
        <v>36</v>
      </c>
      <c r="L6060" t="s">
        <v>37</v>
      </c>
      <c r="M6060" t="s">
        <v>98</v>
      </c>
      <c r="N6060" t="s">
        <v>71</v>
      </c>
      <c r="O6060" t="s">
        <v>72</v>
      </c>
      <c r="P6060" t="s">
        <v>7176</v>
      </c>
      <c r="Q6060">
        <v>0</v>
      </c>
      <c r="R6060">
        <v>228</v>
      </c>
      <c r="S6060">
        <v>81</v>
      </c>
      <c r="T6060">
        <v>2</v>
      </c>
      <c r="U6060" t="b">
        <v>1</v>
      </c>
    </row>
    <row r="6061" spans="1:21" x14ac:dyDescent="0.25">
      <c r="A6061" t="s">
        <v>7175</v>
      </c>
      <c r="B6061" t="s">
        <v>7174</v>
      </c>
      <c r="C6061">
        <v>16</v>
      </c>
      <c r="D6061">
        <v>9</v>
      </c>
      <c r="E6061">
        <v>13</v>
      </c>
      <c r="F6061" s="1">
        <v>41533</v>
      </c>
      <c r="G6061" t="s">
        <v>2284</v>
      </c>
      <c r="H6061" t="s">
        <v>33</v>
      </c>
      <c r="I6061" t="s">
        <v>34</v>
      </c>
      <c r="J6061" t="s">
        <v>950</v>
      </c>
      <c r="K6061" t="s">
        <v>36</v>
      </c>
      <c r="L6061" t="s">
        <v>37</v>
      </c>
      <c r="M6061" t="s">
        <v>98</v>
      </c>
      <c r="N6061" t="s">
        <v>28</v>
      </c>
      <c r="O6061" t="s">
        <v>39</v>
      </c>
      <c r="P6061" t="s">
        <v>2638</v>
      </c>
      <c r="Q6061">
        <v>0</v>
      </c>
      <c r="R6061">
        <v>60</v>
      </c>
      <c r="S6061">
        <v>11</v>
      </c>
      <c r="T6061">
        <v>2</v>
      </c>
      <c r="U6061" t="b">
        <v>1</v>
      </c>
    </row>
    <row r="6062" spans="1:21" x14ac:dyDescent="0.25">
      <c r="A6062" t="s">
        <v>7175</v>
      </c>
      <c r="B6062" t="s">
        <v>7174</v>
      </c>
      <c r="C6062">
        <v>16</v>
      </c>
      <c r="D6062">
        <v>9</v>
      </c>
      <c r="E6062">
        <v>13</v>
      </c>
      <c r="F6062" s="1">
        <v>41533</v>
      </c>
      <c r="G6062" t="s">
        <v>2284</v>
      </c>
      <c r="H6062" t="s">
        <v>33</v>
      </c>
      <c r="I6062" t="s">
        <v>34</v>
      </c>
      <c r="J6062" t="s">
        <v>950</v>
      </c>
      <c r="K6062" t="s">
        <v>36</v>
      </c>
      <c r="L6062" t="s">
        <v>37</v>
      </c>
      <c r="M6062" t="s">
        <v>98</v>
      </c>
      <c r="N6062" t="s">
        <v>28</v>
      </c>
      <c r="O6062" t="s">
        <v>39</v>
      </c>
      <c r="P6062" t="s">
        <v>740</v>
      </c>
      <c r="Q6062">
        <v>0</v>
      </c>
      <c r="R6062">
        <v>43</v>
      </c>
      <c r="S6062">
        <v>2</v>
      </c>
      <c r="T6062">
        <v>3</v>
      </c>
      <c r="U6062" t="b">
        <v>1</v>
      </c>
    </row>
    <row r="6063" spans="1:21" x14ac:dyDescent="0.25">
      <c r="A6063" t="s">
        <v>7175</v>
      </c>
      <c r="B6063" t="s">
        <v>7174</v>
      </c>
      <c r="C6063">
        <v>16</v>
      </c>
      <c r="D6063">
        <v>9</v>
      </c>
      <c r="E6063">
        <v>13</v>
      </c>
      <c r="F6063" s="1">
        <v>41533</v>
      </c>
      <c r="G6063" t="s">
        <v>2284</v>
      </c>
      <c r="H6063" t="s">
        <v>33</v>
      </c>
      <c r="I6063" t="s">
        <v>34</v>
      </c>
      <c r="J6063" t="s">
        <v>950</v>
      </c>
      <c r="K6063" t="s">
        <v>36</v>
      </c>
      <c r="L6063" t="s">
        <v>37</v>
      </c>
      <c r="M6063" t="s">
        <v>98</v>
      </c>
      <c r="N6063" t="s">
        <v>28</v>
      </c>
      <c r="O6063" t="s">
        <v>39</v>
      </c>
      <c r="P6063" t="s">
        <v>1032</v>
      </c>
      <c r="Q6063">
        <v>0</v>
      </c>
      <c r="R6063">
        <v>23</v>
      </c>
      <c r="S6063">
        <v>9</v>
      </c>
      <c r="T6063">
        <v>4</v>
      </c>
      <c r="U6063" t="b">
        <v>0</v>
      </c>
    </row>
    <row r="6064" spans="1:21" x14ac:dyDescent="0.25">
      <c r="A6064" t="s">
        <v>7175</v>
      </c>
      <c r="B6064" t="s">
        <v>7174</v>
      </c>
      <c r="C6064">
        <v>16</v>
      </c>
      <c r="D6064">
        <v>9</v>
      </c>
      <c r="E6064">
        <v>13</v>
      </c>
      <c r="F6064" s="1">
        <v>41533</v>
      </c>
      <c r="G6064" t="s">
        <v>2284</v>
      </c>
      <c r="H6064" t="s">
        <v>33</v>
      </c>
      <c r="I6064" t="s">
        <v>34</v>
      </c>
      <c r="J6064" t="s">
        <v>950</v>
      </c>
      <c r="K6064" t="s">
        <v>36</v>
      </c>
      <c r="L6064" t="s">
        <v>37</v>
      </c>
      <c r="M6064" t="s">
        <v>98</v>
      </c>
      <c r="N6064" t="s">
        <v>28</v>
      </c>
      <c r="O6064" t="s">
        <v>54</v>
      </c>
      <c r="P6064" t="s">
        <v>4021</v>
      </c>
      <c r="Q6064">
        <v>0</v>
      </c>
      <c r="R6064">
        <v>1842</v>
      </c>
      <c r="S6064">
        <v>368</v>
      </c>
      <c r="T6064">
        <v>10</v>
      </c>
      <c r="U6064" t="b">
        <v>1</v>
      </c>
    </row>
    <row r="6065" spans="1:21" x14ac:dyDescent="0.25">
      <c r="A6065" t="s">
        <v>7175</v>
      </c>
      <c r="B6065" t="s">
        <v>7174</v>
      </c>
      <c r="C6065">
        <v>16</v>
      </c>
      <c r="D6065">
        <v>9</v>
      </c>
      <c r="E6065">
        <v>13</v>
      </c>
      <c r="F6065" s="1">
        <v>41533</v>
      </c>
      <c r="G6065" t="s">
        <v>2284</v>
      </c>
      <c r="H6065" t="s">
        <v>33</v>
      </c>
      <c r="I6065" t="s">
        <v>34</v>
      </c>
      <c r="J6065" t="s">
        <v>950</v>
      </c>
      <c r="K6065" t="s">
        <v>36</v>
      </c>
      <c r="L6065" t="s">
        <v>37</v>
      </c>
      <c r="M6065" t="s">
        <v>98</v>
      </c>
      <c r="N6065" t="s">
        <v>56</v>
      </c>
      <c r="O6065" t="s">
        <v>104</v>
      </c>
      <c r="P6065" t="s">
        <v>6809</v>
      </c>
      <c r="Q6065">
        <v>0</v>
      </c>
      <c r="R6065">
        <v>340</v>
      </c>
      <c r="S6065">
        <v>51</v>
      </c>
      <c r="T6065">
        <v>5</v>
      </c>
      <c r="U6065" t="b">
        <v>1</v>
      </c>
    </row>
    <row r="6066" spans="1:21" x14ac:dyDescent="0.25">
      <c r="A6066" t="s">
        <v>7177</v>
      </c>
      <c r="B6066" t="s">
        <v>7174</v>
      </c>
      <c r="C6066">
        <v>16</v>
      </c>
      <c r="D6066">
        <v>9</v>
      </c>
      <c r="E6066">
        <v>13</v>
      </c>
      <c r="F6066" s="1">
        <v>41533</v>
      </c>
      <c r="G6066" t="s">
        <v>700</v>
      </c>
      <c r="H6066" t="s">
        <v>61</v>
      </c>
      <c r="I6066" t="s">
        <v>108</v>
      </c>
      <c r="J6066" t="s">
        <v>5760</v>
      </c>
      <c r="K6066" t="s">
        <v>36</v>
      </c>
      <c r="L6066" t="s">
        <v>26</v>
      </c>
      <c r="M6066" t="s">
        <v>38</v>
      </c>
      <c r="N6066" t="s">
        <v>71</v>
      </c>
      <c r="O6066" t="s">
        <v>295</v>
      </c>
      <c r="P6066" t="s">
        <v>4119</v>
      </c>
      <c r="Q6066">
        <v>0</v>
      </c>
      <c r="R6066">
        <v>24</v>
      </c>
      <c r="S6066">
        <v>2</v>
      </c>
      <c r="T6066">
        <v>1</v>
      </c>
      <c r="U6066" t="b">
        <v>1</v>
      </c>
    </row>
    <row r="6067" spans="1:21" x14ac:dyDescent="0.25">
      <c r="A6067" t="s">
        <v>7178</v>
      </c>
      <c r="B6067" t="s">
        <v>7174</v>
      </c>
      <c r="C6067">
        <v>16</v>
      </c>
      <c r="D6067">
        <v>9</v>
      </c>
      <c r="E6067">
        <v>13</v>
      </c>
      <c r="F6067" s="1">
        <v>41533</v>
      </c>
      <c r="G6067" t="s">
        <v>2015</v>
      </c>
      <c r="H6067" t="s">
        <v>293</v>
      </c>
      <c r="I6067" t="s">
        <v>1206</v>
      </c>
      <c r="J6067" t="s">
        <v>6732</v>
      </c>
      <c r="K6067" t="s">
        <v>36</v>
      </c>
      <c r="L6067" t="s">
        <v>37</v>
      </c>
      <c r="M6067" t="s">
        <v>38</v>
      </c>
      <c r="N6067" t="s">
        <v>28</v>
      </c>
      <c r="O6067" t="s">
        <v>183</v>
      </c>
      <c r="P6067" t="s">
        <v>4313</v>
      </c>
      <c r="Q6067">
        <v>1</v>
      </c>
      <c r="R6067">
        <v>192</v>
      </c>
      <c r="S6067">
        <v>-108</v>
      </c>
      <c r="T6067">
        <v>9</v>
      </c>
      <c r="U6067" t="b">
        <v>0</v>
      </c>
    </row>
    <row r="6068" spans="1:21" x14ac:dyDescent="0.25">
      <c r="A6068" t="s">
        <v>7177</v>
      </c>
      <c r="B6068" t="s">
        <v>7174</v>
      </c>
      <c r="C6068">
        <v>16</v>
      </c>
      <c r="D6068">
        <v>9</v>
      </c>
      <c r="E6068">
        <v>13</v>
      </c>
      <c r="F6068" s="1">
        <v>41533</v>
      </c>
      <c r="G6068" t="s">
        <v>700</v>
      </c>
      <c r="H6068" t="s">
        <v>61</v>
      </c>
      <c r="I6068" t="s">
        <v>108</v>
      </c>
      <c r="J6068" t="s">
        <v>5760</v>
      </c>
      <c r="K6068" t="s">
        <v>36</v>
      </c>
      <c r="L6068" t="s">
        <v>26</v>
      </c>
      <c r="M6068" t="s">
        <v>38</v>
      </c>
      <c r="N6068" t="s">
        <v>28</v>
      </c>
      <c r="O6068" t="s">
        <v>48</v>
      </c>
      <c r="P6068" t="s">
        <v>1364</v>
      </c>
      <c r="Q6068">
        <v>0</v>
      </c>
      <c r="R6068">
        <v>34</v>
      </c>
      <c r="S6068">
        <v>3</v>
      </c>
      <c r="T6068">
        <v>3</v>
      </c>
      <c r="U6068" t="b">
        <v>1</v>
      </c>
    </row>
    <row r="6069" spans="1:21" x14ac:dyDescent="0.25">
      <c r="A6069" t="s">
        <v>7177</v>
      </c>
      <c r="B6069" t="s">
        <v>7174</v>
      </c>
      <c r="C6069">
        <v>16</v>
      </c>
      <c r="D6069">
        <v>9</v>
      </c>
      <c r="E6069">
        <v>13</v>
      </c>
      <c r="F6069" s="1">
        <v>41533</v>
      </c>
      <c r="G6069" t="s">
        <v>700</v>
      </c>
      <c r="H6069" t="s">
        <v>61</v>
      </c>
      <c r="I6069" t="s">
        <v>108</v>
      </c>
      <c r="J6069" t="s">
        <v>5760</v>
      </c>
      <c r="K6069" t="s">
        <v>36</v>
      </c>
      <c r="L6069" t="s">
        <v>26</v>
      </c>
      <c r="M6069" t="s">
        <v>38</v>
      </c>
      <c r="N6069" t="s">
        <v>28</v>
      </c>
      <c r="O6069" t="s">
        <v>39</v>
      </c>
      <c r="P6069" t="s">
        <v>4054</v>
      </c>
      <c r="Q6069">
        <v>0</v>
      </c>
      <c r="R6069">
        <v>41</v>
      </c>
      <c r="S6069">
        <v>11</v>
      </c>
      <c r="T6069">
        <v>6</v>
      </c>
      <c r="U6069" t="b">
        <v>1</v>
      </c>
    </row>
    <row r="6070" spans="1:21" x14ac:dyDescent="0.25">
      <c r="A6070" t="s">
        <v>7177</v>
      </c>
      <c r="B6070" t="s">
        <v>7174</v>
      </c>
      <c r="C6070">
        <v>16</v>
      </c>
      <c r="D6070">
        <v>9</v>
      </c>
      <c r="E6070">
        <v>13</v>
      </c>
      <c r="F6070" s="1">
        <v>41533</v>
      </c>
      <c r="G6070" t="s">
        <v>700</v>
      </c>
      <c r="H6070" t="s">
        <v>61</v>
      </c>
      <c r="I6070" t="s">
        <v>108</v>
      </c>
      <c r="J6070" t="s">
        <v>5760</v>
      </c>
      <c r="K6070" t="s">
        <v>36</v>
      </c>
      <c r="L6070" t="s">
        <v>26</v>
      </c>
      <c r="M6070" t="s">
        <v>38</v>
      </c>
      <c r="N6070" t="s">
        <v>28</v>
      </c>
      <c r="O6070" t="s">
        <v>151</v>
      </c>
      <c r="P6070" t="s">
        <v>1948</v>
      </c>
      <c r="Q6070">
        <v>0</v>
      </c>
      <c r="R6070">
        <v>80</v>
      </c>
      <c r="S6070">
        <v>22</v>
      </c>
      <c r="T6070">
        <v>5</v>
      </c>
      <c r="U6070" t="b">
        <v>0</v>
      </c>
    </row>
    <row r="6071" spans="1:21" x14ac:dyDescent="0.25">
      <c r="A6071" t="s">
        <v>7177</v>
      </c>
      <c r="B6071" t="s">
        <v>7174</v>
      </c>
      <c r="C6071">
        <v>16</v>
      </c>
      <c r="D6071">
        <v>9</v>
      </c>
      <c r="E6071">
        <v>13</v>
      </c>
      <c r="F6071" s="1">
        <v>41533</v>
      </c>
      <c r="G6071" t="s">
        <v>700</v>
      </c>
      <c r="H6071" t="s">
        <v>61</v>
      </c>
      <c r="I6071" t="s">
        <v>108</v>
      </c>
      <c r="J6071" t="s">
        <v>5760</v>
      </c>
      <c r="K6071" t="s">
        <v>36</v>
      </c>
      <c r="L6071" t="s">
        <v>26</v>
      </c>
      <c r="M6071" t="s">
        <v>38</v>
      </c>
      <c r="N6071" t="s">
        <v>28</v>
      </c>
      <c r="O6071" t="s">
        <v>227</v>
      </c>
      <c r="P6071" t="s">
        <v>4150</v>
      </c>
      <c r="Q6071">
        <v>0</v>
      </c>
      <c r="R6071">
        <v>13</v>
      </c>
      <c r="S6071">
        <v>5</v>
      </c>
      <c r="T6071">
        <v>2</v>
      </c>
      <c r="U6071" t="b">
        <v>1</v>
      </c>
    </row>
    <row r="6072" spans="1:21" x14ac:dyDescent="0.25">
      <c r="A6072" t="s">
        <v>7177</v>
      </c>
      <c r="B6072" t="s">
        <v>7174</v>
      </c>
      <c r="C6072">
        <v>16</v>
      </c>
      <c r="D6072">
        <v>9</v>
      </c>
      <c r="E6072">
        <v>13</v>
      </c>
      <c r="F6072" s="1">
        <v>41533</v>
      </c>
      <c r="G6072" t="s">
        <v>700</v>
      </c>
      <c r="H6072" t="s">
        <v>61</v>
      </c>
      <c r="I6072" t="s">
        <v>108</v>
      </c>
      <c r="J6072" t="s">
        <v>5760</v>
      </c>
      <c r="K6072" t="s">
        <v>36</v>
      </c>
      <c r="L6072" t="s">
        <v>26</v>
      </c>
      <c r="M6072" t="s">
        <v>38</v>
      </c>
      <c r="N6072" t="s">
        <v>28</v>
      </c>
      <c r="O6072" t="s">
        <v>227</v>
      </c>
      <c r="P6072" t="s">
        <v>3100</v>
      </c>
      <c r="Q6072">
        <v>0</v>
      </c>
      <c r="R6072">
        <v>56</v>
      </c>
      <c r="S6072">
        <v>26</v>
      </c>
      <c r="T6072">
        <v>9</v>
      </c>
      <c r="U6072" t="b">
        <v>1</v>
      </c>
    </row>
    <row r="6073" spans="1:21" x14ac:dyDescent="0.25">
      <c r="A6073" t="s">
        <v>7179</v>
      </c>
      <c r="B6073" t="s">
        <v>7174</v>
      </c>
      <c r="C6073">
        <v>16</v>
      </c>
      <c r="D6073">
        <v>9</v>
      </c>
      <c r="E6073">
        <v>13</v>
      </c>
      <c r="F6073" s="1">
        <v>41533</v>
      </c>
      <c r="G6073" t="s">
        <v>3860</v>
      </c>
      <c r="H6073" t="s">
        <v>67</v>
      </c>
      <c r="I6073" t="s">
        <v>68</v>
      </c>
      <c r="J6073" t="s">
        <v>5809</v>
      </c>
      <c r="K6073" t="s">
        <v>25</v>
      </c>
      <c r="L6073" t="s">
        <v>70</v>
      </c>
      <c r="M6073" t="s">
        <v>38</v>
      </c>
      <c r="N6073" t="s">
        <v>28</v>
      </c>
      <c r="O6073" t="s">
        <v>111</v>
      </c>
      <c r="P6073" t="s">
        <v>869</v>
      </c>
      <c r="Q6073">
        <v>0</v>
      </c>
      <c r="R6073">
        <v>63</v>
      </c>
      <c r="S6073">
        <v>28</v>
      </c>
      <c r="T6073">
        <v>4</v>
      </c>
      <c r="U6073" t="b">
        <v>0</v>
      </c>
    </row>
    <row r="6074" spans="1:21" x14ac:dyDescent="0.25">
      <c r="A6074" t="s">
        <v>7177</v>
      </c>
      <c r="B6074" t="s">
        <v>7174</v>
      </c>
      <c r="C6074">
        <v>16</v>
      </c>
      <c r="D6074">
        <v>9</v>
      </c>
      <c r="E6074">
        <v>13</v>
      </c>
      <c r="F6074" s="1">
        <v>41533</v>
      </c>
      <c r="G6074" t="s">
        <v>700</v>
      </c>
      <c r="H6074" t="s">
        <v>61</v>
      </c>
      <c r="I6074" t="s">
        <v>108</v>
      </c>
      <c r="J6074" t="s">
        <v>5760</v>
      </c>
      <c r="K6074" t="s">
        <v>36</v>
      </c>
      <c r="L6074" t="s">
        <v>26</v>
      </c>
      <c r="M6074" t="s">
        <v>38</v>
      </c>
      <c r="N6074" t="s">
        <v>56</v>
      </c>
      <c r="O6074" t="s">
        <v>81</v>
      </c>
      <c r="P6074" t="s">
        <v>350</v>
      </c>
      <c r="Q6074">
        <v>0</v>
      </c>
      <c r="R6074">
        <v>214</v>
      </c>
      <c r="S6074">
        <v>30</v>
      </c>
      <c r="T6074">
        <v>3</v>
      </c>
      <c r="U6074" t="b">
        <v>0</v>
      </c>
    </row>
    <row r="6075" spans="1:21" x14ac:dyDescent="0.25">
      <c r="A6075" t="s">
        <v>7177</v>
      </c>
      <c r="B6075" t="s">
        <v>7174</v>
      </c>
      <c r="C6075">
        <v>16</v>
      </c>
      <c r="D6075">
        <v>9</v>
      </c>
      <c r="E6075">
        <v>13</v>
      </c>
      <c r="F6075" s="1">
        <v>41533</v>
      </c>
      <c r="G6075" t="s">
        <v>700</v>
      </c>
      <c r="H6075" t="s">
        <v>61</v>
      </c>
      <c r="I6075" t="s">
        <v>108</v>
      </c>
      <c r="J6075" t="s">
        <v>5760</v>
      </c>
      <c r="K6075" t="s">
        <v>36</v>
      </c>
      <c r="L6075" t="s">
        <v>26</v>
      </c>
      <c r="M6075" t="s">
        <v>38</v>
      </c>
      <c r="N6075" t="s">
        <v>56</v>
      </c>
      <c r="O6075" t="s">
        <v>57</v>
      </c>
      <c r="P6075" t="s">
        <v>1773</v>
      </c>
      <c r="Q6075">
        <v>0</v>
      </c>
      <c r="R6075">
        <v>1048</v>
      </c>
      <c r="S6075">
        <v>-49</v>
      </c>
      <c r="T6075">
        <v>4</v>
      </c>
      <c r="U6075" t="b">
        <v>1</v>
      </c>
    </row>
    <row r="6076" spans="1:21" x14ac:dyDescent="0.25">
      <c r="A6076" t="s">
        <v>7177</v>
      </c>
      <c r="B6076" t="s">
        <v>7174</v>
      </c>
      <c r="C6076">
        <v>16</v>
      </c>
      <c r="D6076">
        <v>9</v>
      </c>
      <c r="E6076">
        <v>13</v>
      </c>
      <c r="F6076" s="1">
        <v>41533</v>
      </c>
      <c r="G6076" t="s">
        <v>700</v>
      </c>
      <c r="H6076" t="s">
        <v>61</v>
      </c>
      <c r="I6076" t="s">
        <v>108</v>
      </c>
      <c r="J6076" t="s">
        <v>5760</v>
      </c>
      <c r="K6076" t="s">
        <v>36</v>
      </c>
      <c r="L6076" t="s">
        <v>26</v>
      </c>
      <c r="M6076" t="s">
        <v>38</v>
      </c>
      <c r="N6076" t="s">
        <v>56</v>
      </c>
      <c r="O6076" t="s">
        <v>57</v>
      </c>
      <c r="P6076" t="s">
        <v>5707</v>
      </c>
      <c r="Q6076">
        <v>0</v>
      </c>
      <c r="R6076">
        <v>794</v>
      </c>
      <c r="S6076">
        <v>-19</v>
      </c>
      <c r="T6076">
        <v>3</v>
      </c>
      <c r="U6076" t="b">
        <v>1</v>
      </c>
    </row>
    <row r="6077" spans="1:21" x14ac:dyDescent="0.25">
      <c r="A6077" t="s">
        <v>7177</v>
      </c>
      <c r="B6077" t="s">
        <v>7174</v>
      </c>
      <c r="C6077">
        <v>16</v>
      </c>
      <c r="D6077">
        <v>9</v>
      </c>
      <c r="E6077">
        <v>13</v>
      </c>
      <c r="F6077" s="1">
        <v>41533</v>
      </c>
      <c r="G6077" t="s">
        <v>700</v>
      </c>
      <c r="H6077" t="s">
        <v>61</v>
      </c>
      <c r="I6077" t="s">
        <v>108</v>
      </c>
      <c r="J6077" t="s">
        <v>5760</v>
      </c>
      <c r="K6077" t="s">
        <v>36</v>
      </c>
      <c r="L6077" t="s">
        <v>26</v>
      </c>
      <c r="M6077" t="s">
        <v>38</v>
      </c>
      <c r="N6077" t="s">
        <v>56</v>
      </c>
      <c r="O6077" t="s">
        <v>104</v>
      </c>
      <c r="P6077" t="s">
        <v>1412</v>
      </c>
      <c r="Q6077">
        <v>0</v>
      </c>
      <c r="R6077">
        <v>116</v>
      </c>
      <c r="S6077">
        <v>48</v>
      </c>
      <c r="T6077">
        <v>2</v>
      </c>
      <c r="U6077" t="b">
        <v>1</v>
      </c>
    </row>
    <row r="6078" spans="1:21" x14ac:dyDescent="0.25">
      <c r="A6078" t="s">
        <v>7180</v>
      </c>
      <c r="B6078" t="s">
        <v>7174</v>
      </c>
      <c r="C6078">
        <v>16</v>
      </c>
      <c r="D6078">
        <v>9</v>
      </c>
      <c r="E6078">
        <v>13</v>
      </c>
      <c r="F6078" s="1">
        <v>41533</v>
      </c>
      <c r="G6078" t="s">
        <v>2472</v>
      </c>
      <c r="H6078" t="s">
        <v>67</v>
      </c>
      <c r="I6078" t="s">
        <v>68</v>
      </c>
      <c r="J6078" t="s">
        <v>6645</v>
      </c>
      <c r="K6078" t="s">
        <v>25</v>
      </c>
      <c r="L6078" t="s">
        <v>70</v>
      </c>
      <c r="M6078" t="s">
        <v>38</v>
      </c>
      <c r="N6078" t="s">
        <v>56</v>
      </c>
      <c r="O6078" t="s">
        <v>57</v>
      </c>
      <c r="P6078" t="s">
        <v>1430</v>
      </c>
      <c r="Q6078">
        <v>0</v>
      </c>
      <c r="R6078">
        <v>510</v>
      </c>
      <c r="S6078">
        <v>71</v>
      </c>
      <c r="T6078">
        <v>3</v>
      </c>
      <c r="U6078" t="b">
        <v>0</v>
      </c>
    </row>
    <row r="6079" spans="1:21" x14ac:dyDescent="0.25">
      <c r="A6079" t="s">
        <v>7181</v>
      </c>
      <c r="B6079" t="s">
        <v>7182</v>
      </c>
      <c r="C6079">
        <v>16</v>
      </c>
      <c r="D6079">
        <v>9</v>
      </c>
      <c r="E6079">
        <v>14</v>
      </c>
      <c r="F6079" s="1">
        <v>41898</v>
      </c>
      <c r="G6079" t="s">
        <v>4555</v>
      </c>
      <c r="H6079" t="s">
        <v>61</v>
      </c>
      <c r="I6079" t="s">
        <v>62</v>
      </c>
      <c r="J6079" t="s">
        <v>7183</v>
      </c>
      <c r="K6079" t="s">
        <v>36</v>
      </c>
      <c r="L6079" t="s">
        <v>37</v>
      </c>
      <c r="M6079" t="s">
        <v>268</v>
      </c>
      <c r="N6079" t="s">
        <v>28</v>
      </c>
      <c r="O6079" t="s">
        <v>39</v>
      </c>
      <c r="P6079" t="s">
        <v>1433</v>
      </c>
      <c r="Q6079">
        <v>0</v>
      </c>
      <c r="R6079">
        <v>15</v>
      </c>
      <c r="S6079">
        <v>7</v>
      </c>
      <c r="T6079">
        <v>2</v>
      </c>
      <c r="U6079" t="b">
        <v>0</v>
      </c>
    </row>
    <row r="6080" spans="1:21" x14ac:dyDescent="0.25">
      <c r="A6080" t="s">
        <v>7181</v>
      </c>
      <c r="B6080" t="s">
        <v>7182</v>
      </c>
      <c r="C6080">
        <v>16</v>
      </c>
      <c r="D6080">
        <v>9</v>
      </c>
      <c r="E6080">
        <v>14</v>
      </c>
      <c r="F6080" s="1">
        <v>41898</v>
      </c>
      <c r="G6080" t="s">
        <v>4555</v>
      </c>
      <c r="H6080" t="s">
        <v>61</v>
      </c>
      <c r="I6080" t="s">
        <v>62</v>
      </c>
      <c r="J6080" t="s">
        <v>7183</v>
      </c>
      <c r="K6080" t="s">
        <v>36</v>
      </c>
      <c r="L6080" t="s">
        <v>37</v>
      </c>
      <c r="M6080" t="s">
        <v>268</v>
      </c>
      <c r="N6080" t="s">
        <v>28</v>
      </c>
      <c r="O6080" t="s">
        <v>54</v>
      </c>
      <c r="P6080" t="s">
        <v>2880</v>
      </c>
      <c r="Q6080">
        <v>0</v>
      </c>
      <c r="R6080">
        <v>174</v>
      </c>
      <c r="S6080">
        <v>72</v>
      </c>
      <c r="T6080">
        <v>4</v>
      </c>
      <c r="U6080" t="b">
        <v>1</v>
      </c>
    </row>
    <row r="6081" spans="1:21" x14ac:dyDescent="0.25">
      <c r="A6081" t="s">
        <v>7184</v>
      </c>
      <c r="B6081" t="s">
        <v>7182</v>
      </c>
      <c r="C6081">
        <v>16</v>
      </c>
      <c r="D6081">
        <v>9</v>
      </c>
      <c r="E6081">
        <v>14</v>
      </c>
      <c r="F6081" s="1">
        <v>41898</v>
      </c>
      <c r="G6081" t="s">
        <v>4520</v>
      </c>
      <c r="H6081" t="s">
        <v>120</v>
      </c>
      <c r="I6081" t="s">
        <v>1582</v>
      </c>
      <c r="J6081" t="s">
        <v>1583</v>
      </c>
      <c r="K6081" t="s">
        <v>47</v>
      </c>
      <c r="L6081" t="s">
        <v>37</v>
      </c>
      <c r="M6081" t="s">
        <v>27</v>
      </c>
      <c r="N6081" t="s">
        <v>28</v>
      </c>
      <c r="O6081" t="s">
        <v>39</v>
      </c>
      <c r="P6081" t="s">
        <v>756</v>
      </c>
      <c r="Q6081">
        <v>0</v>
      </c>
      <c r="R6081">
        <v>25</v>
      </c>
      <c r="S6081">
        <v>3</v>
      </c>
      <c r="T6081">
        <v>2</v>
      </c>
      <c r="U6081" t="b">
        <v>1</v>
      </c>
    </row>
    <row r="6082" spans="1:21" x14ac:dyDescent="0.25">
      <c r="A6082" t="s">
        <v>7185</v>
      </c>
      <c r="B6082" t="s">
        <v>7182</v>
      </c>
      <c r="C6082">
        <v>16</v>
      </c>
      <c r="D6082">
        <v>9</v>
      </c>
      <c r="E6082">
        <v>14</v>
      </c>
      <c r="F6082" s="1">
        <v>41898</v>
      </c>
      <c r="G6082" t="s">
        <v>3776</v>
      </c>
      <c r="H6082" t="s">
        <v>23</v>
      </c>
      <c r="I6082" t="s">
        <v>24</v>
      </c>
      <c r="J6082" t="s">
        <v>24</v>
      </c>
      <c r="K6082" t="s">
        <v>25</v>
      </c>
      <c r="L6082" t="s">
        <v>26</v>
      </c>
      <c r="M6082" t="s">
        <v>98</v>
      </c>
      <c r="N6082" t="s">
        <v>28</v>
      </c>
      <c r="O6082" t="s">
        <v>48</v>
      </c>
      <c r="P6082" t="s">
        <v>441</v>
      </c>
      <c r="Q6082">
        <v>1</v>
      </c>
      <c r="R6082">
        <v>22</v>
      </c>
      <c r="S6082">
        <v>-12</v>
      </c>
      <c r="T6082">
        <v>3</v>
      </c>
      <c r="U6082" t="b">
        <v>1</v>
      </c>
    </row>
    <row r="6083" spans="1:21" x14ac:dyDescent="0.25">
      <c r="A6083" t="s">
        <v>7186</v>
      </c>
      <c r="B6083" t="s">
        <v>7182</v>
      </c>
      <c r="C6083">
        <v>16</v>
      </c>
      <c r="D6083">
        <v>9</v>
      </c>
      <c r="E6083">
        <v>14</v>
      </c>
      <c r="F6083" s="1">
        <v>41898</v>
      </c>
      <c r="G6083" t="s">
        <v>713</v>
      </c>
      <c r="H6083" t="s">
        <v>61</v>
      </c>
      <c r="I6083" t="s">
        <v>450</v>
      </c>
      <c r="J6083" t="s">
        <v>1245</v>
      </c>
      <c r="K6083" t="s">
        <v>36</v>
      </c>
      <c r="L6083" t="s">
        <v>37</v>
      </c>
      <c r="M6083" t="s">
        <v>38</v>
      </c>
      <c r="N6083" t="s">
        <v>71</v>
      </c>
      <c r="O6083" t="s">
        <v>295</v>
      </c>
      <c r="P6083" t="s">
        <v>3139</v>
      </c>
      <c r="Q6083">
        <v>0</v>
      </c>
      <c r="R6083">
        <v>94</v>
      </c>
      <c r="S6083">
        <v>20</v>
      </c>
      <c r="T6083">
        <v>2</v>
      </c>
      <c r="U6083" t="b">
        <v>1</v>
      </c>
    </row>
    <row r="6084" spans="1:21" x14ac:dyDescent="0.25">
      <c r="A6084" t="s">
        <v>7186</v>
      </c>
      <c r="B6084" t="s">
        <v>7182</v>
      </c>
      <c r="C6084">
        <v>16</v>
      </c>
      <c r="D6084">
        <v>9</v>
      </c>
      <c r="E6084">
        <v>14</v>
      </c>
      <c r="F6084" s="1">
        <v>41898</v>
      </c>
      <c r="G6084" t="s">
        <v>713</v>
      </c>
      <c r="H6084" t="s">
        <v>61</v>
      </c>
      <c r="I6084" t="s">
        <v>450</v>
      </c>
      <c r="J6084" t="s">
        <v>1245</v>
      </c>
      <c r="K6084" t="s">
        <v>36</v>
      </c>
      <c r="L6084" t="s">
        <v>37</v>
      </c>
      <c r="M6084" t="s">
        <v>38</v>
      </c>
      <c r="N6084" t="s">
        <v>28</v>
      </c>
      <c r="O6084" t="s">
        <v>39</v>
      </c>
      <c r="P6084" t="s">
        <v>2943</v>
      </c>
      <c r="Q6084">
        <v>0</v>
      </c>
      <c r="R6084">
        <v>28</v>
      </c>
      <c r="S6084">
        <v>14</v>
      </c>
      <c r="T6084">
        <v>4</v>
      </c>
      <c r="U6084" t="b">
        <v>1</v>
      </c>
    </row>
    <row r="6085" spans="1:21" x14ac:dyDescent="0.25">
      <c r="A6085" t="s">
        <v>7187</v>
      </c>
      <c r="B6085" t="s">
        <v>7182</v>
      </c>
      <c r="C6085">
        <v>16</v>
      </c>
      <c r="D6085">
        <v>9</v>
      </c>
      <c r="E6085">
        <v>14</v>
      </c>
      <c r="F6085" s="1">
        <v>41898</v>
      </c>
      <c r="G6085" t="s">
        <v>3860</v>
      </c>
      <c r="H6085" t="s">
        <v>67</v>
      </c>
      <c r="I6085" t="s">
        <v>68</v>
      </c>
      <c r="J6085" t="s">
        <v>4050</v>
      </c>
      <c r="K6085" t="s">
        <v>25</v>
      </c>
      <c r="L6085" t="s">
        <v>70</v>
      </c>
      <c r="M6085" t="s">
        <v>38</v>
      </c>
      <c r="N6085" t="s">
        <v>28</v>
      </c>
      <c r="O6085" t="s">
        <v>227</v>
      </c>
      <c r="P6085" t="s">
        <v>1544</v>
      </c>
      <c r="Q6085">
        <v>0</v>
      </c>
      <c r="R6085">
        <v>101</v>
      </c>
      <c r="S6085">
        <v>18</v>
      </c>
      <c r="T6085">
        <v>9</v>
      </c>
      <c r="U6085" t="b">
        <v>1</v>
      </c>
    </row>
    <row r="6086" spans="1:21" x14ac:dyDescent="0.25">
      <c r="A6086" t="s">
        <v>7187</v>
      </c>
      <c r="B6086" t="s">
        <v>7182</v>
      </c>
      <c r="C6086">
        <v>16</v>
      </c>
      <c r="D6086">
        <v>9</v>
      </c>
      <c r="E6086">
        <v>14</v>
      </c>
      <c r="F6086" s="1">
        <v>41898</v>
      </c>
      <c r="G6086" t="s">
        <v>3860</v>
      </c>
      <c r="H6086" t="s">
        <v>67</v>
      </c>
      <c r="I6086" t="s">
        <v>68</v>
      </c>
      <c r="J6086" t="s">
        <v>4050</v>
      </c>
      <c r="K6086" t="s">
        <v>25</v>
      </c>
      <c r="L6086" t="s">
        <v>70</v>
      </c>
      <c r="M6086" t="s">
        <v>38</v>
      </c>
      <c r="N6086" t="s">
        <v>28</v>
      </c>
      <c r="O6086" t="s">
        <v>54</v>
      </c>
      <c r="P6086" t="s">
        <v>1519</v>
      </c>
      <c r="Q6086">
        <v>0</v>
      </c>
      <c r="R6086">
        <v>1389</v>
      </c>
      <c r="S6086">
        <v>680</v>
      </c>
      <c r="T6086">
        <v>7</v>
      </c>
      <c r="U6086" t="b">
        <v>1</v>
      </c>
    </row>
    <row r="6087" spans="1:21" x14ac:dyDescent="0.25">
      <c r="A6087" t="s">
        <v>7188</v>
      </c>
      <c r="B6087" t="s">
        <v>7182</v>
      </c>
      <c r="C6087">
        <v>16</v>
      </c>
      <c r="D6087">
        <v>9</v>
      </c>
      <c r="E6087">
        <v>14</v>
      </c>
      <c r="F6087" s="1">
        <v>41898</v>
      </c>
      <c r="G6087" t="s">
        <v>4333</v>
      </c>
      <c r="H6087" t="s">
        <v>44</v>
      </c>
      <c r="I6087" t="s">
        <v>45</v>
      </c>
      <c r="J6087" t="s">
        <v>7189</v>
      </c>
      <c r="K6087" t="s">
        <v>47</v>
      </c>
      <c r="L6087" t="s">
        <v>70</v>
      </c>
      <c r="M6087" t="s">
        <v>27</v>
      </c>
      <c r="N6087" t="s">
        <v>28</v>
      </c>
      <c r="O6087" t="s">
        <v>48</v>
      </c>
      <c r="P6087" t="s">
        <v>1961</v>
      </c>
      <c r="Q6087">
        <v>0</v>
      </c>
      <c r="R6087">
        <v>107</v>
      </c>
      <c r="S6087">
        <v>9</v>
      </c>
      <c r="T6087">
        <v>2</v>
      </c>
      <c r="U6087" t="b">
        <v>0</v>
      </c>
    </row>
    <row r="6088" spans="1:21" x14ac:dyDescent="0.25">
      <c r="A6088" t="s">
        <v>7186</v>
      </c>
      <c r="B6088" t="s">
        <v>7182</v>
      </c>
      <c r="C6088">
        <v>16</v>
      </c>
      <c r="D6088">
        <v>9</v>
      </c>
      <c r="E6088">
        <v>14</v>
      </c>
      <c r="F6088" s="1">
        <v>41898</v>
      </c>
      <c r="G6088" t="s">
        <v>713</v>
      </c>
      <c r="H6088" t="s">
        <v>61</v>
      </c>
      <c r="I6088" t="s">
        <v>450</v>
      </c>
      <c r="J6088" t="s">
        <v>1245</v>
      </c>
      <c r="K6088" t="s">
        <v>36</v>
      </c>
      <c r="L6088" t="s">
        <v>37</v>
      </c>
      <c r="M6088" t="s">
        <v>38</v>
      </c>
      <c r="N6088" t="s">
        <v>56</v>
      </c>
      <c r="O6088" t="s">
        <v>57</v>
      </c>
      <c r="P6088" t="s">
        <v>4873</v>
      </c>
      <c r="Q6088">
        <v>0</v>
      </c>
      <c r="R6088">
        <v>417</v>
      </c>
      <c r="S6088">
        <v>49</v>
      </c>
      <c r="T6088">
        <v>3</v>
      </c>
      <c r="U6088" t="b">
        <v>0</v>
      </c>
    </row>
    <row r="6089" spans="1:21" x14ac:dyDescent="0.25">
      <c r="A6089" t="s">
        <v>7187</v>
      </c>
      <c r="B6089" t="s">
        <v>7182</v>
      </c>
      <c r="C6089">
        <v>16</v>
      </c>
      <c r="D6089">
        <v>9</v>
      </c>
      <c r="E6089">
        <v>14</v>
      </c>
      <c r="F6089" s="1">
        <v>41898</v>
      </c>
      <c r="G6089" t="s">
        <v>3860</v>
      </c>
      <c r="H6089" t="s">
        <v>67</v>
      </c>
      <c r="I6089" t="s">
        <v>68</v>
      </c>
      <c r="J6089" t="s">
        <v>4050</v>
      </c>
      <c r="K6089" t="s">
        <v>25</v>
      </c>
      <c r="L6089" t="s">
        <v>70</v>
      </c>
      <c r="M6089" t="s">
        <v>38</v>
      </c>
      <c r="N6089" t="s">
        <v>56</v>
      </c>
      <c r="O6089" t="s">
        <v>185</v>
      </c>
      <c r="P6089" t="s">
        <v>4579</v>
      </c>
      <c r="Q6089">
        <v>0</v>
      </c>
      <c r="R6089">
        <v>651</v>
      </c>
      <c r="S6089">
        <v>169</v>
      </c>
      <c r="T6089">
        <v>5</v>
      </c>
      <c r="U6089" t="b">
        <v>1</v>
      </c>
    </row>
    <row r="6090" spans="1:21" x14ac:dyDescent="0.25">
      <c r="A6090" t="s">
        <v>7190</v>
      </c>
      <c r="B6090" t="s">
        <v>7182</v>
      </c>
      <c r="C6090">
        <v>16</v>
      </c>
      <c r="D6090">
        <v>9</v>
      </c>
      <c r="E6090">
        <v>14</v>
      </c>
      <c r="F6090" s="1">
        <v>41898</v>
      </c>
      <c r="G6090" t="s">
        <v>2769</v>
      </c>
      <c r="H6090" t="s">
        <v>44</v>
      </c>
      <c r="I6090" t="s">
        <v>280</v>
      </c>
      <c r="J6090" t="s">
        <v>2492</v>
      </c>
      <c r="K6090" t="s">
        <v>47</v>
      </c>
      <c r="L6090" t="s">
        <v>26</v>
      </c>
      <c r="M6090" t="s">
        <v>38</v>
      </c>
      <c r="N6090" t="s">
        <v>71</v>
      </c>
      <c r="O6090" t="s">
        <v>74</v>
      </c>
      <c r="P6090" t="s">
        <v>2264</v>
      </c>
      <c r="Q6090">
        <v>1</v>
      </c>
      <c r="R6090">
        <v>288</v>
      </c>
      <c r="S6090">
        <v>-180</v>
      </c>
      <c r="T6090">
        <v>4</v>
      </c>
      <c r="U6090" t="b">
        <v>1</v>
      </c>
    </row>
    <row r="6091" spans="1:21" x14ac:dyDescent="0.25">
      <c r="A6091" t="s">
        <v>7191</v>
      </c>
      <c r="B6091" t="s">
        <v>7182</v>
      </c>
      <c r="C6091">
        <v>16</v>
      </c>
      <c r="D6091">
        <v>9</v>
      </c>
      <c r="E6091">
        <v>14</v>
      </c>
      <c r="F6091" s="1">
        <v>41898</v>
      </c>
      <c r="G6091" t="s">
        <v>4717</v>
      </c>
      <c r="H6091" t="s">
        <v>67</v>
      </c>
      <c r="I6091" t="s">
        <v>68</v>
      </c>
      <c r="J6091" t="s">
        <v>1089</v>
      </c>
      <c r="K6091" t="s">
        <v>25</v>
      </c>
      <c r="L6091" t="s">
        <v>37</v>
      </c>
      <c r="M6091" t="s">
        <v>27</v>
      </c>
      <c r="N6091" t="s">
        <v>28</v>
      </c>
      <c r="O6091" t="s">
        <v>48</v>
      </c>
      <c r="P6091" t="s">
        <v>772</v>
      </c>
      <c r="Q6091">
        <v>1</v>
      </c>
      <c r="R6091">
        <v>33</v>
      </c>
      <c r="S6091">
        <v>-12</v>
      </c>
      <c r="T6091">
        <v>5</v>
      </c>
      <c r="U6091" t="b">
        <v>1</v>
      </c>
    </row>
    <row r="6092" spans="1:21" x14ac:dyDescent="0.25">
      <c r="A6092" t="s">
        <v>7191</v>
      </c>
      <c r="B6092" t="s">
        <v>7182</v>
      </c>
      <c r="C6092">
        <v>16</v>
      </c>
      <c r="D6092">
        <v>9</v>
      </c>
      <c r="E6092">
        <v>14</v>
      </c>
      <c r="F6092" s="1">
        <v>41898</v>
      </c>
      <c r="G6092" t="s">
        <v>4717</v>
      </c>
      <c r="H6092" t="s">
        <v>67</v>
      </c>
      <c r="I6092" t="s">
        <v>68</v>
      </c>
      <c r="J6092" t="s">
        <v>1089</v>
      </c>
      <c r="K6092" t="s">
        <v>25</v>
      </c>
      <c r="L6092" t="s">
        <v>37</v>
      </c>
      <c r="M6092" t="s">
        <v>27</v>
      </c>
      <c r="N6092" t="s">
        <v>28</v>
      </c>
      <c r="O6092" t="s">
        <v>39</v>
      </c>
      <c r="P6092" t="s">
        <v>1584</v>
      </c>
      <c r="Q6092">
        <v>1</v>
      </c>
      <c r="R6092">
        <v>25</v>
      </c>
      <c r="S6092">
        <v>-24</v>
      </c>
      <c r="T6092">
        <v>1</v>
      </c>
      <c r="U6092" t="b">
        <v>1</v>
      </c>
    </row>
    <row r="6093" spans="1:21" x14ac:dyDescent="0.25">
      <c r="A6093" t="s">
        <v>7191</v>
      </c>
      <c r="B6093" t="s">
        <v>7182</v>
      </c>
      <c r="C6093">
        <v>16</v>
      </c>
      <c r="D6093">
        <v>9</v>
      </c>
      <c r="E6093">
        <v>14</v>
      </c>
      <c r="F6093" s="1">
        <v>41898</v>
      </c>
      <c r="G6093" t="s">
        <v>4717</v>
      </c>
      <c r="H6093" t="s">
        <v>67</v>
      </c>
      <c r="I6093" t="s">
        <v>68</v>
      </c>
      <c r="J6093" t="s">
        <v>1089</v>
      </c>
      <c r="K6093" t="s">
        <v>25</v>
      </c>
      <c r="L6093" t="s">
        <v>37</v>
      </c>
      <c r="M6093" t="s">
        <v>27</v>
      </c>
      <c r="N6093" t="s">
        <v>28</v>
      </c>
      <c r="O6093" t="s">
        <v>39</v>
      </c>
      <c r="P6093" t="s">
        <v>100</v>
      </c>
      <c r="Q6093">
        <v>1</v>
      </c>
      <c r="R6093">
        <v>74</v>
      </c>
      <c r="S6093">
        <v>-58</v>
      </c>
      <c r="T6093">
        <v>3</v>
      </c>
      <c r="U6093" t="b">
        <v>1</v>
      </c>
    </row>
    <row r="6094" spans="1:21" x14ac:dyDescent="0.25">
      <c r="A6094" t="s">
        <v>7191</v>
      </c>
      <c r="B6094" t="s">
        <v>7182</v>
      </c>
      <c r="C6094">
        <v>16</v>
      </c>
      <c r="D6094">
        <v>9</v>
      </c>
      <c r="E6094">
        <v>14</v>
      </c>
      <c r="F6094" s="1">
        <v>41898</v>
      </c>
      <c r="G6094" t="s">
        <v>4717</v>
      </c>
      <c r="H6094" t="s">
        <v>67</v>
      </c>
      <c r="I6094" t="s">
        <v>68</v>
      </c>
      <c r="J6094" t="s">
        <v>1089</v>
      </c>
      <c r="K6094" t="s">
        <v>25</v>
      </c>
      <c r="L6094" t="s">
        <v>37</v>
      </c>
      <c r="M6094" t="s">
        <v>27</v>
      </c>
      <c r="N6094" t="s">
        <v>28</v>
      </c>
      <c r="O6094" t="s">
        <v>29</v>
      </c>
      <c r="P6094" t="s">
        <v>1037</v>
      </c>
      <c r="Q6094">
        <v>1</v>
      </c>
      <c r="R6094">
        <v>17</v>
      </c>
      <c r="S6094">
        <v>-11</v>
      </c>
      <c r="T6094">
        <v>2</v>
      </c>
      <c r="U6094" t="b">
        <v>1</v>
      </c>
    </row>
    <row r="6095" spans="1:21" x14ac:dyDescent="0.25">
      <c r="A6095" t="s">
        <v>7192</v>
      </c>
      <c r="B6095" t="s">
        <v>7182</v>
      </c>
      <c r="C6095">
        <v>16</v>
      </c>
      <c r="D6095">
        <v>9</v>
      </c>
      <c r="E6095">
        <v>14</v>
      </c>
      <c r="F6095" s="1">
        <v>41898</v>
      </c>
      <c r="G6095" t="s">
        <v>1721</v>
      </c>
      <c r="H6095" t="s">
        <v>120</v>
      </c>
      <c r="I6095" t="s">
        <v>121</v>
      </c>
      <c r="J6095" t="s">
        <v>1936</v>
      </c>
      <c r="K6095" t="s">
        <v>47</v>
      </c>
      <c r="L6095" t="s">
        <v>37</v>
      </c>
      <c r="M6095" t="s">
        <v>27</v>
      </c>
      <c r="N6095" t="s">
        <v>28</v>
      </c>
      <c r="O6095" t="s">
        <v>48</v>
      </c>
      <c r="P6095" t="s">
        <v>987</v>
      </c>
      <c r="Q6095">
        <v>0</v>
      </c>
      <c r="R6095">
        <v>115</v>
      </c>
      <c r="S6095">
        <v>25</v>
      </c>
      <c r="T6095">
        <v>6</v>
      </c>
      <c r="U6095" t="b">
        <v>0</v>
      </c>
    </row>
    <row r="6096" spans="1:21" x14ac:dyDescent="0.25">
      <c r="A6096" t="s">
        <v>7192</v>
      </c>
      <c r="B6096" t="s">
        <v>7182</v>
      </c>
      <c r="C6096">
        <v>16</v>
      </c>
      <c r="D6096">
        <v>9</v>
      </c>
      <c r="E6096">
        <v>14</v>
      </c>
      <c r="F6096" s="1">
        <v>41898</v>
      </c>
      <c r="G6096" t="s">
        <v>1721</v>
      </c>
      <c r="H6096" t="s">
        <v>120</v>
      </c>
      <c r="I6096" t="s">
        <v>121</v>
      </c>
      <c r="J6096" t="s">
        <v>1936</v>
      </c>
      <c r="K6096" t="s">
        <v>47</v>
      </c>
      <c r="L6096" t="s">
        <v>37</v>
      </c>
      <c r="M6096" t="s">
        <v>27</v>
      </c>
      <c r="N6096" t="s">
        <v>28</v>
      </c>
      <c r="O6096" t="s">
        <v>54</v>
      </c>
      <c r="P6096" t="s">
        <v>175</v>
      </c>
      <c r="Q6096">
        <v>0</v>
      </c>
      <c r="R6096">
        <v>140</v>
      </c>
      <c r="S6096">
        <v>6</v>
      </c>
      <c r="T6096">
        <v>5</v>
      </c>
      <c r="U6096" t="b">
        <v>0</v>
      </c>
    </row>
    <row r="6097" spans="1:21" x14ac:dyDescent="0.25">
      <c r="A6097" t="s">
        <v>7193</v>
      </c>
      <c r="B6097" t="s">
        <v>7182</v>
      </c>
      <c r="C6097">
        <v>16</v>
      </c>
      <c r="D6097">
        <v>9</v>
      </c>
      <c r="E6097">
        <v>14</v>
      </c>
      <c r="F6097" s="1">
        <v>41898</v>
      </c>
      <c r="G6097" t="s">
        <v>421</v>
      </c>
      <c r="H6097" t="s">
        <v>44</v>
      </c>
      <c r="I6097" t="s">
        <v>849</v>
      </c>
      <c r="J6097" t="s">
        <v>2772</v>
      </c>
      <c r="K6097" t="s">
        <v>47</v>
      </c>
      <c r="L6097" t="s">
        <v>26</v>
      </c>
      <c r="M6097" t="s">
        <v>38</v>
      </c>
      <c r="N6097" t="s">
        <v>28</v>
      </c>
      <c r="O6097" t="s">
        <v>54</v>
      </c>
      <c r="P6097" t="s">
        <v>282</v>
      </c>
      <c r="Q6097">
        <v>0</v>
      </c>
      <c r="R6097">
        <v>169</v>
      </c>
      <c r="S6097">
        <v>-3</v>
      </c>
      <c r="T6097">
        <v>6</v>
      </c>
      <c r="U6097" t="b">
        <v>0</v>
      </c>
    </row>
    <row r="6098" spans="1:21" x14ac:dyDescent="0.25">
      <c r="A6098" t="s">
        <v>7192</v>
      </c>
      <c r="B6098" t="s">
        <v>7182</v>
      </c>
      <c r="C6098">
        <v>16</v>
      </c>
      <c r="D6098">
        <v>9</v>
      </c>
      <c r="E6098">
        <v>14</v>
      </c>
      <c r="F6098" s="1">
        <v>41898</v>
      </c>
      <c r="G6098" t="s">
        <v>1721</v>
      </c>
      <c r="H6098" t="s">
        <v>120</v>
      </c>
      <c r="I6098" t="s">
        <v>121</v>
      </c>
      <c r="J6098" t="s">
        <v>1936</v>
      </c>
      <c r="K6098" t="s">
        <v>47</v>
      </c>
      <c r="L6098" t="s">
        <v>37</v>
      </c>
      <c r="M6098" t="s">
        <v>27</v>
      </c>
      <c r="N6098" t="s">
        <v>56</v>
      </c>
      <c r="O6098" t="s">
        <v>185</v>
      </c>
      <c r="P6098" t="s">
        <v>198</v>
      </c>
      <c r="Q6098">
        <v>0</v>
      </c>
      <c r="R6098">
        <v>637</v>
      </c>
      <c r="S6098">
        <v>261</v>
      </c>
      <c r="T6098">
        <v>2</v>
      </c>
      <c r="U6098" t="b">
        <v>0</v>
      </c>
    </row>
    <row r="6099" spans="1:21" x14ac:dyDescent="0.25">
      <c r="A6099" t="s">
        <v>7193</v>
      </c>
      <c r="B6099" t="s">
        <v>7182</v>
      </c>
      <c r="C6099">
        <v>16</v>
      </c>
      <c r="D6099">
        <v>9</v>
      </c>
      <c r="E6099">
        <v>14</v>
      </c>
      <c r="F6099" s="1">
        <v>41898</v>
      </c>
      <c r="G6099" t="s">
        <v>421</v>
      </c>
      <c r="H6099" t="s">
        <v>44</v>
      </c>
      <c r="I6099" t="s">
        <v>849</v>
      </c>
      <c r="J6099" t="s">
        <v>2772</v>
      </c>
      <c r="K6099" t="s">
        <v>47</v>
      </c>
      <c r="L6099" t="s">
        <v>26</v>
      </c>
      <c r="M6099" t="s">
        <v>38</v>
      </c>
      <c r="N6099" t="s">
        <v>56</v>
      </c>
      <c r="O6099" t="s">
        <v>81</v>
      </c>
      <c r="P6099" t="s">
        <v>1523</v>
      </c>
      <c r="Q6099">
        <v>0</v>
      </c>
      <c r="R6099">
        <v>159</v>
      </c>
      <c r="S6099">
        <v>21</v>
      </c>
      <c r="T6099">
        <v>2</v>
      </c>
      <c r="U6099" t="b">
        <v>0</v>
      </c>
    </row>
    <row r="6100" spans="1:21" x14ac:dyDescent="0.25">
      <c r="A6100" t="s">
        <v>7193</v>
      </c>
      <c r="B6100" t="s">
        <v>7182</v>
      </c>
      <c r="C6100">
        <v>16</v>
      </c>
      <c r="D6100">
        <v>9</v>
      </c>
      <c r="E6100">
        <v>14</v>
      </c>
      <c r="F6100" s="1">
        <v>41898</v>
      </c>
      <c r="G6100" t="s">
        <v>421</v>
      </c>
      <c r="H6100" t="s">
        <v>44</v>
      </c>
      <c r="I6100" t="s">
        <v>849</v>
      </c>
      <c r="J6100" t="s">
        <v>2772</v>
      </c>
      <c r="K6100" t="s">
        <v>47</v>
      </c>
      <c r="L6100" t="s">
        <v>26</v>
      </c>
      <c r="M6100" t="s">
        <v>38</v>
      </c>
      <c r="N6100" t="s">
        <v>56</v>
      </c>
      <c r="O6100" t="s">
        <v>185</v>
      </c>
      <c r="P6100" t="s">
        <v>1596</v>
      </c>
      <c r="Q6100">
        <v>0</v>
      </c>
      <c r="R6100">
        <v>1209</v>
      </c>
      <c r="S6100">
        <v>242</v>
      </c>
      <c r="T6100">
        <v>5</v>
      </c>
      <c r="U6100" t="b">
        <v>0</v>
      </c>
    </row>
    <row r="6101" spans="1:21" x14ac:dyDescent="0.25">
      <c r="A6101" t="s">
        <v>7194</v>
      </c>
      <c r="B6101" t="s">
        <v>7182</v>
      </c>
      <c r="C6101">
        <v>16</v>
      </c>
      <c r="D6101">
        <v>9</v>
      </c>
      <c r="E6101">
        <v>14</v>
      </c>
      <c r="F6101" s="1">
        <v>41898</v>
      </c>
      <c r="G6101" t="s">
        <v>188</v>
      </c>
      <c r="H6101" t="s">
        <v>61</v>
      </c>
      <c r="I6101" t="s">
        <v>108</v>
      </c>
      <c r="J6101" t="s">
        <v>938</v>
      </c>
      <c r="K6101" t="s">
        <v>36</v>
      </c>
      <c r="L6101" t="s">
        <v>37</v>
      </c>
      <c r="M6101" t="s">
        <v>38</v>
      </c>
      <c r="N6101" t="s">
        <v>28</v>
      </c>
      <c r="O6101" t="s">
        <v>39</v>
      </c>
      <c r="P6101" t="s">
        <v>1943</v>
      </c>
      <c r="Q6101">
        <v>0</v>
      </c>
      <c r="R6101">
        <v>53</v>
      </c>
      <c r="S6101">
        <v>24</v>
      </c>
      <c r="T6101">
        <v>6</v>
      </c>
      <c r="U6101" t="b">
        <v>0</v>
      </c>
    </row>
    <row r="6102" spans="1:21" x14ac:dyDescent="0.25">
      <c r="A6102" t="s">
        <v>7195</v>
      </c>
      <c r="B6102" t="s">
        <v>7182</v>
      </c>
      <c r="C6102">
        <v>16</v>
      </c>
      <c r="D6102">
        <v>9</v>
      </c>
      <c r="E6102">
        <v>14</v>
      </c>
      <c r="F6102" s="1">
        <v>41898</v>
      </c>
      <c r="G6102" t="s">
        <v>1259</v>
      </c>
      <c r="H6102" t="s">
        <v>293</v>
      </c>
      <c r="I6102" t="s">
        <v>1206</v>
      </c>
      <c r="J6102" t="s">
        <v>7196</v>
      </c>
      <c r="K6102" t="s">
        <v>36</v>
      </c>
      <c r="L6102" t="s">
        <v>37</v>
      </c>
      <c r="M6102" t="s">
        <v>38</v>
      </c>
      <c r="N6102" t="s">
        <v>28</v>
      </c>
      <c r="O6102" t="s">
        <v>48</v>
      </c>
      <c r="P6102" t="s">
        <v>76</v>
      </c>
      <c r="Q6102">
        <v>1</v>
      </c>
      <c r="R6102">
        <v>49</v>
      </c>
      <c r="S6102">
        <v>-31</v>
      </c>
      <c r="T6102">
        <v>2</v>
      </c>
      <c r="U6102" t="b">
        <v>0</v>
      </c>
    </row>
    <row r="6103" spans="1:21" x14ac:dyDescent="0.25">
      <c r="A6103" t="s">
        <v>7195</v>
      </c>
      <c r="B6103" t="s">
        <v>7182</v>
      </c>
      <c r="C6103">
        <v>16</v>
      </c>
      <c r="D6103">
        <v>9</v>
      </c>
      <c r="E6103">
        <v>14</v>
      </c>
      <c r="F6103" s="1">
        <v>41898</v>
      </c>
      <c r="G6103" t="s">
        <v>1259</v>
      </c>
      <c r="H6103" t="s">
        <v>293</v>
      </c>
      <c r="I6103" t="s">
        <v>1206</v>
      </c>
      <c r="J6103" t="s">
        <v>7196</v>
      </c>
      <c r="K6103" t="s">
        <v>36</v>
      </c>
      <c r="L6103" t="s">
        <v>37</v>
      </c>
      <c r="M6103" t="s">
        <v>38</v>
      </c>
      <c r="N6103" t="s">
        <v>28</v>
      </c>
      <c r="O6103" t="s">
        <v>151</v>
      </c>
      <c r="P6103" t="s">
        <v>3929</v>
      </c>
      <c r="Q6103">
        <v>1</v>
      </c>
      <c r="R6103">
        <v>21</v>
      </c>
      <c r="S6103">
        <v>-10</v>
      </c>
      <c r="T6103">
        <v>4</v>
      </c>
      <c r="U6103" t="b">
        <v>0</v>
      </c>
    </row>
    <row r="6104" spans="1:21" x14ac:dyDescent="0.25">
      <c r="A6104" t="s">
        <v>7195</v>
      </c>
      <c r="B6104" t="s">
        <v>7182</v>
      </c>
      <c r="C6104">
        <v>16</v>
      </c>
      <c r="D6104">
        <v>9</v>
      </c>
      <c r="E6104">
        <v>14</v>
      </c>
      <c r="F6104" s="1">
        <v>41898</v>
      </c>
      <c r="G6104" t="s">
        <v>1259</v>
      </c>
      <c r="H6104" t="s">
        <v>293</v>
      </c>
      <c r="I6104" t="s">
        <v>1206</v>
      </c>
      <c r="J6104" t="s">
        <v>7196</v>
      </c>
      <c r="K6104" t="s">
        <v>36</v>
      </c>
      <c r="L6104" t="s">
        <v>37</v>
      </c>
      <c r="M6104" t="s">
        <v>38</v>
      </c>
      <c r="N6104" t="s">
        <v>28</v>
      </c>
      <c r="O6104" t="s">
        <v>29</v>
      </c>
      <c r="P6104" t="s">
        <v>4316</v>
      </c>
      <c r="Q6104">
        <v>1</v>
      </c>
      <c r="R6104">
        <v>15</v>
      </c>
      <c r="S6104">
        <v>-2</v>
      </c>
      <c r="T6104">
        <v>1</v>
      </c>
      <c r="U6104" t="b">
        <v>1</v>
      </c>
    </row>
    <row r="6105" spans="1:21" x14ac:dyDescent="0.25">
      <c r="A6105" t="s">
        <v>7195</v>
      </c>
      <c r="B6105" t="s">
        <v>7182</v>
      </c>
      <c r="C6105">
        <v>16</v>
      </c>
      <c r="D6105">
        <v>9</v>
      </c>
      <c r="E6105">
        <v>14</v>
      </c>
      <c r="F6105" s="1">
        <v>41898</v>
      </c>
      <c r="G6105" t="s">
        <v>1259</v>
      </c>
      <c r="H6105" t="s">
        <v>293</v>
      </c>
      <c r="I6105" t="s">
        <v>1206</v>
      </c>
      <c r="J6105" t="s">
        <v>7196</v>
      </c>
      <c r="K6105" t="s">
        <v>36</v>
      </c>
      <c r="L6105" t="s">
        <v>37</v>
      </c>
      <c r="M6105" t="s">
        <v>38</v>
      </c>
      <c r="N6105" t="s">
        <v>28</v>
      </c>
      <c r="O6105" t="s">
        <v>54</v>
      </c>
      <c r="P6105" t="s">
        <v>650</v>
      </c>
      <c r="Q6105">
        <v>1</v>
      </c>
      <c r="R6105">
        <v>27</v>
      </c>
      <c r="S6105">
        <v>-7</v>
      </c>
      <c r="T6105">
        <v>5</v>
      </c>
      <c r="U6105" t="b">
        <v>0</v>
      </c>
    </row>
    <row r="6106" spans="1:21" x14ac:dyDescent="0.25">
      <c r="A6106" t="s">
        <v>7195</v>
      </c>
      <c r="B6106" t="s">
        <v>7182</v>
      </c>
      <c r="C6106">
        <v>16</v>
      </c>
      <c r="D6106">
        <v>9</v>
      </c>
      <c r="E6106">
        <v>14</v>
      </c>
      <c r="F6106" s="1">
        <v>41898</v>
      </c>
      <c r="G6106" t="s">
        <v>1259</v>
      </c>
      <c r="H6106" t="s">
        <v>293</v>
      </c>
      <c r="I6106" t="s">
        <v>1206</v>
      </c>
      <c r="J6106" t="s">
        <v>7196</v>
      </c>
      <c r="K6106" t="s">
        <v>36</v>
      </c>
      <c r="L6106" t="s">
        <v>37</v>
      </c>
      <c r="M6106" t="s">
        <v>38</v>
      </c>
      <c r="N6106" t="s">
        <v>56</v>
      </c>
      <c r="O6106" t="s">
        <v>81</v>
      </c>
      <c r="P6106" t="s">
        <v>3354</v>
      </c>
      <c r="Q6106">
        <v>1</v>
      </c>
      <c r="R6106">
        <v>633</v>
      </c>
      <c r="S6106">
        <v>-633</v>
      </c>
      <c r="T6106">
        <v>11</v>
      </c>
      <c r="U6106" t="b">
        <v>1</v>
      </c>
    </row>
    <row r="6107" spans="1:21" x14ac:dyDescent="0.25">
      <c r="A6107" t="s">
        <v>7197</v>
      </c>
      <c r="B6107" t="s">
        <v>7182</v>
      </c>
      <c r="C6107">
        <v>16</v>
      </c>
      <c r="D6107">
        <v>9</v>
      </c>
      <c r="E6107">
        <v>14</v>
      </c>
      <c r="F6107" s="1">
        <v>41898</v>
      </c>
      <c r="G6107" t="s">
        <v>7198</v>
      </c>
      <c r="H6107" t="s">
        <v>67</v>
      </c>
      <c r="I6107" t="s">
        <v>68</v>
      </c>
      <c r="J6107" t="s">
        <v>2187</v>
      </c>
      <c r="K6107" t="s">
        <v>25</v>
      </c>
      <c r="L6107" t="s">
        <v>26</v>
      </c>
      <c r="M6107" t="s">
        <v>38</v>
      </c>
      <c r="N6107" t="s">
        <v>56</v>
      </c>
      <c r="O6107" t="s">
        <v>81</v>
      </c>
      <c r="P6107" t="s">
        <v>3648</v>
      </c>
      <c r="Q6107">
        <v>0</v>
      </c>
      <c r="R6107">
        <v>1716</v>
      </c>
      <c r="S6107">
        <v>309</v>
      </c>
      <c r="T6107">
        <v>7</v>
      </c>
      <c r="U6107" t="b">
        <v>1</v>
      </c>
    </row>
    <row r="6108" spans="1:21" x14ac:dyDescent="0.25">
      <c r="A6108" t="s">
        <v>7199</v>
      </c>
      <c r="B6108" t="s">
        <v>7200</v>
      </c>
      <c r="C6108">
        <v>17</v>
      </c>
      <c r="D6108">
        <v>9</v>
      </c>
      <c r="E6108">
        <v>11</v>
      </c>
      <c r="F6108" s="1">
        <v>40803</v>
      </c>
      <c r="G6108" t="s">
        <v>4345</v>
      </c>
      <c r="H6108" t="s">
        <v>44</v>
      </c>
      <c r="I6108" t="s">
        <v>45</v>
      </c>
      <c r="J6108" t="s">
        <v>7201</v>
      </c>
      <c r="K6108" t="s">
        <v>47</v>
      </c>
      <c r="L6108" t="s">
        <v>70</v>
      </c>
      <c r="M6108" t="s">
        <v>38</v>
      </c>
      <c r="N6108" t="s">
        <v>71</v>
      </c>
      <c r="O6108" t="s">
        <v>295</v>
      </c>
      <c r="P6108" t="s">
        <v>6234</v>
      </c>
      <c r="Q6108">
        <v>0</v>
      </c>
      <c r="R6108">
        <v>117</v>
      </c>
      <c r="S6108">
        <v>36</v>
      </c>
      <c r="T6108">
        <v>5</v>
      </c>
      <c r="U6108" t="b">
        <v>0</v>
      </c>
    </row>
    <row r="6109" spans="1:21" x14ac:dyDescent="0.25">
      <c r="A6109" t="s">
        <v>7199</v>
      </c>
      <c r="B6109" t="s">
        <v>7200</v>
      </c>
      <c r="C6109">
        <v>17</v>
      </c>
      <c r="D6109">
        <v>9</v>
      </c>
      <c r="E6109">
        <v>11</v>
      </c>
      <c r="F6109" s="1">
        <v>40803</v>
      </c>
      <c r="G6109" t="s">
        <v>4345</v>
      </c>
      <c r="H6109" t="s">
        <v>44</v>
      </c>
      <c r="I6109" t="s">
        <v>45</v>
      </c>
      <c r="J6109" t="s">
        <v>7201</v>
      </c>
      <c r="K6109" t="s">
        <v>47</v>
      </c>
      <c r="L6109" t="s">
        <v>70</v>
      </c>
      <c r="M6109" t="s">
        <v>38</v>
      </c>
      <c r="N6109" t="s">
        <v>28</v>
      </c>
      <c r="O6109" t="s">
        <v>39</v>
      </c>
      <c r="P6109" t="s">
        <v>4574</v>
      </c>
      <c r="Q6109">
        <v>0</v>
      </c>
      <c r="R6109">
        <v>153</v>
      </c>
      <c r="S6109">
        <v>70</v>
      </c>
      <c r="T6109">
        <v>3</v>
      </c>
      <c r="U6109" t="b">
        <v>1</v>
      </c>
    </row>
    <row r="6110" spans="1:21" x14ac:dyDescent="0.25">
      <c r="A6110" t="s">
        <v>7202</v>
      </c>
      <c r="B6110" t="s">
        <v>7200</v>
      </c>
      <c r="C6110">
        <v>17</v>
      </c>
      <c r="D6110">
        <v>9</v>
      </c>
      <c r="E6110">
        <v>11</v>
      </c>
      <c r="F6110" s="1">
        <v>40803</v>
      </c>
      <c r="G6110" t="s">
        <v>2537</v>
      </c>
      <c r="H6110" t="s">
        <v>33</v>
      </c>
      <c r="I6110" t="s">
        <v>34</v>
      </c>
      <c r="J6110" t="s">
        <v>2354</v>
      </c>
      <c r="K6110" t="s">
        <v>36</v>
      </c>
      <c r="L6110" t="s">
        <v>37</v>
      </c>
      <c r="M6110" t="s">
        <v>38</v>
      </c>
      <c r="N6110" t="s">
        <v>71</v>
      </c>
      <c r="O6110" t="s">
        <v>665</v>
      </c>
      <c r="P6110" t="s">
        <v>7203</v>
      </c>
      <c r="Q6110">
        <v>0</v>
      </c>
      <c r="R6110">
        <v>616</v>
      </c>
      <c r="S6110">
        <v>142</v>
      </c>
      <c r="T6110">
        <v>3</v>
      </c>
      <c r="U6110" t="b">
        <v>1</v>
      </c>
    </row>
    <row r="6111" spans="1:21" x14ac:dyDescent="0.25">
      <c r="A6111" t="s">
        <v>7204</v>
      </c>
      <c r="B6111" t="s">
        <v>7205</v>
      </c>
      <c r="C6111">
        <v>17</v>
      </c>
      <c r="D6111">
        <v>9</v>
      </c>
      <c r="E6111">
        <v>12</v>
      </c>
      <c r="F6111" s="1">
        <v>41169</v>
      </c>
      <c r="G6111" t="s">
        <v>2925</v>
      </c>
      <c r="H6111" t="s">
        <v>33</v>
      </c>
      <c r="I6111" t="s">
        <v>34</v>
      </c>
      <c r="J6111" t="s">
        <v>2371</v>
      </c>
      <c r="K6111" t="s">
        <v>36</v>
      </c>
      <c r="L6111" t="s">
        <v>37</v>
      </c>
      <c r="M6111" t="s">
        <v>38</v>
      </c>
      <c r="N6111" t="s">
        <v>28</v>
      </c>
      <c r="O6111" t="s">
        <v>48</v>
      </c>
      <c r="P6111" t="s">
        <v>1342</v>
      </c>
      <c r="Q6111">
        <v>0</v>
      </c>
      <c r="R6111">
        <v>163</v>
      </c>
      <c r="S6111">
        <v>81</v>
      </c>
      <c r="T6111">
        <v>6</v>
      </c>
      <c r="U6111" t="b">
        <v>1</v>
      </c>
    </row>
    <row r="6112" spans="1:21" x14ac:dyDescent="0.25">
      <c r="A6112" t="s">
        <v>7204</v>
      </c>
      <c r="B6112" t="s">
        <v>7205</v>
      </c>
      <c r="C6112">
        <v>17</v>
      </c>
      <c r="D6112">
        <v>9</v>
      </c>
      <c r="E6112">
        <v>12</v>
      </c>
      <c r="F6112" s="1">
        <v>41169</v>
      </c>
      <c r="G6112" t="s">
        <v>2925</v>
      </c>
      <c r="H6112" t="s">
        <v>33</v>
      </c>
      <c r="I6112" t="s">
        <v>34</v>
      </c>
      <c r="J6112" t="s">
        <v>2371</v>
      </c>
      <c r="K6112" t="s">
        <v>36</v>
      </c>
      <c r="L6112" t="s">
        <v>37</v>
      </c>
      <c r="M6112" t="s">
        <v>38</v>
      </c>
      <c r="N6112" t="s">
        <v>28</v>
      </c>
      <c r="O6112" t="s">
        <v>39</v>
      </c>
      <c r="P6112" t="s">
        <v>897</v>
      </c>
      <c r="Q6112">
        <v>0</v>
      </c>
      <c r="R6112">
        <v>113</v>
      </c>
      <c r="S6112">
        <v>0</v>
      </c>
      <c r="T6112">
        <v>4</v>
      </c>
      <c r="U6112" t="b">
        <v>1</v>
      </c>
    </row>
    <row r="6113" spans="1:21" x14ac:dyDescent="0.25">
      <c r="A6113" t="s">
        <v>7204</v>
      </c>
      <c r="B6113" t="s">
        <v>7205</v>
      </c>
      <c r="C6113">
        <v>17</v>
      </c>
      <c r="D6113">
        <v>9</v>
      </c>
      <c r="E6113">
        <v>12</v>
      </c>
      <c r="F6113" s="1">
        <v>41169</v>
      </c>
      <c r="G6113" t="s">
        <v>2925</v>
      </c>
      <c r="H6113" t="s">
        <v>33</v>
      </c>
      <c r="I6113" t="s">
        <v>34</v>
      </c>
      <c r="J6113" t="s">
        <v>2371</v>
      </c>
      <c r="K6113" t="s">
        <v>36</v>
      </c>
      <c r="L6113" t="s">
        <v>37</v>
      </c>
      <c r="M6113" t="s">
        <v>38</v>
      </c>
      <c r="N6113" t="s">
        <v>28</v>
      </c>
      <c r="O6113" t="s">
        <v>227</v>
      </c>
      <c r="P6113" t="s">
        <v>1241</v>
      </c>
      <c r="Q6113">
        <v>0</v>
      </c>
      <c r="R6113">
        <v>52</v>
      </c>
      <c r="S6113">
        <v>16</v>
      </c>
      <c r="T6113">
        <v>5</v>
      </c>
      <c r="U6113" t="b">
        <v>1</v>
      </c>
    </row>
    <row r="6114" spans="1:21" x14ac:dyDescent="0.25">
      <c r="A6114" t="s">
        <v>7204</v>
      </c>
      <c r="B6114" t="s">
        <v>7205</v>
      </c>
      <c r="C6114">
        <v>17</v>
      </c>
      <c r="D6114">
        <v>9</v>
      </c>
      <c r="E6114">
        <v>12</v>
      </c>
      <c r="F6114" s="1">
        <v>41169</v>
      </c>
      <c r="G6114" t="s">
        <v>2925</v>
      </c>
      <c r="H6114" t="s">
        <v>33</v>
      </c>
      <c r="I6114" t="s">
        <v>34</v>
      </c>
      <c r="J6114" t="s">
        <v>2371</v>
      </c>
      <c r="K6114" t="s">
        <v>36</v>
      </c>
      <c r="L6114" t="s">
        <v>37</v>
      </c>
      <c r="M6114" t="s">
        <v>38</v>
      </c>
      <c r="N6114" t="s">
        <v>28</v>
      </c>
      <c r="O6114" t="s">
        <v>54</v>
      </c>
      <c r="P6114" t="s">
        <v>2177</v>
      </c>
      <c r="Q6114">
        <v>0</v>
      </c>
      <c r="R6114">
        <v>52</v>
      </c>
      <c r="S6114">
        <v>-2</v>
      </c>
      <c r="T6114">
        <v>1</v>
      </c>
      <c r="U6114" t="b">
        <v>1</v>
      </c>
    </row>
    <row r="6115" spans="1:21" x14ac:dyDescent="0.25">
      <c r="A6115" t="s">
        <v>7204</v>
      </c>
      <c r="B6115" t="s">
        <v>7205</v>
      </c>
      <c r="C6115">
        <v>17</v>
      </c>
      <c r="D6115">
        <v>9</v>
      </c>
      <c r="E6115">
        <v>12</v>
      </c>
      <c r="F6115" s="1">
        <v>41169</v>
      </c>
      <c r="G6115" t="s">
        <v>2925</v>
      </c>
      <c r="H6115" t="s">
        <v>33</v>
      </c>
      <c r="I6115" t="s">
        <v>34</v>
      </c>
      <c r="J6115" t="s">
        <v>2371</v>
      </c>
      <c r="K6115" t="s">
        <v>36</v>
      </c>
      <c r="L6115" t="s">
        <v>37</v>
      </c>
      <c r="M6115" t="s">
        <v>38</v>
      </c>
      <c r="N6115" t="s">
        <v>56</v>
      </c>
      <c r="O6115" t="s">
        <v>81</v>
      </c>
      <c r="P6115" t="s">
        <v>1604</v>
      </c>
      <c r="Q6115">
        <v>0</v>
      </c>
      <c r="R6115">
        <v>129</v>
      </c>
      <c r="S6115">
        <v>46</v>
      </c>
      <c r="T6115">
        <v>3</v>
      </c>
      <c r="U6115" t="b">
        <v>0</v>
      </c>
    </row>
    <row r="6116" spans="1:21" x14ac:dyDescent="0.25">
      <c r="A6116" t="s">
        <v>7204</v>
      </c>
      <c r="B6116" t="s">
        <v>7205</v>
      </c>
      <c r="C6116">
        <v>17</v>
      </c>
      <c r="D6116">
        <v>9</v>
      </c>
      <c r="E6116">
        <v>12</v>
      </c>
      <c r="F6116" s="1">
        <v>41169</v>
      </c>
      <c r="G6116" t="s">
        <v>2925</v>
      </c>
      <c r="H6116" t="s">
        <v>33</v>
      </c>
      <c r="I6116" t="s">
        <v>34</v>
      </c>
      <c r="J6116" t="s">
        <v>2371</v>
      </c>
      <c r="K6116" t="s">
        <v>36</v>
      </c>
      <c r="L6116" t="s">
        <v>37</v>
      </c>
      <c r="M6116" t="s">
        <v>38</v>
      </c>
      <c r="N6116" t="s">
        <v>56</v>
      </c>
      <c r="O6116" t="s">
        <v>57</v>
      </c>
      <c r="P6116" t="s">
        <v>7206</v>
      </c>
      <c r="Q6116">
        <v>0</v>
      </c>
      <c r="R6116">
        <v>554</v>
      </c>
      <c r="S6116">
        <v>105</v>
      </c>
      <c r="T6116">
        <v>5</v>
      </c>
      <c r="U6116" t="b">
        <v>1</v>
      </c>
    </row>
    <row r="6117" spans="1:21" x14ac:dyDescent="0.25">
      <c r="A6117" t="s">
        <v>7204</v>
      </c>
      <c r="B6117" t="s">
        <v>7205</v>
      </c>
      <c r="C6117">
        <v>17</v>
      </c>
      <c r="D6117">
        <v>9</v>
      </c>
      <c r="E6117">
        <v>12</v>
      </c>
      <c r="F6117" s="1">
        <v>41169</v>
      </c>
      <c r="G6117" t="s">
        <v>2925</v>
      </c>
      <c r="H6117" t="s">
        <v>33</v>
      </c>
      <c r="I6117" t="s">
        <v>34</v>
      </c>
      <c r="J6117" t="s">
        <v>2371</v>
      </c>
      <c r="K6117" t="s">
        <v>36</v>
      </c>
      <c r="L6117" t="s">
        <v>37</v>
      </c>
      <c r="M6117" t="s">
        <v>38</v>
      </c>
      <c r="N6117" t="s">
        <v>56</v>
      </c>
      <c r="O6117" t="s">
        <v>104</v>
      </c>
      <c r="P6117" t="s">
        <v>392</v>
      </c>
      <c r="Q6117">
        <v>0</v>
      </c>
      <c r="R6117">
        <v>228</v>
      </c>
      <c r="S6117">
        <v>48</v>
      </c>
      <c r="T6117">
        <v>3</v>
      </c>
      <c r="U6117" t="b">
        <v>0</v>
      </c>
    </row>
    <row r="6118" spans="1:21" x14ac:dyDescent="0.25">
      <c r="A6118" t="s">
        <v>7207</v>
      </c>
      <c r="B6118" t="s">
        <v>7205</v>
      </c>
      <c r="C6118">
        <v>17</v>
      </c>
      <c r="D6118">
        <v>9</v>
      </c>
      <c r="E6118">
        <v>12</v>
      </c>
      <c r="F6118" s="1">
        <v>41169</v>
      </c>
      <c r="G6118" t="s">
        <v>6992</v>
      </c>
      <c r="H6118" t="s">
        <v>44</v>
      </c>
      <c r="I6118" t="s">
        <v>849</v>
      </c>
      <c r="J6118" t="s">
        <v>2579</v>
      </c>
      <c r="K6118" t="s">
        <v>47</v>
      </c>
      <c r="L6118" t="s">
        <v>37</v>
      </c>
      <c r="M6118" t="s">
        <v>98</v>
      </c>
      <c r="N6118" t="s">
        <v>28</v>
      </c>
      <c r="O6118" t="s">
        <v>48</v>
      </c>
      <c r="P6118" t="s">
        <v>1364</v>
      </c>
      <c r="Q6118">
        <v>0</v>
      </c>
      <c r="R6118">
        <v>34</v>
      </c>
      <c r="S6118">
        <v>3</v>
      </c>
      <c r="T6118">
        <v>3</v>
      </c>
      <c r="U6118" t="b">
        <v>0</v>
      </c>
    </row>
    <row r="6119" spans="1:21" x14ac:dyDescent="0.25">
      <c r="A6119" t="s">
        <v>7207</v>
      </c>
      <c r="B6119" t="s">
        <v>7205</v>
      </c>
      <c r="C6119">
        <v>17</v>
      </c>
      <c r="D6119">
        <v>9</v>
      </c>
      <c r="E6119">
        <v>12</v>
      </c>
      <c r="F6119" s="1">
        <v>41169</v>
      </c>
      <c r="G6119" t="s">
        <v>6992</v>
      </c>
      <c r="H6119" t="s">
        <v>44</v>
      </c>
      <c r="I6119" t="s">
        <v>849</v>
      </c>
      <c r="J6119" t="s">
        <v>2579</v>
      </c>
      <c r="K6119" t="s">
        <v>47</v>
      </c>
      <c r="L6119" t="s">
        <v>37</v>
      </c>
      <c r="M6119" t="s">
        <v>98</v>
      </c>
      <c r="N6119" t="s">
        <v>28</v>
      </c>
      <c r="O6119" t="s">
        <v>39</v>
      </c>
      <c r="P6119" t="s">
        <v>3341</v>
      </c>
      <c r="Q6119">
        <v>0</v>
      </c>
      <c r="R6119">
        <v>12</v>
      </c>
      <c r="S6119">
        <v>0</v>
      </c>
      <c r="T6119">
        <v>2</v>
      </c>
      <c r="U6119" t="b">
        <v>0</v>
      </c>
    </row>
    <row r="6120" spans="1:21" x14ac:dyDescent="0.25">
      <c r="A6120" t="s">
        <v>7207</v>
      </c>
      <c r="B6120" t="s">
        <v>7205</v>
      </c>
      <c r="C6120">
        <v>17</v>
      </c>
      <c r="D6120">
        <v>9</v>
      </c>
      <c r="E6120">
        <v>12</v>
      </c>
      <c r="F6120" s="1">
        <v>41169</v>
      </c>
      <c r="G6120" t="s">
        <v>6992</v>
      </c>
      <c r="H6120" t="s">
        <v>44</v>
      </c>
      <c r="I6120" t="s">
        <v>849</v>
      </c>
      <c r="J6120" t="s">
        <v>2579</v>
      </c>
      <c r="K6120" t="s">
        <v>47</v>
      </c>
      <c r="L6120" t="s">
        <v>37</v>
      </c>
      <c r="M6120" t="s">
        <v>98</v>
      </c>
      <c r="N6120" t="s">
        <v>56</v>
      </c>
      <c r="O6120" t="s">
        <v>57</v>
      </c>
      <c r="P6120" t="s">
        <v>6305</v>
      </c>
      <c r="Q6120">
        <v>0</v>
      </c>
      <c r="R6120">
        <v>804</v>
      </c>
      <c r="S6120">
        <v>-496</v>
      </c>
      <c r="T6120">
        <v>5</v>
      </c>
      <c r="U6120" t="b">
        <v>1</v>
      </c>
    </row>
    <row r="6121" spans="1:21" x14ac:dyDescent="0.25">
      <c r="A6121" t="s">
        <v>7208</v>
      </c>
      <c r="B6121" t="s">
        <v>7205</v>
      </c>
      <c r="C6121">
        <v>17</v>
      </c>
      <c r="D6121">
        <v>9</v>
      </c>
      <c r="E6121">
        <v>12</v>
      </c>
      <c r="F6121" s="1">
        <v>41169</v>
      </c>
      <c r="G6121" t="s">
        <v>1541</v>
      </c>
      <c r="H6121" t="s">
        <v>33</v>
      </c>
      <c r="I6121" t="s">
        <v>34</v>
      </c>
      <c r="J6121" t="s">
        <v>1921</v>
      </c>
      <c r="K6121" t="s">
        <v>36</v>
      </c>
      <c r="L6121" t="s">
        <v>37</v>
      </c>
      <c r="M6121" t="s">
        <v>268</v>
      </c>
      <c r="N6121" t="s">
        <v>28</v>
      </c>
      <c r="O6121" t="s">
        <v>111</v>
      </c>
      <c r="P6121" t="s">
        <v>3185</v>
      </c>
      <c r="Q6121">
        <v>0</v>
      </c>
      <c r="R6121">
        <v>128</v>
      </c>
      <c r="S6121">
        <v>0</v>
      </c>
      <c r="T6121">
        <v>6</v>
      </c>
      <c r="U6121" t="b">
        <v>1</v>
      </c>
    </row>
    <row r="6122" spans="1:21" x14ac:dyDescent="0.25">
      <c r="A6122" t="s">
        <v>7209</v>
      </c>
      <c r="B6122" t="s">
        <v>7205</v>
      </c>
      <c r="C6122">
        <v>17</v>
      </c>
      <c r="D6122">
        <v>9</v>
      </c>
      <c r="E6122">
        <v>12</v>
      </c>
      <c r="F6122" s="1">
        <v>41169</v>
      </c>
      <c r="G6122" t="s">
        <v>2443</v>
      </c>
      <c r="H6122" t="s">
        <v>61</v>
      </c>
      <c r="I6122" t="s">
        <v>491</v>
      </c>
      <c r="J6122" t="s">
        <v>1767</v>
      </c>
      <c r="K6122" t="s">
        <v>36</v>
      </c>
      <c r="L6122" t="s">
        <v>26</v>
      </c>
      <c r="M6122" t="s">
        <v>268</v>
      </c>
      <c r="N6122" t="s">
        <v>28</v>
      </c>
      <c r="O6122" t="s">
        <v>39</v>
      </c>
      <c r="P6122" t="s">
        <v>3031</v>
      </c>
      <c r="Q6122">
        <v>0</v>
      </c>
      <c r="R6122">
        <v>30</v>
      </c>
      <c r="S6122">
        <v>3</v>
      </c>
      <c r="T6122">
        <v>2</v>
      </c>
      <c r="U6122" t="b">
        <v>0</v>
      </c>
    </row>
    <row r="6123" spans="1:21" x14ac:dyDescent="0.25">
      <c r="A6123" t="s">
        <v>7209</v>
      </c>
      <c r="B6123" t="s">
        <v>7205</v>
      </c>
      <c r="C6123">
        <v>17</v>
      </c>
      <c r="D6123">
        <v>9</v>
      </c>
      <c r="E6123">
        <v>12</v>
      </c>
      <c r="F6123" s="1">
        <v>41169</v>
      </c>
      <c r="G6123" t="s">
        <v>2443</v>
      </c>
      <c r="H6123" t="s">
        <v>61</v>
      </c>
      <c r="I6123" t="s">
        <v>491</v>
      </c>
      <c r="J6123" t="s">
        <v>1767</v>
      </c>
      <c r="K6123" t="s">
        <v>36</v>
      </c>
      <c r="L6123" t="s">
        <v>26</v>
      </c>
      <c r="M6123" t="s">
        <v>268</v>
      </c>
      <c r="N6123" t="s">
        <v>28</v>
      </c>
      <c r="O6123" t="s">
        <v>29</v>
      </c>
      <c r="P6123" t="s">
        <v>4218</v>
      </c>
      <c r="Q6123">
        <v>0</v>
      </c>
      <c r="R6123">
        <v>225</v>
      </c>
      <c r="S6123">
        <v>67</v>
      </c>
      <c r="T6123">
        <v>5</v>
      </c>
      <c r="U6123" t="b">
        <v>0</v>
      </c>
    </row>
    <row r="6124" spans="1:21" x14ac:dyDescent="0.25">
      <c r="A6124" t="s">
        <v>7209</v>
      </c>
      <c r="B6124" t="s">
        <v>7205</v>
      </c>
      <c r="C6124">
        <v>17</v>
      </c>
      <c r="D6124">
        <v>9</v>
      </c>
      <c r="E6124">
        <v>12</v>
      </c>
      <c r="F6124" s="1">
        <v>41169</v>
      </c>
      <c r="G6124" t="s">
        <v>2443</v>
      </c>
      <c r="H6124" t="s">
        <v>61</v>
      </c>
      <c r="I6124" t="s">
        <v>491</v>
      </c>
      <c r="J6124" t="s">
        <v>1767</v>
      </c>
      <c r="K6124" t="s">
        <v>36</v>
      </c>
      <c r="L6124" t="s">
        <v>26</v>
      </c>
      <c r="M6124" t="s">
        <v>268</v>
      </c>
      <c r="N6124" t="s">
        <v>28</v>
      </c>
      <c r="O6124" t="s">
        <v>54</v>
      </c>
      <c r="P6124" t="s">
        <v>424</v>
      </c>
      <c r="Q6124">
        <v>0</v>
      </c>
      <c r="R6124">
        <v>62</v>
      </c>
      <c r="S6124">
        <v>1</v>
      </c>
      <c r="T6124">
        <v>3</v>
      </c>
      <c r="U6124" t="b">
        <v>1</v>
      </c>
    </row>
    <row r="6125" spans="1:21" x14ac:dyDescent="0.25">
      <c r="A6125" t="s">
        <v>7209</v>
      </c>
      <c r="B6125" t="s">
        <v>7205</v>
      </c>
      <c r="C6125">
        <v>17</v>
      </c>
      <c r="D6125">
        <v>9</v>
      </c>
      <c r="E6125">
        <v>12</v>
      </c>
      <c r="F6125" s="1">
        <v>41169</v>
      </c>
      <c r="G6125" t="s">
        <v>2443</v>
      </c>
      <c r="H6125" t="s">
        <v>61</v>
      </c>
      <c r="I6125" t="s">
        <v>491</v>
      </c>
      <c r="J6125" t="s">
        <v>1767</v>
      </c>
      <c r="K6125" t="s">
        <v>36</v>
      </c>
      <c r="L6125" t="s">
        <v>26</v>
      </c>
      <c r="M6125" t="s">
        <v>268</v>
      </c>
      <c r="N6125" t="s">
        <v>56</v>
      </c>
      <c r="O6125" t="s">
        <v>104</v>
      </c>
      <c r="P6125" t="s">
        <v>2022</v>
      </c>
      <c r="Q6125">
        <v>0</v>
      </c>
      <c r="R6125">
        <v>426</v>
      </c>
      <c r="S6125">
        <v>0</v>
      </c>
      <c r="T6125">
        <v>3</v>
      </c>
      <c r="U6125" t="b">
        <v>0</v>
      </c>
    </row>
    <row r="6126" spans="1:21" x14ac:dyDescent="0.25">
      <c r="A6126" t="s">
        <v>7210</v>
      </c>
      <c r="B6126" t="s">
        <v>7205</v>
      </c>
      <c r="C6126">
        <v>17</v>
      </c>
      <c r="D6126">
        <v>9</v>
      </c>
      <c r="E6126">
        <v>12</v>
      </c>
      <c r="F6126" s="1">
        <v>41169</v>
      </c>
      <c r="G6126" t="s">
        <v>3900</v>
      </c>
      <c r="H6126" t="s">
        <v>61</v>
      </c>
      <c r="I6126" t="s">
        <v>108</v>
      </c>
      <c r="J6126" t="s">
        <v>7211</v>
      </c>
      <c r="K6126" t="s">
        <v>36</v>
      </c>
      <c r="L6126" t="s">
        <v>37</v>
      </c>
      <c r="M6126" t="s">
        <v>27</v>
      </c>
      <c r="N6126" t="s">
        <v>28</v>
      </c>
      <c r="O6126" t="s">
        <v>90</v>
      </c>
      <c r="P6126" t="s">
        <v>7212</v>
      </c>
      <c r="Q6126">
        <v>0</v>
      </c>
      <c r="R6126">
        <v>900</v>
      </c>
      <c r="S6126">
        <v>-10</v>
      </c>
      <c r="T6126">
        <v>2</v>
      </c>
      <c r="U6126" t="b">
        <v>1</v>
      </c>
    </row>
    <row r="6127" spans="1:21" x14ac:dyDescent="0.25">
      <c r="A6127" t="s">
        <v>7213</v>
      </c>
      <c r="B6127" t="s">
        <v>7214</v>
      </c>
      <c r="C6127">
        <v>17</v>
      </c>
      <c r="D6127">
        <v>9</v>
      </c>
      <c r="E6127">
        <v>13</v>
      </c>
      <c r="F6127" s="1">
        <v>41534</v>
      </c>
      <c r="G6127" t="s">
        <v>1683</v>
      </c>
      <c r="H6127" t="s">
        <v>120</v>
      </c>
      <c r="I6127" t="s">
        <v>221</v>
      </c>
      <c r="J6127" t="s">
        <v>222</v>
      </c>
      <c r="K6127" t="s">
        <v>47</v>
      </c>
      <c r="L6127" t="s">
        <v>37</v>
      </c>
      <c r="M6127" t="s">
        <v>27</v>
      </c>
      <c r="N6127" t="s">
        <v>28</v>
      </c>
      <c r="O6127" t="s">
        <v>48</v>
      </c>
      <c r="P6127" t="s">
        <v>99</v>
      </c>
      <c r="Q6127">
        <v>0</v>
      </c>
      <c r="R6127">
        <v>158</v>
      </c>
      <c r="S6127">
        <v>69</v>
      </c>
      <c r="T6127">
        <v>3</v>
      </c>
      <c r="U6127" t="b">
        <v>1</v>
      </c>
    </row>
    <row r="6128" spans="1:21" x14ac:dyDescent="0.25">
      <c r="A6128" t="s">
        <v>7215</v>
      </c>
      <c r="B6128" t="s">
        <v>7214</v>
      </c>
      <c r="C6128">
        <v>17</v>
      </c>
      <c r="D6128">
        <v>9</v>
      </c>
      <c r="E6128">
        <v>13</v>
      </c>
      <c r="F6128" s="1">
        <v>41534</v>
      </c>
      <c r="G6128" t="s">
        <v>1048</v>
      </c>
      <c r="H6128" t="s">
        <v>33</v>
      </c>
      <c r="I6128" t="s">
        <v>528</v>
      </c>
      <c r="J6128" t="s">
        <v>2391</v>
      </c>
      <c r="K6128" t="s">
        <v>36</v>
      </c>
      <c r="L6128" t="s">
        <v>26</v>
      </c>
      <c r="M6128" t="s">
        <v>98</v>
      </c>
      <c r="N6128" t="s">
        <v>71</v>
      </c>
      <c r="O6128" t="s">
        <v>72</v>
      </c>
      <c r="P6128" t="s">
        <v>4830</v>
      </c>
      <c r="Q6128">
        <v>0</v>
      </c>
      <c r="R6128">
        <v>464</v>
      </c>
      <c r="S6128">
        <v>88</v>
      </c>
      <c r="T6128">
        <v>3</v>
      </c>
      <c r="U6128" t="b">
        <v>1</v>
      </c>
    </row>
    <row r="6129" spans="1:21" x14ac:dyDescent="0.25">
      <c r="A6129" t="s">
        <v>7215</v>
      </c>
      <c r="B6129" t="s">
        <v>7214</v>
      </c>
      <c r="C6129">
        <v>17</v>
      </c>
      <c r="D6129">
        <v>9</v>
      </c>
      <c r="E6129">
        <v>13</v>
      </c>
      <c r="F6129" s="1">
        <v>41534</v>
      </c>
      <c r="G6129" t="s">
        <v>1048</v>
      </c>
      <c r="H6129" t="s">
        <v>33</v>
      </c>
      <c r="I6129" t="s">
        <v>528</v>
      </c>
      <c r="J6129" t="s">
        <v>2391</v>
      </c>
      <c r="K6129" t="s">
        <v>36</v>
      </c>
      <c r="L6129" t="s">
        <v>26</v>
      </c>
      <c r="M6129" t="s">
        <v>98</v>
      </c>
      <c r="N6129" t="s">
        <v>71</v>
      </c>
      <c r="O6129" t="s">
        <v>72</v>
      </c>
      <c r="P6129" t="s">
        <v>5738</v>
      </c>
      <c r="Q6129">
        <v>0</v>
      </c>
      <c r="R6129">
        <v>2442</v>
      </c>
      <c r="S6129">
        <v>-244</v>
      </c>
      <c r="T6129">
        <v>7</v>
      </c>
      <c r="U6129" t="b">
        <v>1</v>
      </c>
    </row>
    <row r="6130" spans="1:21" x14ac:dyDescent="0.25">
      <c r="A6130" t="s">
        <v>7215</v>
      </c>
      <c r="B6130" t="s">
        <v>7214</v>
      </c>
      <c r="C6130">
        <v>17</v>
      </c>
      <c r="D6130">
        <v>9</v>
      </c>
      <c r="E6130">
        <v>13</v>
      </c>
      <c r="F6130" s="1">
        <v>41534</v>
      </c>
      <c r="G6130" t="s">
        <v>1048</v>
      </c>
      <c r="H6130" t="s">
        <v>33</v>
      </c>
      <c r="I6130" t="s">
        <v>528</v>
      </c>
      <c r="J6130" t="s">
        <v>2391</v>
      </c>
      <c r="K6130" t="s">
        <v>36</v>
      </c>
      <c r="L6130" t="s">
        <v>26</v>
      </c>
      <c r="M6130" t="s">
        <v>98</v>
      </c>
      <c r="N6130" t="s">
        <v>28</v>
      </c>
      <c r="O6130" t="s">
        <v>39</v>
      </c>
      <c r="P6130" t="s">
        <v>1433</v>
      </c>
      <c r="Q6130">
        <v>0</v>
      </c>
      <c r="R6130">
        <v>46</v>
      </c>
      <c r="S6130">
        <v>21</v>
      </c>
      <c r="T6130">
        <v>6</v>
      </c>
      <c r="U6130" t="b">
        <v>1</v>
      </c>
    </row>
    <row r="6131" spans="1:21" x14ac:dyDescent="0.25">
      <c r="A6131" t="s">
        <v>7215</v>
      </c>
      <c r="B6131" t="s">
        <v>7214</v>
      </c>
      <c r="C6131">
        <v>17</v>
      </c>
      <c r="D6131">
        <v>9</v>
      </c>
      <c r="E6131">
        <v>13</v>
      </c>
      <c r="F6131" s="1">
        <v>41534</v>
      </c>
      <c r="G6131" t="s">
        <v>1048</v>
      </c>
      <c r="H6131" t="s">
        <v>33</v>
      </c>
      <c r="I6131" t="s">
        <v>528</v>
      </c>
      <c r="J6131" t="s">
        <v>2391</v>
      </c>
      <c r="K6131" t="s">
        <v>36</v>
      </c>
      <c r="L6131" t="s">
        <v>26</v>
      </c>
      <c r="M6131" t="s">
        <v>98</v>
      </c>
      <c r="N6131" t="s">
        <v>28</v>
      </c>
      <c r="O6131" t="s">
        <v>227</v>
      </c>
      <c r="P6131" t="s">
        <v>658</v>
      </c>
      <c r="Q6131">
        <v>0</v>
      </c>
      <c r="R6131">
        <v>68</v>
      </c>
      <c r="S6131">
        <v>24</v>
      </c>
      <c r="T6131">
        <v>5</v>
      </c>
      <c r="U6131" t="b">
        <v>1</v>
      </c>
    </row>
    <row r="6132" spans="1:21" x14ac:dyDescent="0.25">
      <c r="A6132" t="s">
        <v>7216</v>
      </c>
      <c r="B6132" t="s">
        <v>7214</v>
      </c>
      <c r="C6132">
        <v>17</v>
      </c>
      <c r="D6132">
        <v>9</v>
      </c>
      <c r="E6132">
        <v>13</v>
      </c>
      <c r="F6132" s="1">
        <v>41534</v>
      </c>
      <c r="G6132" t="s">
        <v>1581</v>
      </c>
      <c r="H6132" t="s">
        <v>67</v>
      </c>
      <c r="I6132" t="s">
        <v>68</v>
      </c>
      <c r="J6132" t="s">
        <v>255</v>
      </c>
      <c r="K6132" t="s">
        <v>25</v>
      </c>
      <c r="L6132" t="s">
        <v>26</v>
      </c>
      <c r="M6132" t="s">
        <v>38</v>
      </c>
      <c r="N6132" t="s">
        <v>28</v>
      </c>
      <c r="O6132" t="s">
        <v>54</v>
      </c>
      <c r="P6132" t="s">
        <v>1607</v>
      </c>
      <c r="Q6132">
        <v>0</v>
      </c>
      <c r="R6132">
        <v>462</v>
      </c>
      <c r="S6132">
        <v>92</v>
      </c>
      <c r="T6132">
        <v>4</v>
      </c>
      <c r="U6132" t="b">
        <v>0</v>
      </c>
    </row>
    <row r="6133" spans="1:21" x14ac:dyDescent="0.25">
      <c r="A6133" t="s">
        <v>7217</v>
      </c>
      <c r="B6133" t="s">
        <v>7214</v>
      </c>
      <c r="C6133">
        <v>17</v>
      </c>
      <c r="D6133">
        <v>9</v>
      </c>
      <c r="E6133">
        <v>13</v>
      </c>
      <c r="F6133" s="1">
        <v>41534</v>
      </c>
      <c r="G6133" t="s">
        <v>3296</v>
      </c>
      <c r="H6133" t="s">
        <v>120</v>
      </c>
      <c r="I6133" t="s">
        <v>778</v>
      </c>
      <c r="J6133" t="s">
        <v>2326</v>
      </c>
      <c r="K6133" t="s">
        <v>47</v>
      </c>
      <c r="L6133" t="s">
        <v>26</v>
      </c>
      <c r="M6133" t="s">
        <v>38</v>
      </c>
      <c r="N6133" t="s">
        <v>28</v>
      </c>
      <c r="O6133" t="s">
        <v>39</v>
      </c>
      <c r="P6133" t="s">
        <v>1983</v>
      </c>
      <c r="Q6133">
        <v>0</v>
      </c>
      <c r="R6133">
        <v>62</v>
      </c>
      <c r="S6133">
        <v>6</v>
      </c>
      <c r="T6133">
        <v>5</v>
      </c>
      <c r="U6133" t="b">
        <v>0</v>
      </c>
    </row>
    <row r="6134" spans="1:21" x14ac:dyDescent="0.25">
      <c r="A6134" t="s">
        <v>7218</v>
      </c>
      <c r="B6134" t="s">
        <v>7214</v>
      </c>
      <c r="C6134">
        <v>17</v>
      </c>
      <c r="D6134">
        <v>9</v>
      </c>
      <c r="E6134">
        <v>13</v>
      </c>
      <c r="F6134" s="1">
        <v>41534</v>
      </c>
      <c r="G6134" t="s">
        <v>6179</v>
      </c>
      <c r="H6134" t="s">
        <v>61</v>
      </c>
      <c r="I6134" t="s">
        <v>62</v>
      </c>
      <c r="J6134" t="s">
        <v>259</v>
      </c>
      <c r="K6134" t="s">
        <v>36</v>
      </c>
      <c r="L6134" t="s">
        <v>37</v>
      </c>
      <c r="M6134" t="s">
        <v>38</v>
      </c>
      <c r="N6134" t="s">
        <v>71</v>
      </c>
      <c r="O6134" t="s">
        <v>295</v>
      </c>
      <c r="P6134" t="s">
        <v>6234</v>
      </c>
      <c r="Q6134">
        <v>1</v>
      </c>
      <c r="R6134">
        <v>35</v>
      </c>
      <c r="S6134">
        <v>-13</v>
      </c>
      <c r="T6134">
        <v>3</v>
      </c>
      <c r="U6134" t="b">
        <v>1</v>
      </c>
    </row>
    <row r="6135" spans="1:21" x14ac:dyDescent="0.25">
      <c r="A6135" t="s">
        <v>7218</v>
      </c>
      <c r="B6135" t="s">
        <v>7214</v>
      </c>
      <c r="C6135">
        <v>17</v>
      </c>
      <c r="D6135">
        <v>9</v>
      </c>
      <c r="E6135">
        <v>13</v>
      </c>
      <c r="F6135" s="1">
        <v>41534</v>
      </c>
      <c r="G6135" t="s">
        <v>6179</v>
      </c>
      <c r="H6135" t="s">
        <v>61</v>
      </c>
      <c r="I6135" t="s">
        <v>62</v>
      </c>
      <c r="J6135" t="s">
        <v>259</v>
      </c>
      <c r="K6135" t="s">
        <v>36</v>
      </c>
      <c r="L6135" t="s">
        <v>37</v>
      </c>
      <c r="M6135" t="s">
        <v>38</v>
      </c>
      <c r="N6135" t="s">
        <v>28</v>
      </c>
      <c r="O6135" t="s">
        <v>183</v>
      </c>
      <c r="P6135" t="s">
        <v>1212</v>
      </c>
      <c r="Q6135">
        <v>1</v>
      </c>
      <c r="R6135">
        <v>86</v>
      </c>
      <c r="S6135">
        <v>-47</v>
      </c>
      <c r="T6135">
        <v>5</v>
      </c>
      <c r="U6135" t="b">
        <v>0</v>
      </c>
    </row>
    <row r="6136" spans="1:21" x14ac:dyDescent="0.25">
      <c r="A6136" t="s">
        <v>7218</v>
      </c>
      <c r="B6136" t="s">
        <v>7214</v>
      </c>
      <c r="C6136">
        <v>17</v>
      </c>
      <c r="D6136">
        <v>9</v>
      </c>
      <c r="E6136">
        <v>13</v>
      </c>
      <c r="F6136" s="1">
        <v>41534</v>
      </c>
      <c r="G6136" t="s">
        <v>6179</v>
      </c>
      <c r="H6136" t="s">
        <v>61</v>
      </c>
      <c r="I6136" t="s">
        <v>62</v>
      </c>
      <c r="J6136" t="s">
        <v>259</v>
      </c>
      <c r="K6136" t="s">
        <v>36</v>
      </c>
      <c r="L6136" t="s">
        <v>37</v>
      </c>
      <c r="M6136" t="s">
        <v>38</v>
      </c>
      <c r="N6136" t="s">
        <v>28</v>
      </c>
      <c r="O6136" t="s">
        <v>183</v>
      </c>
      <c r="P6136" t="s">
        <v>767</v>
      </c>
      <c r="Q6136">
        <v>1</v>
      </c>
      <c r="R6136">
        <v>81</v>
      </c>
      <c r="S6136">
        <v>-42</v>
      </c>
      <c r="T6136">
        <v>6</v>
      </c>
      <c r="U6136" t="b">
        <v>1</v>
      </c>
    </row>
    <row r="6137" spans="1:21" x14ac:dyDescent="0.25">
      <c r="A6137" t="s">
        <v>7219</v>
      </c>
      <c r="B6137" t="s">
        <v>7220</v>
      </c>
      <c r="C6137">
        <v>17</v>
      </c>
      <c r="D6137">
        <v>9</v>
      </c>
      <c r="E6137">
        <v>14</v>
      </c>
      <c r="F6137" s="1">
        <v>41899</v>
      </c>
      <c r="G6137" t="s">
        <v>3281</v>
      </c>
      <c r="H6137" t="s">
        <v>44</v>
      </c>
      <c r="I6137" t="s">
        <v>738</v>
      </c>
      <c r="J6137" t="s">
        <v>1029</v>
      </c>
      <c r="K6137" t="s">
        <v>47</v>
      </c>
      <c r="L6137" t="s">
        <v>37</v>
      </c>
      <c r="M6137" t="s">
        <v>98</v>
      </c>
      <c r="N6137" t="s">
        <v>56</v>
      </c>
      <c r="O6137" t="s">
        <v>81</v>
      </c>
      <c r="P6137" t="s">
        <v>3886</v>
      </c>
      <c r="Q6137">
        <v>0</v>
      </c>
      <c r="R6137">
        <v>802</v>
      </c>
      <c r="S6137">
        <v>120</v>
      </c>
      <c r="T6137">
        <v>7</v>
      </c>
      <c r="U6137" t="b">
        <v>1</v>
      </c>
    </row>
    <row r="6138" spans="1:21" x14ac:dyDescent="0.25">
      <c r="A6138" t="s">
        <v>7221</v>
      </c>
      <c r="B6138" t="s">
        <v>7220</v>
      </c>
      <c r="C6138">
        <v>17</v>
      </c>
      <c r="D6138">
        <v>9</v>
      </c>
      <c r="E6138">
        <v>14</v>
      </c>
      <c r="F6138" s="1">
        <v>41899</v>
      </c>
      <c r="G6138" t="s">
        <v>1463</v>
      </c>
      <c r="H6138" t="s">
        <v>67</v>
      </c>
      <c r="I6138" t="s">
        <v>68</v>
      </c>
      <c r="J6138" t="s">
        <v>4465</v>
      </c>
      <c r="K6138" t="s">
        <v>25</v>
      </c>
      <c r="L6138" t="s">
        <v>37</v>
      </c>
      <c r="M6138" t="s">
        <v>27</v>
      </c>
      <c r="N6138" t="s">
        <v>71</v>
      </c>
      <c r="O6138" t="s">
        <v>72</v>
      </c>
      <c r="P6138" t="s">
        <v>3492</v>
      </c>
      <c r="Q6138">
        <v>0</v>
      </c>
      <c r="R6138">
        <v>871</v>
      </c>
      <c r="S6138">
        <v>131</v>
      </c>
      <c r="T6138">
        <v>2</v>
      </c>
      <c r="U6138" t="b">
        <v>1</v>
      </c>
    </row>
    <row r="6139" spans="1:21" x14ac:dyDescent="0.25">
      <c r="A6139" t="s">
        <v>7222</v>
      </c>
      <c r="B6139" t="s">
        <v>7220</v>
      </c>
      <c r="C6139">
        <v>17</v>
      </c>
      <c r="D6139">
        <v>9</v>
      </c>
      <c r="E6139">
        <v>14</v>
      </c>
      <c r="F6139" s="1">
        <v>41899</v>
      </c>
      <c r="G6139" t="s">
        <v>915</v>
      </c>
      <c r="H6139" t="s">
        <v>33</v>
      </c>
      <c r="I6139" t="s">
        <v>266</v>
      </c>
      <c r="J6139" t="s">
        <v>289</v>
      </c>
      <c r="K6139" t="s">
        <v>36</v>
      </c>
      <c r="L6139" t="s">
        <v>26</v>
      </c>
      <c r="M6139" t="s">
        <v>38</v>
      </c>
      <c r="N6139" t="s">
        <v>71</v>
      </c>
      <c r="O6139" t="s">
        <v>72</v>
      </c>
      <c r="P6139" t="s">
        <v>521</v>
      </c>
      <c r="Q6139">
        <v>0</v>
      </c>
      <c r="R6139">
        <v>1854</v>
      </c>
      <c r="S6139">
        <v>433</v>
      </c>
      <c r="T6139">
        <v>5</v>
      </c>
      <c r="U6139" t="b">
        <v>1</v>
      </c>
    </row>
    <row r="6140" spans="1:21" x14ac:dyDescent="0.25">
      <c r="A6140" t="s">
        <v>7222</v>
      </c>
      <c r="B6140" t="s">
        <v>7220</v>
      </c>
      <c r="C6140">
        <v>17</v>
      </c>
      <c r="D6140">
        <v>9</v>
      </c>
      <c r="E6140">
        <v>14</v>
      </c>
      <c r="F6140" s="1">
        <v>41899</v>
      </c>
      <c r="G6140" t="s">
        <v>915</v>
      </c>
      <c r="H6140" t="s">
        <v>33</v>
      </c>
      <c r="I6140" t="s">
        <v>266</v>
      </c>
      <c r="J6140" t="s">
        <v>289</v>
      </c>
      <c r="K6140" t="s">
        <v>36</v>
      </c>
      <c r="L6140" t="s">
        <v>26</v>
      </c>
      <c r="M6140" t="s">
        <v>38</v>
      </c>
      <c r="N6140" t="s">
        <v>71</v>
      </c>
      <c r="O6140" t="s">
        <v>665</v>
      </c>
      <c r="P6140" t="s">
        <v>7223</v>
      </c>
      <c r="Q6140">
        <v>0</v>
      </c>
      <c r="R6140">
        <v>623</v>
      </c>
      <c r="S6140">
        <v>-192</v>
      </c>
      <c r="T6140">
        <v>3</v>
      </c>
      <c r="U6140" t="b">
        <v>0</v>
      </c>
    </row>
    <row r="6141" spans="1:21" x14ac:dyDescent="0.25">
      <c r="A6141" t="s">
        <v>7224</v>
      </c>
      <c r="B6141" t="s">
        <v>7220</v>
      </c>
      <c r="C6141">
        <v>17</v>
      </c>
      <c r="D6141">
        <v>9</v>
      </c>
      <c r="E6141">
        <v>14</v>
      </c>
      <c r="F6141" s="1">
        <v>41899</v>
      </c>
      <c r="G6141" t="s">
        <v>4090</v>
      </c>
      <c r="H6141" t="s">
        <v>61</v>
      </c>
      <c r="I6141" t="s">
        <v>108</v>
      </c>
      <c r="J6141" t="s">
        <v>7225</v>
      </c>
      <c r="K6141" t="s">
        <v>36</v>
      </c>
      <c r="L6141" t="s">
        <v>37</v>
      </c>
      <c r="M6141" t="s">
        <v>38</v>
      </c>
      <c r="N6141" t="s">
        <v>28</v>
      </c>
      <c r="O6141" t="s">
        <v>48</v>
      </c>
      <c r="P6141" t="s">
        <v>522</v>
      </c>
      <c r="Q6141">
        <v>0</v>
      </c>
      <c r="R6141">
        <v>55</v>
      </c>
      <c r="S6141">
        <v>4</v>
      </c>
      <c r="T6141">
        <v>2</v>
      </c>
      <c r="U6141" t="b">
        <v>1</v>
      </c>
    </row>
    <row r="6142" spans="1:21" x14ac:dyDescent="0.25">
      <c r="A6142" t="s">
        <v>7224</v>
      </c>
      <c r="B6142" t="s">
        <v>7220</v>
      </c>
      <c r="C6142">
        <v>17</v>
      </c>
      <c r="D6142">
        <v>9</v>
      </c>
      <c r="E6142">
        <v>14</v>
      </c>
      <c r="F6142" s="1">
        <v>41899</v>
      </c>
      <c r="G6142" t="s">
        <v>4090</v>
      </c>
      <c r="H6142" t="s">
        <v>61</v>
      </c>
      <c r="I6142" t="s">
        <v>108</v>
      </c>
      <c r="J6142" t="s">
        <v>7225</v>
      </c>
      <c r="K6142" t="s">
        <v>36</v>
      </c>
      <c r="L6142" t="s">
        <v>37</v>
      </c>
      <c r="M6142" t="s">
        <v>38</v>
      </c>
      <c r="N6142" t="s">
        <v>28</v>
      </c>
      <c r="O6142" t="s">
        <v>39</v>
      </c>
      <c r="P6142" t="s">
        <v>3318</v>
      </c>
      <c r="Q6142">
        <v>0</v>
      </c>
      <c r="R6142">
        <v>13</v>
      </c>
      <c r="S6142">
        <v>3</v>
      </c>
      <c r="T6142">
        <v>2</v>
      </c>
      <c r="U6142" t="b">
        <v>0</v>
      </c>
    </row>
    <row r="6143" spans="1:21" x14ac:dyDescent="0.25">
      <c r="A6143" t="s">
        <v>7224</v>
      </c>
      <c r="B6143" t="s">
        <v>7220</v>
      </c>
      <c r="C6143">
        <v>17</v>
      </c>
      <c r="D6143">
        <v>9</v>
      </c>
      <c r="E6143">
        <v>14</v>
      </c>
      <c r="F6143" s="1">
        <v>41899</v>
      </c>
      <c r="G6143" t="s">
        <v>4090</v>
      </c>
      <c r="H6143" t="s">
        <v>61</v>
      </c>
      <c r="I6143" t="s">
        <v>108</v>
      </c>
      <c r="J6143" t="s">
        <v>7225</v>
      </c>
      <c r="K6143" t="s">
        <v>36</v>
      </c>
      <c r="L6143" t="s">
        <v>37</v>
      </c>
      <c r="M6143" t="s">
        <v>38</v>
      </c>
      <c r="N6143" t="s">
        <v>28</v>
      </c>
      <c r="O6143" t="s">
        <v>151</v>
      </c>
      <c r="P6143" t="s">
        <v>152</v>
      </c>
      <c r="Q6143">
        <v>0</v>
      </c>
      <c r="R6143">
        <v>46</v>
      </c>
      <c r="S6143">
        <v>0</v>
      </c>
      <c r="T6143">
        <v>4</v>
      </c>
      <c r="U6143" t="b">
        <v>1</v>
      </c>
    </row>
    <row r="6144" spans="1:21" x14ac:dyDescent="0.25">
      <c r="A6144" t="s">
        <v>7224</v>
      </c>
      <c r="B6144" t="s">
        <v>7220</v>
      </c>
      <c r="C6144">
        <v>17</v>
      </c>
      <c r="D6144">
        <v>9</v>
      </c>
      <c r="E6144">
        <v>14</v>
      </c>
      <c r="F6144" s="1">
        <v>41899</v>
      </c>
      <c r="G6144" t="s">
        <v>4090</v>
      </c>
      <c r="H6144" t="s">
        <v>61</v>
      </c>
      <c r="I6144" t="s">
        <v>108</v>
      </c>
      <c r="J6144" t="s">
        <v>7225</v>
      </c>
      <c r="K6144" t="s">
        <v>36</v>
      </c>
      <c r="L6144" t="s">
        <v>37</v>
      </c>
      <c r="M6144" t="s">
        <v>38</v>
      </c>
      <c r="N6144" t="s">
        <v>28</v>
      </c>
      <c r="O6144" t="s">
        <v>183</v>
      </c>
      <c r="P6144" t="s">
        <v>3372</v>
      </c>
      <c r="Q6144">
        <v>0</v>
      </c>
      <c r="R6144">
        <v>177</v>
      </c>
      <c r="S6144">
        <v>41</v>
      </c>
      <c r="T6144">
        <v>4</v>
      </c>
      <c r="U6144" t="b">
        <v>0</v>
      </c>
    </row>
    <row r="6145" spans="1:21" x14ac:dyDescent="0.25">
      <c r="A6145" t="s">
        <v>7226</v>
      </c>
      <c r="B6145" t="s">
        <v>7220</v>
      </c>
      <c r="C6145">
        <v>17</v>
      </c>
      <c r="D6145">
        <v>9</v>
      </c>
      <c r="E6145">
        <v>14</v>
      </c>
      <c r="F6145" s="1">
        <v>41899</v>
      </c>
      <c r="G6145" t="s">
        <v>2284</v>
      </c>
      <c r="H6145" t="s">
        <v>67</v>
      </c>
      <c r="I6145" t="s">
        <v>68</v>
      </c>
      <c r="J6145" t="s">
        <v>4894</v>
      </c>
      <c r="K6145" t="s">
        <v>25</v>
      </c>
      <c r="L6145" t="s">
        <v>37</v>
      </c>
      <c r="M6145" t="s">
        <v>38</v>
      </c>
      <c r="N6145" t="s">
        <v>28</v>
      </c>
      <c r="O6145" t="s">
        <v>54</v>
      </c>
      <c r="P6145" t="s">
        <v>3658</v>
      </c>
      <c r="Q6145">
        <v>0</v>
      </c>
      <c r="R6145">
        <v>125</v>
      </c>
      <c r="S6145">
        <v>38</v>
      </c>
      <c r="T6145">
        <v>2</v>
      </c>
      <c r="U6145" t="b">
        <v>1</v>
      </c>
    </row>
    <row r="6146" spans="1:21" x14ac:dyDescent="0.25">
      <c r="A6146" t="s">
        <v>7224</v>
      </c>
      <c r="B6146" t="s">
        <v>7220</v>
      </c>
      <c r="C6146">
        <v>17</v>
      </c>
      <c r="D6146">
        <v>9</v>
      </c>
      <c r="E6146">
        <v>14</v>
      </c>
      <c r="F6146" s="1">
        <v>41899</v>
      </c>
      <c r="G6146" t="s">
        <v>4090</v>
      </c>
      <c r="H6146" t="s">
        <v>61</v>
      </c>
      <c r="I6146" t="s">
        <v>108</v>
      </c>
      <c r="J6146" t="s">
        <v>7225</v>
      </c>
      <c r="K6146" t="s">
        <v>36</v>
      </c>
      <c r="L6146" t="s">
        <v>37</v>
      </c>
      <c r="M6146" t="s">
        <v>38</v>
      </c>
      <c r="N6146" t="s">
        <v>56</v>
      </c>
      <c r="O6146" t="s">
        <v>185</v>
      </c>
      <c r="P6146" t="s">
        <v>5896</v>
      </c>
      <c r="Q6146">
        <v>0</v>
      </c>
      <c r="R6146">
        <v>646</v>
      </c>
      <c r="S6146">
        <v>-23</v>
      </c>
      <c r="T6146">
        <v>2</v>
      </c>
      <c r="U6146" t="b">
        <v>0</v>
      </c>
    </row>
    <row r="6147" spans="1:21" x14ac:dyDescent="0.25">
      <c r="A6147" t="s">
        <v>7227</v>
      </c>
      <c r="B6147" t="s">
        <v>7220</v>
      </c>
      <c r="C6147">
        <v>17</v>
      </c>
      <c r="D6147">
        <v>9</v>
      </c>
      <c r="E6147">
        <v>14</v>
      </c>
      <c r="F6147" s="1">
        <v>41899</v>
      </c>
      <c r="G6147" t="s">
        <v>1050</v>
      </c>
      <c r="H6147" t="s">
        <v>161</v>
      </c>
      <c r="I6147" t="s">
        <v>422</v>
      </c>
      <c r="J6147" t="s">
        <v>422</v>
      </c>
      <c r="K6147" t="s">
        <v>25</v>
      </c>
      <c r="L6147" t="s">
        <v>70</v>
      </c>
      <c r="M6147" t="s">
        <v>27</v>
      </c>
      <c r="N6147" t="s">
        <v>56</v>
      </c>
      <c r="O6147" t="s">
        <v>104</v>
      </c>
      <c r="P6147" t="s">
        <v>4576</v>
      </c>
      <c r="Q6147">
        <v>0</v>
      </c>
      <c r="R6147">
        <v>840</v>
      </c>
      <c r="S6147">
        <v>143</v>
      </c>
      <c r="T6147">
        <v>5</v>
      </c>
      <c r="U6147" t="b">
        <v>0</v>
      </c>
    </row>
    <row r="6148" spans="1:21" x14ac:dyDescent="0.25">
      <c r="A6148" t="s">
        <v>7228</v>
      </c>
      <c r="B6148" t="s">
        <v>7229</v>
      </c>
      <c r="C6148">
        <v>18</v>
      </c>
      <c r="D6148">
        <v>9</v>
      </c>
      <c r="E6148">
        <v>11</v>
      </c>
      <c r="F6148" s="1">
        <v>40804</v>
      </c>
      <c r="G6148" t="s">
        <v>3797</v>
      </c>
      <c r="H6148" t="s">
        <v>67</v>
      </c>
      <c r="I6148" t="s">
        <v>68</v>
      </c>
      <c r="J6148" t="s">
        <v>710</v>
      </c>
      <c r="K6148" t="s">
        <v>25</v>
      </c>
      <c r="L6148" t="s">
        <v>37</v>
      </c>
      <c r="M6148" t="s">
        <v>38</v>
      </c>
      <c r="N6148" t="s">
        <v>71</v>
      </c>
      <c r="O6148" t="s">
        <v>72</v>
      </c>
      <c r="P6148" t="s">
        <v>556</v>
      </c>
      <c r="Q6148">
        <v>0</v>
      </c>
      <c r="R6148">
        <v>518</v>
      </c>
      <c r="S6148">
        <v>160</v>
      </c>
      <c r="T6148">
        <v>3</v>
      </c>
      <c r="U6148" t="b">
        <v>1</v>
      </c>
    </row>
    <row r="6149" spans="1:21" x14ac:dyDescent="0.25">
      <c r="A6149" t="s">
        <v>7228</v>
      </c>
      <c r="B6149" t="s">
        <v>7229</v>
      </c>
      <c r="C6149">
        <v>18</v>
      </c>
      <c r="D6149">
        <v>9</v>
      </c>
      <c r="E6149">
        <v>11</v>
      </c>
      <c r="F6149" s="1">
        <v>40804</v>
      </c>
      <c r="G6149" t="s">
        <v>3797</v>
      </c>
      <c r="H6149" t="s">
        <v>67</v>
      </c>
      <c r="I6149" t="s">
        <v>68</v>
      </c>
      <c r="J6149" t="s">
        <v>710</v>
      </c>
      <c r="K6149" t="s">
        <v>25</v>
      </c>
      <c r="L6149" t="s">
        <v>37</v>
      </c>
      <c r="M6149" t="s">
        <v>38</v>
      </c>
      <c r="N6149" t="s">
        <v>28</v>
      </c>
      <c r="O6149" t="s">
        <v>48</v>
      </c>
      <c r="P6149" t="s">
        <v>1599</v>
      </c>
      <c r="Q6149">
        <v>0</v>
      </c>
      <c r="R6149">
        <v>71</v>
      </c>
      <c r="S6149">
        <v>1</v>
      </c>
      <c r="T6149">
        <v>5</v>
      </c>
      <c r="U6149" t="b">
        <v>0</v>
      </c>
    </row>
    <row r="6150" spans="1:21" x14ac:dyDescent="0.25">
      <c r="A6150" t="s">
        <v>7228</v>
      </c>
      <c r="B6150" t="s">
        <v>7229</v>
      </c>
      <c r="C6150">
        <v>18</v>
      </c>
      <c r="D6150">
        <v>9</v>
      </c>
      <c r="E6150">
        <v>11</v>
      </c>
      <c r="F6150" s="1">
        <v>40804</v>
      </c>
      <c r="G6150" t="s">
        <v>3797</v>
      </c>
      <c r="H6150" t="s">
        <v>67</v>
      </c>
      <c r="I6150" t="s">
        <v>68</v>
      </c>
      <c r="J6150" t="s">
        <v>710</v>
      </c>
      <c r="K6150" t="s">
        <v>25</v>
      </c>
      <c r="L6150" t="s">
        <v>37</v>
      </c>
      <c r="M6150" t="s">
        <v>38</v>
      </c>
      <c r="N6150" t="s">
        <v>28</v>
      </c>
      <c r="O6150" t="s">
        <v>29</v>
      </c>
      <c r="P6150" t="s">
        <v>3898</v>
      </c>
      <c r="Q6150">
        <v>0</v>
      </c>
      <c r="R6150">
        <v>88</v>
      </c>
      <c r="S6150">
        <v>9</v>
      </c>
      <c r="T6150">
        <v>5</v>
      </c>
      <c r="U6150" t="b">
        <v>1</v>
      </c>
    </row>
    <row r="6151" spans="1:21" x14ac:dyDescent="0.25">
      <c r="A6151" t="s">
        <v>7228</v>
      </c>
      <c r="B6151" t="s">
        <v>7229</v>
      </c>
      <c r="C6151">
        <v>18</v>
      </c>
      <c r="D6151">
        <v>9</v>
      </c>
      <c r="E6151">
        <v>11</v>
      </c>
      <c r="F6151" s="1">
        <v>40804</v>
      </c>
      <c r="G6151" t="s">
        <v>3797</v>
      </c>
      <c r="H6151" t="s">
        <v>67</v>
      </c>
      <c r="I6151" t="s">
        <v>68</v>
      </c>
      <c r="J6151" t="s">
        <v>710</v>
      </c>
      <c r="K6151" t="s">
        <v>25</v>
      </c>
      <c r="L6151" t="s">
        <v>37</v>
      </c>
      <c r="M6151" t="s">
        <v>38</v>
      </c>
      <c r="N6151" t="s">
        <v>56</v>
      </c>
      <c r="O6151" t="s">
        <v>57</v>
      </c>
      <c r="P6151" t="s">
        <v>6239</v>
      </c>
      <c r="Q6151">
        <v>0</v>
      </c>
      <c r="R6151">
        <v>73</v>
      </c>
      <c r="S6151">
        <v>30</v>
      </c>
      <c r="T6151">
        <v>1</v>
      </c>
      <c r="U6151" t="b">
        <v>1</v>
      </c>
    </row>
    <row r="6152" spans="1:21" x14ac:dyDescent="0.25">
      <c r="A6152" t="s">
        <v>7230</v>
      </c>
      <c r="B6152" t="s">
        <v>7231</v>
      </c>
      <c r="C6152">
        <v>18</v>
      </c>
      <c r="D6152">
        <v>9</v>
      </c>
      <c r="E6152">
        <v>12</v>
      </c>
      <c r="F6152" s="1">
        <v>41170</v>
      </c>
      <c r="G6152" t="s">
        <v>1043</v>
      </c>
      <c r="H6152" t="s">
        <v>33</v>
      </c>
      <c r="I6152" t="s">
        <v>34</v>
      </c>
      <c r="J6152" t="s">
        <v>2189</v>
      </c>
      <c r="K6152" t="s">
        <v>36</v>
      </c>
      <c r="L6152" t="s">
        <v>70</v>
      </c>
      <c r="M6152" t="s">
        <v>38</v>
      </c>
      <c r="N6152" t="s">
        <v>71</v>
      </c>
      <c r="O6152" t="s">
        <v>72</v>
      </c>
      <c r="P6152" t="s">
        <v>627</v>
      </c>
      <c r="Q6152">
        <v>0</v>
      </c>
      <c r="R6152">
        <v>713</v>
      </c>
      <c r="S6152">
        <v>40</v>
      </c>
      <c r="T6152">
        <v>4</v>
      </c>
      <c r="U6152" t="b">
        <v>0</v>
      </c>
    </row>
    <row r="6153" spans="1:21" x14ac:dyDescent="0.25">
      <c r="A6153" t="s">
        <v>7230</v>
      </c>
      <c r="B6153" t="s">
        <v>7231</v>
      </c>
      <c r="C6153">
        <v>18</v>
      </c>
      <c r="D6153">
        <v>9</v>
      </c>
      <c r="E6153">
        <v>12</v>
      </c>
      <c r="F6153" s="1">
        <v>41170</v>
      </c>
      <c r="G6153" t="s">
        <v>1043</v>
      </c>
      <c r="H6153" t="s">
        <v>33</v>
      </c>
      <c r="I6153" t="s">
        <v>34</v>
      </c>
      <c r="J6153" t="s">
        <v>2189</v>
      </c>
      <c r="K6153" t="s">
        <v>36</v>
      </c>
      <c r="L6153" t="s">
        <v>70</v>
      </c>
      <c r="M6153" t="s">
        <v>38</v>
      </c>
      <c r="N6153" t="s">
        <v>71</v>
      </c>
      <c r="O6153" t="s">
        <v>665</v>
      </c>
      <c r="P6153" t="s">
        <v>4402</v>
      </c>
      <c r="Q6153">
        <v>0</v>
      </c>
      <c r="R6153">
        <v>1676</v>
      </c>
      <c r="S6153">
        <v>206</v>
      </c>
      <c r="T6153">
        <v>6</v>
      </c>
      <c r="U6153" t="b">
        <v>1</v>
      </c>
    </row>
    <row r="6154" spans="1:21" x14ac:dyDescent="0.25">
      <c r="A6154" t="s">
        <v>7230</v>
      </c>
      <c r="B6154" t="s">
        <v>7231</v>
      </c>
      <c r="C6154">
        <v>18</v>
      </c>
      <c r="D6154">
        <v>9</v>
      </c>
      <c r="E6154">
        <v>12</v>
      </c>
      <c r="F6154" s="1">
        <v>41170</v>
      </c>
      <c r="G6154" t="s">
        <v>1043</v>
      </c>
      <c r="H6154" t="s">
        <v>33</v>
      </c>
      <c r="I6154" t="s">
        <v>34</v>
      </c>
      <c r="J6154" t="s">
        <v>2189</v>
      </c>
      <c r="K6154" t="s">
        <v>36</v>
      </c>
      <c r="L6154" t="s">
        <v>70</v>
      </c>
      <c r="M6154" t="s">
        <v>38</v>
      </c>
      <c r="N6154" t="s">
        <v>56</v>
      </c>
      <c r="O6154" t="s">
        <v>185</v>
      </c>
      <c r="P6154" t="s">
        <v>1762</v>
      </c>
      <c r="Q6154">
        <v>0</v>
      </c>
      <c r="R6154">
        <v>1141</v>
      </c>
      <c r="S6154">
        <v>239</v>
      </c>
      <c r="T6154">
        <v>3</v>
      </c>
      <c r="U6154" t="b">
        <v>1</v>
      </c>
    </row>
    <row r="6155" spans="1:21" x14ac:dyDescent="0.25">
      <c r="A6155" t="s">
        <v>7232</v>
      </c>
      <c r="B6155" t="s">
        <v>7231</v>
      </c>
      <c r="C6155">
        <v>18</v>
      </c>
      <c r="D6155">
        <v>9</v>
      </c>
      <c r="E6155">
        <v>12</v>
      </c>
      <c r="F6155" s="1">
        <v>41170</v>
      </c>
      <c r="G6155" t="s">
        <v>1192</v>
      </c>
      <c r="H6155" t="s">
        <v>67</v>
      </c>
      <c r="I6155" t="s">
        <v>2143</v>
      </c>
      <c r="J6155" t="s">
        <v>5672</v>
      </c>
      <c r="K6155" t="s">
        <v>25</v>
      </c>
      <c r="L6155" t="s">
        <v>70</v>
      </c>
      <c r="M6155" t="s">
        <v>38</v>
      </c>
      <c r="N6155" t="s">
        <v>28</v>
      </c>
      <c r="O6155" t="s">
        <v>54</v>
      </c>
      <c r="P6155" t="s">
        <v>182</v>
      </c>
      <c r="Q6155">
        <v>0</v>
      </c>
      <c r="R6155">
        <v>412</v>
      </c>
      <c r="S6155">
        <v>165</v>
      </c>
      <c r="T6155">
        <v>3</v>
      </c>
      <c r="U6155" t="b">
        <v>1</v>
      </c>
    </row>
    <row r="6156" spans="1:21" x14ac:dyDescent="0.25">
      <c r="A6156" t="s">
        <v>7233</v>
      </c>
      <c r="B6156" t="s">
        <v>7234</v>
      </c>
      <c r="C6156">
        <v>18</v>
      </c>
      <c r="D6156">
        <v>9</v>
      </c>
      <c r="E6156">
        <v>13</v>
      </c>
      <c r="F6156" s="1">
        <v>41535</v>
      </c>
      <c r="G6156" t="s">
        <v>1928</v>
      </c>
      <c r="H6156" t="s">
        <v>120</v>
      </c>
      <c r="I6156" t="s">
        <v>1582</v>
      </c>
      <c r="J6156" t="s">
        <v>5776</v>
      </c>
      <c r="K6156" t="s">
        <v>47</v>
      </c>
      <c r="L6156" t="s">
        <v>37</v>
      </c>
      <c r="M6156" t="s">
        <v>38</v>
      </c>
      <c r="N6156" t="s">
        <v>28</v>
      </c>
      <c r="O6156" t="s">
        <v>151</v>
      </c>
      <c r="P6156" t="s">
        <v>851</v>
      </c>
      <c r="Q6156">
        <v>0</v>
      </c>
      <c r="R6156">
        <v>19</v>
      </c>
      <c r="S6156">
        <v>9</v>
      </c>
      <c r="T6156">
        <v>1</v>
      </c>
      <c r="U6156" t="b">
        <v>0</v>
      </c>
    </row>
    <row r="6157" spans="1:21" x14ac:dyDescent="0.25">
      <c r="A6157" t="s">
        <v>7233</v>
      </c>
      <c r="B6157" t="s">
        <v>7234</v>
      </c>
      <c r="C6157">
        <v>18</v>
      </c>
      <c r="D6157">
        <v>9</v>
      </c>
      <c r="E6157">
        <v>13</v>
      </c>
      <c r="F6157" s="1">
        <v>41535</v>
      </c>
      <c r="G6157" t="s">
        <v>1928</v>
      </c>
      <c r="H6157" t="s">
        <v>120</v>
      </c>
      <c r="I6157" t="s">
        <v>1582</v>
      </c>
      <c r="J6157" t="s">
        <v>5776</v>
      </c>
      <c r="K6157" t="s">
        <v>47</v>
      </c>
      <c r="L6157" t="s">
        <v>37</v>
      </c>
      <c r="M6157" t="s">
        <v>38</v>
      </c>
      <c r="N6157" t="s">
        <v>28</v>
      </c>
      <c r="O6157" t="s">
        <v>29</v>
      </c>
      <c r="P6157" t="s">
        <v>4521</v>
      </c>
      <c r="Q6157">
        <v>0</v>
      </c>
      <c r="R6157">
        <v>89</v>
      </c>
      <c r="S6157">
        <v>23</v>
      </c>
      <c r="T6157">
        <v>3</v>
      </c>
      <c r="U6157" t="b">
        <v>1</v>
      </c>
    </row>
    <row r="6158" spans="1:21" x14ac:dyDescent="0.25">
      <c r="A6158" t="s">
        <v>7235</v>
      </c>
      <c r="B6158" t="s">
        <v>7234</v>
      </c>
      <c r="C6158">
        <v>18</v>
      </c>
      <c r="D6158">
        <v>9</v>
      </c>
      <c r="E6158">
        <v>13</v>
      </c>
      <c r="F6158" s="1">
        <v>41535</v>
      </c>
      <c r="G6158" t="s">
        <v>2093</v>
      </c>
      <c r="H6158" t="s">
        <v>33</v>
      </c>
      <c r="I6158" t="s">
        <v>266</v>
      </c>
      <c r="J6158" t="s">
        <v>510</v>
      </c>
      <c r="K6158" t="s">
        <v>36</v>
      </c>
      <c r="L6158" t="s">
        <v>70</v>
      </c>
      <c r="M6158" t="s">
        <v>38</v>
      </c>
      <c r="N6158" t="s">
        <v>56</v>
      </c>
      <c r="O6158" t="s">
        <v>57</v>
      </c>
      <c r="P6158" t="s">
        <v>7236</v>
      </c>
      <c r="Q6158">
        <v>0</v>
      </c>
      <c r="R6158">
        <v>215</v>
      </c>
      <c r="S6158">
        <v>88</v>
      </c>
      <c r="T6158">
        <v>3</v>
      </c>
      <c r="U6158" t="b">
        <v>1</v>
      </c>
    </row>
    <row r="6159" spans="1:21" x14ac:dyDescent="0.25">
      <c r="A6159" t="s">
        <v>7233</v>
      </c>
      <c r="B6159" t="s">
        <v>7234</v>
      </c>
      <c r="C6159">
        <v>18</v>
      </c>
      <c r="D6159">
        <v>9</v>
      </c>
      <c r="E6159">
        <v>13</v>
      </c>
      <c r="F6159" s="1">
        <v>41535</v>
      </c>
      <c r="G6159" t="s">
        <v>1928</v>
      </c>
      <c r="H6159" t="s">
        <v>120</v>
      </c>
      <c r="I6159" t="s">
        <v>1582</v>
      </c>
      <c r="J6159" t="s">
        <v>5776</v>
      </c>
      <c r="K6159" t="s">
        <v>47</v>
      </c>
      <c r="L6159" t="s">
        <v>37</v>
      </c>
      <c r="M6159" t="s">
        <v>38</v>
      </c>
      <c r="N6159" t="s">
        <v>56</v>
      </c>
      <c r="O6159" t="s">
        <v>185</v>
      </c>
      <c r="P6159" t="s">
        <v>6604</v>
      </c>
      <c r="Q6159">
        <v>0</v>
      </c>
      <c r="R6159">
        <v>573</v>
      </c>
      <c r="S6159">
        <v>138</v>
      </c>
      <c r="T6159">
        <v>3</v>
      </c>
      <c r="U6159" t="b">
        <v>1</v>
      </c>
    </row>
    <row r="6160" spans="1:21" x14ac:dyDescent="0.25">
      <c r="A6160" t="s">
        <v>7237</v>
      </c>
      <c r="B6160" t="s">
        <v>7234</v>
      </c>
      <c r="C6160">
        <v>18</v>
      </c>
      <c r="D6160">
        <v>9</v>
      </c>
      <c r="E6160">
        <v>13</v>
      </c>
      <c r="F6160" s="1">
        <v>41535</v>
      </c>
      <c r="G6160" t="s">
        <v>2073</v>
      </c>
      <c r="H6160" t="s">
        <v>61</v>
      </c>
      <c r="I6160" t="s">
        <v>108</v>
      </c>
      <c r="J6160" t="s">
        <v>226</v>
      </c>
      <c r="K6160" t="s">
        <v>36</v>
      </c>
      <c r="L6160" t="s">
        <v>70</v>
      </c>
      <c r="M6160" t="s">
        <v>38</v>
      </c>
      <c r="N6160" t="s">
        <v>28</v>
      </c>
      <c r="O6160" t="s">
        <v>111</v>
      </c>
      <c r="P6160" t="s">
        <v>7238</v>
      </c>
      <c r="Q6160">
        <v>0</v>
      </c>
      <c r="R6160">
        <v>124</v>
      </c>
      <c r="S6160">
        <v>38</v>
      </c>
      <c r="T6160">
        <v>4</v>
      </c>
      <c r="U6160" t="b">
        <v>0</v>
      </c>
    </row>
    <row r="6161" spans="1:21" x14ac:dyDescent="0.25">
      <c r="A6161" t="s">
        <v>7239</v>
      </c>
      <c r="B6161" t="s">
        <v>7240</v>
      </c>
      <c r="C6161">
        <v>18</v>
      </c>
      <c r="D6161">
        <v>9</v>
      </c>
      <c r="E6161">
        <v>14</v>
      </c>
      <c r="F6161" s="1">
        <v>41900</v>
      </c>
      <c r="G6161" t="s">
        <v>1818</v>
      </c>
      <c r="H6161" t="s">
        <v>61</v>
      </c>
      <c r="I6161" t="s">
        <v>450</v>
      </c>
      <c r="J6161" t="s">
        <v>6304</v>
      </c>
      <c r="K6161" t="s">
        <v>36</v>
      </c>
      <c r="L6161" t="s">
        <v>70</v>
      </c>
      <c r="M6161" t="s">
        <v>268</v>
      </c>
      <c r="N6161" t="s">
        <v>71</v>
      </c>
      <c r="O6161" t="s">
        <v>72</v>
      </c>
      <c r="P6161" t="s">
        <v>3714</v>
      </c>
      <c r="Q6161">
        <v>0</v>
      </c>
      <c r="R6161">
        <v>1637</v>
      </c>
      <c r="S6161">
        <v>91</v>
      </c>
      <c r="T6161">
        <v>5</v>
      </c>
      <c r="U6161" t="b">
        <v>1</v>
      </c>
    </row>
    <row r="6162" spans="1:21" x14ac:dyDescent="0.25">
      <c r="A6162" t="s">
        <v>7239</v>
      </c>
      <c r="B6162" t="s">
        <v>7240</v>
      </c>
      <c r="C6162">
        <v>18</v>
      </c>
      <c r="D6162">
        <v>9</v>
      </c>
      <c r="E6162">
        <v>14</v>
      </c>
      <c r="F6162" s="1">
        <v>41900</v>
      </c>
      <c r="G6162" t="s">
        <v>1818</v>
      </c>
      <c r="H6162" t="s">
        <v>61</v>
      </c>
      <c r="I6162" t="s">
        <v>450</v>
      </c>
      <c r="J6162" t="s">
        <v>6304</v>
      </c>
      <c r="K6162" t="s">
        <v>36</v>
      </c>
      <c r="L6162" t="s">
        <v>70</v>
      </c>
      <c r="M6162" t="s">
        <v>268</v>
      </c>
      <c r="N6162" t="s">
        <v>71</v>
      </c>
      <c r="O6162" t="s">
        <v>74</v>
      </c>
      <c r="P6162" t="s">
        <v>2952</v>
      </c>
      <c r="Q6162">
        <v>0</v>
      </c>
      <c r="R6162">
        <v>413</v>
      </c>
      <c r="S6162">
        <v>-46</v>
      </c>
      <c r="T6162">
        <v>1</v>
      </c>
      <c r="U6162" t="b">
        <v>1</v>
      </c>
    </row>
    <row r="6163" spans="1:21" x14ac:dyDescent="0.25">
      <c r="A6163" t="s">
        <v>7239</v>
      </c>
      <c r="B6163" t="s">
        <v>7240</v>
      </c>
      <c r="C6163">
        <v>18</v>
      </c>
      <c r="D6163">
        <v>9</v>
      </c>
      <c r="E6163">
        <v>14</v>
      </c>
      <c r="F6163" s="1">
        <v>41900</v>
      </c>
      <c r="G6163" t="s">
        <v>1818</v>
      </c>
      <c r="H6163" t="s">
        <v>61</v>
      </c>
      <c r="I6163" t="s">
        <v>450</v>
      </c>
      <c r="J6163" t="s">
        <v>6304</v>
      </c>
      <c r="K6163" t="s">
        <v>36</v>
      </c>
      <c r="L6163" t="s">
        <v>70</v>
      </c>
      <c r="M6163" t="s">
        <v>268</v>
      </c>
      <c r="N6163" t="s">
        <v>28</v>
      </c>
      <c r="O6163" t="s">
        <v>90</v>
      </c>
      <c r="P6163" t="s">
        <v>7241</v>
      </c>
      <c r="Q6163">
        <v>0</v>
      </c>
      <c r="R6163">
        <v>555</v>
      </c>
      <c r="S6163">
        <v>142</v>
      </c>
      <c r="T6163">
        <v>2</v>
      </c>
      <c r="U6163" t="b">
        <v>0</v>
      </c>
    </row>
    <row r="6164" spans="1:21" x14ac:dyDescent="0.25">
      <c r="A6164" t="s">
        <v>7239</v>
      </c>
      <c r="B6164" t="s">
        <v>7240</v>
      </c>
      <c r="C6164">
        <v>18</v>
      </c>
      <c r="D6164">
        <v>9</v>
      </c>
      <c r="E6164">
        <v>14</v>
      </c>
      <c r="F6164" s="1">
        <v>41900</v>
      </c>
      <c r="G6164" t="s">
        <v>1818</v>
      </c>
      <c r="H6164" t="s">
        <v>61</v>
      </c>
      <c r="I6164" t="s">
        <v>450</v>
      </c>
      <c r="J6164" t="s">
        <v>6304</v>
      </c>
      <c r="K6164" t="s">
        <v>36</v>
      </c>
      <c r="L6164" t="s">
        <v>70</v>
      </c>
      <c r="M6164" t="s">
        <v>268</v>
      </c>
      <c r="N6164" t="s">
        <v>28</v>
      </c>
      <c r="O6164" t="s">
        <v>48</v>
      </c>
      <c r="P6164" t="s">
        <v>755</v>
      </c>
      <c r="Q6164">
        <v>0</v>
      </c>
      <c r="R6164">
        <v>28</v>
      </c>
      <c r="S6164">
        <v>1</v>
      </c>
      <c r="T6164">
        <v>1</v>
      </c>
      <c r="U6164" t="b">
        <v>1</v>
      </c>
    </row>
    <row r="6165" spans="1:21" x14ac:dyDescent="0.25">
      <c r="A6165" t="s">
        <v>7242</v>
      </c>
      <c r="B6165" t="s">
        <v>7240</v>
      </c>
      <c r="C6165">
        <v>18</v>
      </c>
      <c r="D6165">
        <v>9</v>
      </c>
      <c r="E6165">
        <v>14</v>
      </c>
      <c r="F6165" s="1">
        <v>41900</v>
      </c>
      <c r="G6165" t="s">
        <v>5058</v>
      </c>
      <c r="H6165" t="s">
        <v>1260</v>
      </c>
      <c r="I6165" t="s">
        <v>1261</v>
      </c>
      <c r="J6165" t="s">
        <v>1262</v>
      </c>
      <c r="K6165" t="s">
        <v>25</v>
      </c>
      <c r="L6165" t="s">
        <v>37</v>
      </c>
      <c r="M6165" t="s">
        <v>98</v>
      </c>
      <c r="N6165" t="s">
        <v>28</v>
      </c>
      <c r="O6165" t="s">
        <v>48</v>
      </c>
      <c r="P6165" t="s">
        <v>1785</v>
      </c>
      <c r="Q6165">
        <v>0</v>
      </c>
      <c r="R6165">
        <v>93</v>
      </c>
      <c r="S6165">
        <v>44</v>
      </c>
      <c r="T6165">
        <v>2</v>
      </c>
      <c r="U6165" t="b">
        <v>1</v>
      </c>
    </row>
    <row r="6166" spans="1:21" x14ac:dyDescent="0.25">
      <c r="A6166" t="s">
        <v>7242</v>
      </c>
      <c r="B6166" t="s">
        <v>7240</v>
      </c>
      <c r="C6166">
        <v>18</v>
      </c>
      <c r="D6166">
        <v>9</v>
      </c>
      <c r="E6166">
        <v>14</v>
      </c>
      <c r="F6166" s="1">
        <v>41900</v>
      </c>
      <c r="G6166" t="s">
        <v>5058</v>
      </c>
      <c r="H6166" t="s">
        <v>1260</v>
      </c>
      <c r="I6166" t="s">
        <v>1261</v>
      </c>
      <c r="J6166" t="s">
        <v>1262</v>
      </c>
      <c r="K6166" t="s">
        <v>25</v>
      </c>
      <c r="L6166" t="s">
        <v>37</v>
      </c>
      <c r="M6166" t="s">
        <v>98</v>
      </c>
      <c r="N6166" t="s">
        <v>56</v>
      </c>
      <c r="O6166" t="s">
        <v>81</v>
      </c>
      <c r="P6166" t="s">
        <v>4962</v>
      </c>
      <c r="Q6166">
        <v>0</v>
      </c>
      <c r="R6166">
        <v>173</v>
      </c>
      <c r="S6166">
        <v>74</v>
      </c>
      <c r="T6166">
        <v>3</v>
      </c>
      <c r="U6166" t="b">
        <v>0</v>
      </c>
    </row>
    <row r="6167" spans="1:21" x14ac:dyDescent="0.25">
      <c r="A6167" t="s">
        <v>7243</v>
      </c>
      <c r="B6167" t="s">
        <v>7240</v>
      </c>
      <c r="C6167">
        <v>18</v>
      </c>
      <c r="D6167">
        <v>9</v>
      </c>
      <c r="E6167">
        <v>14</v>
      </c>
      <c r="F6167" s="1">
        <v>41900</v>
      </c>
      <c r="G6167" t="s">
        <v>445</v>
      </c>
      <c r="H6167" t="s">
        <v>33</v>
      </c>
      <c r="I6167" t="s">
        <v>34</v>
      </c>
      <c r="J6167" t="s">
        <v>7244</v>
      </c>
      <c r="K6167" t="s">
        <v>36</v>
      </c>
      <c r="L6167" t="s">
        <v>37</v>
      </c>
      <c r="M6167" t="s">
        <v>27</v>
      </c>
      <c r="N6167" t="s">
        <v>28</v>
      </c>
      <c r="O6167" t="s">
        <v>39</v>
      </c>
      <c r="P6167" t="s">
        <v>1983</v>
      </c>
      <c r="Q6167">
        <v>0</v>
      </c>
      <c r="R6167">
        <v>49</v>
      </c>
      <c r="S6167">
        <v>5</v>
      </c>
      <c r="T6167">
        <v>4</v>
      </c>
      <c r="U6167" t="b">
        <v>1</v>
      </c>
    </row>
    <row r="6168" spans="1:21" x14ac:dyDescent="0.25">
      <c r="A6168" t="s">
        <v>7243</v>
      </c>
      <c r="B6168" t="s">
        <v>7240</v>
      </c>
      <c r="C6168">
        <v>18</v>
      </c>
      <c r="D6168">
        <v>9</v>
      </c>
      <c r="E6168">
        <v>14</v>
      </c>
      <c r="F6168" s="1">
        <v>41900</v>
      </c>
      <c r="G6168" t="s">
        <v>445</v>
      </c>
      <c r="H6168" t="s">
        <v>33</v>
      </c>
      <c r="I6168" t="s">
        <v>34</v>
      </c>
      <c r="J6168" t="s">
        <v>7244</v>
      </c>
      <c r="K6168" t="s">
        <v>36</v>
      </c>
      <c r="L6168" t="s">
        <v>37</v>
      </c>
      <c r="M6168" t="s">
        <v>27</v>
      </c>
      <c r="N6168" t="s">
        <v>28</v>
      </c>
      <c r="O6168" t="s">
        <v>54</v>
      </c>
      <c r="P6168" t="s">
        <v>998</v>
      </c>
      <c r="Q6168">
        <v>0</v>
      </c>
      <c r="R6168">
        <v>148</v>
      </c>
      <c r="S6168">
        <v>25</v>
      </c>
      <c r="T6168">
        <v>3</v>
      </c>
      <c r="U6168" t="b">
        <v>1</v>
      </c>
    </row>
    <row r="6169" spans="1:21" x14ac:dyDescent="0.25">
      <c r="A6169" t="s">
        <v>7245</v>
      </c>
      <c r="B6169" t="s">
        <v>7240</v>
      </c>
      <c r="C6169">
        <v>18</v>
      </c>
      <c r="D6169">
        <v>9</v>
      </c>
      <c r="E6169">
        <v>14</v>
      </c>
      <c r="F6169" s="1">
        <v>41900</v>
      </c>
      <c r="G6169" t="s">
        <v>509</v>
      </c>
      <c r="H6169" t="s">
        <v>33</v>
      </c>
      <c r="I6169" t="s">
        <v>266</v>
      </c>
      <c r="J6169" t="s">
        <v>510</v>
      </c>
      <c r="K6169" t="s">
        <v>36</v>
      </c>
      <c r="L6169" t="s">
        <v>37</v>
      </c>
      <c r="M6169" t="s">
        <v>38</v>
      </c>
      <c r="N6169" t="s">
        <v>28</v>
      </c>
      <c r="O6169" t="s">
        <v>227</v>
      </c>
      <c r="P6169" t="s">
        <v>4903</v>
      </c>
      <c r="Q6169">
        <v>0</v>
      </c>
      <c r="R6169">
        <v>66</v>
      </c>
      <c r="S6169">
        <v>27</v>
      </c>
      <c r="T6169">
        <v>5</v>
      </c>
      <c r="U6169" t="b">
        <v>1</v>
      </c>
    </row>
    <row r="6170" spans="1:21" x14ac:dyDescent="0.25">
      <c r="A6170" t="s">
        <v>7246</v>
      </c>
      <c r="B6170" t="s">
        <v>7240</v>
      </c>
      <c r="C6170">
        <v>18</v>
      </c>
      <c r="D6170">
        <v>9</v>
      </c>
      <c r="E6170">
        <v>14</v>
      </c>
      <c r="F6170" s="1">
        <v>41900</v>
      </c>
      <c r="G6170" t="s">
        <v>2104</v>
      </c>
      <c r="H6170" t="s">
        <v>320</v>
      </c>
      <c r="I6170" t="s">
        <v>321</v>
      </c>
      <c r="J6170" t="s">
        <v>321</v>
      </c>
      <c r="K6170" t="s">
        <v>36</v>
      </c>
      <c r="L6170" t="s">
        <v>70</v>
      </c>
      <c r="M6170" t="s">
        <v>38</v>
      </c>
      <c r="N6170" t="s">
        <v>28</v>
      </c>
      <c r="O6170" t="s">
        <v>227</v>
      </c>
      <c r="P6170" t="s">
        <v>6175</v>
      </c>
      <c r="Q6170">
        <v>0</v>
      </c>
      <c r="R6170">
        <v>27</v>
      </c>
      <c r="S6170">
        <v>5</v>
      </c>
      <c r="T6170">
        <v>2</v>
      </c>
      <c r="U6170" t="b">
        <v>1</v>
      </c>
    </row>
    <row r="6171" spans="1:21" x14ac:dyDescent="0.25">
      <c r="A6171" t="s">
        <v>7247</v>
      </c>
      <c r="B6171" t="s">
        <v>7240</v>
      </c>
      <c r="C6171">
        <v>18</v>
      </c>
      <c r="D6171">
        <v>9</v>
      </c>
      <c r="E6171">
        <v>14</v>
      </c>
      <c r="F6171" s="1">
        <v>41900</v>
      </c>
      <c r="G6171" t="s">
        <v>1182</v>
      </c>
      <c r="H6171" t="s">
        <v>67</v>
      </c>
      <c r="I6171" t="s">
        <v>68</v>
      </c>
      <c r="J6171" t="s">
        <v>486</v>
      </c>
      <c r="K6171" t="s">
        <v>25</v>
      </c>
      <c r="L6171" t="s">
        <v>37</v>
      </c>
      <c r="M6171" t="s">
        <v>38</v>
      </c>
      <c r="N6171" t="s">
        <v>28</v>
      </c>
      <c r="O6171" t="s">
        <v>48</v>
      </c>
      <c r="P6171" t="s">
        <v>1292</v>
      </c>
      <c r="Q6171">
        <v>1</v>
      </c>
      <c r="R6171">
        <v>30</v>
      </c>
      <c r="S6171">
        <v>-5</v>
      </c>
      <c r="T6171">
        <v>5</v>
      </c>
      <c r="U6171" t="b">
        <v>1</v>
      </c>
    </row>
    <row r="6172" spans="1:21" x14ac:dyDescent="0.25">
      <c r="A6172" t="s">
        <v>7247</v>
      </c>
      <c r="B6172" t="s">
        <v>7240</v>
      </c>
      <c r="C6172">
        <v>18</v>
      </c>
      <c r="D6172">
        <v>9</v>
      </c>
      <c r="E6172">
        <v>14</v>
      </c>
      <c r="F6172" s="1">
        <v>41900</v>
      </c>
      <c r="G6172" t="s">
        <v>1182</v>
      </c>
      <c r="H6172" t="s">
        <v>67</v>
      </c>
      <c r="I6172" t="s">
        <v>68</v>
      </c>
      <c r="J6172" t="s">
        <v>486</v>
      </c>
      <c r="K6172" t="s">
        <v>25</v>
      </c>
      <c r="L6172" t="s">
        <v>37</v>
      </c>
      <c r="M6172" t="s">
        <v>38</v>
      </c>
      <c r="N6172" t="s">
        <v>28</v>
      </c>
      <c r="O6172" t="s">
        <v>54</v>
      </c>
      <c r="P6172" t="s">
        <v>1663</v>
      </c>
      <c r="Q6172">
        <v>1</v>
      </c>
      <c r="R6172">
        <v>61</v>
      </c>
      <c r="S6172">
        <v>-23</v>
      </c>
      <c r="T6172">
        <v>2</v>
      </c>
      <c r="U6172" t="b">
        <v>1</v>
      </c>
    </row>
    <row r="6173" spans="1:21" x14ac:dyDescent="0.25">
      <c r="A6173" t="s">
        <v>7248</v>
      </c>
      <c r="B6173" t="s">
        <v>7249</v>
      </c>
      <c r="C6173">
        <v>19</v>
      </c>
      <c r="D6173">
        <v>9</v>
      </c>
      <c r="E6173">
        <v>11</v>
      </c>
      <c r="F6173" s="1">
        <v>40805</v>
      </c>
      <c r="G6173" t="s">
        <v>7250</v>
      </c>
      <c r="H6173" t="s">
        <v>61</v>
      </c>
      <c r="I6173" t="s">
        <v>108</v>
      </c>
      <c r="J6173" t="s">
        <v>5305</v>
      </c>
      <c r="K6173" t="s">
        <v>36</v>
      </c>
      <c r="L6173" t="s">
        <v>37</v>
      </c>
      <c r="M6173" t="s">
        <v>98</v>
      </c>
      <c r="N6173" t="s">
        <v>28</v>
      </c>
      <c r="O6173" t="s">
        <v>90</v>
      </c>
      <c r="P6173" t="s">
        <v>2856</v>
      </c>
      <c r="Q6173">
        <v>0</v>
      </c>
      <c r="R6173">
        <v>172</v>
      </c>
      <c r="S6173">
        <v>48</v>
      </c>
      <c r="T6173">
        <v>2</v>
      </c>
      <c r="U6173" t="b">
        <v>1</v>
      </c>
    </row>
    <row r="6174" spans="1:21" x14ac:dyDescent="0.25">
      <c r="A6174" t="s">
        <v>7248</v>
      </c>
      <c r="B6174" t="s">
        <v>7249</v>
      </c>
      <c r="C6174">
        <v>19</v>
      </c>
      <c r="D6174">
        <v>9</v>
      </c>
      <c r="E6174">
        <v>11</v>
      </c>
      <c r="F6174" s="1">
        <v>40805</v>
      </c>
      <c r="G6174" t="s">
        <v>7250</v>
      </c>
      <c r="H6174" t="s">
        <v>61</v>
      </c>
      <c r="I6174" t="s">
        <v>108</v>
      </c>
      <c r="J6174" t="s">
        <v>5305</v>
      </c>
      <c r="K6174" t="s">
        <v>36</v>
      </c>
      <c r="L6174" t="s">
        <v>37</v>
      </c>
      <c r="M6174" t="s">
        <v>98</v>
      </c>
      <c r="N6174" t="s">
        <v>28</v>
      </c>
      <c r="O6174" t="s">
        <v>48</v>
      </c>
      <c r="P6174" t="s">
        <v>533</v>
      </c>
      <c r="Q6174">
        <v>0</v>
      </c>
      <c r="R6174">
        <v>275</v>
      </c>
      <c r="S6174">
        <v>49</v>
      </c>
      <c r="T6174">
        <v>5</v>
      </c>
      <c r="U6174" t="b">
        <v>0</v>
      </c>
    </row>
    <row r="6175" spans="1:21" x14ac:dyDescent="0.25">
      <c r="A6175" t="s">
        <v>7251</v>
      </c>
      <c r="B6175" t="s">
        <v>7249</v>
      </c>
      <c r="C6175">
        <v>19</v>
      </c>
      <c r="D6175">
        <v>9</v>
      </c>
      <c r="E6175">
        <v>11</v>
      </c>
      <c r="F6175" s="1">
        <v>40805</v>
      </c>
      <c r="G6175" t="s">
        <v>240</v>
      </c>
      <c r="H6175" t="s">
        <v>33</v>
      </c>
      <c r="I6175" t="s">
        <v>1170</v>
      </c>
      <c r="J6175" t="s">
        <v>1171</v>
      </c>
      <c r="K6175" t="s">
        <v>36</v>
      </c>
      <c r="L6175" t="s">
        <v>70</v>
      </c>
      <c r="M6175" t="s">
        <v>38</v>
      </c>
      <c r="N6175" t="s">
        <v>28</v>
      </c>
      <c r="O6175" t="s">
        <v>48</v>
      </c>
      <c r="P6175" t="s">
        <v>1599</v>
      </c>
      <c r="Q6175">
        <v>0</v>
      </c>
      <c r="R6175">
        <v>71</v>
      </c>
      <c r="S6175">
        <v>1</v>
      </c>
      <c r="T6175">
        <v>5</v>
      </c>
      <c r="U6175" t="b">
        <v>1</v>
      </c>
    </row>
    <row r="6176" spans="1:21" x14ac:dyDescent="0.25">
      <c r="A6176" t="s">
        <v>7251</v>
      </c>
      <c r="B6176" t="s">
        <v>7249</v>
      </c>
      <c r="C6176">
        <v>19</v>
      </c>
      <c r="D6176">
        <v>9</v>
      </c>
      <c r="E6176">
        <v>11</v>
      </c>
      <c r="F6176" s="1">
        <v>40805</v>
      </c>
      <c r="G6176" t="s">
        <v>240</v>
      </c>
      <c r="H6176" t="s">
        <v>33</v>
      </c>
      <c r="I6176" t="s">
        <v>1170</v>
      </c>
      <c r="J6176" t="s">
        <v>1171</v>
      </c>
      <c r="K6176" t="s">
        <v>36</v>
      </c>
      <c r="L6176" t="s">
        <v>70</v>
      </c>
      <c r="M6176" t="s">
        <v>38</v>
      </c>
      <c r="N6176" t="s">
        <v>28</v>
      </c>
      <c r="O6176" t="s">
        <v>48</v>
      </c>
      <c r="P6176" t="s">
        <v>349</v>
      </c>
      <c r="Q6176">
        <v>0</v>
      </c>
      <c r="R6176">
        <v>58</v>
      </c>
      <c r="S6176">
        <v>19</v>
      </c>
      <c r="T6176">
        <v>4</v>
      </c>
      <c r="U6176" t="b">
        <v>1</v>
      </c>
    </row>
    <row r="6177" spans="1:21" x14ac:dyDescent="0.25">
      <c r="A6177" t="s">
        <v>7251</v>
      </c>
      <c r="B6177" t="s">
        <v>7249</v>
      </c>
      <c r="C6177">
        <v>19</v>
      </c>
      <c r="D6177">
        <v>9</v>
      </c>
      <c r="E6177">
        <v>11</v>
      </c>
      <c r="F6177" s="1">
        <v>40805</v>
      </c>
      <c r="G6177" t="s">
        <v>240</v>
      </c>
      <c r="H6177" t="s">
        <v>33</v>
      </c>
      <c r="I6177" t="s">
        <v>1170</v>
      </c>
      <c r="J6177" t="s">
        <v>1171</v>
      </c>
      <c r="K6177" t="s">
        <v>36</v>
      </c>
      <c r="L6177" t="s">
        <v>70</v>
      </c>
      <c r="M6177" t="s">
        <v>38</v>
      </c>
      <c r="N6177" t="s">
        <v>28</v>
      </c>
      <c r="O6177" t="s">
        <v>54</v>
      </c>
      <c r="P6177" t="s">
        <v>206</v>
      </c>
      <c r="Q6177">
        <v>0</v>
      </c>
      <c r="R6177">
        <v>44</v>
      </c>
      <c r="S6177">
        <v>1</v>
      </c>
      <c r="T6177">
        <v>1</v>
      </c>
      <c r="U6177" t="b">
        <v>1</v>
      </c>
    </row>
    <row r="6178" spans="1:21" x14ac:dyDescent="0.25">
      <c r="A6178" t="s">
        <v>7252</v>
      </c>
      <c r="B6178" t="s">
        <v>7249</v>
      </c>
      <c r="C6178">
        <v>19</v>
      </c>
      <c r="D6178">
        <v>9</v>
      </c>
      <c r="E6178">
        <v>11</v>
      </c>
      <c r="F6178" s="1">
        <v>40805</v>
      </c>
      <c r="G6178" t="s">
        <v>2196</v>
      </c>
      <c r="H6178" t="s">
        <v>67</v>
      </c>
      <c r="I6178" t="s">
        <v>68</v>
      </c>
      <c r="J6178" t="s">
        <v>2344</v>
      </c>
      <c r="K6178" t="s">
        <v>25</v>
      </c>
      <c r="L6178" t="s">
        <v>37</v>
      </c>
      <c r="M6178" t="s">
        <v>38</v>
      </c>
      <c r="N6178" t="s">
        <v>56</v>
      </c>
      <c r="O6178" t="s">
        <v>185</v>
      </c>
      <c r="P6178" t="s">
        <v>4889</v>
      </c>
      <c r="Q6178">
        <v>0</v>
      </c>
      <c r="R6178">
        <v>359</v>
      </c>
      <c r="S6178">
        <v>179</v>
      </c>
      <c r="T6178">
        <v>3</v>
      </c>
      <c r="U6178" t="b">
        <v>0</v>
      </c>
    </row>
    <row r="6179" spans="1:21" x14ac:dyDescent="0.25">
      <c r="A6179" t="s">
        <v>7253</v>
      </c>
      <c r="B6179" t="s">
        <v>7249</v>
      </c>
      <c r="C6179">
        <v>19</v>
      </c>
      <c r="D6179">
        <v>9</v>
      </c>
      <c r="E6179">
        <v>11</v>
      </c>
      <c r="F6179" s="1">
        <v>40805</v>
      </c>
      <c r="G6179" t="s">
        <v>1249</v>
      </c>
      <c r="H6179" t="s">
        <v>120</v>
      </c>
      <c r="I6179" t="s">
        <v>446</v>
      </c>
      <c r="J6179" t="s">
        <v>446</v>
      </c>
      <c r="K6179" t="s">
        <v>47</v>
      </c>
      <c r="L6179" t="s">
        <v>70</v>
      </c>
      <c r="M6179" t="s">
        <v>38</v>
      </c>
      <c r="N6179" t="s">
        <v>71</v>
      </c>
      <c r="O6179" t="s">
        <v>295</v>
      </c>
      <c r="P6179" t="s">
        <v>839</v>
      </c>
      <c r="Q6179">
        <v>0</v>
      </c>
      <c r="R6179">
        <v>311</v>
      </c>
      <c r="S6179">
        <v>68</v>
      </c>
      <c r="T6179">
        <v>6</v>
      </c>
      <c r="U6179" t="b">
        <v>1</v>
      </c>
    </row>
    <row r="6180" spans="1:21" x14ac:dyDescent="0.25">
      <c r="A6180" t="s">
        <v>7253</v>
      </c>
      <c r="B6180" t="s">
        <v>7249</v>
      </c>
      <c r="C6180">
        <v>19</v>
      </c>
      <c r="D6180">
        <v>9</v>
      </c>
      <c r="E6180">
        <v>11</v>
      </c>
      <c r="F6180" s="1">
        <v>40805</v>
      </c>
      <c r="G6180" t="s">
        <v>1249</v>
      </c>
      <c r="H6180" t="s">
        <v>120</v>
      </c>
      <c r="I6180" t="s">
        <v>446</v>
      </c>
      <c r="J6180" t="s">
        <v>446</v>
      </c>
      <c r="K6180" t="s">
        <v>47</v>
      </c>
      <c r="L6180" t="s">
        <v>70</v>
      </c>
      <c r="M6180" t="s">
        <v>38</v>
      </c>
      <c r="N6180" t="s">
        <v>28</v>
      </c>
      <c r="O6180" t="s">
        <v>39</v>
      </c>
      <c r="P6180" t="s">
        <v>961</v>
      </c>
      <c r="Q6180">
        <v>0</v>
      </c>
      <c r="R6180">
        <v>34</v>
      </c>
      <c r="S6180">
        <v>9</v>
      </c>
      <c r="T6180">
        <v>3</v>
      </c>
      <c r="U6180" t="b">
        <v>1</v>
      </c>
    </row>
    <row r="6181" spans="1:21" x14ac:dyDescent="0.25">
      <c r="A6181" t="s">
        <v>7254</v>
      </c>
      <c r="B6181" t="s">
        <v>7249</v>
      </c>
      <c r="C6181">
        <v>19</v>
      </c>
      <c r="D6181">
        <v>9</v>
      </c>
      <c r="E6181">
        <v>11</v>
      </c>
      <c r="F6181" s="1">
        <v>40805</v>
      </c>
      <c r="G6181" t="s">
        <v>923</v>
      </c>
      <c r="H6181" t="s">
        <v>61</v>
      </c>
      <c r="I6181" t="s">
        <v>173</v>
      </c>
      <c r="J6181" t="s">
        <v>1385</v>
      </c>
      <c r="K6181" t="s">
        <v>36</v>
      </c>
      <c r="L6181" t="s">
        <v>37</v>
      </c>
      <c r="M6181" t="s">
        <v>38</v>
      </c>
      <c r="N6181" t="s">
        <v>56</v>
      </c>
      <c r="O6181" t="s">
        <v>104</v>
      </c>
      <c r="P6181" t="s">
        <v>1125</v>
      </c>
      <c r="Q6181">
        <v>0</v>
      </c>
      <c r="R6181">
        <v>1108</v>
      </c>
      <c r="S6181">
        <v>326</v>
      </c>
      <c r="T6181">
        <v>2</v>
      </c>
      <c r="U6181" t="b">
        <v>0</v>
      </c>
    </row>
    <row r="6182" spans="1:21" x14ac:dyDescent="0.25">
      <c r="A6182" t="s">
        <v>7255</v>
      </c>
      <c r="B6182" t="s">
        <v>7249</v>
      </c>
      <c r="C6182">
        <v>19</v>
      </c>
      <c r="D6182">
        <v>9</v>
      </c>
      <c r="E6182">
        <v>11</v>
      </c>
      <c r="F6182" s="1">
        <v>40805</v>
      </c>
      <c r="G6182" t="s">
        <v>7256</v>
      </c>
      <c r="H6182" t="s">
        <v>67</v>
      </c>
      <c r="I6182" t="s">
        <v>496</v>
      </c>
      <c r="J6182" t="s">
        <v>7257</v>
      </c>
      <c r="K6182" t="s">
        <v>25</v>
      </c>
      <c r="L6182" t="s">
        <v>26</v>
      </c>
      <c r="M6182" t="s">
        <v>38</v>
      </c>
      <c r="N6182" t="s">
        <v>28</v>
      </c>
      <c r="O6182" t="s">
        <v>48</v>
      </c>
      <c r="P6182" t="s">
        <v>1342</v>
      </c>
      <c r="Q6182">
        <v>0</v>
      </c>
      <c r="R6182">
        <v>81</v>
      </c>
      <c r="S6182">
        <v>41</v>
      </c>
      <c r="T6182">
        <v>3</v>
      </c>
      <c r="U6182" t="b">
        <v>0</v>
      </c>
    </row>
    <row r="6183" spans="1:21" x14ac:dyDescent="0.25">
      <c r="A6183" t="s">
        <v>7258</v>
      </c>
      <c r="B6183" t="s">
        <v>7259</v>
      </c>
      <c r="C6183">
        <v>19</v>
      </c>
      <c r="D6183">
        <v>9</v>
      </c>
      <c r="E6183">
        <v>12</v>
      </c>
      <c r="F6183" s="1">
        <v>41171</v>
      </c>
      <c r="G6183" t="s">
        <v>576</v>
      </c>
      <c r="H6183" t="s">
        <v>61</v>
      </c>
      <c r="I6183" t="s">
        <v>308</v>
      </c>
      <c r="J6183" t="s">
        <v>5529</v>
      </c>
      <c r="K6183" t="s">
        <v>36</v>
      </c>
      <c r="L6183" t="s">
        <v>37</v>
      </c>
      <c r="M6183" t="s">
        <v>27</v>
      </c>
      <c r="N6183" t="s">
        <v>71</v>
      </c>
      <c r="O6183" t="s">
        <v>295</v>
      </c>
      <c r="P6183" t="s">
        <v>6701</v>
      </c>
      <c r="Q6183">
        <v>0</v>
      </c>
      <c r="R6183">
        <v>51</v>
      </c>
      <c r="S6183">
        <v>12</v>
      </c>
      <c r="T6183">
        <v>3</v>
      </c>
      <c r="U6183" t="b">
        <v>0</v>
      </c>
    </row>
    <row r="6184" spans="1:21" x14ac:dyDescent="0.25">
      <c r="A6184" t="s">
        <v>7258</v>
      </c>
      <c r="B6184" t="s">
        <v>7259</v>
      </c>
      <c r="C6184">
        <v>19</v>
      </c>
      <c r="D6184">
        <v>9</v>
      </c>
      <c r="E6184">
        <v>12</v>
      </c>
      <c r="F6184" s="1">
        <v>41171</v>
      </c>
      <c r="G6184" t="s">
        <v>576</v>
      </c>
      <c r="H6184" t="s">
        <v>61</v>
      </c>
      <c r="I6184" t="s">
        <v>308</v>
      </c>
      <c r="J6184" t="s">
        <v>5529</v>
      </c>
      <c r="K6184" t="s">
        <v>36</v>
      </c>
      <c r="L6184" t="s">
        <v>37</v>
      </c>
      <c r="M6184" t="s">
        <v>27</v>
      </c>
      <c r="N6184" t="s">
        <v>28</v>
      </c>
      <c r="O6184" t="s">
        <v>48</v>
      </c>
      <c r="P6184" t="s">
        <v>1306</v>
      </c>
      <c r="Q6184">
        <v>0</v>
      </c>
      <c r="R6184">
        <v>31</v>
      </c>
      <c r="S6184">
        <v>10</v>
      </c>
      <c r="T6184">
        <v>2</v>
      </c>
      <c r="U6184" t="b">
        <v>0</v>
      </c>
    </row>
    <row r="6185" spans="1:21" x14ac:dyDescent="0.25">
      <c r="A6185" t="s">
        <v>7258</v>
      </c>
      <c r="B6185" t="s">
        <v>7259</v>
      </c>
      <c r="C6185">
        <v>19</v>
      </c>
      <c r="D6185">
        <v>9</v>
      </c>
      <c r="E6185">
        <v>12</v>
      </c>
      <c r="F6185" s="1">
        <v>41171</v>
      </c>
      <c r="G6185" t="s">
        <v>576</v>
      </c>
      <c r="H6185" t="s">
        <v>61</v>
      </c>
      <c r="I6185" t="s">
        <v>308</v>
      </c>
      <c r="J6185" t="s">
        <v>5529</v>
      </c>
      <c r="K6185" t="s">
        <v>36</v>
      </c>
      <c r="L6185" t="s">
        <v>37</v>
      </c>
      <c r="M6185" t="s">
        <v>27</v>
      </c>
      <c r="N6185" t="s">
        <v>28</v>
      </c>
      <c r="O6185" t="s">
        <v>54</v>
      </c>
      <c r="P6185" t="s">
        <v>3603</v>
      </c>
      <c r="Q6185">
        <v>0</v>
      </c>
      <c r="R6185">
        <v>355</v>
      </c>
      <c r="S6185">
        <v>-4</v>
      </c>
      <c r="T6185">
        <v>2</v>
      </c>
      <c r="U6185" t="b">
        <v>1</v>
      </c>
    </row>
    <row r="6186" spans="1:21" x14ac:dyDescent="0.25">
      <c r="A6186" t="s">
        <v>7260</v>
      </c>
      <c r="B6186" t="s">
        <v>7259</v>
      </c>
      <c r="C6186">
        <v>19</v>
      </c>
      <c r="D6186">
        <v>9</v>
      </c>
      <c r="E6186">
        <v>12</v>
      </c>
      <c r="F6186" s="1">
        <v>41171</v>
      </c>
      <c r="G6186" t="s">
        <v>3093</v>
      </c>
      <c r="H6186" t="s">
        <v>67</v>
      </c>
      <c r="I6186" t="s">
        <v>68</v>
      </c>
      <c r="J6186" t="s">
        <v>7261</v>
      </c>
      <c r="K6186" t="s">
        <v>25</v>
      </c>
      <c r="L6186" t="s">
        <v>37</v>
      </c>
      <c r="M6186" t="s">
        <v>268</v>
      </c>
      <c r="N6186" t="s">
        <v>28</v>
      </c>
      <c r="O6186" t="s">
        <v>29</v>
      </c>
      <c r="P6186" t="s">
        <v>5763</v>
      </c>
      <c r="Q6186">
        <v>0</v>
      </c>
      <c r="R6186">
        <v>27</v>
      </c>
      <c r="S6186">
        <v>4</v>
      </c>
      <c r="T6186">
        <v>2</v>
      </c>
      <c r="U6186" t="b">
        <v>0</v>
      </c>
    </row>
    <row r="6187" spans="1:21" x14ac:dyDescent="0.25">
      <c r="A6187" t="s">
        <v>7260</v>
      </c>
      <c r="B6187" t="s">
        <v>7259</v>
      </c>
      <c r="C6187">
        <v>19</v>
      </c>
      <c r="D6187">
        <v>9</v>
      </c>
      <c r="E6187">
        <v>12</v>
      </c>
      <c r="F6187" s="1">
        <v>41171</v>
      </c>
      <c r="G6187" t="s">
        <v>3093</v>
      </c>
      <c r="H6187" t="s">
        <v>67</v>
      </c>
      <c r="I6187" t="s">
        <v>68</v>
      </c>
      <c r="J6187" t="s">
        <v>7261</v>
      </c>
      <c r="K6187" t="s">
        <v>25</v>
      </c>
      <c r="L6187" t="s">
        <v>37</v>
      </c>
      <c r="M6187" t="s">
        <v>268</v>
      </c>
      <c r="N6187" t="s">
        <v>56</v>
      </c>
      <c r="O6187" t="s">
        <v>185</v>
      </c>
      <c r="P6187" t="s">
        <v>4772</v>
      </c>
      <c r="Q6187">
        <v>0</v>
      </c>
      <c r="R6187">
        <v>297</v>
      </c>
      <c r="S6187">
        <v>133</v>
      </c>
      <c r="T6187">
        <v>2</v>
      </c>
      <c r="U6187" t="b">
        <v>0</v>
      </c>
    </row>
    <row r="6188" spans="1:21" x14ac:dyDescent="0.25">
      <c r="A6188" t="s">
        <v>7262</v>
      </c>
      <c r="B6188" t="s">
        <v>7263</v>
      </c>
      <c r="C6188">
        <v>19</v>
      </c>
      <c r="D6188">
        <v>9</v>
      </c>
      <c r="E6188">
        <v>13</v>
      </c>
      <c r="F6188" s="1">
        <v>41536</v>
      </c>
      <c r="G6188" t="s">
        <v>5737</v>
      </c>
      <c r="H6188" t="s">
        <v>67</v>
      </c>
      <c r="I6188" t="s">
        <v>68</v>
      </c>
      <c r="J6188" t="s">
        <v>1061</v>
      </c>
      <c r="K6188" t="s">
        <v>25</v>
      </c>
      <c r="L6188" t="s">
        <v>37</v>
      </c>
      <c r="M6188" t="s">
        <v>27</v>
      </c>
      <c r="N6188" t="s">
        <v>28</v>
      </c>
      <c r="O6188" t="s">
        <v>39</v>
      </c>
      <c r="P6188" t="s">
        <v>5555</v>
      </c>
      <c r="Q6188">
        <v>0</v>
      </c>
      <c r="R6188">
        <v>16</v>
      </c>
      <c r="S6188">
        <v>6</v>
      </c>
      <c r="T6188">
        <v>2</v>
      </c>
      <c r="U6188" t="b">
        <v>0</v>
      </c>
    </row>
    <row r="6189" spans="1:21" x14ac:dyDescent="0.25">
      <c r="A6189" t="s">
        <v>7262</v>
      </c>
      <c r="B6189" t="s">
        <v>7263</v>
      </c>
      <c r="C6189">
        <v>19</v>
      </c>
      <c r="D6189">
        <v>9</v>
      </c>
      <c r="E6189">
        <v>13</v>
      </c>
      <c r="F6189" s="1">
        <v>41536</v>
      </c>
      <c r="G6189" t="s">
        <v>5737</v>
      </c>
      <c r="H6189" t="s">
        <v>67</v>
      </c>
      <c r="I6189" t="s">
        <v>68</v>
      </c>
      <c r="J6189" t="s">
        <v>1061</v>
      </c>
      <c r="K6189" t="s">
        <v>25</v>
      </c>
      <c r="L6189" t="s">
        <v>37</v>
      </c>
      <c r="M6189" t="s">
        <v>27</v>
      </c>
      <c r="N6189" t="s">
        <v>28</v>
      </c>
      <c r="O6189" t="s">
        <v>54</v>
      </c>
      <c r="P6189" t="s">
        <v>650</v>
      </c>
      <c r="Q6189">
        <v>0</v>
      </c>
      <c r="R6189">
        <v>11</v>
      </c>
      <c r="S6189">
        <v>4</v>
      </c>
      <c r="T6189">
        <v>1</v>
      </c>
      <c r="U6189" t="b">
        <v>1</v>
      </c>
    </row>
    <row r="6190" spans="1:21" x14ac:dyDescent="0.25">
      <c r="A6190" t="s">
        <v>7264</v>
      </c>
      <c r="B6190" t="s">
        <v>7263</v>
      </c>
      <c r="C6190">
        <v>19</v>
      </c>
      <c r="D6190">
        <v>9</v>
      </c>
      <c r="E6190">
        <v>13</v>
      </c>
      <c r="F6190" s="1">
        <v>41536</v>
      </c>
      <c r="G6190" t="s">
        <v>3377</v>
      </c>
      <c r="H6190" t="s">
        <v>44</v>
      </c>
      <c r="I6190" t="s">
        <v>460</v>
      </c>
      <c r="J6190" t="s">
        <v>1646</v>
      </c>
      <c r="K6190" t="s">
        <v>47</v>
      </c>
      <c r="L6190" t="s">
        <v>37</v>
      </c>
      <c r="M6190" t="s">
        <v>27</v>
      </c>
      <c r="N6190" t="s">
        <v>28</v>
      </c>
      <c r="O6190" t="s">
        <v>54</v>
      </c>
      <c r="P6190" t="s">
        <v>4454</v>
      </c>
      <c r="Q6190">
        <v>0</v>
      </c>
      <c r="R6190">
        <v>73</v>
      </c>
      <c r="S6190">
        <v>-49</v>
      </c>
      <c r="T6190">
        <v>5</v>
      </c>
      <c r="U6190" t="b">
        <v>0</v>
      </c>
    </row>
    <row r="6191" spans="1:21" x14ac:dyDescent="0.25">
      <c r="A6191" t="s">
        <v>7262</v>
      </c>
      <c r="B6191" t="s">
        <v>7263</v>
      </c>
      <c r="C6191">
        <v>19</v>
      </c>
      <c r="D6191">
        <v>9</v>
      </c>
      <c r="E6191">
        <v>13</v>
      </c>
      <c r="F6191" s="1">
        <v>41536</v>
      </c>
      <c r="G6191" t="s">
        <v>5737</v>
      </c>
      <c r="H6191" t="s">
        <v>67</v>
      </c>
      <c r="I6191" t="s">
        <v>68</v>
      </c>
      <c r="J6191" t="s">
        <v>1061</v>
      </c>
      <c r="K6191" t="s">
        <v>25</v>
      </c>
      <c r="L6191" t="s">
        <v>37</v>
      </c>
      <c r="M6191" t="s">
        <v>27</v>
      </c>
      <c r="N6191" t="s">
        <v>56</v>
      </c>
      <c r="O6191" t="s">
        <v>104</v>
      </c>
      <c r="P6191" t="s">
        <v>861</v>
      </c>
      <c r="Q6191">
        <v>0</v>
      </c>
      <c r="R6191">
        <v>159</v>
      </c>
      <c r="S6191">
        <v>53</v>
      </c>
      <c r="T6191">
        <v>2</v>
      </c>
      <c r="U6191" t="b">
        <v>0</v>
      </c>
    </row>
    <row r="6192" spans="1:21" x14ac:dyDescent="0.25">
      <c r="A6192" t="s">
        <v>7265</v>
      </c>
      <c r="B6192" t="s">
        <v>7263</v>
      </c>
      <c r="C6192">
        <v>19</v>
      </c>
      <c r="D6192">
        <v>9</v>
      </c>
      <c r="E6192">
        <v>13</v>
      </c>
      <c r="F6192" s="1">
        <v>41536</v>
      </c>
      <c r="G6192" t="s">
        <v>800</v>
      </c>
      <c r="H6192" t="s">
        <v>61</v>
      </c>
      <c r="I6192" t="s">
        <v>108</v>
      </c>
      <c r="J6192" t="s">
        <v>226</v>
      </c>
      <c r="K6192" t="s">
        <v>36</v>
      </c>
      <c r="L6192" t="s">
        <v>37</v>
      </c>
      <c r="M6192" t="s">
        <v>27</v>
      </c>
      <c r="N6192" t="s">
        <v>28</v>
      </c>
      <c r="O6192" t="s">
        <v>227</v>
      </c>
      <c r="P6192" t="s">
        <v>4200</v>
      </c>
      <c r="Q6192">
        <v>0</v>
      </c>
      <c r="R6192">
        <v>42</v>
      </c>
      <c r="S6192">
        <v>0</v>
      </c>
      <c r="T6192">
        <v>5</v>
      </c>
      <c r="U6192" t="b">
        <v>1</v>
      </c>
    </row>
    <row r="6193" spans="1:21" x14ac:dyDescent="0.25">
      <c r="A6193" t="s">
        <v>7266</v>
      </c>
      <c r="B6193" t="s">
        <v>7263</v>
      </c>
      <c r="C6193">
        <v>19</v>
      </c>
      <c r="D6193">
        <v>9</v>
      </c>
      <c r="E6193">
        <v>13</v>
      </c>
      <c r="F6193" s="1">
        <v>41536</v>
      </c>
      <c r="G6193" t="s">
        <v>2201</v>
      </c>
      <c r="H6193" t="s">
        <v>976</v>
      </c>
      <c r="I6193" t="s">
        <v>984</v>
      </c>
      <c r="J6193" t="s">
        <v>6506</v>
      </c>
      <c r="K6193" t="s">
        <v>47</v>
      </c>
      <c r="L6193" t="s">
        <v>37</v>
      </c>
      <c r="M6193" t="s">
        <v>38</v>
      </c>
      <c r="N6193" t="s">
        <v>28</v>
      </c>
      <c r="O6193" t="s">
        <v>54</v>
      </c>
      <c r="P6193" t="s">
        <v>93</v>
      </c>
      <c r="Q6193">
        <v>1</v>
      </c>
      <c r="R6193">
        <v>73</v>
      </c>
      <c r="S6193">
        <v>-7</v>
      </c>
      <c r="T6193">
        <v>3</v>
      </c>
      <c r="U6193" t="b">
        <v>1</v>
      </c>
    </row>
    <row r="6194" spans="1:21" x14ac:dyDescent="0.25">
      <c r="A6194" t="s">
        <v>7267</v>
      </c>
      <c r="B6194" t="s">
        <v>7268</v>
      </c>
      <c r="C6194">
        <v>19</v>
      </c>
      <c r="D6194">
        <v>9</v>
      </c>
      <c r="E6194">
        <v>14</v>
      </c>
      <c r="F6194" s="1">
        <v>41901</v>
      </c>
      <c r="G6194" t="s">
        <v>1601</v>
      </c>
      <c r="H6194" t="s">
        <v>61</v>
      </c>
      <c r="I6194" t="s">
        <v>108</v>
      </c>
      <c r="J6194" t="s">
        <v>1967</v>
      </c>
      <c r="K6194" t="s">
        <v>36</v>
      </c>
      <c r="L6194" t="s">
        <v>26</v>
      </c>
      <c r="M6194" t="s">
        <v>27</v>
      </c>
      <c r="N6194" t="s">
        <v>28</v>
      </c>
      <c r="O6194" t="s">
        <v>39</v>
      </c>
      <c r="P6194" t="s">
        <v>204</v>
      </c>
      <c r="Q6194">
        <v>0</v>
      </c>
      <c r="R6194">
        <v>110</v>
      </c>
      <c r="S6194">
        <v>31</v>
      </c>
      <c r="T6194">
        <v>4</v>
      </c>
      <c r="U6194" t="b">
        <v>0</v>
      </c>
    </row>
    <row r="6195" spans="1:21" x14ac:dyDescent="0.25">
      <c r="A6195" t="s">
        <v>7269</v>
      </c>
      <c r="B6195" t="s">
        <v>7268</v>
      </c>
      <c r="C6195">
        <v>19</v>
      </c>
      <c r="D6195">
        <v>9</v>
      </c>
      <c r="E6195">
        <v>14</v>
      </c>
      <c r="F6195" s="1">
        <v>41901</v>
      </c>
      <c r="G6195" t="s">
        <v>2290</v>
      </c>
      <c r="H6195" t="s">
        <v>61</v>
      </c>
      <c r="I6195" t="s">
        <v>308</v>
      </c>
      <c r="J6195" t="s">
        <v>3312</v>
      </c>
      <c r="K6195" t="s">
        <v>36</v>
      </c>
      <c r="L6195" t="s">
        <v>37</v>
      </c>
      <c r="M6195" t="s">
        <v>98</v>
      </c>
      <c r="N6195" t="s">
        <v>28</v>
      </c>
      <c r="O6195" t="s">
        <v>29</v>
      </c>
      <c r="P6195" t="s">
        <v>1141</v>
      </c>
      <c r="Q6195">
        <v>0</v>
      </c>
      <c r="R6195">
        <v>136</v>
      </c>
      <c r="S6195">
        <v>57</v>
      </c>
      <c r="T6195">
        <v>4</v>
      </c>
      <c r="U6195" t="b">
        <v>0</v>
      </c>
    </row>
    <row r="6196" spans="1:21" x14ac:dyDescent="0.25">
      <c r="A6196" t="s">
        <v>7269</v>
      </c>
      <c r="B6196" t="s">
        <v>7268</v>
      </c>
      <c r="C6196">
        <v>19</v>
      </c>
      <c r="D6196">
        <v>9</v>
      </c>
      <c r="E6196">
        <v>14</v>
      </c>
      <c r="F6196" s="1">
        <v>41901</v>
      </c>
      <c r="G6196" t="s">
        <v>2290</v>
      </c>
      <c r="H6196" t="s">
        <v>61</v>
      </c>
      <c r="I6196" t="s">
        <v>308</v>
      </c>
      <c r="J6196" t="s">
        <v>3312</v>
      </c>
      <c r="K6196" t="s">
        <v>36</v>
      </c>
      <c r="L6196" t="s">
        <v>37</v>
      </c>
      <c r="M6196" t="s">
        <v>98</v>
      </c>
      <c r="N6196" t="s">
        <v>28</v>
      </c>
      <c r="O6196" t="s">
        <v>54</v>
      </c>
      <c r="P6196" t="s">
        <v>4021</v>
      </c>
      <c r="Q6196">
        <v>0</v>
      </c>
      <c r="R6196">
        <v>553</v>
      </c>
      <c r="S6196">
        <v>110</v>
      </c>
      <c r="T6196">
        <v>3</v>
      </c>
      <c r="U6196" t="b">
        <v>0</v>
      </c>
    </row>
    <row r="6197" spans="1:21" x14ac:dyDescent="0.25">
      <c r="A6197" t="s">
        <v>7270</v>
      </c>
      <c r="B6197" t="s">
        <v>7268</v>
      </c>
      <c r="C6197">
        <v>19</v>
      </c>
      <c r="D6197">
        <v>9</v>
      </c>
      <c r="E6197">
        <v>14</v>
      </c>
      <c r="F6197" s="1">
        <v>41901</v>
      </c>
      <c r="G6197" t="s">
        <v>1500</v>
      </c>
      <c r="H6197" t="s">
        <v>126</v>
      </c>
      <c r="I6197" t="s">
        <v>127</v>
      </c>
      <c r="J6197" t="s">
        <v>127</v>
      </c>
      <c r="K6197" t="s">
        <v>25</v>
      </c>
      <c r="L6197" t="s">
        <v>37</v>
      </c>
      <c r="M6197" t="s">
        <v>27</v>
      </c>
      <c r="N6197" t="s">
        <v>56</v>
      </c>
      <c r="O6197" t="s">
        <v>57</v>
      </c>
      <c r="P6197" t="s">
        <v>6749</v>
      </c>
      <c r="Q6197">
        <v>1</v>
      </c>
      <c r="R6197">
        <v>776</v>
      </c>
      <c r="S6197">
        <v>-326</v>
      </c>
      <c r="T6197">
        <v>5</v>
      </c>
      <c r="U6197" t="b">
        <v>1</v>
      </c>
    </row>
    <row r="6198" spans="1:21" x14ac:dyDescent="0.25">
      <c r="A6198" t="s">
        <v>7271</v>
      </c>
      <c r="B6198" t="s">
        <v>7268</v>
      </c>
      <c r="C6198">
        <v>19</v>
      </c>
      <c r="D6198">
        <v>9</v>
      </c>
      <c r="E6198">
        <v>14</v>
      </c>
      <c r="F6198" s="1">
        <v>41901</v>
      </c>
      <c r="G6198" t="s">
        <v>464</v>
      </c>
      <c r="H6198" t="s">
        <v>33</v>
      </c>
      <c r="I6198" t="s">
        <v>80</v>
      </c>
      <c r="J6198" t="s">
        <v>80</v>
      </c>
      <c r="K6198" t="s">
        <v>36</v>
      </c>
      <c r="L6198" t="s">
        <v>37</v>
      </c>
      <c r="M6198" t="s">
        <v>38</v>
      </c>
      <c r="N6198" t="s">
        <v>28</v>
      </c>
      <c r="O6198" t="s">
        <v>39</v>
      </c>
      <c r="P6198" t="s">
        <v>40</v>
      </c>
      <c r="Q6198">
        <v>0</v>
      </c>
      <c r="R6198">
        <v>6</v>
      </c>
      <c r="S6198">
        <v>3</v>
      </c>
      <c r="T6198">
        <v>1</v>
      </c>
      <c r="U6198" t="b">
        <v>1</v>
      </c>
    </row>
    <row r="6199" spans="1:21" x14ac:dyDescent="0.25">
      <c r="A6199" t="s">
        <v>7271</v>
      </c>
      <c r="B6199" t="s">
        <v>7268</v>
      </c>
      <c r="C6199">
        <v>19</v>
      </c>
      <c r="D6199">
        <v>9</v>
      </c>
      <c r="E6199">
        <v>14</v>
      </c>
      <c r="F6199" s="1">
        <v>41901</v>
      </c>
      <c r="G6199" t="s">
        <v>464</v>
      </c>
      <c r="H6199" t="s">
        <v>33</v>
      </c>
      <c r="I6199" t="s">
        <v>80</v>
      </c>
      <c r="J6199" t="s">
        <v>80</v>
      </c>
      <c r="K6199" t="s">
        <v>36</v>
      </c>
      <c r="L6199" t="s">
        <v>37</v>
      </c>
      <c r="M6199" t="s">
        <v>38</v>
      </c>
      <c r="N6199" t="s">
        <v>28</v>
      </c>
      <c r="O6199" t="s">
        <v>39</v>
      </c>
      <c r="P6199" t="s">
        <v>794</v>
      </c>
      <c r="Q6199">
        <v>0</v>
      </c>
      <c r="R6199">
        <v>24</v>
      </c>
      <c r="S6199">
        <v>-1</v>
      </c>
      <c r="T6199">
        <v>2</v>
      </c>
      <c r="U6199" t="b">
        <v>1</v>
      </c>
    </row>
    <row r="6200" spans="1:21" x14ac:dyDescent="0.25">
      <c r="A6200" t="s">
        <v>7272</v>
      </c>
      <c r="B6200" t="s">
        <v>7268</v>
      </c>
      <c r="C6200">
        <v>19</v>
      </c>
      <c r="D6200">
        <v>9</v>
      </c>
      <c r="E6200">
        <v>14</v>
      </c>
      <c r="F6200" s="1">
        <v>41901</v>
      </c>
      <c r="G6200" t="s">
        <v>2154</v>
      </c>
      <c r="H6200" t="s">
        <v>120</v>
      </c>
      <c r="I6200" t="s">
        <v>446</v>
      </c>
      <c r="J6200" t="s">
        <v>446</v>
      </c>
      <c r="K6200" t="s">
        <v>47</v>
      </c>
      <c r="L6200" t="s">
        <v>37</v>
      </c>
      <c r="M6200" t="s">
        <v>38</v>
      </c>
      <c r="N6200" t="s">
        <v>28</v>
      </c>
      <c r="O6200" t="s">
        <v>227</v>
      </c>
      <c r="P6200" t="s">
        <v>3553</v>
      </c>
      <c r="Q6200">
        <v>0</v>
      </c>
      <c r="R6200">
        <v>50</v>
      </c>
      <c r="S6200">
        <v>9</v>
      </c>
      <c r="T6200">
        <v>6</v>
      </c>
      <c r="U6200" t="b">
        <v>1</v>
      </c>
    </row>
    <row r="6201" spans="1:21" x14ac:dyDescent="0.25">
      <c r="A6201" t="s">
        <v>7273</v>
      </c>
      <c r="B6201" t="s">
        <v>7268</v>
      </c>
      <c r="C6201">
        <v>19</v>
      </c>
      <c r="D6201">
        <v>9</v>
      </c>
      <c r="E6201">
        <v>14</v>
      </c>
      <c r="F6201" s="1">
        <v>41901</v>
      </c>
      <c r="G6201" t="s">
        <v>3552</v>
      </c>
      <c r="H6201" t="s">
        <v>61</v>
      </c>
      <c r="I6201" t="s">
        <v>115</v>
      </c>
      <c r="J6201" t="s">
        <v>7274</v>
      </c>
      <c r="K6201" t="s">
        <v>36</v>
      </c>
      <c r="L6201" t="s">
        <v>37</v>
      </c>
      <c r="M6201" t="s">
        <v>38</v>
      </c>
      <c r="N6201" t="s">
        <v>56</v>
      </c>
      <c r="O6201" t="s">
        <v>104</v>
      </c>
      <c r="P6201" t="s">
        <v>3762</v>
      </c>
      <c r="Q6201">
        <v>0</v>
      </c>
      <c r="R6201">
        <v>709</v>
      </c>
      <c r="S6201">
        <v>-100</v>
      </c>
      <c r="T6201">
        <v>5</v>
      </c>
      <c r="U6201" t="b">
        <v>1</v>
      </c>
    </row>
    <row r="6202" spans="1:21" x14ac:dyDescent="0.25">
      <c r="A6202" t="s">
        <v>7275</v>
      </c>
      <c r="B6202" t="s">
        <v>7268</v>
      </c>
      <c r="C6202">
        <v>19</v>
      </c>
      <c r="D6202">
        <v>9</v>
      </c>
      <c r="E6202">
        <v>14</v>
      </c>
      <c r="F6202" s="1">
        <v>41901</v>
      </c>
      <c r="G6202" t="s">
        <v>3673</v>
      </c>
      <c r="H6202" t="s">
        <v>120</v>
      </c>
      <c r="I6202" t="s">
        <v>209</v>
      </c>
      <c r="J6202" t="s">
        <v>210</v>
      </c>
      <c r="K6202" t="s">
        <v>47</v>
      </c>
      <c r="L6202" t="s">
        <v>70</v>
      </c>
      <c r="M6202" t="s">
        <v>38</v>
      </c>
      <c r="N6202" t="s">
        <v>28</v>
      </c>
      <c r="O6202" t="s">
        <v>54</v>
      </c>
      <c r="P6202" t="s">
        <v>5933</v>
      </c>
      <c r="Q6202">
        <v>0</v>
      </c>
      <c r="R6202">
        <v>96</v>
      </c>
      <c r="S6202">
        <v>43</v>
      </c>
      <c r="T6202">
        <v>2</v>
      </c>
      <c r="U6202" t="b">
        <v>1</v>
      </c>
    </row>
    <row r="6203" spans="1:21" x14ac:dyDescent="0.25">
      <c r="A6203" t="s">
        <v>7275</v>
      </c>
      <c r="B6203" t="s">
        <v>7268</v>
      </c>
      <c r="C6203">
        <v>19</v>
      </c>
      <c r="D6203">
        <v>9</v>
      </c>
      <c r="E6203">
        <v>14</v>
      </c>
      <c r="F6203" s="1">
        <v>41901</v>
      </c>
      <c r="G6203" t="s">
        <v>3673</v>
      </c>
      <c r="H6203" t="s">
        <v>120</v>
      </c>
      <c r="I6203" t="s">
        <v>209</v>
      </c>
      <c r="J6203" t="s">
        <v>210</v>
      </c>
      <c r="K6203" t="s">
        <v>47</v>
      </c>
      <c r="L6203" t="s">
        <v>70</v>
      </c>
      <c r="M6203" t="s">
        <v>38</v>
      </c>
      <c r="N6203" t="s">
        <v>56</v>
      </c>
      <c r="O6203" t="s">
        <v>185</v>
      </c>
      <c r="P6203" t="s">
        <v>4976</v>
      </c>
      <c r="Q6203">
        <v>0</v>
      </c>
      <c r="R6203">
        <v>1157</v>
      </c>
      <c r="S6203">
        <v>220</v>
      </c>
      <c r="T6203">
        <v>6</v>
      </c>
      <c r="U6203" t="b">
        <v>1</v>
      </c>
    </row>
    <row r="6204" spans="1:21" x14ac:dyDescent="0.25">
      <c r="A6204" t="s">
        <v>7276</v>
      </c>
      <c r="B6204" t="s">
        <v>7268</v>
      </c>
      <c r="C6204">
        <v>19</v>
      </c>
      <c r="D6204">
        <v>9</v>
      </c>
      <c r="E6204">
        <v>14</v>
      </c>
      <c r="F6204" s="1">
        <v>41901</v>
      </c>
      <c r="G6204" t="s">
        <v>2234</v>
      </c>
      <c r="H6204" t="s">
        <v>44</v>
      </c>
      <c r="I6204" t="s">
        <v>96</v>
      </c>
      <c r="J6204" t="s">
        <v>3370</v>
      </c>
      <c r="K6204" t="s">
        <v>47</v>
      </c>
      <c r="L6204" t="s">
        <v>70</v>
      </c>
      <c r="M6204" t="s">
        <v>38</v>
      </c>
      <c r="N6204" t="s">
        <v>56</v>
      </c>
      <c r="O6204" t="s">
        <v>185</v>
      </c>
      <c r="P6204" t="s">
        <v>3294</v>
      </c>
      <c r="Q6204">
        <v>0</v>
      </c>
      <c r="R6204">
        <v>372</v>
      </c>
      <c r="S6204">
        <v>59</v>
      </c>
      <c r="T6204">
        <v>3</v>
      </c>
      <c r="U6204" t="b">
        <v>1</v>
      </c>
    </row>
    <row r="6205" spans="1:21" x14ac:dyDescent="0.25">
      <c r="A6205" t="s">
        <v>7277</v>
      </c>
      <c r="B6205" t="s">
        <v>7278</v>
      </c>
      <c r="C6205">
        <v>20</v>
      </c>
      <c r="D6205">
        <v>9</v>
      </c>
      <c r="E6205">
        <v>11</v>
      </c>
      <c r="F6205" s="1">
        <v>40806</v>
      </c>
      <c r="G6205" t="s">
        <v>188</v>
      </c>
      <c r="H6205" t="s">
        <v>33</v>
      </c>
      <c r="I6205" t="s">
        <v>34</v>
      </c>
      <c r="J6205" t="s">
        <v>2409</v>
      </c>
      <c r="K6205" t="s">
        <v>36</v>
      </c>
      <c r="L6205" t="s">
        <v>37</v>
      </c>
      <c r="M6205" t="s">
        <v>27</v>
      </c>
      <c r="N6205" t="s">
        <v>28</v>
      </c>
      <c r="O6205" t="s">
        <v>48</v>
      </c>
      <c r="P6205" t="s">
        <v>441</v>
      </c>
      <c r="Q6205">
        <v>0</v>
      </c>
      <c r="R6205">
        <v>44</v>
      </c>
      <c r="S6205">
        <v>10</v>
      </c>
      <c r="T6205">
        <v>3</v>
      </c>
      <c r="U6205" t="b">
        <v>0</v>
      </c>
    </row>
    <row r="6206" spans="1:21" x14ac:dyDescent="0.25">
      <c r="A6206" t="s">
        <v>7279</v>
      </c>
      <c r="B6206" t="s">
        <v>7278</v>
      </c>
      <c r="C6206">
        <v>20</v>
      </c>
      <c r="D6206">
        <v>9</v>
      </c>
      <c r="E6206">
        <v>11</v>
      </c>
      <c r="F6206" s="1">
        <v>40806</v>
      </c>
      <c r="G6206" t="s">
        <v>1975</v>
      </c>
      <c r="H6206" t="s">
        <v>33</v>
      </c>
      <c r="I6206" t="s">
        <v>34</v>
      </c>
      <c r="J6206" t="s">
        <v>52</v>
      </c>
      <c r="K6206" t="s">
        <v>36</v>
      </c>
      <c r="L6206" t="s">
        <v>37</v>
      </c>
      <c r="M6206" t="s">
        <v>27</v>
      </c>
      <c r="N6206" t="s">
        <v>71</v>
      </c>
      <c r="O6206" t="s">
        <v>74</v>
      </c>
      <c r="P6206" t="s">
        <v>5169</v>
      </c>
      <c r="Q6206">
        <v>0</v>
      </c>
      <c r="R6206">
        <v>178</v>
      </c>
      <c r="S6206">
        <v>-6</v>
      </c>
      <c r="T6206">
        <v>4</v>
      </c>
      <c r="U6206" t="b">
        <v>0</v>
      </c>
    </row>
    <row r="6207" spans="1:21" x14ac:dyDescent="0.25">
      <c r="A6207" t="s">
        <v>7279</v>
      </c>
      <c r="B6207" t="s">
        <v>7278</v>
      </c>
      <c r="C6207">
        <v>20</v>
      </c>
      <c r="D6207">
        <v>9</v>
      </c>
      <c r="E6207">
        <v>11</v>
      </c>
      <c r="F6207" s="1">
        <v>40806</v>
      </c>
      <c r="G6207" t="s">
        <v>1975</v>
      </c>
      <c r="H6207" t="s">
        <v>33</v>
      </c>
      <c r="I6207" t="s">
        <v>34</v>
      </c>
      <c r="J6207" t="s">
        <v>52</v>
      </c>
      <c r="K6207" t="s">
        <v>36</v>
      </c>
      <c r="L6207" t="s">
        <v>37</v>
      </c>
      <c r="M6207" t="s">
        <v>27</v>
      </c>
      <c r="N6207" t="s">
        <v>56</v>
      </c>
      <c r="O6207" t="s">
        <v>185</v>
      </c>
      <c r="P6207" t="s">
        <v>4007</v>
      </c>
      <c r="Q6207">
        <v>0</v>
      </c>
      <c r="R6207">
        <v>973</v>
      </c>
      <c r="S6207">
        <v>487</v>
      </c>
      <c r="T6207">
        <v>4</v>
      </c>
      <c r="U6207" t="b">
        <v>1</v>
      </c>
    </row>
    <row r="6208" spans="1:21" x14ac:dyDescent="0.25">
      <c r="A6208" t="s">
        <v>7279</v>
      </c>
      <c r="B6208" t="s">
        <v>7278</v>
      </c>
      <c r="C6208">
        <v>20</v>
      </c>
      <c r="D6208">
        <v>9</v>
      </c>
      <c r="E6208">
        <v>11</v>
      </c>
      <c r="F6208" s="1">
        <v>40806</v>
      </c>
      <c r="G6208" t="s">
        <v>1975</v>
      </c>
      <c r="H6208" t="s">
        <v>33</v>
      </c>
      <c r="I6208" t="s">
        <v>34</v>
      </c>
      <c r="J6208" t="s">
        <v>52</v>
      </c>
      <c r="K6208" t="s">
        <v>36</v>
      </c>
      <c r="L6208" t="s">
        <v>37</v>
      </c>
      <c r="M6208" t="s">
        <v>27</v>
      </c>
      <c r="N6208" t="s">
        <v>56</v>
      </c>
      <c r="O6208" t="s">
        <v>185</v>
      </c>
      <c r="P6208" t="s">
        <v>3451</v>
      </c>
      <c r="Q6208">
        <v>0</v>
      </c>
      <c r="R6208">
        <v>3617</v>
      </c>
      <c r="S6208">
        <v>36</v>
      </c>
      <c r="T6208">
        <v>10</v>
      </c>
      <c r="U6208" t="b">
        <v>1</v>
      </c>
    </row>
    <row r="6209" spans="1:21" x14ac:dyDescent="0.25">
      <c r="A6209" t="s">
        <v>7280</v>
      </c>
      <c r="B6209" t="s">
        <v>7278</v>
      </c>
      <c r="C6209">
        <v>20</v>
      </c>
      <c r="D6209">
        <v>9</v>
      </c>
      <c r="E6209">
        <v>11</v>
      </c>
      <c r="F6209" s="1">
        <v>40806</v>
      </c>
      <c r="G6209" t="s">
        <v>2042</v>
      </c>
      <c r="H6209" t="s">
        <v>67</v>
      </c>
      <c r="I6209" t="s">
        <v>68</v>
      </c>
      <c r="J6209" t="s">
        <v>1367</v>
      </c>
      <c r="K6209" t="s">
        <v>25</v>
      </c>
      <c r="L6209" t="s">
        <v>70</v>
      </c>
      <c r="M6209" t="s">
        <v>98</v>
      </c>
      <c r="N6209" t="s">
        <v>28</v>
      </c>
      <c r="O6209" t="s">
        <v>54</v>
      </c>
      <c r="P6209" t="s">
        <v>3925</v>
      </c>
      <c r="Q6209">
        <v>0</v>
      </c>
      <c r="R6209">
        <v>22</v>
      </c>
      <c r="S6209">
        <v>0</v>
      </c>
      <c r="T6209">
        <v>2</v>
      </c>
      <c r="U6209" t="b">
        <v>0</v>
      </c>
    </row>
    <row r="6210" spans="1:21" x14ac:dyDescent="0.25">
      <c r="A6210" t="s">
        <v>7281</v>
      </c>
      <c r="B6210" t="s">
        <v>7278</v>
      </c>
      <c r="C6210">
        <v>20</v>
      </c>
      <c r="D6210">
        <v>9</v>
      </c>
      <c r="E6210">
        <v>11</v>
      </c>
      <c r="F6210" s="1">
        <v>40806</v>
      </c>
      <c r="G6210" t="s">
        <v>3377</v>
      </c>
      <c r="H6210" t="s">
        <v>67</v>
      </c>
      <c r="I6210" t="s">
        <v>68</v>
      </c>
      <c r="J6210" t="s">
        <v>669</v>
      </c>
      <c r="K6210" t="s">
        <v>25</v>
      </c>
      <c r="L6210" t="s">
        <v>37</v>
      </c>
      <c r="M6210" t="s">
        <v>268</v>
      </c>
      <c r="N6210" t="s">
        <v>28</v>
      </c>
      <c r="O6210" t="s">
        <v>183</v>
      </c>
      <c r="P6210" t="s">
        <v>323</v>
      </c>
      <c r="Q6210">
        <v>0</v>
      </c>
      <c r="R6210">
        <v>35</v>
      </c>
      <c r="S6210">
        <v>11</v>
      </c>
      <c r="T6210">
        <v>3</v>
      </c>
      <c r="U6210" t="b">
        <v>0</v>
      </c>
    </row>
    <row r="6211" spans="1:21" x14ac:dyDescent="0.25">
      <c r="A6211" t="s">
        <v>7282</v>
      </c>
      <c r="B6211" t="s">
        <v>7278</v>
      </c>
      <c r="C6211">
        <v>20</v>
      </c>
      <c r="D6211">
        <v>9</v>
      </c>
      <c r="E6211">
        <v>11</v>
      </c>
      <c r="F6211" s="1">
        <v>40806</v>
      </c>
      <c r="G6211" t="s">
        <v>1556</v>
      </c>
      <c r="H6211" t="s">
        <v>44</v>
      </c>
      <c r="I6211" t="s">
        <v>178</v>
      </c>
      <c r="J6211" t="s">
        <v>2714</v>
      </c>
      <c r="K6211" t="s">
        <v>47</v>
      </c>
      <c r="L6211" t="s">
        <v>70</v>
      </c>
      <c r="M6211" t="s">
        <v>38</v>
      </c>
      <c r="N6211" t="s">
        <v>28</v>
      </c>
      <c r="O6211" t="s">
        <v>48</v>
      </c>
      <c r="P6211" t="s">
        <v>593</v>
      </c>
      <c r="Q6211">
        <v>0</v>
      </c>
      <c r="R6211">
        <v>118</v>
      </c>
      <c r="S6211">
        <v>41</v>
      </c>
      <c r="T6211">
        <v>4</v>
      </c>
      <c r="U6211" t="b">
        <v>1</v>
      </c>
    </row>
    <row r="6212" spans="1:21" x14ac:dyDescent="0.25">
      <c r="A6212" t="s">
        <v>7283</v>
      </c>
      <c r="B6212" t="s">
        <v>7278</v>
      </c>
      <c r="C6212">
        <v>20</v>
      </c>
      <c r="D6212">
        <v>9</v>
      </c>
      <c r="E6212">
        <v>11</v>
      </c>
      <c r="F6212" s="1">
        <v>40806</v>
      </c>
      <c r="G6212" t="s">
        <v>1205</v>
      </c>
      <c r="H6212" t="s">
        <v>67</v>
      </c>
      <c r="I6212" t="s">
        <v>68</v>
      </c>
      <c r="J6212" t="s">
        <v>1628</v>
      </c>
      <c r="K6212" t="s">
        <v>25</v>
      </c>
      <c r="L6212" t="s">
        <v>37</v>
      </c>
      <c r="M6212" t="s">
        <v>38</v>
      </c>
      <c r="N6212" t="s">
        <v>28</v>
      </c>
      <c r="O6212" t="s">
        <v>54</v>
      </c>
      <c r="P6212" t="s">
        <v>673</v>
      </c>
      <c r="Q6212">
        <v>0</v>
      </c>
      <c r="R6212">
        <v>268</v>
      </c>
      <c r="S6212">
        <v>24</v>
      </c>
      <c r="T6212">
        <v>2</v>
      </c>
      <c r="U6212" t="b">
        <v>0</v>
      </c>
    </row>
    <row r="6213" spans="1:21" x14ac:dyDescent="0.25">
      <c r="A6213" t="s">
        <v>7283</v>
      </c>
      <c r="B6213" t="s">
        <v>7278</v>
      </c>
      <c r="C6213">
        <v>20</v>
      </c>
      <c r="D6213">
        <v>9</v>
      </c>
      <c r="E6213">
        <v>11</v>
      </c>
      <c r="F6213" s="1">
        <v>40806</v>
      </c>
      <c r="G6213" t="s">
        <v>1205</v>
      </c>
      <c r="H6213" t="s">
        <v>67</v>
      </c>
      <c r="I6213" t="s">
        <v>68</v>
      </c>
      <c r="J6213" t="s">
        <v>1628</v>
      </c>
      <c r="K6213" t="s">
        <v>25</v>
      </c>
      <c r="L6213" t="s">
        <v>37</v>
      </c>
      <c r="M6213" t="s">
        <v>38</v>
      </c>
      <c r="N6213" t="s">
        <v>56</v>
      </c>
      <c r="O6213" t="s">
        <v>104</v>
      </c>
      <c r="P6213" t="s">
        <v>3561</v>
      </c>
      <c r="Q6213">
        <v>0</v>
      </c>
      <c r="R6213">
        <v>565</v>
      </c>
      <c r="S6213">
        <v>57</v>
      </c>
      <c r="T6213">
        <v>4</v>
      </c>
      <c r="U6213" t="b">
        <v>1</v>
      </c>
    </row>
    <row r="6214" spans="1:21" x14ac:dyDescent="0.25">
      <c r="A6214" t="s">
        <v>7284</v>
      </c>
      <c r="B6214" t="s">
        <v>7278</v>
      </c>
      <c r="C6214">
        <v>20</v>
      </c>
      <c r="D6214">
        <v>9</v>
      </c>
      <c r="E6214">
        <v>11</v>
      </c>
      <c r="F6214" s="1">
        <v>40806</v>
      </c>
      <c r="G6214" t="s">
        <v>2629</v>
      </c>
      <c r="H6214" t="s">
        <v>61</v>
      </c>
      <c r="I6214" t="s">
        <v>108</v>
      </c>
      <c r="J6214" t="s">
        <v>789</v>
      </c>
      <c r="K6214" t="s">
        <v>36</v>
      </c>
      <c r="L6214" t="s">
        <v>37</v>
      </c>
      <c r="M6214" t="s">
        <v>27</v>
      </c>
      <c r="N6214" t="s">
        <v>71</v>
      </c>
      <c r="O6214" t="s">
        <v>74</v>
      </c>
      <c r="P6214" t="s">
        <v>7285</v>
      </c>
      <c r="Q6214">
        <v>0</v>
      </c>
      <c r="R6214">
        <v>152</v>
      </c>
      <c r="S6214">
        <v>7</v>
      </c>
      <c r="T6214">
        <v>2</v>
      </c>
      <c r="U6214" t="b">
        <v>1</v>
      </c>
    </row>
    <row r="6215" spans="1:21" x14ac:dyDescent="0.25">
      <c r="A6215" t="s">
        <v>7286</v>
      </c>
      <c r="B6215" t="s">
        <v>7287</v>
      </c>
      <c r="C6215">
        <v>20</v>
      </c>
      <c r="D6215">
        <v>9</v>
      </c>
      <c r="E6215">
        <v>12</v>
      </c>
      <c r="F6215" s="1">
        <v>41172</v>
      </c>
      <c r="G6215" t="s">
        <v>1928</v>
      </c>
      <c r="H6215" t="s">
        <v>1260</v>
      </c>
      <c r="I6215" t="s">
        <v>1261</v>
      </c>
      <c r="J6215" t="s">
        <v>6464</v>
      </c>
      <c r="K6215" t="s">
        <v>25</v>
      </c>
      <c r="L6215" t="s">
        <v>37</v>
      </c>
      <c r="M6215" t="s">
        <v>27</v>
      </c>
      <c r="N6215" t="s">
        <v>71</v>
      </c>
      <c r="O6215" t="s">
        <v>74</v>
      </c>
      <c r="P6215" t="s">
        <v>1190</v>
      </c>
      <c r="Q6215">
        <v>0</v>
      </c>
      <c r="R6215">
        <v>2769</v>
      </c>
      <c r="S6215">
        <v>28</v>
      </c>
      <c r="T6215">
        <v>6</v>
      </c>
      <c r="U6215" t="b">
        <v>1</v>
      </c>
    </row>
    <row r="6216" spans="1:21" x14ac:dyDescent="0.25">
      <c r="A6216" t="s">
        <v>7286</v>
      </c>
      <c r="B6216" t="s">
        <v>7287</v>
      </c>
      <c r="C6216">
        <v>20</v>
      </c>
      <c r="D6216">
        <v>9</v>
      </c>
      <c r="E6216">
        <v>12</v>
      </c>
      <c r="F6216" s="1">
        <v>41172</v>
      </c>
      <c r="G6216" t="s">
        <v>1928</v>
      </c>
      <c r="H6216" t="s">
        <v>1260</v>
      </c>
      <c r="I6216" t="s">
        <v>1261</v>
      </c>
      <c r="J6216" t="s">
        <v>6464</v>
      </c>
      <c r="K6216" t="s">
        <v>25</v>
      </c>
      <c r="L6216" t="s">
        <v>37</v>
      </c>
      <c r="M6216" t="s">
        <v>27</v>
      </c>
      <c r="N6216" t="s">
        <v>28</v>
      </c>
      <c r="O6216" t="s">
        <v>90</v>
      </c>
      <c r="P6216" t="s">
        <v>3801</v>
      </c>
      <c r="Q6216">
        <v>0</v>
      </c>
      <c r="R6216">
        <v>2146</v>
      </c>
      <c r="S6216">
        <v>365</v>
      </c>
      <c r="T6216">
        <v>4</v>
      </c>
      <c r="U6216" t="b">
        <v>0</v>
      </c>
    </row>
    <row r="6217" spans="1:21" x14ac:dyDescent="0.25">
      <c r="A6217" t="s">
        <v>7288</v>
      </c>
      <c r="B6217" t="s">
        <v>7287</v>
      </c>
      <c r="C6217">
        <v>20</v>
      </c>
      <c r="D6217">
        <v>9</v>
      </c>
      <c r="E6217">
        <v>12</v>
      </c>
      <c r="F6217" s="1">
        <v>41172</v>
      </c>
      <c r="G6217" t="s">
        <v>2629</v>
      </c>
      <c r="H6217" t="s">
        <v>61</v>
      </c>
      <c r="I6217" t="s">
        <v>108</v>
      </c>
      <c r="J6217" t="s">
        <v>5201</v>
      </c>
      <c r="K6217" t="s">
        <v>36</v>
      </c>
      <c r="L6217" t="s">
        <v>37</v>
      </c>
      <c r="M6217" t="s">
        <v>38</v>
      </c>
      <c r="N6217" t="s">
        <v>71</v>
      </c>
      <c r="O6217" t="s">
        <v>74</v>
      </c>
      <c r="P6217" t="s">
        <v>1190</v>
      </c>
      <c r="Q6217">
        <v>0</v>
      </c>
      <c r="R6217">
        <v>831</v>
      </c>
      <c r="S6217">
        <v>-83</v>
      </c>
      <c r="T6217">
        <v>2</v>
      </c>
      <c r="U6217" t="b">
        <v>0</v>
      </c>
    </row>
    <row r="6218" spans="1:21" x14ac:dyDescent="0.25">
      <c r="A6218" t="s">
        <v>7288</v>
      </c>
      <c r="B6218" t="s">
        <v>7287</v>
      </c>
      <c r="C6218">
        <v>20</v>
      </c>
      <c r="D6218">
        <v>9</v>
      </c>
      <c r="E6218">
        <v>12</v>
      </c>
      <c r="F6218" s="1">
        <v>41172</v>
      </c>
      <c r="G6218" t="s">
        <v>2629</v>
      </c>
      <c r="H6218" t="s">
        <v>61</v>
      </c>
      <c r="I6218" t="s">
        <v>108</v>
      </c>
      <c r="J6218" t="s">
        <v>5201</v>
      </c>
      <c r="K6218" t="s">
        <v>36</v>
      </c>
      <c r="L6218" t="s">
        <v>37</v>
      </c>
      <c r="M6218" t="s">
        <v>38</v>
      </c>
      <c r="N6218" t="s">
        <v>28</v>
      </c>
      <c r="O6218" t="s">
        <v>183</v>
      </c>
      <c r="P6218" t="s">
        <v>6089</v>
      </c>
      <c r="Q6218">
        <v>0</v>
      </c>
      <c r="R6218">
        <v>29</v>
      </c>
      <c r="S6218">
        <v>14</v>
      </c>
      <c r="T6218">
        <v>2</v>
      </c>
      <c r="U6218" t="b">
        <v>0</v>
      </c>
    </row>
    <row r="6219" spans="1:21" x14ac:dyDescent="0.25">
      <c r="A6219" t="s">
        <v>7289</v>
      </c>
      <c r="B6219" t="s">
        <v>7287</v>
      </c>
      <c r="C6219">
        <v>20</v>
      </c>
      <c r="D6219">
        <v>9</v>
      </c>
      <c r="E6219">
        <v>12</v>
      </c>
      <c r="F6219" s="1">
        <v>41172</v>
      </c>
      <c r="G6219" t="s">
        <v>2290</v>
      </c>
      <c r="H6219" t="s">
        <v>67</v>
      </c>
      <c r="I6219" t="s">
        <v>68</v>
      </c>
      <c r="J6219" t="s">
        <v>255</v>
      </c>
      <c r="K6219" t="s">
        <v>25</v>
      </c>
      <c r="L6219" t="s">
        <v>37</v>
      </c>
      <c r="M6219" t="s">
        <v>27</v>
      </c>
      <c r="N6219" t="s">
        <v>28</v>
      </c>
      <c r="O6219" t="s">
        <v>39</v>
      </c>
      <c r="P6219" t="s">
        <v>1711</v>
      </c>
      <c r="Q6219">
        <v>0</v>
      </c>
      <c r="R6219">
        <v>43</v>
      </c>
      <c r="S6219">
        <v>-1</v>
      </c>
      <c r="T6219">
        <v>3</v>
      </c>
      <c r="U6219" t="b">
        <v>0</v>
      </c>
    </row>
    <row r="6220" spans="1:21" x14ac:dyDescent="0.25">
      <c r="A6220" t="s">
        <v>7289</v>
      </c>
      <c r="B6220" t="s">
        <v>7287</v>
      </c>
      <c r="C6220">
        <v>20</v>
      </c>
      <c r="D6220">
        <v>9</v>
      </c>
      <c r="E6220">
        <v>12</v>
      </c>
      <c r="F6220" s="1">
        <v>41172</v>
      </c>
      <c r="G6220" t="s">
        <v>2290</v>
      </c>
      <c r="H6220" t="s">
        <v>67</v>
      </c>
      <c r="I6220" t="s">
        <v>68</v>
      </c>
      <c r="J6220" t="s">
        <v>255</v>
      </c>
      <c r="K6220" t="s">
        <v>25</v>
      </c>
      <c r="L6220" t="s">
        <v>37</v>
      </c>
      <c r="M6220" t="s">
        <v>27</v>
      </c>
      <c r="N6220" t="s">
        <v>28</v>
      </c>
      <c r="O6220" t="s">
        <v>151</v>
      </c>
      <c r="P6220" t="s">
        <v>6287</v>
      </c>
      <c r="Q6220">
        <v>0</v>
      </c>
      <c r="R6220">
        <v>43</v>
      </c>
      <c r="S6220">
        <v>11</v>
      </c>
      <c r="T6220">
        <v>3</v>
      </c>
      <c r="U6220" t="b">
        <v>0</v>
      </c>
    </row>
    <row r="6221" spans="1:21" x14ac:dyDescent="0.25">
      <c r="A6221" t="s">
        <v>7289</v>
      </c>
      <c r="B6221" t="s">
        <v>7287</v>
      </c>
      <c r="C6221">
        <v>20</v>
      </c>
      <c r="D6221">
        <v>9</v>
      </c>
      <c r="E6221">
        <v>12</v>
      </c>
      <c r="F6221" s="1">
        <v>41172</v>
      </c>
      <c r="G6221" t="s">
        <v>2290</v>
      </c>
      <c r="H6221" t="s">
        <v>67</v>
      </c>
      <c r="I6221" t="s">
        <v>68</v>
      </c>
      <c r="J6221" t="s">
        <v>255</v>
      </c>
      <c r="K6221" t="s">
        <v>25</v>
      </c>
      <c r="L6221" t="s">
        <v>37</v>
      </c>
      <c r="M6221" t="s">
        <v>27</v>
      </c>
      <c r="N6221" t="s">
        <v>56</v>
      </c>
      <c r="O6221" t="s">
        <v>57</v>
      </c>
      <c r="P6221" t="s">
        <v>725</v>
      </c>
      <c r="Q6221">
        <v>0</v>
      </c>
      <c r="R6221">
        <v>1677</v>
      </c>
      <c r="S6221">
        <v>522</v>
      </c>
      <c r="T6221">
        <v>6</v>
      </c>
      <c r="U6221" t="b">
        <v>1</v>
      </c>
    </row>
    <row r="6222" spans="1:21" x14ac:dyDescent="0.25">
      <c r="A6222" t="s">
        <v>7289</v>
      </c>
      <c r="B6222" t="s">
        <v>7287</v>
      </c>
      <c r="C6222">
        <v>20</v>
      </c>
      <c r="D6222">
        <v>9</v>
      </c>
      <c r="E6222">
        <v>12</v>
      </c>
      <c r="F6222" s="1">
        <v>41172</v>
      </c>
      <c r="G6222" t="s">
        <v>2290</v>
      </c>
      <c r="H6222" t="s">
        <v>67</v>
      </c>
      <c r="I6222" t="s">
        <v>68</v>
      </c>
      <c r="J6222" t="s">
        <v>255</v>
      </c>
      <c r="K6222" t="s">
        <v>25</v>
      </c>
      <c r="L6222" t="s">
        <v>37</v>
      </c>
      <c r="M6222" t="s">
        <v>27</v>
      </c>
      <c r="N6222" t="s">
        <v>56</v>
      </c>
      <c r="O6222" t="s">
        <v>104</v>
      </c>
      <c r="P6222" t="s">
        <v>1514</v>
      </c>
      <c r="Q6222">
        <v>0</v>
      </c>
      <c r="R6222">
        <v>3442</v>
      </c>
      <c r="S6222">
        <v>38</v>
      </c>
      <c r="T6222">
        <v>6</v>
      </c>
      <c r="U6222" t="b">
        <v>1</v>
      </c>
    </row>
    <row r="6223" spans="1:21" x14ac:dyDescent="0.25">
      <c r="A6223" t="s">
        <v>7290</v>
      </c>
      <c r="B6223" t="s">
        <v>7287</v>
      </c>
      <c r="C6223">
        <v>20</v>
      </c>
      <c r="D6223">
        <v>9</v>
      </c>
      <c r="E6223">
        <v>12</v>
      </c>
      <c r="F6223" s="1">
        <v>41172</v>
      </c>
      <c r="G6223" t="s">
        <v>1133</v>
      </c>
      <c r="H6223" t="s">
        <v>61</v>
      </c>
      <c r="I6223" t="s">
        <v>108</v>
      </c>
      <c r="J6223" t="s">
        <v>5824</v>
      </c>
      <c r="K6223" t="s">
        <v>36</v>
      </c>
      <c r="L6223" t="s">
        <v>37</v>
      </c>
      <c r="M6223" t="s">
        <v>38</v>
      </c>
      <c r="N6223" t="s">
        <v>71</v>
      </c>
      <c r="O6223" t="s">
        <v>72</v>
      </c>
      <c r="P6223" t="s">
        <v>2896</v>
      </c>
      <c r="Q6223">
        <v>0</v>
      </c>
      <c r="R6223">
        <v>985</v>
      </c>
      <c r="S6223">
        <v>142</v>
      </c>
      <c r="T6223">
        <v>3</v>
      </c>
      <c r="U6223" t="b">
        <v>0</v>
      </c>
    </row>
    <row r="6224" spans="1:21" x14ac:dyDescent="0.25">
      <c r="A6224" t="s">
        <v>7291</v>
      </c>
      <c r="B6224" t="s">
        <v>7287</v>
      </c>
      <c r="C6224">
        <v>20</v>
      </c>
      <c r="D6224">
        <v>9</v>
      </c>
      <c r="E6224">
        <v>12</v>
      </c>
      <c r="F6224" s="1">
        <v>41172</v>
      </c>
      <c r="G6224" t="s">
        <v>1863</v>
      </c>
      <c r="H6224" t="s">
        <v>61</v>
      </c>
      <c r="I6224" t="s">
        <v>108</v>
      </c>
      <c r="J6224" t="s">
        <v>1587</v>
      </c>
      <c r="K6224" t="s">
        <v>36</v>
      </c>
      <c r="L6224" t="s">
        <v>70</v>
      </c>
      <c r="M6224" t="s">
        <v>38</v>
      </c>
      <c r="N6224" t="s">
        <v>28</v>
      </c>
      <c r="O6224" t="s">
        <v>151</v>
      </c>
      <c r="P6224" t="s">
        <v>1585</v>
      </c>
      <c r="Q6224">
        <v>0</v>
      </c>
      <c r="R6224">
        <v>198</v>
      </c>
      <c r="S6224">
        <v>99</v>
      </c>
      <c r="T6224">
        <v>10</v>
      </c>
      <c r="U6224" t="b">
        <v>0</v>
      </c>
    </row>
    <row r="6225" spans="1:21" x14ac:dyDescent="0.25">
      <c r="A6225" t="s">
        <v>7292</v>
      </c>
      <c r="B6225" t="s">
        <v>7287</v>
      </c>
      <c r="C6225">
        <v>20</v>
      </c>
      <c r="D6225">
        <v>9</v>
      </c>
      <c r="E6225">
        <v>12</v>
      </c>
      <c r="F6225" s="1">
        <v>41172</v>
      </c>
      <c r="G6225" t="s">
        <v>103</v>
      </c>
      <c r="H6225" t="s">
        <v>61</v>
      </c>
      <c r="I6225" t="s">
        <v>326</v>
      </c>
      <c r="J6225" t="s">
        <v>7293</v>
      </c>
      <c r="K6225" t="s">
        <v>36</v>
      </c>
      <c r="L6225" t="s">
        <v>70</v>
      </c>
      <c r="M6225" t="s">
        <v>38</v>
      </c>
      <c r="N6225" t="s">
        <v>28</v>
      </c>
      <c r="O6225" t="s">
        <v>227</v>
      </c>
      <c r="P6225" t="s">
        <v>6175</v>
      </c>
      <c r="Q6225">
        <v>0</v>
      </c>
      <c r="R6225">
        <v>40</v>
      </c>
      <c r="S6225">
        <v>7</v>
      </c>
      <c r="T6225">
        <v>3</v>
      </c>
      <c r="U6225" t="b">
        <v>1</v>
      </c>
    </row>
    <row r="6226" spans="1:21" x14ac:dyDescent="0.25">
      <c r="A6226" t="s">
        <v>7294</v>
      </c>
      <c r="B6226" t="s">
        <v>7295</v>
      </c>
      <c r="C6226">
        <v>20</v>
      </c>
      <c r="D6226">
        <v>9</v>
      </c>
      <c r="E6226">
        <v>13</v>
      </c>
      <c r="F6226" s="1">
        <v>41537</v>
      </c>
      <c r="G6226" t="s">
        <v>3518</v>
      </c>
      <c r="H6226" t="s">
        <v>33</v>
      </c>
      <c r="I6226" t="s">
        <v>34</v>
      </c>
      <c r="J6226" t="s">
        <v>2189</v>
      </c>
      <c r="K6226" t="s">
        <v>36</v>
      </c>
      <c r="L6226" t="s">
        <v>37</v>
      </c>
      <c r="M6226" t="s">
        <v>268</v>
      </c>
      <c r="N6226" t="s">
        <v>71</v>
      </c>
      <c r="O6226" t="s">
        <v>72</v>
      </c>
      <c r="P6226" t="s">
        <v>912</v>
      </c>
      <c r="Q6226">
        <v>0</v>
      </c>
      <c r="R6226">
        <v>222</v>
      </c>
      <c r="S6226">
        <v>69</v>
      </c>
      <c r="T6226">
        <v>2</v>
      </c>
      <c r="U6226" t="b">
        <v>0</v>
      </c>
    </row>
    <row r="6227" spans="1:21" x14ac:dyDescent="0.25">
      <c r="A6227" t="s">
        <v>7294</v>
      </c>
      <c r="B6227" t="s">
        <v>7295</v>
      </c>
      <c r="C6227">
        <v>20</v>
      </c>
      <c r="D6227">
        <v>9</v>
      </c>
      <c r="E6227">
        <v>13</v>
      </c>
      <c r="F6227" s="1">
        <v>41537</v>
      </c>
      <c r="G6227" t="s">
        <v>3518</v>
      </c>
      <c r="H6227" t="s">
        <v>33</v>
      </c>
      <c r="I6227" t="s">
        <v>34</v>
      </c>
      <c r="J6227" t="s">
        <v>2189</v>
      </c>
      <c r="K6227" t="s">
        <v>36</v>
      </c>
      <c r="L6227" t="s">
        <v>37</v>
      </c>
      <c r="M6227" t="s">
        <v>268</v>
      </c>
      <c r="N6227" t="s">
        <v>28</v>
      </c>
      <c r="O6227" t="s">
        <v>227</v>
      </c>
      <c r="P6227" t="s">
        <v>3949</v>
      </c>
      <c r="Q6227">
        <v>0</v>
      </c>
      <c r="R6227">
        <v>18</v>
      </c>
      <c r="S6227">
        <v>8</v>
      </c>
      <c r="T6227">
        <v>2</v>
      </c>
      <c r="U6227" t="b">
        <v>1</v>
      </c>
    </row>
    <row r="6228" spans="1:21" x14ac:dyDescent="0.25">
      <c r="A6228" t="s">
        <v>7296</v>
      </c>
      <c r="B6228" t="s">
        <v>7295</v>
      </c>
      <c r="C6228">
        <v>20</v>
      </c>
      <c r="D6228">
        <v>9</v>
      </c>
      <c r="E6228">
        <v>13</v>
      </c>
      <c r="F6228" s="1">
        <v>41537</v>
      </c>
      <c r="G6228" t="s">
        <v>1081</v>
      </c>
      <c r="H6228" t="s">
        <v>598</v>
      </c>
      <c r="I6228" t="s">
        <v>3383</v>
      </c>
      <c r="J6228" t="s">
        <v>3384</v>
      </c>
      <c r="K6228" t="s">
        <v>36</v>
      </c>
      <c r="L6228" t="s">
        <v>37</v>
      </c>
      <c r="M6228" t="s">
        <v>98</v>
      </c>
      <c r="N6228" t="s">
        <v>71</v>
      </c>
      <c r="O6228" t="s">
        <v>74</v>
      </c>
      <c r="P6228" t="s">
        <v>7297</v>
      </c>
      <c r="Q6228">
        <v>0</v>
      </c>
      <c r="R6228">
        <v>138</v>
      </c>
      <c r="S6228">
        <v>36</v>
      </c>
      <c r="T6228">
        <v>3</v>
      </c>
      <c r="U6228" t="b">
        <v>1</v>
      </c>
    </row>
    <row r="6229" spans="1:21" x14ac:dyDescent="0.25">
      <c r="A6229" t="s">
        <v>7298</v>
      </c>
      <c r="B6229" t="s">
        <v>7295</v>
      </c>
      <c r="C6229">
        <v>20</v>
      </c>
      <c r="D6229">
        <v>9</v>
      </c>
      <c r="E6229">
        <v>13</v>
      </c>
      <c r="F6229" s="1">
        <v>41537</v>
      </c>
      <c r="G6229" t="s">
        <v>2343</v>
      </c>
      <c r="H6229" t="s">
        <v>61</v>
      </c>
      <c r="I6229" t="s">
        <v>173</v>
      </c>
      <c r="J6229" t="s">
        <v>844</v>
      </c>
      <c r="K6229" t="s">
        <v>36</v>
      </c>
      <c r="L6229" t="s">
        <v>37</v>
      </c>
      <c r="M6229" t="s">
        <v>98</v>
      </c>
      <c r="N6229" t="s">
        <v>28</v>
      </c>
      <c r="O6229" t="s">
        <v>90</v>
      </c>
      <c r="P6229" t="s">
        <v>7299</v>
      </c>
      <c r="Q6229">
        <v>1</v>
      </c>
      <c r="R6229">
        <v>49</v>
      </c>
      <c r="S6229">
        <v>-20</v>
      </c>
      <c r="T6229">
        <v>3</v>
      </c>
      <c r="U6229" t="b">
        <v>1</v>
      </c>
    </row>
    <row r="6230" spans="1:21" x14ac:dyDescent="0.25">
      <c r="A6230" t="s">
        <v>7298</v>
      </c>
      <c r="B6230" t="s">
        <v>7295</v>
      </c>
      <c r="C6230">
        <v>20</v>
      </c>
      <c r="D6230">
        <v>9</v>
      </c>
      <c r="E6230">
        <v>13</v>
      </c>
      <c r="F6230" s="1">
        <v>41537</v>
      </c>
      <c r="G6230" t="s">
        <v>2343</v>
      </c>
      <c r="H6230" t="s">
        <v>61</v>
      </c>
      <c r="I6230" t="s">
        <v>173</v>
      </c>
      <c r="J6230" t="s">
        <v>844</v>
      </c>
      <c r="K6230" t="s">
        <v>36</v>
      </c>
      <c r="L6230" t="s">
        <v>37</v>
      </c>
      <c r="M6230" t="s">
        <v>98</v>
      </c>
      <c r="N6230" t="s">
        <v>28</v>
      </c>
      <c r="O6230" t="s">
        <v>48</v>
      </c>
      <c r="P6230" t="s">
        <v>533</v>
      </c>
      <c r="Q6230">
        <v>1</v>
      </c>
      <c r="R6230">
        <v>110</v>
      </c>
      <c r="S6230">
        <v>-70</v>
      </c>
      <c r="T6230">
        <v>4</v>
      </c>
      <c r="U6230" t="b">
        <v>0</v>
      </c>
    </row>
    <row r="6231" spans="1:21" x14ac:dyDescent="0.25">
      <c r="A6231" t="s">
        <v>7298</v>
      </c>
      <c r="B6231" t="s">
        <v>7295</v>
      </c>
      <c r="C6231">
        <v>20</v>
      </c>
      <c r="D6231">
        <v>9</v>
      </c>
      <c r="E6231">
        <v>13</v>
      </c>
      <c r="F6231" s="1">
        <v>41537</v>
      </c>
      <c r="G6231" t="s">
        <v>2343</v>
      </c>
      <c r="H6231" t="s">
        <v>61</v>
      </c>
      <c r="I6231" t="s">
        <v>173</v>
      </c>
      <c r="J6231" t="s">
        <v>844</v>
      </c>
      <c r="K6231" t="s">
        <v>36</v>
      </c>
      <c r="L6231" t="s">
        <v>37</v>
      </c>
      <c r="M6231" t="s">
        <v>98</v>
      </c>
      <c r="N6231" t="s">
        <v>28</v>
      </c>
      <c r="O6231" t="s">
        <v>48</v>
      </c>
      <c r="P6231" t="s">
        <v>1342</v>
      </c>
      <c r="Q6231">
        <v>1</v>
      </c>
      <c r="R6231">
        <v>14</v>
      </c>
      <c r="S6231">
        <v>0</v>
      </c>
      <c r="T6231">
        <v>1</v>
      </c>
      <c r="U6231" t="b">
        <v>0</v>
      </c>
    </row>
    <row r="6232" spans="1:21" x14ac:dyDescent="0.25">
      <c r="A6232" t="s">
        <v>7298</v>
      </c>
      <c r="B6232" t="s">
        <v>7295</v>
      </c>
      <c r="C6232">
        <v>20</v>
      </c>
      <c r="D6232">
        <v>9</v>
      </c>
      <c r="E6232">
        <v>13</v>
      </c>
      <c r="F6232" s="1">
        <v>41537</v>
      </c>
      <c r="G6232" t="s">
        <v>2343</v>
      </c>
      <c r="H6232" t="s">
        <v>61</v>
      </c>
      <c r="I6232" t="s">
        <v>173</v>
      </c>
      <c r="J6232" t="s">
        <v>844</v>
      </c>
      <c r="K6232" t="s">
        <v>36</v>
      </c>
      <c r="L6232" t="s">
        <v>37</v>
      </c>
      <c r="M6232" t="s">
        <v>98</v>
      </c>
      <c r="N6232" t="s">
        <v>28</v>
      </c>
      <c r="O6232" t="s">
        <v>39</v>
      </c>
      <c r="P6232" t="s">
        <v>203</v>
      </c>
      <c r="Q6232">
        <v>1</v>
      </c>
      <c r="R6232">
        <v>73</v>
      </c>
      <c r="S6232">
        <v>-31</v>
      </c>
      <c r="T6232">
        <v>5</v>
      </c>
      <c r="U6232" t="b">
        <v>1</v>
      </c>
    </row>
    <row r="6233" spans="1:21" x14ac:dyDescent="0.25">
      <c r="A6233" t="s">
        <v>7298</v>
      </c>
      <c r="B6233" t="s">
        <v>7295</v>
      </c>
      <c r="C6233">
        <v>20</v>
      </c>
      <c r="D6233">
        <v>9</v>
      </c>
      <c r="E6233">
        <v>13</v>
      </c>
      <c r="F6233" s="1">
        <v>41537</v>
      </c>
      <c r="G6233" t="s">
        <v>2343</v>
      </c>
      <c r="H6233" t="s">
        <v>61</v>
      </c>
      <c r="I6233" t="s">
        <v>173</v>
      </c>
      <c r="J6233" t="s">
        <v>844</v>
      </c>
      <c r="K6233" t="s">
        <v>36</v>
      </c>
      <c r="L6233" t="s">
        <v>37</v>
      </c>
      <c r="M6233" t="s">
        <v>98</v>
      </c>
      <c r="N6233" t="s">
        <v>28</v>
      </c>
      <c r="O6233" t="s">
        <v>151</v>
      </c>
      <c r="P6233" t="s">
        <v>1561</v>
      </c>
      <c r="Q6233">
        <v>1</v>
      </c>
      <c r="R6233">
        <v>32</v>
      </c>
      <c r="S6233">
        <v>-31</v>
      </c>
      <c r="T6233">
        <v>5</v>
      </c>
      <c r="U6233" t="b">
        <v>1</v>
      </c>
    </row>
    <row r="6234" spans="1:21" x14ac:dyDescent="0.25">
      <c r="A6234" t="s">
        <v>7296</v>
      </c>
      <c r="B6234" t="s">
        <v>7295</v>
      </c>
      <c r="C6234">
        <v>20</v>
      </c>
      <c r="D6234">
        <v>9</v>
      </c>
      <c r="E6234">
        <v>13</v>
      </c>
      <c r="F6234" s="1">
        <v>41537</v>
      </c>
      <c r="G6234" t="s">
        <v>1081</v>
      </c>
      <c r="H6234" t="s">
        <v>598</v>
      </c>
      <c r="I6234" t="s">
        <v>3383</v>
      </c>
      <c r="J6234" t="s">
        <v>3384</v>
      </c>
      <c r="K6234" t="s">
        <v>36</v>
      </c>
      <c r="L6234" t="s">
        <v>37</v>
      </c>
      <c r="M6234" t="s">
        <v>98</v>
      </c>
      <c r="N6234" t="s">
        <v>28</v>
      </c>
      <c r="O6234" t="s">
        <v>48</v>
      </c>
      <c r="P6234" t="s">
        <v>511</v>
      </c>
      <c r="Q6234">
        <v>0</v>
      </c>
      <c r="R6234">
        <v>149</v>
      </c>
      <c r="S6234">
        <v>49</v>
      </c>
      <c r="T6234">
        <v>3</v>
      </c>
      <c r="U6234" t="b">
        <v>1</v>
      </c>
    </row>
    <row r="6235" spans="1:21" x14ac:dyDescent="0.25">
      <c r="A6235" t="s">
        <v>7296</v>
      </c>
      <c r="B6235" t="s">
        <v>7295</v>
      </c>
      <c r="C6235">
        <v>20</v>
      </c>
      <c r="D6235">
        <v>9</v>
      </c>
      <c r="E6235">
        <v>13</v>
      </c>
      <c r="F6235" s="1">
        <v>41537</v>
      </c>
      <c r="G6235" t="s">
        <v>1081</v>
      </c>
      <c r="H6235" t="s">
        <v>598</v>
      </c>
      <c r="I6235" t="s">
        <v>3383</v>
      </c>
      <c r="J6235" t="s">
        <v>3384</v>
      </c>
      <c r="K6235" t="s">
        <v>36</v>
      </c>
      <c r="L6235" t="s">
        <v>37</v>
      </c>
      <c r="M6235" t="s">
        <v>98</v>
      </c>
      <c r="N6235" t="s">
        <v>28</v>
      </c>
      <c r="O6235" t="s">
        <v>227</v>
      </c>
      <c r="P6235" t="s">
        <v>5092</v>
      </c>
      <c r="Q6235">
        <v>0</v>
      </c>
      <c r="R6235">
        <v>35</v>
      </c>
      <c r="S6235">
        <v>6</v>
      </c>
      <c r="T6235">
        <v>7</v>
      </c>
      <c r="U6235" t="b">
        <v>0</v>
      </c>
    </row>
    <row r="6236" spans="1:21" x14ac:dyDescent="0.25">
      <c r="A6236" t="s">
        <v>7298</v>
      </c>
      <c r="B6236" t="s">
        <v>7295</v>
      </c>
      <c r="C6236">
        <v>20</v>
      </c>
      <c r="D6236">
        <v>9</v>
      </c>
      <c r="E6236">
        <v>13</v>
      </c>
      <c r="F6236" s="1">
        <v>41537</v>
      </c>
      <c r="G6236" t="s">
        <v>2343</v>
      </c>
      <c r="H6236" t="s">
        <v>61</v>
      </c>
      <c r="I6236" t="s">
        <v>173</v>
      </c>
      <c r="J6236" t="s">
        <v>844</v>
      </c>
      <c r="K6236" t="s">
        <v>36</v>
      </c>
      <c r="L6236" t="s">
        <v>37</v>
      </c>
      <c r="M6236" t="s">
        <v>98</v>
      </c>
      <c r="N6236" t="s">
        <v>56</v>
      </c>
      <c r="O6236" t="s">
        <v>104</v>
      </c>
      <c r="P6236" t="s">
        <v>6246</v>
      </c>
      <c r="Q6236">
        <v>1</v>
      </c>
      <c r="R6236">
        <v>678</v>
      </c>
      <c r="S6236">
        <v>-813</v>
      </c>
      <c r="T6236">
        <v>3</v>
      </c>
      <c r="U6236" t="b">
        <v>0</v>
      </c>
    </row>
    <row r="6237" spans="1:21" x14ac:dyDescent="0.25">
      <c r="A6237" t="s">
        <v>7300</v>
      </c>
      <c r="B6237" t="s">
        <v>7295</v>
      </c>
      <c r="C6237">
        <v>20</v>
      </c>
      <c r="D6237">
        <v>9</v>
      </c>
      <c r="E6237">
        <v>13</v>
      </c>
      <c r="F6237" s="1">
        <v>41537</v>
      </c>
      <c r="G6237" t="s">
        <v>4504</v>
      </c>
      <c r="H6237" t="s">
        <v>126</v>
      </c>
      <c r="I6237" t="s">
        <v>304</v>
      </c>
      <c r="J6237" t="s">
        <v>304</v>
      </c>
      <c r="K6237" t="s">
        <v>25</v>
      </c>
      <c r="L6237" t="s">
        <v>37</v>
      </c>
      <c r="M6237" t="s">
        <v>27</v>
      </c>
      <c r="N6237" t="s">
        <v>71</v>
      </c>
      <c r="O6237" t="s">
        <v>74</v>
      </c>
      <c r="P6237" t="s">
        <v>3219</v>
      </c>
      <c r="Q6237">
        <v>1</v>
      </c>
      <c r="R6237">
        <v>118</v>
      </c>
      <c r="S6237">
        <v>-78</v>
      </c>
      <c r="T6237">
        <v>5</v>
      </c>
      <c r="U6237" t="b">
        <v>0</v>
      </c>
    </row>
    <row r="6238" spans="1:21" x14ac:dyDescent="0.25">
      <c r="A6238" t="s">
        <v>7300</v>
      </c>
      <c r="B6238" t="s">
        <v>7295</v>
      </c>
      <c r="C6238">
        <v>20</v>
      </c>
      <c r="D6238">
        <v>9</v>
      </c>
      <c r="E6238">
        <v>13</v>
      </c>
      <c r="F6238" s="1">
        <v>41537</v>
      </c>
      <c r="G6238" t="s">
        <v>4504</v>
      </c>
      <c r="H6238" t="s">
        <v>126</v>
      </c>
      <c r="I6238" t="s">
        <v>304</v>
      </c>
      <c r="J6238" t="s">
        <v>304</v>
      </c>
      <c r="K6238" t="s">
        <v>25</v>
      </c>
      <c r="L6238" t="s">
        <v>37</v>
      </c>
      <c r="M6238" t="s">
        <v>27</v>
      </c>
      <c r="N6238" t="s">
        <v>28</v>
      </c>
      <c r="O6238" t="s">
        <v>90</v>
      </c>
      <c r="P6238" t="s">
        <v>7301</v>
      </c>
      <c r="Q6238">
        <v>1</v>
      </c>
      <c r="R6238">
        <v>45</v>
      </c>
      <c r="S6238">
        <v>-41</v>
      </c>
      <c r="T6238">
        <v>1</v>
      </c>
      <c r="U6238" t="b">
        <v>1</v>
      </c>
    </row>
    <row r="6239" spans="1:21" x14ac:dyDescent="0.25">
      <c r="A6239" t="s">
        <v>7300</v>
      </c>
      <c r="B6239" t="s">
        <v>7295</v>
      </c>
      <c r="C6239">
        <v>20</v>
      </c>
      <c r="D6239">
        <v>9</v>
      </c>
      <c r="E6239">
        <v>13</v>
      </c>
      <c r="F6239" s="1">
        <v>41537</v>
      </c>
      <c r="G6239" t="s">
        <v>4504</v>
      </c>
      <c r="H6239" t="s">
        <v>126</v>
      </c>
      <c r="I6239" t="s">
        <v>304</v>
      </c>
      <c r="J6239" t="s">
        <v>304</v>
      </c>
      <c r="K6239" t="s">
        <v>25</v>
      </c>
      <c r="L6239" t="s">
        <v>37</v>
      </c>
      <c r="M6239" t="s">
        <v>27</v>
      </c>
      <c r="N6239" t="s">
        <v>28</v>
      </c>
      <c r="O6239" t="s">
        <v>48</v>
      </c>
      <c r="P6239" t="s">
        <v>1233</v>
      </c>
      <c r="Q6239">
        <v>1</v>
      </c>
      <c r="R6239">
        <v>26</v>
      </c>
      <c r="S6239">
        <v>-22</v>
      </c>
      <c r="T6239">
        <v>2</v>
      </c>
      <c r="U6239" t="b">
        <v>1</v>
      </c>
    </row>
    <row r="6240" spans="1:21" x14ac:dyDescent="0.25">
      <c r="A6240" t="s">
        <v>7300</v>
      </c>
      <c r="B6240" t="s">
        <v>7295</v>
      </c>
      <c r="C6240">
        <v>20</v>
      </c>
      <c r="D6240">
        <v>9</v>
      </c>
      <c r="E6240">
        <v>13</v>
      </c>
      <c r="F6240" s="1">
        <v>41537</v>
      </c>
      <c r="G6240" t="s">
        <v>4504</v>
      </c>
      <c r="H6240" t="s">
        <v>126</v>
      </c>
      <c r="I6240" t="s">
        <v>304</v>
      </c>
      <c r="J6240" t="s">
        <v>304</v>
      </c>
      <c r="K6240" t="s">
        <v>25</v>
      </c>
      <c r="L6240" t="s">
        <v>37</v>
      </c>
      <c r="M6240" t="s">
        <v>27</v>
      </c>
      <c r="N6240" t="s">
        <v>28</v>
      </c>
      <c r="O6240" t="s">
        <v>48</v>
      </c>
      <c r="P6240" t="s">
        <v>99</v>
      </c>
      <c r="Q6240">
        <v>1</v>
      </c>
      <c r="R6240">
        <v>132</v>
      </c>
      <c r="S6240">
        <v>-16</v>
      </c>
      <c r="T6240">
        <v>5</v>
      </c>
      <c r="U6240" t="b">
        <v>0</v>
      </c>
    </row>
    <row r="6241" spans="1:21" x14ac:dyDescent="0.25">
      <c r="A6241" t="s">
        <v>7300</v>
      </c>
      <c r="B6241" t="s">
        <v>7295</v>
      </c>
      <c r="C6241">
        <v>20</v>
      </c>
      <c r="D6241">
        <v>9</v>
      </c>
      <c r="E6241">
        <v>13</v>
      </c>
      <c r="F6241" s="1">
        <v>41537</v>
      </c>
      <c r="G6241" t="s">
        <v>4504</v>
      </c>
      <c r="H6241" t="s">
        <v>126</v>
      </c>
      <c r="I6241" t="s">
        <v>304</v>
      </c>
      <c r="J6241" t="s">
        <v>304</v>
      </c>
      <c r="K6241" t="s">
        <v>25</v>
      </c>
      <c r="L6241" t="s">
        <v>37</v>
      </c>
      <c r="M6241" t="s">
        <v>27</v>
      </c>
      <c r="N6241" t="s">
        <v>28</v>
      </c>
      <c r="O6241" t="s">
        <v>48</v>
      </c>
      <c r="P6241" t="s">
        <v>523</v>
      </c>
      <c r="Q6241">
        <v>1</v>
      </c>
      <c r="R6241">
        <v>15</v>
      </c>
      <c r="S6241">
        <v>-2</v>
      </c>
      <c r="T6241">
        <v>3</v>
      </c>
      <c r="U6241" t="b">
        <v>0</v>
      </c>
    </row>
    <row r="6242" spans="1:21" x14ac:dyDescent="0.25">
      <c r="A6242" t="s">
        <v>7300</v>
      </c>
      <c r="B6242" t="s">
        <v>7295</v>
      </c>
      <c r="C6242">
        <v>20</v>
      </c>
      <c r="D6242">
        <v>9</v>
      </c>
      <c r="E6242">
        <v>13</v>
      </c>
      <c r="F6242" s="1">
        <v>41537</v>
      </c>
      <c r="G6242" t="s">
        <v>4504</v>
      </c>
      <c r="H6242" t="s">
        <v>126</v>
      </c>
      <c r="I6242" t="s">
        <v>304</v>
      </c>
      <c r="J6242" t="s">
        <v>304</v>
      </c>
      <c r="K6242" t="s">
        <v>25</v>
      </c>
      <c r="L6242" t="s">
        <v>37</v>
      </c>
      <c r="M6242" t="s">
        <v>27</v>
      </c>
      <c r="N6242" t="s">
        <v>28</v>
      </c>
      <c r="O6242" t="s">
        <v>39</v>
      </c>
      <c r="P6242" t="s">
        <v>2114</v>
      </c>
      <c r="Q6242">
        <v>1</v>
      </c>
      <c r="R6242">
        <v>30</v>
      </c>
      <c r="S6242">
        <v>-20</v>
      </c>
      <c r="T6242">
        <v>2</v>
      </c>
      <c r="U6242" t="b">
        <v>1</v>
      </c>
    </row>
    <row r="6243" spans="1:21" x14ac:dyDescent="0.25">
      <c r="A6243" t="s">
        <v>7300</v>
      </c>
      <c r="B6243" t="s">
        <v>7295</v>
      </c>
      <c r="C6243">
        <v>20</v>
      </c>
      <c r="D6243">
        <v>9</v>
      </c>
      <c r="E6243">
        <v>13</v>
      </c>
      <c r="F6243" s="1">
        <v>41537</v>
      </c>
      <c r="G6243" t="s">
        <v>4504</v>
      </c>
      <c r="H6243" t="s">
        <v>126</v>
      </c>
      <c r="I6243" t="s">
        <v>304</v>
      </c>
      <c r="J6243" t="s">
        <v>304</v>
      </c>
      <c r="K6243" t="s">
        <v>25</v>
      </c>
      <c r="L6243" t="s">
        <v>37</v>
      </c>
      <c r="M6243" t="s">
        <v>27</v>
      </c>
      <c r="N6243" t="s">
        <v>28</v>
      </c>
      <c r="O6243" t="s">
        <v>39</v>
      </c>
      <c r="P6243" t="s">
        <v>2213</v>
      </c>
      <c r="Q6243">
        <v>1</v>
      </c>
      <c r="R6243">
        <v>12</v>
      </c>
      <c r="S6243">
        <v>-10</v>
      </c>
      <c r="T6243">
        <v>4</v>
      </c>
      <c r="U6243" t="b">
        <v>0</v>
      </c>
    </row>
    <row r="6244" spans="1:21" x14ac:dyDescent="0.25">
      <c r="A6244" t="s">
        <v>7300</v>
      </c>
      <c r="B6244" t="s">
        <v>7295</v>
      </c>
      <c r="C6244">
        <v>20</v>
      </c>
      <c r="D6244">
        <v>9</v>
      </c>
      <c r="E6244">
        <v>13</v>
      </c>
      <c r="F6244" s="1">
        <v>41537</v>
      </c>
      <c r="G6244" t="s">
        <v>4504</v>
      </c>
      <c r="H6244" t="s">
        <v>126</v>
      </c>
      <c r="I6244" t="s">
        <v>304</v>
      </c>
      <c r="J6244" t="s">
        <v>304</v>
      </c>
      <c r="K6244" t="s">
        <v>25</v>
      </c>
      <c r="L6244" t="s">
        <v>37</v>
      </c>
      <c r="M6244" t="s">
        <v>27</v>
      </c>
      <c r="N6244" t="s">
        <v>28</v>
      </c>
      <c r="O6244" t="s">
        <v>151</v>
      </c>
      <c r="P6244" t="s">
        <v>2318</v>
      </c>
      <c r="Q6244">
        <v>1</v>
      </c>
      <c r="R6244">
        <v>52</v>
      </c>
      <c r="S6244">
        <v>-17</v>
      </c>
      <c r="T6244">
        <v>8</v>
      </c>
      <c r="U6244" t="b">
        <v>1</v>
      </c>
    </row>
    <row r="6245" spans="1:21" x14ac:dyDescent="0.25">
      <c r="A6245" t="s">
        <v>7302</v>
      </c>
      <c r="B6245" t="s">
        <v>7295</v>
      </c>
      <c r="C6245">
        <v>20</v>
      </c>
      <c r="D6245">
        <v>9</v>
      </c>
      <c r="E6245">
        <v>13</v>
      </c>
      <c r="F6245" s="1">
        <v>41537</v>
      </c>
      <c r="G6245" t="s">
        <v>2186</v>
      </c>
      <c r="H6245" t="s">
        <v>44</v>
      </c>
      <c r="I6245" t="s">
        <v>280</v>
      </c>
      <c r="J6245" t="s">
        <v>281</v>
      </c>
      <c r="K6245" t="s">
        <v>47</v>
      </c>
      <c r="L6245" t="s">
        <v>37</v>
      </c>
      <c r="M6245" t="s">
        <v>38</v>
      </c>
      <c r="N6245" t="s">
        <v>28</v>
      </c>
      <c r="O6245" t="s">
        <v>29</v>
      </c>
      <c r="P6245" t="s">
        <v>6226</v>
      </c>
      <c r="Q6245">
        <v>0</v>
      </c>
      <c r="R6245">
        <v>120</v>
      </c>
      <c r="S6245">
        <v>3</v>
      </c>
      <c r="T6245">
        <v>4</v>
      </c>
      <c r="U6245" t="b">
        <v>1</v>
      </c>
    </row>
    <row r="6246" spans="1:21" x14ac:dyDescent="0.25">
      <c r="A6246" t="s">
        <v>7303</v>
      </c>
      <c r="B6246" t="s">
        <v>7295</v>
      </c>
      <c r="C6246">
        <v>20</v>
      </c>
      <c r="D6246">
        <v>9</v>
      </c>
      <c r="E6246">
        <v>13</v>
      </c>
      <c r="F6246" s="1">
        <v>41537</v>
      </c>
      <c r="G6246" t="s">
        <v>7304</v>
      </c>
      <c r="H6246" t="s">
        <v>61</v>
      </c>
      <c r="I6246" t="s">
        <v>62</v>
      </c>
      <c r="J6246" t="s">
        <v>3421</v>
      </c>
      <c r="K6246" t="s">
        <v>36</v>
      </c>
      <c r="L6246" t="s">
        <v>26</v>
      </c>
      <c r="M6246" t="s">
        <v>27</v>
      </c>
      <c r="N6246" t="s">
        <v>56</v>
      </c>
      <c r="O6246" t="s">
        <v>104</v>
      </c>
      <c r="P6246" t="s">
        <v>7305</v>
      </c>
      <c r="Q6246">
        <v>0</v>
      </c>
      <c r="R6246">
        <v>331</v>
      </c>
      <c r="S6246">
        <v>27</v>
      </c>
      <c r="T6246">
        <v>3</v>
      </c>
      <c r="U6246" t="b">
        <v>0</v>
      </c>
    </row>
    <row r="6247" spans="1:21" x14ac:dyDescent="0.25">
      <c r="A6247" t="s">
        <v>7300</v>
      </c>
      <c r="B6247" t="s">
        <v>7295</v>
      </c>
      <c r="C6247">
        <v>20</v>
      </c>
      <c r="D6247">
        <v>9</v>
      </c>
      <c r="E6247">
        <v>13</v>
      </c>
      <c r="F6247" s="1">
        <v>41537</v>
      </c>
      <c r="G6247" t="s">
        <v>4504</v>
      </c>
      <c r="H6247" t="s">
        <v>126</v>
      </c>
      <c r="I6247" t="s">
        <v>304</v>
      </c>
      <c r="J6247" t="s">
        <v>304</v>
      </c>
      <c r="K6247" t="s">
        <v>25</v>
      </c>
      <c r="L6247" t="s">
        <v>37</v>
      </c>
      <c r="M6247" t="s">
        <v>27</v>
      </c>
      <c r="N6247" t="s">
        <v>56</v>
      </c>
      <c r="O6247" t="s">
        <v>104</v>
      </c>
      <c r="P6247" t="s">
        <v>7306</v>
      </c>
      <c r="Q6247">
        <v>1</v>
      </c>
      <c r="R6247">
        <v>252</v>
      </c>
      <c r="S6247">
        <v>-35</v>
      </c>
      <c r="T6247">
        <v>4</v>
      </c>
      <c r="U6247" t="b">
        <v>1</v>
      </c>
    </row>
    <row r="6248" spans="1:21" x14ac:dyDescent="0.25">
      <c r="A6248" t="s">
        <v>7307</v>
      </c>
      <c r="B6248" t="s">
        <v>7295</v>
      </c>
      <c r="C6248">
        <v>20</v>
      </c>
      <c r="D6248">
        <v>9</v>
      </c>
      <c r="E6248">
        <v>13</v>
      </c>
      <c r="F6248" s="1">
        <v>41537</v>
      </c>
      <c r="G6248" t="s">
        <v>1435</v>
      </c>
      <c r="H6248" t="s">
        <v>44</v>
      </c>
      <c r="I6248" t="s">
        <v>280</v>
      </c>
      <c r="J6248" t="s">
        <v>5082</v>
      </c>
      <c r="K6248" t="s">
        <v>47</v>
      </c>
      <c r="L6248" t="s">
        <v>70</v>
      </c>
      <c r="M6248" t="s">
        <v>38</v>
      </c>
      <c r="N6248" t="s">
        <v>56</v>
      </c>
      <c r="O6248" t="s">
        <v>81</v>
      </c>
      <c r="P6248" t="s">
        <v>4502</v>
      </c>
      <c r="Q6248">
        <v>0</v>
      </c>
      <c r="R6248">
        <v>123</v>
      </c>
      <c r="S6248">
        <v>33</v>
      </c>
      <c r="T6248">
        <v>4</v>
      </c>
      <c r="U6248" t="b">
        <v>1</v>
      </c>
    </row>
    <row r="6249" spans="1:21" x14ac:dyDescent="0.25">
      <c r="A6249" t="s">
        <v>7308</v>
      </c>
      <c r="B6249" t="s">
        <v>7309</v>
      </c>
      <c r="C6249">
        <v>20</v>
      </c>
      <c r="D6249">
        <v>9</v>
      </c>
      <c r="E6249">
        <v>14</v>
      </c>
      <c r="F6249" s="1">
        <v>41902</v>
      </c>
      <c r="G6249" t="s">
        <v>4509</v>
      </c>
      <c r="H6249" t="s">
        <v>215</v>
      </c>
      <c r="I6249" t="s">
        <v>7310</v>
      </c>
      <c r="J6249" t="s">
        <v>7310</v>
      </c>
      <c r="K6249" t="s">
        <v>36</v>
      </c>
      <c r="L6249" t="s">
        <v>70</v>
      </c>
      <c r="M6249" t="s">
        <v>27</v>
      </c>
      <c r="N6249" t="s">
        <v>28</v>
      </c>
      <c r="O6249" t="s">
        <v>183</v>
      </c>
      <c r="P6249" t="s">
        <v>767</v>
      </c>
      <c r="Q6249">
        <v>0</v>
      </c>
      <c r="R6249">
        <v>108</v>
      </c>
      <c r="S6249">
        <v>26</v>
      </c>
      <c r="T6249">
        <v>4</v>
      </c>
      <c r="U6249" t="b">
        <v>0</v>
      </c>
    </row>
    <row r="6250" spans="1:21" x14ac:dyDescent="0.25">
      <c r="A6250" t="s">
        <v>7311</v>
      </c>
      <c r="B6250" t="s">
        <v>7309</v>
      </c>
      <c r="C6250">
        <v>20</v>
      </c>
      <c r="D6250">
        <v>9</v>
      </c>
      <c r="E6250">
        <v>14</v>
      </c>
      <c r="F6250" s="1">
        <v>41902</v>
      </c>
      <c r="G6250" t="s">
        <v>2258</v>
      </c>
      <c r="H6250" t="s">
        <v>320</v>
      </c>
      <c r="I6250" t="s">
        <v>321</v>
      </c>
      <c r="J6250" t="s">
        <v>321</v>
      </c>
      <c r="K6250" t="s">
        <v>36</v>
      </c>
      <c r="L6250" t="s">
        <v>37</v>
      </c>
      <c r="M6250" t="s">
        <v>27</v>
      </c>
      <c r="N6250" t="s">
        <v>71</v>
      </c>
      <c r="O6250" t="s">
        <v>74</v>
      </c>
      <c r="P6250" t="s">
        <v>5322</v>
      </c>
      <c r="Q6250">
        <v>0</v>
      </c>
      <c r="R6250">
        <v>681</v>
      </c>
      <c r="S6250">
        <v>259</v>
      </c>
      <c r="T6250">
        <v>4</v>
      </c>
      <c r="U6250" t="b">
        <v>1</v>
      </c>
    </row>
    <row r="6251" spans="1:21" x14ac:dyDescent="0.25">
      <c r="A6251" t="s">
        <v>7311</v>
      </c>
      <c r="B6251" t="s">
        <v>7309</v>
      </c>
      <c r="C6251">
        <v>20</v>
      </c>
      <c r="D6251">
        <v>9</v>
      </c>
      <c r="E6251">
        <v>14</v>
      </c>
      <c r="F6251" s="1">
        <v>41902</v>
      </c>
      <c r="G6251" t="s">
        <v>2258</v>
      </c>
      <c r="H6251" t="s">
        <v>320</v>
      </c>
      <c r="I6251" t="s">
        <v>321</v>
      </c>
      <c r="J6251" t="s">
        <v>321</v>
      </c>
      <c r="K6251" t="s">
        <v>36</v>
      </c>
      <c r="L6251" t="s">
        <v>37</v>
      </c>
      <c r="M6251" t="s">
        <v>27</v>
      </c>
      <c r="N6251" t="s">
        <v>28</v>
      </c>
      <c r="O6251" t="s">
        <v>111</v>
      </c>
      <c r="P6251" t="s">
        <v>2954</v>
      </c>
      <c r="Q6251">
        <v>0</v>
      </c>
      <c r="R6251">
        <v>32</v>
      </c>
      <c r="S6251">
        <v>2</v>
      </c>
      <c r="T6251">
        <v>2</v>
      </c>
      <c r="U6251" t="b">
        <v>0</v>
      </c>
    </row>
    <row r="6252" spans="1:21" x14ac:dyDescent="0.25">
      <c r="A6252" t="s">
        <v>7311</v>
      </c>
      <c r="B6252" t="s">
        <v>7309</v>
      </c>
      <c r="C6252">
        <v>20</v>
      </c>
      <c r="D6252">
        <v>9</v>
      </c>
      <c r="E6252">
        <v>14</v>
      </c>
      <c r="F6252" s="1">
        <v>41902</v>
      </c>
      <c r="G6252" t="s">
        <v>2258</v>
      </c>
      <c r="H6252" t="s">
        <v>320</v>
      </c>
      <c r="I6252" t="s">
        <v>321</v>
      </c>
      <c r="J6252" t="s">
        <v>321</v>
      </c>
      <c r="K6252" t="s">
        <v>36</v>
      </c>
      <c r="L6252" t="s">
        <v>37</v>
      </c>
      <c r="M6252" t="s">
        <v>27</v>
      </c>
      <c r="N6252" t="s">
        <v>28</v>
      </c>
      <c r="O6252" t="s">
        <v>183</v>
      </c>
      <c r="P6252" t="s">
        <v>405</v>
      </c>
      <c r="Q6252">
        <v>0</v>
      </c>
      <c r="R6252">
        <v>132</v>
      </c>
      <c r="S6252">
        <v>49</v>
      </c>
      <c r="T6252">
        <v>3</v>
      </c>
      <c r="U6252" t="b">
        <v>1</v>
      </c>
    </row>
    <row r="6253" spans="1:21" x14ac:dyDescent="0.25">
      <c r="A6253" t="s">
        <v>7312</v>
      </c>
      <c r="B6253" t="s">
        <v>7309</v>
      </c>
      <c r="C6253">
        <v>20</v>
      </c>
      <c r="D6253">
        <v>9</v>
      </c>
      <c r="E6253">
        <v>14</v>
      </c>
      <c r="F6253" s="1">
        <v>41902</v>
      </c>
      <c r="G6253" t="s">
        <v>361</v>
      </c>
      <c r="H6253" t="s">
        <v>120</v>
      </c>
      <c r="I6253" t="s">
        <v>121</v>
      </c>
      <c r="J6253" t="s">
        <v>122</v>
      </c>
      <c r="K6253" t="s">
        <v>47</v>
      </c>
      <c r="L6253" t="s">
        <v>37</v>
      </c>
      <c r="M6253" t="s">
        <v>38</v>
      </c>
      <c r="N6253" t="s">
        <v>71</v>
      </c>
      <c r="O6253" t="s">
        <v>72</v>
      </c>
      <c r="P6253" t="s">
        <v>1819</v>
      </c>
      <c r="Q6253">
        <v>0</v>
      </c>
      <c r="R6253">
        <v>394</v>
      </c>
      <c r="S6253">
        <v>146</v>
      </c>
      <c r="T6253">
        <v>2</v>
      </c>
      <c r="U6253" t="b">
        <v>0</v>
      </c>
    </row>
    <row r="6254" spans="1:21" x14ac:dyDescent="0.25">
      <c r="A6254" t="s">
        <v>7312</v>
      </c>
      <c r="B6254" t="s">
        <v>7309</v>
      </c>
      <c r="C6254">
        <v>20</v>
      </c>
      <c r="D6254">
        <v>9</v>
      </c>
      <c r="E6254">
        <v>14</v>
      </c>
      <c r="F6254" s="1">
        <v>41902</v>
      </c>
      <c r="G6254" t="s">
        <v>361</v>
      </c>
      <c r="H6254" t="s">
        <v>120</v>
      </c>
      <c r="I6254" t="s">
        <v>121</v>
      </c>
      <c r="J6254" t="s">
        <v>122</v>
      </c>
      <c r="K6254" t="s">
        <v>47</v>
      </c>
      <c r="L6254" t="s">
        <v>37</v>
      </c>
      <c r="M6254" t="s">
        <v>38</v>
      </c>
      <c r="N6254" t="s">
        <v>71</v>
      </c>
      <c r="O6254" t="s">
        <v>74</v>
      </c>
      <c r="P6254" t="s">
        <v>4932</v>
      </c>
      <c r="Q6254">
        <v>0</v>
      </c>
      <c r="R6254">
        <v>734</v>
      </c>
      <c r="S6254">
        <v>248</v>
      </c>
      <c r="T6254">
        <v>2</v>
      </c>
      <c r="U6254" t="b">
        <v>1</v>
      </c>
    </row>
    <row r="6255" spans="1:21" x14ac:dyDescent="0.25">
      <c r="A6255" t="s">
        <v>7312</v>
      </c>
      <c r="B6255" t="s">
        <v>7309</v>
      </c>
      <c r="C6255">
        <v>20</v>
      </c>
      <c r="D6255">
        <v>9</v>
      </c>
      <c r="E6255">
        <v>14</v>
      </c>
      <c r="F6255" s="1">
        <v>41902</v>
      </c>
      <c r="G6255" t="s">
        <v>361</v>
      </c>
      <c r="H6255" t="s">
        <v>120</v>
      </c>
      <c r="I6255" t="s">
        <v>121</v>
      </c>
      <c r="J6255" t="s">
        <v>122</v>
      </c>
      <c r="K6255" t="s">
        <v>47</v>
      </c>
      <c r="L6255" t="s">
        <v>37</v>
      </c>
      <c r="M6255" t="s">
        <v>38</v>
      </c>
      <c r="N6255" t="s">
        <v>28</v>
      </c>
      <c r="O6255" t="s">
        <v>48</v>
      </c>
      <c r="P6255" t="s">
        <v>2878</v>
      </c>
      <c r="Q6255">
        <v>0</v>
      </c>
      <c r="R6255">
        <v>349</v>
      </c>
      <c r="S6255">
        <v>0</v>
      </c>
      <c r="T6255">
        <v>7</v>
      </c>
      <c r="U6255" t="b">
        <v>1</v>
      </c>
    </row>
    <row r="6256" spans="1:21" x14ac:dyDescent="0.25">
      <c r="A6256" t="s">
        <v>7312</v>
      </c>
      <c r="B6256" t="s">
        <v>7309</v>
      </c>
      <c r="C6256">
        <v>20</v>
      </c>
      <c r="D6256">
        <v>9</v>
      </c>
      <c r="E6256">
        <v>14</v>
      </c>
      <c r="F6256" s="1">
        <v>41902</v>
      </c>
      <c r="G6256" t="s">
        <v>361</v>
      </c>
      <c r="H6256" t="s">
        <v>120</v>
      </c>
      <c r="I6256" t="s">
        <v>121</v>
      </c>
      <c r="J6256" t="s">
        <v>122</v>
      </c>
      <c r="K6256" t="s">
        <v>47</v>
      </c>
      <c r="L6256" t="s">
        <v>37</v>
      </c>
      <c r="M6256" t="s">
        <v>38</v>
      </c>
      <c r="N6256" t="s">
        <v>28</v>
      </c>
      <c r="O6256" t="s">
        <v>48</v>
      </c>
      <c r="P6256" t="s">
        <v>3817</v>
      </c>
      <c r="Q6256">
        <v>0</v>
      </c>
      <c r="R6256">
        <v>89</v>
      </c>
      <c r="S6256">
        <v>17</v>
      </c>
      <c r="T6256">
        <v>2</v>
      </c>
      <c r="U6256" t="b">
        <v>1</v>
      </c>
    </row>
    <row r="6257" spans="1:21" x14ac:dyDescent="0.25">
      <c r="A6257" t="s">
        <v>7312</v>
      </c>
      <c r="B6257" t="s">
        <v>7309</v>
      </c>
      <c r="C6257">
        <v>20</v>
      </c>
      <c r="D6257">
        <v>9</v>
      </c>
      <c r="E6257">
        <v>14</v>
      </c>
      <c r="F6257" s="1">
        <v>41902</v>
      </c>
      <c r="G6257" t="s">
        <v>361</v>
      </c>
      <c r="H6257" t="s">
        <v>120</v>
      </c>
      <c r="I6257" t="s">
        <v>121</v>
      </c>
      <c r="J6257" t="s">
        <v>122</v>
      </c>
      <c r="K6257" t="s">
        <v>47</v>
      </c>
      <c r="L6257" t="s">
        <v>37</v>
      </c>
      <c r="M6257" t="s">
        <v>38</v>
      </c>
      <c r="N6257" t="s">
        <v>56</v>
      </c>
      <c r="O6257" t="s">
        <v>104</v>
      </c>
      <c r="P6257" t="s">
        <v>2228</v>
      </c>
      <c r="Q6257">
        <v>0</v>
      </c>
      <c r="R6257">
        <v>502</v>
      </c>
      <c r="S6257">
        <v>84</v>
      </c>
      <c r="T6257">
        <v>4</v>
      </c>
      <c r="U6257" t="b">
        <v>1</v>
      </c>
    </row>
    <row r="6258" spans="1:21" x14ac:dyDescent="0.25">
      <c r="A6258" t="s">
        <v>7313</v>
      </c>
      <c r="B6258" t="s">
        <v>7314</v>
      </c>
      <c r="C6258">
        <v>21</v>
      </c>
      <c r="D6258">
        <v>9</v>
      </c>
      <c r="E6258">
        <v>11</v>
      </c>
      <c r="F6258" s="1">
        <v>40807</v>
      </c>
      <c r="G6258" t="s">
        <v>3923</v>
      </c>
      <c r="H6258" t="s">
        <v>44</v>
      </c>
      <c r="I6258" t="s">
        <v>1118</v>
      </c>
      <c r="J6258" t="s">
        <v>4065</v>
      </c>
      <c r="K6258" t="s">
        <v>47</v>
      </c>
      <c r="L6258" t="s">
        <v>70</v>
      </c>
      <c r="M6258" t="s">
        <v>98</v>
      </c>
      <c r="N6258" t="s">
        <v>28</v>
      </c>
      <c r="O6258" t="s">
        <v>48</v>
      </c>
      <c r="P6258" t="s">
        <v>1292</v>
      </c>
      <c r="Q6258">
        <v>0</v>
      </c>
      <c r="R6258">
        <v>36</v>
      </c>
      <c r="S6258">
        <v>15</v>
      </c>
      <c r="T6258">
        <v>3</v>
      </c>
      <c r="U6258" t="b">
        <v>1</v>
      </c>
    </row>
    <row r="6259" spans="1:21" x14ac:dyDescent="0.25">
      <c r="A6259" t="s">
        <v>7315</v>
      </c>
      <c r="B6259" t="s">
        <v>7314</v>
      </c>
      <c r="C6259">
        <v>21</v>
      </c>
      <c r="D6259">
        <v>9</v>
      </c>
      <c r="E6259">
        <v>11</v>
      </c>
      <c r="F6259" s="1">
        <v>40807</v>
      </c>
      <c r="G6259" t="s">
        <v>1810</v>
      </c>
      <c r="H6259" t="s">
        <v>61</v>
      </c>
      <c r="I6259" t="s">
        <v>722</v>
      </c>
      <c r="J6259" t="s">
        <v>7316</v>
      </c>
      <c r="K6259" t="s">
        <v>36</v>
      </c>
      <c r="L6259" t="s">
        <v>26</v>
      </c>
      <c r="M6259" t="s">
        <v>27</v>
      </c>
      <c r="N6259" t="s">
        <v>71</v>
      </c>
      <c r="O6259" t="s">
        <v>72</v>
      </c>
      <c r="P6259" t="s">
        <v>2819</v>
      </c>
      <c r="Q6259">
        <v>0</v>
      </c>
      <c r="R6259">
        <v>1182</v>
      </c>
      <c r="S6259">
        <v>499</v>
      </c>
      <c r="T6259">
        <v>3</v>
      </c>
      <c r="U6259" t="b">
        <v>1</v>
      </c>
    </row>
    <row r="6260" spans="1:21" x14ac:dyDescent="0.25">
      <c r="A6260" t="s">
        <v>7315</v>
      </c>
      <c r="B6260" t="s">
        <v>7314</v>
      </c>
      <c r="C6260">
        <v>21</v>
      </c>
      <c r="D6260">
        <v>9</v>
      </c>
      <c r="E6260">
        <v>11</v>
      </c>
      <c r="F6260" s="1">
        <v>40807</v>
      </c>
      <c r="G6260" t="s">
        <v>1810</v>
      </c>
      <c r="H6260" t="s">
        <v>61</v>
      </c>
      <c r="I6260" t="s">
        <v>722</v>
      </c>
      <c r="J6260" t="s">
        <v>7316</v>
      </c>
      <c r="K6260" t="s">
        <v>36</v>
      </c>
      <c r="L6260" t="s">
        <v>26</v>
      </c>
      <c r="M6260" t="s">
        <v>27</v>
      </c>
      <c r="N6260" t="s">
        <v>28</v>
      </c>
      <c r="O6260" t="s">
        <v>39</v>
      </c>
      <c r="P6260" t="s">
        <v>7161</v>
      </c>
      <c r="Q6260">
        <v>0</v>
      </c>
      <c r="R6260">
        <v>21</v>
      </c>
      <c r="S6260">
        <v>9</v>
      </c>
      <c r="T6260">
        <v>4</v>
      </c>
      <c r="U6260" t="b">
        <v>1</v>
      </c>
    </row>
    <row r="6261" spans="1:21" x14ac:dyDescent="0.25">
      <c r="A6261" t="s">
        <v>7315</v>
      </c>
      <c r="B6261" t="s">
        <v>7314</v>
      </c>
      <c r="C6261">
        <v>21</v>
      </c>
      <c r="D6261">
        <v>9</v>
      </c>
      <c r="E6261">
        <v>11</v>
      </c>
      <c r="F6261" s="1">
        <v>40807</v>
      </c>
      <c r="G6261" t="s">
        <v>1810</v>
      </c>
      <c r="H6261" t="s">
        <v>61</v>
      </c>
      <c r="I6261" t="s">
        <v>722</v>
      </c>
      <c r="J6261" t="s">
        <v>7316</v>
      </c>
      <c r="K6261" t="s">
        <v>36</v>
      </c>
      <c r="L6261" t="s">
        <v>26</v>
      </c>
      <c r="M6261" t="s">
        <v>27</v>
      </c>
      <c r="N6261" t="s">
        <v>28</v>
      </c>
      <c r="O6261" t="s">
        <v>227</v>
      </c>
      <c r="P6261" t="s">
        <v>4207</v>
      </c>
      <c r="Q6261">
        <v>0</v>
      </c>
      <c r="R6261">
        <v>13</v>
      </c>
      <c r="S6261">
        <v>6</v>
      </c>
      <c r="T6261">
        <v>2</v>
      </c>
      <c r="U6261" t="b">
        <v>1</v>
      </c>
    </row>
    <row r="6262" spans="1:21" x14ac:dyDescent="0.25">
      <c r="A6262" t="s">
        <v>7315</v>
      </c>
      <c r="B6262" t="s">
        <v>7314</v>
      </c>
      <c r="C6262">
        <v>21</v>
      </c>
      <c r="D6262">
        <v>9</v>
      </c>
      <c r="E6262">
        <v>11</v>
      </c>
      <c r="F6262" s="1">
        <v>40807</v>
      </c>
      <c r="G6262" t="s">
        <v>1810</v>
      </c>
      <c r="H6262" t="s">
        <v>61</v>
      </c>
      <c r="I6262" t="s">
        <v>722</v>
      </c>
      <c r="J6262" t="s">
        <v>7316</v>
      </c>
      <c r="K6262" t="s">
        <v>36</v>
      </c>
      <c r="L6262" t="s">
        <v>26</v>
      </c>
      <c r="M6262" t="s">
        <v>27</v>
      </c>
      <c r="N6262" t="s">
        <v>28</v>
      </c>
      <c r="O6262" t="s">
        <v>29</v>
      </c>
      <c r="P6262" t="s">
        <v>7317</v>
      </c>
      <c r="Q6262">
        <v>0</v>
      </c>
      <c r="R6262">
        <v>61</v>
      </c>
      <c r="S6262">
        <v>25</v>
      </c>
      <c r="T6262">
        <v>2</v>
      </c>
      <c r="U6262" t="b">
        <v>0</v>
      </c>
    </row>
    <row r="6263" spans="1:21" x14ac:dyDescent="0.25">
      <c r="A6263" t="s">
        <v>7318</v>
      </c>
      <c r="B6263" t="s">
        <v>7319</v>
      </c>
      <c r="C6263">
        <v>21</v>
      </c>
      <c r="D6263">
        <v>9</v>
      </c>
      <c r="E6263">
        <v>12</v>
      </c>
      <c r="F6263" s="1">
        <v>41173</v>
      </c>
      <c r="G6263" t="s">
        <v>2341</v>
      </c>
      <c r="H6263" t="s">
        <v>44</v>
      </c>
      <c r="I6263" t="s">
        <v>178</v>
      </c>
      <c r="J6263" t="s">
        <v>335</v>
      </c>
      <c r="K6263" t="s">
        <v>47</v>
      </c>
      <c r="L6263" t="s">
        <v>37</v>
      </c>
      <c r="M6263" t="s">
        <v>38</v>
      </c>
      <c r="N6263" t="s">
        <v>28</v>
      </c>
      <c r="O6263" t="s">
        <v>151</v>
      </c>
      <c r="P6263" t="s">
        <v>2298</v>
      </c>
      <c r="Q6263">
        <v>0</v>
      </c>
      <c r="R6263">
        <v>45</v>
      </c>
      <c r="S6263">
        <v>18</v>
      </c>
      <c r="T6263">
        <v>3</v>
      </c>
      <c r="U6263" t="b">
        <v>0</v>
      </c>
    </row>
    <row r="6264" spans="1:21" x14ac:dyDescent="0.25">
      <c r="A6264" t="s">
        <v>7318</v>
      </c>
      <c r="B6264" t="s">
        <v>7319</v>
      </c>
      <c r="C6264">
        <v>21</v>
      </c>
      <c r="D6264">
        <v>9</v>
      </c>
      <c r="E6264">
        <v>12</v>
      </c>
      <c r="F6264" s="1">
        <v>41173</v>
      </c>
      <c r="G6264" t="s">
        <v>2341</v>
      </c>
      <c r="H6264" t="s">
        <v>44</v>
      </c>
      <c r="I6264" t="s">
        <v>178</v>
      </c>
      <c r="J6264" t="s">
        <v>335</v>
      </c>
      <c r="K6264" t="s">
        <v>47</v>
      </c>
      <c r="L6264" t="s">
        <v>37</v>
      </c>
      <c r="M6264" t="s">
        <v>38</v>
      </c>
      <c r="N6264" t="s">
        <v>56</v>
      </c>
      <c r="O6264" t="s">
        <v>81</v>
      </c>
      <c r="P6264" t="s">
        <v>7320</v>
      </c>
      <c r="Q6264">
        <v>0</v>
      </c>
      <c r="R6264">
        <v>315</v>
      </c>
      <c r="S6264">
        <v>129</v>
      </c>
      <c r="T6264">
        <v>3</v>
      </c>
      <c r="U6264" t="b">
        <v>1</v>
      </c>
    </row>
    <row r="6265" spans="1:21" x14ac:dyDescent="0.25">
      <c r="A6265" t="s">
        <v>7318</v>
      </c>
      <c r="B6265" t="s">
        <v>7319</v>
      </c>
      <c r="C6265">
        <v>21</v>
      </c>
      <c r="D6265">
        <v>9</v>
      </c>
      <c r="E6265">
        <v>12</v>
      </c>
      <c r="F6265" s="1">
        <v>41173</v>
      </c>
      <c r="G6265" t="s">
        <v>2341</v>
      </c>
      <c r="H6265" t="s">
        <v>44</v>
      </c>
      <c r="I6265" t="s">
        <v>178</v>
      </c>
      <c r="J6265" t="s">
        <v>335</v>
      </c>
      <c r="K6265" t="s">
        <v>47</v>
      </c>
      <c r="L6265" t="s">
        <v>37</v>
      </c>
      <c r="M6265" t="s">
        <v>38</v>
      </c>
      <c r="N6265" t="s">
        <v>56</v>
      </c>
      <c r="O6265" t="s">
        <v>104</v>
      </c>
      <c r="P6265" t="s">
        <v>1938</v>
      </c>
      <c r="Q6265">
        <v>0</v>
      </c>
      <c r="R6265">
        <v>492</v>
      </c>
      <c r="S6265">
        <v>-254</v>
      </c>
      <c r="T6265">
        <v>6</v>
      </c>
      <c r="U6265" t="b">
        <v>0</v>
      </c>
    </row>
    <row r="6266" spans="1:21" x14ac:dyDescent="0.25">
      <c r="A6266" t="s">
        <v>7321</v>
      </c>
      <c r="B6266" t="s">
        <v>7319</v>
      </c>
      <c r="C6266">
        <v>21</v>
      </c>
      <c r="D6266">
        <v>9</v>
      </c>
      <c r="E6266">
        <v>12</v>
      </c>
      <c r="F6266" s="1">
        <v>41173</v>
      </c>
      <c r="G6266" t="s">
        <v>6063</v>
      </c>
      <c r="H6266" t="s">
        <v>33</v>
      </c>
      <c r="I6266" t="s">
        <v>34</v>
      </c>
      <c r="J6266" t="s">
        <v>52</v>
      </c>
      <c r="K6266" t="s">
        <v>36</v>
      </c>
      <c r="L6266" t="s">
        <v>37</v>
      </c>
      <c r="M6266" t="s">
        <v>98</v>
      </c>
      <c r="N6266" t="s">
        <v>56</v>
      </c>
      <c r="O6266" t="s">
        <v>81</v>
      </c>
      <c r="P6266" t="s">
        <v>5460</v>
      </c>
      <c r="Q6266">
        <v>0</v>
      </c>
      <c r="R6266">
        <v>126</v>
      </c>
      <c r="S6266">
        <v>42</v>
      </c>
      <c r="T6266">
        <v>3</v>
      </c>
      <c r="U6266" t="b">
        <v>1</v>
      </c>
    </row>
    <row r="6267" spans="1:21" x14ac:dyDescent="0.25">
      <c r="A6267" t="s">
        <v>7322</v>
      </c>
      <c r="B6267" t="s">
        <v>7319</v>
      </c>
      <c r="C6267">
        <v>21</v>
      </c>
      <c r="D6267">
        <v>9</v>
      </c>
      <c r="E6267">
        <v>12</v>
      </c>
      <c r="F6267" s="1">
        <v>41173</v>
      </c>
      <c r="G6267" t="s">
        <v>307</v>
      </c>
      <c r="H6267" t="s">
        <v>67</v>
      </c>
      <c r="I6267" t="s">
        <v>68</v>
      </c>
      <c r="J6267" t="s">
        <v>486</v>
      </c>
      <c r="K6267" t="s">
        <v>25</v>
      </c>
      <c r="L6267" t="s">
        <v>26</v>
      </c>
      <c r="M6267" t="s">
        <v>38</v>
      </c>
      <c r="N6267" t="s">
        <v>28</v>
      </c>
      <c r="O6267" t="s">
        <v>48</v>
      </c>
      <c r="P6267" t="s">
        <v>3003</v>
      </c>
      <c r="Q6267">
        <v>1</v>
      </c>
      <c r="R6267">
        <v>27</v>
      </c>
      <c r="S6267">
        <v>-8</v>
      </c>
      <c r="T6267">
        <v>1</v>
      </c>
      <c r="U6267" t="b">
        <v>0</v>
      </c>
    </row>
    <row r="6268" spans="1:21" x14ac:dyDescent="0.25">
      <c r="A6268" t="s">
        <v>7322</v>
      </c>
      <c r="B6268" t="s">
        <v>7319</v>
      </c>
      <c r="C6268">
        <v>21</v>
      </c>
      <c r="D6268">
        <v>9</v>
      </c>
      <c r="E6268">
        <v>12</v>
      </c>
      <c r="F6268" s="1">
        <v>41173</v>
      </c>
      <c r="G6268" t="s">
        <v>307</v>
      </c>
      <c r="H6268" t="s">
        <v>67</v>
      </c>
      <c r="I6268" t="s">
        <v>68</v>
      </c>
      <c r="J6268" t="s">
        <v>486</v>
      </c>
      <c r="K6268" t="s">
        <v>25</v>
      </c>
      <c r="L6268" t="s">
        <v>26</v>
      </c>
      <c r="M6268" t="s">
        <v>38</v>
      </c>
      <c r="N6268" t="s">
        <v>28</v>
      </c>
      <c r="O6268" t="s">
        <v>48</v>
      </c>
      <c r="P6268" t="s">
        <v>322</v>
      </c>
      <c r="Q6268">
        <v>1</v>
      </c>
      <c r="R6268">
        <v>40</v>
      </c>
      <c r="S6268">
        <v>-22</v>
      </c>
      <c r="T6268">
        <v>7</v>
      </c>
      <c r="U6268" t="b">
        <v>0</v>
      </c>
    </row>
    <row r="6269" spans="1:21" x14ac:dyDescent="0.25">
      <c r="A6269" t="s">
        <v>7323</v>
      </c>
      <c r="B6269" t="s">
        <v>7319</v>
      </c>
      <c r="C6269">
        <v>21</v>
      </c>
      <c r="D6269">
        <v>9</v>
      </c>
      <c r="E6269">
        <v>12</v>
      </c>
      <c r="F6269" s="1">
        <v>41173</v>
      </c>
      <c r="G6269" t="s">
        <v>4284</v>
      </c>
      <c r="H6269" t="s">
        <v>33</v>
      </c>
      <c r="I6269" t="s">
        <v>34</v>
      </c>
      <c r="J6269" t="s">
        <v>7324</v>
      </c>
      <c r="K6269" t="s">
        <v>36</v>
      </c>
      <c r="L6269" t="s">
        <v>37</v>
      </c>
      <c r="M6269" t="s">
        <v>27</v>
      </c>
      <c r="N6269" t="s">
        <v>71</v>
      </c>
      <c r="O6269" t="s">
        <v>295</v>
      </c>
      <c r="P6269" t="s">
        <v>5985</v>
      </c>
      <c r="Q6269">
        <v>0</v>
      </c>
      <c r="R6269">
        <v>123</v>
      </c>
      <c r="S6269">
        <v>16</v>
      </c>
      <c r="T6269">
        <v>3</v>
      </c>
      <c r="U6269" t="b">
        <v>1</v>
      </c>
    </row>
    <row r="6270" spans="1:21" x14ac:dyDescent="0.25">
      <c r="A6270" t="s">
        <v>7323</v>
      </c>
      <c r="B6270" t="s">
        <v>7319</v>
      </c>
      <c r="C6270">
        <v>21</v>
      </c>
      <c r="D6270">
        <v>9</v>
      </c>
      <c r="E6270">
        <v>12</v>
      </c>
      <c r="F6270" s="1">
        <v>41173</v>
      </c>
      <c r="G6270" t="s">
        <v>4284</v>
      </c>
      <c r="H6270" t="s">
        <v>33</v>
      </c>
      <c r="I6270" t="s">
        <v>34</v>
      </c>
      <c r="J6270" t="s">
        <v>7324</v>
      </c>
      <c r="K6270" t="s">
        <v>36</v>
      </c>
      <c r="L6270" t="s">
        <v>37</v>
      </c>
      <c r="M6270" t="s">
        <v>27</v>
      </c>
      <c r="N6270" t="s">
        <v>28</v>
      </c>
      <c r="O6270" t="s">
        <v>111</v>
      </c>
      <c r="P6270" t="s">
        <v>2500</v>
      </c>
      <c r="Q6270">
        <v>0</v>
      </c>
      <c r="R6270">
        <v>53</v>
      </c>
      <c r="S6270">
        <v>6</v>
      </c>
      <c r="T6270">
        <v>2</v>
      </c>
      <c r="U6270" t="b">
        <v>1</v>
      </c>
    </row>
    <row r="6271" spans="1:21" x14ac:dyDescent="0.25">
      <c r="A6271" t="s">
        <v>7323</v>
      </c>
      <c r="B6271" t="s">
        <v>7319</v>
      </c>
      <c r="C6271">
        <v>21</v>
      </c>
      <c r="D6271">
        <v>9</v>
      </c>
      <c r="E6271">
        <v>12</v>
      </c>
      <c r="F6271" s="1">
        <v>41173</v>
      </c>
      <c r="G6271" t="s">
        <v>4284</v>
      </c>
      <c r="H6271" t="s">
        <v>33</v>
      </c>
      <c r="I6271" t="s">
        <v>34</v>
      </c>
      <c r="J6271" t="s">
        <v>7324</v>
      </c>
      <c r="K6271" t="s">
        <v>36</v>
      </c>
      <c r="L6271" t="s">
        <v>37</v>
      </c>
      <c r="M6271" t="s">
        <v>27</v>
      </c>
      <c r="N6271" t="s">
        <v>56</v>
      </c>
      <c r="O6271" t="s">
        <v>81</v>
      </c>
      <c r="P6271" t="s">
        <v>3490</v>
      </c>
      <c r="Q6271">
        <v>0</v>
      </c>
      <c r="R6271">
        <v>200</v>
      </c>
      <c r="S6271">
        <v>36</v>
      </c>
      <c r="T6271">
        <v>2</v>
      </c>
      <c r="U6271" t="b">
        <v>1</v>
      </c>
    </row>
    <row r="6272" spans="1:21" x14ac:dyDescent="0.25">
      <c r="A6272" t="s">
        <v>7325</v>
      </c>
      <c r="B6272" t="s">
        <v>7319</v>
      </c>
      <c r="C6272">
        <v>21</v>
      </c>
      <c r="D6272">
        <v>9</v>
      </c>
      <c r="E6272">
        <v>12</v>
      </c>
      <c r="F6272" s="1">
        <v>41173</v>
      </c>
      <c r="G6272" t="s">
        <v>4093</v>
      </c>
      <c r="H6272" t="s">
        <v>61</v>
      </c>
      <c r="I6272" t="s">
        <v>108</v>
      </c>
      <c r="J6272" t="s">
        <v>5486</v>
      </c>
      <c r="K6272" t="s">
        <v>36</v>
      </c>
      <c r="L6272" t="s">
        <v>37</v>
      </c>
      <c r="M6272" t="s">
        <v>268</v>
      </c>
      <c r="N6272" t="s">
        <v>28</v>
      </c>
      <c r="O6272" t="s">
        <v>29</v>
      </c>
      <c r="P6272" t="s">
        <v>3679</v>
      </c>
      <c r="Q6272">
        <v>0</v>
      </c>
      <c r="R6272">
        <v>48</v>
      </c>
      <c r="S6272">
        <v>12</v>
      </c>
      <c r="T6272">
        <v>2</v>
      </c>
      <c r="U6272" t="b">
        <v>1</v>
      </c>
    </row>
    <row r="6273" spans="1:21" x14ac:dyDescent="0.25">
      <c r="A6273" t="s">
        <v>7325</v>
      </c>
      <c r="B6273" t="s">
        <v>7319</v>
      </c>
      <c r="C6273">
        <v>21</v>
      </c>
      <c r="D6273">
        <v>9</v>
      </c>
      <c r="E6273">
        <v>12</v>
      </c>
      <c r="F6273" s="1">
        <v>41173</v>
      </c>
      <c r="G6273" t="s">
        <v>4093</v>
      </c>
      <c r="H6273" t="s">
        <v>61</v>
      </c>
      <c r="I6273" t="s">
        <v>108</v>
      </c>
      <c r="J6273" t="s">
        <v>5486</v>
      </c>
      <c r="K6273" t="s">
        <v>36</v>
      </c>
      <c r="L6273" t="s">
        <v>37</v>
      </c>
      <c r="M6273" t="s">
        <v>268</v>
      </c>
      <c r="N6273" t="s">
        <v>56</v>
      </c>
      <c r="O6273" t="s">
        <v>104</v>
      </c>
      <c r="P6273" t="s">
        <v>2680</v>
      </c>
      <c r="Q6273">
        <v>0</v>
      </c>
      <c r="R6273">
        <v>125</v>
      </c>
      <c r="S6273">
        <v>40</v>
      </c>
      <c r="T6273">
        <v>2</v>
      </c>
      <c r="U6273" t="b">
        <v>1</v>
      </c>
    </row>
    <row r="6274" spans="1:21" x14ac:dyDescent="0.25">
      <c r="A6274" t="s">
        <v>7326</v>
      </c>
      <c r="B6274" t="s">
        <v>7319</v>
      </c>
      <c r="C6274">
        <v>21</v>
      </c>
      <c r="D6274">
        <v>9</v>
      </c>
      <c r="E6274">
        <v>12</v>
      </c>
      <c r="F6274" s="1">
        <v>41173</v>
      </c>
      <c r="G6274" t="s">
        <v>3261</v>
      </c>
      <c r="H6274" t="s">
        <v>67</v>
      </c>
      <c r="I6274" t="s">
        <v>68</v>
      </c>
      <c r="J6274" t="s">
        <v>486</v>
      </c>
      <c r="K6274" t="s">
        <v>25</v>
      </c>
      <c r="L6274" t="s">
        <v>70</v>
      </c>
      <c r="M6274" t="s">
        <v>38</v>
      </c>
      <c r="N6274" t="s">
        <v>28</v>
      </c>
      <c r="O6274" t="s">
        <v>227</v>
      </c>
      <c r="P6274" t="s">
        <v>4784</v>
      </c>
      <c r="Q6274">
        <v>1</v>
      </c>
      <c r="R6274">
        <v>16</v>
      </c>
      <c r="S6274">
        <v>-6</v>
      </c>
      <c r="T6274">
        <v>3</v>
      </c>
      <c r="U6274" t="b">
        <v>1</v>
      </c>
    </row>
    <row r="6275" spans="1:21" x14ac:dyDescent="0.25">
      <c r="A6275" t="s">
        <v>7327</v>
      </c>
      <c r="B6275" t="s">
        <v>7328</v>
      </c>
      <c r="C6275">
        <v>21</v>
      </c>
      <c r="D6275">
        <v>9</v>
      </c>
      <c r="E6275">
        <v>13</v>
      </c>
      <c r="F6275" s="1">
        <v>41538</v>
      </c>
      <c r="G6275" t="s">
        <v>3547</v>
      </c>
      <c r="H6275" t="s">
        <v>44</v>
      </c>
      <c r="I6275" t="s">
        <v>2377</v>
      </c>
      <c r="J6275" t="s">
        <v>7329</v>
      </c>
      <c r="K6275" t="s">
        <v>47</v>
      </c>
      <c r="L6275" t="s">
        <v>70</v>
      </c>
      <c r="M6275" t="s">
        <v>98</v>
      </c>
      <c r="N6275" t="s">
        <v>28</v>
      </c>
      <c r="O6275" t="s">
        <v>48</v>
      </c>
      <c r="P6275" t="s">
        <v>1166</v>
      </c>
      <c r="Q6275">
        <v>0</v>
      </c>
      <c r="R6275">
        <v>58</v>
      </c>
      <c r="S6275">
        <v>13</v>
      </c>
      <c r="T6275">
        <v>3</v>
      </c>
      <c r="U6275" t="b">
        <v>0</v>
      </c>
    </row>
    <row r="6276" spans="1:21" x14ac:dyDescent="0.25">
      <c r="A6276" t="s">
        <v>7330</v>
      </c>
      <c r="B6276" t="s">
        <v>7328</v>
      </c>
      <c r="C6276">
        <v>21</v>
      </c>
      <c r="D6276">
        <v>9</v>
      </c>
      <c r="E6276">
        <v>13</v>
      </c>
      <c r="F6276" s="1">
        <v>41538</v>
      </c>
      <c r="G6276" t="s">
        <v>2280</v>
      </c>
      <c r="H6276" t="s">
        <v>126</v>
      </c>
      <c r="I6276" t="s">
        <v>304</v>
      </c>
      <c r="J6276" t="s">
        <v>304</v>
      </c>
      <c r="K6276" t="s">
        <v>25</v>
      </c>
      <c r="L6276" t="s">
        <v>70</v>
      </c>
      <c r="M6276" t="s">
        <v>98</v>
      </c>
      <c r="N6276" t="s">
        <v>71</v>
      </c>
      <c r="O6276" t="s">
        <v>74</v>
      </c>
      <c r="P6276" t="s">
        <v>4102</v>
      </c>
      <c r="Q6276">
        <v>1</v>
      </c>
      <c r="R6276">
        <v>28</v>
      </c>
      <c r="S6276">
        <v>-20</v>
      </c>
      <c r="T6276">
        <v>1</v>
      </c>
      <c r="U6276" t="b">
        <v>1</v>
      </c>
    </row>
    <row r="6277" spans="1:21" x14ac:dyDescent="0.25">
      <c r="A6277" t="s">
        <v>7330</v>
      </c>
      <c r="B6277" t="s">
        <v>7328</v>
      </c>
      <c r="C6277">
        <v>21</v>
      </c>
      <c r="D6277">
        <v>9</v>
      </c>
      <c r="E6277">
        <v>13</v>
      </c>
      <c r="F6277" s="1">
        <v>41538</v>
      </c>
      <c r="G6277" t="s">
        <v>2280</v>
      </c>
      <c r="H6277" t="s">
        <v>126</v>
      </c>
      <c r="I6277" t="s">
        <v>304</v>
      </c>
      <c r="J6277" t="s">
        <v>304</v>
      </c>
      <c r="K6277" t="s">
        <v>25</v>
      </c>
      <c r="L6277" t="s">
        <v>70</v>
      </c>
      <c r="M6277" t="s">
        <v>98</v>
      </c>
      <c r="N6277" t="s">
        <v>71</v>
      </c>
      <c r="O6277" t="s">
        <v>295</v>
      </c>
      <c r="P6277" t="s">
        <v>4902</v>
      </c>
      <c r="Q6277">
        <v>1</v>
      </c>
      <c r="R6277">
        <v>40</v>
      </c>
      <c r="S6277">
        <v>-47</v>
      </c>
      <c r="T6277">
        <v>4</v>
      </c>
      <c r="U6277" t="b">
        <v>1</v>
      </c>
    </row>
    <row r="6278" spans="1:21" x14ac:dyDescent="0.25">
      <c r="A6278" t="s">
        <v>7330</v>
      </c>
      <c r="B6278" t="s">
        <v>7328</v>
      </c>
      <c r="C6278">
        <v>21</v>
      </c>
      <c r="D6278">
        <v>9</v>
      </c>
      <c r="E6278">
        <v>13</v>
      </c>
      <c r="F6278" s="1">
        <v>41538</v>
      </c>
      <c r="G6278" t="s">
        <v>2280</v>
      </c>
      <c r="H6278" t="s">
        <v>126</v>
      </c>
      <c r="I6278" t="s">
        <v>304</v>
      </c>
      <c r="J6278" t="s">
        <v>304</v>
      </c>
      <c r="K6278" t="s">
        <v>25</v>
      </c>
      <c r="L6278" t="s">
        <v>70</v>
      </c>
      <c r="M6278" t="s">
        <v>98</v>
      </c>
      <c r="N6278" t="s">
        <v>56</v>
      </c>
      <c r="O6278" t="s">
        <v>104</v>
      </c>
      <c r="P6278" t="s">
        <v>409</v>
      </c>
      <c r="Q6278">
        <v>1</v>
      </c>
      <c r="R6278">
        <v>163</v>
      </c>
      <c r="S6278">
        <v>-39</v>
      </c>
      <c r="T6278">
        <v>5</v>
      </c>
      <c r="U6278" t="b">
        <v>1</v>
      </c>
    </row>
    <row r="6279" spans="1:21" x14ac:dyDescent="0.25">
      <c r="A6279" t="s">
        <v>7331</v>
      </c>
      <c r="B6279" t="s">
        <v>7328</v>
      </c>
      <c r="C6279">
        <v>21</v>
      </c>
      <c r="D6279">
        <v>9</v>
      </c>
      <c r="E6279">
        <v>13</v>
      </c>
      <c r="F6279" s="1">
        <v>41538</v>
      </c>
      <c r="G6279" t="s">
        <v>407</v>
      </c>
      <c r="H6279" t="s">
        <v>320</v>
      </c>
      <c r="I6279" t="s">
        <v>321</v>
      </c>
      <c r="J6279" t="s">
        <v>321</v>
      </c>
      <c r="K6279" t="s">
        <v>36</v>
      </c>
      <c r="L6279" t="s">
        <v>37</v>
      </c>
      <c r="M6279" t="s">
        <v>38</v>
      </c>
      <c r="N6279" t="s">
        <v>28</v>
      </c>
      <c r="O6279" t="s">
        <v>29</v>
      </c>
      <c r="P6279" t="s">
        <v>5111</v>
      </c>
      <c r="Q6279">
        <v>0</v>
      </c>
      <c r="R6279">
        <v>67</v>
      </c>
      <c r="S6279">
        <v>20</v>
      </c>
      <c r="T6279">
        <v>4</v>
      </c>
      <c r="U6279" t="b">
        <v>1</v>
      </c>
    </row>
    <row r="6280" spans="1:21" x14ac:dyDescent="0.25">
      <c r="A6280" t="s">
        <v>7332</v>
      </c>
      <c r="B6280" t="s">
        <v>7328</v>
      </c>
      <c r="C6280">
        <v>21</v>
      </c>
      <c r="D6280">
        <v>9</v>
      </c>
      <c r="E6280">
        <v>13</v>
      </c>
      <c r="F6280" s="1">
        <v>41538</v>
      </c>
      <c r="G6280" t="s">
        <v>265</v>
      </c>
      <c r="H6280" t="s">
        <v>61</v>
      </c>
      <c r="I6280" t="s">
        <v>173</v>
      </c>
      <c r="J6280" t="s">
        <v>844</v>
      </c>
      <c r="K6280" t="s">
        <v>36</v>
      </c>
      <c r="L6280" t="s">
        <v>70</v>
      </c>
      <c r="M6280" t="s">
        <v>38</v>
      </c>
      <c r="N6280" t="s">
        <v>28</v>
      </c>
      <c r="O6280" t="s">
        <v>39</v>
      </c>
      <c r="P6280" t="s">
        <v>2114</v>
      </c>
      <c r="Q6280">
        <v>1</v>
      </c>
      <c r="R6280">
        <v>44</v>
      </c>
      <c r="S6280">
        <v>-29</v>
      </c>
      <c r="T6280">
        <v>3</v>
      </c>
      <c r="U6280" t="b">
        <v>0</v>
      </c>
    </row>
    <row r="6281" spans="1:21" x14ac:dyDescent="0.25">
      <c r="A6281" t="s">
        <v>7331</v>
      </c>
      <c r="B6281" t="s">
        <v>7328</v>
      </c>
      <c r="C6281">
        <v>21</v>
      </c>
      <c r="D6281">
        <v>9</v>
      </c>
      <c r="E6281">
        <v>13</v>
      </c>
      <c r="F6281" s="1">
        <v>41538</v>
      </c>
      <c r="G6281" t="s">
        <v>407</v>
      </c>
      <c r="H6281" t="s">
        <v>320</v>
      </c>
      <c r="I6281" t="s">
        <v>321</v>
      </c>
      <c r="J6281" t="s">
        <v>321</v>
      </c>
      <c r="K6281" t="s">
        <v>36</v>
      </c>
      <c r="L6281" t="s">
        <v>37</v>
      </c>
      <c r="M6281" t="s">
        <v>38</v>
      </c>
      <c r="N6281" t="s">
        <v>56</v>
      </c>
      <c r="O6281" t="s">
        <v>104</v>
      </c>
      <c r="P6281" t="s">
        <v>5595</v>
      </c>
      <c r="Q6281">
        <v>0</v>
      </c>
      <c r="R6281">
        <v>366</v>
      </c>
      <c r="S6281">
        <v>44</v>
      </c>
      <c r="T6281">
        <v>5</v>
      </c>
      <c r="U6281" t="b">
        <v>1</v>
      </c>
    </row>
    <row r="6282" spans="1:21" x14ac:dyDescent="0.25">
      <c r="A6282" t="s">
        <v>7333</v>
      </c>
      <c r="B6282" t="s">
        <v>7328</v>
      </c>
      <c r="C6282">
        <v>21</v>
      </c>
      <c r="D6282">
        <v>9</v>
      </c>
      <c r="E6282">
        <v>13</v>
      </c>
      <c r="F6282" s="1">
        <v>41538</v>
      </c>
      <c r="G6282" t="s">
        <v>1906</v>
      </c>
      <c r="H6282" t="s">
        <v>33</v>
      </c>
      <c r="I6282" t="s">
        <v>80</v>
      </c>
      <c r="J6282" t="s">
        <v>80</v>
      </c>
      <c r="K6282" t="s">
        <v>36</v>
      </c>
      <c r="L6282" t="s">
        <v>37</v>
      </c>
      <c r="M6282" t="s">
        <v>38</v>
      </c>
      <c r="N6282" t="s">
        <v>71</v>
      </c>
      <c r="O6282" t="s">
        <v>74</v>
      </c>
      <c r="P6282" t="s">
        <v>1890</v>
      </c>
      <c r="Q6282">
        <v>0</v>
      </c>
      <c r="R6282">
        <v>313</v>
      </c>
      <c r="S6282">
        <v>27</v>
      </c>
      <c r="T6282">
        <v>4</v>
      </c>
      <c r="U6282" t="b">
        <v>1</v>
      </c>
    </row>
    <row r="6283" spans="1:21" x14ac:dyDescent="0.25">
      <c r="A6283" t="s">
        <v>7334</v>
      </c>
      <c r="B6283" t="s">
        <v>7328</v>
      </c>
      <c r="C6283">
        <v>21</v>
      </c>
      <c r="D6283">
        <v>9</v>
      </c>
      <c r="E6283">
        <v>13</v>
      </c>
      <c r="F6283" s="1">
        <v>41538</v>
      </c>
      <c r="G6283" t="s">
        <v>3609</v>
      </c>
      <c r="H6283" t="s">
        <v>44</v>
      </c>
      <c r="I6283" t="s">
        <v>460</v>
      </c>
      <c r="J6283" t="s">
        <v>461</v>
      </c>
      <c r="K6283" t="s">
        <v>47</v>
      </c>
      <c r="L6283" t="s">
        <v>26</v>
      </c>
      <c r="M6283" t="s">
        <v>38</v>
      </c>
      <c r="N6283" t="s">
        <v>71</v>
      </c>
      <c r="O6283" t="s">
        <v>72</v>
      </c>
      <c r="P6283" t="s">
        <v>378</v>
      </c>
      <c r="Q6283">
        <v>0</v>
      </c>
      <c r="R6283">
        <v>366</v>
      </c>
      <c r="S6283">
        <v>124</v>
      </c>
      <c r="T6283">
        <v>3</v>
      </c>
      <c r="U6283" t="b">
        <v>0</v>
      </c>
    </row>
    <row r="6284" spans="1:21" x14ac:dyDescent="0.25">
      <c r="A6284" t="s">
        <v>7334</v>
      </c>
      <c r="B6284" t="s">
        <v>7328</v>
      </c>
      <c r="C6284">
        <v>21</v>
      </c>
      <c r="D6284">
        <v>9</v>
      </c>
      <c r="E6284">
        <v>13</v>
      </c>
      <c r="F6284" s="1">
        <v>41538</v>
      </c>
      <c r="G6284" t="s">
        <v>3609</v>
      </c>
      <c r="H6284" t="s">
        <v>44</v>
      </c>
      <c r="I6284" t="s">
        <v>460</v>
      </c>
      <c r="J6284" t="s">
        <v>461</v>
      </c>
      <c r="K6284" t="s">
        <v>47</v>
      </c>
      <c r="L6284" t="s">
        <v>26</v>
      </c>
      <c r="M6284" t="s">
        <v>38</v>
      </c>
      <c r="N6284" t="s">
        <v>71</v>
      </c>
      <c r="O6284" t="s">
        <v>72</v>
      </c>
      <c r="P6284" t="s">
        <v>436</v>
      </c>
      <c r="Q6284">
        <v>0</v>
      </c>
      <c r="R6284">
        <v>968</v>
      </c>
      <c r="S6284">
        <v>407</v>
      </c>
      <c r="T6284">
        <v>8</v>
      </c>
      <c r="U6284" t="b">
        <v>1</v>
      </c>
    </row>
    <row r="6285" spans="1:21" x14ac:dyDescent="0.25">
      <c r="A6285" t="s">
        <v>7333</v>
      </c>
      <c r="B6285" t="s">
        <v>7328</v>
      </c>
      <c r="C6285">
        <v>21</v>
      </c>
      <c r="D6285">
        <v>9</v>
      </c>
      <c r="E6285">
        <v>13</v>
      </c>
      <c r="F6285" s="1">
        <v>41538</v>
      </c>
      <c r="G6285" t="s">
        <v>1906</v>
      </c>
      <c r="H6285" t="s">
        <v>33</v>
      </c>
      <c r="I6285" t="s">
        <v>80</v>
      </c>
      <c r="J6285" t="s">
        <v>80</v>
      </c>
      <c r="K6285" t="s">
        <v>36</v>
      </c>
      <c r="L6285" t="s">
        <v>37</v>
      </c>
      <c r="M6285" t="s">
        <v>38</v>
      </c>
      <c r="N6285" t="s">
        <v>28</v>
      </c>
      <c r="O6285" t="s">
        <v>48</v>
      </c>
      <c r="P6285" t="s">
        <v>1303</v>
      </c>
      <c r="Q6285">
        <v>0</v>
      </c>
      <c r="R6285">
        <v>135</v>
      </c>
      <c r="S6285">
        <v>34</v>
      </c>
      <c r="T6285">
        <v>3</v>
      </c>
      <c r="U6285" t="b">
        <v>0</v>
      </c>
    </row>
    <row r="6286" spans="1:21" x14ac:dyDescent="0.25">
      <c r="A6286" t="s">
        <v>7333</v>
      </c>
      <c r="B6286" t="s">
        <v>7328</v>
      </c>
      <c r="C6286">
        <v>21</v>
      </c>
      <c r="D6286">
        <v>9</v>
      </c>
      <c r="E6286">
        <v>13</v>
      </c>
      <c r="F6286" s="1">
        <v>41538</v>
      </c>
      <c r="G6286" t="s">
        <v>1906</v>
      </c>
      <c r="H6286" t="s">
        <v>33</v>
      </c>
      <c r="I6286" t="s">
        <v>80</v>
      </c>
      <c r="J6286" t="s">
        <v>80</v>
      </c>
      <c r="K6286" t="s">
        <v>36</v>
      </c>
      <c r="L6286" t="s">
        <v>37</v>
      </c>
      <c r="M6286" t="s">
        <v>38</v>
      </c>
      <c r="N6286" t="s">
        <v>56</v>
      </c>
      <c r="O6286" t="s">
        <v>57</v>
      </c>
      <c r="P6286" t="s">
        <v>1301</v>
      </c>
      <c r="Q6286">
        <v>0</v>
      </c>
      <c r="R6286">
        <v>215</v>
      </c>
      <c r="S6286">
        <v>50</v>
      </c>
      <c r="T6286">
        <v>2</v>
      </c>
      <c r="U6286" t="b">
        <v>1</v>
      </c>
    </row>
    <row r="6287" spans="1:21" x14ac:dyDescent="0.25">
      <c r="A6287" t="s">
        <v>7335</v>
      </c>
      <c r="B6287" t="s">
        <v>7336</v>
      </c>
      <c r="C6287">
        <v>21</v>
      </c>
      <c r="D6287">
        <v>9</v>
      </c>
      <c r="E6287">
        <v>14</v>
      </c>
      <c r="F6287" s="1">
        <v>41903</v>
      </c>
      <c r="G6287" t="s">
        <v>4236</v>
      </c>
      <c r="H6287" t="s">
        <v>33</v>
      </c>
      <c r="I6287" t="s">
        <v>34</v>
      </c>
      <c r="J6287" t="s">
        <v>609</v>
      </c>
      <c r="K6287" t="s">
        <v>36</v>
      </c>
      <c r="L6287" t="s">
        <v>26</v>
      </c>
      <c r="M6287" t="s">
        <v>38</v>
      </c>
      <c r="N6287" t="s">
        <v>28</v>
      </c>
      <c r="O6287" t="s">
        <v>29</v>
      </c>
      <c r="P6287" t="s">
        <v>5111</v>
      </c>
      <c r="Q6287">
        <v>0</v>
      </c>
      <c r="R6287">
        <v>67</v>
      </c>
      <c r="S6287">
        <v>20</v>
      </c>
      <c r="T6287">
        <v>4</v>
      </c>
      <c r="U6287" t="b">
        <v>1</v>
      </c>
    </row>
    <row r="6288" spans="1:21" x14ac:dyDescent="0.25">
      <c r="A6288" t="s">
        <v>7335</v>
      </c>
      <c r="B6288" t="s">
        <v>7336</v>
      </c>
      <c r="C6288">
        <v>21</v>
      </c>
      <c r="D6288">
        <v>9</v>
      </c>
      <c r="E6288">
        <v>14</v>
      </c>
      <c r="F6288" s="1">
        <v>41903</v>
      </c>
      <c r="G6288" t="s">
        <v>4236</v>
      </c>
      <c r="H6288" t="s">
        <v>33</v>
      </c>
      <c r="I6288" t="s">
        <v>34</v>
      </c>
      <c r="J6288" t="s">
        <v>609</v>
      </c>
      <c r="K6288" t="s">
        <v>36</v>
      </c>
      <c r="L6288" t="s">
        <v>26</v>
      </c>
      <c r="M6288" t="s">
        <v>38</v>
      </c>
      <c r="N6288" t="s">
        <v>56</v>
      </c>
      <c r="O6288" t="s">
        <v>185</v>
      </c>
      <c r="P6288" t="s">
        <v>3294</v>
      </c>
      <c r="Q6288">
        <v>0</v>
      </c>
      <c r="R6288">
        <v>744</v>
      </c>
      <c r="S6288">
        <v>119</v>
      </c>
      <c r="T6288">
        <v>6</v>
      </c>
      <c r="U6288" t="b">
        <v>0</v>
      </c>
    </row>
    <row r="6289" spans="1:21" x14ac:dyDescent="0.25">
      <c r="A6289" t="s">
        <v>7337</v>
      </c>
      <c r="B6289" t="s">
        <v>7338</v>
      </c>
      <c r="C6289">
        <v>22</v>
      </c>
      <c r="D6289">
        <v>9</v>
      </c>
      <c r="E6289">
        <v>11</v>
      </c>
      <c r="F6289" s="1">
        <v>40808</v>
      </c>
      <c r="G6289" t="s">
        <v>4710</v>
      </c>
      <c r="H6289" t="s">
        <v>67</v>
      </c>
      <c r="I6289" t="s">
        <v>68</v>
      </c>
      <c r="J6289" t="s">
        <v>2473</v>
      </c>
      <c r="K6289" t="s">
        <v>25</v>
      </c>
      <c r="L6289" t="s">
        <v>37</v>
      </c>
      <c r="M6289" t="s">
        <v>38</v>
      </c>
      <c r="N6289" t="s">
        <v>28</v>
      </c>
      <c r="O6289" t="s">
        <v>48</v>
      </c>
      <c r="P6289" t="s">
        <v>191</v>
      </c>
      <c r="Q6289">
        <v>0</v>
      </c>
      <c r="R6289">
        <v>161</v>
      </c>
      <c r="S6289">
        <v>80</v>
      </c>
      <c r="T6289">
        <v>5</v>
      </c>
      <c r="U6289" t="b">
        <v>0</v>
      </c>
    </row>
    <row r="6290" spans="1:21" x14ac:dyDescent="0.25">
      <c r="A6290" t="s">
        <v>7339</v>
      </c>
      <c r="B6290" t="s">
        <v>7338</v>
      </c>
      <c r="C6290">
        <v>22</v>
      </c>
      <c r="D6290">
        <v>9</v>
      </c>
      <c r="E6290">
        <v>11</v>
      </c>
      <c r="F6290" s="1">
        <v>40808</v>
      </c>
      <c r="G6290" t="s">
        <v>1606</v>
      </c>
      <c r="H6290" t="s">
        <v>33</v>
      </c>
      <c r="I6290" t="s">
        <v>266</v>
      </c>
      <c r="J6290" t="s">
        <v>510</v>
      </c>
      <c r="K6290" t="s">
        <v>36</v>
      </c>
      <c r="L6290" t="s">
        <v>37</v>
      </c>
      <c r="M6290" t="s">
        <v>38</v>
      </c>
      <c r="N6290" t="s">
        <v>28</v>
      </c>
      <c r="O6290" t="s">
        <v>48</v>
      </c>
      <c r="P6290" t="s">
        <v>3525</v>
      </c>
      <c r="Q6290">
        <v>0</v>
      </c>
      <c r="R6290">
        <v>304</v>
      </c>
      <c r="S6290">
        <v>97</v>
      </c>
      <c r="T6290">
        <v>6</v>
      </c>
      <c r="U6290" t="b">
        <v>0</v>
      </c>
    </row>
    <row r="6291" spans="1:21" x14ac:dyDescent="0.25">
      <c r="A6291" t="s">
        <v>7339</v>
      </c>
      <c r="B6291" t="s">
        <v>7338</v>
      </c>
      <c r="C6291">
        <v>22</v>
      </c>
      <c r="D6291">
        <v>9</v>
      </c>
      <c r="E6291">
        <v>11</v>
      </c>
      <c r="F6291" s="1">
        <v>40808</v>
      </c>
      <c r="G6291" t="s">
        <v>1606</v>
      </c>
      <c r="H6291" t="s">
        <v>33</v>
      </c>
      <c r="I6291" t="s">
        <v>266</v>
      </c>
      <c r="J6291" t="s">
        <v>510</v>
      </c>
      <c r="K6291" t="s">
        <v>36</v>
      </c>
      <c r="L6291" t="s">
        <v>37</v>
      </c>
      <c r="M6291" t="s">
        <v>38</v>
      </c>
      <c r="N6291" t="s">
        <v>56</v>
      </c>
      <c r="O6291" t="s">
        <v>57</v>
      </c>
      <c r="P6291" t="s">
        <v>7340</v>
      </c>
      <c r="Q6291">
        <v>0</v>
      </c>
      <c r="R6291">
        <v>115</v>
      </c>
      <c r="S6291">
        <v>2</v>
      </c>
      <c r="T6291">
        <v>3</v>
      </c>
      <c r="U6291" t="b">
        <v>1</v>
      </c>
    </row>
    <row r="6292" spans="1:21" x14ac:dyDescent="0.25">
      <c r="A6292" t="s">
        <v>7341</v>
      </c>
      <c r="B6292" t="s">
        <v>7338</v>
      </c>
      <c r="C6292">
        <v>22</v>
      </c>
      <c r="D6292">
        <v>9</v>
      </c>
      <c r="E6292">
        <v>11</v>
      </c>
      <c r="F6292" s="1">
        <v>40808</v>
      </c>
      <c r="G6292" t="s">
        <v>3325</v>
      </c>
      <c r="H6292" t="s">
        <v>33</v>
      </c>
      <c r="I6292" t="s">
        <v>34</v>
      </c>
      <c r="J6292" t="s">
        <v>609</v>
      </c>
      <c r="K6292" t="s">
        <v>36</v>
      </c>
      <c r="L6292" t="s">
        <v>37</v>
      </c>
      <c r="M6292" t="s">
        <v>38</v>
      </c>
      <c r="N6292" t="s">
        <v>28</v>
      </c>
      <c r="O6292" t="s">
        <v>39</v>
      </c>
      <c r="P6292" t="s">
        <v>1603</v>
      </c>
      <c r="Q6292">
        <v>0</v>
      </c>
      <c r="R6292">
        <v>65</v>
      </c>
      <c r="S6292">
        <v>20</v>
      </c>
      <c r="T6292">
        <v>5</v>
      </c>
      <c r="U6292" t="b">
        <v>1</v>
      </c>
    </row>
    <row r="6293" spans="1:21" x14ac:dyDescent="0.25">
      <c r="A6293" t="s">
        <v>7341</v>
      </c>
      <c r="B6293" t="s">
        <v>7338</v>
      </c>
      <c r="C6293">
        <v>22</v>
      </c>
      <c r="D6293">
        <v>9</v>
      </c>
      <c r="E6293">
        <v>11</v>
      </c>
      <c r="F6293" s="1">
        <v>40808</v>
      </c>
      <c r="G6293" t="s">
        <v>3325</v>
      </c>
      <c r="H6293" t="s">
        <v>33</v>
      </c>
      <c r="I6293" t="s">
        <v>34</v>
      </c>
      <c r="J6293" t="s">
        <v>609</v>
      </c>
      <c r="K6293" t="s">
        <v>36</v>
      </c>
      <c r="L6293" t="s">
        <v>37</v>
      </c>
      <c r="M6293" t="s">
        <v>38</v>
      </c>
      <c r="N6293" t="s">
        <v>28</v>
      </c>
      <c r="O6293" t="s">
        <v>54</v>
      </c>
      <c r="P6293" t="s">
        <v>3845</v>
      </c>
      <c r="Q6293">
        <v>0</v>
      </c>
      <c r="R6293">
        <v>1241</v>
      </c>
      <c r="S6293">
        <v>138</v>
      </c>
      <c r="T6293">
        <v>7</v>
      </c>
      <c r="U6293" t="b">
        <v>0</v>
      </c>
    </row>
    <row r="6294" spans="1:21" x14ac:dyDescent="0.25">
      <c r="A6294" t="s">
        <v>7342</v>
      </c>
      <c r="B6294" t="s">
        <v>7338</v>
      </c>
      <c r="C6294">
        <v>22</v>
      </c>
      <c r="D6294">
        <v>9</v>
      </c>
      <c r="E6294">
        <v>11</v>
      </c>
      <c r="F6294" s="1">
        <v>40808</v>
      </c>
      <c r="G6294" t="s">
        <v>818</v>
      </c>
      <c r="H6294" t="s">
        <v>61</v>
      </c>
      <c r="I6294" t="s">
        <v>108</v>
      </c>
      <c r="J6294" t="s">
        <v>226</v>
      </c>
      <c r="K6294" t="s">
        <v>36</v>
      </c>
      <c r="L6294" t="s">
        <v>70</v>
      </c>
      <c r="M6294" t="s">
        <v>38</v>
      </c>
      <c r="N6294" t="s">
        <v>28</v>
      </c>
      <c r="O6294" t="s">
        <v>39</v>
      </c>
      <c r="P6294" t="s">
        <v>689</v>
      </c>
      <c r="Q6294">
        <v>0</v>
      </c>
      <c r="R6294">
        <v>239</v>
      </c>
      <c r="S6294">
        <v>96</v>
      </c>
      <c r="T6294">
        <v>8</v>
      </c>
      <c r="U6294" t="b">
        <v>1</v>
      </c>
    </row>
    <row r="6295" spans="1:21" x14ac:dyDescent="0.25">
      <c r="A6295" t="s">
        <v>7342</v>
      </c>
      <c r="B6295" t="s">
        <v>7338</v>
      </c>
      <c r="C6295">
        <v>22</v>
      </c>
      <c r="D6295">
        <v>9</v>
      </c>
      <c r="E6295">
        <v>11</v>
      </c>
      <c r="F6295" s="1">
        <v>40808</v>
      </c>
      <c r="G6295" t="s">
        <v>818</v>
      </c>
      <c r="H6295" t="s">
        <v>61</v>
      </c>
      <c r="I6295" t="s">
        <v>108</v>
      </c>
      <c r="J6295" t="s">
        <v>226</v>
      </c>
      <c r="K6295" t="s">
        <v>36</v>
      </c>
      <c r="L6295" t="s">
        <v>70</v>
      </c>
      <c r="M6295" t="s">
        <v>38</v>
      </c>
      <c r="N6295" t="s">
        <v>56</v>
      </c>
      <c r="O6295" t="s">
        <v>104</v>
      </c>
      <c r="P6295" t="s">
        <v>2680</v>
      </c>
      <c r="Q6295">
        <v>0</v>
      </c>
      <c r="R6295">
        <v>187</v>
      </c>
      <c r="S6295">
        <v>59</v>
      </c>
      <c r="T6295">
        <v>3</v>
      </c>
      <c r="U6295" t="b">
        <v>0</v>
      </c>
    </row>
    <row r="6296" spans="1:21" x14ac:dyDescent="0.25">
      <c r="A6296" t="s">
        <v>7343</v>
      </c>
      <c r="B6296" t="s">
        <v>7338</v>
      </c>
      <c r="C6296">
        <v>22</v>
      </c>
      <c r="D6296">
        <v>9</v>
      </c>
      <c r="E6296">
        <v>11</v>
      </c>
      <c r="F6296" s="1">
        <v>40808</v>
      </c>
      <c r="G6296" t="s">
        <v>2006</v>
      </c>
      <c r="H6296" t="s">
        <v>44</v>
      </c>
      <c r="I6296" t="s">
        <v>738</v>
      </c>
      <c r="J6296" t="s">
        <v>7344</v>
      </c>
      <c r="K6296" t="s">
        <v>47</v>
      </c>
      <c r="L6296" t="s">
        <v>26</v>
      </c>
      <c r="M6296" t="s">
        <v>268</v>
      </c>
      <c r="N6296" t="s">
        <v>71</v>
      </c>
      <c r="O6296" t="s">
        <v>295</v>
      </c>
      <c r="P6296" t="s">
        <v>1768</v>
      </c>
      <c r="Q6296">
        <v>0</v>
      </c>
      <c r="R6296">
        <v>326</v>
      </c>
      <c r="S6296">
        <v>107</v>
      </c>
      <c r="T6296">
        <v>3</v>
      </c>
      <c r="U6296" t="b">
        <v>0</v>
      </c>
    </row>
    <row r="6297" spans="1:21" x14ac:dyDescent="0.25">
      <c r="A6297" t="s">
        <v>7345</v>
      </c>
      <c r="B6297" t="s">
        <v>7346</v>
      </c>
      <c r="C6297">
        <v>22</v>
      </c>
      <c r="D6297">
        <v>9</v>
      </c>
      <c r="E6297">
        <v>12</v>
      </c>
      <c r="F6297" s="1">
        <v>41174</v>
      </c>
      <c r="G6297" t="s">
        <v>4996</v>
      </c>
      <c r="H6297" t="s">
        <v>293</v>
      </c>
      <c r="I6297" t="s">
        <v>1276</v>
      </c>
      <c r="J6297" t="s">
        <v>1276</v>
      </c>
      <c r="K6297" t="s">
        <v>36</v>
      </c>
      <c r="L6297" t="s">
        <v>70</v>
      </c>
      <c r="M6297" t="s">
        <v>98</v>
      </c>
      <c r="N6297" t="s">
        <v>71</v>
      </c>
      <c r="O6297" t="s">
        <v>74</v>
      </c>
      <c r="P6297" t="s">
        <v>3353</v>
      </c>
      <c r="Q6297">
        <v>1</v>
      </c>
      <c r="R6297">
        <v>268</v>
      </c>
      <c r="S6297">
        <v>-268</v>
      </c>
      <c r="T6297">
        <v>6</v>
      </c>
      <c r="U6297" t="b">
        <v>0</v>
      </c>
    </row>
    <row r="6298" spans="1:21" x14ac:dyDescent="0.25">
      <c r="A6298" t="s">
        <v>7345</v>
      </c>
      <c r="B6298" t="s">
        <v>7346</v>
      </c>
      <c r="C6298">
        <v>22</v>
      </c>
      <c r="D6298">
        <v>9</v>
      </c>
      <c r="E6298">
        <v>12</v>
      </c>
      <c r="F6298" s="1">
        <v>41174</v>
      </c>
      <c r="G6298" t="s">
        <v>4996</v>
      </c>
      <c r="H6298" t="s">
        <v>293</v>
      </c>
      <c r="I6298" t="s">
        <v>1276</v>
      </c>
      <c r="J6298" t="s">
        <v>1276</v>
      </c>
      <c r="K6298" t="s">
        <v>36</v>
      </c>
      <c r="L6298" t="s">
        <v>70</v>
      </c>
      <c r="M6298" t="s">
        <v>98</v>
      </c>
      <c r="N6298" t="s">
        <v>71</v>
      </c>
      <c r="O6298" t="s">
        <v>74</v>
      </c>
      <c r="P6298" t="s">
        <v>251</v>
      </c>
      <c r="Q6298">
        <v>1</v>
      </c>
      <c r="R6298">
        <v>125</v>
      </c>
      <c r="S6298">
        <v>-58</v>
      </c>
      <c r="T6298">
        <v>3</v>
      </c>
      <c r="U6298" t="b">
        <v>1</v>
      </c>
    </row>
    <row r="6299" spans="1:21" x14ac:dyDescent="0.25">
      <c r="A6299" t="s">
        <v>7345</v>
      </c>
      <c r="B6299" t="s">
        <v>7346</v>
      </c>
      <c r="C6299">
        <v>22</v>
      </c>
      <c r="D6299">
        <v>9</v>
      </c>
      <c r="E6299">
        <v>12</v>
      </c>
      <c r="F6299" s="1">
        <v>41174</v>
      </c>
      <c r="G6299" t="s">
        <v>4996</v>
      </c>
      <c r="H6299" t="s">
        <v>293</v>
      </c>
      <c r="I6299" t="s">
        <v>1276</v>
      </c>
      <c r="J6299" t="s">
        <v>1276</v>
      </c>
      <c r="K6299" t="s">
        <v>36</v>
      </c>
      <c r="L6299" t="s">
        <v>70</v>
      </c>
      <c r="M6299" t="s">
        <v>98</v>
      </c>
      <c r="N6299" t="s">
        <v>28</v>
      </c>
      <c r="O6299" t="s">
        <v>48</v>
      </c>
      <c r="P6299" t="s">
        <v>4933</v>
      </c>
      <c r="Q6299">
        <v>1</v>
      </c>
      <c r="R6299">
        <v>15</v>
      </c>
      <c r="S6299">
        <v>-4</v>
      </c>
      <c r="T6299">
        <v>2</v>
      </c>
      <c r="U6299" t="b">
        <v>0</v>
      </c>
    </row>
    <row r="6300" spans="1:21" x14ac:dyDescent="0.25">
      <c r="A6300" t="s">
        <v>7345</v>
      </c>
      <c r="B6300" t="s">
        <v>7346</v>
      </c>
      <c r="C6300">
        <v>22</v>
      </c>
      <c r="D6300">
        <v>9</v>
      </c>
      <c r="E6300">
        <v>12</v>
      </c>
      <c r="F6300" s="1">
        <v>41174</v>
      </c>
      <c r="G6300" t="s">
        <v>4996</v>
      </c>
      <c r="H6300" t="s">
        <v>293</v>
      </c>
      <c r="I6300" t="s">
        <v>1276</v>
      </c>
      <c r="J6300" t="s">
        <v>1276</v>
      </c>
      <c r="K6300" t="s">
        <v>36</v>
      </c>
      <c r="L6300" t="s">
        <v>70</v>
      </c>
      <c r="M6300" t="s">
        <v>98</v>
      </c>
      <c r="N6300" t="s">
        <v>28</v>
      </c>
      <c r="O6300" t="s">
        <v>48</v>
      </c>
      <c r="P6300" t="s">
        <v>1296</v>
      </c>
      <c r="Q6300">
        <v>1</v>
      </c>
      <c r="R6300">
        <v>10</v>
      </c>
      <c r="S6300">
        <v>0</v>
      </c>
      <c r="T6300">
        <v>2</v>
      </c>
      <c r="U6300" t="b">
        <v>0</v>
      </c>
    </row>
    <row r="6301" spans="1:21" x14ac:dyDescent="0.25">
      <c r="A6301" t="s">
        <v>7345</v>
      </c>
      <c r="B6301" t="s">
        <v>7346</v>
      </c>
      <c r="C6301">
        <v>22</v>
      </c>
      <c r="D6301">
        <v>9</v>
      </c>
      <c r="E6301">
        <v>12</v>
      </c>
      <c r="F6301" s="1">
        <v>41174</v>
      </c>
      <c r="G6301" t="s">
        <v>4996</v>
      </c>
      <c r="H6301" t="s">
        <v>293</v>
      </c>
      <c r="I6301" t="s">
        <v>1276</v>
      </c>
      <c r="J6301" t="s">
        <v>1276</v>
      </c>
      <c r="K6301" t="s">
        <v>36</v>
      </c>
      <c r="L6301" t="s">
        <v>70</v>
      </c>
      <c r="M6301" t="s">
        <v>98</v>
      </c>
      <c r="N6301" t="s">
        <v>28</v>
      </c>
      <c r="O6301" t="s">
        <v>54</v>
      </c>
      <c r="P6301" t="s">
        <v>1247</v>
      </c>
      <c r="Q6301">
        <v>1</v>
      </c>
      <c r="R6301">
        <v>423</v>
      </c>
      <c r="S6301">
        <v>-364</v>
      </c>
      <c r="T6301">
        <v>4</v>
      </c>
      <c r="U6301" t="b">
        <v>1</v>
      </c>
    </row>
    <row r="6302" spans="1:21" x14ac:dyDescent="0.25">
      <c r="A6302" t="s">
        <v>7345</v>
      </c>
      <c r="B6302" t="s">
        <v>7346</v>
      </c>
      <c r="C6302">
        <v>22</v>
      </c>
      <c r="D6302">
        <v>9</v>
      </c>
      <c r="E6302">
        <v>12</v>
      </c>
      <c r="F6302" s="1">
        <v>41174</v>
      </c>
      <c r="G6302" t="s">
        <v>4996</v>
      </c>
      <c r="H6302" t="s">
        <v>293</v>
      </c>
      <c r="I6302" t="s">
        <v>1276</v>
      </c>
      <c r="J6302" t="s">
        <v>1276</v>
      </c>
      <c r="K6302" t="s">
        <v>36</v>
      </c>
      <c r="L6302" t="s">
        <v>70</v>
      </c>
      <c r="M6302" t="s">
        <v>98</v>
      </c>
      <c r="N6302" t="s">
        <v>28</v>
      </c>
      <c r="O6302" t="s">
        <v>54</v>
      </c>
      <c r="P6302" t="s">
        <v>1691</v>
      </c>
      <c r="Q6302">
        <v>1</v>
      </c>
      <c r="R6302">
        <v>49</v>
      </c>
      <c r="S6302">
        <v>-20</v>
      </c>
      <c r="T6302">
        <v>2</v>
      </c>
      <c r="U6302" t="b">
        <v>1</v>
      </c>
    </row>
    <row r="6303" spans="1:21" x14ac:dyDescent="0.25">
      <c r="A6303" t="s">
        <v>7345</v>
      </c>
      <c r="B6303" t="s">
        <v>7346</v>
      </c>
      <c r="C6303">
        <v>22</v>
      </c>
      <c r="D6303">
        <v>9</v>
      </c>
      <c r="E6303">
        <v>12</v>
      </c>
      <c r="F6303" s="1">
        <v>41174</v>
      </c>
      <c r="G6303" t="s">
        <v>4996</v>
      </c>
      <c r="H6303" t="s">
        <v>293</v>
      </c>
      <c r="I6303" t="s">
        <v>1276</v>
      </c>
      <c r="J6303" t="s">
        <v>1276</v>
      </c>
      <c r="K6303" t="s">
        <v>36</v>
      </c>
      <c r="L6303" t="s">
        <v>70</v>
      </c>
      <c r="M6303" t="s">
        <v>98</v>
      </c>
      <c r="N6303" t="s">
        <v>56</v>
      </c>
      <c r="O6303" t="s">
        <v>185</v>
      </c>
      <c r="P6303" t="s">
        <v>2927</v>
      </c>
      <c r="Q6303">
        <v>1</v>
      </c>
      <c r="R6303">
        <v>189</v>
      </c>
      <c r="S6303">
        <v>-155</v>
      </c>
      <c r="T6303">
        <v>1</v>
      </c>
      <c r="U6303" t="b">
        <v>0</v>
      </c>
    </row>
    <row r="6304" spans="1:21" x14ac:dyDescent="0.25">
      <c r="A6304" t="s">
        <v>7345</v>
      </c>
      <c r="B6304" t="s">
        <v>7346</v>
      </c>
      <c r="C6304">
        <v>22</v>
      </c>
      <c r="D6304">
        <v>9</v>
      </c>
      <c r="E6304">
        <v>12</v>
      </c>
      <c r="F6304" s="1">
        <v>41174</v>
      </c>
      <c r="G6304" t="s">
        <v>4996</v>
      </c>
      <c r="H6304" t="s">
        <v>293</v>
      </c>
      <c r="I6304" t="s">
        <v>1276</v>
      </c>
      <c r="J6304" t="s">
        <v>1276</v>
      </c>
      <c r="K6304" t="s">
        <v>36</v>
      </c>
      <c r="L6304" t="s">
        <v>70</v>
      </c>
      <c r="M6304" t="s">
        <v>98</v>
      </c>
      <c r="N6304" t="s">
        <v>56</v>
      </c>
      <c r="O6304" t="s">
        <v>57</v>
      </c>
      <c r="P6304" t="s">
        <v>6471</v>
      </c>
      <c r="Q6304">
        <v>1</v>
      </c>
      <c r="R6304">
        <v>266</v>
      </c>
      <c r="S6304">
        <v>-133</v>
      </c>
      <c r="T6304">
        <v>2</v>
      </c>
      <c r="U6304" t="b">
        <v>0</v>
      </c>
    </row>
    <row r="6305" spans="1:21" x14ac:dyDescent="0.25">
      <c r="A6305" t="s">
        <v>7347</v>
      </c>
      <c r="B6305" t="s">
        <v>7346</v>
      </c>
      <c r="C6305">
        <v>22</v>
      </c>
      <c r="D6305">
        <v>9</v>
      </c>
      <c r="E6305">
        <v>12</v>
      </c>
      <c r="F6305" s="1">
        <v>41174</v>
      </c>
      <c r="G6305" t="s">
        <v>79</v>
      </c>
      <c r="H6305" t="s">
        <v>67</v>
      </c>
      <c r="I6305" t="s">
        <v>68</v>
      </c>
      <c r="J6305" t="s">
        <v>1536</v>
      </c>
      <c r="K6305" t="s">
        <v>25</v>
      </c>
      <c r="L6305" t="s">
        <v>70</v>
      </c>
      <c r="M6305" t="s">
        <v>38</v>
      </c>
      <c r="N6305" t="s">
        <v>28</v>
      </c>
      <c r="O6305" t="s">
        <v>39</v>
      </c>
      <c r="P6305" t="s">
        <v>3243</v>
      </c>
      <c r="Q6305">
        <v>0</v>
      </c>
      <c r="R6305">
        <v>159</v>
      </c>
      <c r="S6305">
        <v>73</v>
      </c>
      <c r="T6305">
        <v>3</v>
      </c>
      <c r="U6305" t="b">
        <v>0</v>
      </c>
    </row>
    <row r="6306" spans="1:21" x14ac:dyDescent="0.25">
      <c r="A6306" t="s">
        <v>7347</v>
      </c>
      <c r="B6306" t="s">
        <v>7346</v>
      </c>
      <c r="C6306">
        <v>22</v>
      </c>
      <c r="D6306">
        <v>9</v>
      </c>
      <c r="E6306">
        <v>12</v>
      </c>
      <c r="F6306" s="1">
        <v>41174</v>
      </c>
      <c r="G6306" t="s">
        <v>79</v>
      </c>
      <c r="H6306" t="s">
        <v>67</v>
      </c>
      <c r="I6306" t="s">
        <v>68</v>
      </c>
      <c r="J6306" t="s">
        <v>1536</v>
      </c>
      <c r="K6306" t="s">
        <v>25</v>
      </c>
      <c r="L6306" t="s">
        <v>70</v>
      </c>
      <c r="M6306" t="s">
        <v>38</v>
      </c>
      <c r="N6306" t="s">
        <v>56</v>
      </c>
      <c r="O6306" t="s">
        <v>57</v>
      </c>
      <c r="P6306" t="s">
        <v>476</v>
      </c>
      <c r="Q6306">
        <v>0</v>
      </c>
      <c r="R6306">
        <v>354</v>
      </c>
      <c r="S6306">
        <v>174</v>
      </c>
      <c r="T6306">
        <v>3</v>
      </c>
      <c r="U6306" t="b">
        <v>0</v>
      </c>
    </row>
    <row r="6307" spans="1:21" x14ac:dyDescent="0.25">
      <c r="A6307" t="s">
        <v>7348</v>
      </c>
      <c r="B6307" t="s">
        <v>7346</v>
      </c>
      <c r="C6307">
        <v>22</v>
      </c>
      <c r="D6307">
        <v>9</v>
      </c>
      <c r="E6307">
        <v>12</v>
      </c>
      <c r="F6307" s="1">
        <v>41174</v>
      </c>
      <c r="G6307" t="s">
        <v>6041</v>
      </c>
      <c r="H6307" t="s">
        <v>120</v>
      </c>
      <c r="I6307" t="s">
        <v>241</v>
      </c>
      <c r="J6307" t="s">
        <v>242</v>
      </c>
      <c r="K6307" t="s">
        <v>47</v>
      </c>
      <c r="L6307" t="s">
        <v>37</v>
      </c>
      <c r="M6307" t="s">
        <v>38</v>
      </c>
      <c r="N6307" t="s">
        <v>56</v>
      </c>
      <c r="O6307" t="s">
        <v>185</v>
      </c>
      <c r="P6307" t="s">
        <v>810</v>
      </c>
      <c r="Q6307">
        <v>0</v>
      </c>
      <c r="R6307">
        <v>285</v>
      </c>
      <c r="S6307">
        <v>6</v>
      </c>
      <c r="T6307">
        <v>2</v>
      </c>
      <c r="U6307" t="b">
        <v>1</v>
      </c>
    </row>
    <row r="6308" spans="1:21" x14ac:dyDescent="0.25">
      <c r="A6308" t="s">
        <v>7349</v>
      </c>
      <c r="B6308" t="s">
        <v>7350</v>
      </c>
      <c r="C6308">
        <v>22</v>
      </c>
      <c r="D6308">
        <v>9</v>
      </c>
      <c r="E6308">
        <v>14</v>
      </c>
      <c r="F6308" s="1">
        <v>41904</v>
      </c>
      <c r="G6308" t="s">
        <v>3565</v>
      </c>
      <c r="H6308" t="s">
        <v>320</v>
      </c>
      <c r="I6308" t="s">
        <v>321</v>
      </c>
      <c r="J6308" t="s">
        <v>321</v>
      </c>
      <c r="K6308" t="s">
        <v>36</v>
      </c>
      <c r="L6308" t="s">
        <v>37</v>
      </c>
      <c r="M6308" t="s">
        <v>268</v>
      </c>
      <c r="N6308" t="s">
        <v>28</v>
      </c>
      <c r="O6308" t="s">
        <v>48</v>
      </c>
      <c r="P6308" t="s">
        <v>3003</v>
      </c>
      <c r="Q6308">
        <v>0</v>
      </c>
      <c r="R6308">
        <v>440</v>
      </c>
      <c r="S6308">
        <v>154</v>
      </c>
      <c r="T6308">
        <v>8</v>
      </c>
      <c r="U6308" t="b">
        <v>1</v>
      </c>
    </row>
    <row r="6309" spans="1:21" x14ac:dyDescent="0.25">
      <c r="A6309" t="s">
        <v>7349</v>
      </c>
      <c r="B6309" t="s">
        <v>7350</v>
      </c>
      <c r="C6309">
        <v>22</v>
      </c>
      <c r="D6309">
        <v>9</v>
      </c>
      <c r="E6309">
        <v>14</v>
      </c>
      <c r="F6309" s="1">
        <v>41904</v>
      </c>
      <c r="G6309" t="s">
        <v>3565</v>
      </c>
      <c r="H6309" t="s">
        <v>320</v>
      </c>
      <c r="I6309" t="s">
        <v>321</v>
      </c>
      <c r="J6309" t="s">
        <v>321</v>
      </c>
      <c r="K6309" t="s">
        <v>36</v>
      </c>
      <c r="L6309" t="s">
        <v>37</v>
      </c>
      <c r="M6309" t="s">
        <v>268</v>
      </c>
      <c r="N6309" t="s">
        <v>28</v>
      </c>
      <c r="O6309" t="s">
        <v>111</v>
      </c>
      <c r="P6309" t="s">
        <v>7351</v>
      </c>
      <c r="Q6309">
        <v>0</v>
      </c>
      <c r="R6309">
        <v>54</v>
      </c>
      <c r="S6309">
        <v>5</v>
      </c>
      <c r="T6309">
        <v>2</v>
      </c>
      <c r="U6309" t="b">
        <v>1</v>
      </c>
    </row>
    <row r="6310" spans="1:21" x14ac:dyDescent="0.25">
      <c r="A6310" t="s">
        <v>7352</v>
      </c>
      <c r="B6310" t="s">
        <v>7350</v>
      </c>
      <c r="C6310">
        <v>22</v>
      </c>
      <c r="D6310">
        <v>9</v>
      </c>
      <c r="E6310">
        <v>14</v>
      </c>
      <c r="F6310" s="1">
        <v>41904</v>
      </c>
      <c r="G6310" t="s">
        <v>4677</v>
      </c>
      <c r="H6310" t="s">
        <v>44</v>
      </c>
      <c r="I6310" t="s">
        <v>178</v>
      </c>
      <c r="J6310" t="s">
        <v>3678</v>
      </c>
      <c r="K6310" t="s">
        <v>47</v>
      </c>
      <c r="L6310" t="s">
        <v>37</v>
      </c>
      <c r="M6310" t="s">
        <v>98</v>
      </c>
      <c r="N6310" t="s">
        <v>28</v>
      </c>
      <c r="O6310" t="s">
        <v>29</v>
      </c>
      <c r="P6310" t="s">
        <v>670</v>
      </c>
      <c r="Q6310">
        <v>0</v>
      </c>
      <c r="R6310">
        <v>68</v>
      </c>
      <c r="S6310">
        <v>7</v>
      </c>
      <c r="T6310">
        <v>2</v>
      </c>
      <c r="U6310" t="b">
        <v>0</v>
      </c>
    </row>
    <row r="6311" spans="1:21" x14ac:dyDescent="0.25">
      <c r="A6311" t="s">
        <v>7353</v>
      </c>
      <c r="B6311" t="s">
        <v>7350</v>
      </c>
      <c r="C6311">
        <v>22</v>
      </c>
      <c r="D6311">
        <v>9</v>
      </c>
      <c r="E6311">
        <v>14</v>
      </c>
      <c r="F6311" s="1">
        <v>41904</v>
      </c>
      <c r="G6311" t="s">
        <v>368</v>
      </c>
      <c r="H6311" t="s">
        <v>61</v>
      </c>
      <c r="I6311" t="s">
        <v>308</v>
      </c>
      <c r="J6311" t="s">
        <v>1557</v>
      </c>
      <c r="K6311" t="s">
        <v>36</v>
      </c>
      <c r="L6311" t="s">
        <v>70</v>
      </c>
      <c r="M6311" t="s">
        <v>27</v>
      </c>
      <c r="N6311" t="s">
        <v>28</v>
      </c>
      <c r="O6311" t="s">
        <v>90</v>
      </c>
      <c r="P6311" t="s">
        <v>273</v>
      </c>
      <c r="Q6311">
        <v>0</v>
      </c>
      <c r="R6311">
        <v>833</v>
      </c>
      <c r="S6311">
        <v>93</v>
      </c>
      <c r="T6311">
        <v>3</v>
      </c>
      <c r="U6311" t="b">
        <v>0</v>
      </c>
    </row>
    <row r="6312" spans="1:21" x14ac:dyDescent="0.25">
      <c r="A6312" t="s">
        <v>7354</v>
      </c>
      <c r="B6312" t="s">
        <v>7355</v>
      </c>
      <c r="C6312">
        <v>23</v>
      </c>
      <c r="D6312">
        <v>9</v>
      </c>
      <c r="E6312">
        <v>11</v>
      </c>
      <c r="F6312" s="1">
        <v>40809</v>
      </c>
      <c r="G6312" t="s">
        <v>1140</v>
      </c>
      <c r="H6312" t="s">
        <v>33</v>
      </c>
      <c r="I6312" t="s">
        <v>34</v>
      </c>
      <c r="J6312" t="s">
        <v>276</v>
      </c>
      <c r="K6312" t="s">
        <v>36</v>
      </c>
      <c r="L6312" t="s">
        <v>37</v>
      </c>
      <c r="M6312" t="s">
        <v>27</v>
      </c>
      <c r="N6312" t="s">
        <v>28</v>
      </c>
      <c r="O6312" t="s">
        <v>29</v>
      </c>
      <c r="P6312" t="s">
        <v>3082</v>
      </c>
      <c r="Q6312">
        <v>0</v>
      </c>
      <c r="R6312">
        <v>85</v>
      </c>
      <c r="S6312">
        <v>4</v>
      </c>
      <c r="T6312">
        <v>3</v>
      </c>
      <c r="U6312" t="b">
        <v>0</v>
      </c>
    </row>
    <row r="6313" spans="1:21" x14ac:dyDescent="0.25">
      <c r="A6313" t="s">
        <v>7356</v>
      </c>
      <c r="B6313" t="s">
        <v>7355</v>
      </c>
      <c r="C6313">
        <v>23</v>
      </c>
      <c r="D6313">
        <v>9</v>
      </c>
      <c r="E6313">
        <v>11</v>
      </c>
      <c r="F6313" s="1">
        <v>40809</v>
      </c>
      <c r="G6313" t="s">
        <v>3673</v>
      </c>
      <c r="H6313" t="s">
        <v>61</v>
      </c>
      <c r="I6313" t="s">
        <v>62</v>
      </c>
      <c r="J6313" t="s">
        <v>2112</v>
      </c>
      <c r="K6313" t="s">
        <v>36</v>
      </c>
      <c r="L6313" t="s">
        <v>70</v>
      </c>
      <c r="M6313" t="s">
        <v>27</v>
      </c>
      <c r="N6313" t="s">
        <v>28</v>
      </c>
      <c r="O6313" t="s">
        <v>48</v>
      </c>
      <c r="P6313" t="s">
        <v>4933</v>
      </c>
      <c r="Q6313">
        <v>0</v>
      </c>
      <c r="R6313">
        <v>45</v>
      </c>
      <c r="S6313">
        <v>16</v>
      </c>
      <c r="T6313">
        <v>3</v>
      </c>
      <c r="U6313" t="b">
        <v>0</v>
      </c>
    </row>
    <row r="6314" spans="1:21" x14ac:dyDescent="0.25">
      <c r="A6314" t="s">
        <v>7357</v>
      </c>
      <c r="B6314" t="s">
        <v>7355</v>
      </c>
      <c r="C6314">
        <v>23</v>
      </c>
      <c r="D6314">
        <v>9</v>
      </c>
      <c r="E6314">
        <v>11</v>
      </c>
      <c r="F6314" s="1">
        <v>40809</v>
      </c>
      <c r="G6314" t="s">
        <v>2591</v>
      </c>
      <c r="H6314" t="s">
        <v>33</v>
      </c>
      <c r="I6314" t="s">
        <v>189</v>
      </c>
      <c r="J6314" t="s">
        <v>190</v>
      </c>
      <c r="K6314" t="s">
        <v>36</v>
      </c>
      <c r="L6314" t="s">
        <v>26</v>
      </c>
      <c r="M6314" t="s">
        <v>38</v>
      </c>
      <c r="N6314" t="s">
        <v>71</v>
      </c>
      <c r="O6314" t="s">
        <v>72</v>
      </c>
      <c r="P6314" t="s">
        <v>5552</v>
      </c>
      <c r="Q6314">
        <v>0</v>
      </c>
      <c r="R6314">
        <v>410</v>
      </c>
      <c r="S6314">
        <v>155</v>
      </c>
      <c r="T6314">
        <v>3</v>
      </c>
      <c r="U6314" t="b">
        <v>1</v>
      </c>
    </row>
    <row r="6315" spans="1:21" x14ac:dyDescent="0.25">
      <c r="A6315" t="s">
        <v>7358</v>
      </c>
      <c r="B6315" t="s">
        <v>7355</v>
      </c>
      <c r="C6315">
        <v>23</v>
      </c>
      <c r="D6315">
        <v>9</v>
      </c>
      <c r="E6315">
        <v>11</v>
      </c>
      <c r="F6315" s="1">
        <v>40809</v>
      </c>
      <c r="G6315" t="s">
        <v>1743</v>
      </c>
      <c r="H6315" t="s">
        <v>33</v>
      </c>
      <c r="I6315" t="s">
        <v>80</v>
      </c>
      <c r="J6315" t="s">
        <v>80</v>
      </c>
      <c r="K6315" t="s">
        <v>36</v>
      </c>
      <c r="L6315" t="s">
        <v>37</v>
      </c>
      <c r="M6315" t="s">
        <v>98</v>
      </c>
      <c r="N6315" t="s">
        <v>28</v>
      </c>
      <c r="O6315" t="s">
        <v>90</v>
      </c>
      <c r="P6315" t="s">
        <v>3634</v>
      </c>
      <c r="Q6315">
        <v>0</v>
      </c>
      <c r="R6315">
        <v>1210</v>
      </c>
      <c r="S6315">
        <v>242</v>
      </c>
      <c r="T6315">
        <v>5</v>
      </c>
      <c r="U6315" t="b">
        <v>1</v>
      </c>
    </row>
    <row r="6316" spans="1:21" x14ac:dyDescent="0.25">
      <c r="A6316" t="s">
        <v>7358</v>
      </c>
      <c r="B6316" t="s">
        <v>7355</v>
      </c>
      <c r="C6316">
        <v>23</v>
      </c>
      <c r="D6316">
        <v>9</v>
      </c>
      <c r="E6316">
        <v>11</v>
      </c>
      <c r="F6316" s="1">
        <v>40809</v>
      </c>
      <c r="G6316" t="s">
        <v>1743</v>
      </c>
      <c r="H6316" t="s">
        <v>33</v>
      </c>
      <c r="I6316" t="s">
        <v>80</v>
      </c>
      <c r="J6316" t="s">
        <v>80</v>
      </c>
      <c r="K6316" t="s">
        <v>36</v>
      </c>
      <c r="L6316" t="s">
        <v>37</v>
      </c>
      <c r="M6316" t="s">
        <v>98</v>
      </c>
      <c r="N6316" t="s">
        <v>28</v>
      </c>
      <c r="O6316" t="s">
        <v>90</v>
      </c>
      <c r="P6316" t="s">
        <v>2626</v>
      </c>
      <c r="Q6316">
        <v>0</v>
      </c>
      <c r="R6316">
        <v>3019</v>
      </c>
      <c r="S6316">
        <v>377</v>
      </c>
      <c r="T6316">
        <v>7</v>
      </c>
      <c r="U6316" t="b">
        <v>1</v>
      </c>
    </row>
    <row r="6317" spans="1:21" x14ac:dyDescent="0.25">
      <c r="A6317" t="s">
        <v>7358</v>
      </c>
      <c r="B6317" t="s">
        <v>7355</v>
      </c>
      <c r="C6317">
        <v>23</v>
      </c>
      <c r="D6317">
        <v>9</v>
      </c>
      <c r="E6317">
        <v>11</v>
      </c>
      <c r="F6317" s="1">
        <v>40809</v>
      </c>
      <c r="G6317" t="s">
        <v>1743</v>
      </c>
      <c r="H6317" t="s">
        <v>33</v>
      </c>
      <c r="I6317" t="s">
        <v>80</v>
      </c>
      <c r="J6317" t="s">
        <v>80</v>
      </c>
      <c r="K6317" t="s">
        <v>36</v>
      </c>
      <c r="L6317" t="s">
        <v>37</v>
      </c>
      <c r="M6317" t="s">
        <v>98</v>
      </c>
      <c r="N6317" t="s">
        <v>28</v>
      </c>
      <c r="O6317" t="s">
        <v>48</v>
      </c>
      <c r="P6317" t="s">
        <v>1961</v>
      </c>
      <c r="Q6317">
        <v>0</v>
      </c>
      <c r="R6317">
        <v>145</v>
      </c>
      <c r="S6317">
        <v>-3</v>
      </c>
      <c r="T6317">
        <v>3</v>
      </c>
      <c r="U6317" t="b">
        <v>1</v>
      </c>
    </row>
    <row r="6318" spans="1:21" x14ac:dyDescent="0.25">
      <c r="A6318" t="s">
        <v>7358</v>
      </c>
      <c r="B6318" t="s">
        <v>7355</v>
      </c>
      <c r="C6318">
        <v>23</v>
      </c>
      <c r="D6318">
        <v>9</v>
      </c>
      <c r="E6318">
        <v>11</v>
      </c>
      <c r="F6318" s="1">
        <v>40809</v>
      </c>
      <c r="G6318" t="s">
        <v>1743</v>
      </c>
      <c r="H6318" t="s">
        <v>33</v>
      </c>
      <c r="I6318" t="s">
        <v>80</v>
      </c>
      <c r="J6318" t="s">
        <v>80</v>
      </c>
      <c r="K6318" t="s">
        <v>36</v>
      </c>
      <c r="L6318" t="s">
        <v>37</v>
      </c>
      <c r="M6318" t="s">
        <v>98</v>
      </c>
      <c r="N6318" t="s">
        <v>28</v>
      </c>
      <c r="O6318" t="s">
        <v>111</v>
      </c>
      <c r="P6318" t="s">
        <v>1695</v>
      </c>
      <c r="Q6318">
        <v>0</v>
      </c>
      <c r="R6318">
        <v>21</v>
      </c>
      <c r="S6318">
        <v>3</v>
      </c>
      <c r="T6318">
        <v>2</v>
      </c>
      <c r="U6318" t="b">
        <v>1</v>
      </c>
    </row>
    <row r="6319" spans="1:21" x14ac:dyDescent="0.25">
      <c r="A6319" t="s">
        <v>7358</v>
      </c>
      <c r="B6319" t="s">
        <v>7355</v>
      </c>
      <c r="C6319">
        <v>23</v>
      </c>
      <c r="D6319">
        <v>9</v>
      </c>
      <c r="E6319">
        <v>11</v>
      </c>
      <c r="F6319" s="1">
        <v>40809</v>
      </c>
      <c r="G6319" t="s">
        <v>1743</v>
      </c>
      <c r="H6319" t="s">
        <v>33</v>
      </c>
      <c r="I6319" t="s">
        <v>80</v>
      </c>
      <c r="J6319" t="s">
        <v>80</v>
      </c>
      <c r="K6319" t="s">
        <v>36</v>
      </c>
      <c r="L6319" t="s">
        <v>37</v>
      </c>
      <c r="M6319" t="s">
        <v>98</v>
      </c>
      <c r="N6319" t="s">
        <v>28</v>
      </c>
      <c r="O6319" t="s">
        <v>29</v>
      </c>
      <c r="P6319" t="s">
        <v>7359</v>
      </c>
      <c r="Q6319">
        <v>0</v>
      </c>
      <c r="R6319">
        <v>71</v>
      </c>
      <c r="S6319">
        <v>32</v>
      </c>
      <c r="T6319">
        <v>3</v>
      </c>
      <c r="U6319" t="b">
        <v>1</v>
      </c>
    </row>
    <row r="6320" spans="1:21" x14ac:dyDescent="0.25">
      <c r="A6320" t="s">
        <v>7360</v>
      </c>
      <c r="B6320" t="s">
        <v>7355</v>
      </c>
      <c r="C6320">
        <v>23</v>
      </c>
      <c r="D6320">
        <v>9</v>
      </c>
      <c r="E6320">
        <v>11</v>
      </c>
      <c r="F6320" s="1">
        <v>40809</v>
      </c>
      <c r="G6320" t="s">
        <v>4330</v>
      </c>
      <c r="H6320" t="s">
        <v>23</v>
      </c>
      <c r="I6320" t="s">
        <v>428</v>
      </c>
      <c r="J6320" t="s">
        <v>429</v>
      </c>
      <c r="K6320" t="s">
        <v>25</v>
      </c>
      <c r="L6320" t="s">
        <v>70</v>
      </c>
      <c r="M6320" t="s">
        <v>38</v>
      </c>
      <c r="N6320" t="s">
        <v>28</v>
      </c>
      <c r="O6320" t="s">
        <v>183</v>
      </c>
      <c r="P6320" t="s">
        <v>4275</v>
      </c>
      <c r="Q6320">
        <v>1</v>
      </c>
      <c r="R6320">
        <v>122</v>
      </c>
      <c r="S6320">
        <v>-24</v>
      </c>
      <c r="T6320">
        <v>7</v>
      </c>
      <c r="U6320" t="b">
        <v>1</v>
      </c>
    </row>
    <row r="6321" spans="1:21" x14ac:dyDescent="0.25">
      <c r="A6321" t="s">
        <v>7361</v>
      </c>
      <c r="B6321" t="s">
        <v>7362</v>
      </c>
      <c r="C6321">
        <v>23</v>
      </c>
      <c r="D6321">
        <v>9</v>
      </c>
      <c r="E6321">
        <v>13</v>
      </c>
      <c r="F6321" s="1">
        <v>41540</v>
      </c>
      <c r="G6321" t="s">
        <v>2450</v>
      </c>
      <c r="H6321" t="s">
        <v>61</v>
      </c>
      <c r="I6321" t="s">
        <v>108</v>
      </c>
      <c r="J6321" t="s">
        <v>7211</v>
      </c>
      <c r="K6321" t="s">
        <v>36</v>
      </c>
      <c r="L6321" t="s">
        <v>37</v>
      </c>
      <c r="M6321" t="s">
        <v>38</v>
      </c>
      <c r="N6321" t="s">
        <v>71</v>
      </c>
      <c r="O6321" t="s">
        <v>72</v>
      </c>
      <c r="P6321" t="s">
        <v>6934</v>
      </c>
      <c r="Q6321">
        <v>0</v>
      </c>
      <c r="R6321">
        <v>306</v>
      </c>
      <c r="S6321">
        <v>20</v>
      </c>
      <c r="T6321">
        <v>2</v>
      </c>
      <c r="U6321" t="b">
        <v>0</v>
      </c>
    </row>
    <row r="6322" spans="1:21" x14ac:dyDescent="0.25">
      <c r="A6322" t="s">
        <v>7361</v>
      </c>
      <c r="B6322" t="s">
        <v>7362</v>
      </c>
      <c r="C6322">
        <v>23</v>
      </c>
      <c r="D6322">
        <v>9</v>
      </c>
      <c r="E6322">
        <v>13</v>
      </c>
      <c r="F6322" s="1">
        <v>41540</v>
      </c>
      <c r="G6322" t="s">
        <v>2450</v>
      </c>
      <c r="H6322" t="s">
        <v>61</v>
      </c>
      <c r="I6322" t="s">
        <v>108</v>
      </c>
      <c r="J6322" t="s">
        <v>7211</v>
      </c>
      <c r="K6322" t="s">
        <v>36</v>
      </c>
      <c r="L6322" t="s">
        <v>37</v>
      </c>
      <c r="M6322" t="s">
        <v>38</v>
      </c>
      <c r="N6322" t="s">
        <v>28</v>
      </c>
      <c r="O6322" t="s">
        <v>39</v>
      </c>
      <c r="P6322" t="s">
        <v>4248</v>
      </c>
      <c r="Q6322">
        <v>0</v>
      </c>
      <c r="R6322">
        <v>32</v>
      </c>
      <c r="S6322">
        <v>8</v>
      </c>
      <c r="T6322">
        <v>5</v>
      </c>
      <c r="U6322" t="b">
        <v>0</v>
      </c>
    </row>
    <row r="6323" spans="1:21" x14ac:dyDescent="0.25">
      <c r="A6323" t="s">
        <v>7363</v>
      </c>
      <c r="B6323" t="s">
        <v>7362</v>
      </c>
      <c r="C6323">
        <v>23</v>
      </c>
      <c r="D6323">
        <v>9</v>
      </c>
      <c r="E6323">
        <v>13</v>
      </c>
      <c r="F6323" s="1">
        <v>41540</v>
      </c>
      <c r="G6323" t="s">
        <v>1163</v>
      </c>
      <c r="H6323" t="s">
        <v>67</v>
      </c>
      <c r="I6323" t="s">
        <v>68</v>
      </c>
      <c r="J6323" t="s">
        <v>486</v>
      </c>
      <c r="K6323" t="s">
        <v>25</v>
      </c>
      <c r="L6323" t="s">
        <v>70</v>
      </c>
      <c r="M6323" t="s">
        <v>38</v>
      </c>
      <c r="N6323" t="s">
        <v>28</v>
      </c>
      <c r="O6323" t="s">
        <v>48</v>
      </c>
      <c r="P6323" t="s">
        <v>64</v>
      </c>
      <c r="Q6323">
        <v>1</v>
      </c>
      <c r="R6323">
        <v>107</v>
      </c>
      <c r="S6323">
        <v>-47</v>
      </c>
      <c r="T6323">
        <v>8</v>
      </c>
      <c r="U6323" t="b">
        <v>1</v>
      </c>
    </row>
    <row r="6324" spans="1:21" x14ac:dyDescent="0.25">
      <c r="A6324" t="s">
        <v>7363</v>
      </c>
      <c r="B6324" t="s">
        <v>7362</v>
      </c>
      <c r="C6324">
        <v>23</v>
      </c>
      <c r="D6324">
        <v>9</v>
      </c>
      <c r="E6324">
        <v>13</v>
      </c>
      <c r="F6324" s="1">
        <v>41540</v>
      </c>
      <c r="G6324" t="s">
        <v>1163</v>
      </c>
      <c r="H6324" t="s">
        <v>67</v>
      </c>
      <c r="I6324" t="s">
        <v>68</v>
      </c>
      <c r="J6324" t="s">
        <v>486</v>
      </c>
      <c r="K6324" t="s">
        <v>25</v>
      </c>
      <c r="L6324" t="s">
        <v>70</v>
      </c>
      <c r="M6324" t="s">
        <v>38</v>
      </c>
      <c r="N6324" t="s">
        <v>28</v>
      </c>
      <c r="O6324" t="s">
        <v>151</v>
      </c>
      <c r="P6324" t="s">
        <v>7364</v>
      </c>
      <c r="Q6324">
        <v>1</v>
      </c>
      <c r="R6324">
        <v>21</v>
      </c>
      <c r="S6324">
        <v>-5</v>
      </c>
      <c r="T6324">
        <v>5</v>
      </c>
      <c r="U6324" t="b">
        <v>0</v>
      </c>
    </row>
    <row r="6325" spans="1:21" x14ac:dyDescent="0.25">
      <c r="A6325" t="s">
        <v>7365</v>
      </c>
      <c r="B6325" t="s">
        <v>7362</v>
      </c>
      <c r="C6325">
        <v>23</v>
      </c>
      <c r="D6325">
        <v>9</v>
      </c>
      <c r="E6325">
        <v>13</v>
      </c>
      <c r="F6325" s="1">
        <v>41540</v>
      </c>
      <c r="G6325" t="s">
        <v>2750</v>
      </c>
      <c r="H6325" t="s">
        <v>44</v>
      </c>
      <c r="I6325" t="s">
        <v>280</v>
      </c>
      <c r="J6325" t="s">
        <v>281</v>
      </c>
      <c r="K6325" t="s">
        <v>47</v>
      </c>
      <c r="L6325" t="s">
        <v>70</v>
      </c>
      <c r="M6325" t="s">
        <v>38</v>
      </c>
      <c r="N6325" t="s">
        <v>28</v>
      </c>
      <c r="O6325" t="s">
        <v>227</v>
      </c>
      <c r="P6325" t="s">
        <v>6175</v>
      </c>
      <c r="Q6325">
        <v>0</v>
      </c>
      <c r="R6325">
        <v>27</v>
      </c>
      <c r="S6325">
        <v>5</v>
      </c>
      <c r="T6325">
        <v>2</v>
      </c>
      <c r="U6325" t="b">
        <v>1</v>
      </c>
    </row>
    <row r="6326" spans="1:21" x14ac:dyDescent="0.25">
      <c r="A6326" t="s">
        <v>7366</v>
      </c>
      <c r="B6326" t="s">
        <v>7362</v>
      </c>
      <c r="C6326">
        <v>23</v>
      </c>
      <c r="D6326">
        <v>9</v>
      </c>
      <c r="E6326">
        <v>13</v>
      </c>
      <c r="F6326" s="1">
        <v>41540</v>
      </c>
      <c r="G6326" t="s">
        <v>927</v>
      </c>
      <c r="H6326" t="s">
        <v>976</v>
      </c>
      <c r="I6326" t="s">
        <v>1840</v>
      </c>
      <c r="J6326" t="s">
        <v>1841</v>
      </c>
      <c r="K6326" t="s">
        <v>47</v>
      </c>
      <c r="L6326" t="s">
        <v>26</v>
      </c>
      <c r="M6326" t="s">
        <v>38</v>
      </c>
      <c r="N6326" t="s">
        <v>28</v>
      </c>
      <c r="O6326" t="s">
        <v>90</v>
      </c>
      <c r="P6326" t="s">
        <v>2908</v>
      </c>
      <c r="Q6326">
        <v>1</v>
      </c>
      <c r="R6326">
        <v>69</v>
      </c>
      <c r="S6326">
        <v>-65</v>
      </c>
      <c r="T6326">
        <v>2</v>
      </c>
      <c r="U6326" t="b">
        <v>1</v>
      </c>
    </row>
    <row r="6327" spans="1:21" x14ac:dyDescent="0.25">
      <c r="A6327" t="s">
        <v>7367</v>
      </c>
      <c r="B6327" t="s">
        <v>7368</v>
      </c>
      <c r="C6327">
        <v>23</v>
      </c>
      <c r="D6327">
        <v>9</v>
      </c>
      <c r="E6327">
        <v>14</v>
      </c>
      <c r="F6327" s="1">
        <v>41905</v>
      </c>
      <c r="G6327" t="s">
        <v>3273</v>
      </c>
      <c r="H6327" t="s">
        <v>126</v>
      </c>
      <c r="I6327" t="s">
        <v>304</v>
      </c>
      <c r="J6327" t="s">
        <v>304</v>
      </c>
      <c r="K6327" t="s">
        <v>25</v>
      </c>
      <c r="L6327" t="s">
        <v>26</v>
      </c>
      <c r="M6327" t="s">
        <v>268</v>
      </c>
      <c r="N6327" t="s">
        <v>28</v>
      </c>
      <c r="O6327" t="s">
        <v>54</v>
      </c>
      <c r="P6327" t="s">
        <v>1663</v>
      </c>
      <c r="Q6327">
        <v>1</v>
      </c>
      <c r="R6327">
        <v>122</v>
      </c>
      <c r="S6327">
        <v>-47</v>
      </c>
      <c r="T6327">
        <v>4</v>
      </c>
      <c r="U6327" t="b">
        <v>1</v>
      </c>
    </row>
    <row r="6328" spans="1:21" x14ac:dyDescent="0.25">
      <c r="A6328" t="s">
        <v>7369</v>
      </c>
      <c r="B6328" t="s">
        <v>7368</v>
      </c>
      <c r="C6328">
        <v>23</v>
      </c>
      <c r="D6328">
        <v>9</v>
      </c>
      <c r="E6328">
        <v>14</v>
      </c>
      <c r="F6328" s="1">
        <v>41905</v>
      </c>
      <c r="G6328" t="s">
        <v>2452</v>
      </c>
      <c r="H6328" t="s">
        <v>33</v>
      </c>
      <c r="I6328" t="s">
        <v>234</v>
      </c>
      <c r="J6328" t="s">
        <v>235</v>
      </c>
      <c r="K6328" t="s">
        <v>36</v>
      </c>
      <c r="L6328" t="s">
        <v>37</v>
      </c>
      <c r="M6328" t="s">
        <v>27</v>
      </c>
      <c r="N6328" t="s">
        <v>71</v>
      </c>
      <c r="O6328" t="s">
        <v>72</v>
      </c>
      <c r="P6328" t="s">
        <v>436</v>
      </c>
      <c r="Q6328">
        <v>1</v>
      </c>
      <c r="R6328">
        <v>48</v>
      </c>
      <c r="S6328">
        <v>-22</v>
      </c>
      <c r="T6328">
        <v>1</v>
      </c>
      <c r="U6328" t="b">
        <v>0</v>
      </c>
    </row>
    <row r="6329" spans="1:21" x14ac:dyDescent="0.25">
      <c r="A6329" t="s">
        <v>7370</v>
      </c>
      <c r="B6329" t="s">
        <v>7368</v>
      </c>
      <c r="C6329">
        <v>23</v>
      </c>
      <c r="D6329">
        <v>9</v>
      </c>
      <c r="E6329">
        <v>14</v>
      </c>
      <c r="F6329" s="1">
        <v>41905</v>
      </c>
      <c r="G6329" t="s">
        <v>1674</v>
      </c>
      <c r="H6329" t="s">
        <v>61</v>
      </c>
      <c r="I6329" t="s">
        <v>108</v>
      </c>
      <c r="J6329" t="s">
        <v>7371</v>
      </c>
      <c r="K6329" t="s">
        <v>36</v>
      </c>
      <c r="L6329" t="s">
        <v>70</v>
      </c>
      <c r="M6329" t="s">
        <v>98</v>
      </c>
      <c r="N6329" t="s">
        <v>71</v>
      </c>
      <c r="O6329" t="s">
        <v>295</v>
      </c>
      <c r="P6329" t="s">
        <v>2704</v>
      </c>
      <c r="Q6329">
        <v>0</v>
      </c>
      <c r="R6329">
        <v>749</v>
      </c>
      <c r="S6329">
        <v>307</v>
      </c>
      <c r="T6329">
        <v>7</v>
      </c>
      <c r="U6329" t="b">
        <v>1</v>
      </c>
    </row>
    <row r="6330" spans="1:21" x14ac:dyDescent="0.25">
      <c r="A6330" t="s">
        <v>7370</v>
      </c>
      <c r="B6330" t="s">
        <v>7368</v>
      </c>
      <c r="C6330">
        <v>23</v>
      </c>
      <c r="D6330">
        <v>9</v>
      </c>
      <c r="E6330">
        <v>14</v>
      </c>
      <c r="F6330" s="1">
        <v>41905</v>
      </c>
      <c r="G6330" t="s">
        <v>1674</v>
      </c>
      <c r="H6330" t="s">
        <v>61</v>
      </c>
      <c r="I6330" t="s">
        <v>108</v>
      </c>
      <c r="J6330" t="s">
        <v>7371</v>
      </c>
      <c r="K6330" t="s">
        <v>36</v>
      </c>
      <c r="L6330" t="s">
        <v>70</v>
      </c>
      <c r="M6330" t="s">
        <v>98</v>
      </c>
      <c r="N6330" t="s">
        <v>28</v>
      </c>
      <c r="O6330" t="s">
        <v>151</v>
      </c>
      <c r="P6330" t="s">
        <v>5357</v>
      </c>
      <c r="Q6330">
        <v>0</v>
      </c>
      <c r="R6330">
        <v>71</v>
      </c>
      <c r="S6330">
        <v>4</v>
      </c>
      <c r="T6330">
        <v>5</v>
      </c>
      <c r="U6330" t="b">
        <v>1</v>
      </c>
    </row>
    <row r="6331" spans="1:21" x14ac:dyDescent="0.25">
      <c r="A6331" t="s">
        <v>7370</v>
      </c>
      <c r="B6331" t="s">
        <v>7368</v>
      </c>
      <c r="C6331">
        <v>23</v>
      </c>
      <c r="D6331">
        <v>9</v>
      </c>
      <c r="E6331">
        <v>14</v>
      </c>
      <c r="F6331" s="1">
        <v>41905</v>
      </c>
      <c r="G6331" t="s">
        <v>1674</v>
      </c>
      <c r="H6331" t="s">
        <v>61</v>
      </c>
      <c r="I6331" t="s">
        <v>108</v>
      </c>
      <c r="J6331" t="s">
        <v>7371</v>
      </c>
      <c r="K6331" t="s">
        <v>36</v>
      </c>
      <c r="L6331" t="s">
        <v>70</v>
      </c>
      <c r="M6331" t="s">
        <v>98</v>
      </c>
      <c r="N6331" t="s">
        <v>56</v>
      </c>
      <c r="O6331" t="s">
        <v>185</v>
      </c>
      <c r="P6331" t="s">
        <v>3649</v>
      </c>
      <c r="Q6331">
        <v>0</v>
      </c>
      <c r="R6331">
        <v>487</v>
      </c>
      <c r="S6331">
        <v>-23</v>
      </c>
      <c r="T6331">
        <v>3</v>
      </c>
      <c r="U6331" t="b">
        <v>0</v>
      </c>
    </row>
    <row r="6332" spans="1:21" x14ac:dyDescent="0.25">
      <c r="A6332" t="s">
        <v>7372</v>
      </c>
      <c r="B6332" t="s">
        <v>7368</v>
      </c>
      <c r="C6332">
        <v>23</v>
      </c>
      <c r="D6332">
        <v>9</v>
      </c>
      <c r="E6332">
        <v>14</v>
      </c>
      <c r="F6332" s="1">
        <v>41905</v>
      </c>
      <c r="G6332" t="s">
        <v>2531</v>
      </c>
      <c r="H6332" t="s">
        <v>67</v>
      </c>
      <c r="I6332" t="s">
        <v>68</v>
      </c>
      <c r="J6332" t="s">
        <v>1970</v>
      </c>
      <c r="K6332" t="s">
        <v>25</v>
      </c>
      <c r="L6332" t="s">
        <v>70</v>
      </c>
      <c r="M6332" t="s">
        <v>38</v>
      </c>
      <c r="N6332" t="s">
        <v>71</v>
      </c>
      <c r="O6332" t="s">
        <v>72</v>
      </c>
      <c r="P6332" t="s">
        <v>1805</v>
      </c>
      <c r="Q6332">
        <v>0</v>
      </c>
      <c r="R6332">
        <v>246</v>
      </c>
      <c r="S6332">
        <v>61</v>
      </c>
      <c r="T6332">
        <v>2</v>
      </c>
      <c r="U6332" t="b">
        <v>0</v>
      </c>
    </row>
    <row r="6333" spans="1:21" x14ac:dyDescent="0.25">
      <c r="A6333" t="s">
        <v>7372</v>
      </c>
      <c r="B6333" t="s">
        <v>7368</v>
      </c>
      <c r="C6333">
        <v>23</v>
      </c>
      <c r="D6333">
        <v>9</v>
      </c>
      <c r="E6333">
        <v>14</v>
      </c>
      <c r="F6333" s="1">
        <v>41905</v>
      </c>
      <c r="G6333" t="s">
        <v>2531</v>
      </c>
      <c r="H6333" t="s">
        <v>67</v>
      </c>
      <c r="I6333" t="s">
        <v>68</v>
      </c>
      <c r="J6333" t="s">
        <v>1970</v>
      </c>
      <c r="K6333" t="s">
        <v>25</v>
      </c>
      <c r="L6333" t="s">
        <v>70</v>
      </c>
      <c r="M6333" t="s">
        <v>38</v>
      </c>
      <c r="N6333" t="s">
        <v>28</v>
      </c>
      <c r="O6333" t="s">
        <v>54</v>
      </c>
      <c r="P6333" t="s">
        <v>164</v>
      </c>
      <c r="Q6333">
        <v>0</v>
      </c>
      <c r="R6333">
        <v>425</v>
      </c>
      <c r="S6333">
        <v>208</v>
      </c>
      <c r="T6333">
        <v>7</v>
      </c>
      <c r="U6333" t="b">
        <v>0</v>
      </c>
    </row>
    <row r="6334" spans="1:21" x14ac:dyDescent="0.25">
      <c r="A6334" t="s">
        <v>7372</v>
      </c>
      <c r="B6334" t="s">
        <v>7368</v>
      </c>
      <c r="C6334">
        <v>23</v>
      </c>
      <c r="D6334">
        <v>9</v>
      </c>
      <c r="E6334">
        <v>14</v>
      </c>
      <c r="F6334" s="1">
        <v>41905</v>
      </c>
      <c r="G6334" t="s">
        <v>2531</v>
      </c>
      <c r="H6334" t="s">
        <v>67</v>
      </c>
      <c r="I6334" t="s">
        <v>68</v>
      </c>
      <c r="J6334" t="s">
        <v>1970</v>
      </c>
      <c r="K6334" t="s">
        <v>25</v>
      </c>
      <c r="L6334" t="s">
        <v>70</v>
      </c>
      <c r="M6334" t="s">
        <v>38</v>
      </c>
      <c r="N6334" t="s">
        <v>56</v>
      </c>
      <c r="O6334" t="s">
        <v>81</v>
      </c>
      <c r="P6334" t="s">
        <v>1926</v>
      </c>
      <c r="Q6334">
        <v>0</v>
      </c>
      <c r="R6334">
        <v>93</v>
      </c>
      <c r="S6334">
        <v>31</v>
      </c>
      <c r="T6334">
        <v>3</v>
      </c>
      <c r="U6334" t="b">
        <v>0</v>
      </c>
    </row>
    <row r="6335" spans="1:21" x14ac:dyDescent="0.25">
      <c r="A6335" t="s">
        <v>7373</v>
      </c>
      <c r="B6335" t="s">
        <v>7368</v>
      </c>
      <c r="C6335">
        <v>23</v>
      </c>
      <c r="D6335">
        <v>9</v>
      </c>
      <c r="E6335">
        <v>14</v>
      </c>
      <c r="F6335" s="1">
        <v>41905</v>
      </c>
      <c r="G6335" t="s">
        <v>2417</v>
      </c>
      <c r="H6335" t="s">
        <v>320</v>
      </c>
      <c r="I6335" t="s">
        <v>321</v>
      </c>
      <c r="J6335" t="s">
        <v>321</v>
      </c>
      <c r="K6335" t="s">
        <v>36</v>
      </c>
      <c r="L6335" t="s">
        <v>37</v>
      </c>
      <c r="M6335" t="s">
        <v>38</v>
      </c>
      <c r="N6335" t="s">
        <v>71</v>
      </c>
      <c r="O6335" t="s">
        <v>74</v>
      </c>
      <c r="P6335" t="s">
        <v>1409</v>
      </c>
      <c r="Q6335">
        <v>0</v>
      </c>
      <c r="R6335">
        <v>90</v>
      </c>
      <c r="S6335">
        <v>30</v>
      </c>
      <c r="T6335">
        <v>2</v>
      </c>
      <c r="U6335" t="b">
        <v>0</v>
      </c>
    </row>
    <row r="6336" spans="1:21" x14ac:dyDescent="0.25">
      <c r="A6336" t="s">
        <v>7374</v>
      </c>
      <c r="B6336" t="s">
        <v>7368</v>
      </c>
      <c r="C6336">
        <v>23</v>
      </c>
      <c r="D6336">
        <v>9</v>
      </c>
      <c r="E6336">
        <v>14</v>
      </c>
      <c r="F6336" s="1">
        <v>41905</v>
      </c>
      <c r="G6336" t="s">
        <v>1236</v>
      </c>
      <c r="H6336" t="s">
        <v>61</v>
      </c>
      <c r="I6336" t="s">
        <v>62</v>
      </c>
      <c r="J6336" t="s">
        <v>4885</v>
      </c>
      <c r="K6336" t="s">
        <v>36</v>
      </c>
      <c r="L6336" t="s">
        <v>26</v>
      </c>
      <c r="M6336" t="s">
        <v>38</v>
      </c>
      <c r="N6336" t="s">
        <v>71</v>
      </c>
      <c r="O6336" t="s">
        <v>72</v>
      </c>
      <c r="P6336" t="s">
        <v>3628</v>
      </c>
      <c r="Q6336">
        <v>0</v>
      </c>
      <c r="R6336">
        <v>742</v>
      </c>
      <c r="S6336">
        <v>198</v>
      </c>
      <c r="T6336">
        <v>2</v>
      </c>
      <c r="U6336" t="b">
        <v>0</v>
      </c>
    </row>
    <row r="6337" spans="1:21" x14ac:dyDescent="0.25">
      <c r="A6337" t="s">
        <v>7373</v>
      </c>
      <c r="B6337" t="s">
        <v>7368</v>
      </c>
      <c r="C6337">
        <v>23</v>
      </c>
      <c r="D6337">
        <v>9</v>
      </c>
      <c r="E6337">
        <v>14</v>
      </c>
      <c r="F6337" s="1">
        <v>41905</v>
      </c>
      <c r="G6337" t="s">
        <v>2417</v>
      </c>
      <c r="H6337" t="s">
        <v>320</v>
      </c>
      <c r="I6337" t="s">
        <v>321</v>
      </c>
      <c r="J6337" t="s">
        <v>321</v>
      </c>
      <c r="K6337" t="s">
        <v>36</v>
      </c>
      <c r="L6337" t="s">
        <v>37</v>
      </c>
      <c r="M6337" t="s">
        <v>38</v>
      </c>
      <c r="N6337" t="s">
        <v>28</v>
      </c>
      <c r="O6337" t="s">
        <v>39</v>
      </c>
      <c r="P6337" t="s">
        <v>1151</v>
      </c>
      <c r="Q6337">
        <v>0</v>
      </c>
      <c r="R6337">
        <v>13</v>
      </c>
      <c r="S6337">
        <v>5</v>
      </c>
      <c r="T6337">
        <v>2</v>
      </c>
      <c r="U6337" t="b">
        <v>0</v>
      </c>
    </row>
    <row r="6338" spans="1:21" x14ac:dyDescent="0.25">
      <c r="A6338" t="s">
        <v>7374</v>
      </c>
      <c r="B6338" t="s">
        <v>7368</v>
      </c>
      <c r="C6338">
        <v>23</v>
      </c>
      <c r="D6338">
        <v>9</v>
      </c>
      <c r="E6338">
        <v>14</v>
      </c>
      <c r="F6338" s="1">
        <v>41905</v>
      </c>
      <c r="G6338" t="s">
        <v>1236</v>
      </c>
      <c r="H6338" t="s">
        <v>61</v>
      </c>
      <c r="I6338" t="s">
        <v>62</v>
      </c>
      <c r="J6338" t="s">
        <v>4885</v>
      </c>
      <c r="K6338" t="s">
        <v>36</v>
      </c>
      <c r="L6338" t="s">
        <v>26</v>
      </c>
      <c r="M6338" t="s">
        <v>38</v>
      </c>
      <c r="N6338" t="s">
        <v>28</v>
      </c>
      <c r="O6338" t="s">
        <v>48</v>
      </c>
      <c r="P6338" t="s">
        <v>522</v>
      </c>
      <c r="Q6338">
        <v>0</v>
      </c>
      <c r="R6338">
        <v>111</v>
      </c>
      <c r="S6338">
        <v>9</v>
      </c>
      <c r="T6338">
        <v>4</v>
      </c>
      <c r="U6338" t="b">
        <v>0</v>
      </c>
    </row>
    <row r="6339" spans="1:21" x14ac:dyDescent="0.25">
      <c r="A6339" t="s">
        <v>7374</v>
      </c>
      <c r="B6339" t="s">
        <v>7368</v>
      </c>
      <c r="C6339">
        <v>23</v>
      </c>
      <c r="D6339">
        <v>9</v>
      </c>
      <c r="E6339">
        <v>14</v>
      </c>
      <c r="F6339" s="1">
        <v>41905</v>
      </c>
      <c r="G6339" t="s">
        <v>1236</v>
      </c>
      <c r="H6339" t="s">
        <v>61</v>
      </c>
      <c r="I6339" t="s">
        <v>62</v>
      </c>
      <c r="J6339" t="s">
        <v>4885</v>
      </c>
      <c r="K6339" t="s">
        <v>36</v>
      </c>
      <c r="L6339" t="s">
        <v>26</v>
      </c>
      <c r="M6339" t="s">
        <v>38</v>
      </c>
      <c r="N6339" t="s">
        <v>56</v>
      </c>
      <c r="O6339" t="s">
        <v>104</v>
      </c>
      <c r="P6339" t="s">
        <v>3358</v>
      </c>
      <c r="Q6339">
        <v>0</v>
      </c>
      <c r="R6339">
        <v>365</v>
      </c>
      <c r="S6339">
        <v>107</v>
      </c>
      <c r="T6339">
        <v>3</v>
      </c>
      <c r="U6339" t="b">
        <v>0</v>
      </c>
    </row>
    <row r="6340" spans="1:21" x14ac:dyDescent="0.25">
      <c r="A6340" t="s">
        <v>7375</v>
      </c>
      <c r="B6340" t="s">
        <v>7368</v>
      </c>
      <c r="C6340">
        <v>23</v>
      </c>
      <c r="D6340">
        <v>9</v>
      </c>
      <c r="E6340">
        <v>14</v>
      </c>
      <c r="F6340" s="1">
        <v>41905</v>
      </c>
      <c r="G6340" t="s">
        <v>880</v>
      </c>
      <c r="H6340" t="s">
        <v>67</v>
      </c>
      <c r="I6340" t="s">
        <v>68</v>
      </c>
      <c r="J6340" t="s">
        <v>1367</v>
      </c>
      <c r="K6340" t="s">
        <v>25</v>
      </c>
      <c r="L6340" t="s">
        <v>70</v>
      </c>
      <c r="M6340" t="s">
        <v>38</v>
      </c>
      <c r="N6340" t="s">
        <v>28</v>
      </c>
      <c r="O6340" t="s">
        <v>54</v>
      </c>
      <c r="P6340" t="s">
        <v>1211</v>
      </c>
      <c r="Q6340">
        <v>0</v>
      </c>
      <c r="R6340">
        <v>141</v>
      </c>
      <c r="S6340">
        <v>7</v>
      </c>
      <c r="T6340">
        <v>7</v>
      </c>
      <c r="U6340" t="b">
        <v>1</v>
      </c>
    </row>
    <row r="6341" spans="1:21" x14ac:dyDescent="0.25">
      <c r="A6341" t="s">
        <v>7376</v>
      </c>
      <c r="B6341" t="s">
        <v>7377</v>
      </c>
      <c r="C6341">
        <v>24</v>
      </c>
      <c r="D6341">
        <v>9</v>
      </c>
      <c r="E6341">
        <v>11</v>
      </c>
      <c r="F6341" s="1">
        <v>40810</v>
      </c>
      <c r="G6341" t="s">
        <v>4753</v>
      </c>
      <c r="H6341" t="s">
        <v>67</v>
      </c>
      <c r="I6341" t="s">
        <v>68</v>
      </c>
      <c r="J6341" t="s">
        <v>1536</v>
      </c>
      <c r="K6341" t="s">
        <v>25</v>
      </c>
      <c r="L6341" t="s">
        <v>37</v>
      </c>
      <c r="M6341" t="s">
        <v>98</v>
      </c>
      <c r="N6341" t="s">
        <v>28</v>
      </c>
      <c r="O6341" t="s">
        <v>39</v>
      </c>
      <c r="P6341" t="s">
        <v>2252</v>
      </c>
      <c r="Q6341">
        <v>0</v>
      </c>
      <c r="R6341">
        <v>148</v>
      </c>
      <c r="S6341">
        <v>59</v>
      </c>
      <c r="T6341">
        <v>3</v>
      </c>
      <c r="U6341" t="b">
        <v>1</v>
      </c>
    </row>
    <row r="6342" spans="1:21" x14ac:dyDescent="0.25">
      <c r="A6342" t="s">
        <v>7378</v>
      </c>
      <c r="B6342" t="s">
        <v>7377</v>
      </c>
      <c r="C6342">
        <v>24</v>
      </c>
      <c r="D6342">
        <v>9</v>
      </c>
      <c r="E6342">
        <v>11</v>
      </c>
      <c r="F6342" s="1">
        <v>40810</v>
      </c>
      <c r="G6342" t="s">
        <v>6031</v>
      </c>
      <c r="H6342" t="s">
        <v>33</v>
      </c>
      <c r="I6342" t="s">
        <v>313</v>
      </c>
      <c r="J6342" t="s">
        <v>793</v>
      </c>
      <c r="K6342" t="s">
        <v>36</v>
      </c>
      <c r="L6342" t="s">
        <v>70</v>
      </c>
      <c r="M6342" t="s">
        <v>98</v>
      </c>
      <c r="N6342" t="s">
        <v>71</v>
      </c>
      <c r="O6342" t="s">
        <v>295</v>
      </c>
      <c r="P6342" t="s">
        <v>1929</v>
      </c>
      <c r="Q6342">
        <v>0</v>
      </c>
      <c r="R6342">
        <v>57</v>
      </c>
      <c r="S6342">
        <v>25</v>
      </c>
      <c r="T6342">
        <v>3</v>
      </c>
      <c r="U6342" t="b">
        <v>0</v>
      </c>
    </row>
    <row r="6343" spans="1:21" x14ac:dyDescent="0.25">
      <c r="A6343" t="s">
        <v>7379</v>
      </c>
      <c r="B6343" t="s">
        <v>7380</v>
      </c>
      <c r="C6343">
        <v>24</v>
      </c>
      <c r="D6343">
        <v>9</v>
      </c>
      <c r="E6343">
        <v>12</v>
      </c>
      <c r="F6343" s="1">
        <v>41176</v>
      </c>
      <c r="G6343" t="s">
        <v>2038</v>
      </c>
      <c r="H6343" t="s">
        <v>33</v>
      </c>
      <c r="I6343" t="s">
        <v>80</v>
      </c>
      <c r="J6343" t="s">
        <v>80</v>
      </c>
      <c r="K6343" t="s">
        <v>36</v>
      </c>
      <c r="L6343" t="s">
        <v>37</v>
      </c>
      <c r="M6343" t="s">
        <v>27</v>
      </c>
      <c r="N6343" t="s">
        <v>28</v>
      </c>
      <c r="O6343" t="s">
        <v>48</v>
      </c>
      <c r="P6343" t="s">
        <v>382</v>
      </c>
      <c r="Q6343">
        <v>0</v>
      </c>
      <c r="R6343">
        <v>136</v>
      </c>
      <c r="S6343">
        <v>9</v>
      </c>
      <c r="T6343">
        <v>5</v>
      </c>
      <c r="U6343" t="b">
        <v>1</v>
      </c>
    </row>
    <row r="6344" spans="1:21" x14ac:dyDescent="0.25">
      <c r="A6344" t="s">
        <v>7381</v>
      </c>
      <c r="B6344" t="s">
        <v>7380</v>
      </c>
      <c r="C6344">
        <v>24</v>
      </c>
      <c r="D6344">
        <v>9</v>
      </c>
      <c r="E6344">
        <v>12</v>
      </c>
      <c r="F6344" s="1">
        <v>41176</v>
      </c>
      <c r="G6344" t="s">
        <v>3107</v>
      </c>
      <c r="H6344" t="s">
        <v>215</v>
      </c>
      <c r="I6344" t="s">
        <v>858</v>
      </c>
      <c r="J6344" t="s">
        <v>7382</v>
      </c>
      <c r="K6344" t="s">
        <v>36</v>
      </c>
      <c r="L6344" t="s">
        <v>37</v>
      </c>
      <c r="M6344" t="s">
        <v>38</v>
      </c>
      <c r="N6344" t="s">
        <v>28</v>
      </c>
      <c r="O6344" t="s">
        <v>39</v>
      </c>
      <c r="P6344" t="s">
        <v>1534</v>
      </c>
      <c r="Q6344">
        <v>0</v>
      </c>
      <c r="R6344">
        <v>146</v>
      </c>
      <c r="S6344">
        <v>67</v>
      </c>
      <c r="T6344">
        <v>11</v>
      </c>
      <c r="U6344" t="b">
        <v>0</v>
      </c>
    </row>
    <row r="6345" spans="1:21" x14ac:dyDescent="0.25">
      <c r="A6345" t="s">
        <v>7381</v>
      </c>
      <c r="B6345" t="s">
        <v>7380</v>
      </c>
      <c r="C6345">
        <v>24</v>
      </c>
      <c r="D6345">
        <v>9</v>
      </c>
      <c r="E6345">
        <v>12</v>
      </c>
      <c r="F6345" s="1">
        <v>41176</v>
      </c>
      <c r="G6345" t="s">
        <v>3107</v>
      </c>
      <c r="H6345" t="s">
        <v>215</v>
      </c>
      <c r="I6345" t="s">
        <v>858</v>
      </c>
      <c r="J6345" t="s">
        <v>7382</v>
      </c>
      <c r="K6345" t="s">
        <v>36</v>
      </c>
      <c r="L6345" t="s">
        <v>37</v>
      </c>
      <c r="M6345" t="s">
        <v>38</v>
      </c>
      <c r="N6345" t="s">
        <v>28</v>
      </c>
      <c r="O6345" t="s">
        <v>29</v>
      </c>
      <c r="P6345" t="s">
        <v>2722</v>
      </c>
      <c r="Q6345">
        <v>0</v>
      </c>
      <c r="R6345">
        <v>130</v>
      </c>
      <c r="S6345">
        <v>34</v>
      </c>
      <c r="T6345">
        <v>4</v>
      </c>
      <c r="U6345" t="b">
        <v>0</v>
      </c>
    </row>
    <row r="6346" spans="1:21" x14ac:dyDescent="0.25">
      <c r="A6346" t="s">
        <v>7383</v>
      </c>
      <c r="B6346" t="s">
        <v>7380</v>
      </c>
      <c r="C6346">
        <v>24</v>
      </c>
      <c r="D6346">
        <v>9</v>
      </c>
      <c r="E6346">
        <v>12</v>
      </c>
      <c r="F6346" s="1">
        <v>41176</v>
      </c>
      <c r="G6346" t="s">
        <v>6162</v>
      </c>
      <c r="H6346" t="s">
        <v>44</v>
      </c>
      <c r="I6346" t="s">
        <v>280</v>
      </c>
      <c r="J6346" t="s">
        <v>281</v>
      </c>
      <c r="K6346" t="s">
        <v>47</v>
      </c>
      <c r="L6346" t="s">
        <v>70</v>
      </c>
      <c r="M6346" t="s">
        <v>27</v>
      </c>
      <c r="N6346" t="s">
        <v>71</v>
      </c>
      <c r="O6346" t="s">
        <v>295</v>
      </c>
      <c r="P6346" t="s">
        <v>5249</v>
      </c>
      <c r="Q6346">
        <v>0</v>
      </c>
      <c r="R6346">
        <v>219</v>
      </c>
      <c r="S6346">
        <v>15</v>
      </c>
      <c r="T6346">
        <v>5</v>
      </c>
      <c r="U6346" t="b">
        <v>1</v>
      </c>
    </row>
    <row r="6347" spans="1:21" x14ac:dyDescent="0.25">
      <c r="A6347" t="s">
        <v>7383</v>
      </c>
      <c r="B6347" t="s">
        <v>7380</v>
      </c>
      <c r="C6347">
        <v>24</v>
      </c>
      <c r="D6347">
        <v>9</v>
      </c>
      <c r="E6347">
        <v>12</v>
      </c>
      <c r="F6347" s="1">
        <v>41176</v>
      </c>
      <c r="G6347" t="s">
        <v>6162</v>
      </c>
      <c r="H6347" t="s">
        <v>44</v>
      </c>
      <c r="I6347" t="s">
        <v>280</v>
      </c>
      <c r="J6347" t="s">
        <v>281</v>
      </c>
      <c r="K6347" t="s">
        <v>47</v>
      </c>
      <c r="L6347" t="s">
        <v>70</v>
      </c>
      <c r="M6347" t="s">
        <v>27</v>
      </c>
      <c r="N6347" t="s">
        <v>28</v>
      </c>
      <c r="O6347" t="s">
        <v>48</v>
      </c>
      <c r="P6347" t="s">
        <v>1961</v>
      </c>
      <c r="Q6347">
        <v>0</v>
      </c>
      <c r="R6347">
        <v>269</v>
      </c>
      <c r="S6347">
        <v>21</v>
      </c>
      <c r="T6347">
        <v>5</v>
      </c>
      <c r="U6347" t="b">
        <v>0</v>
      </c>
    </row>
    <row r="6348" spans="1:21" x14ac:dyDescent="0.25">
      <c r="A6348" t="s">
        <v>7383</v>
      </c>
      <c r="B6348" t="s">
        <v>7380</v>
      </c>
      <c r="C6348">
        <v>24</v>
      </c>
      <c r="D6348">
        <v>9</v>
      </c>
      <c r="E6348">
        <v>12</v>
      </c>
      <c r="F6348" s="1">
        <v>41176</v>
      </c>
      <c r="G6348" t="s">
        <v>6162</v>
      </c>
      <c r="H6348" t="s">
        <v>44</v>
      </c>
      <c r="I6348" t="s">
        <v>280</v>
      </c>
      <c r="J6348" t="s">
        <v>281</v>
      </c>
      <c r="K6348" t="s">
        <v>47</v>
      </c>
      <c r="L6348" t="s">
        <v>70</v>
      </c>
      <c r="M6348" t="s">
        <v>27</v>
      </c>
      <c r="N6348" t="s">
        <v>56</v>
      </c>
      <c r="O6348" t="s">
        <v>57</v>
      </c>
      <c r="P6348" t="s">
        <v>4750</v>
      </c>
      <c r="Q6348">
        <v>0</v>
      </c>
      <c r="R6348">
        <v>294</v>
      </c>
      <c r="S6348">
        <v>-64</v>
      </c>
      <c r="T6348">
        <v>3</v>
      </c>
      <c r="U6348" t="b">
        <v>1</v>
      </c>
    </row>
    <row r="6349" spans="1:21" x14ac:dyDescent="0.25">
      <c r="A6349" t="s">
        <v>7384</v>
      </c>
      <c r="B6349" t="s">
        <v>7380</v>
      </c>
      <c r="C6349">
        <v>24</v>
      </c>
      <c r="D6349">
        <v>9</v>
      </c>
      <c r="E6349">
        <v>12</v>
      </c>
      <c r="F6349" s="1">
        <v>41176</v>
      </c>
      <c r="G6349" t="s">
        <v>3439</v>
      </c>
      <c r="H6349" t="s">
        <v>33</v>
      </c>
      <c r="I6349" t="s">
        <v>1170</v>
      </c>
      <c r="J6349" t="s">
        <v>6933</v>
      </c>
      <c r="K6349" t="s">
        <v>36</v>
      </c>
      <c r="L6349" t="s">
        <v>37</v>
      </c>
      <c r="M6349" t="s">
        <v>38</v>
      </c>
      <c r="N6349" t="s">
        <v>28</v>
      </c>
      <c r="O6349" t="s">
        <v>48</v>
      </c>
      <c r="P6349" t="s">
        <v>2239</v>
      </c>
      <c r="Q6349">
        <v>0</v>
      </c>
      <c r="R6349">
        <v>98</v>
      </c>
      <c r="S6349">
        <v>39</v>
      </c>
      <c r="T6349">
        <v>4</v>
      </c>
      <c r="U6349" t="b">
        <v>0</v>
      </c>
    </row>
    <row r="6350" spans="1:21" x14ac:dyDescent="0.25">
      <c r="A6350" t="s">
        <v>7384</v>
      </c>
      <c r="B6350" t="s">
        <v>7380</v>
      </c>
      <c r="C6350">
        <v>24</v>
      </c>
      <c r="D6350">
        <v>9</v>
      </c>
      <c r="E6350">
        <v>12</v>
      </c>
      <c r="F6350" s="1">
        <v>41176</v>
      </c>
      <c r="G6350" t="s">
        <v>3439</v>
      </c>
      <c r="H6350" t="s">
        <v>33</v>
      </c>
      <c r="I6350" t="s">
        <v>1170</v>
      </c>
      <c r="J6350" t="s">
        <v>6933</v>
      </c>
      <c r="K6350" t="s">
        <v>36</v>
      </c>
      <c r="L6350" t="s">
        <v>37</v>
      </c>
      <c r="M6350" t="s">
        <v>38</v>
      </c>
      <c r="N6350" t="s">
        <v>28</v>
      </c>
      <c r="O6350" t="s">
        <v>48</v>
      </c>
      <c r="P6350" t="s">
        <v>2034</v>
      </c>
      <c r="Q6350">
        <v>0</v>
      </c>
      <c r="R6350">
        <v>44</v>
      </c>
      <c r="S6350">
        <v>9</v>
      </c>
      <c r="T6350">
        <v>3</v>
      </c>
      <c r="U6350" t="b">
        <v>1</v>
      </c>
    </row>
    <row r="6351" spans="1:21" x14ac:dyDescent="0.25">
      <c r="A6351" t="s">
        <v>7384</v>
      </c>
      <c r="B6351" t="s">
        <v>7380</v>
      </c>
      <c r="C6351">
        <v>24</v>
      </c>
      <c r="D6351">
        <v>9</v>
      </c>
      <c r="E6351">
        <v>12</v>
      </c>
      <c r="F6351" s="1">
        <v>41176</v>
      </c>
      <c r="G6351" t="s">
        <v>3439</v>
      </c>
      <c r="H6351" t="s">
        <v>33</v>
      </c>
      <c r="I6351" t="s">
        <v>1170</v>
      </c>
      <c r="J6351" t="s">
        <v>6933</v>
      </c>
      <c r="K6351" t="s">
        <v>36</v>
      </c>
      <c r="L6351" t="s">
        <v>37</v>
      </c>
      <c r="M6351" t="s">
        <v>38</v>
      </c>
      <c r="N6351" t="s">
        <v>56</v>
      </c>
      <c r="O6351" t="s">
        <v>57</v>
      </c>
      <c r="P6351" t="s">
        <v>7385</v>
      </c>
      <c r="Q6351">
        <v>0</v>
      </c>
      <c r="R6351">
        <v>302</v>
      </c>
      <c r="S6351">
        <v>6</v>
      </c>
      <c r="T6351">
        <v>6</v>
      </c>
      <c r="U6351" t="b">
        <v>0</v>
      </c>
    </row>
    <row r="6352" spans="1:21" x14ac:dyDescent="0.25">
      <c r="A6352" t="s">
        <v>7386</v>
      </c>
      <c r="B6352" t="s">
        <v>7387</v>
      </c>
      <c r="C6352">
        <v>24</v>
      </c>
      <c r="D6352">
        <v>9</v>
      </c>
      <c r="E6352">
        <v>13</v>
      </c>
      <c r="F6352" s="1">
        <v>41541</v>
      </c>
      <c r="G6352" t="s">
        <v>2513</v>
      </c>
      <c r="H6352" t="s">
        <v>120</v>
      </c>
      <c r="I6352" t="s">
        <v>121</v>
      </c>
      <c r="J6352" t="s">
        <v>122</v>
      </c>
      <c r="K6352" t="s">
        <v>47</v>
      </c>
      <c r="L6352" t="s">
        <v>37</v>
      </c>
      <c r="M6352" t="s">
        <v>38</v>
      </c>
      <c r="N6352" t="s">
        <v>28</v>
      </c>
      <c r="O6352" t="s">
        <v>48</v>
      </c>
      <c r="P6352" t="s">
        <v>1961</v>
      </c>
      <c r="Q6352">
        <v>0</v>
      </c>
      <c r="R6352">
        <v>376</v>
      </c>
      <c r="S6352">
        <v>30</v>
      </c>
      <c r="T6352">
        <v>7</v>
      </c>
      <c r="U6352" t="b">
        <v>0</v>
      </c>
    </row>
    <row r="6353" spans="1:21" x14ac:dyDescent="0.25">
      <c r="A6353" t="s">
        <v>7388</v>
      </c>
      <c r="B6353" t="s">
        <v>7387</v>
      </c>
      <c r="C6353">
        <v>24</v>
      </c>
      <c r="D6353">
        <v>9</v>
      </c>
      <c r="E6353">
        <v>13</v>
      </c>
      <c r="F6353" s="1">
        <v>41541</v>
      </c>
      <c r="G6353" t="s">
        <v>823</v>
      </c>
      <c r="H6353" t="s">
        <v>1976</v>
      </c>
      <c r="I6353" t="s">
        <v>3788</v>
      </c>
      <c r="J6353" t="s">
        <v>3789</v>
      </c>
      <c r="K6353" t="s">
        <v>25</v>
      </c>
      <c r="L6353" t="s">
        <v>70</v>
      </c>
      <c r="M6353" t="s">
        <v>38</v>
      </c>
      <c r="N6353" t="s">
        <v>28</v>
      </c>
      <c r="O6353" t="s">
        <v>111</v>
      </c>
      <c r="P6353" t="s">
        <v>7389</v>
      </c>
      <c r="Q6353">
        <v>1</v>
      </c>
      <c r="R6353">
        <v>59</v>
      </c>
      <c r="S6353">
        <v>-1</v>
      </c>
      <c r="T6353">
        <v>3</v>
      </c>
      <c r="U6353" t="b">
        <v>0</v>
      </c>
    </row>
    <row r="6354" spans="1:21" x14ac:dyDescent="0.25">
      <c r="A6354" t="s">
        <v>7388</v>
      </c>
      <c r="B6354" t="s">
        <v>7387</v>
      </c>
      <c r="C6354">
        <v>24</v>
      </c>
      <c r="D6354">
        <v>9</v>
      </c>
      <c r="E6354">
        <v>13</v>
      </c>
      <c r="F6354" s="1">
        <v>41541</v>
      </c>
      <c r="G6354" t="s">
        <v>823</v>
      </c>
      <c r="H6354" t="s">
        <v>1976</v>
      </c>
      <c r="I6354" t="s">
        <v>3788</v>
      </c>
      <c r="J6354" t="s">
        <v>3789</v>
      </c>
      <c r="K6354" t="s">
        <v>25</v>
      </c>
      <c r="L6354" t="s">
        <v>70</v>
      </c>
      <c r="M6354" t="s">
        <v>38</v>
      </c>
      <c r="N6354" t="s">
        <v>28</v>
      </c>
      <c r="O6354" t="s">
        <v>111</v>
      </c>
      <c r="P6354" t="s">
        <v>3035</v>
      </c>
      <c r="Q6354">
        <v>1</v>
      </c>
      <c r="R6354">
        <v>20</v>
      </c>
      <c r="S6354">
        <v>-5</v>
      </c>
      <c r="T6354">
        <v>3</v>
      </c>
      <c r="U6354" t="b">
        <v>1</v>
      </c>
    </row>
    <row r="6355" spans="1:21" x14ac:dyDescent="0.25">
      <c r="A6355" t="s">
        <v>7388</v>
      </c>
      <c r="B6355" t="s">
        <v>7387</v>
      </c>
      <c r="C6355">
        <v>24</v>
      </c>
      <c r="D6355">
        <v>9</v>
      </c>
      <c r="E6355">
        <v>13</v>
      </c>
      <c r="F6355" s="1">
        <v>41541</v>
      </c>
      <c r="G6355" t="s">
        <v>823</v>
      </c>
      <c r="H6355" t="s">
        <v>1976</v>
      </c>
      <c r="I6355" t="s">
        <v>3788</v>
      </c>
      <c r="J6355" t="s">
        <v>3789</v>
      </c>
      <c r="K6355" t="s">
        <v>25</v>
      </c>
      <c r="L6355" t="s">
        <v>70</v>
      </c>
      <c r="M6355" t="s">
        <v>38</v>
      </c>
      <c r="N6355" t="s">
        <v>56</v>
      </c>
      <c r="O6355" t="s">
        <v>185</v>
      </c>
      <c r="P6355" t="s">
        <v>1847</v>
      </c>
      <c r="Q6355">
        <v>1</v>
      </c>
      <c r="R6355">
        <v>264</v>
      </c>
      <c r="S6355">
        <v>-132</v>
      </c>
      <c r="T6355">
        <v>2</v>
      </c>
      <c r="U6355" t="b">
        <v>1</v>
      </c>
    </row>
    <row r="6356" spans="1:21" x14ac:dyDescent="0.25">
      <c r="A6356" t="s">
        <v>7388</v>
      </c>
      <c r="B6356" t="s">
        <v>7387</v>
      </c>
      <c r="C6356">
        <v>24</v>
      </c>
      <c r="D6356">
        <v>9</v>
      </c>
      <c r="E6356">
        <v>13</v>
      </c>
      <c r="F6356" s="1">
        <v>41541</v>
      </c>
      <c r="G6356" t="s">
        <v>823</v>
      </c>
      <c r="H6356" t="s">
        <v>1976</v>
      </c>
      <c r="I6356" t="s">
        <v>3788</v>
      </c>
      <c r="J6356" t="s">
        <v>3789</v>
      </c>
      <c r="K6356" t="s">
        <v>25</v>
      </c>
      <c r="L6356" t="s">
        <v>70</v>
      </c>
      <c r="M6356" t="s">
        <v>38</v>
      </c>
      <c r="N6356" t="s">
        <v>56</v>
      </c>
      <c r="O6356" t="s">
        <v>104</v>
      </c>
      <c r="P6356" t="s">
        <v>105</v>
      </c>
      <c r="Q6356">
        <v>1</v>
      </c>
      <c r="R6356">
        <v>69</v>
      </c>
      <c r="S6356">
        <v>-62</v>
      </c>
      <c r="T6356">
        <v>1</v>
      </c>
      <c r="U6356" t="b">
        <v>1</v>
      </c>
    </row>
    <row r="6357" spans="1:21" x14ac:dyDescent="0.25">
      <c r="A6357" t="s">
        <v>7388</v>
      </c>
      <c r="B6357" t="s">
        <v>7387</v>
      </c>
      <c r="C6357">
        <v>24</v>
      </c>
      <c r="D6357">
        <v>9</v>
      </c>
      <c r="E6357">
        <v>13</v>
      </c>
      <c r="F6357" s="1">
        <v>41541</v>
      </c>
      <c r="G6357" t="s">
        <v>823</v>
      </c>
      <c r="H6357" t="s">
        <v>1976</v>
      </c>
      <c r="I6357" t="s">
        <v>3788</v>
      </c>
      <c r="J6357" t="s">
        <v>3789</v>
      </c>
      <c r="K6357" t="s">
        <v>25</v>
      </c>
      <c r="L6357" t="s">
        <v>70</v>
      </c>
      <c r="M6357" t="s">
        <v>38</v>
      </c>
      <c r="N6357" t="s">
        <v>56</v>
      </c>
      <c r="O6357" t="s">
        <v>104</v>
      </c>
      <c r="P6357" t="s">
        <v>4303</v>
      </c>
      <c r="Q6357">
        <v>1</v>
      </c>
      <c r="R6357">
        <v>89</v>
      </c>
      <c r="S6357">
        <v>-81</v>
      </c>
      <c r="T6357">
        <v>2</v>
      </c>
      <c r="U6357" t="b">
        <v>0</v>
      </c>
    </row>
    <row r="6358" spans="1:21" x14ac:dyDescent="0.25">
      <c r="A6358" t="s">
        <v>7388</v>
      </c>
      <c r="B6358" t="s">
        <v>7387</v>
      </c>
      <c r="C6358">
        <v>24</v>
      </c>
      <c r="D6358">
        <v>9</v>
      </c>
      <c r="E6358">
        <v>13</v>
      </c>
      <c r="F6358" s="1">
        <v>41541</v>
      </c>
      <c r="G6358" t="s">
        <v>823</v>
      </c>
      <c r="H6358" t="s">
        <v>1976</v>
      </c>
      <c r="I6358" t="s">
        <v>3788</v>
      </c>
      <c r="J6358" t="s">
        <v>3789</v>
      </c>
      <c r="K6358" t="s">
        <v>25</v>
      </c>
      <c r="L6358" t="s">
        <v>70</v>
      </c>
      <c r="M6358" t="s">
        <v>38</v>
      </c>
      <c r="N6358" t="s">
        <v>56</v>
      </c>
      <c r="O6358" t="s">
        <v>104</v>
      </c>
      <c r="P6358" t="s">
        <v>875</v>
      </c>
      <c r="Q6358">
        <v>1</v>
      </c>
      <c r="R6358">
        <v>196</v>
      </c>
      <c r="S6358">
        <v>-106</v>
      </c>
      <c r="T6358">
        <v>6</v>
      </c>
      <c r="U6358" t="b">
        <v>0</v>
      </c>
    </row>
    <row r="6359" spans="1:21" x14ac:dyDescent="0.25">
      <c r="A6359" t="s">
        <v>7390</v>
      </c>
      <c r="B6359" t="s">
        <v>7387</v>
      </c>
      <c r="C6359">
        <v>24</v>
      </c>
      <c r="D6359">
        <v>9</v>
      </c>
      <c r="E6359">
        <v>13</v>
      </c>
      <c r="F6359" s="1">
        <v>41541</v>
      </c>
      <c r="G6359" t="s">
        <v>1996</v>
      </c>
      <c r="H6359" t="s">
        <v>61</v>
      </c>
      <c r="I6359" t="s">
        <v>722</v>
      </c>
      <c r="J6359" t="s">
        <v>5104</v>
      </c>
      <c r="K6359" t="s">
        <v>36</v>
      </c>
      <c r="L6359" t="s">
        <v>37</v>
      </c>
      <c r="M6359" t="s">
        <v>38</v>
      </c>
      <c r="N6359" t="s">
        <v>28</v>
      </c>
      <c r="O6359" t="s">
        <v>54</v>
      </c>
      <c r="P6359" t="s">
        <v>929</v>
      </c>
      <c r="Q6359">
        <v>1</v>
      </c>
      <c r="R6359">
        <v>50</v>
      </c>
      <c r="S6359">
        <v>-25</v>
      </c>
      <c r="T6359">
        <v>2</v>
      </c>
      <c r="U6359" t="b">
        <v>0</v>
      </c>
    </row>
    <row r="6360" spans="1:21" x14ac:dyDescent="0.25">
      <c r="A6360" t="s">
        <v>7391</v>
      </c>
      <c r="B6360" t="s">
        <v>7387</v>
      </c>
      <c r="C6360">
        <v>24</v>
      </c>
      <c r="D6360">
        <v>9</v>
      </c>
      <c r="E6360">
        <v>13</v>
      </c>
      <c r="F6360" s="1">
        <v>41541</v>
      </c>
      <c r="G6360" t="s">
        <v>3857</v>
      </c>
      <c r="H6360" t="s">
        <v>33</v>
      </c>
      <c r="I6360" t="s">
        <v>34</v>
      </c>
      <c r="J6360" t="s">
        <v>2650</v>
      </c>
      <c r="K6360" t="s">
        <v>36</v>
      </c>
      <c r="L6360" t="s">
        <v>37</v>
      </c>
      <c r="M6360" t="s">
        <v>38</v>
      </c>
      <c r="N6360" t="s">
        <v>28</v>
      </c>
      <c r="O6360" t="s">
        <v>48</v>
      </c>
      <c r="P6360" t="s">
        <v>3459</v>
      </c>
      <c r="Q6360">
        <v>0</v>
      </c>
      <c r="R6360">
        <v>207</v>
      </c>
      <c r="S6360">
        <v>31</v>
      </c>
      <c r="T6360">
        <v>4</v>
      </c>
      <c r="U6360" t="b">
        <v>1</v>
      </c>
    </row>
    <row r="6361" spans="1:21" x14ac:dyDescent="0.25">
      <c r="A6361" t="s">
        <v>7392</v>
      </c>
      <c r="B6361" t="s">
        <v>7387</v>
      </c>
      <c r="C6361">
        <v>24</v>
      </c>
      <c r="D6361">
        <v>9</v>
      </c>
      <c r="E6361">
        <v>13</v>
      </c>
      <c r="F6361" s="1">
        <v>41541</v>
      </c>
      <c r="G6361" t="s">
        <v>1975</v>
      </c>
      <c r="H6361" t="s">
        <v>33</v>
      </c>
      <c r="I6361" t="s">
        <v>167</v>
      </c>
      <c r="J6361" t="s">
        <v>6913</v>
      </c>
      <c r="K6361" t="s">
        <v>36</v>
      </c>
      <c r="L6361" t="s">
        <v>37</v>
      </c>
      <c r="M6361" t="s">
        <v>38</v>
      </c>
      <c r="N6361" t="s">
        <v>28</v>
      </c>
      <c r="O6361" t="s">
        <v>111</v>
      </c>
      <c r="P6361" t="s">
        <v>3738</v>
      </c>
      <c r="Q6361">
        <v>0</v>
      </c>
      <c r="R6361">
        <v>226</v>
      </c>
      <c r="S6361">
        <v>61</v>
      </c>
      <c r="T6361">
        <v>5</v>
      </c>
      <c r="U6361" t="b">
        <v>0</v>
      </c>
    </row>
    <row r="6362" spans="1:21" x14ac:dyDescent="0.25">
      <c r="A6362" t="s">
        <v>7393</v>
      </c>
      <c r="B6362" t="s">
        <v>7387</v>
      </c>
      <c r="C6362">
        <v>24</v>
      </c>
      <c r="D6362">
        <v>9</v>
      </c>
      <c r="E6362">
        <v>13</v>
      </c>
      <c r="F6362" s="1">
        <v>41541</v>
      </c>
      <c r="G6362" t="s">
        <v>2979</v>
      </c>
      <c r="H6362" t="s">
        <v>61</v>
      </c>
      <c r="I6362" t="s">
        <v>108</v>
      </c>
      <c r="J6362" t="s">
        <v>7394</v>
      </c>
      <c r="K6362" t="s">
        <v>36</v>
      </c>
      <c r="L6362" t="s">
        <v>70</v>
      </c>
      <c r="M6362" t="s">
        <v>38</v>
      </c>
      <c r="N6362" t="s">
        <v>28</v>
      </c>
      <c r="O6362" t="s">
        <v>39</v>
      </c>
      <c r="P6362" t="s">
        <v>3271</v>
      </c>
      <c r="Q6362">
        <v>0</v>
      </c>
      <c r="R6362">
        <v>16</v>
      </c>
      <c r="S6362">
        <v>2</v>
      </c>
      <c r="T6362">
        <v>4</v>
      </c>
      <c r="U6362" t="b">
        <v>1</v>
      </c>
    </row>
    <row r="6363" spans="1:21" x14ac:dyDescent="0.25">
      <c r="A6363" t="s">
        <v>7393</v>
      </c>
      <c r="B6363" t="s">
        <v>7387</v>
      </c>
      <c r="C6363">
        <v>24</v>
      </c>
      <c r="D6363">
        <v>9</v>
      </c>
      <c r="E6363">
        <v>13</v>
      </c>
      <c r="F6363" s="1">
        <v>41541</v>
      </c>
      <c r="G6363" t="s">
        <v>2979</v>
      </c>
      <c r="H6363" t="s">
        <v>61</v>
      </c>
      <c r="I6363" t="s">
        <v>108</v>
      </c>
      <c r="J6363" t="s">
        <v>7394</v>
      </c>
      <c r="K6363" t="s">
        <v>36</v>
      </c>
      <c r="L6363" t="s">
        <v>70</v>
      </c>
      <c r="M6363" t="s">
        <v>38</v>
      </c>
      <c r="N6363" t="s">
        <v>28</v>
      </c>
      <c r="O6363" t="s">
        <v>227</v>
      </c>
      <c r="P6363" t="s">
        <v>6387</v>
      </c>
      <c r="Q6363">
        <v>0</v>
      </c>
      <c r="R6363">
        <v>72</v>
      </c>
      <c r="S6363">
        <v>3</v>
      </c>
      <c r="T6363">
        <v>6</v>
      </c>
      <c r="U6363" t="b">
        <v>1</v>
      </c>
    </row>
    <row r="6364" spans="1:21" x14ac:dyDescent="0.25">
      <c r="A6364" t="s">
        <v>7395</v>
      </c>
      <c r="B6364" t="s">
        <v>7396</v>
      </c>
      <c r="C6364">
        <v>24</v>
      </c>
      <c r="D6364">
        <v>9</v>
      </c>
      <c r="E6364">
        <v>14</v>
      </c>
      <c r="F6364" s="1">
        <v>41906</v>
      </c>
      <c r="G6364" t="s">
        <v>769</v>
      </c>
      <c r="H6364" t="s">
        <v>61</v>
      </c>
      <c r="I6364" t="s">
        <v>450</v>
      </c>
      <c r="J6364" t="s">
        <v>2711</v>
      </c>
      <c r="K6364" t="s">
        <v>36</v>
      </c>
      <c r="L6364" t="s">
        <v>70</v>
      </c>
      <c r="M6364" t="s">
        <v>27</v>
      </c>
      <c r="N6364" t="s">
        <v>28</v>
      </c>
      <c r="O6364" t="s">
        <v>90</v>
      </c>
      <c r="P6364" t="s">
        <v>7397</v>
      </c>
      <c r="Q6364">
        <v>0</v>
      </c>
      <c r="R6364">
        <v>1355</v>
      </c>
      <c r="S6364">
        <v>-60</v>
      </c>
      <c r="T6364">
        <v>5</v>
      </c>
      <c r="U6364" t="b">
        <v>0</v>
      </c>
    </row>
    <row r="6365" spans="1:21" x14ac:dyDescent="0.25">
      <c r="A6365" t="s">
        <v>7398</v>
      </c>
      <c r="B6365" t="s">
        <v>7396</v>
      </c>
      <c r="C6365">
        <v>24</v>
      </c>
      <c r="D6365">
        <v>9</v>
      </c>
      <c r="E6365">
        <v>14</v>
      </c>
      <c r="F6365" s="1">
        <v>41906</v>
      </c>
      <c r="G6365" t="s">
        <v>990</v>
      </c>
      <c r="H6365" t="s">
        <v>33</v>
      </c>
      <c r="I6365" t="s">
        <v>630</v>
      </c>
      <c r="J6365" t="s">
        <v>3973</v>
      </c>
      <c r="K6365" t="s">
        <v>36</v>
      </c>
      <c r="L6365" t="s">
        <v>26</v>
      </c>
      <c r="M6365" t="s">
        <v>38</v>
      </c>
      <c r="N6365" t="s">
        <v>71</v>
      </c>
      <c r="O6365" t="s">
        <v>72</v>
      </c>
      <c r="P6365" t="s">
        <v>5146</v>
      </c>
      <c r="Q6365">
        <v>0</v>
      </c>
      <c r="R6365">
        <v>1964</v>
      </c>
      <c r="S6365">
        <v>22</v>
      </c>
      <c r="T6365">
        <v>6</v>
      </c>
      <c r="U6365" t="b">
        <v>0</v>
      </c>
    </row>
    <row r="6366" spans="1:21" x14ac:dyDescent="0.25">
      <c r="A6366" t="s">
        <v>7399</v>
      </c>
      <c r="B6366" t="s">
        <v>7400</v>
      </c>
      <c r="C6366">
        <v>25</v>
      </c>
      <c r="D6366">
        <v>9</v>
      </c>
      <c r="E6366">
        <v>12</v>
      </c>
      <c r="F6366" s="1">
        <v>41177</v>
      </c>
      <c r="G6366" t="s">
        <v>2154</v>
      </c>
      <c r="H6366" t="s">
        <v>33</v>
      </c>
      <c r="I6366" t="s">
        <v>34</v>
      </c>
      <c r="J6366" t="s">
        <v>35</v>
      </c>
      <c r="K6366" t="s">
        <v>36</v>
      </c>
      <c r="L6366" t="s">
        <v>37</v>
      </c>
      <c r="M6366" t="s">
        <v>38</v>
      </c>
      <c r="N6366" t="s">
        <v>28</v>
      </c>
      <c r="O6366" t="s">
        <v>48</v>
      </c>
      <c r="P6366" t="s">
        <v>158</v>
      </c>
      <c r="Q6366">
        <v>0</v>
      </c>
      <c r="R6366">
        <v>91</v>
      </c>
      <c r="S6366">
        <v>31</v>
      </c>
      <c r="T6366">
        <v>3</v>
      </c>
      <c r="U6366" t="b">
        <v>0</v>
      </c>
    </row>
    <row r="6367" spans="1:21" x14ac:dyDescent="0.25">
      <c r="A6367" t="s">
        <v>7399</v>
      </c>
      <c r="B6367" t="s">
        <v>7400</v>
      </c>
      <c r="C6367">
        <v>25</v>
      </c>
      <c r="D6367">
        <v>9</v>
      </c>
      <c r="E6367">
        <v>12</v>
      </c>
      <c r="F6367" s="1">
        <v>41177</v>
      </c>
      <c r="G6367" t="s">
        <v>2154</v>
      </c>
      <c r="H6367" t="s">
        <v>33</v>
      </c>
      <c r="I6367" t="s">
        <v>34</v>
      </c>
      <c r="J6367" t="s">
        <v>35</v>
      </c>
      <c r="K6367" t="s">
        <v>36</v>
      </c>
      <c r="L6367" t="s">
        <v>37</v>
      </c>
      <c r="M6367" t="s">
        <v>38</v>
      </c>
      <c r="N6367" t="s">
        <v>28</v>
      </c>
      <c r="O6367" t="s">
        <v>111</v>
      </c>
      <c r="P6367" t="s">
        <v>790</v>
      </c>
      <c r="Q6367">
        <v>0</v>
      </c>
      <c r="R6367">
        <v>92</v>
      </c>
      <c r="S6367">
        <v>15</v>
      </c>
      <c r="T6367">
        <v>4</v>
      </c>
      <c r="U6367" t="b">
        <v>0</v>
      </c>
    </row>
    <row r="6368" spans="1:21" x14ac:dyDescent="0.25">
      <c r="A6368" t="s">
        <v>7399</v>
      </c>
      <c r="B6368" t="s">
        <v>7400</v>
      </c>
      <c r="C6368">
        <v>25</v>
      </c>
      <c r="D6368">
        <v>9</v>
      </c>
      <c r="E6368">
        <v>12</v>
      </c>
      <c r="F6368" s="1">
        <v>41177</v>
      </c>
      <c r="G6368" t="s">
        <v>2154</v>
      </c>
      <c r="H6368" t="s">
        <v>33</v>
      </c>
      <c r="I6368" t="s">
        <v>34</v>
      </c>
      <c r="J6368" t="s">
        <v>35</v>
      </c>
      <c r="K6368" t="s">
        <v>36</v>
      </c>
      <c r="L6368" t="s">
        <v>37</v>
      </c>
      <c r="M6368" t="s">
        <v>38</v>
      </c>
      <c r="N6368" t="s">
        <v>28</v>
      </c>
      <c r="O6368" t="s">
        <v>227</v>
      </c>
      <c r="P6368" t="s">
        <v>5140</v>
      </c>
      <c r="Q6368">
        <v>0</v>
      </c>
      <c r="R6368">
        <v>14</v>
      </c>
      <c r="S6368">
        <v>4</v>
      </c>
      <c r="T6368">
        <v>3</v>
      </c>
      <c r="U6368" t="b">
        <v>0</v>
      </c>
    </row>
    <row r="6369" spans="1:21" x14ac:dyDescent="0.25">
      <c r="A6369" t="s">
        <v>7401</v>
      </c>
      <c r="B6369" t="s">
        <v>7400</v>
      </c>
      <c r="C6369">
        <v>25</v>
      </c>
      <c r="D6369">
        <v>9</v>
      </c>
      <c r="E6369">
        <v>12</v>
      </c>
      <c r="F6369" s="1">
        <v>41177</v>
      </c>
      <c r="G6369" t="s">
        <v>4667</v>
      </c>
      <c r="H6369" t="s">
        <v>23</v>
      </c>
      <c r="I6369" t="s">
        <v>24</v>
      </c>
      <c r="J6369" t="s">
        <v>24</v>
      </c>
      <c r="K6369" t="s">
        <v>25</v>
      </c>
      <c r="L6369" t="s">
        <v>37</v>
      </c>
      <c r="M6369" t="s">
        <v>38</v>
      </c>
      <c r="N6369" t="s">
        <v>71</v>
      </c>
      <c r="O6369" t="s">
        <v>72</v>
      </c>
      <c r="P6369" t="s">
        <v>3465</v>
      </c>
      <c r="Q6369">
        <v>1</v>
      </c>
      <c r="R6369">
        <v>223</v>
      </c>
      <c r="S6369">
        <v>-112</v>
      </c>
      <c r="T6369">
        <v>3</v>
      </c>
      <c r="U6369" t="b">
        <v>0</v>
      </c>
    </row>
    <row r="6370" spans="1:21" x14ac:dyDescent="0.25">
      <c r="A6370" t="s">
        <v>7401</v>
      </c>
      <c r="B6370" t="s">
        <v>7400</v>
      </c>
      <c r="C6370">
        <v>25</v>
      </c>
      <c r="D6370">
        <v>9</v>
      </c>
      <c r="E6370">
        <v>12</v>
      </c>
      <c r="F6370" s="1">
        <v>41177</v>
      </c>
      <c r="G6370" t="s">
        <v>4667</v>
      </c>
      <c r="H6370" t="s">
        <v>23</v>
      </c>
      <c r="I6370" t="s">
        <v>24</v>
      </c>
      <c r="J6370" t="s">
        <v>24</v>
      </c>
      <c r="K6370" t="s">
        <v>25</v>
      </c>
      <c r="L6370" t="s">
        <v>37</v>
      </c>
      <c r="M6370" t="s">
        <v>38</v>
      </c>
      <c r="N6370" t="s">
        <v>28</v>
      </c>
      <c r="O6370" t="s">
        <v>151</v>
      </c>
      <c r="P6370" t="s">
        <v>1561</v>
      </c>
      <c r="Q6370">
        <v>1</v>
      </c>
      <c r="R6370">
        <v>20</v>
      </c>
      <c r="S6370">
        <v>-4</v>
      </c>
      <c r="T6370">
        <v>3</v>
      </c>
      <c r="U6370" t="b">
        <v>0</v>
      </c>
    </row>
    <row r="6371" spans="1:21" x14ac:dyDescent="0.25">
      <c r="A6371" t="s">
        <v>7401</v>
      </c>
      <c r="B6371" t="s">
        <v>7400</v>
      </c>
      <c r="C6371">
        <v>25</v>
      </c>
      <c r="D6371">
        <v>9</v>
      </c>
      <c r="E6371">
        <v>12</v>
      </c>
      <c r="F6371" s="1">
        <v>41177</v>
      </c>
      <c r="G6371" t="s">
        <v>4667</v>
      </c>
      <c r="H6371" t="s">
        <v>23</v>
      </c>
      <c r="I6371" t="s">
        <v>24</v>
      </c>
      <c r="J6371" t="s">
        <v>24</v>
      </c>
      <c r="K6371" t="s">
        <v>25</v>
      </c>
      <c r="L6371" t="s">
        <v>37</v>
      </c>
      <c r="M6371" t="s">
        <v>38</v>
      </c>
      <c r="N6371" t="s">
        <v>56</v>
      </c>
      <c r="O6371" t="s">
        <v>185</v>
      </c>
      <c r="P6371" t="s">
        <v>5798</v>
      </c>
      <c r="Q6371">
        <v>1</v>
      </c>
      <c r="R6371">
        <v>520</v>
      </c>
      <c r="S6371">
        <v>-396</v>
      </c>
      <c r="T6371">
        <v>7</v>
      </c>
      <c r="U6371" t="b">
        <v>0</v>
      </c>
    </row>
    <row r="6372" spans="1:21" x14ac:dyDescent="0.25">
      <c r="A6372" t="s">
        <v>7402</v>
      </c>
      <c r="B6372" t="s">
        <v>7403</v>
      </c>
      <c r="C6372">
        <v>25</v>
      </c>
      <c r="D6372">
        <v>9</v>
      </c>
      <c r="E6372">
        <v>13</v>
      </c>
      <c r="F6372" s="1">
        <v>41542</v>
      </c>
      <c r="G6372" t="s">
        <v>5271</v>
      </c>
      <c r="H6372" t="s">
        <v>67</v>
      </c>
      <c r="I6372" t="s">
        <v>68</v>
      </c>
      <c r="J6372" t="s">
        <v>3378</v>
      </c>
      <c r="K6372" t="s">
        <v>25</v>
      </c>
      <c r="L6372" t="s">
        <v>37</v>
      </c>
      <c r="M6372" t="s">
        <v>268</v>
      </c>
      <c r="N6372" t="s">
        <v>28</v>
      </c>
      <c r="O6372" t="s">
        <v>39</v>
      </c>
      <c r="P6372" t="s">
        <v>1983</v>
      </c>
      <c r="Q6372">
        <v>0</v>
      </c>
      <c r="R6372">
        <v>62</v>
      </c>
      <c r="S6372">
        <v>6</v>
      </c>
      <c r="T6372">
        <v>5</v>
      </c>
      <c r="U6372" t="b">
        <v>1</v>
      </c>
    </row>
    <row r="6373" spans="1:21" x14ac:dyDescent="0.25">
      <c r="A6373" t="s">
        <v>7404</v>
      </c>
      <c r="B6373" t="s">
        <v>7403</v>
      </c>
      <c r="C6373">
        <v>25</v>
      </c>
      <c r="D6373">
        <v>9</v>
      </c>
      <c r="E6373">
        <v>13</v>
      </c>
      <c r="F6373" s="1">
        <v>41542</v>
      </c>
      <c r="G6373" t="s">
        <v>7405</v>
      </c>
      <c r="H6373" t="s">
        <v>33</v>
      </c>
      <c r="I6373" t="s">
        <v>347</v>
      </c>
      <c r="J6373" t="s">
        <v>347</v>
      </c>
      <c r="K6373" t="s">
        <v>36</v>
      </c>
      <c r="L6373" t="s">
        <v>37</v>
      </c>
      <c r="M6373" t="s">
        <v>98</v>
      </c>
      <c r="N6373" t="s">
        <v>28</v>
      </c>
      <c r="O6373" t="s">
        <v>227</v>
      </c>
      <c r="P6373" t="s">
        <v>6051</v>
      </c>
      <c r="Q6373">
        <v>0</v>
      </c>
      <c r="R6373">
        <v>20</v>
      </c>
      <c r="S6373">
        <v>6</v>
      </c>
      <c r="T6373">
        <v>2</v>
      </c>
      <c r="U6373" t="b">
        <v>1</v>
      </c>
    </row>
    <row r="6374" spans="1:21" x14ac:dyDescent="0.25">
      <c r="A6374" t="s">
        <v>7404</v>
      </c>
      <c r="B6374" t="s">
        <v>7403</v>
      </c>
      <c r="C6374">
        <v>25</v>
      </c>
      <c r="D6374">
        <v>9</v>
      </c>
      <c r="E6374">
        <v>13</v>
      </c>
      <c r="F6374" s="1">
        <v>41542</v>
      </c>
      <c r="G6374" t="s">
        <v>7405</v>
      </c>
      <c r="H6374" t="s">
        <v>33</v>
      </c>
      <c r="I6374" t="s">
        <v>347</v>
      </c>
      <c r="J6374" t="s">
        <v>347</v>
      </c>
      <c r="K6374" t="s">
        <v>36</v>
      </c>
      <c r="L6374" t="s">
        <v>37</v>
      </c>
      <c r="M6374" t="s">
        <v>98</v>
      </c>
      <c r="N6374" t="s">
        <v>28</v>
      </c>
      <c r="O6374" t="s">
        <v>29</v>
      </c>
      <c r="P6374" t="s">
        <v>1141</v>
      </c>
      <c r="Q6374">
        <v>0</v>
      </c>
      <c r="R6374">
        <v>170</v>
      </c>
      <c r="S6374">
        <v>71</v>
      </c>
      <c r="T6374">
        <v>5</v>
      </c>
      <c r="U6374" t="b">
        <v>0</v>
      </c>
    </row>
    <row r="6375" spans="1:21" x14ac:dyDescent="0.25">
      <c r="A6375" t="s">
        <v>7404</v>
      </c>
      <c r="B6375" t="s">
        <v>7403</v>
      </c>
      <c r="C6375">
        <v>25</v>
      </c>
      <c r="D6375">
        <v>9</v>
      </c>
      <c r="E6375">
        <v>13</v>
      </c>
      <c r="F6375" s="1">
        <v>41542</v>
      </c>
      <c r="G6375" t="s">
        <v>7405</v>
      </c>
      <c r="H6375" t="s">
        <v>33</v>
      </c>
      <c r="I6375" t="s">
        <v>347</v>
      </c>
      <c r="J6375" t="s">
        <v>347</v>
      </c>
      <c r="K6375" t="s">
        <v>36</v>
      </c>
      <c r="L6375" t="s">
        <v>37</v>
      </c>
      <c r="M6375" t="s">
        <v>98</v>
      </c>
      <c r="N6375" t="s">
        <v>56</v>
      </c>
      <c r="O6375" t="s">
        <v>81</v>
      </c>
      <c r="P6375" t="s">
        <v>3648</v>
      </c>
      <c r="Q6375">
        <v>0</v>
      </c>
      <c r="R6375">
        <v>245</v>
      </c>
      <c r="S6375">
        <v>44</v>
      </c>
      <c r="T6375">
        <v>1</v>
      </c>
      <c r="U6375" t="b">
        <v>0</v>
      </c>
    </row>
    <row r="6376" spans="1:21" x14ac:dyDescent="0.25">
      <c r="A6376" t="s">
        <v>7406</v>
      </c>
      <c r="B6376" t="s">
        <v>7403</v>
      </c>
      <c r="C6376">
        <v>25</v>
      </c>
      <c r="D6376">
        <v>9</v>
      </c>
      <c r="E6376">
        <v>13</v>
      </c>
      <c r="F6376" s="1">
        <v>41542</v>
      </c>
      <c r="G6376" t="s">
        <v>1996</v>
      </c>
      <c r="H6376" t="s">
        <v>293</v>
      </c>
      <c r="I6376" t="s">
        <v>216</v>
      </c>
      <c r="J6376" t="s">
        <v>2851</v>
      </c>
      <c r="K6376" t="s">
        <v>36</v>
      </c>
      <c r="L6376" t="s">
        <v>37</v>
      </c>
      <c r="M6376" t="s">
        <v>27</v>
      </c>
      <c r="N6376" t="s">
        <v>28</v>
      </c>
      <c r="O6376" t="s">
        <v>48</v>
      </c>
      <c r="P6376" t="s">
        <v>934</v>
      </c>
      <c r="Q6376">
        <v>1</v>
      </c>
      <c r="R6376">
        <v>237</v>
      </c>
      <c r="S6376">
        <v>-147</v>
      </c>
      <c r="T6376">
        <v>9</v>
      </c>
      <c r="U6376" t="b">
        <v>0</v>
      </c>
    </row>
    <row r="6377" spans="1:21" x14ac:dyDescent="0.25">
      <c r="A6377" t="s">
        <v>7406</v>
      </c>
      <c r="B6377" t="s">
        <v>7403</v>
      </c>
      <c r="C6377">
        <v>25</v>
      </c>
      <c r="D6377">
        <v>9</v>
      </c>
      <c r="E6377">
        <v>13</v>
      </c>
      <c r="F6377" s="1">
        <v>41542</v>
      </c>
      <c r="G6377" t="s">
        <v>1996</v>
      </c>
      <c r="H6377" t="s">
        <v>293</v>
      </c>
      <c r="I6377" t="s">
        <v>216</v>
      </c>
      <c r="J6377" t="s">
        <v>2851</v>
      </c>
      <c r="K6377" t="s">
        <v>36</v>
      </c>
      <c r="L6377" t="s">
        <v>37</v>
      </c>
      <c r="M6377" t="s">
        <v>27</v>
      </c>
      <c r="N6377" t="s">
        <v>28</v>
      </c>
      <c r="O6377" t="s">
        <v>48</v>
      </c>
      <c r="P6377" t="s">
        <v>731</v>
      </c>
      <c r="Q6377">
        <v>1</v>
      </c>
      <c r="R6377">
        <v>15</v>
      </c>
      <c r="S6377">
        <v>-10</v>
      </c>
      <c r="T6377">
        <v>2</v>
      </c>
      <c r="U6377" t="b">
        <v>0</v>
      </c>
    </row>
    <row r="6378" spans="1:21" x14ac:dyDescent="0.25">
      <c r="A6378" t="s">
        <v>7407</v>
      </c>
      <c r="B6378" t="s">
        <v>7403</v>
      </c>
      <c r="C6378">
        <v>25</v>
      </c>
      <c r="D6378">
        <v>9</v>
      </c>
      <c r="E6378">
        <v>13</v>
      </c>
      <c r="F6378" s="1">
        <v>41542</v>
      </c>
      <c r="G6378" t="s">
        <v>2733</v>
      </c>
      <c r="H6378" t="s">
        <v>61</v>
      </c>
      <c r="I6378" t="s">
        <v>450</v>
      </c>
      <c r="J6378" t="s">
        <v>2877</v>
      </c>
      <c r="K6378" t="s">
        <v>36</v>
      </c>
      <c r="L6378" t="s">
        <v>70</v>
      </c>
      <c r="M6378" t="s">
        <v>38</v>
      </c>
      <c r="N6378" t="s">
        <v>71</v>
      </c>
      <c r="O6378" t="s">
        <v>72</v>
      </c>
      <c r="P6378" t="s">
        <v>1728</v>
      </c>
      <c r="Q6378">
        <v>0</v>
      </c>
      <c r="R6378">
        <v>461</v>
      </c>
      <c r="S6378">
        <v>-5</v>
      </c>
      <c r="T6378">
        <v>3</v>
      </c>
      <c r="U6378" t="b">
        <v>1</v>
      </c>
    </row>
    <row r="6379" spans="1:21" x14ac:dyDescent="0.25">
      <c r="A6379" t="s">
        <v>7407</v>
      </c>
      <c r="B6379" t="s">
        <v>7403</v>
      </c>
      <c r="C6379">
        <v>25</v>
      </c>
      <c r="D6379">
        <v>9</v>
      </c>
      <c r="E6379">
        <v>13</v>
      </c>
      <c r="F6379" s="1">
        <v>41542</v>
      </c>
      <c r="G6379" t="s">
        <v>2733</v>
      </c>
      <c r="H6379" t="s">
        <v>61</v>
      </c>
      <c r="I6379" t="s">
        <v>450</v>
      </c>
      <c r="J6379" t="s">
        <v>2877</v>
      </c>
      <c r="K6379" t="s">
        <v>36</v>
      </c>
      <c r="L6379" t="s">
        <v>70</v>
      </c>
      <c r="M6379" t="s">
        <v>38</v>
      </c>
      <c r="N6379" t="s">
        <v>71</v>
      </c>
      <c r="O6379" t="s">
        <v>74</v>
      </c>
      <c r="P6379" t="s">
        <v>1090</v>
      </c>
      <c r="Q6379">
        <v>0</v>
      </c>
      <c r="R6379">
        <v>268</v>
      </c>
      <c r="S6379">
        <v>83</v>
      </c>
      <c r="T6379">
        <v>4</v>
      </c>
      <c r="U6379" t="b">
        <v>0</v>
      </c>
    </row>
    <row r="6380" spans="1:21" x14ac:dyDescent="0.25">
      <c r="A6380" t="s">
        <v>7408</v>
      </c>
      <c r="B6380" t="s">
        <v>7403</v>
      </c>
      <c r="C6380">
        <v>25</v>
      </c>
      <c r="D6380">
        <v>9</v>
      </c>
      <c r="E6380">
        <v>13</v>
      </c>
      <c r="F6380" s="1">
        <v>41542</v>
      </c>
      <c r="G6380" t="s">
        <v>7409</v>
      </c>
      <c r="H6380" t="s">
        <v>33</v>
      </c>
      <c r="I6380" t="s">
        <v>80</v>
      </c>
      <c r="J6380" t="s">
        <v>80</v>
      </c>
      <c r="K6380" t="s">
        <v>36</v>
      </c>
      <c r="L6380" t="s">
        <v>37</v>
      </c>
      <c r="M6380" t="s">
        <v>38</v>
      </c>
      <c r="N6380" t="s">
        <v>28</v>
      </c>
      <c r="O6380" t="s">
        <v>111</v>
      </c>
      <c r="P6380" t="s">
        <v>130</v>
      </c>
      <c r="Q6380">
        <v>0</v>
      </c>
      <c r="R6380">
        <v>91</v>
      </c>
      <c r="S6380">
        <v>29</v>
      </c>
      <c r="T6380">
        <v>2</v>
      </c>
      <c r="U6380" t="b">
        <v>1</v>
      </c>
    </row>
    <row r="6381" spans="1:21" x14ac:dyDescent="0.25">
      <c r="A6381" t="s">
        <v>7408</v>
      </c>
      <c r="B6381" t="s">
        <v>7403</v>
      </c>
      <c r="C6381">
        <v>25</v>
      </c>
      <c r="D6381">
        <v>9</v>
      </c>
      <c r="E6381">
        <v>13</v>
      </c>
      <c r="F6381" s="1">
        <v>41542</v>
      </c>
      <c r="G6381" t="s">
        <v>7409</v>
      </c>
      <c r="H6381" t="s">
        <v>33</v>
      </c>
      <c r="I6381" t="s">
        <v>80</v>
      </c>
      <c r="J6381" t="s">
        <v>80</v>
      </c>
      <c r="K6381" t="s">
        <v>36</v>
      </c>
      <c r="L6381" t="s">
        <v>37</v>
      </c>
      <c r="M6381" t="s">
        <v>38</v>
      </c>
      <c r="N6381" t="s">
        <v>28</v>
      </c>
      <c r="O6381" t="s">
        <v>54</v>
      </c>
      <c r="P6381" t="s">
        <v>2577</v>
      </c>
      <c r="Q6381">
        <v>0</v>
      </c>
      <c r="R6381">
        <v>192</v>
      </c>
      <c r="S6381">
        <v>31</v>
      </c>
      <c r="T6381">
        <v>5</v>
      </c>
      <c r="U6381" t="b">
        <v>0</v>
      </c>
    </row>
    <row r="6382" spans="1:21" x14ac:dyDescent="0.25">
      <c r="A6382" t="s">
        <v>7410</v>
      </c>
      <c r="B6382" t="s">
        <v>7403</v>
      </c>
      <c r="C6382">
        <v>25</v>
      </c>
      <c r="D6382">
        <v>9</v>
      </c>
      <c r="E6382">
        <v>13</v>
      </c>
      <c r="F6382" s="1">
        <v>41542</v>
      </c>
      <c r="G6382" t="s">
        <v>809</v>
      </c>
      <c r="H6382" t="s">
        <v>61</v>
      </c>
      <c r="I6382" t="s">
        <v>108</v>
      </c>
      <c r="J6382" t="s">
        <v>5715</v>
      </c>
      <c r="K6382" t="s">
        <v>36</v>
      </c>
      <c r="L6382" t="s">
        <v>26</v>
      </c>
      <c r="M6382" t="s">
        <v>38</v>
      </c>
      <c r="N6382" t="s">
        <v>28</v>
      </c>
      <c r="O6382" t="s">
        <v>48</v>
      </c>
      <c r="P6382" t="s">
        <v>2317</v>
      </c>
      <c r="Q6382">
        <v>0</v>
      </c>
      <c r="R6382">
        <v>207</v>
      </c>
      <c r="S6382">
        <v>6</v>
      </c>
      <c r="T6382">
        <v>4</v>
      </c>
      <c r="U6382" t="b">
        <v>1</v>
      </c>
    </row>
    <row r="6383" spans="1:21" x14ac:dyDescent="0.25">
      <c r="A6383" t="s">
        <v>7410</v>
      </c>
      <c r="B6383" t="s">
        <v>7403</v>
      </c>
      <c r="C6383">
        <v>25</v>
      </c>
      <c r="D6383">
        <v>9</v>
      </c>
      <c r="E6383">
        <v>13</v>
      </c>
      <c r="F6383" s="1">
        <v>41542</v>
      </c>
      <c r="G6383" t="s">
        <v>809</v>
      </c>
      <c r="H6383" t="s">
        <v>61</v>
      </c>
      <c r="I6383" t="s">
        <v>108</v>
      </c>
      <c r="J6383" t="s">
        <v>5715</v>
      </c>
      <c r="K6383" t="s">
        <v>36</v>
      </c>
      <c r="L6383" t="s">
        <v>26</v>
      </c>
      <c r="M6383" t="s">
        <v>38</v>
      </c>
      <c r="N6383" t="s">
        <v>28</v>
      </c>
      <c r="O6383" t="s">
        <v>183</v>
      </c>
      <c r="P6383" t="s">
        <v>5657</v>
      </c>
      <c r="Q6383">
        <v>0</v>
      </c>
      <c r="R6383">
        <v>66</v>
      </c>
      <c r="S6383">
        <v>14</v>
      </c>
      <c r="T6383">
        <v>3</v>
      </c>
      <c r="U6383" t="b">
        <v>0</v>
      </c>
    </row>
    <row r="6384" spans="1:21" x14ac:dyDescent="0.25">
      <c r="A6384" t="s">
        <v>7410</v>
      </c>
      <c r="B6384" t="s">
        <v>7403</v>
      </c>
      <c r="C6384">
        <v>25</v>
      </c>
      <c r="D6384">
        <v>9</v>
      </c>
      <c r="E6384">
        <v>13</v>
      </c>
      <c r="F6384" s="1">
        <v>41542</v>
      </c>
      <c r="G6384" t="s">
        <v>809</v>
      </c>
      <c r="H6384" t="s">
        <v>61</v>
      </c>
      <c r="I6384" t="s">
        <v>108</v>
      </c>
      <c r="J6384" t="s">
        <v>5715</v>
      </c>
      <c r="K6384" t="s">
        <v>36</v>
      </c>
      <c r="L6384" t="s">
        <v>26</v>
      </c>
      <c r="M6384" t="s">
        <v>38</v>
      </c>
      <c r="N6384" t="s">
        <v>56</v>
      </c>
      <c r="O6384" t="s">
        <v>185</v>
      </c>
      <c r="P6384" t="s">
        <v>512</v>
      </c>
      <c r="Q6384">
        <v>0</v>
      </c>
      <c r="R6384">
        <v>322</v>
      </c>
      <c r="S6384">
        <v>-30</v>
      </c>
      <c r="T6384">
        <v>2</v>
      </c>
      <c r="U6384" t="b">
        <v>0</v>
      </c>
    </row>
    <row r="6385" spans="1:21" x14ac:dyDescent="0.25">
      <c r="A6385" t="s">
        <v>7411</v>
      </c>
      <c r="B6385" t="s">
        <v>7403</v>
      </c>
      <c r="C6385">
        <v>25</v>
      </c>
      <c r="D6385">
        <v>9</v>
      </c>
      <c r="E6385">
        <v>13</v>
      </c>
      <c r="F6385" s="1">
        <v>41542</v>
      </c>
      <c r="G6385" t="s">
        <v>1272</v>
      </c>
      <c r="H6385" t="s">
        <v>67</v>
      </c>
      <c r="I6385" t="s">
        <v>68</v>
      </c>
      <c r="J6385" t="s">
        <v>255</v>
      </c>
      <c r="K6385" t="s">
        <v>25</v>
      </c>
      <c r="L6385" t="s">
        <v>70</v>
      </c>
      <c r="M6385" t="s">
        <v>38</v>
      </c>
      <c r="N6385" t="s">
        <v>71</v>
      </c>
      <c r="O6385" t="s">
        <v>295</v>
      </c>
      <c r="P6385" t="s">
        <v>5975</v>
      </c>
      <c r="Q6385">
        <v>0</v>
      </c>
      <c r="R6385">
        <v>91</v>
      </c>
      <c r="S6385">
        <v>-14</v>
      </c>
      <c r="T6385">
        <v>3</v>
      </c>
      <c r="U6385" t="b">
        <v>0</v>
      </c>
    </row>
    <row r="6386" spans="1:21" x14ac:dyDescent="0.25">
      <c r="A6386" t="s">
        <v>7412</v>
      </c>
      <c r="B6386" t="s">
        <v>7403</v>
      </c>
      <c r="C6386">
        <v>25</v>
      </c>
      <c r="D6386">
        <v>9</v>
      </c>
      <c r="E6386">
        <v>13</v>
      </c>
      <c r="F6386" s="1">
        <v>41542</v>
      </c>
      <c r="G6386" t="s">
        <v>427</v>
      </c>
      <c r="H6386" t="s">
        <v>976</v>
      </c>
      <c r="I6386" t="s">
        <v>1840</v>
      </c>
      <c r="J6386" t="s">
        <v>1841</v>
      </c>
      <c r="K6386" t="s">
        <v>47</v>
      </c>
      <c r="L6386" t="s">
        <v>37</v>
      </c>
      <c r="M6386" t="s">
        <v>38</v>
      </c>
      <c r="N6386" t="s">
        <v>28</v>
      </c>
      <c r="O6386" t="s">
        <v>90</v>
      </c>
      <c r="P6386" t="s">
        <v>1209</v>
      </c>
      <c r="Q6386">
        <v>1</v>
      </c>
      <c r="R6386">
        <v>139</v>
      </c>
      <c r="S6386">
        <v>-20</v>
      </c>
      <c r="T6386">
        <v>5</v>
      </c>
      <c r="U6386" t="b">
        <v>1</v>
      </c>
    </row>
    <row r="6387" spans="1:21" x14ac:dyDescent="0.25">
      <c r="A6387" t="s">
        <v>7412</v>
      </c>
      <c r="B6387" t="s">
        <v>7403</v>
      </c>
      <c r="C6387">
        <v>25</v>
      </c>
      <c r="D6387">
        <v>9</v>
      </c>
      <c r="E6387">
        <v>13</v>
      </c>
      <c r="F6387" s="1">
        <v>41542</v>
      </c>
      <c r="G6387" t="s">
        <v>427</v>
      </c>
      <c r="H6387" t="s">
        <v>976</v>
      </c>
      <c r="I6387" t="s">
        <v>1840</v>
      </c>
      <c r="J6387" t="s">
        <v>1841</v>
      </c>
      <c r="K6387" t="s">
        <v>47</v>
      </c>
      <c r="L6387" t="s">
        <v>37</v>
      </c>
      <c r="M6387" t="s">
        <v>38</v>
      </c>
      <c r="N6387" t="s">
        <v>28</v>
      </c>
      <c r="O6387" t="s">
        <v>48</v>
      </c>
      <c r="P6387" t="s">
        <v>934</v>
      </c>
      <c r="Q6387">
        <v>1</v>
      </c>
      <c r="R6387">
        <v>53</v>
      </c>
      <c r="S6387">
        <v>-33</v>
      </c>
      <c r="T6387">
        <v>2</v>
      </c>
      <c r="U6387" t="b">
        <v>1</v>
      </c>
    </row>
    <row r="6388" spans="1:21" x14ac:dyDescent="0.25">
      <c r="A6388" t="s">
        <v>7412</v>
      </c>
      <c r="B6388" t="s">
        <v>7403</v>
      </c>
      <c r="C6388">
        <v>25</v>
      </c>
      <c r="D6388">
        <v>9</v>
      </c>
      <c r="E6388">
        <v>13</v>
      </c>
      <c r="F6388" s="1">
        <v>41542</v>
      </c>
      <c r="G6388" t="s">
        <v>427</v>
      </c>
      <c r="H6388" t="s">
        <v>976</v>
      </c>
      <c r="I6388" t="s">
        <v>1840</v>
      </c>
      <c r="J6388" t="s">
        <v>1841</v>
      </c>
      <c r="K6388" t="s">
        <v>47</v>
      </c>
      <c r="L6388" t="s">
        <v>37</v>
      </c>
      <c r="M6388" t="s">
        <v>38</v>
      </c>
      <c r="N6388" t="s">
        <v>28</v>
      </c>
      <c r="O6388" t="s">
        <v>39</v>
      </c>
      <c r="P6388" t="s">
        <v>2114</v>
      </c>
      <c r="Q6388">
        <v>1</v>
      </c>
      <c r="R6388">
        <v>74</v>
      </c>
      <c r="S6388">
        <v>-49</v>
      </c>
      <c r="T6388">
        <v>5</v>
      </c>
      <c r="U6388" t="b">
        <v>1</v>
      </c>
    </row>
    <row r="6389" spans="1:21" x14ac:dyDescent="0.25">
      <c r="A6389" t="s">
        <v>7412</v>
      </c>
      <c r="B6389" t="s">
        <v>7403</v>
      </c>
      <c r="C6389">
        <v>25</v>
      </c>
      <c r="D6389">
        <v>9</v>
      </c>
      <c r="E6389">
        <v>13</v>
      </c>
      <c r="F6389" s="1">
        <v>41542</v>
      </c>
      <c r="G6389" t="s">
        <v>427</v>
      </c>
      <c r="H6389" t="s">
        <v>976</v>
      </c>
      <c r="I6389" t="s">
        <v>1840</v>
      </c>
      <c r="J6389" t="s">
        <v>1841</v>
      </c>
      <c r="K6389" t="s">
        <v>47</v>
      </c>
      <c r="L6389" t="s">
        <v>37</v>
      </c>
      <c r="M6389" t="s">
        <v>38</v>
      </c>
      <c r="N6389" t="s">
        <v>28</v>
      </c>
      <c r="O6389" t="s">
        <v>39</v>
      </c>
      <c r="P6389" t="s">
        <v>3282</v>
      </c>
      <c r="Q6389">
        <v>1</v>
      </c>
      <c r="R6389">
        <v>29</v>
      </c>
      <c r="S6389">
        <v>-2</v>
      </c>
      <c r="T6389">
        <v>7</v>
      </c>
      <c r="U6389" t="b">
        <v>1</v>
      </c>
    </row>
    <row r="6390" spans="1:21" x14ac:dyDescent="0.25">
      <c r="A6390" t="s">
        <v>7412</v>
      </c>
      <c r="B6390" t="s">
        <v>7403</v>
      </c>
      <c r="C6390">
        <v>25</v>
      </c>
      <c r="D6390">
        <v>9</v>
      </c>
      <c r="E6390">
        <v>13</v>
      </c>
      <c r="F6390" s="1">
        <v>41542</v>
      </c>
      <c r="G6390" t="s">
        <v>427</v>
      </c>
      <c r="H6390" t="s">
        <v>976</v>
      </c>
      <c r="I6390" t="s">
        <v>1840</v>
      </c>
      <c r="J6390" t="s">
        <v>1841</v>
      </c>
      <c r="K6390" t="s">
        <v>47</v>
      </c>
      <c r="L6390" t="s">
        <v>37</v>
      </c>
      <c r="M6390" t="s">
        <v>38</v>
      </c>
      <c r="N6390" t="s">
        <v>28</v>
      </c>
      <c r="O6390" t="s">
        <v>54</v>
      </c>
      <c r="P6390" t="s">
        <v>1211</v>
      </c>
      <c r="Q6390">
        <v>1</v>
      </c>
      <c r="R6390">
        <v>50</v>
      </c>
      <c r="S6390">
        <v>-45</v>
      </c>
      <c r="T6390">
        <v>5</v>
      </c>
      <c r="U6390" t="b">
        <v>0</v>
      </c>
    </row>
    <row r="6391" spans="1:21" x14ac:dyDescent="0.25">
      <c r="A6391" t="s">
        <v>7413</v>
      </c>
      <c r="B6391" t="s">
        <v>7403</v>
      </c>
      <c r="C6391">
        <v>25</v>
      </c>
      <c r="D6391">
        <v>9</v>
      </c>
      <c r="E6391">
        <v>13</v>
      </c>
      <c r="F6391" s="1">
        <v>41542</v>
      </c>
      <c r="G6391" t="s">
        <v>2874</v>
      </c>
      <c r="H6391" t="s">
        <v>67</v>
      </c>
      <c r="I6391" t="s">
        <v>68</v>
      </c>
      <c r="J6391" t="s">
        <v>2081</v>
      </c>
      <c r="K6391" t="s">
        <v>25</v>
      </c>
      <c r="L6391" t="s">
        <v>70</v>
      </c>
      <c r="M6391" t="s">
        <v>38</v>
      </c>
      <c r="N6391" t="s">
        <v>56</v>
      </c>
      <c r="O6391" t="s">
        <v>104</v>
      </c>
      <c r="P6391" t="s">
        <v>1938</v>
      </c>
      <c r="Q6391">
        <v>0</v>
      </c>
      <c r="R6391">
        <v>410</v>
      </c>
      <c r="S6391">
        <v>37</v>
      </c>
      <c r="T6391">
        <v>3</v>
      </c>
      <c r="U6391" t="b">
        <v>1</v>
      </c>
    </row>
    <row r="6392" spans="1:21" x14ac:dyDescent="0.25">
      <c r="A6392" t="s">
        <v>7412</v>
      </c>
      <c r="B6392" t="s">
        <v>7403</v>
      </c>
      <c r="C6392">
        <v>25</v>
      </c>
      <c r="D6392">
        <v>9</v>
      </c>
      <c r="E6392">
        <v>13</v>
      </c>
      <c r="F6392" s="1">
        <v>41542</v>
      </c>
      <c r="G6392" t="s">
        <v>427</v>
      </c>
      <c r="H6392" t="s">
        <v>976</v>
      </c>
      <c r="I6392" t="s">
        <v>1840</v>
      </c>
      <c r="J6392" t="s">
        <v>1841</v>
      </c>
      <c r="K6392" t="s">
        <v>47</v>
      </c>
      <c r="L6392" t="s">
        <v>37</v>
      </c>
      <c r="M6392" t="s">
        <v>38</v>
      </c>
      <c r="N6392" t="s">
        <v>56</v>
      </c>
      <c r="O6392" t="s">
        <v>185</v>
      </c>
      <c r="P6392" t="s">
        <v>2885</v>
      </c>
      <c r="Q6392">
        <v>1</v>
      </c>
      <c r="R6392">
        <v>191</v>
      </c>
      <c r="S6392">
        <v>-114</v>
      </c>
      <c r="T6392">
        <v>1</v>
      </c>
      <c r="U6392" t="b">
        <v>0</v>
      </c>
    </row>
    <row r="6393" spans="1:21" x14ac:dyDescent="0.25">
      <c r="A6393" t="s">
        <v>7414</v>
      </c>
      <c r="B6393" t="s">
        <v>7415</v>
      </c>
      <c r="C6393">
        <v>25</v>
      </c>
      <c r="D6393">
        <v>9</v>
      </c>
      <c r="E6393">
        <v>14</v>
      </c>
      <c r="F6393" s="1">
        <v>41907</v>
      </c>
      <c r="G6393" t="s">
        <v>2314</v>
      </c>
      <c r="H6393" t="s">
        <v>61</v>
      </c>
      <c r="I6393" t="s">
        <v>491</v>
      </c>
      <c r="J6393" t="s">
        <v>7416</v>
      </c>
      <c r="K6393" t="s">
        <v>36</v>
      </c>
      <c r="L6393" t="s">
        <v>37</v>
      </c>
      <c r="M6393" t="s">
        <v>38</v>
      </c>
      <c r="N6393" t="s">
        <v>28</v>
      </c>
      <c r="O6393" t="s">
        <v>48</v>
      </c>
      <c r="P6393" t="s">
        <v>1868</v>
      </c>
      <c r="Q6393">
        <v>0</v>
      </c>
      <c r="R6393">
        <v>95</v>
      </c>
      <c r="S6393">
        <v>18</v>
      </c>
      <c r="T6393">
        <v>2</v>
      </c>
      <c r="U6393" t="b">
        <v>0</v>
      </c>
    </row>
    <row r="6394" spans="1:21" x14ac:dyDescent="0.25">
      <c r="A6394" t="s">
        <v>7417</v>
      </c>
      <c r="B6394" t="s">
        <v>7415</v>
      </c>
      <c r="C6394">
        <v>25</v>
      </c>
      <c r="D6394">
        <v>9</v>
      </c>
      <c r="E6394">
        <v>14</v>
      </c>
      <c r="F6394" s="1">
        <v>41907</v>
      </c>
      <c r="G6394" t="s">
        <v>679</v>
      </c>
      <c r="H6394" t="s">
        <v>67</v>
      </c>
      <c r="I6394" t="s">
        <v>68</v>
      </c>
      <c r="J6394" t="s">
        <v>2270</v>
      </c>
      <c r="K6394" t="s">
        <v>25</v>
      </c>
      <c r="L6394" t="s">
        <v>26</v>
      </c>
      <c r="M6394" t="s">
        <v>38</v>
      </c>
      <c r="N6394" t="s">
        <v>28</v>
      </c>
      <c r="O6394" t="s">
        <v>48</v>
      </c>
      <c r="P6394" t="s">
        <v>3571</v>
      </c>
      <c r="Q6394">
        <v>0</v>
      </c>
      <c r="R6394">
        <v>110</v>
      </c>
      <c r="S6394">
        <v>12</v>
      </c>
      <c r="T6394">
        <v>7</v>
      </c>
      <c r="U6394" t="b">
        <v>0</v>
      </c>
    </row>
    <row r="6395" spans="1:21" x14ac:dyDescent="0.25">
      <c r="A6395" t="s">
        <v>7418</v>
      </c>
      <c r="B6395" t="s">
        <v>7415</v>
      </c>
      <c r="C6395">
        <v>25</v>
      </c>
      <c r="D6395">
        <v>9</v>
      </c>
      <c r="E6395">
        <v>14</v>
      </c>
      <c r="F6395" s="1">
        <v>41907</v>
      </c>
      <c r="G6395" t="s">
        <v>1730</v>
      </c>
      <c r="H6395" t="s">
        <v>44</v>
      </c>
      <c r="I6395" t="s">
        <v>85</v>
      </c>
      <c r="J6395" t="s">
        <v>86</v>
      </c>
      <c r="K6395" t="s">
        <v>47</v>
      </c>
      <c r="L6395" t="s">
        <v>37</v>
      </c>
      <c r="M6395" t="s">
        <v>38</v>
      </c>
      <c r="N6395" t="s">
        <v>28</v>
      </c>
      <c r="O6395" t="s">
        <v>183</v>
      </c>
      <c r="P6395" t="s">
        <v>7419</v>
      </c>
      <c r="Q6395">
        <v>0</v>
      </c>
      <c r="R6395">
        <v>129</v>
      </c>
      <c r="S6395">
        <v>31</v>
      </c>
      <c r="T6395">
        <v>3</v>
      </c>
      <c r="U6395" t="b">
        <v>1</v>
      </c>
    </row>
    <row r="6396" spans="1:21" x14ac:dyDescent="0.25">
      <c r="A6396" t="s">
        <v>7420</v>
      </c>
      <c r="B6396" t="s">
        <v>7415</v>
      </c>
      <c r="C6396">
        <v>25</v>
      </c>
      <c r="D6396">
        <v>9</v>
      </c>
      <c r="E6396">
        <v>14</v>
      </c>
      <c r="F6396" s="1">
        <v>41907</v>
      </c>
      <c r="G6396" t="s">
        <v>2531</v>
      </c>
      <c r="H6396" t="s">
        <v>120</v>
      </c>
      <c r="I6396" t="s">
        <v>209</v>
      </c>
      <c r="J6396" t="s">
        <v>4882</v>
      </c>
      <c r="K6396" t="s">
        <v>47</v>
      </c>
      <c r="L6396" t="s">
        <v>70</v>
      </c>
      <c r="M6396" t="s">
        <v>27</v>
      </c>
      <c r="N6396" t="s">
        <v>28</v>
      </c>
      <c r="O6396" t="s">
        <v>39</v>
      </c>
      <c r="P6396" t="s">
        <v>374</v>
      </c>
      <c r="Q6396">
        <v>0</v>
      </c>
      <c r="R6396">
        <v>63</v>
      </c>
      <c r="S6396">
        <v>14</v>
      </c>
      <c r="T6396">
        <v>7</v>
      </c>
      <c r="U6396" t="b">
        <v>0</v>
      </c>
    </row>
    <row r="6397" spans="1:21" x14ac:dyDescent="0.25">
      <c r="A6397" t="s">
        <v>7421</v>
      </c>
      <c r="B6397" t="s">
        <v>7415</v>
      </c>
      <c r="C6397">
        <v>25</v>
      </c>
      <c r="D6397">
        <v>9</v>
      </c>
      <c r="E6397">
        <v>14</v>
      </c>
      <c r="F6397" s="1">
        <v>41907</v>
      </c>
      <c r="G6397" t="s">
        <v>1495</v>
      </c>
      <c r="H6397" t="s">
        <v>120</v>
      </c>
      <c r="I6397" t="s">
        <v>241</v>
      </c>
      <c r="J6397" t="s">
        <v>1716</v>
      </c>
      <c r="K6397" t="s">
        <v>47</v>
      </c>
      <c r="L6397" t="s">
        <v>70</v>
      </c>
      <c r="M6397" t="s">
        <v>38</v>
      </c>
      <c r="N6397" t="s">
        <v>28</v>
      </c>
      <c r="O6397" t="s">
        <v>111</v>
      </c>
      <c r="P6397" t="s">
        <v>2030</v>
      </c>
      <c r="Q6397">
        <v>0</v>
      </c>
      <c r="R6397">
        <v>108</v>
      </c>
      <c r="S6397">
        <v>43</v>
      </c>
      <c r="T6397">
        <v>4</v>
      </c>
      <c r="U6397" t="b">
        <v>0</v>
      </c>
    </row>
    <row r="6398" spans="1:21" x14ac:dyDescent="0.25">
      <c r="A6398" t="s">
        <v>7421</v>
      </c>
      <c r="B6398" t="s">
        <v>7415</v>
      </c>
      <c r="C6398">
        <v>25</v>
      </c>
      <c r="D6398">
        <v>9</v>
      </c>
      <c r="E6398">
        <v>14</v>
      </c>
      <c r="F6398" s="1">
        <v>41907</v>
      </c>
      <c r="G6398" t="s">
        <v>1495</v>
      </c>
      <c r="H6398" t="s">
        <v>120</v>
      </c>
      <c r="I6398" t="s">
        <v>241</v>
      </c>
      <c r="J6398" t="s">
        <v>1716</v>
      </c>
      <c r="K6398" t="s">
        <v>47</v>
      </c>
      <c r="L6398" t="s">
        <v>70</v>
      </c>
      <c r="M6398" t="s">
        <v>38</v>
      </c>
      <c r="N6398" t="s">
        <v>28</v>
      </c>
      <c r="O6398" t="s">
        <v>29</v>
      </c>
      <c r="P6398" t="s">
        <v>1052</v>
      </c>
      <c r="Q6398">
        <v>0</v>
      </c>
      <c r="R6398">
        <v>67</v>
      </c>
      <c r="S6398">
        <v>13</v>
      </c>
      <c r="T6398">
        <v>4</v>
      </c>
      <c r="U6398" t="b">
        <v>0</v>
      </c>
    </row>
    <row r="6399" spans="1:21" x14ac:dyDescent="0.25">
      <c r="A6399" t="s">
        <v>7421</v>
      </c>
      <c r="B6399" t="s">
        <v>7415</v>
      </c>
      <c r="C6399">
        <v>25</v>
      </c>
      <c r="D6399">
        <v>9</v>
      </c>
      <c r="E6399">
        <v>14</v>
      </c>
      <c r="F6399" s="1">
        <v>41907</v>
      </c>
      <c r="G6399" t="s">
        <v>1495</v>
      </c>
      <c r="H6399" t="s">
        <v>120</v>
      </c>
      <c r="I6399" t="s">
        <v>241</v>
      </c>
      <c r="J6399" t="s">
        <v>1716</v>
      </c>
      <c r="K6399" t="s">
        <v>47</v>
      </c>
      <c r="L6399" t="s">
        <v>70</v>
      </c>
      <c r="M6399" t="s">
        <v>38</v>
      </c>
      <c r="N6399" t="s">
        <v>28</v>
      </c>
      <c r="O6399" t="s">
        <v>54</v>
      </c>
      <c r="P6399" t="s">
        <v>2177</v>
      </c>
      <c r="Q6399">
        <v>0</v>
      </c>
      <c r="R6399">
        <v>103</v>
      </c>
      <c r="S6399">
        <v>-3</v>
      </c>
      <c r="T6399">
        <v>2</v>
      </c>
      <c r="U6399" t="b">
        <v>0</v>
      </c>
    </row>
    <row r="6400" spans="1:21" x14ac:dyDescent="0.25">
      <c r="A6400" t="s">
        <v>7417</v>
      </c>
      <c r="B6400" t="s">
        <v>7415</v>
      </c>
      <c r="C6400">
        <v>25</v>
      </c>
      <c r="D6400">
        <v>9</v>
      </c>
      <c r="E6400">
        <v>14</v>
      </c>
      <c r="F6400" s="1">
        <v>41907</v>
      </c>
      <c r="G6400" t="s">
        <v>679</v>
      </c>
      <c r="H6400" t="s">
        <v>67</v>
      </c>
      <c r="I6400" t="s">
        <v>68</v>
      </c>
      <c r="J6400" t="s">
        <v>2270</v>
      </c>
      <c r="K6400" t="s">
        <v>25</v>
      </c>
      <c r="L6400" t="s">
        <v>26</v>
      </c>
      <c r="M6400" t="s">
        <v>38</v>
      </c>
      <c r="N6400" t="s">
        <v>56</v>
      </c>
      <c r="O6400" t="s">
        <v>185</v>
      </c>
      <c r="P6400" t="s">
        <v>3978</v>
      </c>
      <c r="Q6400">
        <v>0</v>
      </c>
      <c r="R6400">
        <v>636</v>
      </c>
      <c r="S6400">
        <v>204</v>
      </c>
      <c r="T6400">
        <v>2</v>
      </c>
      <c r="U6400" t="b">
        <v>0</v>
      </c>
    </row>
    <row r="6401" spans="1:21" x14ac:dyDescent="0.25">
      <c r="A6401" t="s">
        <v>7422</v>
      </c>
      <c r="B6401" t="s">
        <v>7415</v>
      </c>
      <c r="C6401">
        <v>25</v>
      </c>
      <c r="D6401">
        <v>9</v>
      </c>
      <c r="E6401">
        <v>14</v>
      </c>
      <c r="F6401" s="1">
        <v>41907</v>
      </c>
      <c r="G6401" t="s">
        <v>2906</v>
      </c>
      <c r="H6401" t="s">
        <v>33</v>
      </c>
      <c r="I6401" t="s">
        <v>34</v>
      </c>
      <c r="J6401" t="s">
        <v>896</v>
      </c>
      <c r="K6401" t="s">
        <v>36</v>
      </c>
      <c r="L6401" t="s">
        <v>37</v>
      </c>
      <c r="M6401" t="s">
        <v>38</v>
      </c>
      <c r="N6401" t="s">
        <v>28</v>
      </c>
      <c r="O6401" t="s">
        <v>48</v>
      </c>
      <c r="P6401" t="s">
        <v>3003</v>
      </c>
      <c r="Q6401">
        <v>0</v>
      </c>
      <c r="R6401">
        <v>275</v>
      </c>
      <c r="S6401">
        <v>96</v>
      </c>
      <c r="T6401">
        <v>5</v>
      </c>
      <c r="U6401" t="b">
        <v>1</v>
      </c>
    </row>
    <row r="6402" spans="1:21" x14ac:dyDescent="0.25">
      <c r="A6402" t="s">
        <v>7422</v>
      </c>
      <c r="B6402" t="s">
        <v>7415</v>
      </c>
      <c r="C6402">
        <v>25</v>
      </c>
      <c r="D6402">
        <v>9</v>
      </c>
      <c r="E6402">
        <v>14</v>
      </c>
      <c r="F6402" s="1">
        <v>41907</v>
      </c>
      <c r="G6402" t="s">
        <v>2906</v>
      </c>
      <c r="H6402" t="s">
        <v>33</v>
      </c>
      <c r="I6402" t="s">
        <v>34</v>
      </c>
      <c r="J6402" t="s">
        <v>896</v>
      </c>
      <c r="K6402" t="s">
        <v>36</v>
      </c>
      <c r="L6402" t="s">
        <v>37</v>
      </c>
      <c r="M6402" t="s">
        <v>38</v>
      </c>
      <c r="N6402" t="s">
        <v>28</v>
      </c>
      <c r="O6402" t="s">
        <v>39</v>
      </c>
      <c r="P6402" t="s">
        <v>3645</v>
      </c>
      <c r="Q6402">
        <v>0</v>
      </c>
      <c r="R6402">
        <v>42</v>
      </c>
      <c r="S6402">
        <v>12</v>
      </c>
      <c r="T6402">
        <v>5</v>
      </c>
      <c r="U6402" t="b">
        <v>1</v>
      </c>
    </row>
    <row r="6403" spans="1:21" x14ac:dyDescent="0.25">
      <c r="A6403" t="s">
        <v>7422</v>
      </c>
      <c r="B6403" t="s">
        <v>7415</v>
      </c>
      <c r="C6403">
        <v>25</v>
      </c>
      <c r="D6403">
        <v>9</v>
      </c>
      <c r="E6403">
        <v>14</v>
      </c>
      <c r="F6403" s="1">
        <v>41907</v>
      </c>
      <c r="G6403" t="s">
        <v>2906</v>
      </c>
      <c r="H6403" t="s">
        <v>33</v>
      </c>
      <c r="I6403" t="s">
        <v>34</v>
      </c>
      <c r="J6403" t="s">
        <v>896</v>
      </c>
      <c r="K6403" t="s">
        <v>36</v>
      </c>
      <c r="L6403" t="s">
        <v>37</v>
      </c>
      <c r="M6403" t="s">
        <v>38</v>
      </c>
      <c r="N6403" t="s">
        <v>28</v>
      </c>
      <c r="O6403" t="s">
        <v>54</v>
      </c>
      <c r="P6403" t="s">
        <v>1519</v>
      </c>
      <c r="Q6403">
        <v>0</v>
      </c>
      <c r="R6403">
        <v>893</v>
      </c>
      <c r="S6403">
        <v>387</v>
      </c>
      <c r="T6403">
        <v>5</v>
      </c>
      <c r="U6403" t="b">
        <v>0</v>
      </c>
    </row>
    <row r="6404" spans="1:21" x14ac:dyDescent="0.25">
      <c r="A6404" t="s">
        <v>7423</v>
      </c>
      <c r="B6404" t="s">
        <v>7415</v>
      </c>
      <c r="C6404">
        <v>25</v>
      </c>
      <c r="D6404">
        <v>9</v>
      </c>
      <c r="E6404">
        <v>14</v>
      </c>
      <c r="F6404" s="1">
        <v>41907</v>
      </c>
      <c r="G6404" t="s">
        <v>3296</v>
      </c>
      <c r="H6404" t="s">
        <v>215</v>
      </c>
      <c r="I6404" t="s">
        <v>7310</v>
      </c>
      <c r="J6404" t="s">
        <v>7310</v>
      </c>
      <c r="K6404" t="s">
        <v>36</v>
      </c>
      <c r="L6404" t="s">
        <v>26</v>
      </c>
      <c r="M6404" t="s">
        <v>38</v>
      </c>
      <c r="N6404" t="s">
        <v>28</v>
      </c>
      <c r="O6404" t="s">
        <v>54</v>
      </c>
      <c r="P6404" t="s">
        <v>1607</v>
      </c>
      <c r="Q6404">
        <v>0</v>
      </c>
      <c r="R6404">
        <v>642</v>
      </c>
      <c r="S6404">
        <v>180</v>
      </c>
      <c r="T6404">
        <v>5</v>
      </c>
      <c r="U6404" t="b">
        <v>1</v>
      </c>
    </row>
    <row r="6405" spans="1:21" x14ac:dyDescent="0.25">
      <c r="A6405" t="s">
        <v>7422</v>
      </c>
      <c r="B6405" t="s">
        <v>7415</v>
      </c>
      <c r="C6405">
        <v>25</v>
      </c>
      <c r="D6405">
        <v>9</v>
      </c>
      <c r="E6405">
        <v>14</v>
      </c>
      <c r="F6405" s="1">
        <v>41907</v>
      </c>
      <c r="G6405" t="s">
        <v>2906</v>
      </c>
      <c r="H6405" t="s">
        <v>33</v>
      </c>
      <c r="I6405" t="s">
        <v>34</v>
      </c>
      <c r="J6405" t="s">
        <v>896</v>
      </c>
      <c r="K6405" t="s">
        <v>36</v>
      </c>
      <c r="L6405" t="s">
        <v>37</v>
      </c>
      <c r="M6405" t="s">
        <v>38</v>
      </c>
      <c r="N6405" t="s">
        <v>56</v>
      </c>
      <c r="O6405" t="s">
        <v>185</v>
      </c>
      <c r="P6405" t="s">
        <v>198</v>
      </c>
      <c r="Q6405">
        <v>0</v>
      </c>
      <c r="R6405">
        <v>956</v>
      </c>
      <c r="S6405">
        <v>392</v>
      </c>
      <c r="T6405">
        <v>3</v>
      </c>
      <c r="U6405" t="b">
        <v>0</v>
      </c>
    </row>
    <row r="6406" spans="1:21" x14ac:dyDescent="0.25">
      <c r="A6406" t="s">
        <v>7424</v>
      </c>
      <c r="B6406" t="s">
        <v>7425</v>
      </c>
      <c r="C6406">
        <v>26</v>
      </c>
      <c r="D6406">
        <v>9</v>
      </c>
      <c r="E6406">
        <v>11</v>
      </c>
      <c r="F6406" s="1">
        <v>40812</v>
      </c>
      <c r="G6406" t="s">
        <v>1334</v>
      </c>
      <c r="H6406" t="s">
        <v>61</v>
      </c>
      <c r="I6406" t="s">
        <v>326</v>
      </c>
      <c r="J6406" t="s">
        <v>4016</v>
      </c>
      <c r="K6406" t="s">
        <v>36</v>
      </c>
      <c r="L6406" t="s">
        <v>26</v>
      </c>
      <c r="M6406" t="s">
        <v>38</v>
      </c>
      <c r="N6406" t="s">
        <v>28</v>
      </c>
      <c r="O6406" t="s">
        <v>90</v>
      </c>
      <c r="P6406" t="s">
        <v>7426</v>
      </c>
      <c r="Q6406">
        <v>0</v>
      </c>
      <c r="R6406">
        <v>1253</v>
      </c>
      <c r="S6406">
        <v>237</v>
      </c>
      <c r="T6406">
        <v>5</v>
      </c>
      <c r="U6406" t="b">
        <v>0</v>
      </c>
    </row>
    <row r="6407" spans="1:21" x14ac:dyDescent="0.25">
      <c r="A6407" t="s">
        <v>7424</v>
      </c>
      <c r="B6407" t="s">
        <v>7425</v>
      </c>
      <c r="C6407">
        <v>26</v>
      </c>
      <c r="D6407">
        <v>9</v>
      </c>
      <c r="E6407">
        <v>11</v>
      </c>
      <c r="F6407" s="1">
        <v>40812</v>
      </c>
      <c r="G6407" t="s">
        <v>1334</v>
      </c>
      <c r="H6407" t="s">
        <v>61</v>
      </c>
      <c r="I6407" t="s">
        <v>326</v>
      </c>
      <c r="J6407" t="s">
        <v>4016</v>
      </c>
      <c r="K6407" t="s">
        <v>36</v>
      </c>
      <c r="L6407" t="s">
        <v>26</v>
      </c>
      <c r="M6407" t="s">
        <v>38</v>
      </c>
      <c r="N6407" t="s">
        <v>28</v>
      </c>
      <c r="O6407" t="s">
        <v>151</v>
      </c>
      <c r="P6407" t="s">
        <v>3893</v>
      </c>
      <c r="Q6407">
        <v>0</v>
      </c>
      <c r="R6407">
        <v>42</v>
      </c>
      <c r="S6407">
        <v>10</v>
      </c>
      <c r="T6407">
        <v>3</v>
      </c>
      <c r="U6407" t="b">
        <v>0</v>
      </c>
    </row>
    <row r="6408" spans="1:21" x14ac:dyDescent="0.25">
      <c r="A6408" t="s">
        <v>7424</v>
      </c>
      <c r="B6408" t="s">
        <v>7425</v>
      </c>
      <c r="C6408">
        <v>26</v>
      </c>
      <c r="D6408">
        <v>9</v>
      </c>
      <c r="E6408">
        <v>11</v>
      </c>
      <c r="F6408" s="1">
        <v>40812</v>
      </c>
      <c r="G6408" t="s">
        <v>1334</v>
      </c>
      <c r="H6408" t="s">
        <v>61</v>
      </c>
      <c r="I6408" t="s">
        <v>326</v>
      </c>
      <c r="J6408" t="s">
        <v>4016</v>
      </c>
      <c r="K6408" t="s">
        <v>36</v>
      </c>
      <c r="L6408" t="s">
        <v>26</v>
      </c>
      <c r="M6408" t="s">
        <v>38</v>
      </c>
      <c r="N6408" t="s">
        <v>28</v>
      </c>
      <c r="O6408" t="s">
        <v>227</v>
      </c>
      <c r="P6408" t="s">
        <v>1798</v>
      </c>
      <c r="Q6408">
        <v>0</v>
      </c>
      <c r="R6408">
        <v>80</v>
      </c>
      <c r="S6408">
        <v>14</v>
      </c>
      <c r="T6408">
        <v>6</v>
      </c>
      <c r="U6408" t="b">
        <v>0</v>
      </c>
    </row>
    <row r="6409" spans="1:21" x14ac:dyDescent="0.25">
      <c r="A6409" t="s">
        <v>7424</v>
      </c>
      <c r="B6409" t="s">
        <v>7425</v>
      </c>
      <c r="C6409">
        <v>26</v>
      </c>
      <c r="D6409">
        <v>9</v>
      </c>
      <c r="E6409">
        <v>11</v>
      </c>
      <c r="F6409" s="1">
        <v>40812</v>
      </c>
      <c r="G6409" t="s">
        <v>1334</v>
      </c>
      <c r="H6409" t="s">
        <v>61</v>
      </c>
      <c r="I6409" t="s">
        <v>326</v>
      </c>
      <c r="J6409" t="s">
        <v>4016</v>
      </c>
      <c r="K6409" t="s">
        <v>36</v>
      </c>
      <c r="L6409" t="s">
        <v>26</v>
      </c>
      <c r="M6409" t="s">
        <v>38</v>
      </c>
      <c r="N6409" t="s">
        <v>28</v>
      </c>
      <c r="O6409" t="s">
        <v>227</v>
      </c>
      <c r="P6409" t="s">
        <v>4045</v>
      </c>
      <c r="Q6409">
        <v>0</v>
      </c>
      <c r="R6409">
        <v>106</v>
      </c>
      <c r="S6409">
        <v>48</v>
      </c>
      <c r="T6409">
        <v>9</v>
      </c>
      <c r="U6409" t="b">
        <v>0</v>
      </c>
    </row>
    <row r="6410" spans="1:21" x14ac:dyDescent="0.25">
      <c r="A6410" t="s">
        <v>7424</v>
      </c>
      <c r="B6410" t="s">
        <v>7425</v>
      </c>
      <c r="C6410">
        <v>26</v>
      </c>
      <c r="D6410">
        <v>9</v>
      </c>
      <c r="E6410">
        <v>11</v>
      </c>
      <c r="F6410" s="1">
        <v>40812</v>
      </c>
      <c r="G6410" t="s">
        <v>1334</v>
      </c>
      <c r="H6410" t="s">
        <v>61</v>
      </c>
      <c r="I6410" t="s">
        <v>326</v>
      </c>
      <c r="J6410" t="s">
        <v>4016</v>
      </c>
      <c r="K6410" t="s">
        <v>36</v>
      </c>
      <c r="L6410" t="s">
        <v>26</v>
      </c>
      <c r="M6410" t="s">
        <v>38</v>
      </c>
      <c r="N6410" t="s">
        <v>28</v>
      </c>
      <c r="O6410" t="s">
        <v>54</v>
      </c>
      <c r="P6410" t="s">
        <v>697</v>
      </c>
      <c r="Q6410">
        <v>0</v>
      </c>
      <c r="R6410">
        <v>30</v>
      </c>
      <c r="S6410">
        <v>-1</v>
      </c>
      <c r="T6410">
        <v>2</v>
      </c>
      <c r="U6410" t="b">
        <v>1</v>
      </c>
    </row>
    <row r="6411" spans="1:21" x14ac:dyDescent="0.25">
      <c r="A6411" t="s">
        <v>7427</v>
      </c>
      <c r="B6411" t="s">
        <v>7425</v>
      </c>
      <c r="C6411">
        <v>26</v>
      </c>
      <c r="D6411">
        <v>9</v>
      </c>
      <c r="E6411">
        <v>11</v>
      </c>
      <c r="F6411" s="1">
        <v>40812</v>
      </c>
      <c r="G6411" t="s">
        <v>415</v>
      </c>
      <c r="H6411" t="s">
        <v>33</v>
      </c>
      <c r="I6411" t="s">
        <v>34</v>
      </c>
      <c r="J6411" t="s">
        <v>950</v>
      </c>
      <c r="K6411" t="s">
        <v>36</v>
      </c>
      <c r="L6411" t="s">
        <v>37</v>
      </c>
      <c r="M6411" t="s">
        <v>38</v>
      </c>
      <c r="N6411" t="s">
        <v>56</v>
      </c>
      <c r="O6411" t="s">
        <v>104</v>
      </c>
      <c r="P6411" t="s">
        <v>7428</v>
      </c>
      <c r="Q6411">
        <v>0</v>
      </c>
      <c r="R6411">
        <v>131</v>
      </c>
      <c r="S6411">
        <v>38</v>
      </c>
      <c r="T6411">
        <v>2</v>
      </c>
      <c r="U6411" t="b">
        <v>0</v>
      </c>
    </row>
    <row r="6412" spans="1:21" x14ac:dyDescent="0.25">
      <c r="A6412" t="s">
        <v>7429</v>
      </c>
      <c r="B6412" t="s">
        <v>7425</v>
      </c>
      <c r="C6412">
        <v>26</v>
      </c>
      <c r="D6412">
        <v>9</v>
      </c>
      <c r="E6412">
        <v>11</v>
      </c>
      <c r="F6412" s="1">
        <v>40812</v>
      </c>
      <c r="G6412" t="s">
        <v>7430</v>
      </c>
      <c r="H6412" t="s">
        <v>33</v>
      </c>
      <c r="I6412" t="s">
        <v>372</v>
      </c>
      <c r="J6412" t="s">
        <v>1227</v>
      </c>
      <c r="K6412" t="s">
        <v>36</v>
      </c>
      <c r="L6412" t="s">
        <v>70</v>
      </c>
      <c r="M6412" t="s">
        <v>38</v>
      </c>
      <c r="N6412" t="s">
        <v>28</v>
      </c>
      <c r="O6412" t="s">
        <v>48</v>
      </c>
      <c r="P6412" t="s">
        <v>593</v>
      </c>
      <c r="Q6412">
        <v>0</v>
      </c>
      <c r="R6412">
        <v>237</v>
      </c>
      <c r="S6412">
        <v>83</v>
      </c>
      <c r="T6412">
        <v>8</v>
      </c>
      <c r="U6412" t="b">
        <v>1</v>
      </c>
    </row>
    <row r="6413" spans="1:21" x14ac:dyDescent="0.25">
      <c r="A6413" t="s">
        <v>7429</v>
      </c>
      <c r="B6413" t="s">
        <v>7425</v>
      </c>
      <c r="C6413">
        <v>26</v>
      </c>
      <c r="D6413">
        <v>9</v>
      </c>
      <c r="E6413">
        <v>11</v>
      </c>
      <c r="F6413" s="1">
        <v>40812</v>
      </c>
      <c r="G6413" t="s">
        <v>7430</v>
      </c>
      <c r="H6413" t="s">
        <v>33</v>
      </c>
      <c r="I6413" t="s">
        <v>372</v>
      </c>
      <c r="J6413" t="s">
        <v>1227</v>
      </c>
      <c r="K6413" t="s">
        <v>36</v>
      </c>
      <c r="L6413" t="s">
        <v>70</v>
      </c>
      <c r="M6413" t="s">
        <v>38</v>
      </c>
      <c r="N6413" t="s">
        <v>28</v>
      </c>
      <c r="O6413" t="s">
        <v>54</v>
      </c>
      <c r="P6413" t="s">
        <v>1211</v>
      </c>
      <c r="Q6413">
        <v>0</v>
      </c>
      <c r="R6413">
        <v>54</v>
      </c>
      <c r="S6413">
        <v>-3</v>
      </c>
      <c r="T6413">
        <v>3</v>
      </c>
      <c r="U6413" t="b">
        <v>0</v>
      </c>
    </row>
    <row r="6414" spans="1:21" x14ac:dyDescent="0.25">
      <c r="A6414" t="s">
        <v>7431</v>
      </c>
      <c r="B6414" t="s">
        <v>7425</v>
      </c>
      <c r="C6414">
        <v>26</v>
      </c>
      <c r="D6414">
        <v>9</v>
      </c>
      <c r="E6414">
        <v>11</v>
      </c>
      <c r="F6414" s="1">
        <v>40812</v>
      </c>
      <c r="G6414" t="s">
        <v>5363</v>
      </c>
      <c r="H6414" t="s">
        <v>61</v>
      </c>
      <c r="I6414" t="s">
        <v>326</v>
      </c>
      <c r="J6414" t="s">
        <v>4925</v>
      </c>
      <c r="K6414" t="s">
        <v>36</v>
      </c>
      <c r="L6414" t="s">
        <v>70</v>
      </c>
      <c r="M6414" t="s">
        <v>38</v>
      </c>
      <c r="N6414" t="s">
        <v>28</v>
      </c>
      <c r="O6414" t="s">
        <v>151</v>
      </c>
      <c r="P6414" t="s">
        <v>2430</v>
      </c>
      <c r="Q6414">
        <v>0</v>
      </c>
      <c r="R6414">
        <v>28</v>
      </c>
      <c r="S6414">
        <v>7</v>
      </c>
      <c r="T6414">
        <v>2</v>
      </c>
      <c r="U6414" t="b">
        <v>1</v>
      </c>
    </row>
    <row r="6415" spans="1:21" x14ac:dyDescent="0.25">
      <c r="A6415" t="s">
        <v>7431</v>
      </c>
      <c r="B6415" t="s">
        <v>7425</v>
      </c>
      <c r="C6415">
        <v>26</v>
      </c>
      <c r="D6415">
        <v>9</v>
      </c>
      <c r="E6415">
        <v>11</v>
      </c>
      <c r="F6415" s="1">
        <v>40812</v>
      </c>
      <c r="G6415" t="s">
        <v>5363</v>
      </c>
      <c r="H6415" t="s">
        <v>61</v>
      </c>
      <c r="I6415" t="s">
        <v>326</v>
      </c>
      <c r="J6415" t="s">
        <v>4925</v>
      </c>
      <c r="K6415" t="s">
        <v>36</v>
      </c>
      <c r="L6415" t="s">
        <v>70</v>
      </c>
      <c r="M6415" t="s">
        <v>38</v>
      </c>
      <c r="N6415" t="s">
        <v>56</v>
      </c>
      <c r="O6415" t="s">
        <v>104</v>
      </c>
      <c r="P6415" t="s">
        <v>7432</v>
      </c>
      <c r="Q6415">
        <v>0</v>
      </c>
      <c r="R6415">
        <v>425</v>
      </c>
      <c r="S6415">
        <v>0</v>
      </c>
      <c r="T6415">
        <v>3</v>
      </c>
      <c r="U6415" t="b">
        <v>1</v>
      </c>
    </row>
    <row r="6416" spans="1:21" x14ac:dyDescent="0.25">
      <c r="A6416" t="s">
        <v>7433</v>
      </c>
      <c r="B6416" t="s">
        <v>7434</v>
      </c>
      <c r="C6416">
        <v>26</v>
      </c>
      <c r="D6416">
        <v>9</v>
      </c>
      <c r="E6416">
        <v>12</v>
      </c>
      <c r="F6416" s="1">
        <v>41178</v>
      </c>
      <c r="G6416" t="s">
        <v>7086</v>
      </c>
      <c r="H6416" t="s">
        <v>33</v>
      </c>
      <c r="I6416" t="s">
        <v>34</v>
      </c>
      <c r="J6416" t="s">
        <v>770</v>
      </c>
      <c r="K6416" t="s">
        <v>36</v>
      </c>
      <c r="L6416" t="s">
        <v>37</v>
      </c>
      <c r="M6416" t="s">
        <v>38</v>
      </c>
      <c r="N6416" t="s">
        <v>28</v>
      </c>
      <c r="O6416" t="s">
        <v>183</v>
      </c>
      <c r="P6416" t="s">
        <v>3704</v>
      </c>
      <c r="Q6416">
        <v>0</v>
      </c>
      <c r="R6416">
        <v>167</v>
      </c>
      <c r="S6416">
        <v>20</v>
      </c>
      <c r="T6416">
        <v>4</v>
      </c>
      <c r="U6416" t="b">
        <v>0</v>
      </c>
    </row>
    <row r="6417" spans="1:21" x14ac:dyDescent="0.25">
      <c r="A6417" t="s">
        <v>7435</v>
      </c>
      <c r="B6417" t="s">
        <v>7434</v>
      </c>
      <c r="C6417">
        <v>26</v>
      </c>
      <c r="D6417">
        <v>9</v>
      </c>
      <c r="E6417">
        <v>12</v>
      </c>
      <c r="F6417" s="1">
        <v>41178</v>
      </c>
      <c r="G6417" t="s">
        <v>7436</v>
      </c>
      <c r="H6417" t="s">
        <v>61</v>
      </c>
      <c r="I6417" t="s">
        <v>115</v>
      </c>
      <c r="J6417" t="s">
        <v>3879</v>
      </c>
      <c r="K6417" t="s">
        <v>36</v>
      </c>
      <c r="L6417" t="s">
        <v>37</v>
      </c>
      <c r="M6417" t="s">
        <v>27</v>
      </c>
      <c r="N6417" t="s">
        <v>71</v>
      </c>
      <c r="O6417" t="s">
        <v>72</v>
      </c>
      <c r="P6417" t="s">
        <v>521</v>
      </c>
      <c r="Q6417">
        <v>0</v>
      </c>
      <c r="R6417">
        <v>371</v>
      </c>
      <c r="S6417">
        <v>87</v>
      </c>
      <c r="T6417">
        <v>1</v>
      </c>
      <c r="U6417" t="b">
        <v>0</v>
      </c>
    </row>
    <row r="6418" spans="1:21" x14ac:dyDescent="0.25">
      <c r="A6418" t="s">
        <v>7435</v>
      </c>
      <c r="B6418" t="s">
        <v>7434</v>
      </c>
      <c r="C6418">
        <v>26</v>
      </c>
      <c r="D6418">
        <v>9</v>
      </c>
      <c r="E6418">
        <v>12</v>
      </c>
      <c r="F6418" s="1">
        <v>41178</v>
      </c>
      <c r="G6418" t="s">
        <v>7436</v>
      </c>
      <c r="H6418" t="s">
        <v>61</v>
      </c>
      <c r="I6418" t="s">
        <v>115</v>
      </c>
      <c r="J6418" t="s">
        <v>3879</v>
      </c>
      <c r="K6418" t="s">
        <v>36</v>
      </c>
      <c r="L6418" t="s">
        <v>37</v>
      </c>
      <c r="M6418" t="s">
        <v>27</v>
      </c>
      <c r="N6418" t="s">
        <v>71</v>
      </c>
      <c r="O6418" t="s">
        <v>295</v>
      </c>
      <c r="P6418" t="s">
        <v>1044</v>
      </c>
      <c r="Q6418">
        <v>0</v>
      </c>
      <c r="R6418">
        <v>88</v>
      </c>
      <c r="S6418">
        <v>27</v>
      </c>
      <c r="T6418">
        <v>2</v>
      </c>
      <c r="U6418" t="b">
        <v>1</v>
      </c>
    </row>
    <row r="6419" spans="1:21" x14ac:dyDescent="0.25">
      <c r="A6419" t="s">
        <v>7435</v>
      </c>
      <c r="B6419" t="s">
        <v>7434</v>
      </c>
      <c r="C6419">
        <v>26</v>
      </c>
      <c r="D6419">
        <v>9</v>
      </c>
      <c r="E6419">
        <v>12</v>
      </c>
      <c r="F6419" s="1">
        <v>41178</v>
      </c>
      <c r="G6419" t="s">
        <v>7436</v>
      </c>
      <c r="H6419" t="s">
        <v>61</v>
      </c>
      <c r="I6419" t="s">
        <v>115</v>
      </c>
      <c r="J6419" t="s">
        <v>3879</v>
      </c>
      <c r="K6419" t="s">
        <v>36</v>
      </c>
      <c r="L6419" t="s">
        <v>37</v>
      </c>
      <c r="M6419" t="s">
        <v>27</v>
      </c>
      <c r="N6419" t="s">
        <v>28</v>
      </c>
      <c r="O6419" t="s">
        <v>111</v>
      </c>
      <c r="P6419" t="s">
        <v>2419</v>
      </c>
      <c r="Q6419">
        <v>0</v>
      </c>
      <c r="R6419">
        <v>30</v>
      </c>
      <c r="S6419">
        <v>12</v>
      </c>
      <c r="T6419">
        <v>3</v>
      </c>
      <c r="U6419" t="b">
        <v>1</v>
      </c>
    </row>
    <row r="6420" spans="1:21" x14ac:dyDescent="0.25">
      <c r="A6420" t="s">
        <v>7435</v>
      </c>
      <c r="B6420" t="s">
        <v>7434</v>
      </c>
      <c r="C6420">
        <v>26</v>
      </c>
      <c r="D6420">
        <v>9</v>
      </c>
      <c r="E6420">
        <v>12</v>
      </c>
      <c r="F6420" s="1">
        <v>41178</v>
      </c>
      <c r="G6420" t="s">
        <v>7436</v>
      </c>
      <c r="H6420" t="s">
        <v>61</v>
      </c>
      <c r="I6420" t="s">
        <v>115</v>
      </c>
      <c r="J6420" t="s">
        <v>3879</v>
      </c>
      <c r="K6420" t="s">
        <v>36</v>
      </c>
      <c r="L6420" t="s">
        <v>37</v>
      </c>
      <c r="M6420" t="s">
        <v>27</v>
      </c>
      <c r="N6420" t="s">
        <v>28</v>
      </c>
      <c r="O6420" t="s">
        <v>227</v>
      </c>
      <c r="P6420" t="s">
        <v>1199</v>
      </c>
      <c r="Q6420">
        <v>0</v>
      </c>
      <c r="R6420">
        <v>14</v>
      </c>
      <c r="S6420">
        <v>6</v>
      </c>
      <c r="T6420">
        <v>2</v>
      </c>
      <c r="U6420" t="b">
        <v>0</v>
      </c>
    </row>
    <row r="6421" spans="1:21" x14ac:dyDescent="0.25">
      <c r="A6421" t="s">
        <v>7437</v>
      </c>
      <c r="B6421" t="s">
        <v>7434</v>
      </c>
      <c r="C6421">
        <v>26</v>
      </c>
      <c r="D6421">
        <v>9</v>
      </c>
      <c r="E6421">
        <v>12</v>
      </c>
      <c r="F6421" s="1">
        <v>41178</v>
      </c>
      <c r="G6421" t="s">
        <v>800</v>
      </c>
      <c r="H6421" t="s">
        <v>293</v>
      </c>
      <c r="I6421" t="s">
        <v>613</v>
      </c>
      <c r="J6421" t="s">
        <v>1867</v>
      </c>
      <c r="K6421" t="s">
        <v>36</v>
      </c>
      <c r="L6421" t="s">
        <v>37</v>
      </c>
      <c r="M6421" t="s">
        <v>38</v>
      </c>
      <c r="N6421" t="s">
        <v>71</v>
      </c>
      <c r="O6421" t="s">
        <v>72</v>
      </c>
      <c r="P6421" t="s">
        <v>250</v>
      </c>
      <c r="Q6421">
        <v>1</v>
      </c>
      <c r="R6421">
        <v>365</v>
      </c>
      <c r="S6421">
        <v>-124</v>
      </c>
      <c r="T6421">
        <v>2</v>
      </c>
      <c r="U6421" t="b">
        <v>1</v>
      </c>
    </row>
    <row r="6422" spans="1:21" x14ac:dyDescent="0.25">
      <c r="A6422" t="s">
        <v>7438</v>
      </c>
      <c r="B6422" t="s">
        <v>7439</v>
      </c>
      <c r="C6422">
        <v>26</v>
      </c>
      <c r="D6422">
        <v>9</v>
      </c>
      <c r="E6422">
        <v>13</v>
      </c>
      <c r="F6422" s="1">
        <v>41543</v>
      </c>
      <c r="G6422" t="s">
        <v>1924</v>
      </c>
      <c r="H6422" t="s">
        <v>23</v>
      </c>
      <c r="I6422" t="s">
        <v>24</v>
      </c>
      <c r="J6422" t="s">
        <v>24</v>
      </c>
      <c r="K6422" t="s">
        <v>25</v>
      </c>
      <c r="L6422" t="s">
        <v>37</v>
      </c>
      <c r="M6422" t="s">
        <v>27</v>
      </c>
      <c r="N6422" t="s">
        <v>28</v>
      </c>
      <c r="O6422" t="s">
        <v>54</v>
      </c>
      <c r="P6422" t="s">
        <v>182</v>
      </c>
      <c r="Q6422">
        <v>1</v>
      </c>
      <c r="R6422">
        <v>137</v>
      </c>
      <c r="S6422">
        <v>-28</v>
      </c>
      <c r="T6422">
        <v>2</v>
      </c>
      <c r="U6422" t="b">
        <v>1</v>
      </c>
    </row>
    <row r="6423" spans="1:21" x14ac:dyDescent="0.25">
      <c r="A6423" t="s">
        <v>7440</v>
      </c>
      <c r="B6423" t="s">
        <v>7439</v>
      </c>
      <c r="C6423">
        <v>26</v>
      </c>
      <c r="D6423">
        <v>9</v>
      </c>
      <c r="E6423">
        <v>13</v>
      </c>
      <c r="F6423" s="1">
        <v>41543</v>
      </c>
      <c r="G6423" t="s">
        <v>2629</v>
      </c>
      <c r="H6423" t="s">
        <v>215</v>
      </c>
      <c r="I6423" t="s">
        <v>858</v>
      </c>
      <c r="J6423" t="s">
        <v>859</v>
      </c>
      <c r="K6423" t="s">
        <v>36</v>
      </c>
      <c r="L6423" t="s">
        <v>37</v>
      </c>
      <c r="M6423" t="s">
        <v>27</v>
      </c>
      <c r="N6423" t="s">
        <v>28</v>
      </c>
      <c r="O6423" t="s">
        <v>39</v>
      </c>
      <c r="P6423" t="s">
        <v>827</v>
      </c>
      <c r="Q6423">
        <v>0</v>
      </c>
      <c r="R6423">
        <v>42</v>
      </c>
      <c r="S6423">
        <v>15</v>
      </c>
      <c r="T6423">
        <v>3</v>
      </c>
      <c r="U6423" t="b">
        <v>1</v>
      </c>
    </row>
    <row r="6424" spans="1:21" x14ac:dyDescent="0.25">
      <c r="A6424" t="s">
        <v>7441</v>
      </c>
      <c r="B6424" t="s">
        <v>7439</v>
      </c>
      <c r="C6424">
        <v>26</v>
      </c>
      <c r="D6424">
        <v>9</v>
      </c>
      <c r="E6424">
        <v>13</v>
      </c>
      <c r="F6424" s="1">
        <v>41543</v>
      </c>
      <c r="G6424" t="s">
        <v>1700</v>
      </c>
      <c r="H6424" t="s">
        <v>67</v>
      </c>
      <c r="I6424" t="s">
        <v>496</v>
      </c>
      <c r="J6424" t="s">
        <v>497</v>
      </c>
      <c r="K6424" t="s">
        <v>25</v>
      </c>
      <c r="L6424" t="s">
        <v>26</v>
      </c>
      <c r="M6424" t="s">
        <v>38</v>
      </c>
      <c r="N6424" t="s">
        <v>28</v>
      </c>
      <c r="O6424" t="s">
        <v>48</v>
      </c>
      <c r="P6424" t="s">
        <v>522</v>
      </c>
      <c r="Q6424">
        <v>0</v>
      </c>
      <c r="R6424">
        <v>55</v>
      </c>
      <c r="S6424">
        <v>4</v>
      </c>
      <c r="T6424">
        <v>2</v>
      </c>
      <c r="U6424" t="b">
        <v>1</v>
      </c>
    </row>
    <row r="6425" spans="1:21" x14ac:dyDescent="0.25">
      <c r="A6425" t="s">
        <v>7442</v>
      </c>
      <c r="B6425" t="s">
        <v>7439</v>
      </c>
      <c r="C6425">
        <v>26</v>
      </c>
      <c r="D6425">
        <v>9</v>
      </c>
      <c r="E6425">
        <v>13</v>
      </c>
      <c r="F6425" s="1">
        <v>41543</v>
      </c>
      <c r="G6425" t="s">
        <v>3109</v>
      </c>
      <c r="H6425" t="s">
        <v>44</v>
      </c>
      <c r="I6425" t="s">
        <v>280</v>
      </c>
      <c r="J6425" t="s">
        <v>7443</v>
      </c>
      <c r="K6425" t="s">
        <v>47</v>
      </c>
      <c r="L6425" t="s">
        <v>70</v>
      </c>
      <c r="M6425" t="s">
        <v>38</v>
      </c>
      <c r="N6425" t="s">
        <v>28</v>
      </c>
      <c r="O6425" t="s">
        <v>227</v>
      </c>
      <c r="P6425" t="s">
        <v>917</v>
      </c>
      <c r="Q6425">
        <v>0</v>
      </c>
      <c r="R6425">
        <v>42</v>
      </c>
      <c r="S6425">
        <v>16</v>
      </c>
      <c r="T6425">
        <v>5</v>
      </c>
      <c r="U6425" t="b">
        <v>1</v>
      </c>
    </row>
    <row r="6426" spans="1:21" x14ac:dyDescent="0.25">
      <c r="A6426" t="s">
        <v>7444</v>
      </c>
      <c r="B6426" t="s">
        <v>7439</v>
      </c>
      <c r="C6426">
        <v>26</v>
      </c>
      <c r="D6426">
        <v>9</v>
      </c>
      <c r="E6426">
        <v>13</v>
      </c>
      <c r="F6426" s="1">
        <v>41543</v>
      </c>
      <c r="G6426" t="s">
        <v>2422</v>
      </c>
      <c r="H6426" t="s">
        <v>61</v>
      </c>
      <c r="I6426" t="s">
        <v>108</v>
      </c>
      <c r="J6426" t="s">
        <v>5218</v>
      </c>
      <c r="K6426" t="s">
        <v>36</v>
      </c>
      <c r="L6426" t="s">
        <v>70</v>
      </c>
      <c r="M6426" t="s">
        <v>38</v>
      </c>
      <c r="N6426" t="s">
        <v>56</v>
      </c>
      <c r="O6426" t="s">
        <v>57</v>
      </c>
      <c r="P6426" t="s">
        <v>2420</v>
      </c>
      <c r="Q6426">
        <v>0</v>
      </c>
      <c r="R6426">
        <v>188</v>
      </c>
      <c r="S6426">
        <v>-18</v>
      </c>
      <c r="T6426">
        <v>2</v>
      </c>
      <c r="U6426" t="b">
        <v>1</v>
      </c>
    </row>
    <row r="6427" spans="1:21" x14ac:dyDescent="0.25">
      <c r="A6427" t="s">
        <v>7442</v>
      </c>
      <c r="B6427" t="s">
        <v>7439</v>
      </c>
      <c r="C6427">
        <v>26</v>
      </c>
      <c r="D6427">
        <v>9</v>
      </c>
      <c r="E6427">
        <v>13</v>
      </c>
      <c r="F6427" s="1">
        <v>41543</v>
      </c>
      <c r="G6427" t="s">
        <v>3109</v>
      </c>
      <c r="H6427" t="s">
        <v>44</v>
      </c>
      <c r="I6427" t="s">
        <v>280</v>
      </c>
      <c r="J6427" t="s">
        <v>7443</v>
      </c>
      <c r="K6427" t="s">
        <v>47</v>
      </c>
      <c r="L6427" t="s">
        <v>70</v>
      </c>
      <c r="M6427" t="s">
        <v>38</v>
      </c>
      <c r="N6427" t="s">
        <v>56</v>
      </c>
      <c r="O6427" t="s">
        <v>81</v>
      </c>
      <c r="P6427" t="s">
        <v>138</v>
      </c>
      <c r="Q6427">
        <v>0</v>
      </c>
      <c r="R6427">
        <v>230</v>
      </c>
      <c r="S6427">
        <v>53</v>
      </c>
      <c r="T6427">
        <v>4</v>
      </c>
      <c r="U6427" t="b">
        <v>1</v>
      </c>
    </row>
    <row r="6428" spans="1:21" x14ac:dyDescent="0.25">
      <c r="A6428" t="s">
        <v>7442</v>
      </c>
      <c r="B6428" t="s">
        <v>7439</v>
      </c>
      <c r="C6428">
        <v>26</v>
      </c>
      <c r="D6428">
        <v>9</v>
      </c>
      <c r="E6428">
        <v>13</v>
      </c>
      <c r="F6428" s="1">
        <v>41543</v>
      </c>
      <c r="G6428" t="s">
        <v>3109</v>
      </c>
      <c r="H6428" t="s">
        <v>44</v>
      </c>
      <c r="I6428" t="s">
        <v>280</v>
      </c>
      <c r="J6428" t="s">
        <v>7443</v>
      </c>
      <c r="K6428" t="s">
        <v>47</v>
      </c>
      <c r="L6428" t="s">
        <v>70</v>
      </c>
      <c r="M6428" t="s">
        <v>38</v>
      </c>
      <c r="N6428" t="s">
        <v>56</v>
      </c>
      <c r="O6428" t="s">
        <v>104</v>
      </c>
      <c r="P6428" t="s">
        <v>105</v>
      </c>
      <c r="Q6428">
        <v>0</v>
      </c>
      <c r="R6428">
        <v>662</v>
      </c>
      <c r="S6428">
        <v>-386</v>
      </c>
      <c r="T6428">
        <v>8</v>
      </c>
      <c r="U6428" t="b">
        <v>0</v>
      </c>
    </row>
    <row r="6429" spans="1:21" x14ac:dyDescent="0.25">
      <c r="A6429" t="s">
        <v>7445</v>
      </c>
      <c r="B6429" t="s">
        <v>7446</v>
      </c>
      <c r="C6429">
        <v>26</v>
      </c>
      <c r="D6429">
        <v>9</v>
      </c>
      <c r="E6429">
        <v>14</v>
      </c>
      <c r="F6429" s="1">
        <v>41908</v>
      </c>
      <c r="G6429" t="s">
        <v>1791</v>
      </c>
      <c r="H6429" t="s">
        <v>61</v>
      </c>
      <c r="I6429" t="s">
        <v>450</v>
      </c>
      <c r="J6429" t="s">
        <v>3631</v>
      </c>
      <c r="K6429" t="s">
        <v>36</v>
      </c>
      <c r="L6429" t="s">
        <v>37</v>
      </c>
      <c r="M6429" t="s">
        <v>27</v>
      </c>
      <c r="N6429" t="s">
        <v>71</v>
      </c>
      <c r="O6429" t="s">
        <v>72</v>
      </c>
      <c r="P6429" t="s">
        <v>2852</v>
      </c>
      <c r="Q6429">
        <v>0</v>
      </c>
      <c r="R6429">
        <v>257</v>
      </c>
      <c r="S6429">
        <v>-3</v>
      </c>
      <c r="T6429">
        <v>2</v>
      </c>
      <c r="U6429" t="b">
        <v>0</v>
      </c>
    </row>
    <row r="6430" spans="1:21" x14ac:dyDescent="0.25">
      <c r="A6430" t="s">
        <v>7447</v>
      </c>
      <c r="B6430" t="s">
        <v>7446</v>
      </c>
      <c r="C6430">
        <v>26</v>
      </c>
      <c r="D6430">
        <v>9</v>
      </c>
      <c r="E6430">
        <v>14</v>
      </c>
      <c r="F6430" s="1">
        <v>41908</v>
      </c>
      <c r="G6430" t="s">
        <v>2325</v>
      </c>
      <c r="H6430" t="s">
        <v>293</v>
      </c>
      <c r="I6430" t="s">
        <v>216</v>
      </c>
      <c r="J6430" t="s">
        <v>7448</v>
      </c>
      <c r="K6430" t="s">
        <v>36</v>
      </c>
      <c r="L6430" t="s">
        <v>70</v>
      </c>
      <c r="M6430" t="s">
        <v>98</v>
      </c>
      <c r="N6430" t="s">
        <v>28</v>
      </c>
      <c r="O6430" t="s">
        <v>111</v>
      </c>
      <c r="P6430" t="s">
        <v>3206</v>
      </c>
      <c r="Q6430">
        <v>1</v>
      </c>
      <c r="R6430">
        <v>9</v>
      </c>
      <c r="S6430">
        <v>-9</v>
      </c>
      <c r="T6430">
        <v>2</v>
      </c>
      <c r="U6430" t="b">
        <v>0</v>
      </c>
    </row>
    <row r="6431" spans="1:21" x14ac:dyDescent="0.25">
      <c r="A6431" t="s">
        <v>7447</v>
      </c>
      <c r="B6431" t="s">
        <v>7446</v>
      </c>
      <c r="C6431">
        <v>26</v>
      </c>
      <c r="D6431">
        <v>9</v>
      </c>
      <c r="E6431">
        <v>14</v>
      </c>
      <c r="F6431" s="1">
        <v>41908</v>
      </c>
      <c r="G6431" t="s">
        <v>2325</v>
      </c>
      <c r="H6431" t="s">
        <v>293</v>
      </c>
      <c r="I6431" t="s">
        <v>216</v>
      </c>
      <c r="J6431" t="s">
        <v>7448</v>
      </c>
      <c r="K6431" t="s">
        <v>36</v>
      </c>
      <c r="L6431" t="s">
        <v>70</v>
      </c>
      <c r="M6431" t="s">
        <v>98</v>
      </c>
      <c r="N6431" t="s">
        <v>56</v>
      </c>
      <c r="O6431" t="s">
        <v>81</v>
      </c>
      <c r="P6431" t="s">
        <v>707</v>
      </c>
      <c r="Q6431">
        <v>1</v>
      </c>
      <c r="R6431">
        <v>74</v>
      </c>
      <c r="S6431">
        <v>-59</v>
      </c>
      <c r="T6431">
        <v>2</v>
      </c>
      <c r="U6431" t="b">
        <v>1</v>
      </c>
    </row>
    <row r="6432" spans="1:21" x14ac:dyDescent="0.25">
      <c r="A6432" t="s">
        <v>7449</v>
      </c>
      <c r="B6432" t="s">
        <v>7446</v>
      </c>
      <c r="C6432">
        <v>26</v>
      </c>
      <c r="D6432">
        <v>9</v>
      </c>
      <c r="E6432">
        <v>14</v>
      </c>
      <c r="F6432" s="1">
        <v>41908</v>
      </c>
      <c r="G6432" t="s">
        <v>2593</v>
      </c>
      <c r="H6432" t="s">
        <v>293</v>
      </c>
      <c r="I6432" t="s">
        <v>613</v>
      </c>
      <c r="J6432" t="s">
        <v>2039</v>
      </c>
      <c r="K6432" t="s">
        <v>36</v>
      </c>
      <c r="L6432" t="s">
        <v>70</v>
      </c>
      <c r="M6432" t="s">
        <v>27</v>
      </c>
      <c r="N6432" t="s">
        <v>28</v>
      </c>
      <c r="O6432" t="s">
        <v>48</v>
      </c>
      <c r="P6432" t="s">
        <v>970</v>
      </c>
      <c r="Q6432">
        <v>1</v>
      </c>
      <c r="R6432">
        <v>80</v>
      </c>
      <c r="S6432">
        <v>-19</v>
      </c>
      <c r="T6432">
        <v>5</v>
      </c>
      <c r="U6432" t="b">
        <v>0</v>
      </c>
    </row>
    <row r="6433" spans="1:21" x14ac:dyDescent="0.25">
      <c r="A6433" t="s">
        <v>7449</v>
      </c>
      <c r="B6433" t="s">
        <v>7446</v>
      </c>
      <c r="C6433">
        <v>26</v>
      </c>
      <c r="D6433">
        <v>9</v>
      </c>
      <c r="E6433">
        <v>14</v>
      </c>
      <c r="F6433" s="1">
        <v>41908</v>
      </c>
      <c r="G6433" t="s">
        <v>2593</v>
      </c>
      <c r="H6433" t="s">
        <v>293</v>
      </c>
      <c r="I6433" t="s">
        <v>613</v>
      </c>
      <c r="J6433" t="s">
        <v>2039</v>
      </c>
      <c r="K6433" t="s">
        <v>36</v>
      </c>
      <c r="L6433" t="s">
        <v>70</v>
      </c>
      <c r="M6433" t="s">
        <v>27</v>
      </c>
      <c r="N6433" t="s">
        <v>28</v>
      </c>
      <c r="O6433" t="s">
        <v>54</v>
      </c>
      <c r="P6433" t="s">
        <v>1714</v>
      </c>
      <c r="Q6433">
        <v>1</v>
      </c>
      <c r="R6433">
        <v>321</v>
      </c>
      <c r="S6433">
        <v>-315</v>
      </c>
      <c r="T6433">
        <v>5</v>
      </c>
      <c r="U6433" t="b">
        <v>0</v>
      </c>
    </row>
    <row r="6434" spans="1:21" x14ac:dyDescent="0.25">
      <c r="A6434" t="s">
        <v>7450</v>
      </c>
      <c r="B6434" t="s">
        <v>7446</v>
      </c>
      <c r="C6434">
        <v>26</v>
      </c>
      <c r="D6434">
        <v>9</v>
      </c>
      <c r="E6434">
        <v>14</v>
      </c>
      <c r="F6434" s="1">
        <v>41908</v>
      </c>
      <c r="G6434" t="s">
        <v>1466</v>
      </c>
      <c r="H6434" t="s">
        <v>67</v>
      </c>
      <c r="I6434" t="s">
        <v>68</v>
      </c>
      <c r="J6434" t="s">
        <v>3390</v>
      </c>
      <c r="K6434" t="s">
        <v>25</v>
      </c>
      <c r="L6434" t="s">
        <v>37</v>
      </c>
      <c r="M6434" t="s">
        <v>98</v>
      </c>
      <c r="N6434" t="s">
        <v>28</v>
      </c>
      <c r="O6434" t="s">
        <v>183</v>
      </c>
      <c r="P6434" t="s">
        <v>2569</v>
      </c>
      <c r="Q6434">
        <v>0</v>
      </c>
      <c r="R6434">
        <v>223</v>
      </c>
      <c r="S6434">
        <v>62</v>
      </c>
      <c r="T6434">
        <v>7</v>
      </c>
      <c r="U6434" t="b">
        <v>0</v>
      </c>
    </row>
    <row r="6435" spans="1:21" x14ac:dyDescent="0.25">
      <c r="A6435" t="s">
        <v>7450</v>
      </c>
      <c r="B6435" t="s">
        <v>7446</v>
      </c>
      <c r="C6435">
        <v>26</v>
      </c>
      <c r="D6435">
        <v>9</v>
      </c>
      <c r="E6435">
        <v>14</v>
      </c>
      <c r="F6435" s="1">
        <v>41908</v>
      </c>
      <c r="G6435" t="s">
        <v>1466</v>
      </c>
      <c r="H6435" t="s">
        <v>67</v>
      </c>
      <c r="I6435" t="s">
        <v>68</v>
      </c>
      <c r="J6435" t="s">
        <v>3390</v>
      </c>
      <c r="K6435" t="s">
        <v>25</v>
      </c>
      <c r="L6435" t="s">
        <v>37</v>
      </c>
      <c r="M6435" t="s">
        <v>98</v>
      </c>
      <c r="N6435" t="s">
        <v>56</v>
      </c>
      <c r="O6435" t="s">
        <v>81</v>
      </c>
      <c r="P6435" t="s">
        <v>2973</v>
      </c>
      <c r="Q6435">
        <v>0</v>
      </c>
      <c r="R6435">
        <v>770</v>
      </c>
      <c r="S6435">
        <v>323</v>
      </c>
      <c r="T6435">
        <v>3</v>
      </c>
      <c r="U6435" t="b">
        <v>1</v>
      </c>
    </row>
    <row r="6436" spans="1:21" x14ac:dyDescent="0.25">
      <c r="A6436" t="s">
        <v>7451</v>
      </c>
      <c r="B6436" t="s">
        <v>7446</v>
      </c>
      <c r="C6436">
        <v>26</v>
      </c>
      <c r="D6436">
        <v>9</v>
      </c>
      <c r="E6436">
        <v>14</v>
      </c>
      <c r="F6436" s="1">
        <v>41908</v>
      </c>
      <c r="G6436" t="s">
        <v>954</v>
      </c>
      <c r="H6436" t="s">
        <v>23</v>
      </c>
      <c r="I6436" t="s">
        <v>24</v>
      </c>
      <c r="J6436" t="s">
        <v>24</v>
      </c>
      <c r="K6436" t="s">
        <v>25</v>
      </c>
      <c r="L6436" t="s">
        <v>26</v>
      </c>
      <c r="M6436" t="s">
        <v>38</v>
      </c>
      <c r="N6436" t="s">
        <v>28</v>
      </c>
      <c r="O6436" t="s">
        <v>39</v>
      </c>
      <c r="P6436" t="s">
        <v>1878</v>
      </c>
      <c r="Q6436">
        <v>1</v>
      </c>
      <c r="R6436">
        <v>12</v>
      </c>
      <c r="S6436">
        <v>-2</v>
      </c>
      <c r="T6436">
        <v>3</v>
      </c>
      <c r="U6436" t="b">
        <v>1</v>
      </c>
    </row>
    <row r="6437" spans="1:21" x14ac:dyDescent="0.25">
      <c r="A6437" t="s">
        <v>7451</v>
      </c>
      <c r="B6437" t="s">
        <v>7446</v>
      </c>
      <c r="C6437">
        <v>26</v>
      </c>
      <c r="D6437">
        <v>9</v>
      </c>
      <c r="E6437">
        <v>14</v>
      </c>
      <c r="F6437" s="1">
        <v>41908</v>
      </c>
      <c r="G6437" t="s">
        <v>954</v>
      </c>
      <c r="H6437" t="s">
        <v>23</v>
      </c>
      <c r="I6437" t="s">
        <v>24</v>
      </c>
      <c r="J6437" t="s">
        <v>24</v>
      </c>
      <c r="K6437" t="s">
        <v>25</v>
      </c>
      <c r="L6437" t="s">
        <v>26</v>
      </c>
      <c r="M6437" t="s">
        <v>38</v>
      </c>
      <c r="N6437" t="s">
        <v>28</v>
      </c>
      <c r="O6437" t="s">
        <v>227</v>
      </c>
      <c r="P6437" t="s">
        <v>4150</v>
      </c>
      <c r="Q6437">
        <v>1</v>
      </c>
      <c r="R6437">
        <v>7</v>
      </c>
      <c r="S6437">
        <v>-1</v>
      </c>
      <c r="T6437">
        <v>2</v>
      </c>
      <c r="U6437" t="b">
        <v>0</v>
      </c>
    </row>
    <row r="6438" spans="1:21" x14ac:dyDescent="0.25">
      <c r="A6438" t="s">
        <v>7452</v>
      </c>
      <c r="B6438" t="s">
        <v>7446</v>
      </c>
      <c r="C6438">
        <v>26</v>
      </c>
      <c r="D6438">
        <v>9</v>
      </c>
      <c r="E6438">
        <v>14</v>
      </c>
      <c r="F6438" s="1">
        <v>41908</v>
      </c>
      <c r="G6438" t="s">
        <v>3518</v>
      </c>
      <c r="H6438" t="s">
        <v>33</v>
      </c>
      <c r="I6438" t="s">
        <v>266</v>
      </c>
      <c r="J6438" t="s">
        <v>510</v>
      </c>
      <c r="K6438" t="s">
        <v>36</v>
      </c>
      <c r="L6438" t="s">
        <v>37</v>
      </c>
      <c r="M6438" t="s">
        <v>38</v>
      </c>
      <c r="N6438" t="s">
        <v>71</v>
      </c>
      <c r="O6438" t="s">
        <v>74</v>
      </c>
      <c r="P6438" t="s">
        <v>4205</v>
      </c>
      <c r="Q6438">
        <v>0</v>
      </c>
      <c r="R6438">
        <v>957</v>
      </c>
      <c r="S6438">
        <v>202</v>
      </c>
      <c r="T6438">
        <v>8</v>
      </c>
      <c r="U6438" t="b">
        <v>0</v>
      </c>
    </row>
    <row r="6439" spans="1:21" x14ac:dyDescent="0.25">
      <c r="A6439" t="s">
        <v>7453</v>
      </c>
      <c r="B6439" t="s">
        <v>7446</v>
      </c>
      <c r="C6439">
        <v>26</v>
      </c>
      <c r="D6439">
        <v>9</v>
      </c>
      <c r="E6439">
        <v>14</v>
      </c>
      <c r="F6439" s="1">
        <v>41908</v>
      </c>
      <c r="G6439" t="s">
        <v>325</v>
      </c>
      <c r="H6439" t="s">
        <v>67</v>
      </c>
      <c r="I6439" t="s">
        <v>68</v>
      </c>
      <c r="J6439" t="s">
        <v>2285</v>
      </c>
      <c r="K6439" t="s">
        <v>25</v>
      </c>
      <c r="L6439" t="s">
        <v>37</v>
      </c>
      <c r="M6439" t="s">
        <v>38</v>
      </c>
      <c r="N6439" t="s">
        <v>28</v>
      </c>
      <c r="O6439" t="s">
        <v>48</v>
      </c>
      <c r="P6439" t="s">
        <v>2878</v>
      </c>
      <c r="Q6439">
        <v>0</v>
      </c>
      <c r="R6439">
        <v>299</v>
      </c>
      <c r="S6439">
        <v>0</v>
      </c>
      <c r="T6439">
        <v>6</v>
      </c>
      <c r="U6439" t="b">
        <v>1</v>
      </c>
    </row>
    <row r="6440" spans="1:21" x14ac:dyDescent="0.25">
      <c r="A6440" t="s">
        <v>7454</v>
      </c>
      <c r="B6440" t="s">
        <v>7446</v>
      </c>
      <c r="C6440">
        <v>26</v>
      </c>
      <c r="D6440">
        <v>9</v>
      </c>
      <c r="E6440">
        <v>14</v>
      </c>
      <c r="F6440" s="1">
        <v>41908</v>
      </c>
      <c r="G6440" t="s">
        <v>4641</v>
      </c>
      <c r="H6440" t="s">
        <v>67</v>
      </c>
      <c r="I6440" t="s">
        <v>68</v>
      </c>
      <c r="J6440" t="s">
        <v>255</v>
      </c>
      <c r="K6440" t="s">
        <v>25</v>
      </c>
      <c r="L6440" t="s">
        <v>37</v>
      </c>
      <c r="M6440" t="s">
        <v>38</v>
      </c>
      <c r="N6440" t="s">
        <v>28</v>
      </c>
      <c r="O6440" t="s">
        <v>29</v>
      </c>
      <c r="P6440" t="s">
        <v>5161</v>
      </c>
      <c r="Q6440">
        <v>0</v>
      </c>
      <c r="R6440">
        <v>86</v>
      </c>
      <c r="S6440">
        <v>0</v>
      </c>
      <c r="T6440">
        <v>4</v>
      </c>
      <c r="U6440" t="b">
        <v>1</v>
      </c>
    </row>
    <row r="6441" spans="1:21" x14ac:dyDescent="0.25">
      <c r="A6441" t="s">
        <v>7455</v>
      </c>
      <c r="B6441" t="s">
        <v>7456</v>
      </c>
      <c r="C6441">
        <v>27</v>
      </c>
      <c r="D6441">
        <v>9</v>
      </c>
      <c r="E6441">
        <v>11</v>
      </c>
      <c r="F6441" s="1">
        <v>40813</v>
      </c>
      <c r="G6441" t="s">
        <v>3131</v>
      </c>
      <c r="H6441" t="s">
        <v>67</v>
      </c>
      <c r="I6441" t="s">
        <v>68</v>
      </c>
      <c r="J6441" t="s">
        <v>7457</v>
      </c>
      <c r="K6441" t="s">
        <v>25</v>
      </c>
      <c r="L6441" t="s">
        <v>37</v>
      </c>
      <c r="M6441" t="s">
        <v>38</v>
      </c>
      <c r="N6441" t="s">
        <v>56</v>
      </c>
      <c r="O6441" t="s">
        <v>81</v>
      </c>
      <c r="P6441" t="s">
        <v>364</v>
      </c>
      <c r="Q6441">
        <v>0</v>
      </c>
      <c r="R6441">
        <v>122</v>
      </c>
      <c r="S6441">
        <v>52</v>
      </c>
      <c r="T6441">
        <v>4</v>
      </c>
      <c r="U6441" t="b">
        <v>1</v>
      </c>
    </row>
    <row r="6442" spans="1:21" x14ac:dyDescent="0.25">
      <c r="A6442" t="s">
        <v>7455</v>
      </c>
      <c r="B6442" t="s">
        <v>7456</v>
      </c>
      <c r="C6442">
        <v>27</v>
      </c>
      <c r="D6442">
        <v>9</v>
      </c>
      <c r="E6442">
        <v>11</v>
      </c>
      <c r="F6442" s="1">
        <v>40813</v>
      </c>
      <c r="G6442" t="s">
        <v>3131</v>
      </c>
      <c r="H6442" t="s">
        <v>67</v>
      </c>
      <c r="I6442" t="s">
        <v>68</v>
      </c>
      <c r="J6442" t="s">
        <v>7457</v>
      </c>
      <c r="K6442" t="s">
        <v>25</v>
      </c>
      <c r="L6442" t="s">
        <v>37</v>
      </c>
      <c r="M6442" t="s">
        <v>38</v>
      </c>
      <c r="N6442" t="s">
        <v>56</v>
      </c>
      <c r="O6442" t="s">
        <v>185</v>
      </c>
      <c r="P6442" t="s">
        <v>1762</v>
      </c>
      <c r="Q6442">
        <v>0</v>
      </c>
      <c r="R6442">
        <v>1141</v>
      </c>
      <c r="S6442">
        <v>239</v>
      </c>
      <c r="T6442">
        <v>3</v>
      </c>
      <c r="U6442" t="b">
        <v>1</v>
      </c>
    </row>
    <row r="6443" spans="1:21" x14ac:dyDescent="0.25">
      <c r="A6443" t="s">
        <v>7455</v>
      </c>
      <c r="B6443" t="s">
        <v>7456</v>
      </c>
      <c r="C6443">
        <v>27</v>
      </c>
      <c r="D6443">
        <v>9</v>
      </c>
      <c r="E6443">
        <v>11</v>
      </c>
      <c r="F6443" s="1">
        <v>40813</v>
      </c>
      <c r="G6443" t="s">
        <v>3131</v>
      </c>
      <c r="H6443" t="s">
        <v>67</v>
      </c>
      <c r="I6443" t="s">
        <v>68</v>
      </c>
      <c r="J6443" t="s">
        <v>7457</v>
      </c>
      <c r="K6443" t="s">
        <v>25</v>
      </c>
      <c r="L6443" t="s">
        <v>37</v>
      </c>
      <c r="M6443" t="s">
        <v>38</v>
      </c>
      <c r="N6443" t="s">
        <v>56</v>
      </c>
      <c r="O6443" t="s">
        <v>185</v>
      </c>
      <c r="P6443" t="s">
        <v>2927</v>
      </c>
      <c r="Q6443">
        <v>0</v>
      </c>
      <c r="R6443">
        <v>1892</v>
      </c>
      <c r="S6443">
        <v>170</v>
      </c>
      <c r="T6443">
        <v>5</v>
      </c>
      <c r="U6443" t="b">
        <v>0</v>
      </c>
    </row>
    <row r="6444" spans="1:21" x14ac:dyDescent="0.25">
      <c r="A6444" t="s">
        <v>7458</v>
      </c>
      <c r="B6444" t="s">
        <v>7456</v>
      </c>
      <c r="C6444">
        <v>27</v>
      </c>
      <c r="D6444">
        <v>9</v>
      </c>
      <c r="E6444">
        <v>11</v>
      </c>
      <c r="F6444" s="1">
        <v>40813</v>
      </c>
      <c r="G6444" t="s">
        <v>2682</v>
      </c>
      <c r="H6444" t="s">
        <v>33</v>
      </c>
      <c r="I6444" t="s">
        <v>80</v>
      </c>
      <c r="J6444" t="s">
        <v>80</v>
      </c>
      <c r="K6444" t="s">
        <v>36</v>
      </c>
      <c r="L6444" t="s">
        <v>37</v>
      </c>
      <c r="M6444" t="s">
        <v>38</v>
      </c>
      <c r="N6444" t="s">
        <v>28</v>
      </c>
      <c r="O6444" t="s">
        <v>48</v>
      </c>
      <c r="P6444" t="s">
        <v>3003</v>
      </c>
      <c r="Q6444">
        <v>0</v>
      </c>
      <c r="R6444">
        <v>445</v>
      </c>
      <c r="S6444">
        <v>124</v>
      </c>
      <c r="T6444">
        <v>9</v>
      </c>
      <c r="U6444" t="b">
        <v>0</v>
      </c>
    </row>
    <row r="6445" spans="1:21" x14ac:dyDescent="0.25">
      <c r="A6445" t="s">
        <v>7458</v>
      </c>
      <c r="B6445" t="s">
        <v>7456</v>
      </c>
      <c r="C6445">
        <v>27</v>
      </c>
      <c r="D6445">
        <v>9</v>
      </c>
      <c r="E6445">
        <v>11</v>
      </c>
      <c r="F6445" s="1">
        <v>40813</v>
      </c>
      <c r="G6445" t="s">
        <v>2682</v>
      </c>
      <c r="H6445" t="s">
        <v>33</v>
      </c>
      <c r="I6445" t="s">
        <v>80</v>
      </c>
      <c r="J6445" t="s">
        <v>80</v>
      </c>
      <c r="K6445" t="s">
        <v>36</v>
      </c>
      <c r="L6445" t="s">
        <v>37</v>
      </c>
      <c r="M6445" t="s">
        <v>38</v>
      </c>
      <c r="N6445" t="s">
        <v>28</v>
      </c>
      <c r="O6445" t="s">
        <v>39</v>
      </c>
      <c r="P6445" t="s">
        <v>2638</v>
      </c>
      <c r="Q6445">
        <v>0</v>
      </c>
      <c r="R6445">
        <v>136</v>
      </c>
      <c r="S6445">
        <v>13</v>
      </c>
      <c r="T6445">
        <v>5</v>
      </c>
      <c r="U6445" t="b">
        <v>1</v>
      </c>
    </row>
    <row r="6446" spans="1:21" x14ac:dyDescent="0.25">
      <c r="A6446" t="s">
        <v>7458</v>
      </c>
      <c r="B6446" t="s">
        <v>7456</v>
      </c>
      <c r="C6446">
        <v>27</v>
      </c>
      <c r="D6446">
        <v>9</v>
      </c>
      <c r="E6446">
        <v>11</v>
      </c>
      <c r="F6446" s="1">
        <v>40813</v>
      </c>
      <c r="G6446" t="s">
        <v>2682</v>
      </c>
      <c r="H6446" t="s">
        <v>33</v>
      </c>
      <c r="I6446" t="s">
        <v>80</v>
      </c>
      <c r="J6446" t="s">
        <v>80</v>
      </c>
      <c r="K6446" t="s">
        <v>36</v>
      </c>
      <c r="L6446" t="s">
        <v>37</v>
      </c>
      <c r="M6446" t="s">
        <v>38</v>
      </c>
      <c r="N6446" t="s">
        <v>28</v>
      </c>
      <c r="O6446" t="s">
        <v>54</v>
      </c>
      <c r="P6446" t="s">
        <v>2529</v>
      </c>
      <c r="Q6446">
        <v>0</v>
      </c>
      <c r="R6446">
        <v>115</v>
      </c>
      <c r="S6446">
        <v>37</v>
      </c>
      <c r="T6446">
        <v>3</v>
      </c>
      <c r="U6446" t="b">
        <v>1</v>
      </c>
    </row>
    <row r="6447" spans="1:21" x14ac:dyDescent="0.25">
      <c r="A6447" t="s">
        <v>7459</v>
      </c>
      <c r="B6447" t="s">
        <v>7456</v>
      </c>
      <c r="C6447">
        <v>27</v>
      </c>
      <c r="D6447">
        <v>9</v>
      </c>
      <c r="E6447">
        <v>11</v>
      </c>
      <c r="F6447" s="1">
        <v>40813</v>
      </c>
      <c r="G6447" t="s">
        <v>769</v>
      </c>
      <c r="H6447" t="s">
        <v>61</v>
      </c>
      <c r="I6447" t="s">
        <v>1357</v>
      </c>
      <c r="J6447" t="s">
        <v>1448</v>
      </c>
      <c r="K6447" t="s">
        <v>36</v>
      </c>
      <c r="L6447" t="s">
        <v>70</v>
      </c>
      <c r="M6447" t="s">
        <v>98</v>
      </c>
      <c r="N6447" t="s">
        <v>56</v>
      </c>
      <c r="O6447" t="s">
        <v>185</v>
      </c>
      <c r="P6447" t="s">
        <v>1019</v>
      </c>
      <c r="Q6447">
        <v>0</v>
      </c>
      <c r="R6447">
        <v>999</v>
      </c>
      <c r="S6447">
        <v>70</v>
      </c>
      <c r="T6447">
        <v>4</v>
      </c>
      <c r="U6447" t="b">
        <v>0</v>
      </c>
    </row>
    <row r="6448" spans="1:21" x14ac:dyDescent="0.25">
      <c r="A6448" t="s">
        <v>7460</v>
      </c>
      <c r="B6448" t="s">
        <v>7456</v>
      </c>
      <c r="C6448">
        <v>27</v>
      </c>
      <c r="D6448">
        <v>9</v>
      </c>
      <c r="E6448">
        <v>11</v>
      </c>
      <c r="F6448" s="1">
        <v>40813</v>
      </c>
      <c r="G6448" t="s">
        <v>481</v>
      </c>
      <c r="H6448" t="s">
        <v>44</v>
      </c>
      <c r="I6448" t="s">
        <v>1404</v>
      </c>
      <c r="J6448" t="s">
        <v>1405</v>
      </c>
      <c r="K6448" t="s">
        <v>47</v>
      </c>
      <c r="L6448" t="s">
        <v>37</v>
      </c>
      <c r="M6448" t="s">
        <v>38</v>
      </c>
      <c r="N6448" t="s">
        <v>28</v>
      </c>
      <c r="O6448" t="s">
        <v>39</v>
      </c>
      <c r="P6448" t="s">
        <v>4248</v>
      </c>
      <c r="Q6448">
        <v>0</v>
      </c>
      <c r="R6448">
        <v>32</v>
      </c>
      <c r="S6448">
        <v>8</v>
      </c>
      <c r="T6448">
        <v>5</v>
      </c>
      <c r="U6448" t="b">
        <v>1</v>
      </c>
    </row>
    <row r="6449" spans="1:21" x14ac:dyDescent="0.25">
      <c r="A6449" t="s">
        <v>7461</v>
      </c>
      <c r="B6449" t="s">
        <v>7456</v>
      </c>
      <c r="C6449">
        <v>27</v>
      </c>
      <c r="D6449">
        <v>9</v>
      </c>
      <c r="E6449">
        <v>11</v>
      </c>
      <c r="F6449" s="1">
        <v>40813</v>
      </c>
      <c r="G6449" t="s">
        <v>1560</v>
      </c>
      <c r="H6449" t="s">
        <v>67</v>
      </c>
      <c r="I6449" t="s">
        <v>68</v>
      </c>
      <c r="J6449" t="s">
        <v>1684</v>
      </c>
      <c r="K6449" t="s">
        <v>25</v>
      </c>
      <c r="L6449" t="s">
        <v>37</v>
      </c>
      <c r="M6449" t="s">
        <v>38</v>
      </c>
      <c r="N6449" t="s">
        <v>28</v>
      </c>
      <c r="O6449" t="s">
        <v>111</v>
      </c>
      <c r="P6449" t="s">
        <v>6025</v>
      </c>
      <c r="Q6449">
        <v>0</v>
      </c>
      <c r="R6449">
        <v>149</v>
      </c>
      <c r="S6449">
        <v>15</v>
      </c>
      <c r="T6449">
        <v>3</v>
      </c>
      <c r="U6449" t="b">
        <v>1</v>
      </c>
    </row>
    <row r="6450" spans="1:21" x14ac:dyDescent="0.25">
      <c r="A6450" t="s">
        <v>7462</v>
      </c>
      <c r="B6450" t="s">
        <v>7456</v>
      </c>
      <c r="C6450">
        <v>27</v>
      </c>
      <c r="D6450">
        <v>9</v>
      </c>
      <c r="E6450">
        <v>11</v>
      </c>
      <c r="F6450" s="1">
        <v>40813</v>
      </c>
      <c r="G6450" t="s">
        <v>2750</v>
      </c>
      <c r="H6450" t="s">
        <v>61</v>
      </c>
      <c r="I6450" t="s">
        <v>687</v>
      </c>
      <c r="J6450" t="s">
        <v>4164</v>
      </c>
      <c r="K6450" t="s">
        <v>36</v>
      </c>
      <c r="L6450" t="s">
        <v>70</v>
      </c>
      <c r="M6450" t="s">
        <v>38</v>
      </c>
      <c r="N6450" t="s">
        <v>28</v>
      </c>
      <c r="O6450" t="s">
        <v>90</v>
      </c>
      <c r="P6450" t="s">
        <v>4590</v>
      </c>
      <c r="Q6450">
        <v>0</v>
      </c>
      <c r="R6450">
        <v>507</v>
      </c>
      <c r="S6450">
        <v>0</v>
      </c>
      <c r="T6450">
        <v>2</v>
      </c>
      <c r="U6450" t="b">
        <v>0</v>
      </c>
    </row>
    <row r="6451" spans="1:21" x14ac:dyDescent="0.25">
      <c r="A6451" t="s">
        <v>7463</v>
      </c>
      <c r="B6451" t="s">
        <v>7456</v>
      </c>
      <c r="C6451">
        <v>27</v>
      </c>
      <c r="D6451">
        <v>9</v>
      </c>
      <c r="E6451">
        <v>11</v>
      </c>
      <c r="F6451" s="1">
        <v>40813</v>
      </c>
      <c r="G6451" t="s">
        <v>571</v>
      </c>
      <c r="H6451" t="s">
        <v>44</v>
      </c>
      <c r="I6451" t="s">
        <v>849</v>
      </c>
      <c r="J6451" t="s">
        <v>2772</v>
      </c>
      <c r="K6451" t="s">
        <v>47</v>
      </c>
      <c r="L6451" t="s">
        <v>37</v>
      </c>
      <c r="M6451" t="s">
        <v>38</v>
      </c>
      <c r="N6451" t="s">
        <v>28</v>
      </c>
      <c r="O6451" t="s">
        <v>48</v>
      </c>
      <c r="P6451" t="s">
        <v>841</v>
      </c>
      <c r="Q6451">
        <v>0</v>
      </c>
      <c r="R6451">
        <v>117</v>
      </c>
      <c r="S6451">
        <v>40</v>
      </c>
      <c r="T6451">
        <v>5</v>
      </c>
      <c r="U6451" t="b">
        <v>0</v>
      </c>
    </row>
    <row r="6452" spans="1:21" x14ac:dyDescent="0.25">
      <c r="A6452" t="s">
        <v>7463</v>
      </c>
      <c r="B6452" t="s">
        <v>7456</v>
      </c>
      <c r="C6452">
        <v>27</v>
      </c>
      <c r="D6452">
        <v>9</v>
      </c>
      <c r="E6452">
        <v>11</v>
      </c>
      <c r="F6452" s="1">
        <v>40813</v>
      </c>
      <c r="G6452" t="s">
        <v>571</v>
      </c>
      <c r="H6452" t="s">
        <v>44</v>
      </c>
      <c r="I6452" t="s">
        <v>849</v>
      </c>
      <c r="J6452" t="s">
        <v>2772</v>
      </c>
      <c r="K6452" t="s">
        <v>47</v>
      </c>
      <c r="L6452" t="s">
        <v>37</v>
      </c>
      <c r="M6452" t="s">
        <v>38</v>
      </c>
      <c r="N6452" t="s">
        <v>28</v>
      </c>
      <c r="O6452" t="s">
        <v>111</v>
      </c>
      <c r="P6452" t="s">
        <v>1246</v>
      </c>
      <c r="Q6452">
        <v>0</v>
      </c>
      <c r="R6452">
        <v>117</v>
      </c>
      <c r="S6452">
        <v>45</v>
      </c>
      <c r="T6452">
        <v>5</v>
      </c>
      <c r="U6452" t="b">
        <v>0</v>
      </c>
    </row>
    <row r="6453" spans="1:21" x14ac:dyDescent="0.25">
      <c r="A6453" t="s">
        <v>7463</v>
      </c>
      <c r="B6453" t="s">
        <v>7456</v>
      </c>
      <c r="C6453">
        <v>27</v>
      </c>
      <c r="D6453">
        <v>9</v>
      </c>
      <c r="E6453">
        <v>11</v>
      </c>
      <c r="F6453" s="1">
        <v>40813</v>
      </c>
      <c r="G6453" t="s">
        <v>571</v>
      </c>
      <c r="H6453" t="s">
        <v>44</v>
      </c>
      <c r="I6453" t="s">
        <v>849</v>
      </c>
      <c r="J6453" t="s">
        <v>2772</v>
      </c>
      <c r="K6453" t="s">
        <v>47</v>
      </c>
      <c r="L6453" t="s">
        <v>37</v>
      </c>
      <c r="M6453" t="s">
        <v>38</v>
      </c>
      <c r="N6453" t="s">
        <v>28</v>
      </c>
      <c r="O6453" t="s">
        <v>111</v>
      </c>
      <c r="P6453" t="s">
        <v>2030</v>
      </c>
      <c r="Q6453">
        <v>0</v>
      </c>
      <c r="R6453">
        <v>81</v>
      </c>
      <c r="S6453">
        <v>32</v>
      </c>
      <c r="T6453">
        <v>3</v>
      </c>
      <c r="U6453" t="b">
        <v>1</v>
      </c>
    </row>
    <row r="6454" spans="1:21" x14ac:dyDescent="0.25">
      <c r="A6454" t="s">
        <v>7463</v>
      </c>
      <c r="B6454" t="s">
        <v>7456</v>
      </c>
      <c r="C6454">
        <v>27</v>
      </c>
      <c r="D6454">
        <v>9</v>
      </c>
      <c r="E6454">
        <v>11</v>
      </c>
      <c r="F6454" s="1">
        <v>40813</v>
      </c>
      <c r="G6454" t="s">
        <v>571</v>
      </c>
      <c r="H6454" t="s">
        <v>44</v>
      </c>
      <c r="I6454" t="s">
        <v>849</v>
      </c>
      <c r="J6454" t="s">
        <v>2772</v>
      </c>
      <c r="K6454" t="s">
        <v>47</v>
      </c>
      <c r="L6454" t="s">
        <v>37</v>
      </c>
      <c r="M6454" t="s">
        <v>38</v>
      </c>
      <c r="N6454" t="s">
        <v>28</v>
      </c>
      <c r="O6454" t="s">
        <v>111</v>
      </c>
      <c r="P6454" t="s">
        <v>816</v>
      </c>
      <c r="Q6454">
        <v>0</v>
      </c>
      <c r="R6454">
        <v>206</v>
      </c>
      <c r="S6454">
        <v>101</v>
      </c>
      <c r="T6454">
        <v>7</v>
      </c>
      <c r="U6454" t="b">
        <v>1</v>
      </c>
    </row>
    <row r="6455" spans="1:21" x14ac:dyDescent="0.25">
      <c r="A6455" t="s">
        <v>7463</v>
      </c>
      <c r="B6455" t="s">
        <v>7456</v>
      </c>
      <c r="C6455">
        <v>27</v>
      </c>
      <c r="D6455">
        <v>9</v>
      </c>
      <c r="E6455">
        <v>11</v>
      </c>
      <c r="F6455" s="1">
        <v>40813</v>
      </c>
      <c r="G6455" t="s">
        <v>571</v>
      </c>
      <c r="H6455" t="s">
        <v>44</v>
      </c>
      <c r="I6455" t="s">
        <v>849</v>
      </c>
      <c r="J6455" t="s">
        <v>2772</v>
      </c>
      <c r="K6455" t="s">
        <v>47</v>
      </c>
      <c r="L6455" t="s">
        <v>37</v>
      </c>
      <c r="M6455" t="s">
        <v>38</v>
      </c>
      <c r="N6455" t="s">
        <v>28</v>
      </c>
      <c r="O6455" t="s">
        <v>54</v>
      </c>
      <c r="P6455" t="s">
        <v>4747</v>
      </c>
      <c r="Q6455">
        <v>0</v>
      </c>
      <c r="R6455">
        <v>305</v>
      </c>
      <c r="S6455">
        <v>-193</v>
      </c>
      <c r="T6455">
        <v>4</v>
      </c>
      <c r="U6455" t="b">
        <v>1</v>
      </c>
    </row>
    <row r="6456" spans="1:21" x14ac:dyDescent="0.25">
      <c r="A6456" t="s">
        <v>7463</v>
      </c>
      <c r="B6456" t="s">
        <v>7456</v>
      </c>
      <c r="C6456">
        <v>27</v>
      </c>
      <c r="D6456">
        <v>9</v>
      </c>
      <c r="E6456">
        <v>11</v>
      </c>
      <c r="F6456" s="1">
        <v>40813</v>
      </c>
      <c r="G6456" t="s">
        <v>571</v>
      </c>
      <c r="H6456" t="s">
        <v>44</v>
      </c>
      <c r="I6456" t="s">
        <v>849</v>
      </c>
      <c r="J6456" t="s">
        <v>2772</v>
      </c>
      <c r="K6456" t="s">
        <v>47</v>
      </c>
      <c r="L6456" t="s">
        <v>37</v>
      </c>
      <c r="M6456" t="s">
        <v>38</v>
      </c>
      <c r="N6456" t="s">
        <v>56</v>
      </c>
      <c r="O6456" t="s">
        <v>104</v>
      </c>
      <c r="P6456" t="s">
        <v>1033</v>
      </c>
      <c r="Q6456">
        <v>0</v>
      </c>
      <c r="R6456">
        <v>202</v>
      </c>
      <c r="S6456">
        <v>-104</v>
      </c>
      <c r="T6456">
        <v>2</v>
      </c>
      <c r="U6456" t="b">
        <v>0</v>
      </c>
    </row>
    <row r="6457" spans="1:21" x14ac:dyDescent="0.25">
      <c r="A6457" t="s">
        <v>7464</v>
      </c>
      <c r="B6457" t="s">
        <v>7465</v>
      </c>
      <c r="C6457">
        <v>27</v>
      </c>
      <c r="D6457">
        <v>9</v>
      </c>
      <c r="E6457">
        <v>12</v>
      </c>
      <c r="F6457" s="1">
        <v>41179</v>
      </c>
      <c r="G6457" t="s">
        <v>1956</v>
      </c>
      <c r="H6457" t="s">
        <v>67</v>
      </c>
      <c r="I6457" t="s">
        <v>68</v>
      </c>
      <c r="J6457" t="s">
        <v>2541</v>
      </c>
      <c r="K6457" t="s">
        <v>25</v>
      </c>
      <c r="L6457" t="s">
        <v>37</v>
      </c>
      <c r="M6457" t="s">
        <v>98</v>
      </c>
      <c r="N6457" t="s">
        <v>28</v>
      </c>
      <c r="O6457" t="s">
        <v>48</v>
      </c>
      <c r="P6457" t="s">
        <v>1156</v>
      </c>
      <c r="Q6457">
        <v>0</v>
      </c>
      <c r="R6457">
        <v>56</v>
      </c>
      <c r="S6457">
        <v>13</v>
      </c>
      <c r="T6457">
        <v>5</v>
      </c>
      <c r="U6457" t="b">
        <v>0</v>
      </c>
    </row>
    <row r="6458" spans="1:21" x14ac:dyDescent="0.25">
      <c r="A6458" t="s">
        <v>7464</v>
      </c>
      <c r="B6458" t="s">
        <v>7465</v>
      </c>
      <c r="C6458">
        <v>27</v>
      </c>
      <c r="D6458">
        <v>9</v>
      </c>
      <c r="E6458">
        <v>12</v>
      </c>
      <c r="F6458" s="1">
        <v>41179</v>
      </c>
      <c r="G6458" t="s">
        <v>1956</v>
      </c>
      <c r="H6458" t="s">
        <v>67</v>
      </c>
      <c r="I6458" t="s">
        <v>68</v>
      </c>
      <c r="J6458" t="s">
        <v>2541</v>
      </c>
      <c r="K6458" t="s">
        <v>25</v>
      </c>
      <c r="L6458" t="s">
        <v>37</v>
      </c>
      <c r="M6458" t="s">
        <v>98</v>
      </c>
      <c r="N6458" t="s">
        <v>28</v>
      </c>
      <c r="O6458" t="s">
        <v>39</v>
      </c>
      <c r="P6458" t="s">
        <v>100</v>
      </c>
      <c r="Q6458">
        <v>0</v>
      </c>
      <c r="R6458">
        <v>493</v>
      </c>
      <c r="S6458">
        <v>54</v>
      </c>
      <c r="T6458">
        <v>10</v>
      </c>
      <c r="U6458" t="b">
        <v>1</v>
      </c>
    </row>
    <row r="6459" spans="1:21" x14ac:dyDescent="0.25">
      <c r="A6459" t="s">
        <v>7464</v>
      </c>
      <c r="B6459" t="s">
        <v>7465</v>
      </c>
      <c r="C6459">
        <v>27</v>
      </c>
      <c r="D6459">
        <v>9</v>
      </c>
      <c r="E6459">
        <v>12</v>
      </c>
      <c r="F6459" s="1">
        <v>41179</v>
      </c>
      <c r="G6459" t="s">
        <v>1956</v>
      </c>
      <c r="H6459" t="s">
        <v>67</v>
      </c>
      <c r="I6459" t="s">
        <v>68</v>
      </c>
      <c r="J6459" t="s">
        <v>2541</v>
      </c>
      <c r="K6459" t="s">
        <v>25</v>
      </c>
      <c r="L6459" t="s">
        <v>37</v>
      </c>
      <c r="M6459" t="s">
        <v>98</v>
      </c>
      <c r="N6459" t="s">
        <v>28</v>
      </c>
      <c r="O6459" t="s">
        <v>111</v>
      </c>
      <c r="P6459" t="s">
        <v>3193</v>
      </c>
      <c r="Q6459">
        <v>0</v>
      </c>
      <c r="R6459">
        <v>59</v>
      </c>
      <c r="S6459">
        <v>20</v>
      </c>
      <c r="T6459">
        <v>4</v>
      </c>
      <c r="U6459" t="b">
        <v>0</v>
      </c>
    </row>
    <row r="6460" spans="1:21" x14ac:dyDescent="0.25">
      <c r="A6460" t="s">
        <v>7464</v>
      </c>
      <c r="B6460" t="s">
        <v>7465</v>
      </c>
      <c r="C6460">
        <v>27</v>
      </c>
      <c r="D6460">
        <v>9</v>
      </c>
      <c r="E6460">
        <v>12</v>
      </c>
      <c r="F6460" s="1">
        <v>41179</v>
      </c>
      <c r="G6460" t="s">
        <v>1956</v>
      </c>
      <c r="H6460" t="s">
        <v>67</v>
      </c>
      <c r="I6460" t="s">
        <v>68</v>
      </c>
      <c r="J6460" t="s">
        <v>2541</v>
      </c>
      <c r="K6460" t="s">
        <v>25</v>
      </c>
      <c r="L6460" t="s">
        <v>37</v>
      </c>
      <c r="M6460" t="s">
        <v>98</v>
      </c>
      <c r="N6460" t="s">
        <v>28</v>
      </c>
      <c r="O6460" t="s">
        <v>111</v>
      </c>
      <c r="P6460" t="s">
        <v>3091</v>
      </c>
      <c r="Q6460">
        <v>0</v>
      </c>
      <c r="R6460">
        <v>89</v>
      </c>
      <c r="S6460">
        <v>1</v>
      </c>
      <c r="T6460">
        <v>3</v>
      </c>
      <c r="U6460" t="b">
        <v>1</v>
      </c>
    </row>
    <row r="6461" spans="1:21" x14ac:dyDescent="0.25">
      <c r="A6461" t="s">
        <v>7464</v>
      </c>
      <c r="B6461" t="s">
        <v>7465</v>
      </c>
      <c r="C6461">
        <v>27</v>
      </c>
      <c r="D6461">
        <v>9</v>
      </c>
      <c r="E6461">
        <v>12</v>
      </c>
      <c r="F6461" s="1">
        <v>41179</v>
      </c>
      <c r="G6461" t="s">
        <v>1956</v>
      </c>
      <c r="H6461" t="s">
        <v>67</v>
      </c>
      <c r="I6461" t="s">
        <v>68</v>
      </c>
      <c r="J6461" t="s">
        <v>2541</v>
      </c>
      <c r="K6461" t="s">
        <v>25</v>
      </c>
      <c r="L6461" t="s">
        <v>37</v>
      </c>
      <c r="M6461" t="s">
        <v>98</v>
      </c>
      <c r="N6461" t="s">
        <v>28</v>
      </c>
      <c r="O6461" t="s">
        <v>227</v>
      </c>
      <c r="P6461" t="s">
        <v>4754</v>
      </c>
      <c r="Q6461">
        <v>0</v>
      </c>
      <c r="R6461">
        <v>33</v>
      </c>
      <c r="S6461">
        <v>8</v>
      </c>
      <c r="T6461">
        <v>3</v>
      </c>
      <c r="U6461" t="b">
        <v>0</v>
      </c>
    </row>
    <row r="6462" spans="1:21" x14ac:dyDescent="0.25">
      <c r="A6462" t="s">
        <v>7464</v>
      </c>
      <c r="B6462" t="s">
        <v>7465</v>
      </c>
      <c r="C6462">
        <v>27</v>
      </c>
      <c r="D6462">
        <v>9</v>
      </c>
      <c r="E6462">
        <v>12</v>
      </c>
      <c r="F6462" s="1">
        <v>41179</v>
      </c>
      <c r="G6462" t="s">
        <v>1956</v>
      </c>
      <c r="H6462" t="s">
        <v>67</v>
      </c>
      <c r="I6462" t="s">
        <v>68</v>
      </c>
      <c r="J6462" t="s">
        <v>2541</v>
      </c>
      <c r="K6462" t="s">
        <v>25</v>
      </c>
      <c r="L6462" t="s">
        <v>37</v>
      </c>
      <c r="M6462" t="s">
        <v>98</v>
      </c>
      <c r="N6462" t="s">
        <v>28</v>
      </c>
      <c r="O6462" t="s">
        <v>29</v>
      </c>
      <c r="P6462" t="s">
        <v>287</v>
      </c>
      <c r="Q6462">
        <v>0</v>
      </c>
      <c r="R6462">
        <v>42</v>
      </c>
      <c r="S6462">
        <v>7</v>
      </c>
      <c r="T6462">
        <v>2</v>
      </c>
      <c r="U6462" t="b">
        <v>1</v>
      </c>
    </row>
    <row r="6463" spans="1:21" x14ac:dyDescent="0.25">
      <c r="A6463" t="s">
        <v>7466</v>
      </c>
      <c r="B6463" t="s">
        <v>7465</v>
      </c>
      <c r="C6463">
        <v>27</v>
      </c>
      <c r="D6463">
        <v>9</v>
      </c>
      <c r="E6463">
        <v>12</v>
      </c>
      <c r="F6463" s="1">
        <v>41179</v>
      </c>
      <c r="G6463" t="s">
        <v>4039</v>
      </c>
      <c r="H6463" t="s">
        <v>61</v>
      </c>
      <c r="I6463" t="s">
        <v>108</v>
      </c>
      <c r="J6463" t="s">
        <v>5909</v>
      </c>
      <c r="K6463" t="s">
        <v>36</v>
      </c>
      <c r="L6463" t="s">
        <v>26</v>
      </c>
      <c r="M6463" t="s">
        <v>38</v>
      </c>
      <c r="N6463" t="s">
        <v>71</v>
      </c>
      <c r="O6463" t="s">
        <v>74</v>
      </c>
      <c r="P6463" t="s">
        <v>4589</v>
      </c>
      <c r="Q6463">
        <v>0</v>
      </c>
      <c r="R6463">
        <v>435</v>
      </c>
      <c r="S6463">
        <v>87</v>
      </c>
      <c r="T6463">
        <v>3</v>
      </c>
      <c r="U6463" t="b">
        <v>1</v>
      </c>
    </row>
    <row r="6464" spans="1:21" x14ac:dyDescent="0.25">
      <c r="A6464" t="s">
        <v>7466</v>
      </c>
      <c r="B6464" t="s">
        <v>7465</v>
      </c>
      <c r="C6464">
        <v>27</v>
      </c>
      <c r="D6464">
        <v>9</v>
      </c>
      <c r="E6464">
        <v>12</v>
      </c>
      <c r="F6464" s="1">
        <v>41179</v>
      </c>
      <c r="G6464" t="s">
        <v>4039</v>
      </c>
      <c r="H6464" t="s">
        <v>61</v>
      </c>
      <c r="I6464" t="s">
        <v>108</v>
      </c>
      <c r="J6464" t="s">
        <v>5909</v>
      </c>
      <c r="K6464" t="s">
        <v>36</v>
      </c>
      <c r="L6464" t="s">
        <v>26</v>
      </c>
      <c r="M6464" t="s">
        <v>38</v>
      </c>
      <c r="N6464" t="s">
        <v>28</v>
      </c>
      <c r="O6464" t="s">
        <v>48</v>
      </c>
      <c r="P6464" t="s">
        <v>533</v>
      </c>
      <c r="Q6464">
        <v>0</v>
      </c>
      <c r="R6464">
        <v>165</v>
      </c>
      <c r="S6464">
        <v>30</v>
      </c>
      <c r="T6464">
        <v>3</v>
      </c>
      <c r="U6464" t="b">
        <v>1</v>
      </c>
    </row>
    <row r="6465" spans="1:21" x14ac:dyDescent="0.25">
      <c r="A6465" t="s">
        <v>7466</v>
      </c>
      <c r="B6465" t="s">
        <v>7465</v>
      </c>
      <c r="C6465">
        <v>27</v>
      </c>
      <c r="D6465">
        <v>9</v>
      </c>
      <c r="E6465">
        <v>12</v>
      </c>
      <c r="F6465" s="1">
        <v>41179</v>
      </c>
      <c r="G6465" t="s">
        <v>4039</v>
      </c>
      <c r="H6465" t="s">
        <v>61</v>
      </c>
      <c r="I6465" t="s">
        <v>108</v>
      </c>
      <c r="J6465" t="s">
        <v>5909</v>
      </c>
      <c r="K6465" t="s">
        <v>36</v>
      </c>
      <c r="L6465" t="s">
        <v>26</v>
      </c>
      <c r="M6465" t="s">
        <v>38</v>
      </c>
      <c r="N6465" t="s">
        <v>28</v>
      </c>
      <c r="O6465" t="s">
        <v>151</v>
      </c>
      <c r="P6465" t="s">
        <v>1688</v>
      </c>
      <c r="Q6465">
        <v>0</v>
      </c>
      <c r="R6465">
        <v>114</v>
      </c>
      <c r="S6465">
        <v>40</v>
      </c>
      <c r="T6465">
        <v>7</v>
      </c>
      <c r="U6465" t="b">
        <v>0</v>
      </c>
    </row>
    <row r="6466" spans="1:21" x14ac:dyDescent="0.25">
      <c r="A6466" t="s">
        <v>7467</v>
      </c>
      <c r="B6466" t="s">
        <v>7465</v>
      </c>
      <c r="C6466">
        <v>27</v>
      </c>
      <c r="D6466">
        <v>9</v>
      </c>
      <c r="E6466">
        <v>12</v>
      </c>
      <c r="F6466" s="1">
        <v>41179</v>
      </c>
      <c r="G6466" t="s">
        <v>7468</v>
      </c>
      <c r="H6466" t="s">
        <v>33</v>
      </c>
      <c r="I6466" t="s">
        <v>313</v>
      </c>
      <c r="J6466" t="s">
        <v>7469</v>
      </c>
      <c r="K6466" t="s">
        <v>36</v>
      </c>
      <c r="L6466" t="s">
        <v>26</v>
      </c>
      <c r="M6466" t="s">
        <v>38</v>
      </c>
      <c r="N6466" t="s">
        <v>71</v>
      </c>
      <c r="O6466" t="s">
        <v>74</v>
      </c>
      <c r="P6466" t="s">
        <v>724</v>
      </c>
      <c r="Q6466">
        <v>0</v>
      </c>
      <c r="R6466">
        <v>222</v>
      </c>
      <c r="S6466">
        <v>81</v>
      </c>
      <c r="T6466">
        <v>3</v>
      </c>
      <c r="U6466" t="b">
        <v>0</v>
      </c>
    </row>
    <row r="6467" spans="1:21" x14ac:dyDescent="0.25">
      <c r="A6467" t="s">
        <v>7467</v>
      </c>
      <c r="B6467" t="s">
        <v>7465</v>
      </c>
      <c r="C6467">
        <v>27</v>
      </c>
      <c r="D6467">
        <v>9</v>
      </c>
      <c r="E6467">
        <v>12</v>
      </c>
      <c r="F6467" s="1">
        <v>41179</v>
      </c>
      <c r="G6467" t="s">
        <v>7468</v>
      </c>
      <c r="H6467" t="s">
        <v>33</v>
      </c>
      <c r="I6467" t="s">
        <v>313</v>
      </c>
      <c r="J6467" t="s">
        <v>7469</v>
      </c>
      <c r="K6467" t="s">
        <v>36</v>
      </c>
      <c r="L6467" t="s">
        <v>26</v>
      </c>
      <c r="M6467" t="s">
        <v>38</v>
      </c>
      <c r="N6467" t="s">
        <v>56</v>
      </c>
      <c r="O6467" t="s">
        <v>185</v>
      </c>
      <c r="P6467" t="s">
        <v>4889</v>
      </c>
      <c r="Q6467">
        <v>0</v>
      </c>
      <c r="R6467">
        <v>837</v>
      </c>
      <c r="S6467">
        <v>419</v>
      </c>
      <c r="T6467">
        <v>7</v>
      </c>
      <c r="U6467" t="b">
        <v>0</v>
      </c>
    </row>
    <row r="6468" spans="1:21" x14ac:dyDescent="0.25">
      <c r="A6468" t="s">
        <v>7470</v>
      </c>
      <c r="B6468" t="s">
        <v>7465</v>
      </c>
      <c r="C6468">
        <v>27</v>
      </c>
      <c r="D6468">
        <v>9</v>
      </c>
      <c r="E6468">
        <v>12</v>
      </c>
      <c r="F6468" s="1">
        <v>41179</v>
      </c>
      <c r="G6468" t="s">
        <v>84</v>
      </c>
      <c r="H6468" t="s">
        <v>33</v>
      </c>
      <c r="I6468" t="s">
        <v>34</v>
      </c>
      <c r="J6468" t="s">
        <v>3190</v>
      </c>
      <c r="K6468" t="s">
        <v>36</v>
      </c>
      <c r="L6468" t="s">
        <v>37</v>
      </c>
      <c r="M6468" t="s">
        <v>27</v>
      </c>
      <c r="N6468" t="s">
        <v>28</v>
      </c>
      <c r="O6468" t="s">
        <v>54</v>
      </c>
      <c r="P6468" t="s">
        <v>1612</v>
      </c>
      <c r="Q6468">
        <v>0</v>
      </c>
      <c r="R6468">
        <v>28</v>
      </c>
      <c r="S6468">
        <v>11</v>
      </c>
      <c r="T6468">
        <v>2</v>
      </c>
      <c r="U6468" t="b">
        <v>0</v>
      </c>
    </row>
    <row r="6469" spans="1:21" x14ac:dyDescent="0.25">
      <c r="A6469" t="s">
        <v>7471</v>
      </c>
      <c r="B6469" t="s">
        <v>7465</v>
      </c>
      <c r="C6469">
        <v>27</v>
      </c>
      <c r="D6469">
        <v>9</v>
      </c>
      <c r="E6469">
        <v>12</v>
      </c>
      <c r="F6469" s="1">
        <v>41179</v>
      </c>
      <c r="G6469" t="s">
        <v>2786</v>
      </c>
      <c r="H6469" t="s">
        <v>44</v>
      </c>
      <c r="I6469" t="s">
        <v>85</v>
      </c>
      <c r="J6469" t="s">
        <v>86</v>
      </c>
      <c r="K6469" t="s">
        <v>47</v>
      </c>
      <c r="L6469" t="s">
        <v>37</v>
      </c>
      <c r="M6469" t="s">
        <v>38</v>
      </c>
      <c r="N6469" t="s">
        <v>28</v>
      </c>
      <c r="O6469" t="s">
        <v>48</v>
      </c>
      <c r="P6469" t="s">
        <v>1392</v>
      </c>
      <c r="Q6469">
        <v>0</v>
      </c>
      <c r="R6469">
        <v>48</v>
      </c>
      <c r="S6469">
        <v>18</v>
      </c>
      <c r="T6469">
        <v>3</v>
      </c>
      <c r="U6469" t="b">
        <v>0</v>
      </c>
    </row>
    <row r="6470" spans="1:21" x14ac:dyDescent="0.25">
      <c r="A6470" t="s">
        <v>7472</v>
      </c>
      <c r="B6470" t="s">
        <v>7473</v>
      </c>
      <c r="C6470">
        <v>27</v>
      </c>
      <c r="D6470">
        <v>9</v>
      </c>
      <c r="E6470">
        <v>13</v>
      </c>
      <c r="F6470" s="1">
        <v>41544</v>
      </c>
      <c r="G6470" t="s">
        <v>2343</v>
      </c>
      <c r="H6470" t="s">
        <v>120</v>
      </c>
      <c r="I6470" t="s">
        <v>209</v>
      </c>
      <c r="J6470" t="s">
        <v>5330</v>
      </c>
      <c r="K6470" t="s">
        <v>47</v>
      </c>
      <c r="L6470" t="s">
        <v>37</v>
      </c>
      <c r="M6470" t="s">
        <v>268</v>
      </c>
      <c r="N6470" t="s">
        <v>71</v>
      </c>
      <c r="O6470" t="s">
        <v>72</v>
      </c>
      <c r="P6470" t="s">
        <v>5146</v>
      </c>
      <c r="Q6470">
        <v>0</v>
      </c>
      <c r="R6470">
        <v>1091</v>
      </c>
      <c r="S6470">
        <v>120</v>
      </c>
      <c r="T6470">
        <v>3</v>
      </c>
      <c r="U6470" t="b">
        <v>1</v>
      </c>
    </row>
    <row r="6471" spans="1:21" x14ac:dyDescent="0.25">
      <c r="A6471" t="s">
        <v>7472</v>
      </c>
      <c r="B6471" t="s">
        <v>7473</v>
      </c>
      <c r="C6471">
        <v>27</v>
      </c>
      <c r="D6471">
        <v>9</v>
      </c>
      <c r="E6471">
        <v>13</v>
      </c>
      <c r="F6471" s="1">
        <v>41544</v>
      </c>
      <c r="G6471" t="s">
        <v>2343</v>
      </c>
      <c r="H6471" t="s">
        <v>120</v>
      </c>
      <c r="I6471" t="s">
        <v>209</v>
      </c>
      <c r="J6471" t="s">
        <v>5330</v>
      </c>
      <c r="K6471" t="s">
        <v>47</v>
      </c>
      <c r="L6471" t="s">
        <v>37</v>
      </c>
      <c r="M6471" t="s">
        <v>268</v>
      </c>
      <c r="N6471" t="s">
        <v>71</v>
      </c>
      <c r="O6471" t="s">
        <v>295</v>
      </c>
      <c r="P6471" t="s">
        <v>3057</v>
      </c>
      <c r="Q6471">
        <v>0</v>
      </c>
      <c r="R6471">
        <v>48</v>
      </c>
      <c r="S6471">
        <v>19</v>
      </c>
      <c r="T6471">
        <v>3</v>
      </c>
      <c r="U6471" t="b">
        <v>1</v>
      </c>
    </row>
    <row r="6472" spans="1:21" x14ac:dyDescent="0.25">
      <c r="A6472" t="s">
        <v>7474</v>
      </c>
      <c r="B6472" t="s">
        <v>7473</v>
      </c>
      <c r="C6472">
        <v>27</v>
      </c>
      <c r="D6472">
        <v>9</v>
      </c>
      <c r="E6472">
        <v>13</v>
      </c>
      <c r="F6472" s="1">
        <v>41544</v>
      </c>
      <c r="G6472" t="s">
        <v>1510</v>
      </c>
      <c r="H6472" t="s">
        <v>67</v>
      </c>
      <c r="I6472" t="s">
        <v>496</v>
      </c>
      <c r="J6472" t="s">
        <v>2074</v>
      </c>
      <c r="K6472" t="s">
        <v>25</v>
      </c>
      <c r="L6472" t="s">
        <v>26</v>
      </c>
      <c r="M6472" t="s">
        <v>268</v>
      </c>
      <c r="N6472" t="s">
        <v>28</v>
      </c>
      <c r="O6472" t="s">
        <v>48</v>
      </c>
      <c r="P6472" t="s">
        <v>2706</v>
      </c>
      <c r="Q6472">
        <v>0</v>
      </c>
      <c r="R6472">
        <v>267</v>
      </c>
      <c r="S6472">
        <v>88</v>
      </c>
      <c r="T6472">
        <v>6</v>
      </c>
      <c r="U6472" t="b">
        <v>0</v>
      </c>
    </row>
    <row r="6473" spans="1:21" x14ac:dyDescent="0.25">
      <c r="A6473" t="s">
        <v>7474</v>
      </c>
      <c r="B6473" t="s">
        <v>7473</v>
      </c>
      <c r="C6473">
        <v>27</v>
      </c>
      <c r="D6473">
        <v>9</v>
      </c>
      <c r="E6473">
        <v>13</v>
      </c>
      <c r="F6473" s="1">
        <v>41544</v>
      </c>
      <c r="G6473" t="s">
        <v>1510</v>
      </c>
      <c r="H6473" t="s">
        <v>67</v>
      </c>
      <c r="I6473" t="s">
        <v>496</v>
      </c>
      <c r="J6473" t="s">
        <v>2074</v>
      </c>
      <c r="K6473" t="s">
        <v>25</v>
      </c>
      <c r="L6473" t="s">
        <v>26</v>
      </c>
      <c r="M6473" t="s">
        <v>268</v>
      </c>
      <c r="N6473" t="s">
        <v>28</v>
      </c>
      <c r="O6473" t="s">
        <v>227</v>
      </c>
      <c r="P6473" t="s">
        <v>3275</v>
      </c>
      <c r="Q6473">
        <v>0</v>
      </c>
      <c r="R6473">
        <v>13</v>
      </c>
      <c r="S6473">
        <v>3</v>
      </c>
      <c r="T6473">
        <v>3</v>
      </c>
      <c r="U6473" t="b">
        <v>1</v>
      </c>
    </row>
    <row r="6474" spans="1:21" x14ac:dyDescent="0.25">
      <c r="A6474" t="s">
        <v>7474</v>
      </c>
      <c r="B6474" t="s">
        <v>7473</v>
      </c>
      <c r="C6474">
        <v>27</v>
      </c>
      <c r="D6474">
        <v>9</v>
      </c>
      <c r="E6474">
        <v>13</v>
      </c>
      <c r="F6474" s="1">
        <v>41544</v>
      </c>
      <c r="G6474" t="s">
        <v>1510</v>
      </c>
      <c r="H6474" t="s">
        <v>67</v>
      </c>
      <c r="I6474" t="s">
        <v>496</v>
      </c>
      <c r="J6474" t="s">
        <v>2074</v>
      </c>
      <c r="K6474" t="s">
        <v>25</v>
      </c>
      <c r="L6474" t="s">
        <v>26</v>
      </c>
      <c r="M6474" t="s">
        <v>268</v>
      </c>
      <c r="N6474" t="s">
        <v>28</v>
      </c>
      <c r="O6474" t="s">
        <v>54</v>
      </c>
      <c r="P6474" t="s">
        <v>998</v>
      </c>
      <c r="Q6474">
        <v>0</v>
      </c>
      <c r="R6474">
        <v>328</v>
      </c>
      <c r="S6474">
        <v>82</v>
      </c>
      <c r="T6474">
        <v>6</v>
      </c>
      <c r="U6474" t="b">
        <v>1</v>
      </c>
    </row>
    <row r="6475" spans="1:21" x14ac:dyDescent="0.25">
      <c r="A6475" t="s">
        <v>7472</v>
      </c>
      <c r="B6475" t="s">
        <v>7473</v>
      </c>
      <c r="C6475">
        <v>27</v>
      </c>
      <c r="D6475">
        <v>9</v>
      </c>
      <c r="E6475">
        <v>13</v>
      </c>
      <c r="F6475" s="1">
        <v>41544</v>
      </c>
      <c r="G6475" t="s">
        <v>2343</v>
      </c>
      <c r="H6475" t="s">
        <v>120</v>
      </c>
      <c r="I6475" t="s">
        <v>209</v>
      </c>
      <c r="J6475" t="s">
        <v>5330</v>
      </c>
      <c r="K6475" t="s">
        <v>47</v>
      </c>
      <c r="L6475" t="s">
        <v>37</v>
      </c>
      <c r="M6475" t="s">
        <v>268</v>
      </c>
      <c r="N6475" t="s">
        <v>28</v>
      </c>
      <c r="O6475" t="s">
        <v>48</v>
      </c>
      <c r="P6475" t="s">
        <v>99</v>
      </c>
      <c r="Q6475">
        <v>0</v>
      </c>
      <c r="R6475">
        <v>158</v>
      </c>
      <c r="S6475">
        <v>69</v>
      </c>
      <c r="T6475">
        <v>3</v>
      </c>
      <c r="U6475" t="b">
        <v>0</v>
      </c>
    </row>
    <row r="6476" spans="1:21" x14ac:dyDescent="0.25">
      <c r="A6476" t="s">
        <v>7472</v>
      </c>
      <c r="B6476" t="s">
        <v>7473</v>
      </c>
      <c r="C6476">
        <v>27</v>
      </c>
      <c r="D6476">
        <v>9</v>
      </c>
      <c r="E6476">
        <v>13</v>
      </c>
      <c r="F6476" s="1">
        <v>41544</v>
      </c>
      <c r="G6476" t="s">
        <v>2343</v>
      </c>
      <c r="H6476" t="s">
        <v>120</v>
      </c>
      <c r="I6476" t="s">
        <v>209</v>
      </c>
      <c r="J6476" t="s">
        <v>5330</v>
      </c>
      <c r="K6476" t="s">
        <v>47</v>
      </c>
      <c r="L6476" t="s">
        <v>37</v>
      </c>
      <c r="M6476" t="s">
        <v>268</v>
      </c>
      <c r="N6476" t="s">
        <v>28</v>
      </c>
      <c r="O6476" t="s">
        <v>39</v>
      </c>
      <c r="P6476" t="s">
        <v>129</v>
      </c>
      <c r="Q6476">
        <v>0</v>
      </c>
      <c r="R6476">
        <v>140</v>
      </c>
      <c r="S6476">
        <v>46</v>
      </c>
      <c r="T6476">
        <v>5</v>
      </c>
      <c r="U6476" t="b">
        <v>1</v>
      </c>
    </row>
    <row r="6477" spans="1:21" x14ac:dyDescent="0.25">
      <c r="A6477" t="s">
        <v>7475</v>
      </c>
      <c r="B6477" t="s">
        <v>7473</v>
      </c>
      <c r="C6477">
        <v>27</v>
      </c>
      <c r="D6477">
        <v>9</v>
      </c>
      <c r="E6477">
        <v>13</v>
      </c>
      <c r="F6477" s="1">
        <v>41544</v>
      </c>
      <c r="G6477" t="s">
        <v>1366</v>
      </c>
      <c r="H6477" t="s">
        <v>61</v>
      </c>
      <c r="I6477" t="s">
        <v>108</v>
      </c>
      <c r="J6477" t="s">
        <v>226</v>
      </c>
      <c r="K6477" t="s">
        <v>36</v>
      </c>
      <c r="L6477" t="s">
        <v>70</v>
      </c>
      <c r="M6477" t="s">
        <v>98</v>
      </c>
      <c r="N6477" t="s">
        <v>28</v>
      </c>
      <c r="O6477" t="s">
        <v>29</v>
      </c>
      <c r="P6477" t="s">
        <v>1147</v>
      </c>
      <c r="Q6477">
        <v>0</v>
      </c>
      <c r="R6477">
        <v>36</v>
      </c>
      <c r="S6477">
        <v>10</v>
      </c>
      <c r="T6477">
        <v>2</v>
      </c>
      <c r="U6477" t="b">
        <v>1</v>
      </c>
    </row>
    <row r="6478" spans="1:21" x14ac:dyDescent="0.25">
      <c r="A6478" t="s">
        <v>7476</v>
      </c>
      <c r="B6478" t="s">
        <v>7473</v>
      </c>
      <c r="C6478">
        <v>27</v>
      </c>
      <c r="D6478">
        <v>9</v>
      </c>
      <c r="E6478">
        <v>13</v>
      </c>
      <c r="F6478" s="1">
        <v>41544</v>
      </c>
      <c r="G6478" t="s">
        <v>1287</v>
      </c>
      <c r="H6478" t="s">
        <v>61</v>
      </c>
      <c r="I6478" t="s">
        <v>115</v>
      </c>
      <c r="J6478" t="s">
        <v>728</v>
      </c>
      <c r="K6478" t="s">
        <v>36</v>
      </c>
      <c r="L6478" t="s">
        <v>37</v>
      </c>
      <c r="M6478" t="s">
        <v>38</v>
      </c>
      <c r="N6478" t="s">
        <v>28</v>
      </c>
      <c r="O6478" t="s">
        <v>39</v>
      </c>
      <c r="P6478" t="s">
        <v>2429</v>
      </c>
      <c r="Q6478">
        <v>0</v>
      </c>
      <c r="R6478">
        <v>27</v>
      </c>
      <c r="S6478">
        <v>8</v>
      </c>
      <c r="T6478">
        <v>2</v>
      </c>
      <c r="U6478" t="b">
        <v>0</v>
      </c>
    </row>
    <row r="6479" spans="1:21" x14ac:dyDescent="0.25">
      <c r="A6479" t="s">
        <v>7477</v>
      </c>
      <c r="B6479" t="s">
        <v>7473</v>
      </c>
      <c r="C6479">
        <v>27</v>
      </c>
      <c r="D6479">
        <v>9</v>
      </c>
      <c r="E6479">
        <v>13</v>
      </c>
      <c r="F6479" s="1">
        <v>41544</v>
      </c>
      <c r="G6479" t="s">
        <v>2698</v>
      </c>
      <c r="H6479" t="s">
        <v>67</v>
      </c>
      <c r="I6479" t="s">
        <v>68</v>
      </c>
      <c r="J6479" t="s">
        <v>255</v>
      </c>
      <c r="K6479" t="s">
        <v>25</v>
      </c>
      <c r="L6479" t="s">
        <v>26</v>
      </c>
      <c r="M6479" t="s">
        <v>38</v>
      </c>
      <c r="N6479" t="s">
        <v>71</v>
      </c>
      <c r="O6479" t="s">
        <v>74</v>
      </c>
      <c r="P6479" t="s">
        <v>2957</v>
      </c>
      <c r="Q6479">
        <v>0</v>
      </c>
      <c r="R6479">
        <v>467</v>
      </c>
      <c r="S6479">
        <v>-26</v>
      </c>
      <c r="T6479">
        <v>9</v>
      </c>
      <c r="U6479" t="b">
        <v>0</v>
      </c>
    </row>
    <row r="6480" spans="1:21" x14ac:dyDescent="0.25">
      <c r="A6480" t="s">
        <v>7478</v>
      </c>
      <c r="B6480" t="s">
        <v>7473</v>
      </c>
      <c r="C6480">
        <v>27</v>
      </c>
      <c r="D6480">
        <v>9</v>
      </c>
      <c r="E6480">
        <v>13</v>
      </c>
      <c r="F6480" s="1">
        <v>41544</v>
      </c>
      <c r="G6480" t="s">
        <v>2038</v>
      </c>
      <c r="H6480" t="s">
        <v>33</v>
      </c>
      <c r="I6480" t="s">
        <v>528</v>
      </c>
      <c r="J6480" t="s">
        <v>529</v>
      </c>
      <c r="K6480" t="s">
        <v>36</v>
      </c>
      <c r="L6480" t="s">
        <v>37</v>
      </c>
      <c r="M6480" t="s">
        <v>38</v>
      </c>
      <c r="N6480" t="s">
        <v>28</v>
      </c>
      <c r="O6480" t="s">
        <v>48</v>
      </c>
      <c r="P6480" t="s">
        <v>522</v>
      </c>
      <c r="Q6480">
        <v>1</v>
      </c>
      <c r="R6480">
        <v>166</v>
      </c>
      <c r="S6480">
        <v>-140</v>
      </c>
      <c r="T6480">
        <v>12</v>
      </c>
      <c r="U6480" t="b">
        <v>1</v>
      </c>
    </row>
    <row r="6481" spans="1:21" x14ac:dyDescent="0.25">
      <c r="A6481" t="s">
        <v>7479</v>
      </c>
      <c r="B6481" t="s">
        <v>7473</v>
      </c>
      <c r="C6481">
        <v>27</v>
      </c>
      <c r="D6481">
        <v>9</v>
      </c>
      <c r="E6481">
        <v>13</v>
      </c>
      <c r="F6481" s="1">
        <v>41544</v>
      </c>
      <c r="G6481" t="s">
        <v>1657</v>
      </c>
      <c r="H6481" t="s">
        <v>33</v>
      </c>
      <c r="I6481" t="s">
        <v>34</v>
      </c>
      <c r="J6481" t="s">
        <v>770</v>
      </c>
      <c r="K6481" t="s">
        <v>36</v>
      </c>
      <c r="L6481" t="s">
        <v>37</v>
      </c>
      <c r="M6481" t="s">
        <v>38</v>
      </c>
      <c r="N6481" t="s">
        <v>28</v>
      </c>
      <c r="O6481" t="s">
        <v>54</v>
      </c>
      <c r="P6481" t="s">
        <v>1545</v>
      </c>
      <c r="Q6481">
        <v>0</v>
      </c>
      <c r="R6481">
        <v>190</v>
      </c>
      <c r="S6481">
        <v>32</v>
      </c>
      <c r="T6481">
        <v>1</v>
      </c>
      <c r="U6481" t="b">
        <v>1</v>
      </c>
    </row>
    <row r="6482" spans="1:21" x14ac:dyDescent="0.25">
      <c r="A6482" t="s">
        <v>7480</v>
      </c>
      <c r="B6482" t="s">
        <v>7473</v>
      </c>
      <c r="C6482">
        <v>27</v>
      </c>
      <c r="D6482">
        <v>9</v>
      </c>
      <c r="E6482">
        <v>13</v>
      </c>
      <c r="F6482" s="1">
        <v>41544</v>
      </c>
      <c r="G6482" t="s">
        <v>5197</v>
      </c>
      <c r="H6482" t="s">
        <v>61</v>
      </c>
      <c r="I6482" t="s">
        <v>108</v>
      </c>
      <c r="J6482" t="s">
        <v>5318</v>
      </c>
      <c r="K6482" t="s">
        <v>36</v>
      </c>
      <c r="L6482" t="s">
        <v>70</v>
      </c>
      <c r="M6482" t="s">
        <v>38</v>
      </c>
      <c r="N6482" t="s">
        <v>28</v>
      </c>
      <c r="O6482" t="s">
        <v>39</v>
      </c>
      <c r="P6482" t="s">
        <v>3282</v>
      </c>
      <c r="Q6482">
        <v>0</v>
      </c>
      <c r="R6482">
        <v>24</v>
      </c>
      <c r="S6482">
        <v>11</v>
      </c>
      <c r="T6482">
        <v>3</v>
      </c>
      <c r="U6482" t="b">
        <v>0</v>
      </c>
    </row>
    <row r="6483" spans="1:21" x14ac:dyDescent="0.25">
      <c r="A6483" t="s">
        <v>7480</v>
      </c>
      <c r="B6483" t="s">
        <v>7473</v>
      </c>
      <c r="C6483">
        <v>27</v>
      </c>
      <c r="D6483">
        <v>9</v>
      </c>
      <c r="E6483">
        <v>13</v>
      </c>
      <c r="F6483" s="1">
        <v>41544</v>
      </c>
      <c r="G6483" t="s">
        <v>5197</v>
      </c>
      <c r="H6483" t="s">
        <v>61</v>
      </c>
      <c r="I6483" t="s">
        <v>108</v>
      </c>
      <c r="J6483" t="s">
        <v>5318</v>
      </c>
      <c r="K6483" t="s">
        <v>36</v>
      </c>
      <c r="L6483" t="s">
        <v>70</v>
      </c>
      <c r="M6483" t="s">
        <v>38</v>
      </c>
      <c r="N6483" t="s">
        <v>28</v>
      </c>
      <c r="O6483" t="s">
        <v>54</v>
      </c>
      <c r="P6483" t="s">
        <v>2177</v>
      </c>
      <c r="Q6483">
        <v>0</v>
      </c>
      <c r="R6483">
        <v>155</v>
      </c>
      <c r="S6483">
        <v>-5</v>
      </c>
      <c r="T6483">
        <v>3</v>
      </c>
      <c r="U6483" t="b">
        <v>1</v>
      </c>
    </row>
    <row r="6484" spans="1:21" x14ac:dyDescent="0.25">
      <c r="A6484" t="s">
        <v>7477</v>
      </c>
      <c r="B6484" t="s">
        <v>7473</v>
      </c>
      <c r="C6484">
        <v>27</v>
      </c>
      <c r="D6484">
        <v>9</v>
      </c>
      <c r="E6484">
        <v>13</v>
      </c>
      <c r="F6484" s="1">
        <v>41544</v>
      </c>
      <c r="G6484" t="s">
        <v>2698</v>
      </c>
      <c r="H6484" t="s">
        <v>67</v>
      </c>
      <c r="I6484" t="s">
        <v>68</v>
      </c>
      <c r="J6484" t="s">
        <v>255</v>
      </c>
      <c r="K6484" t="s">
        <v>25</v>
      </c>
      <c r="L6484" t="s">
        <v>26</v>
      </c>
      <c r="M6484" t="s">
        <v>38</v>
      </c>
      <c r="N6484" t="s">
        <v>28</v>
      </c>
      <c r="O6484" t="s">
        <v>29</v>
      </c>
      <c r="P6484" t="s">
        <v>3042</v>
      </c>
      <c r="Q6484">
        <v>0</v>
      </c>
      <c r="R6484">
        <v>59</v>
      </c>
      <c r="S6484">
        <v>7</v>
      </c>
      <c r="T6484">
        <v>2</v>
      </c>
      <c r="U6484" t="b">
        <v>0</v>
      </c>
    </row>
    <row r="6485" spans="1:21" x14ac:dyDescent="0.25">
      <c r="A6485" t="s">
        <v>7477</v>
      </c>
      <c r="B6485" t="s">
        <v>7473</v>
      </c>
      <c r="C6485">
        <v>27</v>
      </c>
      <c r="D6485">
        <v>9</v>
      </c>
      <c r="E6485">
        <v>13</v>
      </c>
      <c r="F6485" s="1">
        <v>41544</v>
      </c>
      <c r="G6485" t="s">
        <v>2698</v>
      </c>
      <c r="H6485" t="s">
        <v>67</v>
      </c>
      <c r="I6485" t="s">
        <v>68</v>
      </c>
      <c r="J6485" t="s">
        <v>255</v>
      </c>
      <c r="K6485" t="s">
        <v>25</v>
      </c>
      <c r="L6485" t="s">
        <v>26</v>
      </c>
      <c r="M6485" t="s">
        <v>38</v>
      </c>
      <c r="N6485" t="s">
        <v>28</v>
      </c>
      <c r="O6485" t="s">
        <v>54</v>
      </c>
      <c r="P6485" t="s">
        <v>1310</v>
      </c>
      <c r="Q6485">
        <v>0</v>
      </c>
      <c r="R6485">
        <v>46</v>
      </c>
      <c r="S6485">
        <v>8</v>
      </c>
      <c r="T6485">
        <v>2</v>
      </c>
      <c r="U6485" t="b">
        <v>0</v>
      </c>
    </row>
    <row r="6486" spans="1:21" x14ac:dyDescent="0.25">
      <c r="A6486" t="s">
        <v>7478</v>
      </c>
      <c r="B6486" t="s">
        <v>7473</v>
      </c>
      <c r="C6486">
        <v>27</v>
      </c>
      <c r="D6486">
        <v>9</v>
      </c>
      <c r="E6486">
        <v>13</v>
      </c>
      <c r="F6486" s="1">
        <v>41544</v>
      </c>
      <c r="G6486" t="s">
        <v>2038</v>
      </c>
      <c r="H6486" t="s">
        <v>33</v>
      </c>
      <c r="I6486" t="s">
        <v>528</v>
      </c>
      <c r="J6486" t="s">
        <v>529</v>
      </c>
      <c r="K6486" t="s">
        <v>36</v>
      </c>
      <c r="L6486" t="s">
        <v>37</v>
      </c>
      <c r="M6486" t="s">
        <v>38</v>
      </c>
      <c r="N6486" t="s">
        <v>56</v>
      </c>
      <c r="O6486" t="s">
        <v>57</v>
      </c>
      <c r="P6486" t="s">
        <v>7481</v>
      </c>
      <c r="Q6486">
        <v>1</v>
      </c>
      <c r="R6486">
        <v>90</v>
      </c>
      <c r="S6486">
        <v>-75</v>
      </c>
      <c r="T6486">
        <v>4</v>
      </c>
      <c r="U6486" t="b">
        <v>1</v>
      </c>
    </row>
    <row r="6487" spans="1:21" x14ac:dyDescent="0.25">
      <c r="A6487" t="s">
        <v>7480</v>
      </c>
      <c r="B6487" t="s">
        <v>7473</v>
      </c>
      <c r="C6487">
        <v>27</v>
      </c>
      <c r="D6487">
        <v>9</v>
      </c>
      <c r="E6487">
        <v>13</v>
      </c>
      <c r="F6487" s="1">
        <v>41544</v>
      </c>
      <c r="G6487" t="s">
        <v>5197</v>
      </c>
      <c r="H6487" t="s">
        <v>61</v>
      </c>
      <c r="I6487" t="s">
        <v>108</v>
      </c>
      <c r="J6487" t="s">
        <v>5318</v>
      </c>
      <c r="K6487" t="s">
        <v>36</v>
      </c>
      <c r="L6487" t="s">
        <v>70</v>
      </c>
      <c r="M6487" t="s">
        <v>38</v>
      </c>
      <c r="N6487" t="s">
        <v>56</v>
      </c>
      <c r="O6487" t="s">
        <v>81</v>
      </c>
      <c r="P6487" t="s">
        <v>2050</v>
      </c>
      <c r="Q6487">
        <v>0</v>
      </c>
      <c r="R6487">
        <v>1554</v>
      </c>
      <c r="S6487">
        <v>730</v>
      </c>
      <c r="T6487">
        <v>6</v>
      </c>
      <c r="U6487" t="b">
        <v>1</v>
      </c>
    </row>
    <row r="6488" spans="1:21" x14ac:dyDescent="0.25">
      <c r="A6488" t="s">
        <v>7480</v>
      </c>
      <c r="B6488" t="s">
        <v>7473</v>
      </c>
      <c r="C6488">
        <v>27</v>
      </c>
      <c r="D6488">
        <v>9</v>
      </c>
      <c r="E6488">
        <v>13</v>
      </c>
      <c r="F6488" s="1">
        <v>41544</v>
      </c>
      <c r="G6488" t="s">
        <v>5197</v>
      </c>
      <c r="H6488" t="s">
        <v>61</v>
      </c>
      <c r="I6488" t="s">
        <v>108</v>
      </c>
      <c r="J6488" t="s">
        <v>5318</v>
      </c>
      <c r="K6488" t="s">
        <v>36</v>
      </c>
      <c r="L6488" t="s">
        <v>70</v>
      </c>
      <c r="M6488" t="s">
        <v>38</v>
      </c>
      <c r="N6488" t="s">
        <v>56</v>
      </c>
      <c r="O6488" t="s">
        <v>81</v>
      </c>
      <c r="P6488" t="s">
        <v>194</v>
      </c>
      <c r="Q6488">
        <v>0</v>
      </c>
      <c r="R6488">
        <v>84</v>
      </c>
      <c r="S6488">
        <v>0</v>
      </c>
      <c r="T6488">
        <v>2</v>
      </c>
      <c r="U6488" t="b">
        <v>0</v>
      </c>
    </row>
    <row r="6489" spans="1:21" x14ac:dyDescent="0.25">
      <c r="A6489" t="s">
        <v>7480</v>
      </c>
      <c r="B6489" t="s">
        <v>7473</v>
      </c>
      <c r="C6489">
        <v>27</v>
      </c>
      <c r="D6489">
        <v>9</v>
      </c>
      <c r="E6489">
        <v>13</v>
      </c>
      <c r="F6489" s="1">
        <v>41544</v>
      </c>
      <c r="G6489" t="s">
        <v>5197</v>
      </c>
      <c r="H6489" t="s">
        <v>61</v>
      </c>
      <c r="I6489" t="s">
        <v>108</v>
      </c>
      <c r="J6489" t="s">
        <v>5318</v>
      </c>
      <c r="K6489" t="s">
        <v>36</v>
      </c>
      <c r="L6489" t="s">
        <v>70</v>
      </c>
      <c r="M6489" t="s">
        <v>38</v>
      </c>
      <c r="N6489" t="s">
        <v>56</v>
      </c>
      <c r="O6489" t="s">
        <v>104</v>
      </c>
      <c r="P6489" t="s">
        <v>1313</v>
      </c>
      <c r="Q6489">
        <v>0</v>
      </c>
      <c r="R6489">
        <v>314</v>
      </c>
      <c r="S6489">
        <v>37</v>
      </c>
      <c r="T6489">
        <v>3</v>
      </c>
      <c r="U6489" t="b">
        <v>1</v>
      </c>
    </row>
    <row r="6490" spans="1:21" x14ac:dyDescent="0.25">
      <c r="A6490" t="s">
        <v>7482</v>
      </c>
      <c r="B6490" t="s">
        <v>7473</v>
      </c>
      <c r="C6490">
        <v>27</v>
      </c>
      <c r="D6490">
        <v>9</v>
      </c>
      <c r="E6490">
        <v>13</v>
      </c>
      <c r="F6490" s="1">
        <v>41544</v>
      </c>
      <c r="G6490" t="s">
        <v>3726</v>
      </c>
      <c r="H6490" t="s">
        <v>61</v>
      </c>
      <c r="I6490" t="s">
        <v>108</v>
      </c>
      <c r="J6490" t="s">
        <v>7483</v>
      </c>
      <c r="K6490" t="s">
        <v>36</v>
      </c>
      <c r="L6490" t="s">
        <v>26</v>
      </c>
      <c r="M6490" t="s">
        <v>38</v>
      </c>
      <c r="N6490" t="s">
        <v>28</v>
      </c>
      <c r="O6490" t="s">
        <v>48</v>
      </c>
      <c r="P6490" t="s">
        <v>1785</v>
      </c>
      <c r="Q6490">
        <v>0</v>
      </c>
      <c r="R6490">
        <v>140</v>
      </c>
      <c r="S6490">
        <v>66</v>
      </c>
      <c r="T6490">
        <v>3</v>
      </c>
      <c r="U6490" t="b">
        <v>0</v>
      </c>
    </row>
    <row r="6491" spans="1:21" x14ac:dyDescent="0.25">
      <c r="A6491" t="s">
        <v>7484</v>
      </c>
      <c r="B6491" t="s">
        <v>7485</v>
      </c>
      <c r="C6491">
        <v>27</v>
      </c>
      <c r="D6491">
        <v>9</v>
      </c>
      <c r="E6491">
        <v>14</v>
      </c>
      <c r="F6491" s="1">
        <v>41909</v>
      </c>
      <c r="G6491" t="s">
        <v>4774</v>
      </c>
      <c r="H6491" t="s">
        <v>126</v>
      </c>
      <c r="I6491" t="s">
        <v>304</v>
      </c>
      <c r="J6491" t="s">
        <v>304</v>
      </c>
      <c r="K6491" t="s">
        <v>25</v>
      </c>
      <c r="L6491" t="s">
        <v>26</v>
      </c>
      <c r="M6491" t="s">
        <v>98</v>
      </c>
      <c r="N6491" t="s">
        <v>28</v>
      </c>
      <c r="O6491" t="s">
        <v>90</v>
      </c>
      <c r="P6491" t="s">
        <v>2663</v>
      </c>
      <c r="Q6491">
        <v>1</v>
      </c>
      <c r="R6491">
        <v>767</v>
      </c>
      <c r="S6491">
        <v>-353</v>
      </c>
      <c r="T6491">
        <v>5</v>
      </c>
      <c r="U6491" t="b">
        <v>0</v>
      </c>
    </row>
    <row r="6492" spans="1:21" x14ac:dyDescent="0.25">
      <c r="A6492" t="s">
        <v>7484</v>
      </c>
      <c r="B6492" t="s">
        <v>7485</v>
      </c>
      <c r="C6492">
        <v>27</v>
      </c>
      <c r="D6492">
        <v>9</v>
      </c>
      <c r="E6492">
        <v>14</v>
      </c>
      <c r="F6492" s="1">
        <v>41909</v>
      </c>
      <c r="G6492" t="s">
        <v>4774</v>
      </c>
      <c r="H6492" t="s">
        <v>126</v>
      </c>
      <c r="I6492" t="s">
        <v>304</v>
      </c>
      <c r="J6492" t="s">
        <v>304</v>
      </c>
      <c r="K6492" t="s">
        <v>25</v>
      </c>
      <c r="L6492" t="s">
        <v>26</v>
      </c>
      <c r="M6492" t="s">
        <v>98</v>
      </c>
      <c r="N6492" t="s">
        <v>28</v>
      </c>
      <c r="O6492" t="s">
        <v>48</v>
      </c>
      <c r="P6492" t="s">
        <v>3817</v>
      </c>
      <c r="Q6492">
        <v>1</v>
      </c>
      <c r="R6492">
        <v>45</v>
      </c>
      <c r="S6492">
        <v>-28</v>
      </c>
      <c r="T6492">
        <v>2</v>
      </c>
      <c r="U6492" t="b">
        <v>0</v>
      </c>
    </row>
    <row r="6493" spans="1:21" x14ac:dyDescent="0.25">
      <c r="A6493" t="s">
        <v>7484</v>
      </c>
      <c r="B6493" t="s">
        <v>7485</v>
      </c>
      <c r="C6493">
        <v>27</v>
      </c>
      <c r="D6493">
        <v>9</v>
      </c>
      <c r="E6493">
        <v>14</v>
      </c>
      <c r="F6493" s="1">
        <v>41909</v>
      </c>
      <c r="G6493" t="s">
        <v>4774</v>
      </c>
      <c r="H6493" t="s">
        <v>126</v>
      </c>
      <c r="I6493" t="s">
        <v>304</v>
      </c>
      <c r="J6493" t="s">
        <v>304</v>
      </c>
      <c r="K6493" t="s">
        <v>25</v>
      </c>
      <c r="L6493" t="s">
        <v>26</v>
      </c>
      <c r="M6493" t="s">
        <v>98</v>
      </c>
      <c r="N6493" t="s">
        <v>28</v>
      </c>
      <c r="O6493" t="s">
        <v>111</v>
      </c>
      <c r="P6493" t="s">
        <v>1082</v>
      </c>
      <c r="Q6493">
        <v>1</v>
      </c>
      <c r="R6493">
        <v>25</v>
      </c>
      <c r="S6493">
        <v>-1</v>
      </c>
      <c r="T6493">
        <v>4</v>
      </c>
      <c r="U6493" t="b">
        <v>0</v>
      </c>
    </row>
    <row r="6494" spans="1:21" x14ac:dyDescent="0.25">
      <c r="A6494" t="s">
        <v>7484</v>
      </c>
      <c r="B6494" t="s">
        <v>7485</v>
      </c>
      <c r="C6494">
        <v>27</v>
      </c>
      <c r="D6494">
        <v>9</v>
      </c>
      <c r="E6494">
        <v>14</v>
      </c>
      <c r="F6494" s="1">
        <v>41909</v>
      </c>
      <c r="G6494" t="s">
        <v>4774</v>
      </c>
      <c r="H6494" t="s">
        <v>126</v>
      </c>
      <c r="I6494" t="s">
        <v>304</v>
      </c>
      <c r="J6494" t="s">
        <v>304</v>
      </c>
      <c r="K6494" t="s">
        <v>25</v>
      </c>
      <c r="L6494" t="s">
        <v>26</v>
      </c>
      <c r="M6494" t="s">
        <v>98</v>
      </c>
      <c r="N6494" t="s">
        <v>56</v>
      </c>
      <c r="O6494" t="s">
        <v>185</v>
      </c>
      <c r="P6494" t="s">
        <v>4135</v>
      </c>
      <c r="Q6494">
        <v>1</v>
      </c>
      <c r="R6494">
        <v>584</v>
      </c>
      <c r="S6494">
        <v>-444</v>
      </c>
      <c r="T6494">
        <v>7</v>
      </c>
      <c r="U6494" t="b">
        <v>0</v>
      </c>
    </row>
    <row r="6495" spans="1:21" x14ac:dyDescent="0.25">
      <c r="A6495" t="s">
        <v>7486</v>
      </c>
      <c r="B6495" t="s">
        <v>7485</v>
      </c>
      <c r="C6495">
        <v>27</v>
      </c>
      <c r="D6495">
        <v>9</v>
      </c>
      <c r="E6495">
        <v>14</v>
      </c>
      <c r="F6495" s="1">
        <v>41909</v>
      </c>
      <c r="G6495" t="s">
        <v>1024</v>
      </c>
      <c r="H6495" t="s">
        <v>33</v>
      </c>
      <c r="I6495" t="s">
        <v>80</v>
      </c>
      <c r="J6495" t="s">
        <v>80</v>
      </c>
      <c r="K6495" t="s">
        <v>36</v>
      </c>
      <c r="L6495" t="s">
        <v>26</v>
      </c>
      <c r="M6495" t="s">
        <v>38</v>
      </c>
      <c r="N6495" t="s">
        <v>71</v>
      </c>
      <c r="O6495" t="s">
        <v>295</v>
      </c>
      <c r="P6495" t="s">
        <v>1845</v>
      </c>
      <c r="Q6495">
        <v>0</v>
      </c>
      <c r="R6495">
        <v>158</v>
      </c>
      <c r="S6495">
        <v>62</v>
      </c>
      <c r="T6495">
        <v>4</v>
      </c>
      <c r="U6495" t="b">
        <v>0</v>
      </c>
    </row>
    <row r="6496" spans="1:21" x14ac:dyDescent="0.25">
      <c r="A6496" t="s">
        <v>7487</v>
      </c>
      <c r="B6496" t="s">
        <v>7485</v>
      </c>
      <c r="C6496">
        <v>27</v>
      </c>
      <c r="D6496">
        <v>9</v>
      </c>
      <c r="E6496">
        <v>14</v>
      </c>
      <c r="F6496" s="1">
        <v>41909</v>
      </c>
      <c r="G6496" t="s">
        <v>4430</v>
      </c>
      <c r="H6496" t="s">
        <v>67</v>
      </c>
      <c r="I6496" t="s">
        <v>68</v>
      </c>
      <c r="J6496" t="s">
        <v>1089</v>
      </c>
      <c r="K6496" t="s">
        <v>25</v>
      </c>
      <c r="L6496" t="s">
        <v>37</v>
      </c>
      <c r="M6496" t="s">
        <v>38</v>
      </c>
      <c r="N6496" t="s">
        <v>28</v>
      </c>
      <c r="O6496" t="s">
        <v>39</v>
      </c>
      <c r="P6496" t="s">
        <v>2480</v>
      </c>
      <c r="Q6496">
        <v>1</v>
      </c>
      <c r="R6496">
        <v>15</v>
      </c>
      <c r="S6496">
        <v>-7</v>
      </c>
      <c r="T6496">
        <v>1</v>
      </c>
      <c r="U6496" t="b">
        <v>1</v>
      </c>
    </row>
    <row r="6497" spans="1:21" x14ac:dyDescent="0.25">
      <c r="A6497" t="s">
        <v>7487</v>
      </c>
      <c r="B6497" t="s">
        <v>7485</v>
      </c>
      <c r="C6497">
        <v>27</v>
      </c>
      <c r="D6497">
        <v>9</v>
      </c>
      <c r="E6497">
        <v>14</v>
      </c>
      <c r="F6497" s="1">
        <v>41909</v>
      </c>
      <c r="G6497" t="s">
        <v>4430</v>
      </c>
      <c r="H6497" t="s">
        <v>67</v>
      </c>
      <c r="I6497" t="s">
        <v>68</v>
      </c>
      <c r="J6497" t="s">
        <v>1089</v>
      </c>
      <c r="K6497" t="s">
        <v>25</v>
      </c>
      <c r="L6497" t="s">
        <v>37</v>
      </c>
      <c r="M6497" t="s">
        <v>38</v>
      </c>
      <c r="N6497" t="s">
        <v>28</v>
      </c>
      <c r="O6497" t="s">
        <v>227</v>
      </c>
      <c r="P6497" t="s">
        <v>2327</v>
      </c>
      <c r="Q6497">
        <v>1</v>
      </c>
      <c r="R6497">
        <v>31</v>
      </c>
      <c r="S6497">
        <v>-7</v>
      </c>
      <c r="T6497">
        <v>5</v>
      </c>
      <c r="U6497" t="b">
        <v>0</v>
      </c>
    </row>
    <row r="6498" spans="1:21" x14ac:dyDescent="0.25">
      <c r="A6498" t="s">
        <v>7488</v>
      </c>
      <c r="B6498" t="s">
        <v>7489</v>
      </c>
      <c r="C6498">
        <v>28</v>
      </c>
      <c r="D6498">
        <v>9</v>
      </c>
      <c r="E6498">
        <v>11</v>
      </c>
      <c r="F6498" s="1">
        <v>40814</v>
      </c>
      <c r="G6498" t="s">
        <v>4080</v>
      </c>
      <c r="H6498" t="s">
        <v>320</v>
      </c>
      <c r="I6498" t="s">
        <v>1991</v>
      </c>
      <c r="J6498" t="s">
        <v>1992</v>
      </c>
      <c r="K6498" t="s">
        <v>36</v>
      </c>
      <c r="L6498" t="s">
        <v>70</v>
      </c>
      <c r="M6498" t="s">
        <v>27</v>
      </c>
      <c r="N6498" t="s">
        <v>71</v>
      </c>
      <c r="O6498" t="s">
        <v>74</v>
      </c>
      <c r="P6498" t="s">
        <v>4437</v>
      </c>
      <c r="Q6498">
        <v>0</v>
      </c>
      <c r="R6498">
        <v>187</v>
      </c>
      <c r="S6498">
        <v>41</v>
      </c>
      <c r="T6498">
        <v>3</v>
      </c>
      <c r="U6498" t="b">
        <v>0</v>
      </c>
    </row>
    <row r="6499" spans="1:21" x14ac:dyDescent="0.25">
      <c r="A6499" t="s">
        <v>7490</v>
      </c>
      <c r="B6499" t="s">
        <v>7489</v>
      </c>
      <c r="C6499">
        <v>28</v>
      </c>
      <c r="D6499">
        <v>9</v>
      </c>
      <c r="E6499">
        <v>11</v>
      </c>
      <c r="F6499" s="1">
        <v>40814</v>
      </c>
      <c r="G6499" t="s">
        <v>2042</v>
      </c>
      <c r="H6499" t="s">
        <v>61</v>
      </c>
      <c r="I6499" t="s">
        <v>1357</v>
      </c>
      <c r="J6499" t="s">
        <v>2514</v>
      </c>
      <c r="K6499" t="s">
        <v>36</v>
      </c>
      <c r="L6499" t="s">
        <v>70</v>
      </c>
      <c r="M6499" t="s">
        <v>38</v>
      </c>
      <c r="N6499" t="s">
        <v>28</v>
      </c>
      <c r="O6499" t="s">
        <v>111</v>
      </c>
      <c r="P6499" t="s">
        <v>3035</v>
      </c>
      <c r="Q6499">
        <v>0</v>
      </c>
      <c r="R6499">
        <v>13</v>
      </c>
      <c r="S6499">
        <v>5</v>
      </c>
      <c r="T6499">
        <v>1</v>
      </c>
      <c r="U6499" t="b">
        <v>0</v>
      </c>
    </row>
    <row r="6500" spans="1:21" x14ac:dyDescent="0.25">
      <c r="A6500" t="s">
        <v>7491</v>
      </c>
      <c r="B6500" t="s">
        <v>7489</v>
      </c>
      <c r="C6500">
        <v>28</v>
      </c>
      <c r="D6500">
        <v>9</v>
      </c>
      <c r="E6500">
        <v>11</v>
      </c>
      <c r="F6500" s="1">
        <v>40814</v>
      </c>
      <c r="G6500" t="s">
        <v>3019</v>
      </c>
      <c r="H6500" t="s">
        <v>33</v>
      </c>
      <c r="I6500" t="s">
        <v>34</v>
      </c>
      <c r="J6500" t="s">
        <v>609</v>
      </c>
      <c r="K6500" t="s">
        <v>36</v>
      </c>
      <c r="L6500" t="s">
        <v>37</v>
      </c>
      <c r="M6500" t="s">
        <v>27</v>
      </c>
      <c r="N6500" t="s">
        <v>28</v>
      </c>
      <c r="O6500" t="s">
        <v>111</v>
      </c>
      <c r="P6500" t="s">
        <v>3695</v>
      </c>
      <c r="Q6500">
        <v>0</v>
      </c>
      <c r="R6500">
        <v>15</v>
      </c>
      <c r="S6500">
        <v>7</v>
      </c>
      <c r="T6500">
        <v>2</v>
      </c>
      <c r="U6500" t="b">
        <v>1</v>
      </c>
    </row>
    <row r="6501" spans="1:21" x14ac:dyDescent="0.25">
      <c r="A6501" t="s">
        <v>7492</v>
      </c>
      <c r="B6501" t="s">
        <v>7489</v>
      </c>
      <c r="C6501">
        <v>28</v>
      </c>
      <c r="D6501">
        <v>9</v>
      </c>
      <c r="E6501">
        <v>11</v>
      </c>
      <c r="F6501" s="1">
        <v>40814</v>
      </c>
      <c r="G6501" t="s">
        <v>788</v>
      </c>
      <c r="H6501" t="s">
        <v>120</v>
      </c>
      <c r="I6501" t="s">
        <v>209</v>
      </c>
      <c r="J6501" t="s">
        <v>210</v>
      </c>
      <c r="K6501" t="s">
        <v>47</v>
      </c>
      <c r="L6501" t="s">
        <v>26</v>
      </c>
      <c r="M6501" t="s">
        <v>27</v>
      </c>
      <c r="N6501" t="s">
        <v>28</v>
      </c>
      <c r="O6501" t="s">
        <v>48</v>
      </c>
      <c r="P6501" t="s">
        <v>582</v>
      </c>
      <c r="Q6501">
        <v>0</v>
      </c>
      <c r="R6501">
        <v>90</v>
      </c>
      <c r="S6501">
        <v>21</v>
      </c>
      <c r="T6501">
        <v>3</v>
      </c>
      <c r="U6501" t="b">
        <v>1</v>
      </c>
    </row>
    <row r="6502" spans="1:21" x14ac:dyDescent="0.25">
      <c r="A6502" t="s">
        <v>7492</v>
      </c>
      <c r="B6502" t="s">
        <v>7489</v>
      </c>
      <c r="C6502">
        <v>28</v>
      </c>
      <c r="D6502">
        <v>9</v>
      </c>
      <c r="E6502">
        <v>11</v>
      </c>
      <c r="F6502" s="1">
        <v>40814</v>
      </c>
      <c r="G6502" t="s">
        <v>788</v>
      </c>
      <c r="H6502" t="s">
        <v>120</v>
      </c>
      <c r="I6502" t="s">
        <v>209</v>
      </c>
      <c r="J6502" t="s">
        <v>210</v>
      </c>
      <c r="K6502" t="s">
        <v>47</v>
      </c>
      <c r="L6502" t="s">
        <v>26</v>
      </c>
      <c r="M6502" t="s">
        <v>27</v>
      </c>
      <c r="N6502" t="s">
        <v>28</v>
      </c>
      <c r="O6502" t="s">
        <v>151</v>
      </c>
      <c r="P6502" t="s">
        <v>1093</v>
      </c>
      <c r="Q6502">
        <v>0</v>
      </c>
      <c r="R6502">
        <v>28</v>
      </c>
      <c r="S6502">
        <v>10</v>
      </c>
      <c r="T6502">
        <v>2</v>
      </c>
      <c r="U6502" t="b">
        <v>1</v>
      </c>
    </row>
    <row r="6503" spans="1:21" x14ac:dyDescent="0.25">
      <c r="A6503" t="s">
        <v>7493</v>
      </c>
      <c r="B6503" t="s">
        <v>7489</v>
      </c>
      <c r="C6503">
        <v>28</v>
      </c>
      <c r="D6503">
        <v>9</v>
      </c>
      <c r="E6503">
        <v>11</v>
      </c>
      <c r="F6503" s="1">
        <v>40814</v>
      </c>
      <c r="G6503" t="s">
        <v>4593</v>
      </c>
      <c r="H6503" t="s">
        <v>67</v>
      </c>
      <c r="I6503" t="s">
        <v>68</v>
      </c>
      <c r="J6503" t="s">
        <v>3998</v>
      </c>
      <c r="K6503" t="s">
        <v>25</v>
      </c>
      <c r="L6503" t="s">
        <v>37</v>
      </c>
      <c r="M6503" t="s">
        <v>38</v>
      </c>
      <c r="N6503" t="s">
        <v>28</v>
      </c>
      <c r="O6503" t="s">
        <v>151</v>
      </c>
      <c r="P6503" t="s">
        <v>7494</v>
      </c>
      <c r="Q6503">
        <v>0</v>
      </c>
      <c r="R6503">
        <v>95</v>
      </c>
      <c r="S6503">
        <v>2</v>
      </c>
      <c r="T6503">
        <v>5</v>
      </c>
      <c r="U6503" t="b">
        <v>1</v>
      </c>
    </row>
    <row r="6504" spans="1:21" x14ac:dyDescent="0.25">
      <c r="A6504" t="s">
        <v>7495</v>
      </c>
      <c r="B6504" t="s">
        <v>7489</v>
      </c>
      <c r="C6504">
        <v>28</v>
      </c>
      <c r="D6504">
        <v>9</v>
      </c>
      <c r="E6504">
        <v>11</v>
      </c>
      <c r="F6504" s="1">
        <v>40814</v>
      </c>
      <c r="G6504" t="s">
        <v>2314</v>
      </c>
      <c r="H6504" t="s">
        <v>44</v>
      </c>
      <c r="I6504" t="s">
        <v>849</v>
      </c>
      <c r="J6504" t="s">
        <v>7496</v>
      </c>
      <c r="K6504" t="s">
        <v>47</v>
      </c>
      <c r="L6504" t="s">
        <v>37</v>
      </c>
      <c r="M6504" t="s">
        <v>38</v>
      </c>
      <c r="N6504" t="s">
        <v>28</v>
      </c>
      <c r="O6504" t="s">
        <v>39</v>
      </c>
      <c r="P6504" t="s">
        <v>1603</v>
      </c>
      <c r="Q6504">
        <v>0</v>
      </c>
      <c r="R6504">
        <v>26</v>
      </c>
      <c r="S6504">
        <v>8</v>
      </c>
      <c r="T6504">
        <v>2</v>
      </c>
      <c r="U6504" t="b">
        <v>0</v>
      </c>
    </row>
    <row r="6505" spans="1:21" x14ac:dyDescent="0.25">
      <c r="A6505" t="s">
        <v>7497</v>
      </c>
      <c r="B6505" t="s">
        <v>7498</v>
      </c>
      <c r="C6505">
        <v>28</v>
      </c>
      <c r="D6505">
        <v>9</v>
      </c>
      <c r="E6505">
        <v>12</v>
      </c>
      <c r="F6505" s="1">
        <v>41180</v>
      </c>
      <c r="G6505" t="s">
        <v>1566</v>
      </c>
      <c r="H6505" t="s">
        <v>320</v>
      </c>
      <c r="I6505" t="s">
        <v>321</v>
      </c>
      <c r="J6505" t="s">
        <v>321</v>
      </c>
      <c r="K6505" t="s">
        <v>36</v>
      </c>
      <c r="L6505" t="s">
        <v>37</v>
      </c>
      <c r="M6505" t="s">
        <v>27</v>
      </c>
      <c r="N6505" t="s">
        <v>28</v>
      </c>
      <c r="O6505" t="s">
        <v>29</v>
      </c>
      <c r="P6505" t="s">
        <v>7499</v>
      </c>
      <c r="Q6505">
        <v>0</v>
      </c>
      <c r="R6505">
        <v>68</v>
      </c>
      <c r="S6505">
        <v>26</v>
      </c>
      <c r="T6505">
        <v>4</v>
      </c>
      <c r="U6505" t="b">
        <v>1</v>
      </c>
    </row>
    <row r="6506" spans="1:21" x14ac:dyDescent="0.25">
      <c r="A6506" t="s">
        <v>7497</v>
      </c>
      <c r="B6506" t="s">
        <v>7498</v>
      </c>
      <c r="C6506">
        <v>28</v>
      </c>
      <c r="D6506">
        <v>9</v>
      </c>
      <c r="E6506">
        <v>12</v>
      </c>
      <c r="F6506" s="1">
        <v>41180</v>
      </c>
      <c r="G6506" t="s">
        <v>1566</v>
      </c>
      <c r="H6506" t="s">
        <v>320</v>
      </c>
      <c r="I6506" t="s">
        <v>321</v>
      </c>
      <c r="J6506" t="s">
        <v>321</v>
      </c>
      <c r="K6506" t="s">
        <v>36</v>
      </c>
      <c r="L6506" t="s">
        <v>37</v>
      </c>
      <c r="M6506" t="s">
        <v>27</v>
      </c>
      <c r="N6506" t="s">
        <v>28</v>
      </c>
      <c r="O6506" t="s">
        <v>54</v>
      </c>
      <c r="P6506" t="s">
        <v>1691</v>
      </c>
      <c r="Q6506">
        <v>0</v>
      </c>
      <c r="R6506">
        <v>98</v>
      </c>
      <c r="S6506">
        <v>29</v>
      </c>
      <c r="T6506">
        <v>2</v>
      </c>
      <c r="U6506" t="b">
        <v>0</v>
      </c>
    </row>
    <row r="6507" spans="1:21" x14ac:dyDescent="0.25">
      <c r="A6507" t="s">
        <v>7500</v>
      </c>
      <c r="B6507" t="s">
        <v>7498</v>
      </c>
      <c r="C6507">
        <v>28</v>
      </c>
      <c r="D6507">
        <v>9</v>
      </c>
      <c r="E6507">
        <v>12</v>
      </c>
      <c r="F6507" s="1">
        <v>41180</v>
      </c>
      <c r="G6507" t="s">
        <v>4525</v>
      </c>
      <c r="H6507" t="s">
        <v>44</v>
      </c>
      <c r="I6507" t="s">
        <v>1650</v>
      </c>
      <c r="J6507" t="s">
        <v>1651</v>
      </c>
      <c r="K6507" t="s">
        <v>47</v>
      </c>
      <c r="L6507" t="s">
        <v>37</v>
      </c>
      <c r="M6507" t="s">
        <v>38</v>
      </c>
      <c r="N6507" t="s">
        <v>28</v>
      </c>
      <c r="O6507" t="s">
        <v>39</v>
      </c>
      <c r="P6507" t="s">
        <v>3149</v>
      </c>
      <c r="Q6507">
        <v>0</v>
      </c>
      <c r="R6507">
        <v>152</v>
      </c>
      <c r="S6507">
        <v>17</v>
      </c>
      <c r="T6507">
        <v>3</v>
      </c>
      <c r="U6507" t="b">
        <v>1</v>
      </c>
    </row>
    <row r="6508" spans="1:21" x14ac:dyDescent="0.25">
      <c r="A6508" t="s">
        <v>7501</v>
      </c>
      <c r="B6508" t="s">
        <v>7498</v>
      </c>
      <c r="C6508">
        <v>28</v>
      </c>
      <c r="D6508">
        <v>9</v>
      </c>
      <c r="E6508">
        <v>12</v>
      </c>
      <c r="F6508" s="1">
        <v>41180</v>
      </c>
      <c r="G6508" t="s">
        <v>734</v>
      </c>
      <c r="H6508" t="s">
        <v>61</v>
      </c>
      <c r="I6508" t="s">
        <v>108</v>
      </c>
      <c r="J6508" t="s">
        <v>226</v>
      </c>
      <c r="K6508" t="s">
        <v>36</v>
      </c>
      <c r="L6508" t="s">
        <v>37</v>
      </c>
      <c r="M6508" t="s">
        <v>38</v>
      </c>
      <c r="N6508" t="s">
        <v>71</v>
      </c>
      <c r="O6508" t="s">
        <v>72</v>
      </c>
      <c r="P6508" t="s">
        <v>73</v>
      </c>
      <c r="Q6508">
        <v>0</v>
      </c>
      <c r="R6508">
        <v>1972</v>
      </c>
      <c r="S6508">
        <v>350</v>
      </c>
      <c r="T6508">
        <v>5</v>
      </c>
      <c r="U6508" t="b">
        <v>1</v>
      </c>
    </row>
    <row r="6509" spans="1:21" x14ac:dyDescent="0.25">
      <c r="A6509" t="s">
        <v>7502</v>
      </c>
      <c r="B6509" t="s">
        <v>7498</v>
      </c>
      <c r="C6509">
        <v>28</v>
      </c>
      <c r="D6509">
        <v>9</v>
      </c>
      <c r="E6509">
        <v>12</v>
      </c>
      <c r="F6509" s="1">
        <v>41180</v>
      </c>
      <c r="G6509" t="s">
        <v>1998</v>
      </c>
      <c r="H6509" t="s">
        <v>33</v>
      </c>
      <c r="I6509" t="s">
        <v>266</v>
      </c>
      <c r="J6509" t="s">
        <v>510</v>
      </c>
      <c r="K6509" t="s">
        <v>36</v>
      </c>
      <c r="L6509" t="s">
        <v>37</v>
      </c>
      <c r="M6509" t="s">
        <v>38</v>
      </c>
      <c r="N6509" t="s">
        <v>71</v>
      </c>
      <c r="O6509" t="s">
        <v>72</v>
      </c>
      <c r="P6509" t="s">
        <v>5521</v>
      </c>
      <c r="Q6509">
        <v>0</v>
      </c>
      <c r="R6509">
        <v>978</v>
      </c>
      <c r="S6509">
        <v>11</v>
      </c>
      <c r="T6509">
        <v>3</v>
      </c>
      <c r="U6509" t="b">
        <v>1</v>
      </c>
    </row>
    <row r="6510" spans="1:21" x14ac:dyDescent="0.25">
      <c r="A6510" t="s">
        <v>7502</v>
      </c>
      <c r="B6510" t="s">
        <v>7498</v>
      </c>
      <c r="C6510">
        <v>28</v>
      </c>
      <c r="D6510">
        <v>9</v>
      </c>
      <c r="E6510">
        <v>12</v>
      </c>
      <c r="F6510" s="1">
        <v>41180</v>
      </c>
      <c r="G6510" t="s">
        <v>1998</v>
      </c>
      <c r="H6510" t="s">
        <v>33</v>
      </c>
      <c r="I6510" t="s">
        <v>266</v>
      </c>
      <c r="J6510" t="s">
        <v>510</v>
      </c>
      <c r="K6510" t="s">
        <v>36</v>
      </c>
      <c r="L6510" t="s">
        <v>37</v>
      </c>
      <c r="M6510" t="s">
        <v>38</v>
      </c>
      <c r="N6510" t="s">
        <v>71</v>
      </c>
      <c r="O6510" t="s">
        <v>72</v>
      </c>
      <c r="P6510" t="s">
        <v>2804</v>
      </c>
      <c r="Q6510">
        <v>0</v>
      </c>
      <c r="R6510">
        <v>268</v>
      </c>
      <c r="S6510">
        <v>30</v>
      </c>
      <c r="T6510">
        <v>2</v>
      </c>
      <c r="U6510" t="b">
        <v>1</v>
      </c>
    </row>
    <row r="6511" spans="1:21" x14ac:dyDescent="0.25">
      <c r="A6511" t="s">
        <v>7502</v>
      </c>
      <c r="B6511" t="s">
        <v>7498</v>
      </c>
      <c r="C6511">
        <v>28</v>
      </c>
      <c r="D6511">
        <v>9</v>
      </c>
      <c r="E6511">
        <v>12</v>
      </c>
      <c r="F6511" s="1">
        <v>41180</v>
      </c>
      <c r="G6511" t="s">
        <v>1998</v>
      </c>
      <c r="H6511" t="s">
        <v>33</v>
      </c>
      <c r="I6511" t="s">
        <v>266</v>
      </c>
      <c r="J6511" t="s">
        <v>510</v>
      </c>
      <c r="K6511" t="s">
        <v>36</v>
      </c>
      <c r="L6511" t="s">
        <v>37</v>
      </c>
      <c r="M6511" t="s">
        <v>38</v>
      </c>
      <c r="N6511" t="s">
        <v>28</v>
      </c>
      <c r="O6511" t="s">
        <v>227</v>
      </c>
      <c r="P6511" t="s">
        <v>3701</v>
      </c>
      <c r="Q6511">
        <v>0</v>
      </c>
      <c r="R6511">
        <v>78</v>
      </c>
      <c r="S6511">
        <v>35</v>
      </c>
      <c r="T6511">
        <v>7</v>
      </c>
      <c r="U6511" t="b">
        <v>0</v>
      </c>
    </row>
    <row r="6512" spans="1:21" x14ac:dyDescent="0.25">
      <c r="A6512" t="s">
        <v>7502</v>
      </c>
      <c r="B6512" t="s">
        <v>7498</v>
      </c>
      <c r="C6512">
        <v>28</v>
      </c>
      <c r="D6512">
        <v>9</v>
      </c>
      <c r="E6512">
        <v>12</v>
      </c>
      <c r="F6512" s="1">
        <v>41180</v>
      </c>
      <c r="G6512" t="s">
        <v>1998</v>
      </c>
      <c r="H6512" t="s">
        <v>33</v>
      </c>
      <c r="I6512" t="s">
        <v>266</v>
      </c>
      <c r="J6512" t="s">
        <v>510</v>
      </c>
      <c r="K6512" t="s">
        <v>36</v>
      </c>
      <c r="L6512" t="s">
        <v>37</v>
      </c>
      <c r="M6512" t="s">
        <v>38</v>
      </c>
      <c r="N6512" t="s">
        <v>56</v>
      </c>
      <c r="O6512" t="s">
        <v>81</v>
      </c>
      <c r="P6512" t="s">
        <v>2909</v>
      </c>
      <c r="Q6512">
        <v>0</v>
      </c>
      <c r="R6512">
        <v>147</v>
      </c>
      <c r="S6512">
        <v>19</v>
      </c>
      <c r="T6512">
        <v>5</v>
      </c>
      <c r="U6512" t="b">
        <v>1</v>
      </c>
    </row>
    <row r="6513" spans="1:21" x14ac:dyDescent="0.25">
      <c r="A6513" t="s">
        <v>7503</v>
      </c>
      <c r="B6513" t="s">
        <v>7498</v>
      </c>
      <c r="C6513">
        <v>28</v>
      </c>
      <c r="D6513">
        <v>9</v>
      </c>
      <c r="E6513">
        <v>12</v>
      </c>
      <c r="F6513" s="1">
        <v>41180</v>
      </c>
      <c r="G6513" t="s">
        <v>2483</v>
      </c>
      <c r="H6513" t="s">
        <v>61</v>
      </c>
      <c r="I6513" t="s">
        <v>108</v>
      </c>
      <c r="J6513" t="s">
        <v>7504</v>
      </c>
      <c r="K6513" t="s">
        <v>36</v>
      </c>
      <c r="L6513" t="s">
        <v>37</v>
      </c>
      <c r="M6513" t="s">
        <v>268</v>
      </c>
      <c r="N6513" t="s">
        <v>28</v>
      </c>
      <c r="O6513" t="s">
        <v>183</v>
      </c>
      <c r="P6513" t="s">
        <v>7505</v>
      </c>
      <c r="Q6513">
        <v>0</v>
      </c>
      <c r="R6513">
        <v>72</v>
      </c>
      <c r="S6513">
        <v>10</v>
      </c>
      <c r="T6513">
        <v>3</v>
      </c>
      <c r="U6513" t="b">
        <v>0</v>
      </c>
    </row>
    <row r="6514" spans="1:21" x14ac:dyDescent="0.25">
      <c r="A6514" t="s">
        <v>7503</v>
      </c>
      <c r="B6514" t="s">
        <v>7498</v>
      </c>
      <c r="C6514">
        <v>28</v>
      </c>
      <c r="D6514">
        <v>9</v>
      </c>
      <c r="E6514">
        <v>12</v>
      </c>
      <c r="F6514" s="1">
        <v>41180</v>
      </c>
      <c r="G6514" t="s">
        <v>2483</v>
      </c>
      <c r="H6514" t="s">
        <v>61</v>
      </c>
      <c r="I6514" t="s">
        <v>108</v>
      </c>
      <c r="J6514" t="s">
        <v>7504</v>
      </c>
      <c r="K6514" t="s">
        <v>36</v>
      </c>
      <c r="L6514" t="s">
        <v>37</v>
      </c>
      <c r="M6514" t="s">
        <v>268</v>
      </c>
      <c r="N6514" t="s">
        <v>56</v>
      </c>
      <c r="O6514" t="s">
        <v>185</v>
      </c>
      <c r="P6514" t="s">
        <v>3649</v>
      </c>
      <c r="Q6514">
        <v>0</v>
      </c>
      <c r="R6514">
        <v>1136</v>
      </c>
      <c r="S6514">
        <v>-54</v>
      </c>
      <c r="T6514">
        <v>7</v>
      </c>
      <c r="U6514" t="b">
        <v>1</v>
      </c>
    </row>
    <row r="6515" spans="1:21" x14ac:dyDescent="0.25">
      <c r="A6515" t="s">
        <v>7506</v>
      </c>
      <c r="B6515" t="s">
        <v>7498</v>
      </c>
      <c r="C6515">
        <v>28</v>
      </c>
      <c r="D6515">
        <v>9</v>
      </c>
      <c r="E6515">
        <v>12</v>
      </c>
      <c r="F6515" s="1">
        <v>41180</v>
      </c>
      <c r="G6515" t="s">
        <v>2284</v>
      </c>
      <c r="H6515" t="s">
        <v>598</v>
      </c>
      <c r="I6515" t="s">
        <v>1658</v>
      </c>
      <c r="J6515" t="s">
        <v>1659</v>
      </c>
      <c r="K6515" t="s">
        <v>36</v>
      </c>
      <c r="L6515" t="s">
        <v>37</v>
      </c>
      <c r="M6515" t="s">
        <v>98</v>
      </c>
      <c r="N6515" t="s">
        <v>28</v>
      </c>
      <c r="O6515" t="s">
        <v>48</v>
      </c>
      <c r="P6515" t="s">
        <v>1292</v>
      </c>
      <c r="Q6515">
        <v>0</v>
      </c>
      <c r="R6515">
        <v>60</v>
      </c>
      <c r="S6515">
        <v>25</v>
      </c>
      <c r="T6515">
        <v>5</v>
      </c>
      <c r="U6515" t="b">
        <v>1</v>
      </c>
    </row>
    <row r="6516" spans="1:21" x14ac:dyDescent="0.25">
      <c r="A6516" t="s">
        <v>7507</v>
      </c>
      <c r="B6516" t="s">
        <v>7498</v>
      </c>
      <c r="C6516">
        <v>28</v>
      </c>
      <c r="D6516">
        <v>9</v>
      </c>
      <c r="E6516">
        <v>12</v>
      </c>
      <c r="F6516" s="1">
        <v>41180</v>
      </c>
      <c r="G6516" t="s">
        <v>3497</v>
      </c>
      <c r="H6516" t="s">
        <v>293</v>
      </c>
      <c r="I6516" t="s">
        <v>216</v>
      </c>
      <c r="J6516" t="s">
        <v>7448</v>
      </c>
      <c r="K6516" t="s">
        <v>36</v>
      </c>
      <c r="L6516" t="s">
        <v>26</v>
      </c>
      <c r="M6516" t="s">
        <v>38</v>
      </c>
      <c r="N6516" t="s">
        <v>56</v>
      </c>
      <c r="O6516" t="s">
        <v>185</v>
      </c>
      <c r="P6516" t="s">
        <v>4393</v>
      </c>
      <c r="Q6516">
        <v>1</v>
      </c>
      <c r="R6516">
        <v>179</v>
      </c>
      <c r="S6516">
        <v>-61</v>
      </c>
      <c r="T6516">
        <v>1</v>
      </c>
      <c r="U6516" t="b">
        <v>1</v>
      </c>
    </row>
    <row r="6517" spans="1:21" x14ac:dyDescent="0.25">
      <c r="A6517" t="s">
        <v>7507</v>
      </c>
      <c r="B6517" t="s">
        <v>7498</v>
      </c>
      <c r="C6517">
        <v>28</v>
      </c>
      <c r="D6517">
        <v>9</v>
      </c>
      <c r="E6517">
        <v>12</v>
      </c>
      <c r="F6517" s="1">
        <v>41180</v>
      </c>
      <c r="G6517" t="s">
        <v>3497</v>
      </c>
      <c r="H6517" t="s">
        <v>293</v>
      </c>
      <c r="I6517" t="s">
        <v>216</v>
      </c>
      <c r="J6517" t="s">
        <v>7448</v>
      </c>
      <c r="K6517" t="s">
        <v>36</v>
      </c>
      <c r="L6517" t="s">
        <v>26</v>
      </c>
      <c r="M6517" t="s">
        <v>38</v>
      </c>
      <c r="N6517" t="s">
        <v>56</v>
      </c>
      <c r="O6517" t="s">
        <v>57</v>
      </c>
      <c r="P6517" t="s">
        <v>1988</v>
      </c>
      <c r="Q6517">
        <v>1</v>
      </c>
      <c r="R6517">
        <v>112</v>
      </c>
      <c r="S6517">
        <v>-94</v>
      </c>
      <c r="T6517">
        <v>3</v>
      </c>
      <c r="U6517" t="b">
        <v>0</v>
      </c>
    </row>
    <row r="6518" spans="1:21" x14ac:dyDescent="0.25">
      <c r="A6518" t="s">
        <v>7508</v>
      </c>
      <c r="B6518" t="s">
        <v>7498</v>
      </c>
      <c r="C6518">
        <v>28</v>
      </c>
      <c r="D6518">
        <v>9</v>
      </c>
      <c r="E6518">
        <v>12</v>
      </c>
      <c r="F6518" s="1">
        <v>41180</v>
      </c>
      <c r="G6518" t="s">
        <v>1832</v>
      </c>
      <c r="H6518" t="s">
        <v>293</v>
      </c>
      <c r="I6518" t="s">
        <v>613</v>
      </c>
      <c r="J6518" t="s">
        <v>7509</v>
      </c>
      <c r="K6518" t="s">
        <v>36</v>
      </c>
      <c r="L6518" t="s">
        <v>26</v>
      </c>
      <c r="M6518" t="s">
        <v>27</v>
      </c>
      <c r="N6518" t="s">
        <v>56</v>
      </c>
      <c r="O6518" t="s">
        <v>185</v>
      </c>
      <c r="P6518" t="s">
        <v>810</v>
      </c>
      <c r="Q6518">
        <v>1</v>
      </c>
      <c r="R6518">
        <v>214</v>
      </c>
      <c r="S6518">
        <v>-205</v>
      </c>
      <c r="T6518">
        <v>3</v>
      </c>
      <c r="U6518" t="b">
        <v>1</v>
      </c>
    </row>
    <row r="6519" spans="1:21" x14ac:dyDescent="0.25">
      <c r="A6519" t="s">
        <v>7510</v>
      </c>
      <c r="B6519" t="s">
        <v>7511</v>
      </c>
      <c r="C6519">
        <v>28</v>
      </c>
      <c r="D6519">
        <v>9</v>
      </c>
      <c r="E6519">
        <v>13</v>
      </c>
      <c r="F6519" s="1">
        <v>41545</v>
      </c>
      <c r="G6519" t="s">
        <v>394</v>
      </c>
      <c r="H6519" t="s">
        <v>61</v>
      </c>
      <c r="I6519" t="s">
        <v>108</v>
      </c>
      <c r="J6519" t="s">
        <v>4691</v>
      </c>
      <c r="K6519" t="s">
        <v>36</v>
      </c>
      <c r="L6519" t="s">
        <v>70</v>
      </c>
      <c r="M6519" t="s">
        <v>268</v>
      </c>
      <c r="N6519" t="s">
        <v>71</v>
      </c>
      <c r="O6519" t="s">
        <v>72</v>
      </c>
      <c r="P6519" t="s">
        <v>1062</v>
      </c>
      <c r="Q6519">
        <v>0</v>
      </c>
      <c r="R6519">
        <v>449</v>
      </c>
      <c r="S6519">
        <v>145</v>
      </c>
      <c r="T6519">
        <v>4</v>
      </c>
      <c r="U6519" t="b">
        <v>0</v>
      </c>
    </row>
    <row r="6520" spans="1:21" x14ac:dyDescent="0.25">
      <c r="A6520" t="s">
        <v>7510</v>
      </c>
      <c r="B6520" t="s">
        <v>7511</v>
      </c>
      <c r="C6520">
        <v>28</v>
      </c>
      <c r="D6520">
        <v>9</v>
      </c>
      <c r="E6520">
        <v>13</v>
      </c>
      <c r="F6520" s="1">
        <v>41545</v>
      </c>
      <c r="G6520" t="s">
        <v>394</v>
      </c>
      <c r="H6520" t="s">
        <v>61</v>
      </c>
      <c r="I6520" t="s">
        <v>108</v>
      </c>
      <c r="J6520" t="s">
        <v>4691</v>
      </c>
      <c r="K6520" t="s">
        <v>36</v>
      </c>
      <c r="L6520" t="s">
        <v>70</v>
      </c>
      <c r="M6520" t="s">
        <v>268</v>
      </c>
      <c r="N6520" t="s">
        <v>71</v>
      </c>
      <c r="O6520" t="s">
        <v>72</v>
      </c>
      <c r="P6520" t="s">
        <v>180</v>
      </c>
      <c r="Q6520">
        <v>0</v>
      </c>
      <c r="R6520">
        <v>762</v>
      </c>
      <c r="S6520">
        <v>-8</v>
      </c>
      <c r="T6520">
        <v>5</v>
      </c>
      <c r="U6520" t="b">
        <v>0</v>
      </c>
    </row>
    <row r="6521" spans="1:21" x14ac:dyDescent="0.25">
      <c r="A6521" t="s">
        <v>7510</v>
      </c>
      <c r="B6521" t="s">
        <v>7511</v>
      </c>
      <c r="C6521">
        <v>28</v>
      </c>
      <c r="D6521">
        <v>9</v>
      </c>
      <c r="E6521">
        <v>13</v>
      </c>
      <c r="F6521" s="1">
        <v>41545</v>
      </c>
      <c r="G6521" t="s">
        <v>394</v>
      </c>
      <c r="H6521" t="s">
        <v>61</v>
      </c>
      <c r="I6521" t="s">
        <v>108</v>
      </c>
      <c r="J6521" t="s">
        <v>4691</v>
      </c>
      <c r="K6521" t="s">
        <v>36</v>
      </c>
      <c r="L6521" t="s">
        <v>70</v>
      </c>
      <c r="M6521" t="s">
        <v>268</v>
      </c>
      <c r="N6521" t="s">
        <v>71</v>
      </c>
      <c r="O6521" t="s">
        <v>295</v>
      </c>
      <c r="P6521" t="s">
        <v>2836</v>
      </c>
      <c r="Q6521">
        <v>0</v>
      </c>
      <c r="R6521">
        <v>38</v>
      </c>
      <c r="S6521">
        <v>6</v>
      </c>
      <c r="T6521">
        <v>2</v>
      </c>
      <c r="U6521" t="b">
        <v>0</v>
      </c>
    </row>
    <row r="6522" spans="1:21" x14ac:dyDescent="0.25">
      <c r="A6522" t="s">
        <v>7510</v>
      </c>
      <c r="B6522" t="s">
        <v>7511</v>
      </c>
      <c r="C6522">
        <v>28</v>
      </c>
      <c r="D6522">
        <v>9</v>
      </c>
      <c r="E6522">
        <v>13</v>
      </c>
      <c r="F6522" s="1">
        <v>41545</v>
      </c>
      <c r="G6522" t="s">
        <v>394</v>
      </c>
      <c r="H6522" t="s">
        <v>61</v>
      </c>
      <c r="I6522" t="s">
        <v>108</v>
      </c>
      <c r="J6522" t="s">
        <v>4691</v>
      </c>
      <c r="K6522" t="s">
        <v>36</v>
      </c>
      <c r="L6522" t="s">
        <v>70</v>
      </c>
      <c r="M6522" t="s">
        <v>268</v>
      </c>
      <c r="N6522" t="s">
        <v>28</v>
      </c>
      <c r="O6522" t="s">
        <v>48</v>
      </c>
      <c r="P6522" t="s">
        <v>763</v>
      </c>
      <c r="Q6522">
        <v>0</v>
      </c>
      <c r="R6522">
        <v>270</v>
      </c>
      <c r="S6522">
        <v>92</v>
      </c>
      <c r="T6522">
        <v>5</v>
      </c>
      <c r="U6522" t="b">
        <v>1</v>
      </c>
    </row>
    <row r="6523" spans="1:21" x14ac:dyDescent="0.25">
      <c r="A6523" t="s">
        <v>7510</v>
      </c>
      <c r="B6523" t="s">
        <v>7511</v>
      </c>
      <c r="C6523">
        <v>28</v>
      </c>
      <c r="D6523">
        <v>9</v>
      </c>
      <c r="E6523">
        <v>13</v>
      </c>
      <c r="F6523" s="1">
        <v>41545</v>
      </c>
      <c r="G6523" t="s">
        <v>394</v>
      </c>
      <c r="H6523" t="s">
        <v>61</v>
      </c>
      <c r="I6523" t="s">
        <v>108</v>
      </c>
      <c r="J6523" t="s">
        <v>4691</v>
      </c>
      <c r="K6523" t="s">
        <v>36</v>
      </c>
      <c r="L6523" t="s">
        <v>70</v>
      </c>
      <c r="M6523" t="s">
        <v>268</v>
      </c>
      <c r="N6523" t="s">
        <v>28</v>
      </c>
      <c r="O6523" t="s">
        <v>48</v>
      </c>
      <c r="P6523" t="s">
        <v>2065</v>
      </c>
      <c r="Q6523">
        <v>0</v>
      </c>
      <c r="R6523">
        <v>107</v>
      </c>
      <c r="S6523">
        <v>0</v>
      </c>
      <c r="T6523">
        <v>2</v>
      </c>
      <c r="U6523" t="b">
        <v>0</v>
      </c>
    </row>
    <row r="6524" spans="1:21" x14ac:dyDescent="0.25">
      <c r="A6524" t="s">
        <v>7510</v>
      </c>
      <c r="B6524" t="s">
        <v>7511</v>
      </c>
      <c r="C6524">
        <v>28</v>
      </c>
      <c r="D6524">
        <v>9</v>
      </c>
      <c r="E6524">
        <v>13</v>
      </c>
      <c r="F6524" s="1">
        <v>41545</v>
      </c>
      <c r="G6524" t="s">
        <v>394</v>
      </c>
      <c r="H6524" t="s">
        <v>61</v>
      </c>
      <c r="I6524" t="s">
        <v>108</v>
      </c>
      <c r="J6524" t="s">
        <v>4691</v>
      </c>
      <c r="K6524" t="s">
        <v>36</v>
      </c>
      <c r="L6524" t="s">
        <v>70</v>
      </c>
      <c r="M6524" t="s">
        <v>268</v>
      </c>
      <c r="N6524" t="s">
        <v>28</v>
      </c>
      <c r="O6524" t="s">
        <v>48</v>
      </c>
      <c r="P6524" t="s">
        <v>1233</v>
      </c>
      <c r="Q6524">
        <v>0</v>
      </c>
      <c r="R6524">
        <v>53</v>
      </c>
      <c r="S6524">
        <v>5</v>
      </c>
      <c r="T6524">
        <v>2</v>
      </c>
      <c r="U6524" t="b">
        <v>1</v>
      </c>
    </row>
    <row r="6525" spans="1:21" x14ac:dyDescent="0.25">
      <c r="A6525" t="s">
        <v>7510</v>
      </c>
      <c r="B6525" t="s">
        <v>7511</v>
      </c>
      <c r="C6525">
        <v>28</v>
      </c>
      <c r="D6525">
        <v>9</v>
      </c>
      <c r="E6525">
        <v>13</v>
      </c>
      <c r="F6525" s="1">
        <v>41545</v>
      </c>
      <c r="G6525" t="s">
        <v>394</v>
      </c>
      <c r="H6525" t="s">
        <v>61</v>
      </c>
      <c r="I6525" t="s">
        <v>108</v>
      </c>
      <c r="J6525" t="s">
        <v>4691</v>
      </c>
      <c r="K6525" t="s">
        <v>36</v>
      </c>
      <c r="L6525" t="s">
        <v>70</v>
      </c>
      <c r="M6525" t="s">
        <v>268</v>
      </c>
      <c r="N6525" t="s">
        <v>28</v>
      </c>
      <c r="O6525" t="s">
        <v>111</v>
      </c>
      <c r="P6525" t="s">
        <v>7512</v>
      </c>
      <c r="Q6525">
        <v>0</v>
      </c>
      <c r="R6525">
        <v>67</v>
      </c>
      <c r="S6525">
        <v>7</v>
      </c>
      <c r="T6525">
        <v>3</v>
      </c>
      <c r="U6525" t="b">
        <v>1</v>
      </c>
    </row>
    <row r="6526" spans="1:21" x14ac:dyDescent="0.25">
      <c r="A6526" t="s">
        <v>7510</v>
      </c>
      <c r="B6526" t="s">
        <v>7511</v>
      </c>
      <c r="C6526">
        <v>28</v>
      </c>
      <c r="D6526">
        <v>9</v>
      </c>
      <c r="E6526">
        <v>13</v>
      </c>
      <c r="F6526" s="1">
        <v>41545</v>
      </c>
      <c r="G6526" t="s">
        <v>394</v>
      </c>
      <c r="H6526" t="s">
        <v>61</v>
      </c>
      <c r="I6526" t="s">
        <v>108</v>
      </c>
      <c r="J6526" t="s">
        <v>4691</v>
      </c>
      <c r="K6526" t="s">
        <v>36</v>
      </c>
      <c r="L6526" t="s">
        <v>70</v>
      </c>
      <c r="M6526" t="s">
        <v>268</v>
      </c>
      <c r="N6526" t="s">
        <v>28</v>
      </c>
      <c r="O6526" t="s">
        <v>151</v>
      </c>
      <c r="P6526" t="s">
        <v>152</v>
      </c>
      <c r="Q6526">
        <v>0</v>
      </c>
      <c r="R6526">
        <v>34</v>
      </c>
      <c r="S6526">
        <v>0</v>
      </c>
      <c r="T6526">
        <v>3</v>
      </c>
      <c r="U6526" t="b">
        <v>1</v>
      </c>
    </row>
    <row r="6527" spans="1:21" x14ac:dyDescent="0.25">
      <c r="A6527" t="s">
        <v>7510</v>
      </c>
      <c r="B6527" t="s">
        <v>7511</v>
      </c>
      <c r="C6527">
        <v>28</v>
      </c>
      <c r="D6527">
        <v>9</v>
      </c>
      <c r="E6527">
        <v>13</v>
      </c>
      <c r="F6527" s="1">
        <v>41545</v>
      </c>
      <c r="G6527" t="s">
        <v>394</v>
      </c>
      <c r="H6527" t="s">
        <v>61</v>
      </c>
      <c r="I6527" t="s">
        <v>108</v>
      </c>
      <c r="J6527" t="s">
        <v>4691</v>
      </c>
      <c r="K6527" t="s">
        <v>36</v>
      </c>
      <c r="L6527" t="s">
        <v>70</v>
      </c>
      <c r="M6527" t="s">
        <v>268</v>
      </c>
      <c r="N6527" t="s">
        <v>56</v>
      </c>
      <c r="O6527" t="s">
        <v>104</v>
      </c>
      <c r="P6527" t="s">
        <v>3228</v>
      </c>
      <c r="Q6527">
        <v>0</v>
      </c>
      <c r="R6527">
        <v>1086</v>
      </c>
      <c r="S6527">
        <v>268</v>
      </c>
      <c r="T6527">
        <v>2</v>
      </c>
      <c r="U6527" t="b">
        <v>1</v>
      </c>
    </row>
    <row r="6528" spans="1:21" x14ac:dyDescent="0.25">
      <c r="A6528" t="s">
        <v>7513</v>
      </c>
      <c r="B6528" t="s">
        <v>7511</v>
      </c>
      <c r="C6528">
        <v>28</v>
      </c>
      <c r="D6528">
        <v>9</v>
      </c>
      <c r="E6528">
        <v>13</v>
      </c>
      <c r="F6528" s="1">
        <v>41545</v>
      </c>
      <c r="G6528" t="s">
        <v>1730</v>
      </c>
      <c r="H6528" t="s">
        <v>61</v>
      </c>
      <c r="I6528" t="s">
        <v>108</v>
      </c>
      <c r="J6528" t="s">
        <v>226</v>
      </c>
      <c r="K6528" t="s">
        <v>36</v>
      </c>
      <c r="L6528" t="s">
        <v>37</v>
      </c>
      <c r="M6528" t="s">
        <v>38</v>
      </c>
      <c r="N6528" t="s">
        <v>28</v>
      </c>
      <c r="O6528" t="s">
        <v>227</v>
      </c>
      <c r="P6528" t="s">
        <v>3593</v>
      </c>
      <c r="Q6528">
        <v>0</v>
      </c>
      <c r="R6528">
        <v>53</v>
      </c>
      <c r="S6528">
        <v>24</v>
      </c>
      <c r="T6528">
        <v>6</v>
      </c>
      <c r="U6528" t="b">
        <v>1</v>
      </c>
    </row>
    <row r="6529" spans="1:21" x14ac:dyDescent="0.25">
      <c r="A6529" t="s">
        <v>7514</v>
      </c>
      <c r="B6529" t="s">
        <v>7511</v>
      </c>
      <c r="C6529">
        <v>28</v>
      </c>
      <c r="D6529">
        <v>9</v>
      </c>
      <c r="E6529">
        <v>13</v>
      </c>
      <c r="F6529" s="1">
        <v>41545</v>
      </c>
      <c r="G6529" t="s">
        <v>3431</v>
      </c>
      <c r="H6529" t="s">
        <v>61</v>
      </c>
      <c r="I6529" t="s">
        <v>62</v>
      </c>
      <c r="J6529" t="s">
        <v>259</v>
      </c>
      <c r="K6529" t="s">
        <v>36</v>
      </c>
      <c r="L6529" t="s">
        <v>37</v>
      </c>
      <c r="M6529" t="s">
        <v>38</v>
      </c>
      <c r="N6529" t="s">
        <v>71</v>
      </c>
      <c r="O6529" t="s">
        <v>74</v>
      </c>
      <c r="P6529" t="s">
        <v>4102</v>
      </c>
      <c r="Q6529">
        <v>1</v>
      </c>
      <c r="R6529">
        <v>67</v>
      </c>
      <c r="S6529">
        <v>-77</v>
      </c>
      <c r="T6529">
        <v>3</v>
      </c>
      <c r="U6529" t="b">
        <v>0</v>
      </c>
    </row>
    <row r="6530" spans="1:21" x14ac:dyDescent="0.25">
      <c r="A6530" t="s">
        <v>7515</v>
      </c>
      <c r="B6530" t="s">
        <v>7516</v>
      </c>
      <c r="C6530">
        <v>28</v>
      </c>
      <c r="D6530">
        <v>9</v>
      </c>
      <c r="E6530">
        <v>14</v>
      </c>
      <c r="F6530" s="1">
        <v>41910</v>
      </c>
      <c r="G6530" t="s">
        <v>2609</v>
      </c>
      <c r="H6530" t="s">
        <v>67</v>
      </c>
      <c r="I6530" t="s">
        <v>68</v>
      </c>
      <c r="J6530" t="s">
        <v>2602</v>
      </c>
      <c r="K6530" t="s">
        <v>25</v>
      </c>
      <c r="L6530" t="s">
        <v>37</v>
      </c>
      <c r="M6530" t="s">
        <v>98</v>
      </c>
      <c r="N6530" t="s">
        <v>71</v>
      </c>
      <c r="O6530" t="s">
        <v>72</v>
      </c>
      <c r="P6530" t="s">
        <v>6432</v>
      </c>
      <c r="Q6530">
        <v>0</v>
      </c>
      <c r="R6530">
        <v>2898</v>
      </c>
      <c r="S6530">
        <v>1420</v>
      </c>
      <c r="T6530">
        <v>7</v>
      </c>
      <c r="U6530" t="b">
        <v>1</v>
      </c>
    </row>
    <row r="6531" spans="1:21" x14ac:dyDescent="0.25">
      <c r="A6531" t="s">
        <v>7515</v>
      </c>
      <c r="B6531" t="s">
        <v>7516</v>
      </c>
      <c r="C6531">
        <v>28</v>
      </c>
      <c r="D6531">
        <v>9</v>
      </c>
      <c r="E6531">
        <v>14</v>
      </c>
      <c r="F6531" s="1">
        <v>41910</v>
      </c>
      <c r="G6531" t="s">
        <v>2609</v>
      </c>
      <c r="H6531" t="s">
        <v>67</v>
      </c>
      <c r="I6531" t="s">
        <v>68</v>
      </c>
      <c r="J6531" t="s">
        <v>2602</v>
      </c>
      <c r="K6531" t="s">
        <v>25</v>
      </c>
      <c r="L6531" t="s">
        <v>37</v>
      </c>
      <c r="M6531" t="s">
        <v>98</v>
      </c>
      <c r="N6531" t="s">
        <v>71</v>
      </c>
      <c r="O6531" t="s">
        <v>72</v>
      </c>
      <c r="P6531" t="s">
        <v>2829</v>
      </c>
      <c r="Q6531">
        <v>0</v>
      </c>
      <c r="R6531">
        <v>870</v>
      </c>
      <c r="S6531">
        <v>209</v>
      </c>
      <c r="T6531">
        <v>6</v>
      </c>
      <c r="U6531" t="b">
        <v>1</v>
      </c>
    </row>
    <row r="6532" spans="1:21" x14ac:dyDescent="0.25">
      <c r="A6532" t="s">
        <v>7515</v>
      </c>
      <c r="B6532" t="s">
        <v>7516</v>
      </c>
      <c r="C6532">
        <v>28</v>
      </c>
      <c r="D6532">
        <v>9</v>
      </c>
      <c r="E6532">
        <v>14</v>
      </c>
      <c r="F6532" s="1">
        <v>41910</v>
      </c>
      <c r="G6532" t="s">
        <v>2609</v>
      </c>
      <c r="H6532" t="s">
        <v>67</v>
      </c>
      <c r="I6532" t="s">
        <v>68</v>
      </c>
      <c r="J6532" t="s">
        <v>2602</v>
      </c>
      <c r="K6532" t="s">
        <v>25</v>
      </c>
      <c r="L6532" t="s">
        <v>37</v>
      </c>
      <c r="M6532" t="s">
        <v>98</v>
      </c>
      <c r="N6532" t="s">
        <v>28</v>
      </c>
      <c r="O6532" t="s">
        <v>48</v>
      </c>
      <c r="P6532" t="s">
        <v>702</v>
      </c>
      <c r="Q6532">
        <v>0</v>
      </c>
      <c r="R6532">
        <v>73</v>
      </c>
      <c r="S6532">
        <v>29</v>
      </c>
      <c r="T6532">
        <v>3</v>
      </c>
      <c r="U6532" t="b">
        <v>1</v>
      </c>
    </row>
    <row r="6533" spans="1:21" x14ac:dyDescent="0.25">
      <c r="A6533" t="s">
        <v>7515</v>
      </c>
      <c r="B6533" t="s">
        <v>7516</v>
      </c>
      <c r="C6533">
        <v>28</v>
      </c>
      <c r="D6533">
        <v>9</v>
      </c>
      <c r="E6533">
        <v>14</v>
      </c>
      <c r="F6533" s="1">
        <v>41910</v>
      </c>
      <c r="G6533" t="s">
        <v>2609</v>
      </c>
      <c r="H6533" t="s">
        <v>67</v>
      </c>
      <c r="I6533" t="s">
        <v>68</v>
      </c>
      <c r="J6533" t="s">
        <v>2602</v>
      </c>
      <c r="K6533" t="s">
        <v>25</v>
      </c>
      <c r="L6533" t="s">
        <v>37</v>
      </c>
      <c r="M6533" t="s">
        <v>98</v>
      </c>
      <c r="N6533" t="s">
        <v>28</v>
      </c>
      <c r="O6533" t="s">
        <v>48</v>
      </c>
      <c r="P6533" t="s">
        <v>3361</v>
      </c>
      <c r="Q6533">
        <v>0</v>
      </c>
      <c r="R6533">
        <v>693</v>
      </c>
      <c r="S6533">
        <v>110</v>
      </c>
      <c r="T6533">
        <v>14</v>
      </c>
      <c r="U6533" t="b">
        <v>1</v>
      </c>
    </row>
    <row r="6534" spans="1:21" x14ac:dyDescent="0.25">
      <c r="A6534" t="s">
        <v>7515</v>
      </c>
      <c r="B6534" t="s">
        <v>7516</v>
      </c>
      <c r="C6534">
        <v>28</v>
      </c>
      <c r="D6534">
        <v>9</v>
      </c>
      <c r="E6534">
        <v>14</v>
      </c>
      <c r="F6534" s="1">
        <v>41910</v>
      </c>
      <c r="G6534" t="s">
        <v>2609</v>
      </c>
      <c r="H6534" t="s">
        <v>67</v>
      </c>
      <c r="I6534" t="s">
        <v>68</v>
      </c>
      <c r="J6534" t="s">
        <v>2602</v>
      </c>
      <c r="K6534" t="s">
        <v>25</v>
      </c>
      <c r="L6534" t="s">
        <v>37</v>
      </c>
      <c r="M6534" t="s">
        <v>98</v>
      </c>
      <c r="N6534" t="s">
        <v>28</v>
      </c>
      <c r="O6534" t="s">
        <v>111</v>
      </c>
      <c r="P6534" t="s">
        <v>2610</v>
      </c>
      <c r="Q6534">
        <v>0</v>
      </c>
      <c r="R6534">
        <v>325</v>
      </c>
      <c r="S6534">
        <v>32</v>
      </c>
      <c r="T6534">
        <v>7</v>
      </c>
      <c r="U6534" t="b">
        <v>0</v>
      </c>
    </row>
    <row r="6535" spans="1:21" x14ac:dyDescent="0.25">
      <c r="A6535" t="s">
        <v>7517</v>
      </c>
      <c r="B6535" t="s">
        <v>7518</v>
      </c>
      <c r="C6535">
        <v>29</v>
      </c>
      <c r="D6535">
        <v>9</v>
      </c>
      <c r="E6535">
        <v>11</v>
      </c>
      <c r="F6535" s="1">
        <v>40815</v>
      </c>
      <c r="G6535" t="s">
        <v>1554</v>
      </c>
      <c r="H6535" t="s">
        <v>61</v>
      </c>
      <c r="I6535" t="s">
        <v>108</v>
      </c>
      <c r="J6535" t="s">
        <v>890</v>
      </c>
      <c r="K6535" t="s">
        <v>36</v>
      </c>
      <c r="L6535" t="s">
        <v>37</v>
      </c>
      <c r="M6535" t="s">
        <v>38</v>
      </c>
      <c r="N6535" t="s">
        <v>28</v>
      </c>
      <c r="O6535" t="s">
        <v>48</v>
      </c>
      <c r="P6535" t="s">
        <v>349</v>
      </c>
      <c r="Q6535">
        <v>0</v>
      </c>
      <c r="R6535">
        <v>116</v>
      </c>
      <c r="S6535">
        <v>38</v>
      </c>
      <c r="T6535">
        <v>8</v>
      </c>
      <c r="U6535" t="b">
        <v>0</v>
      </c>
    </row>
    <row r="6536" spans="1:21" x14ac:dyDescent="0.25">
      <c r="A6536" t="s">
        <v>7517</v>
      </c>
      <c r="B6536" t="s">
        <v>7518</v>
      </c>
      <c r="C6536">
        <v>29</v>
      </c>
      <c r="D6536">
        <v>9</v>
      </c>
      <c r="E6536">
        <v>11</v>
      </c>
      <c r="F6536" s="1">
        <v>40815</v>
      </c>
      <c r="G6536" t="s">
        <v>1554</v>
      </c>
      <c r="H6536" t="s">
        <v>61</v>
      </c>
      <c r="I6536" t="s">
        <v>108</v>
      </c>
      <c r="J6536" t="s">
        <v>890</v>
      </c>
      <c r="K6536" t="s">
        <v>36</v>
      </c>
      <c r="L6536" t="s">
        <v>37</v>
      </c>
      <c r="M6536" t="s">
        <v>38</v>
      </c>
      <c r="N6536" t="s">
        <v>28</v>
      </c>
      <c r="O6536" t="s">
        <v>227</v>
      </c>
      <c r="P6536" t="s">
        <v>2301</v>
      </c>
      <c r="Q6536">
        <v>0</v>
      </c>
      <c r="R6536">
        <v>36</v>
      </c>
      <c r="S6536">
        <v>5</v>
      </c>
      <c r="T6536">
        <v>4</v>
      </c>
      <c r="U6536" t="b">
        <v>0</v>
      </c>
    </row>
    <row r="6537" spans="1:21" x14ac:dyDescent="0.25">
      <c r="A6537" t="s">
        <v>7517</v>
      </c>
      <c r="B6537" t="s">
        <v>7518</v>
      </c>
      <c r="C6537">
        <v>29</v>
      </c>
      <c r="D6537">
        <v>9</v>
      </c>
      <c r="E6537">
        <v>11</v>
      </c>
      <c r="F6537" s="1">
        <v>40815</v>
      </c>
      <c r="G6537" t="s">
        <v>1554</v>
      </c>
      <c r="H6537" t="s">
        <v>61</v>
      </c>
      <c r="I6537" t="s">
        <v>108</v>
      </c>
      <c r="J6537" t="s">
        <v>890</v>
      </c>
      <c r="K6537" t="s">
        <v>36</v>
      </c>
      <c r="L6537" t="s">
        <v>37</v>
      </c>
      <c r="M6537" t="s">
        <v>38</v>
      </c>
      <c r="N6537" t="s">
        <v>28</v>
      </c>
      <c r="O6537" t="s">
        <v>183</v>
      </c>
      <c r="P6537" t="s">
        <v>7519</v>
      </c>
      <c r="Q6537">
        <v>0</v>
      </c>
      <c r="R6537">
        <v>90</v>
      </c>
      <c r="S6537">
        <v>30</v>
      </c>
      <c r="T6537">
        <v>2</v>
      </c>
      <c r="U6537" t="b">
        <v>0</v>
      </c>
    </row>
    <row r="6538" spans="1:21" x14ac:dyDescent="0.25">
      <c r="A6538" t="s">
        <v>7520</v>
      </c>
      <c r="B6538" t="s">
        <v>7518</v>
      </c>
      <c r="C6538">
        <v>29</v>
      </c>
      <c r="D6538">
        <v>9</v>
      </c>
      <c r="E6538">
        <v>11</v>
      </c>
      <c r="F6538" s="1">
        <v>40815</v>
      </c>
      <c r="G6538" t="s">
        <v>200</v>
      </c>
      <c r="H6538" t="s">
        <v>33</v>
      </c>
      <c r="I6538" t="s">
        <v>34</v>
      </c>
      <c r="J6538" t="s">
        <v>950</v>
      </c>
      <c r="K6538" t="s">
        <v>36</v>
      </c>
      <c r="L6538" t="s">
        <v>37</v>
      </c>
      <c r="M6538" t="s">
        <v>38</v>
      </c>
      <c r="N6538" t="s">
        <v>28</v>
      </c>
      <c r="O6538" t="s">
        <v>48</v>
      </c>
      <c r="P6538" t="s">
        <v>601</v>
      </c>
      <c r="Q6538">
        <v>0</v>
      </c>
      <c r="R6538">
        <v>54</v>
      </c>
      <c r="S6538">
        <v>4</v>
      </c>
      <c r="T6538">
        <v>3</v>
      </c>
      <c r="U6538" t="b">
        <v>1</v>
      </c>
    </row>
    <row r="6539" spans="1:21" x14ac:dyDescent="0.25">
      <c r="A6539" t="s">
        <v>7521</v>
      </c>
      <c r="B6539" t="s">
        <v>7518</v>
      </c>
      <c r="C6539">
        <v>29</v>
      </c>
      <c r="D6539">
        <v>9</v>
      </c>
      <c r="E6539">
        <v>11</v>
      </c>
      <c r="F6539" s="1">
        <v>40815</v>
      </c>
      <c r="G6539" t="s">
        <v>2561</v>
      </c>
      <c r="H6539" t="s">
        <v>120</v>
      </c>
      <c r="I6539" t="s">
        <v>241</v>
      </c>
      <c r="J6539" t="s">
        <v>4728</v>
      </c>
      <c r="K6539" t="s">
        <v>47</v>
      </c>
      <c r="L6539" t="s">
        <v>26</v>
      </c>
      <c r="M6539" t="s">
        <v>38</v>
      </c>
      <c r="N6539" t="s">
        <v>71</v>
      </c>
      <c r="O6539" t="s">
        <v>72</v>
      </c>
      <c r="P6539" t="s">
        <v>378</v>
      </c>
      <c r="Q6539">
        <v>0</v>
      </c>
      <c r="R6539">
        <v>854</v>
      </c>
      <c r="S6539">
        <v>290</v>
      </c>
      <c r="T6539">
        <v>7</v>
      </c>
      <c r="U6539" t="b">
        <v>0</v>
      </c>
    </row>
    <row r="6540" spans="1:21" x14ac:dyDescent="0.25">
      <c r="A6540" t="s">
        <v>7521</v>
      </c>
      <c r="B6540" t="s">
        <v>7518</v>
      </c>
      <c r="C6540">
        <v>29</v>
      </c>
      <c r="D6540">
        <v>9</v>
      </c>
      <c r="E6540">
        <v>11</v>
      </c>
      <c r="F6540" s="1">
        <v>40815</v>
      </c>
      <c r="G6540" t="s">
        <v>2561</v>
      </c>
      <c r="H6540" t="s">
        <v>120</v>
      </c>
      <c r="I6540" t="s">
        <v>241</v>
      </c>
      <c r="J6540" t="s">
        <v>4728</v>
      </c>
      <c r="K6540" t="s">
        <v>47</v>
      </c>
      <c r="L6540" t="s">
        <v>26</v>
      </c>
      <c r="M6540" t="s">
        <v>38</v>
      </c>
      <c r="N6540" t="s">
        <v>28</v>
      </c>
      <c r="O6540" t="s">
        <v>90</v>
      </c>
      <c r="P6540" t="s">
        <v>1406</v>
      </c>
      <c r="Q6540">
        <v>0</v>
      </c>
      <c r="R6540">
        <v>438</v>
      </c>
      <c r="S6540">
        <v>175</v>
      </c>
      <c r="T6540">
        <v>7</v>
      </c>
      <c r="U6540" t="b">
        <v>0</v>
      </c>
    </row>
    <row r="6541" spans="1:21" x14ac:dyDescent="0.25">
      <c r="A6541" t="s">
        <v>7521</v>
      </c>
      <c r="B6541" t="s">
        <v>7518</v>
      </c>
      <c r="C6541">
        <v>29</v>
      </c>
      <c r="D6541">
        <v>9</v>
      </c>
      <c r="E6541">
        <v>11</v>
      </c>
      <c r="F6541" s="1">
        <v>40815</v>
      </c>
      <c r="G6541" t="s">
        <v>2561</v>
      </c>
      <c r="H6541" t="s">
        <v>120</v>
      </c>
      <c r="I6541" t="s">
        <v>241</v>
      </c>
      <c r="J6541" t="s">
        <v>4728</v>
      </c>
      <c r="K6541" t="s">
        <v>47</v>
      </c>
      <c r="L6541" t="s">
        <v>26</v>
      </c>
      <c r="M6541" t="s">
        <v>38</v>
      </c>
      <c r="N6541" t="s">
        <v>28</v>
      </c>
      <c r="O6541" t="s">
        <v>29</v>
      </c>
      <c r="P6541" t="s">
        <v>3158</v>
      </c>
      <c r="Q6541">
        <v>0</v>
      </c>
      <c r="R6541">
        <v>31</v>
      </c>
      <c r="S6541">
        <v>0</v>
      </c>
      <c r="T6541">
        <v>1</v>
      </c>
      <c r="U6541" t="b">
        <v>0</v>
      </c>
    </row>
    <row r="6542" spans="1:21" x14ac:dyDescent="0.25">
      <c r="A6542" t="s">
        <v>7522</v>
      </c>
      <c r="B6542" t="s">
        <v>7523</v>
      </c>
      <c r="C6542">
        <v>29</v>
      </c>
      <c r="D6542">
        <v>9</v>
      </c>
      <c r="E6542">
        <v>12</v>
      </c>
      <c r="F6542" s="1">
        <v>41181</v>
      </c>
      <c r="G6542" t="s">
        <v>1964</v>
      </c>
      <c r="H6542" t="s">
        <v>320</v>
      </c>
      <c r="I6542" t="s">
        <v>321</v>
      </c>
      <c r="J6542" t="s">
        <v>321</v>
      </c>
      <c r="K6542" t="s">
        <v>36</v>
      </c>
      <c r="L6542" t="s">
        <v>70</v>
      </c>
      <c r="M6542" t="s">
        <v>27</v>
      </c>
      <c r="N6542" t="s">
        <v>28</v>
      </c>
      <c r="O6542" t="s">
        <v>48</v>
      </c>
      <c r="P6542" t="s">
        <v>382</v>
      </c>
      <c r="Q6542">
        <v>0</v>
      </c>
      <c r="R6542">
        <v>181</v>
      </c>
      <c r="S6542">
        <v>29</v>
      </c>
      <c r="T6542">
        <v>6</v>
      </c>
      <c r="U6542" t="b">
        <v>0</v>
      </c>
    </row>
    <row r="6543" spans="1:21" x14ac:dyDescent="0.25">
      <c r="A6543" t="s">
        <v>7522</v>
      </c>
      <c r="B6543" t="s">
        <v>7523</v>
      </c>
      <c r="C6543">
        <v>29</v>
      </c>
      <c r="D6543">
        <v>9</v>
      </c>
      <c r="E6543">
        <v>12</v>
      </c>
      <c r="F6543" s="1">
        <v>41181</v>
      </c>
      <c r="G6543" t="s">
        <v>1964</v>
      </c>
      <c r="H6543" t="s">
        <v>320</v>
      </c>
      <c r="I6543" t="s">
        <v>321</v>
      </c>
      <c r="J6543" t="s">
        <v>321</v>
      </c>
      <c r="K6543" t="s">
        <v>36</v>
      </c>
      <c r="L6543" t="s">
        <v>70</v>
      </c>
      <c r="M6543" t="s">
        <v>27</v>
      </c>
      <c r="N6543" t="s">
        <v>28</v>
      </c>
      <c r="O6543" t="s">
        <v>183</v>
      </c>
      <c r="P6543" t="s">
        <v>5626</v>
      </c>
      <c r="Q6543">
        <v>0</v>
      </c>
      <c r="R6543">
        <v>90</v>
      </c>
      <c r="S6543">
        <v>43</v>
      </c>
      <c r="T6543">
        <v>4</v>
      </c>
      <c r="U6543" t="b">
        <v>1</v>
      </c>
    </row>
    <row r="6544" spans="1:21" x14ac:dyDescent="0.25">
      <c r="A6544" t="s">
        <v>7524</v>
      </c>
      <c r="B6544" t="s">
        <v>7523</v>
      </c>
      <c r="C6544">
        <v>29</v>
      </c>
      <c r="D6544">
        <v>9</v>
      </c>
      <c r="E6544">
        <v>12</v>
      </c>
      <c r="F6544" s="1">
        <v>41181</v>
      </c>
      <c r="G6544" t="s">
        <v>1461</v>
      </c>
      <c r="H6544" t="s">
        <v>61</v>
      </c>
      <c r="I6544" t="s">
        <v>722</v>
      </c>
      <c r="J6544" t="s">
        <v>5104</v>
      </c>
      <c r="K6544" t="s">
        <v>36</v>
      </c>
      <c r="L6544" t="s">
        <v>70</v>
      </c>
      <c r="M6544" t="s">
        <v>27</v>
      </c>
      <c r="N6544" t="s">
        <v>28</v>
      </c>
      <c r="O6544" t="s">
        <v>90</v>
      </c>
      <c r="P6544" t="s">
        <v>655</v>
      </c>
      <c r="Q6544">
        <v>1</v>
      </c>
      <c r="R6544">
        <v>72</v>
      </c>
      <c r="S6544">
        <v>-103</v>
      </c>
      <c r="T6544">
        <v>3</v>
      </c>
      <c r="U6544" t="b">
        <v>1</v>
      </c>
    </row>
    <row r="6545" spans="1:21" x14ac:dyDescent="0.25">
      <c r="A6545" t="s">
        <v>7524</v>
      </c>
      <c r="B6545" t="s">
        <v>7523</v>
      </c>
      <c r="C6545">
        <v>29</v>
      </c>
      <c r="D6545">
        <v>9</v>
      </c>
      <c r="E6545">
        <v>12</v>
      </c>
      <c r="F6545" s="1">
        <v>41181</v>
      </c>
      <c r="G6545" t="s">
        <v>1461</v>
      </c>
      <c r="H6545" t="s">
        <v>61</v>
      </c>
      <c r="I6545" t="s">
        <v>722</v>
      </c>
      <c r="J6545" t="s">
        <v>5104</v>
      </c>
      <c r="K6545" t="s">
        <v>36</v>
      </c>
      <c r="L6545" t="s">
        <v>70</v>
      </c>
      <c r="M6545" t="s">
        <v>27</v>
      </c>
      <c r="N6545" t="s">
        <v>28</v>
      </c>
      <c r="O6545" t="s">
        <v>39</v>
      </c>
      <c r="P6545" t="s">
        <v>893</v>
      </c>
      <c r="Q6545">
        <v>1</v>
      </c>
      <c r="R6545">
        <v>171</v>
      </c>
      <c r="S6545">
        <v>-130</v>
      </c>
      <c r="T6545">
        <v>7</v>
      </c>
      <c r="U6545" t="b">
        <v>1</v>
      </c>
    </row>
    <row r="6546" spans="1:21" x14ac:dyDescent="0.25">
      <c r="A6546" t="s">
        <v>7524</v>
      </c>
      <c r="B6546" t="s">
        <v>7523</v>
      </c>
      <c r="C6546">
        <v>29</v>
      </c>
      <c r="D6546">
        <v>9</v>
      </c>
      <c r="E6546">
        <v>12</v>
      </c>
      <c r="F6546" s="1">
        <v>41181</v>
      </c>
      <c r="G6546" t="s">
        <v>1461</v>
      </c>
      <c r="H6546" t="s">
        <v>61</v>
      </c>
      <c r="I6546" t="s">
        <v>722</v>
      </c>
      <c r="J6546" t="s">
        <v>5104</v>
      </c>
      <c r="K6546" t="s">
        <v>36</v>
      </c>
      <c r="L6546" t="s">
        <v>70</v>
      </c>
      <c r="M6546" t="s">
        <v>27</v>
      </c>
      <c r="N6546" t="s">
        <v>28</v>
      </c>
      <c r="O6546" t="s">
        <v>39</v>
      </c>
      <c r="P6546" t="s">
        <v>3319</v>
      </c>
      <c r="Q6546">
        <v>1</v>
      </c>
      <c r="R6546">
        <v>218</v>
      </c>
      <c r="S6546">
        <v>-87</v>
      </c>
      <c r="T6546">
        <v>9</v>
      </c>
      <c r="U6546" t="b">
        <v>1</v>
      </c>
    </row>
    <row r="6547" spans="1:21" x14ac:dyDescent="0.25">
      <c r="A6547" t="s">
        <v>7525</v>
      </c>
      <c r="B6547" t="s">
        <v>7523</v>
      </c>
      <c r="C6547">
        <v>29</v>
      </c>
      <c r="D6547">
        <v>9</v>
      </c>
      <c r="E6547">
        <v>12</v>
      </c>
      <c r="F6547" s="1">
        <v>41181</v>
      </c>
      <c r="G6547" t="s">
        <v>554</v>
      </c>
      <c r="H6547" t="s">
        <v>61</v>
      </c>
      <c r="I6547" t="s">
        <v>108</v>
      </c>
      <c r="J6547" t="s">
        <v>1741</v>
      </c>
      <c r="K6547" t="s">
        <v>36</v>
      </c>
      <c r="L6547" t="s">
        <v>37</v>
      </c>
      <c r="M6547" t="s">
        <v>268</v>
      </c>
      <c r="N6547" t="s">
        <v>28</v>
      </c>
      <c r="O6547" t="s">
        <v>39</v>
      </c>
      <c r="P6547" t="s">
        <v>897</v>
      </c>
      <c r="Q6547">
        <v>0</v>
      </c>
      <c r="R6547">
        <v>28</v>
      </c>
      <c r="S6547">
        <v>0</v>
      </c>
      <c r="T6547">
        <v>1</v>
      </c>
      <c r="U6547" t="b">
        <v>1</v>
      </c>
    </row>
    <row r="6548" spans="1:21" x14ac:dyDescent="0.25">
      <c r="A6548" t="s">
        <v>7525</v>
      </c>
      <c r="B6548" t="s">
        <v>7523</v>
      </c>
      <c r="C6548">
        <v>29</v>
      </c>
      <c r="D6548">
        <v>9</v>
      </c>
      <c r="E6548">
        <v>12</v>
      </c>
      <c r="F6548" s="1">
        <v>41181</v>
      </c>
      <c r="G6548" t="s">
        <v>554</v>
      </c>
      <c r="H6548" t="s">
        <v>61</v>
      </c>
      <c r="I6548" t="s">
        <v>108</v>
      </c>
      <c r="J6548" t="s">
        <v>1741</v>
      </c>
      <c r="K6548" t="s">
        <v>36</v>
      </c>
      <c r="L6548" t="s">
        <v>37</v>
      </c>
      <c r="M6548" t="s">
        <v>268</v>
      </c>
      <c r="N6548" t="s">
        <v>56</v>
      </c>
      <c r="O6548" t="s">
        <v>57</v>
      </c>
      <c r="P6548" t="s">
        <v>5031</v>
      </c>
      <c r="Q6548">
        <v>0</v>
      </c>
      <c r="R6548">
        <v>2017</v>
      </c>
      <c r="S6548">
        <v>0</v>
      </c>
      <c r="T6548">
        <v>9</v>
      </c>
      <c r="U6548" t="b">
        <v>1</v>
      </c>
    </row>
    <row r="6549" spans="1:21" x14ac:dyDescent="0.25">
      <c r="A6549" t="s">
        <v>7525</v>
      </c>
      <c r="B6549" t="s">
        <v>7523</v>
      </c>
      <c r="C6549">
        <v>29</v>
      </c>
      <c r="D6549">
        <v>9</v>
      </c>
      <c r="E6549">
        <v>12</v>
      </c>
      <c r="F6549" s="1">
        <v>41181</v>
      </c>
      <c r="G6549" t="s">
        <v>554</v>
      </c>
      <c r="H6549" t="s">
        <v>61</v>
      </c>
      <c r="I6549" t="s">
        <v>108</v>
      </c>
      <c r="J6549" t="s">
        <v>1741</v>
      </c>
      <c r="K6549" t="s">
        <v>36</v>
      </c>
      <c r="L6549" t="s">
        <v>37</v>
      </c>
      <c r="M6549" t="s">
        <v>268</v>
      </c>
      <c r="N6549" t="s">
        <v>56</v>
      </c>
      <c r="O6549" t="s">
        <v>104</v>
      </c>
      <c r="P6549" t="s">
        <v>732</v>
      </c>
      <c r="Q6549">
        <v>0</v>
      </c>
      <c r="R6549">
        <v>1082</v>
      </c>
      <c r="S6549">
        <v>89</v>
      </c>
      <c r="T6549">
        <v>2</v>
      </c>
      <c r="U6549" t="b">
        <v>0</v>
      </c>
    </row>
    <row r="6550" spans="1:21" x14ac:dyDescent="0.25">
      <c r="A6550" t="s">
        <v>7526</v>
      </c>
      <c r="B6550" t="s">
        <v>7527</v>
      </c>
      <c r="C6550">
        <v>29</v>
      </c>
      <c r="D6550">
        <v>9</v>
      </c>
      <c r="E6550">
        <v>13</v>
      </c>
      <c r="F6550" s="1">
        <v>41546</v>
      </c>
      <c r="G6550" t="s">
        <v>2336</v>
      </c>
      <c r="H6550" t="s">
        <v>61</v>
      </c>
      <c r="I6550" t="s">
        <v>108</v>
      </c>
      <c r="J6550" t="s">
        <v>7528</v>
      </c>
      <c r="K6550" t="s">
        <v>36</v>
      </c>
      <c r="L6550" t="s">
        <v>37</v>
      </c>
      <c r="M6550" t="s">
        <v>38</v>
      </c>
      <c r="N6550" t="s">
        <v>71</v>
      </c>
      <c r="O6550" t="s">
        <v>74</v>
      </c>
      <c r="P6550" t="s">
        <v>3125</v>
      </c>
      <c r="Q6550">
        <v>0</v>
      </c>
      <c r="R6550">
        <v>875</v>
      </c>
      <c r="S6550">
        <v>-68</v>
      </c>
      <c r="T6550">
        <v>6</v>
      </c>
      <c r="U6550" t="b">
        <v>0</v>
      </c>
    </row>
    <row r="6551" spans="1:21" x14ac:dyDescent="0.25">
      <c r="A6551" t="s">
        <v>7529</v>
      </c>
      <c r="B6551" t="s">
        <v>7530</v>
      </c>
      <c r="C6551">
        <v>29</v>
      </c>
      <c r="D6551">
        <v>9</v>
      </c>
      <c r="E6551">
        <v>14</v>
      </c>
      <c r="F6551" s="1">
        <v>41911</v>
      </c>
      <c r="G6551" t="s">
        <v>1424</v>
      </c>
      <c r="H6551" t="s">
        <v>33</v>
      </c>
      <c r="I6551" t="s">
        <v>34</v>
      </c>
      <c r="J6551" t="s">
        <v>1161</v>
      </c>
      <c r="K6551" t="s">
        <v>36</v>
      </c>
      <c r="L6551" t="s">
        <v>37</v>
      </c>
      <c r="M6551" t="s">
        <v>98</v>
      </c>
      <c r="N6551" t="s">
        <v>71</v>
      </c>
      <c r="O6551" t="s">
        <v>295</v>
      </c>
      <c r="P6551" t="s">
        <v>1830</v>
      </c>
      <c r="Q6551">
        <v>0</v>
      </c>
      <c r="R6551">
        <v>135</v>
      </c>
      <c r="S6551">
        <v>28</v>
      </c>
      <c r="T6551">
        <v>3</v>
      </c>
      <c r="U6551" t="b">
        <v>0</v>
      </c>
    </row>
    <row r="6552" spans="1:21" x14ac:dyDescent="0.25">
      <c r="A6552" t="s">
        <v>7531</v>
      </c>
      <c r="B6552" t="s">
        <v>7530</v>
      </c>
      <c r="C6552">
        <v>29</v>
      </c>
      <c r="D6552">
        <v>9</v>
      </c>
      <c r="E6552">
        <v>14</v>
      </c>
      <c r="F6552" s="1">
        <v>41911</v>
      </c>
      <c r="G6552" t="s">
        <v>3269</v>
      </c>
      <c r="H6552" t="s">
        <v>61</v>
      </c>
      <c r="I6552" t="s">
        <v>108</v>
      </c>
      <c r="J6552" t="s">
        <v>5201</v>
      </c>
      <c r="K6552" t="s">
        <v>36</v>
      </c>
      <c r="L6552" t="s">
        <v>37</v>
      </c>
      <c r="M6552" t="s">
        <v>98</v>
      </c>
      <c r="N6552" t="s">
        <v>28</v>
      </c>
      <c r="O6552" t="s">
        <v>54</v>
      </c>
      <c r="P6552" t="s">
        <v>282</v>
      </c>
      <c r="Q6552">
        <v>0</v>
      </c>
      <c r="R6552">
        <v>339</v>
      </c>
      <c r="S6552">
        <v>109</v>
      </c>
      <c r="T6552">
        <v>8</v>
      </c>
      <c r="U6552" t="b">
        <v>0</v>
      </c>
    </row>
    <row r="6553" spans="1:21" x14ac:dyDescent="0.25">
      <c r="A6553" t="s">
        <v>7532</v>
      </c>
      <c r="B6553" t="s">
        <v>7530</v>
      </c>
      <c r="C6553">
        <v>29</v>
      </c>
      <c r="D6553">
        <v>9</v>
      </c>
      <c r="E6553">
        <v>14</v>
      </c>
      <c r="F6553" s="1">
        <v>41911</v>
      </c>
      <c r="G6553" t="s">
        <v>646</v>
      </c>
      <c r="H6553" t="s">
        <v>215</v>
      </c>
      <c r="I6553" t="s">
        <v>216</v>
      </c>
      <c r="J6553" t="s">
        <v>7533</v>
      </c>
      <c r="K6553" t="s">
        <v>36</v>
      </c>
      <c r="L6553" t="s">
        <v>70</v>
      </c>
      <c r="M6553" t="s">
        <v>38</v>
      </c>
      <c r="N6553" t="s">
        <v>28</v>
      </c>
      <c r="O6553" t="s">
        <v>39</v>
      </c>
      <c r="P6553" t="s">
        <v>316</v>
      </c>
      <c r="Q6553">
        <v>0</v>
      </c>
      <c r="R6553">
        <v>44</v>
      </c>
      <c r="S6553">
        <v>14</v>
      </c>
      <c r="T6553">
        <v>3</v>
      </c>
      <c r="U6553" t="b">
        <v>0</v>
      </c>
    </row>
    <row r="6554" spans="1:21" x14ac:dyDescent="0.25">
      <c r="A6554" t="s">
        <v>7534</v>
      </c>
      <c r="B6554" t="s">
        <v>7530</v>
      </c>
      <c r="C6554">
        <v>29</v>
      </c>
      <c r="D6554">
        <v>9</v>
      </c>
      <c r="E6554">
        <v>14</v>
      </c>
      <c r="F6554" s="1">
        <v>41911</v>
      </c>
      <c r="G6554" t="s">
        <v>3895</v>
      </c>
      <c r="H6554" t="s">
        <v>61</v>
      </c>
      <c r="I6554" t="s">
        <v>1357</v>
      </c>
      <c r="J6554" t="s">
        <v>1358</v>
      </c>
      <c r="K6554" t="s">
        <v>36</v>
      </c>
      <c r="L6554" t="s">
        <v>70</v>
      </c>
      <c r="M6554" t="s">
        <v>38</v>
      </c>
      <c r="N6554" t="s">
        <v>71</v>
      </c>
      <c r="O6554" t="s">
        <v>295</v>
      </c>
      <c r="P6554" t="s">
        <v>7535</v>
      </c>
      <c r="Q6554">
        <v>0</v>
      </c>
      <c r="R6554">
        <v>104</v>
      </c>
      <c r="S6554">
        <v>2</v>
      </c>
      <c r="T6554">
        <v>2</v>
      </c>
      <c r="U6554" t="b">
        <v>1</v>
      </c>
    </row>
    <row r="6555" spans="1:21" x14ac:dyDescent="0.25">
      <c r="A6555" t="s">
        <v>7536</v>
      </c>
      <c r="B6555" t="s">
        <v>7530</v>
      </c>
      <c r="C6555">
        <v>29</v>
      </c>
      <c r="D6555">
        <v>9</v>
      </c>
      <c r="E6555">
        <v>14</v>
      </c>
      <c r="F6555" s="1">
        <v>41911</v>
      </c>
      <c r="G6555" t="s">
        <v>2665</v>
      </c>
      <c r="H6555" t="s">
        <v>33</v>
      </c>
      <c r="I6555" t="s">
        <v>266</v>
      </c>
      <c r="J6555" t="s">
        <v>510</v>
      </c>
      <c r="K6555" t="s">
        <v>36</v>
      </c>
      <c r="L6555" t="s">
        <v>70</v>
      </c>
      <c r="M6555" t="s">
        <v>38</v>
      </c>
      <c r="N6555" t="s">
        <v>28</v>
      </c>
      <c r="O6555" t="s">
        <v>54</v>
      </c>
      <c r="P6555" t="s">
        <v>1411</v>
      </c>
      <c r="Q6555">
        <v>0</v>
      </c>
      <c r="R6555">
        <v>29</v>
      </c>
      <c r="S6555">
        <v>0</v>
      </c>
      <c r="T6555">
        <v>2</v>
      </c>
      <c r="U6555" t="b">
        <v>1</v>
      </c>
    </row>
    <row r="6556" spans="1:21" x14ac:dyDescent="0.25">
      <c r="A6556" t="s">
        <v>7536</v>
      </c>
      <c r="B6556" t="s">
        <v>7530</v>
      </c>
      <c r="C6556">
        <v>29</v>
      </c>
      <c r="D6556">
        <v>9</v>
      </c>
      <c r="E6556">
        <v>14</v>
      </c>
      <c r="F6556" s="1">
        <v>41911</v>
      </c>
      <c r="G6556" t="s">
        <v>2665</v>
      </c>
      <c r="H6556" t="s">
        <v>33</v>
      </c>
      <c r="I6556" t="s">
        <v>266</v>
      </c>
      <c r="J6556" t="s">
        <v>510</v>
      </c>
      <c r="K6556" t="s">
        <v>36</v>
      </c>
      <c r="L6556" t="s">
        <v>70</v>
      </c>
      <c r="M6556" t="s">
        <v>38</v>
      </c>
      <c r="N6556" t="s">
        <v>56</v>
      </c>
      <c r="O6556" t="s">
        <v>185</v>
      </c>
      <c r="P6556" t="s">
        <v>1019</v>
      </c>
      <c r="Q6556">
        <v>0</v>
      </c>
      <c r="R6556">
        <v>882</v>
      </c>
      <c r="S6556">
        <v>185</v>
      </c>
      <c r="T6556">
        <v>3</v>
      </c>
      <c r="U6556" t="b">
        <v>1</v>
      </c>
    </row>
    <row r="6557" spans="1:21" x14ac:dyDescent="0.25">
      <c r="A6557" t="s">
        <v>7536</v>
      </c>
      <c r="B6557" t="s">
        <v>7530</v>
      </c>
      <c r="C6557">
        <v>29</v>
      </c>
      <c r="D6557">
        <v>9</v>
      </c>
      <c r="E6557">
        <v>14</v>
      </c>
      <c r="F6557" s="1">
        <v>41911</v>
      </c>
      <c r="G6557" t="s">
        <v>2665</v>
      </c>
      <c r="H6557" t="s">
        <v>33</v>
      </c>
      <c r="I6557" t="s">
        <v>266</v>
      </c>
      <c r="J6557" t="s">
        <v>510</v>
      </c>
      <c r="K6557" t="s">
        <v>36</v>
      </c>
      <c r="L6557" t="s">
        <v>70</v>
      </c>
      <c r="M6557" t="s">
        <v>38</v>
      </c>
      <c r="N6557" t="s">
        <v>56</v>
      </c>
      <c r="O6557" t="s">
        <v>57</v>
      </c>
      <c r="P6557" t="s">
        <v>1102</v>
      </c>
      <c r="Q6557">
        <v>0</v>
      </c>
      <c r="R6557">
        <v>2088</v>
      </c>
      <c r="S6557">
        <v>84</v>
      </c>
      <c r="T6557">
        <v>8</v>
      </c>
      <c r="U6557" t="b">
        <v>0</v>
      </c>
    </row>
    <row r="6558" spans="1:21" x14ac:dyDescent="0.25">
      <c r="A6558" t="s">
        <v>7537</v>
      </c>
      <c r="B6558" t="s">
        <v>7538</v>
      </c>
      <c r="C6558">
        <v>30</v>
      </c>
      <c r="D6558">
        <v>9</v>
      </c>
      <c r="E6558">
        <v>11</v>
      </c>
      <c r="F6558" s="1">
        <v>40816</v>
      </c>
      <c r="G6558" t="s">
        <v>843</v>
      </c>
      <c r="H6558" t="s">
        <v>61</v>
      </c>
      <c r="I6558" t="s">
        <v>173</v>
      </c>
      <c r="J6558" t="s">
        <v>844</v>
      </c>
      <c r="K6558" t="s">
        <v>36</v>
      </c>
      <c r="L6558" t="s">
        <v>37</v>
      </c>
      <c r="M6558" t="s">
        <v>38</v>
      </c>
      <c r="N6558" t="s">
        <v>71</v>
      </c>
      <c r="O6558" t="s">
        <v>72</v>
      </c>
      <c r="P6558" t="s">
        <v>1208</v>
      </c>
      <c r="Q6558">
        <v>1</v>
      </c>
      <c r="R6558">
        <v>393</v>
      </c>
      <c r="S6558">
        <v>-157</v>
      </c>
      <c r="T6558">
        <v>5</v>
      </c>
      <c r="U6558" t="b">
        <v>0</v>
      </c>
    </row>
    <row r="6559" spans="1:21" x14ac:dyDescent="0.25">
      <c r="A6559" t="s">
        <v>7537</v>
      </c>
      <c r="B6559" t="s">
        <v>7538</v>
      </c>
      <c r="C6559">
        <v>30</v>
      </c>
      <c r="D6559">
        <v>9</v>
      </c>
      <c r="E6559">
        <v>11</v>
      </c>
      <c r="F6559" s="1">
        <v>40816</v>
      </c>
      <c r="G6559" t="s">
        <v>843</v>
      </c>
      <c r="H6559" t="s">
        <v>61</v>
      </c>
      <c r="I6559" t="s">
        <v>173</v>
      </c>
      <c r="J6559" t="s">
        <v>844</v>
      </c>
      <c r="K6559" t="s">
        <v>36</v>
      </c>
      <c r="L6559" t="s">
        <v>37</v>
      </c>
      <c r="M6559" t="s">
        <v>38</v>
      </c>
      <c r="N6559" t="s">
        <v>71</v>
      </c>
      <c r="O6559" t="s">
        <v>74</v>
      </c>
      <c r="P6559" t="s">
        <v>696</v>
      </c>
      <c r="Q6559">
        <v>1</v>
      </c>
      <c r="R6559">
        <v>142</v>
      </c>
      <c r="S6559">
        <v>-96</v>
      </c>
      <c r="T6559">
        <v>2</v>
      </c>
      <c r="U6559" t="b">
        <v>1</v>
      </c>
    </row>
    <row r="6560" spans="1:21" x14ac:dyDescent="0.25">
      <c r="A6560" t="s">
        <v>7537</v>
      </c>
      <c r="B6560" t="s">
        <v>7538</v>
      </c>
      <c r="C6560">
        <v>30</v>
      </c>
      <c r="D6560">
        <v>9</v>
      </c>
      <c r="E6560">
        <v>11</v>
      </c>
      <c r="F6560" s="1">
        <v>40816</v>
      </c>
      <c r="G6560" t="s">
        <v>843</v>
      </c>
      <c r="H6560" t="s">
        <v>61</v>
      </c>
      <c r="I6560" t="s">
        <v>173</v>
      </c>
      <c r="J6560" t="s">
        <v>844</v>
      </c>
      <c r="K6560" t="s">
        <v>36</v>
      </c>
      <c r="L6560" t="s">
        <v>37</v>
      </c>
      <c r="M6560" t="s">
        <v>38</v>
      </c>
      <c r="N6560" t="s">
        <v>71</v>
      </c>
      <c r="O6560" t="s">
        <v>74</v>
      </c>
      <c r="P6560" t="s">
        <v>3219</v>
      </c>
      <c r="Q6560">
        <v>1</v>
      </c>
      <c r="R6560">
        <v>169</v>
      </c>
      <c r="S6560">
        <v>-182</v>
      </c>
      <c r="T6560">
        <v>9</v>
      </c>
      <c r="U6560" t="b">
        <v>1</v>
      </c>
    </row>
    <row r="6561" spans="1:21" x14ac:dyDescent="0.25">
      <c r="A6561" t="s">
        <v>7537</v>
      </c>
      <c r="B6561" t="s">
        <v>7538</v>
      </c>
      <c r="C6561">
        <v>30</v>
      </c>
      <c r="D6561">
        <v>9</v>
      </c>
      <c r="E6561">
        <v>11</v>
      </c>
      <c r="F6561" s="1">
        <v>40816</v>
      </c>
      <c r="G6561" t="s">
        <v>843</v>
      </c>
      <c r="H6561" t="s">
        <v>61</v>
      </c>
      <c r="I6561" t="s">
        <v>173</v>
      </c>
      <c r="J6561" t="s">
        <v>844</v>
      </c>
      <c r="K6561" t="s">
        <v>36</v>
      </c>
      <c r="L6561" t="s">
        <v>37</v>
      </c>
      <c r="M6561" t="s">
        <v>38</v>
      </c>
      <c r="N6561" t="s">
        <v>28</v>
      </c>
      <c r="O6561" t="s">
        <v>39</v>
      </c>
      <c r="P6561" t="s">
        <v>2943</v>
      </c>
      <c r="Q6561">
        <v>1</v>
      </c>
      <c r="R6561">
        <v>31</v>
      </c>
      <c r="S6561">
        <v>-1</v>
      </c>
      <c r="T6561">
        <v>9</v>
      </c>
      <c r="U6561" t="b">
        <v>0</v>
      </c>
    </row>
    <row r="6562" spans="1:21" x14ac:dyDescent="0.25">
      <c r="A6562" t="s">
        <v>7539</v>
      </c>
      <c r="B6562" t="s">
        <v>7538</v>
      </c>
      <c r="C6562">
        <v>30</v>
      </c>
      <c r="D6562">
        <v>9</v>
      </c>
      <c r="E6562">
        <v>11</v>
      </c>
      <c r="F6562" s="1">
        <v>40816</v>
      </c>
      <c r="G6562" t="s">
        <v>805</v>
      </c>
      <c r="H6562" t="s">
        <v>44</v>
      </c>
      <c r="I6562" t="s">
        <v>2377</v>
      </c>
      <c r="J6562" t="s">
        <v>2378</v>
      </c>
      <c r="K6562" t="s">
        <v>47</v>
      </c>
      <c r="L6562" t="s">
        <v>26</v>
      </c>
      <c r="M6562" t="s">
        <v>38</v>
      </c>
      <c r="N6562" t="s">
        <v>28</v>
      </c>
      <c r="O6562" t="s">
        <v>54</v>
      </c>
      <c r="P6562" t="s">
        <v>706</v>
      </c>
      <c r="Q6562">
        <v>0</v>
      </c>
      <c r="R6562">
        <v>85</v>
      </c>
      <c r="S6562">
        <v>-33</v>
      </c>
      <c r="T6562">
        <v>1</v>
      </c>
      <c r="U6562" t="b">
        <v>0</v>
      </c>
    </row>
    <row r="6563" spans="1:21" x14ac:dyDescent="0.25">
      <c r="A6563" t="s">
        <v>7540</v>
      </c>
      <c r="B6563" t="s">
        <v>7538</v>
      </c>
      <c r="C6563">
        <v>30</v>
      </c>
      <c r="D6563">
        <v>9</v>
      </c>
      <c r="E6563">
        <v>11</v>
      </c>
      <c r="F6563" s="1">
        <v>40816</v>
      </c>
      <c r="G6563" t="s">
        <v>1160</v>
      </c>
      <c r="H6563" t="s">
        <v>33</v>
      </c>
      <c r="I6563" t="s">
        <v>34</v>
      </c>
      <c r="J6563" t="s">
        <v>2409</v>
      </c>
      <c r="K6563" t="s">
        <v>36</v>
      </c>
      <c r="L6563" t="s">
        <v>26</v>
      </c>
      <c r="M6563" t="s">
        <v>268</v>
      </c>
      <c r="N6563" t="s">
        <v>28</v>
      </c>
      <c r="O6563" t="s">
        <v>39</v>
      </c>
      <c r="P6563" t="s">
        <v>2102</v>
      </c>
      <c r="Q6563">
        <v>0</v>
      </c>
      <c r="R6563">
        <v>251</v>
      </c>
      <c r="S6563">
        <v>53</v>
      </c>
      <c r="T6563">
        <v>5</v>
      </c>
      <c r="U6563" t="b">
        <v>0</v>
      </c>
    </row>
    <row r="6564" spans="1:21" x14ac:dyDescent="0.25">
      <c r="A6564" t="s">
        <v>7540</v>
      </c>
      <c r="B6564" t="s">
        <v>7538</v>
      </c>
      <c r="C6564">
        <v>30</v>
      </c>
      <c r="D6564">
        <v>9</v>
      </c>
      <c r="E6564">
        <v>11</v>
      </c>
      <c r="F6564" s="1">
        <v>40816</v>
      </c>
      <c r="G6564" t="s">
        <v>1160</v>
      </c>
      <c r="H6564" t="s">
        <v>33</v>
      </c>
      <c r="I6564" t="s">
        <v>34</v>
      </c>
      <c r="J6564" t="s">
        <v>2409</v>
      </c>
      <c r="K6564" t="s">
        <v>36</v>
      </c>
      <c r="L6564" t="s">
        <v>26</v>
      </c>
      <c r="M6564" t="s">
        <v>268</v>
      </c>
      <c r="N6564" t="s">
        <v>28</v>
      </c>
      <c r="O6564" t="s">
        <v>183</v>
      </c>
      <c r="P6564" t="s">
        <v>2119</v>
      </c>
      <c r="Q6564">
        <v>0</v>
      </c>
      <c r="R6564">
        <v>144</v>
      </c>
      <c r="S6564">
        <v>32</v>
      </c>
      <c r="T6564">
        <v>4</v>
      </c>
      <c r="U6564" t="b">
        <v>1</v>
      </c>
    </row>
    <row r="6565" spans="1:21" x14ac:dyDescent="0.25">
      <c r="A6565" t="s">
        <v>7541</v>
      </c>
      <c r="B6565" t="s">
        <v>7538</v>
      </c>
      <c r="C6565">
        <v>30</v>
      </c>
      <c r="D6565">
        <v>9</v>
      </c>
      <c r="E6565">
        <v>11</v>
      </c>
      <c r="F6565" s="1">
        <v>40816</v>
      </c>
      <c r="G6565" t="s">
        <v>1674</v>
      </c>
      <c r="H6565" t="s">
        <v>33</v>
      </c>
      <c r="I6565" t="s">
        <v>528</v>
      </c>
      <c r="J6565" t="s">
        <v>1219</v>
      </c>
      <c r="K6565" t="s">
        <v>36</v>
      </c>
      <c r="L6565" t="s">
        <v>70</v>
      </c>
      <c r="M6565" t="s">
        <v>98</v>
      </c>
      <c r="N6565" t="s">
        <v>28</v>
      </c>
      <c r="O6565" t="s">
        <v>39</v>
      </c>
      <c r="P6565" t="s">
        <v>3150</v>
      </c>
      <c r="Q6565">
        <v>0</v>
      </c>
      <c r="R6565">
        <v>13</v>
      </c>
      <c r="S6565">
        <v>1</v>
      </c>
      <c r="T6565">
        <v>2</v>
      </c>
      <c r="U6565" t="b">
        <v>0</v>
      </c>
    </row>
    <row r="6566" spans="1:21" x14ac:dyDescent="0.25">
      <c r="A6566" t="s">
        <v>7542</v>
      </c>
      <c r="B6566" t="s">
        <v>7543</v>
      </c>
      <c r="C6566">
        <v>30</v>
      </c>
      <c r="D6566">
        <v>9</v>
      </c>
      <c r="E6566">
        <v>13</v>
      </c>
      <c r="F6566" s="1">
        <v>41547</v>
      </c>
      <c r="G6566" t="s">
        <v>4710</v>
      </c>
      <c r="H6566" t="s">
        <v>33</v>
      </c>
      <c r="I6566" t="s">
        <v>266</v>
      </c>
      <c r="J6566" t="s">
        <v>2640</v>
      </c>
      <c r="K6566" t="s">
        <v>36</v>
      </c>
      <c r="L6566" t="s">
        <v>37</v>
      </c>
      <c r="M6566" t="s">
        <v>268</v>
      </c>
      <c r="N6566" t="s">
        <v>71</v>
      </c>
      <c r="O6566" t="s">
        <v>74</v>
      </c>
      <c r="P6566" t="s">
        <v>4422</v>
      </c>
      <c r="Q6566">
        <v>0</v>
      </c>
      <c r="R6566">
        <v>599</v>
      </c>
      <c r="S6566">
        <v>253</v>
      </c>
      <c r="T6566">
        <v>5</v>
      </c>
      <c r="U6566" t="b">
        <v>0</v>
      </c>
    </row>
    <row r="6567" spans="1:21" x14ac:dyDescent="0.25">
      <c r="A6567" t="s">
        <v>7542</v>
      </c>
      <c r="B6567" t="s">
        <v>7543</v>
      </c>
      <c r="C6567">
        <v>30</v>
      </c>
      <c r="D6567">
        <v>9</v>
      </c>
      <c r="E6567">
        <v>13</v>
      </c>
      <c r="F6567" s="1">
        <v>41547</v>
      </c>
      <c r="G6567" t="s">
        <v>4710</v>
      </c>
      <c r="H6567" t="s">
        <v>33</v>
      </c>
      <c r="I6567" t="s">
        <v>266</v>
      </c>
      <c r="J6567" t="s">
        <v>2640</v>
      </c>
      <c r="K6567" t="s">
        <v>36</v>
      </c>
      <c r="L6567" t="s">
        <v>37</v>
      </c>
      <c r="M6567" t="s">
        <v>268</v>
      </c>
      <c r="N6567" t="s">
        <v>71</v>
      </c>
      <c r="O6567" t="s">
        <v>295</v>
      </c>
      <c r="P6567" t="s">
        <v>1504</v>
      </c>
      <c r="Q6567">
        <v>0</v>
      </c>
      <c r="R6567">
        <v>48</v>
      </c>
      <c r="S6567">
        <v>6</v>
      </c>
      <c r="T6567">
        <v>3</v>
      </c>
      <c r="U6567" t="b">
        <v>0</v>
      </c>
    </row>
    <row r="6568" spans="1:21" x14ac:dyDescent="0.25">
      <c r="A6568" t="s">
        <v>7542</v>
      </c>
      <c r="B6568" t="s">
        <v>7543</v>
      </c>
      <c r="C6568">
        <v>30</v>
      </c>
      <c r="D6568">
        <v>9</v>
      </c>
      <c r="E6568">
        <v>13</v>
      </c>
      <c r="F6568" s="1">
        <v>41547</v>
      </c>
      <c r="G6568" t="s">
        <v>4710</v>
      </c>
      <c r="H6568" t="s">
        <v>33</v>
      </c>
      <c r="I6568" t="s">
        <v>266</v>
      </c>
      <c r="J6568" t="s">
        <v>2640</v>
      </c>
      <c r="K6568" t="s">
        <v>36</v>
      </c>
      <c r="L6568" t="s">
        <v>37</v>
      </c>
      <c r="M6568" t="s">
        <v>268</v>
      </c>
      <c r="N6568" t="s">
        <v>28</v>
      </c>
      <c r="O6568" t="s">
        <v>111</v>
      </c>
      <c r="P6568" t="s">
        <v>1697</v>
      </c>
      <c r="Q6568">
        <v>0</v>
      </c>
      <c r="R6568">
        <v>175</v>
      </c>
      <c r="S6568">
        <v>9</v>
      </c>
      <c r="T6568">
        <v>7</v>
      </c>
      <c r="U6568" t="b">
        <v>0</v>
      </c>
    </row>
    <row r="6569" spans="1:21" x14ac:dyDescent="0.25">
      <c r="A6569" t="s">
        <v>7542</v>
      </c>
      <c r="B6569" t="s">
        <v>7543</v>
      </c>
      <c r="C6569">
        <v>30</v>
      </c>
      <c r="D6569">
        <v>9</v>
      </c>
      <c r="E6569">
        <v>13</v>
      </c>
      <c r="F6569" s="1">
        <v>41547</v>
      </c>
      <c r="G6569" t="s">
        <v>4710</v>
      </c>
      <c r="H6569" t="s">
        <v>33</v>
      </c>
      <c r="I6569" t="s">
        <v>266</v>
      </c>
      <c r="J6569" t="s">
        <v>2640</v>
      </c>
      <c r="K6569" t="s">
        <v>36</v>
      </c>
      <c r="L6569" t="s">
        <v>37</v>
      </c>
      <c r="M6569" t="s">
        <v>268</v>
      </c>
      <c r="N6569" t="s">
        <v>28</v>
      </c>
      <c r="O6569" t="s">
        <v>227</v>
      </c>
      <c r="P6569" t="s">
        <v>2489</v>
      </c>
      <c r="Q6569">
        <v>0</v>
      </c>
      <c r="R6569">
        <v>25</v>
      </c>
      <c r="S6569">
        <v>6</v>
      </c>
      <c r="T6569">
        <v>2</v>
      </c>
      <c r="U6569" t="b">
        <v>0</v>
      </c>
    </row>
    <row r="6570" spans="1:21" x14ac:dyDescent="0.25">
      <c r="A6570" t="s">
        <v>7542</v>
      </c>
      <c r="B6570" t="s">
        <v>7543</v>
      </c>
      <c r="C6570">
        <v>30</v>
      </c>
      <c r="D6570">
        <v>9</v>
      </c>
      <c r="E6570">
        <v>13</v>
      </c>
      <c r="F6570" s="1">
        <v>41547</v>
      </c>
      <c r="G6570" t="s">
        <v>4710</v>
      </c>
      <c r="H6570" t="s">
        <v>33</v>
      </c>
      <c r="I6570" t="s">
        <v>266</v>
      </c>
      <c r="J6570" t="s">
        <v>2640</v>
      </c>
      <c r="K6570" t="s">
        <v>36</v>
      </c>
      <c r="L6570" t="s">
        <v>37</v>
      </c>
      <c r="M6570" t="s">
        <v>268</v>
      </c>
      <c r="N6570" t="s">
        <v>28</v>
      </c>
      <c r="O6570" t="s">
        <v>54</v>
      </c>
      <c r="P6570" t="s">
        <v>1607</v>
      </c>
      <c r="Q6570">
        <v>0</v>
      </c>
      <c r="R6570">
        <v>347</v>
      </c>
      <c r="S6570">
        <v>69</v>
      </c>
      <c r="T6570">
        <v>3</v>
      </c>
      <c r="U6570" t="b">
        <v>1</v>
      </c>
    </row>
    <row r="6571" spans="1:21" x14ac:dyDescent="0.25">
      <c r="A6571" t="s">
        <v>7544</v>
      </c>
      <c r="B6571" t="s">
        <v>7543</v>
      </c>
      <c r="C6571">
        <v>30</v>
      </c>
      <c r="D6571">
        <v>9</v>
      </c>
      <c r="E6571">
        <v>13</v>
      </c>
      <c r="F6571" s="1">
        <v>41547</v>
      </c>
      <c r="G6571" t="s">
        <v>455</v>
      </c>
      <c r="H6571" t="s">
        <v>44</v>
      </c>
      <c r="I6571" t="s">
        <v>85</v>
      </c>
      <c r="J6571" t="s">
        <v>86</v>
      </c>
      <c r="K6571" t="s">
        <v>47</v>
      </c>
      <c r="L6571" t="s">
        <v>37</v>
      </c>
      <c r="M6571" t="s">
        <v>38</v>
      </c>
      <c r="N6571" t="s">
        <v>56</v>
      </c>
      <c r="O6571" t="s">
        <v>185</v>
      </c>
      <c r="P6571" t="s">
        <v>7545</v>
      </c>
      <c r="Q6571">
        <v>0</v>
      </c>
      <c r="R6571">
        <v>1498</v>
      </c>
      <c r="S6571">
        <v>0</v>
      </c>
      <c r="T6571">
        <v>5</v>
      </c>
      <c r="U6571" t="b">
        <v>0</v>
      </c>
    </row>
    <row r="6572" spans="1:21" x14ac:dyDescent="0.25">
      <c r="A6572" t="s">
        <v>7546</v>
      </c>
      <c r="B6572" t="s">
        <v>7547</v>
      </c>
      <c r="C6572">
        <v>30</v>
      </c>
      <c r="D6572">
        <v>9</v>
      </c>
      <c r="E6572">
        <v>14</v>
      </c>
      <c r="F6572" s="1">
        <v>41912</v>
      </c>
      <c r="G6572" t="s">
        <v>3418</v>
      </c>
      <c r="H6572" t="s">
        <v>33</v>
      </c>
      <c r="I6572" t="s">
        <v>372</v>
      </c>
      <c r="J6572" t="s">
        <v>2519</v>
      </c>
      <c r="K6572" t="s">
        <v>36</v>
      </c>
      <c r="L6572" t="s">
        <v>70</v>
      </c>
      <c r="M6572" t="s">
        <v>27</v>
      </c>
      <c r="N6572" t="s">
        <v>71</v>
      </c>
      <c r="O6572" t="s">
        <v>295</v>
      </c>
      <c r="P6572" t="s">
        <v>1768</v>
      </c>
      <c r="Q6572">
        <v>0</v>
      </c>
      <c r="R6572">
        <v>217</v>
      </c>
      <c r="S6572">
        <v>72</v>
      </c>
      <c r="T6572">
        <v>2</v>
      </c>
      <c r="U6572" t="b">
        <v>0</v>
      </c>
    </row>
    <row r="6573" spans="1:21" x14ac:dyDescent="0.25">
      <c r="A6573" t="s">
        <v>7546</v>
      </c>
      <c r="B6573" t="s">
        <v>7547</v>
      </c>
      <c r="C6573">
        <v>30</v>
      </c>
      <c r="D6573">
        <v>9</v>
      </c>
      <c r="E6573">
        <v>14</v>
      </c>
      <c r="F6573" s="1">
        <v>41912</v>
      </c>
      <c r="G6573" t="s">
        <v>3418</v>
      </c>
      <c r="H6573" t="s">
        <v>33</v>
      </c>
      <c r="I6573" t="s">
        <v>372</v>
      </c>
      <c r="J6573" t="s">
        <v>2519</v>
      </c>
      <c r="K6573" t="s">
        <v>36</v>
      </c>
      <c r="L6573" t="s">
        <v>70</v>
      </c>
      <c r="M6573" t="s">
        <v>27</v>
      </c>
      <c r="N6573" t="s">
        <v>28</v>
      </c>
      <c r="O6573" t="s">
        <v>183</v>
      </c>
      <c r="P6573" t="s">
        <v>3811</v>
      </c>
      <c r="Q6573">
        <v>0</v>
      </c>
      <c r="R6573">
        <v>286</v>
      </c>
      <c r="S6573">
        <v>140</v>
      </c>
      <c r="T6573">
        <v>6</v>
      </c>
      <c r="U6573" t="b">
        <v>1</v>
      </c>
    </row>
    <row r="6574" spans="1:21" x14ac:dyDescent="0.25">
      <c r="A6574" t="s">
        <v>7546</v>
      </c>
      <c r="B6574" t="s">
        <v>7547</v>
      </c>
      <c r="C6574">
        <v>30</v>
      </c>
      <c r="D6574">
        <v>9</v>
      </c>
      <c r="E6574">
        <v>14</v>
      </c>
      <c r="F6574" s="1">
        <v>41912</v>
      </c>
      <c r="G6574" t="s">
        <v>3418</v>
      </c>
      <c r="H6574" t="s">
        <v>33</v>
      </c>
      <c r="I6574" t="s">
        <v>372</v>
      </c>
      <c r="J6574" t="s">
        <v>2519</v>
      </c>
      <c r="K6574" t="s">
        <v>36</v>
      </c>
      <c r="L6574" t="s">
        <v>70</v>
      </c>
      <c r="M6574" t="s">
        <v>27</v>
      </c>
      <c r="N6574" t="s">
        <v>56</v>
      </c>
      <c r="O6574" t="s">
        <v>104</v>
      </c>
      <c r="P6574" t="s">
        <v>7432</v>
      </c>
      <c r="Q6574">
        <v>0</v>
      </c>
      <c r="R6574">
        <v>333</v>
      </c>
      <c r="S6574">
        <v>50</v>
      </c>
      <c r="T6574">
        <v>2</v>
      </c>
      <c r="U6574" t="b">
        <v>1</v>
      </c>
    </row>
    <row r="6575" spans="1:21" x14ac:dyDescent="0.25">
      <c r="A6575" t="s">
        <v>7548</v>
      </c>
      <c r="B6575" t="s">
        <v>7547</v>
      </c>
      <c r="C6575">
        <v>30</v>
      </c>
      <c r="D6575">
        <v>9</v>
      </c>
      <c r="E6575">
        <v>14</v>
      </c>
      <c r="F6575" s="1">
        <v>41912</v>
      </c>
      <c r="G6575" t="s">
        <v>1528</v>
      </c>
      <c r="H6575" t="s">
        <v>44</v>
      </c>
      <c r="I6575" t="s">
        <v>45</v>
      </c>
      <c r="J6575" t="s">
        <v>1331</v>
      </c>
      <c r="K6575" t="s">
        <v>47</v>
      </c>
      <c r="L6575" t="s">
        <v>37</v>
      </c>
      <c r="M6575" t="s">
        <v>98</v>
      </c>
      <c r="N6575" t="s">
        <v>56</v>
      </c>
      <c r="O6575" t="s">
        <v>104</v>
      </c>
      <c r="P6575" t="s">
        <v>2764</v>
      </c>
      <c r="Q6575">
        <v>0</v>
      </c>
      <c r="R6575">
        <v>1145</v>
      </c>
      <c r="S6575">
        <v>-706</v>
      </c>
      <c r="T6575">
        <v>3</v>
      </c>
      <c r="U6575" t="b">
        <v>1</v>
      </c>
    </row>
    <row r="6576" spans="1:21" x14ac:dyDescent="0.25">
      <c r="A6576" t="s">
        <v>7549</v>
      </c>
      <c r="B6576" t="s">
        <v>7547</v>
      </c>
      <c r="C6576">
        <v>30</v>
      </c>
      <c r="D6576">
        <v>9</v>
      </c>
      <c r="E6576">
        <v>14</v>
      </c>
      <c r="F6576" s="1">
        <v>41912</v>
      </c>
      <c r="G6576" t="s">
        <v>1117</v>
      </c>
      <c r="H6576" t="s">
        <v>44</v>
      </c>
      <c r="I6576" t="s">
        <v>85</v>
      </c>
      <c r="J6576" t="s">
        <v>86</v>
      </c>
      <c r="K6576" t="s">
        <v>47</v>
      </c>
      <c r="L6576" t="s">
        <v>70</v>
      </c>
      <c r="M6576" t="s">
        <v>27</v>
      </c>
      <c r="N6576" t="s">
        <v>28</v>
      </c>
      <c r="O6576" t="s">
        <v>48</v>
      </c>
      <c r="P6576" t="s">
        <v>3058</v>
      </c>
      <c r="Q6576">
        <v>0</v>
      </c>
      <c r="R6576">
        <v>145</v>
      </c>
      <c r="S6576">
        <v>59</v>
      </c>
      <c r="T6576">
        <v>5</v>
      </c>
      <c r="U6576" t="b">
        <v>1</v>
      </c>
    </row>
    <row r="6577" spans="1:21" x14ac:dyDescent="0.25">
      <c r="A6577" t="s">
        <v>7550</v>
      </c>
      <c r="B6577" t="s">
        <v>7547</v>
      </c>
      <c r="C6577">
        <v>30</v>
      </c>
      <c r="D6577">
        <v>9</v>
      </c>
      <c r="E6577">
        <v>14</v>
      </c>
      <c r="F6577" s="1">
        <v>41912</v>
      </c>
      <c r="G6577" t="s">
        <v>2198</v>
      </c>
      <c r="H6577" t="s">
        <v>67</v>
      </c>
      <c r="I6577" t="s">
        <v>496</v>
      </c>
      <c r="J6577" t="s">
        <v>2074</v>
      </c>
      <c r="K6577" t="s">
        <v>25</v>
      </c>
      <c r="L6577" t="s">
        <v>37</v>
      </c>
      <c r="M6577" t="s">
        <v>38</v>
      </c>
      <c r="N6577" t="s">
        <v>28</v>
      </c>
      <c r="O6577" t="s">
        <v>39</v>
      </c>
      <c r="P6577" t="s">
        <v>939</v>
      </c>
      <c r="Q6577">
        <v>0</v>
      </c>
      <c r="R6577">
        <v>30</v>
      </c>
      <c r="S6577">
        <v>14</v>
      </c>
      <c r="T6577">
        <v>3</v>
      </c>
      <c r="U6577" t="b">
        <v>1</v>
      </c>
    </row>
    <row r="6578" spans="1:21" x14ac:dyDescent="0.25">
      <c r="A6578" t="s">
        <v>7551</v>
      </c>
      <c r="B6578" t="s">
        <v>7547</v>
      </c>
      <c r="C6578">
        <v>30</v>
      </c>
      <c r="D6578">
        <v>9</v>
      </c>
      <c r="E6578">
        <v>14</v>
      </c>
      <c r="F6578" s="1">
        <v>41912</v>
      </c>
      <c r="G6578" t="s">
        <v>2671</v>
      </c>
      <c r="H6578" t="s">
        <v>44</v>
      </c>
      <c r="I6578" t="s">
        <v>85</v>
      </c>
      <c r="J6578" t="s">
        <v>86</v>
      </c>
      <c r="K6578" t="s">
        <v>47</v>
      </c>
      <c r="L6578" t="s">
        <v>70</v>
      </c>
      <c r="M6578" t="s">
        <v>38</v>
      </c>
      <c r="N6578" t="s">
        <v>28</v>
      </c>
      <c r="O6578" t="s">
        <v>39</v>
      </c>
      <c r="P6578" t="s">
        <v>2638</v>
      </c>
      <c r="Q6578">
        <v>0</v>
      </c>
      <c r="R6578">
        <v>90</v>
      </c>
      <c r="S6578">
        <v>17</v>
      </c>
      <c r="T6578">
        <v>3</v>
      </c>
      <c r="U6578" t="b">
        <v>1</v>
      </c>
    </row>
    <row r="6579" spans="1:21" x14ac:dyDescent="0.25">
      <c r="A6579" t="s">
        <v>7552</v>
      </c>
      <c r="B6579" t="s">
        <v>7547</v>
      </c>
      <c r="C6579">
        <v>30</v>
      </c>
      <c r="D6579">
        <v>9</v>
      </c>
      <c r="E6579">
        <v>14</v>
      </c>
      <c r="F6579" s="1">
        <v>41912</v>
      </c>
      <c r="G6579" t="s">
        <v>1796</v>
      </c>
      <c r="H6579" t="s">
        <v>67</v>
      </c>
      <c r="I6579" t="s">
        <v>68</v>
      </c>
      <c r="J6579" t="s">
        <v>6523</v>
      </c>
      <c r="K6579" t="s">
        <v>25</v>
      </c>
      <c r="L6579" t="s">
        <v>26</v>
      </c>
      <c r="M6579" t="s">
        <v>38</v>
      </c>
      <c r="N6579" t="s">
        <v>71</v>
      </c>
      <c r="O6579" t="s">
        <v>295</v>
      </c>
      <c r="P6579" t="s">
        <v>5402</v>
      </c>
      <c r="Q6579">
        <v>0</v>
      </c>
      <c r="R6579">
        <v>385</v>
      </c>
      <c r="S6579">
        <v>-77</v>
      </c>
      <c r="T6579">
        <v>11</v>
      </c>
      <c r="U6579" t="b">
        <v>1</v>
      </c>
    </row>
    <row r="6580" spans="1:21" x14ac:dyDescent="0.25">
      <c r="A6580" t="s">
        <v>7553</v>
      </c>
      <c r="B6580" t="s">
        <v>7554</v>
      </c>
      <c r="C6580">
        <v>13</v>
      </c>
      <c r="D6580">
        <v>10</v>
      </c>
      <c r="E6580">
        <v>11</v>
      </c>
      <c r="F6580" s="1">
        <v>40829</v>
      </c>
      <c r="G6580" t="s">
        <v>2121</v>
      </c>
      <c r="H6580" t="s">
        <v>33</v>
      </c>
      <c r="I6580" t="s">
        <v>347</v>
      </c>
      <c r="J6580" t="s">
        <v>347</v>
      </c>
      <c r="K6580" t="s">
        <v>36</v>
      </c>
      <c r="L6580" t="s">
        <v>70</v>
      </c>
      <c r="M6580" t="s">
        <v>268</v>
      </c>
      <c r="N6580" t="s">
        <v>28</v>
      </c>
      <c r="O6580" t="s">
        <v>48</v>
      </c>
      <c r="P6580" t="s">
        <v>934</v>
      </c>
      <c r="Q6580">
        <v>0</v>
      </c>
      <c r="R6580">
        <v>158</v>
      </c>
      <c r="S6580">
        <v>30</v>
      </c>
      <c r="T6580">
        <v>3</v>
      </c>
      <c r="U6580" t="b">
        <v>1</v>
      </c>
    </row>
    <row r="6581" spans="1:21" x14ac:dyDescent="0.25">
      <c r="A6581" t="s">
        <v>7553</v>
      </c>
      <c r="B6581" t="s">
        <v>7554</v>
      </c>
      <c r="C6581">
        <v>13</v>
      </c>
      <c r="D6581">
        <v>10</v>
      </c>
      <c r="E6581">
        <v>11</v>
      </c>
      <c r="F6581" s="1">
        <v>40829</v>
      </c>
      <c r="G6581" t="s">
        <v>2121</v>
      </c>
      <c r="H6581" t="s">
        <v>33</v>
      </c>
      <c r="I6581" t="s">
        <v>347</v>
      </c>
      <c r="J6581" t="s">
        <v>347</v>
      </c>
      <c r="K6581" t="s">
        <v>36</v>
      </c>
      <c r="L6581" t="s">
        <v>70</v>
      </c>
      <c r="M6581" t="s">
        <v>268</v>
      </c>
      <c r="N6581" t="s">
        <v>28</v>
      </c>
      <c r="O6581" t="s">
        <v>29</v>
      </c>
      <c r="P6581" t="s">
        <v>3898</v>
      </c>
      <c r="Q6581">
        <v>0</v>
      </c>
      <c r="R6581">
        <v>35</v>
      </c>
      <c r="S6581">
        <v>3</v>
      </c>
      <c r="T6581">
        <v>2</v>
      </c>
      <c r="U6581" t="b">
        <v>0</v>
      </c>
    </row>
    <row r="6582" spans="1:21" x14ac:dyDescent="0.25">
      <c r="A6582" t="s">
        <v>7553</v>
      </c>
      <c r="B6582" t="s">
        <v>7554</v>
      </c>
      <c r="C6582">
        <v>13</v>
      </c>
      <c r="D6582">
        <v>10</v>
      </c>
      <c r="E6582">
        <v>11</v>
      </c>
      <c r="F6582" s="1">
        <v>40829</v>
      </c>
      <c r="G6582" t="s">
        <v>2121</v>
      </c>
      <c r="H6582" t="s">
        <v>33</v>
      </c>
      <c r="I6582" t="s">
        <v>347</v>
      </c>
      <c r="J6582" t="s">
        <v>347</v>
      </c>
      <c r="K6582" t="s">
        <v>36</v>
      </c>
      <c r="L6582" t="s">
        <v>70</v>
      </c>
      <c r="M6582" t="s">
        <v>268</v>
      </c>
      <c r="N6582" t="s">
        <v>28</v>
      </c>
      <c r="O6582" t="s">
        <v>54</v>
      </c>
      <c r="P6582" t="s">
        <v>3603</v>
      </c>
      <c r="Q6582">
        <v>0</v>
      </c>
      <c r="R6582">
        <v>1066</v>
      </c>
      <c r="S6582">
        <v>-12</v>
      </c>
      <c r="T6582">
        <v>6</v>
      </c>
      <c r="U6582" t="b">
        <v>0</v>
      </c>
    </row>
    <row r="6583" spans="1:21" x14ac:dyDescent="0.25">
      <c r="A6583" t="s">
        <v>7553</v>
      </c>
      <c r="B6583" t="s">
        <v>7554</v>
      </c>
      <c r="C6583">
        <v>13</v>
      </c>
      <c r="D6583">
        <v>10</v>
      </c>
      <c r="E6583">
        <v>11</v>
      </c>
      <c r="F6583" s="1">
        <v>40829</v>
      </c>
      <c r="G6583" t="s">
        <v>2121</v>
      </c>
      <c r="H6583" t="s">
        <v>33</v>
      </c>
      <c r="I6583" t="s">
        <v>347</v>
      </c>
      <c r="J6583" t="s">
        <v>347</v>
      </c>
      <c r="K6583" t="s">
        <v>36</v>
      </c>
      <c r="L6583" t="s">
        <v>70</v>
      </c>
      <c r="M6583" t="s">
        <v>268</v>
      </c>
      <c r="N6583" t="s">
        <v>28</v>
      </c>
      <c r="O6583" t="s">
        <v>183</v>
      </c>
      <c r="P6583" t="s">
        <v>6167</v>
      </c>
      <c r="Q6583">
        <v>0</v>
      </c>
      <c r="R6583">
        <v>28</v>
      </c>
      <c r="S6583">
        <v>2</v>
      </c>
      <c r="T6583">
        <v>2</v>
      </c>
      <c r="U6583" t="b">
        <v>0</v>
      </c>
    </row>
    <row r="6584" spans="1:21" x14ac:dyDescent="0.25">
      <c r="A6584" t="s">
        <v>7555</v>
      </c>
      <c r="B6584" t="s">
        <v>7554</v>
      </c>
      <c r="C6584">
        <v>13</v>
      </c>
      <c r="D6584">
        <v>10</v>
      </c>
      <c r="E6584">
        <v>11</v>
      </c>
      <c r="F6584" s="1">
        <v>40829</v>
      </c>
      <c r="G6584" t="s">
        <v>2176</v>
      </c>
      <c r="H6584" t="s">
        <v>293</v>
      </c>
      <c r="I6584" t="s">
        <v>613</v>
      </c>
      <c r="J6584" t="s">
        <v>1867</v>
      </c>
      <c r="K6584" t="s">
        <v>36</v>
      </c>
      <c r="L6584" t="s">
        <v>26</v>
      </c>
      <c r="M6584" t="s">
        <v>268</v>
      </c>
      <c r="N6584" t="s">
        <v>28</v>
      </c>
      <c r="O6584" t="s">
        <v>48</v>
      </c>
      <c r="P6584" t="s">
        <v>1166</v>
      </c>
      <c r="Q6584">
        <v>1</v>
      </c>
      <c r="R6584">
        <v>19</v>
      </c>
      <c r="S6584">
        <v>-10</v>
      </c>
      <c r="T6584">
        <v>2</v>
      </c>
      <c r="U6584" t="b">
        <v>0</v>
      </c>
    </row>
    <row r="6585" spans="1:21" x14ac:dyDescent="0.25">
      <c r="A6585" t="s">
        <v>7555</v>
      </c>
      <c r="B6585" t="s">
        <v>7554</v>
      </c>
      <c r="C6585">
        <v>13</v>
      </c>
      <c r="D6585">
        <v>10</v>
      </c>
      <c r="E6585">
        <v>11</v>
      </c>
      <c r="F6585" s="1">
        <v>40829</v>
      </c>
      <c r="G6585" t="s">
        <v>2176</v>
      </c>
      <c r="H6585" t="s">
        <v>293</v>
      </c>
      <c r="I6585" t="s">
        <v>613</v>
      </c>
      <c r="J6585" t="s">
        <v>1867</v>
      </c>
      <c r="K6585" t="s">
        <v>36</v>
      </c>
      <c r="L6585" t="s">
        <v>26</v>
      </c>
      <c r="M6585" t="s">
        <v>268</v>
      </c>
      <c r="N6585" t="s">
        <v>28</v>
      </c>
      <c r="O6585" t="s">
        <v>48</v>
      </c>
      <c r="P6585" t="s">
        <v>64</v>
      </c>
      <c r="Q6585">
        <v>1</v>
      </c>
      <c r="R6585">
        <v>27</v>
      </c>
      <c r="S6585">
        <v>-12</v>
      </c>
      <c r="T6585">
        <v>2</v>
      </c>
      <c r="U6585" t="b">
        <v>1</v>
      </c>
    </row>
    <row r="6586" spans="1:21" x14ac:dyDescent="0.25">
      <c r="A6586" t="s">
        <v>7555</v>
      </c>
      <c r="B6586" t="s">
        <v>7554</v>
      </c>
      <c r="C6586">
        <v>13</v>
      </c>
      <c r="D6586">
        <v>10</v>
      </c>
      <c r="E6586">
        <v>11</v>
      </c>
      <c r="F6586" s="1">
        <v>40829</v>
      </c>
      <c r="G6586" t="s">
        <v>2176</v>
      </c>
      <c r="H6586" t="s">
        <v>293</v>
      </c>
      <c r="I6586" t="s">
        <v>613</v>
      </c>
      <c r="J6586" t="s">
        <v>1867</v>
      </c>
      <c r="K6586" t="s">
        <v>36</v>
      </c>
      <c r="L6586" t="s">
        <v>26</v>
      </c>
      <c r="M6586" t="s">
        <v>268</v>
      </c>
      <c r="N6586" t="s">
        <v>28</v>
      </c>
      <c r="O6586" t="s">
        <v>29</v>
      </c>
      <c r="P6586" t="s">
        <v>637</v>
      </c>
      <c r="Q6586">
        <v>1</v>
      </c>
      <c r="R6586">
        <v>36</v>
      </c>
      <c r="S6586">
        <v>-10</v>
      </c>
      <c r="T6586">
        <v>3</v>
      </c>
      <c r="U6586" t="b">
        <v>0</v>
      </c>
    </row>
    <row r="6587" spans="1:21" x14ac:dyDescent="0.25">
      <c r="A6587" t="s">
        <v>7556</v>
      </c>
      <c r="B6587" t="s">
        <v>7557</v>
      </c>
      <c r="C6587">
        <v>13</v>
      </c>
      <c r="D6587">
        <v>10</v>
      </c>
      <c r="E6587">
        <v>12</v>
      </c>
      <c r="F6587" s="1">
        <v>41195</v>
      </c>
      <c r="G6587" t="s">
        <v>1287</v>
      </c>
      <c r="H6587" t="s">
        <v>33</v>
      </c>
      <c r="I6587" t="s">
        <v>167</v>
      </c>
      <c r="J6587" t="s">
        <v>1348</v>
      </c>
      <c r="K6587" t="s">
        <v>36</v>
      </c>
      <c r="L6587" t="s">
        <v>37</v>
      </c>
      <c r="M6587" t="s">
        <v>38</v>
      </c>
      <c r="N6587" t="s">
        <v>56</v>
      </c>
      <c r="O6587" t="s">
        <v>104</v>
      </c>
      <c r="P6587" t="s">
        <v>1514</v>
      </c>
      <c r="Q6587">
        <v>0</v>
      </c>
      <c r="R6587">
        <v>2544</v>
      </c>
      <c r="S6587">
        <v>1094</v>
      </c>
      <c r="T6587">
        <v>4</v>
      </c>
      <c r="U6587" t="b">
        <v>1</v>
      </c>
    </row>
    <row r="6588" spans="1:21" x14ac:dyDescent="0.25">
      <c r="A6588" t="s">
        <v>7558</v>
      </c>
      <c r="B6588" t="s">
        <v>7559</v>
      </c>
      <c r="C6588">
        <v>13</v>
      </c>
      <c r="D6588">
        <v>10</v>
      </c>
      <c r="E6588">
        <v>14</v>
      </c>
      <c r="F6588" s="1">
        <v>41925</v>
      </c>
      <c r="G6588" t="s">
        <v>525</v>
      </c>
      <c r="H6588" t="s">
        <v>33</v>
      </c>
      <c r="I6588" t="s">
        <v>34</v>
      </c>
      <c r="J6588" t="s">
        <v>3270</v>
      </c>
      <c r="K6588" t="s">
        <v>36</v>
      </c>
      <c r="L6588" t="s">
        <v>70</v>
      </c>
      <c r="M6588" t="s">
        <v>27</v>
      </c>
      <c r="N6588" t="s">
        <v>28</v>
      </c>
      <c r="O6588" t="s">
        <v>48</v>
      </c>
      <c r="P6588" t="s">
        <v>1228</v>
      </c>
      <c r="Q6588">
        <v>0</v>
      </c>
      <c r="R6588">
        <v>16</v>
      </c>
      <c r="S6588">
        <v>1</v>
      </c>
      <c r="T6588">
        <v>1</v>
      </c>
      <c r="U6588" t="b">
        <v>0</v>
      </c>
    </row>
    <row r="6589" spans="1:21" x14ac:dyDescent="0.25">
      <c r="A6589" t="s">
        <v>7558</v>
      </c>
      <c r="B6589" t="s">
        <v>7559</v>
      </c>
      <c r="C6589">
        <v>13</v>
      </c>
      <c r="D6589">
        <v>10</v>
      </c>
      <c r="E6589">
        <v>14</v>
      </c>
      <c r="F6589" s="1">
        <v>41925</v>
      </c>
      <c r="G6589" t="s">
        <v>525</v>
      </c>
      <c r="H6589" t="s">
        <v>33</v>
      </c>
      <c r="I6589" t="s">
        <v>34</v>
      </c>
      <c r="J6589" t="s">
        <v>3270</v>
      </c>
      <c r="K6589" t="s">
        <v>36</v>
      </c>
      <c r="L6589" t="s">
        <v>70</v>
      </c>
      <c r="M6589" t="s">
        <v>27</v>
      </c>
      <c r="N6589" t="s">
        <v>28</v>
      </c>
      <c r="O6589" t="s">
        <v>48</v>
      </c>
      <c r="P6589" t="s">
        <v>1233</v>
      </c>
      <c r="Q6589">
        <v>0</v>
      </c>
      <c r="R6589">
        <v>53</v>
      </c>
      <c r="S6589">
        <v>5</v>
      </c>
      <c r="T6589">
        <v>2</v>
      </c>
      <c r="U6589" t="b">
        <v>0</v>
      </c>
    </row>
    <row r="6590" spans="1:21" x14ac:dyDescent="0.25">
      <c r="A6590" t="s">
        <v>7558</v>
      </c>
      <c r="B6590" t="s">
        <v>7559</v>
      </c>
      <c r="C6590">
        <v>13</v>
      </c>
      <c r="D6590">
        <v>10</v>
      </c>
      <c r="E6590">
        <v>14</v>
      </c>
      <c r="F6590" s="1">
        <v>41925</v>
      </c>
      <c r="G6590" t="s">
        <v>525</v>
      </c>
      <c r="H6590" t="s">
        <v>33</v>
      </c>
      <c r="I6590" t="s">
        <v>34</v>
      </c>
      <c r="J6590" t="s">
        <v>3270</v>
      </c>
      <c r="K6590" t="s">
        <v>36</v>
      </c>
      <c r="L6590" t="s">
        <v>70</v>
      </c>
      <c r="M6590" t="s">
        <v>27</v>
      </c>
      <c r="N6590" t="s">
        <v>28</v>
      </c>
      <c r="O6590" t="s">
        <v>39</v>
      </c>
      <c r="P6590" t="s">
        <v>1135</v>
      </c>
      <c r="Q6590">
        <v>0</v>
      </c>
      <c r="R6590">
        <v>11</v>
      </c>
      <c r="S6590">
        <v>4</v>
      </c>
      <c r="T6590">
        <v>1</v>
      </c>
      <c r="U6590" t="b">
        <v>1</v>
      </c>
    </row>
    <row r="6591" spans="1:21" x14ac:dyDescent="0.25">
      <c r="A6591" t="s">
        <v>7558</v>
      </c>
      <c r="B6591" t="s">
        <v>7559</v>
      </c>
      <c r="C6591">
        <v>13</v>
      </c>
      <c r="D6591">
        <v>10</v>
      </c>
      <c r="E6591">
        <v>14</v>
      </c>
      <c r="F6591" s="1">
        <v>41925</v>
      </c>
      <c r="G6591" t="s">
        <v>525</v>
      </c>
      <c r="H6591" t="s">
        <v>33</v>
      </c>
      <c r="I6591" t="s">
        <v>34</v>
      </c>
      <c r="J6591" t="s">
        <v>3270</v>
      </c>
      <c r="K6591" t="s">
        <v>36</v>
      </c>
      <c r="L6591" t="s">
        <v>70</v>
      </c>
      <c r="M6591" t="s">
        <v>27</v>
      </c>
      <c r="N6591" t="s">
        <v>28</v>
      </c>
      <c r="O6591" t="s">
        <v>39</v>
      </c>
      <c r="P6591" t="s">
        <v>6410</v>
      </c>
      <c r="Q6591">
        <v>0</v>
      </c>
      <c r="R6591">
        <v>13</v>
      </c>
      <c r="S6591">
        <v>0</v>
      </c>
      <c r="T6591">
        <v>3</v>
      </c>
      <c r="U6591" t="b">
        <v>0</v>
      </c>
    </row>
    <row r="6592" spans="1:21" x14ac:dyDescent="0.25">
      <c r="A6592" t="s">
        <v>7558</v>
      </c>
      <c r="B6592" t="s">
        <v>7559</v>
      </c>
      <c r="C6592">
        <v>13</v>
      </c>
      <c r="D6592">
        <v>10</v>
      </c>
      <c r="E6592">
        <v>14</v>
      </c>
      <c r="F6592" s="1">
        <v>41925</v>
      </c>
      <c r="G6592" t="s">
        <v>525</v>
      </c>
      <c r="H6592" t="s">
        <v>33</v>
      </c>
      <c r="I6592" t="s">
        <v>34</v>
      </c>
      <c r="J6592" t="s">
        <v>3270</v>
      </c>
      <c r="K6592" t="s">
        <v>36</v>
      </c>
      <c r="L6592" t="s">
        <v>70</v>
      </c>
      <c r="M6592" t="s">
        <v>27</v>
      </c>
      <c r="N6592" t="s">
        <v>28</v>
      </c>
      <c r="O6592" t="s">
        <v>39</v>
      </c>
      <c r="P6592" t="s">
        <v>1114</v>
      </c>
      <c r="Q6592">
        <v>0</v>
      </c>
      <c r="R6592">
        <v>45</v>
      </c>
      <c r="S6592">
        <v>5</v>
      </c>
      <c r="T6592">
        <v>3</v>
      </c>
      <c r="U6592" t="b">
        <v>1</v>
      </c>
    </row>
    <row r="6593" spans="1:21" x14ac:dyDescent="0.25">
      <c r="A6593" t="s">
        <v>7558</v>
      </c>
      <c r="B6593" t="s">
        <v>7559</v>
      </c>
      <c r="C6593">
        <v>13</v>
      </c>
      <c r="D6593">
        <v>10</v>
      </c>
      <c r="E6593">
        <v>14</v>
      </c>
      <c r="F6593" s="1">
        <v>41925</v>
      </c>
      <c r="G6593" t="s">
        <v>525</v>
      </c>
      <c r="H6593" t="s">
        <v>33</v>
      </c>
      <c r="I6593" t="s">
        <v>34</v>
      </c>
      <c r="J6593" t="s">
        <v>3270</v>
      </c>
      <c r="K6593" t="s">
        <v>36</v>
      </c>
      <c r="L6593" t="s">
        <v>70</v>
      </c>
      <c r="M6593" t="s">
        <v>27</v>
      </c>
      <c r="N6593" t="s">
        <v>56</v>
      </c>
      <c r="O6593" t="s">
        <v>81</v>
      </c>
      <c r="P6593" t="s">
        <v>5460</v>
      </c>
      <c r="Q6593">
        <v>0</v>
      </c>
      <c r="R6593">
        <v>84</v>
      </c>
      <c r="S6593">
        <v>28</v>
      </c>
      <c r="T6593">
        <v>2</v>
      </c>
      <c r="U6593" t="b">
        <v>0</v>
      </c>
    </row>
    <row r="6594" spans="1:21" x14ac:dyDescent="0.25">
      <c r="A6594" t="s">
        <v>7558</v>
      </c>
      <c r="B6594" t="s">
        <v>7559</v>
      </c>
      <c r="C6594">
        <v>13</v>
      </c>
      <c r="D6594">
        <v>10</v>
      </c>
      <c r="E6594">
        <v>14</v>
      </c>
      <c r="F6594" s="1">
        <v>41925</v>
      </c>
      <c r="G6594" t="s">
        <v>525</v>
      </c>
      <c r="H6594" t="s">
        <v>33</v>
      </c>
      <c r="I6594" t="s">
        <v>34</v>
      </c>
      <c r="J6594" t="s">
        <v>3270</v>
      </c>
      <c r="K6594" t="s">
        <v>36</v>
      </c>
      <c r="L6594" t="s">
        <v>70</v>
      </c>
      <c r="M6594" t="s">
        <v>27</v>
      </c>
      <c r="N6594" t="s">
        <v>56</v>
      </c>
      <c r="O6594" t="s">
        <v>104</v>
      </c>
      <c r="P6594" t="s">
        <v>875</v>
      </c>
      <c r="Q6594">
        <v>0</v>
      </c>
      <c r="R6594">
        <v>130</v>
      </c>
      <c r="S6594">
        <v>30</v>
      </c>
      <c r="T6594">
        <v>2</v>
      </c>
      <c r="U6594" t="b">
        <v>0</v>
      </c>
    </row>
    <row r="6595" spans="1:21" x14ac:dyDescent="0.25">
      <c r="A6595" t="s">
        <v>7560</v>
      </c>
      <c r="B6595" t="s">
        <v>7559</v>
      </c>
      <c r="C6595">
        <v>13</v>
      </c>
      <c r="D6595">
        <v>10</v>
      </c>
      <c r="E6595">
        <v>14</v>
      </c>
      <c r="F6595" s="1">
        <v>41925</v>
      </c>
      <c r="G6595" t="s">
        <v>1678</v>
      </c>
      <c r="H6595" t="s">
        <v>61</v>
      </c>
      <c r="I6595" t="s">
        <v>173</v>
      </c>
      <c r="J6595" t="s">
        <v>3034</v>
      </c>
      <c r="K6595" t="s">
        <v>36</v>
      </c>
      <c r="L6595" t="s">
        <v>37</v>
      </c>
      <c r="M6595" t="s">
        <v>38</v>
      </c>
      <c r="N6595" t="s">
        <v>71</v>
      </c>
      <c r="O6595" t="s">
        <v>72</v>
      </c>
      <c r="P6595" t="s">
        <v>1299</v>
      </c>
      <c r="Q6595">
        <v>0</v>
      </c>
      <c r="R6595">
        <v>516</v>
      </c>
      <c r="S6595">
        <v>69</v>
      </c>
      <c r="T6595">
        <v>4</v>
      </c>
      <c r="U6595" t="b">
        <v>1</v>
      </c>
    </row>
    <row r="6596" spans="1:21" x14ac:dyDescent="0.25">
      <c r="A6596" t="s">
        <v>7560</v>
      </c>
      <c r="B6596" t="s">
        <v>7559</v>
      </c>
      <c r="C6596">
        <v>13</v>
      </c>
      <c r="D6596">
        <v>10</v>
      </c>
      <c r="E6596">
        <v>14</v>
      </c>
      <c r="F6596" s="1">
        <v>41925</v>
      </c>
      <c r="G6596" t="s">
        <v>1678</v>
      </c>
      <c r="H6596" t="s">
        <v>61</v>
      </c>
      <c r="I6596" t="s">
        <v>173</v>
      </c>
      <c r="J6596" t="s">
        <v>3034</v>
      </c>
      <c r="K6596" t="s">
        <v>36</v>
      </c>
      <c r="L6596" t="s">
        <v>37</v>
      </c>
      <c r="M6596" t="s">
        <v>38</v>
      </c>
      <c r="N6596" t="s">
        <v>71</v>
      </c>
      <c r="O6596" t="s">
        <v>295</v>
      </c>
      <c r="P6596" t="s">
        <v>2748</v>
      </c>
      <c r="Q6596">
        <v>0</v>
      </c>
      <c r="R6596">
        <v>123</v>
      </c>
      <c r="S6596">
        <v>17</v>
      </c>
      <c r="T6596">
        <v>3</v>
      </c>
      <c r="U6596" t="b">
        <v>1</v>
      </c>
    </row>
    <row r="6597" spans="1:21" x14ac:dyDescent="0.25">
      <c r="A6597" t="s">
        <v>7560</v>
      </c>
      <c r="B6597" t="s">
        <v>7559</v>
      </c>
      <c r="C6597">
        <v>13</v>
      </c>
      <c r="D6597">
        <v>10</v>
      </c>
      <c r="E6597">
        <v>14</v>
      </c>
      <c r="F6597" s="1">
        <v>41925</v>
      </c>
      <c r="G6597" t="s">
        <v>1678</v>
      </c>
      <c r="H6597" t="s">
        <v>61</v>
      </c>
      <c r="I6597" t="s">
        <v>173</v>
      </c>
      <c r="J6597" t="s">
        <v>3034</v>
      </c>
      <c r="K6597" t="s">
        <v>36</v>
      </c>
      <c r="L6597" t="s">
        <v>37</v>
      </c>
      <c r="M6597" t="s">
        <v>38</v>
      </c>
      <c r="N6597" t="s">
        <v>71</v>
      </c>
      <c r="O6597" t="s">
        <v>665</v>
      </c>
      <c r="P6597" t="s">
        <v>1737</v>
      </c>
      <c r="Q6597">
        <v>0</v>
      </c>
      <c r="R6597">
        <v>610</v>
      </c>
      <c r="S6597">
        <v>-66</v>
      </c>
      <c r="T6597">
        <v>2</v>
      </c>
      <c r="U6597" t="b">
        <v>1</v>
      </c>
    </row>
    <row r="6598" spans="1:21" x14ac:dyDescent="0.25">
      <c r="A6598" t="s">
        <v>7561</v>
      </c>
      <c r="B6598" t="s">
        <v>7559</v>
      </c>
      <c r="C6598">
        <v>13</v>
      </c>
      <c r="D6598">
        <v>10</v>
      </c>
      <c r="E6598">
        <v>14</v>
      </c>
      <c r="F6598" s="1">
        <v>41925</v>
      </c>
      <c r="G6598" t="s">
        <v>407</v>
      </c>
      <c r="H6598" t="s">
        <v>61</v>
      </c>
      <c r="I6598" t="s">
        <v>108</v>
      </c>
      <c r="J6598" t="s">
        <v>226</v>
      </c>
      <c r="K6598" t="s">
        <v>36</v>
      </c>
      <c r="L6598" t="s">
        <v>37</v>
      </c>
      <c r="M6598" t="s">
        <v>38</v>
      </c>
      <c r="N6598" t="s">
        <v>28</v>
      </c>
      <c r="O6598" t="s">
        <v>48</v>
      </c>
      <c r="P6598" t="s">
        <v>3644</v>
      </c>
      <c r="Q6598">
        <v>0</v>
      </c>
      <c r="R6598">
        <v>108</v>
      </c>
      <c r="S6598">
        <v>25</v>
      </c>
      <c r="T6598">
        <v>2</v>
      </c>
      <c r="U6598" t="b">
        <v>1</v>
      </c>
    </row>
    <row r="6599" spans="1:21" x14ac:dyDescent="0.25">
      <c r="A6599" t="s">
        <v>7560</v>
      </c>
      <c r="B6599" t="s">
        <v>7559</v>
      </c>
      <c r="C6599">
        <v>13</v>
      </c>
      <c r="D6599">
        <v>10</v>
      </c>
      <c r="E6599">
        <v>14</v>
      </c>
      <c r="F6599" s="1">
        <v>41925</v>
      </c>
      <c r="G6599" t="s">
        <v>1678</v>
      </c>
      <c r="H6599" t="s">
        <v>61</v>
      </c>
      <c r="I6599" t="s">
        <v>173</v>
      </c>
      <c r="J6599" t="s">
        <v>3034</v>
      </c>
      <c r="K6599" t="s">
        <v>36</v>
      </c>
      <c r="L6599" t="s">
        <v>37</v>
      </c>
      <c r="M6599" t="s">
        <v>38</v>
      </c>
      <c r="N6599" t="s">
        <v>28</v>
      </c>
      <c r="O6599" t="s">
        <v>48</v>
      </c>
      <c r="P6599" t="s">
        <v>2239</v>
      </c>
      <c r="Q6599">
        <v>0</v>
      </c>
      <c r="R6599">
        <v>74</v>
      </c>
      <c r="S6599">
        <v>29</v>
      </c>
      <c r="T6599">
        <v>3</v>
      </c>
      <c r="U6599" t="b">
        <v>0</v>
      </c>
    </row>
    <row r="6600" spans="1:21" x14ac:dyDescent="0.25">
      <c r="A6600" t="s">
        <v>7560</v>
      </c>
      <c r="B6600" t="s">
        <v>7559</v>
      </c>
      <c r="C6600">
        <v>13</v>
      </c>
      <c r="D6600">
        <v>10</v>
      </c>
      <c r="E6600">
        <v>14</v>
      </c>
      <c r="F6600" s="1">
        <v>41925</v>
      </c>
      <c r="G6600" t="s">
        <v>1678</v>
      </c>
      <c r="H6600" t="s">
        <v>61</v>
      </c>
      <c r="I6600" t="s">
        <v>173</v>
      </c>
      <c r="J6600" t="s">
        <v>3034</v>
      </c>
      <c r="K6600" t="s">
        <v>36</v>
      </c>
      <c r="L6600" t="s">
        <v>37</v>
      </c>
      <c r="M6600" t="s">
        <v>38</v>
      </c>
      <c r="N6600" t="s">
        <v>28</v>
      </c>
      <c r="O6600" t="s">
        <v>39</v>
      </c>
      <c r="P6600" t="s">
        <v>1113</v>
      </c>
      <c r="Q6600">
        <v>0</v>
      </c>
      <c r="R6600">
        <v>24</v>
      </c>
      <c r="S6600">
        <v>1</v>
      </c>
      <c r="T6600">
        <v>2</v>
      </c>
      <c r="U6600" t="b">
        <v>0</v>
      </c>
    </row>
    <row r="6601" spans="1:21" x14ac:dyDescent="0.25">
      <c r="A6601" t="s">
        <v>7560</v>
      </c>
      <c r="B6601" t="s">
        <v>7559</v>
      </c>
      <c r="C6601">
        <v>13</v>
      </c>
      <c r="D6601">
        <v>10</v>
      </c>
      <c r="E6601">
        <v>14</v>
      </c>
      <c r="F6601" s="1">
        <v>41925</v>
      </c>
      <c r="G6601" t="s">
        <v>1678</v>
      </c>
      <c r="H6601" t="s">
        <v>61</v>
      </c>
      <c r="I6601" t="s">
        <v>173</v>
      </c>
      <c r="J6601" t="s">
        <v>3034</v>
      </c>
      <c r="K6601" t="s">
        <v>36</v>
      </c>
      <c r="L6601" t="s">
        <v>37</v>
      </c>
      <c r="M6601" t="s">
        <v>38</v>
      </c>
      <c r="N6601" t="s">
        <v>28</v>
      </c>
      <c r="O6601" t="s">
        <v>39</v>
      </c>
      <c r="P6601" t="s">
        <v>3416</v>
      </c>
      <c r="Q6601">
        <v>0</v>
      </c>
      <c r="R6601">
        <v>14</v>
      </c>
      <c r="S6601">
        <v>2</v>
      </c>
      <c r="T6601">
        <v>1</v>
      </c>
      <c r="U6601" t="b">
        <v>0</v>
      </c>
    </row>
    <row r="6602" spans="1:21" x14ac:dyDescent="0.25">
      <c r="A6602" t="s">
        <v>7561</v>
      </c>
      <c r="B6602" t="s">
        <v>7559</v>
      </c>
      <c r="C6602">
        <v>13</v>
      </c>
      <c r="D6602">
        <v>10</v>
      </c>
      <c r="E6602">
        <v>14</v>
      </c>
      <c r="F6602" s="1">
        <v>41925</v>
      </c>
      <c r="G6602" t="s">
        <v>407</v>
      </c>
      <c r="H6602" t="s">
        <v>61</v>
      </c>
      <c r="I6602" t="s">
        <v>108</v>
      </c>
      <c r="J6602" t="s">
        <v>226</v>
      </c>
      <c r="K6602" t="s">
        <v>36</v>
      </c>
      <c r="L6602" t="s">
        <v>37</v>
      </c>
      <c r="M6602" t="s">
        <v>38</v>
      </c>
      <c r="N6602" t="s">
        <v>28</v>
      </c>
      <c r="O6602" t="s">
        <v>54</v>
      </c>
      <c r="P6602" t="s">
        <v>1498</v>
      </c>
      <c r="Q6602">
        <v>0</v>
      </c>
      <c r="R6602">
        <v>218</v>
      </c>
      <c r="S6602">
        <v>31</v>
      </c>
      <c r="T6602">
        <v>9</v>
      </c>
      <c r="U6602" t="b">
        <v>0</v>
      </c>
    </row>
    <row r="6603" spans="1:21" x14ac:dyDescent="0.25">
      <c r="A6603" t="s">
        <v>7562</v>
      </c>
      <c r="B6603" t="s">
        <v>7559</v>
      </c>
      <c r="C6603">
        <v>13</v>
      </c>
      <c r="D6603">
        <v>10</v>
      </c>
      <c r="E6603">
        <v>14</v>
      </c>
      <c r="F6603" s="1">
        <v>41925</v>
      </c>
      <c r="G6603" t="s">
        <v>6200</v>
      </c>
      <c r="H6603" t="s">
        <v>598</v>
      </c>
      <c r="I6603" t="s">
        <v>1658</v>
      </c>
      <c r="J6603" t="s">
        <v>1659</v>
      </c>
      <c r="K6603" t="s">
        <v>36</v>
      </c>
      <c r="L6603" t="s">
        <v>37</v>
      </c>
      <c r="M6603" t="s">
        <v>38</v>
      </c>
      <c r="N6603" t="s">
        <v>28</v>
      </c>
      <c r="O6603" t="s">
        <v>183</v>
      </c>
      <c r="P6603" t="s">
        <v>3874</v>
      </c>
      <c r="Q6603">
        <v>0</v>
      </c>
      <c r="R6603">
        <v>340</v>
      </c>
      <c r="S6603">
        <v>20</v>
      </c>
      <c r="T6603">
        <v>7</v>
      </c>
      <c r="U6603" t="b">
        <v>1</v>
      </c>
    </row>
    <row r="6604" spans="1:21" x14ac:dyDescent="0.25">
      <c r="A6604" t="s">
        <v>7563</v>
      </c>
      <c r="B6604" t="s">
        <v>7559</v>
      </c>
      <c r="C6604">
        <v>13</v>
      </c>
      <c r="D6604">
        <v>10</v>
      </c>
      <c r="E6604">
        <v>14</v>
      </c>
      <c r="F6604" s="1">
        <v>41925</v>
      </c>
      <c r="G6604" t="s">
        <v>2400</v>
      </c>
      <c r="H6604" t="s">
        <v>120</v>
      </c>
      <c r="I6604" t="s">
        <v>778</v>
      </c>
      <c r="J6604" t="s">
        <v>778</v>
      </c>
      <c r="K6604" t="s">
        <v>47</v>
      </c>
      <c r="L6604" t="s">
        <v>37</v>
      </c>
      <c r="M6604" t="s">
        <v>38</v>
      </c>
      <c r="N6604" t="s">
        <v>28</v>
      </c>
      <c r="O6604" t="s">
        <v>48</v>
      </c>
      <c r="P6604" t="s">
        <v>523</v>
      </c>
      <c r="Q6604">
        <v>0</v>
      </c>
      <c r="R6604">
        <v>62</v>
      </c>
      <c r="S6604">
        <v>27</v>
      </c>
      <c r="T6604">
        <v>6</v>
      </c>
      <c r="U6604" t="b">
        <v>0</v>
      </c>
    </row>
    <row r="6605" spans="1:21" x14ac:dyDescent="0.25">
      <c r="A6605" t="s">
        <v>7563</v>
      </c>
      <c r="B6605" t="s">
        <v>7559</v>
      </c>
      <c r="C6605">
        <v>13</v>
      </c>
      <c r="D6605">
        <v>10</v>
      </c>
      <c r="E6605">
        <v>14</v>
      </c>
      <c r="F6605" s="1">
        <v>41925</v>
      </c>
      <c r="G6605" t="s">
        <v>2400</v>
      </c>
      <c r="H6605" t="s">
        <v>120</v>
      </c>
      <c r="I6605" t="s">
        <v>778</v>
      </c>
      <c r="J6605" t="s">
        <v>778</v>
      </c>
      <c r="K6605" t="s">
        <v>47</v>
      </c>
      <c r="L6605" t="s">
        <v>37</v>
      </c>
      <c r="M6605" t="s">
        <v>38</v>
      </c>
      <c r="N6605" t="s">
        <v>28</v>
      </c>
      <c r="O6605" t="s">
        <v>39</v>
      </c>
      <c r="P6605" t="s">
        <v>648</v>
      </c>
      <c r="Q6605">
        <v>0</v>
      </c>
      <c r="R6605">
        <v>104</v>
      </c>
      <c r="S6605">
        <v>25</v>
      </c>
      <c r="T6605">
        <v>9</v>
      </c>
      <c r="U6605" t="b">
        <v>1</v>
      </c>
    </row>
    <row r="6606" spans="1:21" x14ac:dyDescent="0.25">
      <c r="A6606" t="s">
        <v>7562</v>
      </c>
      <c r="B6606" t="s">
        <v>7559</v>
      </c>
      <c r="C6606">
        <v>13</v>
      </c>
      <c r="D6606">
        <v>10</v>
      </c>
      <c r="E6606">
        <v>14</v>
      </c>
      <c r="F6606" s="1">
        <v>41925</v>
      </c>
      <c r="G6606" t="s">
        <v>6200</v>
      </c>
      <c r="H6606" t="s">
        <v>598</v>
      </c>
      <c r="I6606" t="s">
        <v>1658</v>
      </c>
      <c r="J6606" t="s">
        <v>1659</v>
      </c>
      <c r="K6606" t="s">
        <v>36</v>
      </c>
      <c r="L6606" t="s">
        <v>37</v>
      </c>
      <c r="M6606" t="s">
        <v>38</v>
      </c>
      <c r="N6606" t="s">
        <v>56</v>
      </c>
      <c r="O6606" t="s">
        <v>104</v>
      </c>
      <c r="P6606" t="s">
        <v>5516</v>
      </c>
      <c r="Q6606">
        <v>0</v>
      </c>
      <c r="R6606">
        <v>416</v>
      </c>
      <c r="S6606">
        <v>137</v>
      </c>
      <c r="T6606">
        <v>3</v>
      </c>
      <c r="U6606" t="b">
        <v>0</v>
      </c>
    </row>
    <row r="6607" spans="1:21" x14ac:dyDescent="0.25">
      <c r="A6607" t="s">
        <v>7564</v>
      </c>
      <c r="B6607" t="s">
        <v>7559</v>
      </c>
      <c r="C6607">
        <v>13</v>
      </c>
      <c r="D6607">
        <v>10</v>
      </c>
      <c r="E6607">
        <v>14</v>
      </c>
      <c r="F6607" s="1">
        <v>41925</v>
      </c>
      <c r="G6607" t="s">
        <v>954</v>
      </c>
      <c r="H6607" t="s">
        <v>67</v>
      </c>
      <c r="I6607" t="s">
        <v>68</v>
      </c>
      <c r="J6607" t="s">
        <v>2602</v>
      </c>
      <c r="K6607" t="s">
        <v>25</v>
      </c>
      <c r="L6607" t="s">
        <v>26</v>
      </c>
      <c r="M6607" t="s">
        <v>27</v>
      </c>
      <c r="N6607" t="s">
        <v>28</v>
      </c>
      <c r="O6607" t="s">
        <v>90</v>
      </c>
      <c r="P6607" t="s">
        <v>7565</v>
      </c>
      <c r="Q6607">
        <v>0</v>
      </c>
      <c r="R6607">
        <v>2077</v>
      </c>
      <c r="S6607">
        <v>395</v>
      </c>
      <c r="T6607">
        <v>4</v>
      </c>
      <c r="U6607" t="b">
        <v>0</v>
      </c>
    </row>
    <row r="6608" spans="1:21" x14ac:dyDescent="0.25">
      <c r="A6608" t="s">
        <v>7566</v>
      </c>
      <c r="B6608" t="s">
        <v>7559</v>
      </c>
      <c r="C6608">
        <v>13</v>
      </c>
      <c r="D6608">
        <v>10</v>
      </c>
      <c r="E6608">
        <v>14</v>
      </c>
      <c r="F6608" s="1">
        <v>41925</v>
      </c>
      <c r="G6608" t="s">
        <v>1791</v>
      </c>
      <c r="H6608" t="s">
        <v>33</v>
      </c>
      <c r="I6608" t="s">
        <v>313</v>
      </c>
      <c r="J6608" t="s">
        <v>1436</v>
      </c>
      <c r="K6608" t="s">
        <v>36</v>
      </c>
      <c r="L6608" t="s">
        <v>37</v>
      </c>
      <c r="M6608" t="s">
        <v>38</v>
      </c>
      <c r="N6608" t="s">
        <v>56</v>
      </c>
      <c r="O6608" t="s">
        <v>57</v>
      </c>
      <c r="P6608" t="s">
        <v>7385</v>
      </c>
      <c r="Q6608">
        <v>0</v>
      </c>
      <c r="R6608">
        <v>201</v>
      </c>
      <c r="S6608">
        <v>4</v>
      </c>
      <c r="T6608">
        <v>4</v>
      </c>
      <c r="U6608" t="b">
        <v>1</v>
      </c>
    </row>
    <row r="6609" spans="1:21" x14ac:dyDescent="0.25">
      <c r="A6609" t="s">
        <v>7564</v>
      </c>
      <c r="B6609" t="s">
        <v>7559</v>
      </c>
      <c r="C6609">
        <v>13</v>
      </c>
      <c r="D6609">
        <v>10</v>
      </c>
      <c r="E6609">
        <v>14</v>
      </c>
      <c r="F6609" s="1">
        <v>41925</v>
      </c>
      <c r="G6609" t="s">
        <v>954</v>
      </c>
      <c r="H6609" t="s">
        <v>67</v>
      </c>
      <c r="I6609" t="s">
        <v>68</v>
      </c>
      <c r="J6609" t="s">
        <v>2602</v>
      </c>
      <c r="K6609" t="s">
        <v>25</v>
      </c>
      <c r="L6609" t="s">
        <v>26</v>
      </c>
      <c r="M6609" t="s">
        <v>27</v>
      </c>
      <c r="N6609" t="s">
        <v>56</v>
      </c>
      <c r="O6609" t="s">
        <v>57</v>
      </c>
      <c r="P6609" t="s">
        <v>2431</v>
      </c>
      <c r="Q6609">
        <v>0</v>
      </c>
      <c r="R6609">
        <v>603</v>
      </c>
      <c r="S6609">
        <v>205</v>
      </c>
      <c r="T6609">
        <v>5</v>
      </c>
      <c r="U6609" t="b">
        <v>0</v>
      </c>
    </row>
    <row r="6610" spans="1:21" x14ac:dyDescent="0.25">
      <c r="A6610" t="s">
        <v>7567</v>
      </c>
      <c r="B6610" t="s">
        <v>7559</v>
      </c>
      <c r="C6610">
        <v>13</v>
      </c>
      <c r="D6610">
        <v>10</v>
      </c>
      <c r="E6610">
        <v>14</v>
      </c>
      <c r="F6610" s="1">
        <v>41925</v>
      </c>
      <c r="G6610" t="s">
        <v>402</v>
      </c>
      <c r="H6610" t="s">
        <v>61</v>
      </c>
      <c r="I6610" t="s">
        <v>326</v>
      </c>
      <c r="J6610" t="s">
        <v>327</v>
      </c>
      <c r="K6610" t="s">
        <v>36</v>
      </c>
      <c r="L6610" t="s">
        <v>70</v>
      </c>
      <c r="M6610" t="s">
        <v>38</v>
      </c>
      <c r="N6610" t="s">
        <v>56</v>
      </c>
      <c r="O6610" t="s">
        <v>57</v>
      </c>
      <c r="P6610" t="s">
        <v>7105</v>
      </c>
      <c r="Q6610">
        <v>0</v>
      </c>
      <c r="R6610">
        <v>1351</v>
      </c>
      <c r="S6610">
        <v>111</v>
      </c>
      <c r="T6610">
        <v>6</v>
      </c>
      <c r="U6610" t="b">
        <v>1</v>
      </c>
    </row>
    <row r="6611" spans="1:21" x14ac:dyDescent="0.25">
      <c r="A6611" t="s">
        <v>7568</v>
      </c>
      <c r="B6611" t="s">
        <v>7559</v>
      </c>
      <c r="C6611">
        <v>13</v>
      </c>
      <c r="D6611">
        <v>10</v>
      </c>
      <c r="E6611">
        <v>14</v>
      </c>
      <c r="F6611" s="1">
        <v>41925</v>
      </c>
      <c r="G6611" t="s">
        <v>4753</v>
      </c>
      <c r="H6611" t="s">
        <v>67</v>
      </c>
      <c r="I6611" t="s">
        <v>68</v>
      </c>
      <c r="J6611" t="s">
        <v>3557</v>
      </c>
      <c r="K6611" t="s">
        <v>25</v>
      </c>
      <c r="L6611" t="s">
        <v>37</v>
      </c>
      <c r="M6611" t="s">
        <v>38</v>
      </c>
      <c r="N6611" t="s">
        <v>56</v>
      </c>
      <c r="O6611" t="s">
        <v>104</v>
      </c>
      <c r="P6611" t="s">
        <v>1514</v>
      </c>
      <c r="Q6611">
        <v>0</v>
      </c>
      <c r="R6611">
        <v>2549</v>
      </c>
      <c r="S6611">
        <v>280</v>
      </c>
      <c r="T6611">
        <v>4</v>
      </c>
      <c r="U6611" t="b">
        <v>0</v>
      </c>
    </row>
    <row r="6612" spans="1:21" x14ac:dyDescent="0.25">
      <c r="A6612" t="s">
        <v>7569</v>
      </c>
      <c r="B6612" t="s">
        <v>7570</v>
      </c>
      <c r="C6612">
        <v>14</v>
      </c>
      <c r="D6612">
        <v>10</v>
      </c>
      <c r="E6612">
        <v>11</v>
      </c>
      <c r="F6612" s="1">
        <v>40830</v>
      </c>
      <c r="G6612" t="s">
        <v>7170</v>
      </c>
      <c r="H6612" t="s">
        <v>33</v>
      </c>
      <c r="I6612" t="s">
        <v>313</v>
      </c>
      <c r="J6612" t="s">
        <v>2364</v>
      </c>
      <c r="K6612" t="s">
        <v>36</v>
      </c>
      <c r="L6612" t="s">
        <v>37</v>
      </c>
      <c r="M6612" t="s">
        <v>98</v>
      </c>
      <c r="N6612" t="s">
        <v>28</v>
      </c>
      <c r="O6612" t="s">
        <v>48</v>
      </c>
      <c r="P6612" t="s">
        <v>397</v>
      </c>
      <c r="Q6612">
        <v>0</v>
      </c>
      <c r="R6612">
        <v>51</v>
      </c>
      <c r="S6612">
        <v>14</v>
      </c>
      <c r="T6612">
        <v>2</v>
      </c>
      <c r="U6612" t="b">
        <v>1</v>
      </c>
    </row>
    <row r="6613" spans="1:21" x14ac:dyDescent="0.25">
      <c r="A6613" t="s">
        <v>7571</v>
      </c>
      <c r="B6613" t="s">
        <v>7570</v>
      </c>
      <c r="C6613">
        <v>14</v>
      </c>
      <c r="D6613">
        <v>10</v>
      </c>
      <c r="E6613">
        <v>11</v>
      </c>
      <c r="F6613" s="1">
        <v>40830</v>
      </c>
      <c r="G6613" t="s">
        <v>777</v>
      </c>
      <c r="H6613" t="s">
        <v>33</v>
      </c>
      <c r="I6613" t="s">
        <v>34</v>
      </c>
      <c r="J6613" t="s">
        <v>1921</v>
      </c>
      <c r="K6613" t="s">
        <v>36</v>
      </c>
      <c r="L6613" t="s">
        <v>37</v>
      </c>
      <c r="M6613" t="s">
        <v>38</v>
      </c>
      <c r="N6613" t="s">
        <v>28</v>
      </c>
      <c r="O6613" t="s">
        <v>39</v>
      </c>
      <c r="P6613" t="s">
        <v>2429</v>
      </c>
      <c r="Q6613">
        <v>0</v>
      </c>
      <c r="R6613">
        <v>41</v>
      </c>
      <c r="S6613">
        <v>12</v>
      </c>
      <c r="T6613">
        <v>3</v>
      </c>
      <c r="U6613" t="b">
        <v>1</v>
      </c>
    </row>
    <row r="6614" spans="1:21" x14ac:dyDescent="0.25">
      <c r="A6614" t="s">
        <v>7572</v>
      </c>
      <c r="B6614" t="s">
        <v>7573</v>
      </c>
      <c r="C6614">
        <v>14</v>
      </c>
      <c r="D6614">
        <v>10</v>
      </c>
      <c r="E6614">
        <v>13</v>
      </c>
      <c r="F6614" s="1">
        <v>41561</v>
      </c>
      <c r="G6614" t="s">
        <v>7405</v>
      </c>
      <c r="H6614" t="s">
        <v>215</v>
      </c>
      <c r="I6614" t="s">
        <v>2776</v>
      </c>
      <c r="J6614" t="s">
        <v>2776</v>
      </c>
      <c r="K6614" t="s">
        <v>36</v>
      </c>
      <c r="L6614" t="s">
        <v>37</v>
      </c>
      <c r="M6614" t="s">
        <v>38</v>
      </c>
      <c r="N6614" t="s">
        <v>28</v>
      </c>
      <c r="O6614" t="s">
        <v>90</v>
      </c>
      <c r="P6614" t="s">
        <v>3017</v>
      </c>
      <c r="Q6614">
        <v>0</v>
      </c>
      <c r="R6614">
        <v>170</v>
      </c>
      <c r="S6614">
        <v>51</v>
      </c>
      <c r="T6614">
        <v>2</v>
      </c>
      <c r="U6614" t="b">
        <v>0</v>
      </c>
    </row>
    <row r="6615" spans="1:21" x14ac:dyDescent="0.25">
      <c r="A6615" t="s">
        <v>7572</v>
      </c>
      <c r="B6615" t="s">
        <v>7573</v>
      </c>
      <c r="C6615">
        <v>14</v>
      </c>
      <c r="D6615">
        <v>10</v>
      </c>
      <c r="E6615">
        <v>13</v>
      </c>
      <c r="F6615" s="1">
        <v>41561</v>
      </c>
      <c r="G6615" t="s">
        <v>7405</v>
      </c>
      <c r="H6615" t="s">
        <v>215</v>
      </c>
      <c r="I6615" t="s">
        <v>2776</v>
      </c>
      <c r="J6615" t="s">
        <v>2776</v>
      </c>
      <c r="K6615" t="s">
        <v>36</v>
      </c>
      <c r="L6615" t="s">
        <v>37</v>
      </c>
      <c r="M6615" t="s">
        <v>38</v>
      </c>
      <c r="N6615" t="s">
        <v>28</v>
      </c>
      <c r="O6615" t="s">
        <v>29</v>
      </c>
      <c r="P6615" t="s">
        <v>236</v>
      </c>
      <c r="Q6615">
        <v>0</v>
      </c>
      <c r="R6615">
        <v>237</v>
      </c>
      <c r="S6615">
        <v>47</v>
      </c>
      <c r="T6615">
        <v>9</v>
      </c>
      <c r="U6615" t="b">
        <v>1</v>
      </c>
    </row>
    <row r="6616" spans="1:21" x14ac:dyDescent="0.25">
      <c r="A6616" t="s">
        <v>7574</v>
      </c>
      <c r="B6616" t="s">
        <v>7573</v>
      </c>
      <c r="C6616">
        <v>14</v>
      </c>
      <c r="D6616">
        <v>10</v>
      </c>
      <c r="E6616">
        <v>13</v>
      </c>
      <c r="F6616" s="1">
        <v>41561</v>
      </c>
      <c r="G6616" t="s">
        <v>2230</v>
      </c>
      <c r="H6616" t="s">
        <v>120</v>
      </c>
      <c r="I6616" t="s">
        <v>209</v>
      </c>
      <c r="J6616" t="s">
        <v>210</v>
      </c>
      <c r="K6616" t="s">
        <v>47</v>
      </c>
      <c r="L6616" t="s">
        <v>37</v>
      </c>
      <c r="M6616" t="s">
        <v>27</v>
      </c>
      <c r="N6616" t="s">
        <v>28</v>
      </c>
      <c r="O6616" t="s">
        <v>29</v>
      </c>
      <c r="P6616" t="s">
        <v>2535</v>
      </c>
      <c r="Q6616">
        <v>0</v>
      </c>
      <c r="R6616">
        <v>84</v>
      </c>
      <c r="S6616">
        <v>41</v>
      </c>
      <c r="T6616">
        <v>3</v>
      </c>
      <c r="U6616" t="b">
        <v>0</v>
      </c>
    </row>
    <row r="6617" spans="1:21" x14ac:dyDescent="0.25">
      <c r="A6617" t="s">
        <v>7575</v>
      </c>
      <c r="B6617" t="s">
        <v>7573</v>
      </c>
      <c r="C6617">
        <v>14</v>
      </c>
      <c r="D6617">
        <v>10</v>
      </c>
      <c r="E6617">
        <v>13</v>
      </c>
      <c r="F6617" s="1">
        <v>41561</v>
      </c>
      <c r="G6617" t="s">
        <v>2056</v>
      </c>
      <c r="H6617" t="s">
        <v>44</v>
      </c>
      <c r="I6617" t="s">
        <v>45</v>
      </c>
      <c r="J6617" t="s">
        <v>3471</v>
      </c>
      <c r="K6617" t="s">
        <v>47</v>
      </c>
      <c r="L6617" t="s">
        <v>26</v>
      </c>
      <c r="M6617" t="s">
        <v>38</v>
      </c>
      <c r="N6617" t="s">
        <v>28</v>
      </c>
      <c r="O6617" t="s">
        <v>54</v>
      </c>
      <c r="P6617" t="s">
        <v>1589</v>
      </c>
      <c r="Q6617">
        <v>0</v>
      </c>
      <c r="R6617">
        <v>50</v>
      </c>
      <c r="S6617">
        <v>-12</v>
      </c>
      <c r="T6617">
        <v>5</v>
      </c>
      <c r="U6617" t="b">
        <v>1</v>
      </c>
    </row>
    <row r="6618" spans="1:21" x14ac:dyDescent="0.25">
      <c r="A6618" t="s">
        <v>7576</v>
      </c>
      <c r="B6618" t="s">
        <v>7577</v>
      </c>
      <c r="C6618">
        <v>14</v>
      </c>
      <c r="D6618">
        <v>10</v>
      </c>
      <c r="E6618">
        <v>14</v>
      </c>
      <c r="F6618" s="1">
        <v>41926</v>
      </c>
      <c r="G6618" t="s">
        <v>2629</v>
      </c>
      <c r="H6618" t="s">
        <v>61</v>
      </c>
      <c r="I6618" t="s">
        <v>108</v>
      </c>
      <c r="J6618" t="s">
        <v>1525</v>
      </c>
      <c r="K6618" t="s">
        <v>36</v>
      </c>
      <c r="L6618" t="s">
        <v>37</v>
      </c>
      <c r="M6618" t="s">
        <v>98</v>
      </c>
      <c r="N6618" t="s">
        <v>28</v>
      </c>
      <c r="O6618" t="s">
        <v>48</v>
      </c>
      <c r="P6618" t="s">
        <v>1437</v>
      </c>
      <c r="Q6618">
        <v>0</v>
      </c>
      <c r="R6618">
        <v>382</v>
      </c>
      <c r="S6618">
        <v>183</v>
      </c>
      <c r="T6618">
        <v>7</v>
      </c>
      <c r="U6618" t="b">
        <v>1</v>
      </c>
    </row>
    <row r="6619" spans="1:21" x14ac:dyDescent="0.25">
      <c r="A6619" t="s">
        <v>7576</v>
      </c>
      <c r="B6619" t="s">
        <v>7577</v>
      </c>
      <c r="C6619">
        <v>14</v>
      </c>
      <c r="D6619">
        <v>10</v>
      </c>
      <c r="E6619">
        <v>14</v>
      </c>
      <c r="F6619" s="1">
        <v>41926</v>
      </c>
      <c r="G6619" t="s">
        <v>2629</v>
      </c>
      <c r="H6619" t="s">
        <v>61</v>
      </c>
      <c r="I6619" t="s">
        <v>108</v>
      </c>
      <c r="J6619" t="s">
        <v>1525</v>
      </c>
      <c r="K6619" t="s">
        <v>36</v>
      </c>
      <c r="L6619" t="s">
        <v>37</v>
      </c>
      <c r="M6619" t="s">
        <v>98</v>
      </c>
      <c r="N6619" t="s">
        <v>56</v>
      </c>
      <c r="O6619" t="s">
        <v>81</v>
      </c>
      <c r="P6619" t="s">
        <v>5700</v>
      </c>
      <c r="Q6619">
        <v>0</v>
      </c>
      <c r="R6619">
        <v>255</v>
      </c>
      <c r="S6619">
        <v>110</v>
      </c>
      <c r="T6619">
        <v>3</v>
      </c>
      <c r="U6619" t="b">
        <v>0</v>
      </c>
    </row>
    <row r="6620" spans="1:21" x14ac:dyDescent="0.25">
      <c r="A6620" t="s">
        <v>7578</v>
      </c>
      <c r="B6620" t="s">
        <v>7577</v>
      </c>
      <c r="C6620">
        <v>14</v>
      </c>
      <c r="D6620">
        <v>10</v>
      </c>
      <c r="E6620">
        <v>14</v>
      </c>
      <c r="F6620" s="1">
        <v>41926</v>
      </c>
      <c r="G6620" t="s">
        <v>233</v>
      </c>
      <c r="H6620" t="s">
        <v>61</v>
      </c>
      <c r="I6620" t="s">
        <v>326</v>
      </c>
      <c r="J6620" t="s">
        <v>5123</v>
      </c>
      <c r="K6620" t="s">
        <v>36</v>
      </c>
      <c r="L6620" t="s">
        <v>70</v>
      </c>
      <c r="M6620" t="s">
        <v>38</v>
      </c>
      <c r="N6620" t="s">
        <v>28</v>
      </c>
      <c r="O6620" t="s">
        <v>48</v>
      </c>
      <c r="P6620" t="s">
        <v>1702</v>
      </c>
      <c r="Q6620">
        <v>0</v>
      </c>
      <c r="R6620">
        <v>105</v>
      </c>
      <c r="S6620">
        <v>43</v>
      </c>
      <c r="T6620">
        <v>4</v>
      </c>
      <c r="U6620" t="b">
        <v>1</v>
      </c>
    </row>
    <row r="6621" spans="1:21" x14ac:dyDescent="0.25">
      <c r="A6621" t="s">
        <v>7579</v>
      </c>
      <c r="B6621" t="s">
        <v>7577</v>
      </c>
      <c r="C6621">
        <v>14</v>
      </c>
      <c r="D6621">
        <v>10</v>
      </c>
      <c r="E6621">
        <v>14</v>
      </c>
      <c r="F6621" s="1">
        <v>41926</v>
      </c>
      <c r="G6621" t="s">
        <v>2669</v>
      </c>
      <c r="H6621" t="s">
        <v>44</v>
      </c>
      <c r="I6621" t="s">
        <v>178</v>
      </c>
      <c r="J6621" t="s">
        <v>179</v>
      </c>
      <c r="K6621" t="s">
        <v>47</v>
      </c>
      <c r="L6621" t="s">
        <v>70</v>
      </c>
      <c r="M6621" t="s">
        <v>38</v>
      </c>
      <c r="N6621" t="s">
        <v>28</v>
      </c>
      <c r="O6621" t="s">
        <v>90</v>
      </c>
      <c r="P6621" t="s">
        <v>3801</v>
      </c>
      <c r="Q6621">
        <v>0</v>
      </c>
      <c r="R6621">
        <v>1073</v>
      </c>
      <c r="S6621">
        <v>182</v>
      </c>
      <c r="T6621">
        <v>2</v>
      </c>
      <c r="U6621" t="b">
        <v>1</v>
      </c>
    </row>
    <row r="6622" spans="1:21" x14ac:dyDescent="0.25">
      <c r="A6622" t="s">
        <v>7579</v>
      </c>
      <c r="B6622" t="s">
        <v>7577</v>
      </c>
      <c r="C6622">
        <v>14</v>
      </c>
      <c r="D6622">
        <v>10</v>
      </c>
      <c r="E6622">
        <v>14</v>
      </c>
      <c r="F6622" s="1">
        <v>41926</v>
      </c>
      <c r="G6622" t="s">
        <v>2669</v>
      </c>
      <c r="H6622" t="s">
        <v>44</v>
      </c>
      <c r="I6622" t="s">
        <v>178</v>
      </c>
      <c r="J6622" t="s">
        <v>179</v>
      </c>
      <c r="K6622" t="s">
        <v>47</v>
      </c>
      <c r="L6622" t="s">
        <v>70</v>
      </c>
      <c r="M6622" t="s">
        <v>38</v>
      </c>
      <c r="N6622" t="s">
        <v>56</v>
      </c>
      <c r="O6622" t="s">
        <v>57</v>
      </c>
      <c r="P6622" t="s">
        <v>4114</v>
      </c>
      <c r="Q6622">
        <v>0</v>
      </c>
      <c r="R6622">
        <v>146</v>
      </c>
      <c r="S6622">
        <v>-83</v>
      </c>
      <c r="T6622">
        <v>2</v>
      </c>
      <c r="U6622" t="b">
        <v>0</v>
      </c>
    </row>
    <row r="6623" spans="1:21" x14ac:dyDescent="0.25">
      <c r="A6623" t="s">
        <v>7580</v>
      </c>
      <c r="B6623" t="s">
        <v>7581</v>
      </c>
      <c r="C6623">
        <v>15</v>
      </c>
      <c r="D6623">
        <v>10</v>
      </c>
      <c r="E6623">
        <v>12</v>
      </c>
      <c r="F6623" s="1">
        <v>41197</v>
      </c>
      <c r="G6623" t="s">
        <v>7409</v>
      </c>
      <c r="H6623" t="s">
        <v>61</v>
      </c>
      <c r="I6623" t="s">
        <v>108</v>
      </c>
      <c r="J6623" t="s">
        <v>2496</v>
      </c>
      <c r="K6623" t="s">
        <v>36</v>
      </c>
      <c r="L6623" t="s">
        <v>37</v>
      </c>
      <c r="M6623" t="s">
        <v>38</v>
      </c>
      <c r="N6623" t="s">
        <v>28</v>
      </c>
      <c r="O6623" t="s">
        <v>48</v>
      </c>
      <c r="P6623" t="s">
        <v>1075</v>
      </c>
      <c r="Q6623">
        <v>0</v>
      </c>
      <c r="R6623">
        <v>57</v>
      </c>
      <c r="S6623">
        <v>23</v>
      </c>
      <c r="T6623">
        <v>3</v>
      </c>
      <c r="U6623" t="b">
        <v>1</v>
      </c>
    </row>
    <row r="6624" spans="1:21" x14ac:dyDescent="0.25">
      <c r="A6624" t="s">
        <v>7580</v>
      </c>
      <c r="B6624" t="s">
        <v>7581</v>
      </c>
      <c r="C6624">
        <v>15</v>
      </c>
      <c r="D6624">
        <v>10</v>
      </c>
      <c r="E6624">
        <v>12</v>
      </c>
      <c r="F6624" s="1">
        <v>41197</v>
      </c>
      <c r="G6624" t="s">
        <v>7409</v>
      </c>
      <c r="H6624" t="s">
        <v>61</v>
      </c>
      <c r="I6624" t="s">
        <v>108</v>
      </c>
      <c r="J6624" t="s">
        <v>2496</v>
      </c>
      <c r="K6624" t="s">
        <v>36</v>
      </c>
      <c r="L6624" t="s">
        <v>37</v>
      </c>
      <c r="M6624" t="s">
        <v>38</v>
      </c>
      <c r="N6624" t="s">
        <v>28</v>
      </c>
      <c r="O6624" t="s">
        <v>54</v>
      </c>
      <c r="P6624" t="s">
        <v>2131</v>
      </c>
      <c r="Q6624">
        <v>0</v>
      </c>
      <c r="R6624">
        <v>98</v>
      </c>
      <c r="S6624">
        <v>-5</v>
      </c>
      <c r="T6624">
        <v>2</v>
      </c>
      <c r="U6624" t="b">
        <v>0</v>
      </c>
    </row>
    <row r="6625" spans="1:21" x14ac:dyDescent="0.25">
      <c r="A6625" t="s">
        <v>7582</v>
      </c>
      <c r="B6625" t="s">
        <v>7581</v>
      </c>
      <c r="C6625">
        <v>15</v>
      </c>
      <c r="D6625">
        <v>10</v>
      </c>
      <c r="E6625">
        <v>12</v>
      </c>
      <c r="F6625" s="1">
        <v>41197</v>
      </c>
      <c r="G6625" t="s">
        <v>1480</v>
      </c>
      <c r="H6625" t="s">
        <v>61</v>
      </c>
      <c r="I6625" t="s">
        <v>173</v>
      </c>
      <c r="J6625" t="s">
        <v>7583</v>
      </c>
      <c r="K6625" t="s">
        <v>36</v>
      </c>
      <c r="L6625" t="s">
        <v>70</v>
      </c>
      <c r="M6625" t="s">
        <v>38</v>
      </c>
      <c r="N6625" t="s">
        <v>28</v>
      </c>
      <c r="O6625" t="s">
        <v>48</v>
      </c>
      <c r="P6625" t="s">
        <v>960</v>
      </c>
      <c r="Q6625">
        <v>0</v>
      </c>
      <c r="R6625">
        <v>53</v>
      </c>
      <c r="S6625">
        <v>2</v>
      </c>
      <c r="T6625">
        <v>2</v>
      </c>
      <c r="U6625" t="b">
        <v>0</v>
      </c>
    </row>
    <row r="6626" spans="1:21" x14ac:dyDescent="0.25">
      <c r="A6626" t="s">
        <v>7584</v>
      </c>
      <c r="B6626" t="s">
        <v>7581</v>
      </c>
      <c r="C6626">
        <v>15</v>
      </c>
      <c r="D6626">
        <v>10</v>
      </c>
      <c r="E6626">
        <v>12</v>
      </c>
      <c r="F6626" s="1">
        <v>41197</v>
      </c>
      <c r="G6626" t="s">
        <v>1463</v>
      </c>
      <c r="H6626" t="s">
        <v>120</v>
      </c>
      <c r="I6626" t="s">
        <v>209</v>
      </c>
      <c r="J6626" t="s">
        <v>210</v>
      </c>
      <c r="K6626" t="s">
        <v>47</v>
      </c>
      <c r="L6626" t="s">
        <v>37</v>
      </c>
      <c r="M6626" t="s">
        <v>98</v>
      </c>
      <c r="N6626" t="s">
        <v>28</v>
      </c>
      <c r="O6626" t="s">
        <v>29</v>
      </c>
      <c r="P6626" t="s">
        <v>5223</v>
      </c>
      <c r="Q6626">
        <v>0</v>
      </c>
      <c r="R6626">
        <v>325</v>
      </c>
      <c r="S6626">
        <v>32</v>
      </c>
      <c r="T6626">
        <v>7</v>
      </c>
      <c r="U6626" t="b">
        <v>0</v>
      </c>
    </row>
    <row r="6627" spans="1:21" x14ac:dyDescent="0.25">
      <c r="A6627" t="s">
        <v>7585</v>
      </c>
      <c r="B6627" t="s">
        <v>7581</v>
      </c>
      <c r="C6627">
        <v>15</v>
      </c>
      <c r="D6627">
        <v>10</v>
      </c>
      <c r="E6627">
        <v>12</v>
      </c>
      <c r="F6627" s="1">
        <v>41197</v>
      </c>
      <c r="G6627" t="s">
        <v>1574</v>
      </c>
      <c r="H6627" t="s">
        <v>61</v>
      </c>
      <c r="I6627" t="s">
        <v>62</v>
      </c>
      <c r="J6627" t="s">
        <v>7586</v>
      </c>
      <c r="K6627" t="s">
        <v>36</v>
      </c>
      <c r="L6627" t="s">
        <v>70</v>
      </c>
      <c r="M6627" t="s">
        <v>27</v>
      </c>
      <c r="N6627" t="s">
        <v>71</v>
      </c>
      <c r="O6627" t="s">
        <v>665</v>
      </c>
      <c r="P6627" t="s">
        <v>4402</v>
      </c>
      <c r="Q6627">
        <v>0</v>
      </c>
      <c r="R6627">
        <v>3063</v>
      </c>
      <c r="S6627">
        <v>-142</v>
      </c>
      <c r="T6627">
        <v>11</v>
      </c>
      <c r="U6627" t="b">
        <v>0</v>
      </c>
    </row>
    <row r="6628" spans="1:21" x14ac:dyDescent="0.25">
      <c r="A6628" t="s">
        <v>7587</v>
      </c>
      <c r="B6628" t="s">
        <v>7588</v>
      </c>
      <c r="C6628">
        <v>15</v>
      </c>
      <c r="D6628">
        <v>10</v>
      </c>
      <c r="E6628">
        <v>13</v>
      </c>
      <c r="F6628" s="1">
        <v>41562</v>
      </c>
      <c r="G6628" t="s">
        <v>1495</v>
      </c>
      <c r="H6628" t="s">
        <v>61</v>
      </c>
      <c r="I6628" t="s">
        <v>108</v>
      </c>
      <c r="J6628" t="s">
        <v>4841</v>
      </c>
      <c r="K6628" t="s">
        <v>36</v>
      </c>
      <c r="L6628" t="s">
        <v>70</v>
      </c>
      <c r="M6628" t="s">
        <v>27</v>
      </c>
      <c r="N6628" t="s">
        <v>71</v>
      </c>
      <c r="O6628" t="s">
        <v>74</v>
      </c>
      <c r="P6628" t="s">
        <v>6541</v>
      </c>
      <c r="Q6628">
        <v>0</v>
      </c>
      <c r="R6628">
        <v>410</v>
      </c>
      <c r="S6628">
        <v>14</v>
      </c>
      <c r="T6628">
        <v>1</v>
      </c>
      <c r="U6628" t="b">
        <v>1</v>
      </c>
    </row>
    <row r="6629" spans="1:21" x14ac:dyDescent="0.25">
      <c r="A6629" t="s">
        <v>7589</v>
      </c>
      <c r="B6629" t="s">
        <v>7588</v>
      </c>
      <c r="C6629">
        <v>15</v>
      </c>
      <c r="D6629">
        <v>10</v>
      </c>
      <c r="E6629">
        <v>13</v>
      </c>
      <c r="F6629" s="1">
        <v>41562</v>
      </c>
      <c r="G6629" t="s">
        <v>2015</v>
      </c>
      <c r="H6629" t="s">
        <v>33</v>
      </c>
      <c r="I6629" t="s">
        <v>347</v>
      </c>
      <c r="J6629" t="s">
        <v>347</v>
      </c>
      <c r="K6629" t="s">
        <v>36</v>
      </c>
      <c r="L6629" t="s">
        <v>37</v>
      </c>
      <c r="M6629" t="s">
        <v>38</v>
      </c>
      <c r="N6629" t="s">
        <v>71</v>
      </c>
      <c r="O6629" t="s">
        <v>74</v>
      </c>
      <c r="P6629" t="s">
        <v>4857</v>
      </c>
      <c r="Q6629">
        <v>0</v>
      </c>
      <c r="R6629">
        <v>299</v>
      </c>
      <c r="S6629">
        <v>10</v>
      </c>
      <c r="T6629">
        <v>2</v>
      </c>
      <c r="U6629" t="b">
        <v>1</v>
      </c>
    </row>
    <row r="6630" spans="1:21" x14ac:dyDescent="0.25">
      <c r="A6630" t="s">
        <v>7589</v>
      </c>
      <c r="B6630" t="s">
        <v>7588</v>
      </c>
      <c r="C6630">
        <v>15</v>
      </c>
      <c r="D6630">
        <v>10</v>
      </c>
      <c r="E6630">
        <v>13</v>
      </c>
      <c r="F6630" s="1">
        <v>41562</v>
      </c>
      <c r="G6630" t="s">
        <v>2015</v>
      </c>
      <c r="H6630" t="s">
        <v>33</v>
      </c>
      <c r="I6630" t="s">
        <v>347</v>
      </c>
      <c r="J6630" t="s">
        <v>347</v>
      </c>
      <c r="K6630" t="s">
        <v>36</v>
      </c>
      <c r="L6630" t="s">
        <v>37</v>
      </c>
      <c r="M6630" t="s">
        <v>38</v>
      </c>
      <c r="N6630" t="s">
        <v>71</v>
      </c>
      <c r="O6630" t="s">
        <v>295</v>
      </c>
      <c r="P6630" t="s">
        <v>7590</v>
      </c>
      <c r="Q6630">
        <v>0</v>
      </c>
      <c r="R6630">
        <v>86</v>
      </c>
      <c r="S6630">
        <v>18</v>
      </c>
      <c r="T6630">
        <v>3</v>
      </c>
      <c r="U6630" t="b">
        <v>0</v>
      </c>
    </row>
    <row r="6631" spans="1:21" x14ac:dyDescent="0.25">
      <c r="A6631" t="s">
        <v>7589</v>
      </c>
      <c r="B6631" t="s">
        <v>7588</v>
      </c>
      <c r="C6631">
        <v>15</v>
      </c>
      <c r="D6631">
        <v>10</v>
      </c>
      <c r="E6631">
        <v>13</v>
      </c>
      <c r="F6631" s="1">
        <v>41562</v>
      </c>
      <c r="G6631" t="s">
        <v>2015</v>
      </c>
      <c r="H6631" t="s">
        <v>33</v>
      </c>
      <c r="I6631" t="s">
        <v>347</v>
      </c>
      <c r="J6631" t="s">
        <v>347</v>
      </c>
      <c r="K6631" t="s">
        <v>36</v>
      </c>
      <c r="L6631" t="s">
        <v>37</v>
      </c>
      <c r="M6631" t="s">
        <v>38</v>
      </c>
      <c r="N6631" t="s">
        <v>28</v>
      </c>
      <c r="O6631" t="s">
        <v>48</v>
      </c>
      <c r="P6631" t="s">
        <v>2811</v>
      </c>
      <c r="Q6631">
        <v>0</v>
      </c>
      <c r="R6631">
        <v>170</v>
      </c>
      <c r="S6631">
        <v>61</v>
      </c>
      <c r="T6631">
        <v>9</v>
      </c>
      <c r="U6631" t="b">
        <v>1</v>
      </c>
    </row>
    <row r="6632" spans="1:21" x14ac:dyDescent="0.25">
      <c r="A6632" t="s">
        <v>7589</v>
      </c>
      <c r="B6632" t="s">
        <v>7588</v>
      </c>
      <c r="C6632">
        <v>15</v>
      </c>
      <c r="D6632">
        <v>10</v>
      </c>
      <c r="E6632">
        <v>13</v>
      </c>
      <c r="F6632" s="1">
        <v>41562</v>
      </c>
      <c r="G6632" t="s">
        <v>2015</v>
      </c>
      <c r="H6632" t="s">
        <v>33</v>
      </c>
      <c r="I6632" t="s">
        <v>347</v>
      </c>
      <c r="J6632" t="s">
        <v>347</v>
      </c>
      <c r="K6632" t="s">
        <v>36</v>
      </c>
      <c r="L6632" t="s">
        <v>37</v>
      </c>
      <c r="M6632" t="s">
        <v>38</v>
      </c>
      <c r="N6632" t="s">
        <v>28</v>
      </c>
      <c r="O6632" t="s">
        <v>48</v>
      </c>
      <c r="P6632" t="s">
        <v>322</v>
      </c>
      <c r="Q6632">
        <v>0</v>
      </c>
      <c r="R6632">
        <v>45</v>
      </c>
      <c r="S6632">
        <v>10</v>
      </c>
      <c r="T6632">
        <v>4</v>
      </c>
      <c r="U6632" t="b">
        <v>0</v>
      </c>
    </row>
    <row r="6633" spans="1:21" x14ac:dyDescent="0.25">
      <c r="A6633" t="s">
        <v>7589</v>
      </c>
      <c r="B6633" t="s">
        <v>7588</v>
      </c>
      <c r="C6633">
        <v>15</v>
      </c>
      <c r="D6633">
        <v>10</v>
      </c>
      <c r="E6633">
        <v>13</v>
      </c>
      <c r="F6633" s="1">
        <v>41562</v>
      </c>
      <c r="G6633" t="s">
        <v>2015</v>
      </c>
      <c r="H6633" t="s">
        <v>33</v>
      </c>
      <c r="I6633" t="s">
        <v>347</v>
      </c>
      <c r="J6633" t="s">
        <v>347</v>
      </c>
      <c r="K6633" t="s">
        <v>36</v>
      </c>
      <c r="L6633" t="s">
        <v>37</v>
      </c>
      <c r="M6633" t="s">
        <v>38</v>
      </c>
      <c r="N6633" t="s">
        <v>28</v>
      </c>
      <c r="O6633" t="s">
        <v>183</v>
      </c>
      <c r="P6633" t="s">
        <v>1316</v>
      </c>
      <c r="Q6633">
        <v>0</v>
      </c>
      <c r="R6633">
        <v>210</v>
      </c>
      <c r="S6633">
        <v>40</v>
      </c>
      <c r="T6633">
        <v>7</v>
      </c>
      <c r="U6633" t="b">
        <v>1</v>
      </c>
    </row>
    <row r="6634" spans="1:21" x14ac:dyDescent="0.25">
      <c r="A6634" t="s">
        <v>7591</v>
      </c>
      <c r="B6634" t="s">
        <v>7592</v>
      </c>
      <c r="C6634">
        <v>15</v>
      </c>
      <c r="D6634">
        <v>10</v>
      </c>
      <c r="E6634">
        <v>14</v>
      </c>
      <c r="F6634" s="1">
        <v>41927</v>
      </c>
      <c r="G6634" t="s">
        <v>5869</v>
      </c>
      <c r="H6634" t="s">
        <v>320</v>
      </c>
      <c r="I6634" t="s">
        <v>321</v>
      </c>
      <c r="J6634" t="s">
        <v>321</v>
      </c>
      <c r="K6634" t="s">
        <v>36</v>
      </c>
      <c r="L6634" t="s">
        <v>37</v>
      </c>
      <c r="M6634" t="s">
        <v>27</v>
      </c>
      <c r="N6634" t="s">
        <v>28</v>
      </c>
      <c r="O6634" t="s">
        <v>39</v>
      </c>
      <c r="P6634" t="s">
        <v>893</v>
      </c>
      <c r="Q6634">
        <v>0</v>
      </c>
      <c r="R6634">
        <v>98</v>
      </c>
      <c r="S6634">
        <v>12</v>
      </c>
      <c r="T6634">
        <v>2</v>
      </c>
      <c r="U6634" t="b">
        <v>0</v>
      </c>
    </row>
    <row r="6635" spans="1:21" x14ac:dyDescent="0.25">
      <c r="A6635" t="s">
        <v>7591</v>
      </c>
      <c r="B6635" t="s">
        <v>7592</v>
      </c>
      <c r="C6635">
        <v>15</v>
      </c>
      <c r="D6635">
        <v>10</v>
      </c>
      <c r="E6635">
        <v>14</v>
      </c>
      <c r="F6635" s="1">
        <v>41927</v>
      </c>
      <c r="G6635" t="s">
        <v>5869</v>
      </c>
      <c r="H6635" t="s">
        <v>320</v>
      </c>
      <c r="I6635" t="s">
        <v>321</v>
      </c>
      <c r="J6635" t="s">
        <v>321</v>
      </c>
      <c r="K6635" t="s">
        <v>36</v>
      </c>
      <c r="L6635" t="s">
        <v>37</v>
      </c>
      <c r="M6635" t="s">
        <v>27</v>
      </c>
      <c r="N6635" t="s">
        <v>28</v>
      </c>
      <c r="O6635" t="s">
        <v>39</v>
      </c>
      <c r="P6635" t="s">
        <v>2246</v>
      </c>
      <c r="Q6635">
        <v>0</v>
      </c>
      <c r="R6635">
        <v>61</v>
      </c>
      <c r="S6635">
        <v>30</v>
      </c>
      <c r="T6635">
        <v>2</v>
      </c>
      <c r="U6635" t="b">
        <v>1</v>
      </c>
    </row>
    <row r="6636" spans="1:21" x14ac:dyDescent="0.25">
      <c r="A6636" t="s">
        <v>7591</v>
      </c>
      <c r="B6636" t="s">
        <v>7592</v>
      </c>
      <c r="C6636">
        <v>15</v>
      </c>
      <c r="D6636">
        <v>10</v>
      </c>
      <c r="E6636">
        <v>14</v>
      </c>
      <c r="F6636" s="1">
        <v>41927</v>
      </c>
      <c r="G6636" t="s">
        <v>5869</v>
      </c>
      <c r="H6636" t="s">
        <v>320</v>
      </c>
      <c r="I6636" t="s">
        <v>321</v>
      </c>
      <c r="J6636" t="s">
        <v>321</v>
      </c>
      <c r="K6636" t="s">
        <v>36</v>
      </c>
      <c r="L6636" t="s">
        <v>37</v>
      </c>
      <c r="M6636" t="s">
        <v>27</v>
      </c>
      <c r="N6636" t="s">
        <v>28</v>
      </c>
      <c r="O6636" t="s">
        <v>54</v>
      </c>
      <c r="P6636" t="s">
        <v>181</v>
      </c>
      <c r="Q6636">
        <v>0</v>
      </c>
      <c r="R6636">
        <v>1027</v>
      </c>
      <c r="S6636">
        <v>441</v>
      </c>
      <c r="T6636">
        <v>8</v>
      </c>
      <c r="U6636" t="b">
        <v>0</v>
      </c>
    </row>
    <row r="6637" spans="1:21" x14ac:dyDescent="0.25">
      <c r="A6637" t="s">
        <v>7593</v>
      </c>
      <c r="B6637" t="s">
        <v>7592</v>
      </c>
      <c r="C6637">
        <v>15</v>
      </c>
      <c r="D6637">
        <v>10</v>
      </c>
      <c r="E6637">
        <v>14</v>
      </c>
      <c r="F6637" s="1">
        <v>41927</v>
      </c>
      <c r="G6637" t="s">
        <v>1996</v>
      </c>
      <c r="H6637" t="s">
        <v>120</v>
      </c>
      <c r="I6637" t="s">
        <v>209</v>
      </c>
      <c r="J6637" t="s">
        <v>1312</v>
      </c>
      <c r="K6637" t="s">
        <v>47</v>
      </c>
      <c r="L6637" t="s">
        <v>37</v>
      </c>
      <c r="M6637" t="s">
        <v>27</v>
      </c>
      <c r="N6637" t="s">
        <v>28</v>
      </c>
      <c r="O6637" t="s">
        <v>48</v>
      </c>
      <c r="P6637" t="s">
        <v>1014</v>
      </c>
      <c r="Q6637">
        <v>0</v>
      </c>
      <c r="R6637">
        <v>88</v>
      </c>
      <c r="S6637">
        <v>16</v>
      </c>
      <c r="T6637">
        <v>4</v>
      </c>
      <c r="U6637" t="b">
        <v>0</v>
      </c>
    </row>
    <row r="6638" spans="1:21" x14ac:dyDescent="0.25">
      <c r="A6638" t="s">
        <v>7591</v>
      </c>
      <c r="B6638" t="s">
        <v>7592</v>
      </c>
      <c r="C6638">
        <v>15</v>
      </c>
      <c r="D6638">
        <v>10</v>
      </c>
      <c r="E6638">
        <v>14</v>
      </c>
      <c r="F6638" s="1">
        <v>41927</v>
      </c>
      <c r="G6638" t="s">
        <v>5869</v>
      </c>
      <c r="H6638" t="s">
        <v>320</v>
      </c>
      <c r="I6638" t="s">
        <v>321</v>
      </c>
      <c r="J6638" t="s">
        <v>321</v>
      </c>
      <c r="K6638" t="s">
        <v>36</v>
      </c>
      <c r="L6638" t="s">
        <v>37</v>
      </c>
      <c r="M6638" t="s">
        <v>27</v>
      </c>
      <c r="N6638" t="s">
        <v>56</v>
      </c>
      <c r="O6638" t="s">
        <v>185</v>
      </c>
      <c r="P6638" t="s">
        <v>3761</v>
      </c>
      <c r="Q6638">
        <v>0</v>
      </c>
      <c r="R6638">
        <v>1319</v>
      </c>
      <c r="S6638">
        <v>567</v>
      </c>
      <c r="T6638">
        <v>5</v>
      </c>
      <c r="U6638" t="b">
        <v>0</v>
      </c>
    </row>
    <row r="6639" spans="1:21" x14ac:dyDescent="0.25">
      <c r="A6639" t="s">
        <v>7594</v>
      </c>
      <c r="B6639" t="s">
        <v>7595</v>
      </c>
      <c r="C6639">
        <v>16</v>
      </c>
      <c r="D6639">
        <v>10</v>
      </c>
      <c r="E6639">
        <v>12</v>
      </c>
      <c r="F6639" s="1">
        <v>41198</v>
      </c>
      <c r="G6639" t="s">
        <v>4753</v>
      </c>
      <c r="H6639" t="s">
        <v>44</v>
      </c>
      <c r="I6639" t="s">
        <v>280</v>
      </c>
      <c r="J6639" t="s">
        <v>1309</v>
      </c>
      <c r="K6639" t="s">
        <v>47</v>
      </c>
      <c r="L6639" t="s">
        <v>37</v>
      </c>
      <c r="M6639" t="s">
        <v>38</v>
      </c>
      <c r="N6639" t="s">
        <v>71</v>
      </c>
      <c r="O6639" t="s">
        <v>295</v>
      </c>
      <c r="P6639" t="s">
        <v>1915</v>
      </c>
      <c r="Q6639">
        <v>0</v>
      </c>
      <c r="R6639">
        <v>245</v>
      </c>
      <c r="S6639">
        <v>22</v>
      </c>
      <c r="T6639">
        <v>5</v>
      </c>
      <c r="U6639" t="b">
        <v>1</v>
      </c>
    </row>
    <row r="6640" spans="1:21" x14ac:dyDescent="0.25">
      <c r="A6640" t="s">
        <v>7594</v>
      </c>
      <c r="B6640" t="s">
        <v>7595</v>
      </c>
      <c r="C6640">
        <v>16</v>
      </c>
      <c r="D6640">
        <v>10</v>
      </c>
      <c r="E6640">
        <v>12</v>
      </c>
      <c r="F6640" s="1">
        <v>41198</v>
      </c>
      <c r="G6640" t="s">
        <v>4753</v>
      </c>
      <c r="H6640" t="s">
        <v>44</v>
      </c>
      <c r="I6640" t="s">
        <v>280</v>
      </c>
      <c r="J6640" t="s">
        <v>1309</v>
      </c>
      <c r="K6640" t="s">
        <v>47</v>
      </c>
      <c r="L6640" t="s">
        <v>37</v>
      </c>
      <c r="M6640" t="s">
        <v>38</v>
      </c>
      <c r="N6640" t="s">
        <v>28</v>
      </c>
      <c r="O6640" t="s">
        <v>54</v>
      </c>
      <c r="P6640" t="s">
        <v>595</v>
      </c>
      <c r="Q6640">
        <v>0</v>
      </c>
      <c r="R6640">
        <v>12</v>
      </c>
      <c r="S6640">
        <v>-5</v>
      </c>
      <c r="T6640">
        <v>1</v>
      </c>
      <c r="U6640" t="b">
        <v>1</v>
      </c>
    </row>
    <row r="6641" spans="1:21" x14ac:dyDescent="0.25">
      <c r="A6641" t="s">
        <v>7594</v>
      </c>
      <c r="B6641" t="s">
        <v>7595</v>
      </c>
      <c r="C6641">
        <v>16</v>
      </c>
      <c r="D6641">
        <v>10</v>
      </c>
      <c r="E6641">
        <v>12</v>
      </c>
      <c r="F6641" s="1">
        <v>41198</v>
      </c>
      <c r="G6641" t="s">
        <v>4753</v>
      </c>
      <c r="H6641" t="s">
        <v>44</v>
      </c>
      <c r="I6641" t="s">
        <v>280</v>
      </c>
      <c r="J6641" t="s">
        <v>1309</v>
      </c>
      <c r="K6641" t="s">
        <v>47</v>
      </c>
      <c r="L6641" t="s">
        <v>37</v>
      </c>
      <c r="M6641" t="s">
        <v>38</v>
      </c>
      <c r="N6641" t="s">
        <v>56</v>
      </c>
      <c r="O6641" t="s">
        <v>57</v>
      </c>
      <c r="P6641" t="s">
        <v>820</v>
      </c>
      <c r="Q6641">
        <v>0</v>
      </c>
      <c r="R6641">
        <v>362</v>
      </c>
      <c r="S6641">
        <v>-121</v>
      </c>
      <c r="T6641">
        <v>7</v>
      </c>
      <c r="U6641" t="b">
        <v>1</v>
      </c>
    </row>
    <row r="6642" spans="1:21" x14ac:dyDescent="0.25">
      <c r="A6642" t="s">
        <v>7596</v>
      </c>
      <c r="B6642" t="s">
        <v>7597</v>
      </c>
      <c r="C6642">
        <v>16</v>
      </c>
      <c r="D6642">
        <v>10</v>
      </c>
      <c r="E6642">
        <v>13</v>
      </c>
      <c r="F6642" s="1">
        <v>41563</v>
      </c>
      <c r="G6642" t="s">
        <v>7430</v>
      </c>
      <c r="H6642" t="s">
        <v>293</v>
      </c>
      <c r="I6642" t="s">
        <v>216</v>
      </c>
      <c r="J6642" t="s">
        <v>2851</v>
      </c>
      <c r="K6642" t="s">
        <v>36</v>
      </c>
      <c r="L6642" t="s">
        <v>70</v>
      </c>
      <c r="M6642" t="s">
        <v>98</v>
      </c>
      <c r="N6642" t="s">
        <v>28</v>
      </c>
      <c r="O6642" t="s">
        <v>227</v>
      </c>
      <c r="P6642" t="s">
        <v>3230</v>
      </c>
      <c r="Q6642">
        <v>1</v>
      </c>
      <c r="R6642">
        <v>15</v>
      </c>
      <c r="S6642">
        <v>-2</v>
      </c>
      <c r="T6642">
        <v>3</v>
      </c>
      <c r="U6642" t="b">
        <v>0</v>
      </c>
    </row>
    <row r="6643" spans="1:21" x14ac:dyDescent="0.25">
      <c r="A6643" t="s">
        <v>7596</v>
      </c>
      <c r="B6643" t="s">
        <v>7597</v>
      </c>
      <c r="C6643">
        <v>16</v>
      </c>
      <c r="D6643">
        <v>10</v>
      </c>
      <c r="E6643">
        <v>13</v>
      </c>
      <c r="F6643" s="1">
        <v>41563</v>
      </c>
      <c r="G6643" t="s">
        <v>7430</v>
      </c>
      <c r="H6643" t="s">
        <v>293</v>
      </c>
      <c r="I6643" t="s">
        <v>216</v>
      </c>
      <c r="J6643" t="s">
        <v>2851</v>
      </c>
      <c r="K6643" t="s">
        <v>36</v>
      </c>
      <c r="L6643" t="s">
        <v>70</v>
      </c>
      <c r="M6643" t="s">
        <v>98</v>
      </c>
      <c r="N6643" t="s">
        <v>28</v>
      </c>
      <c r="O6643" t="s">
        <v>54</v>
      </c>
      <c r="P6643" t="s">
        <v>55</v>
      </c>
      <c r="Q6643">
        <v>1</v>
      </c>
      <c r="R6643">
        <v>85</v>
      </c>
      <c r="S6643">
        <v>-15</v>
      </c>
      <c r="T6643">
        <v>3</v>
      </c>
      <c r="U6643" t="b">
        <v>0</v>
      </c>
    </row>
    <row r="6644" spans="1:21" x14ac:dyDescent="0.25">
      <c r="A6644" t="s">
        <v>7598</v>
      </c>
      <c r="B6644" t="s">
        <v>7597</v>
      </c>
      <c r="C6644">
        <v>16</v>
      </c>
      <c r="D6644">
        <v>10</v>
      </c>
      <c r="E6644">
        <v>13</v>
      </c>
      <c r="F6644" s="1">
        <v>41563</v>
      </c>
      <c r="G6644" t="s">
        <v>1975</v>
      </c>
      <c r="H6644" t="s">
        <v>61</v>
      </c>
      <c r="I6644" t="s">
        <v>108</v>
      </c>
      <c r="J6644" t="s">
        <v>6274</v>
      </c>
      <c r="K6644" t="s">
        <v>36</v>
      </c>
      <c r="L6644" t="s">
        <v>37</v>
      </c>
      <c r="M6644" t="s">
        <v>98</v>
      </c>
      <c r="N6644" t="s">
        <v>56</v>
      </c>
      <c r="O6644" t="s">
        <v>57</v>
      </c>
      <c r="P6644" t="s">
        <v>6456</v>
      </c>
      <c r="Q6644">
        <v>0</v>
      </c>
      <c r="R6644">
        <v>1306</v>
      </c>
      <c r="S6644">
        <v>107</v>
      </c>
      <c r="T6644">
        <v>6</v>
      </c>
      <c r="U6644" t="b">
        <v>0</v>
      </c>
    </row>
    <row r="6645" spans="1:21" x14ac:dyDescent="0.25">
      <c r="A6645" t="s">
        <v>7599</v>
      </c>
      <c r="B6645" t="s">
        <v>7597</v>
      </c>
      <c r="C6645">
        <v>16</v>
      </c>
      <c r="D6645">
        <v>10</v>
      </c>
      <c r="E6645">
        <v>13</v>
      </c>
      <c r="F6645" s="1">
        <v>41563</v>
      </c>
      <c r="G6645" t="s">
        <v>1788</v>
      </c>
      <c r="H6645" t="s">
        <v>120</v>
      </c>
      <c r="I6645" t="s">
        <v>446</v>
      </c>
      <c r="J6645" t="s">
        <v>3013</v>
      </c>
      <c r="K6645" t="s">
        <v>47</v>
      </c>
      <c r="L6645" t="s">
        <v>70</v>
      </c>
      <c r="M6645" t="s">
        <v>38</v>
      </c>
      <c r="N6645" t="s">
        <v>56</v>
      </c>
      <c r="O6645" t="s">
        <v>81</v>
      </c>
      <c r="P6645" t="s">
        <v>4319</v>
      </c>
      <c r="Q6645">
        <v>0</v>
      </c>
      <c r="R6645">
        <v>1708</v>
      </c>
      <c r="S6645">
        <v>512</v>
      </c>
      <c r="T6645">
        <v>7</v>
      </c>
      <c r="U6645" t="b">
        <v>1</v>
      </c>
    </row>
    <row r="6646" spans="1:21" x14ac:dyDescent="0.25">
      <c r="A6646" t="s">
        <v>7600</v>
      </c>
      <c r="B6646" t="s">
        <v>7601</v>
      </c>
      <c r="C6646">
        <v>16</v>
      </c>
      <c r="D6646">
        <v>10</v>
      </c>
      <c r="E6646">
        <v>14</v>
      </c>
      <c r="F6646" s="1">
        <v>41928</v>
      </c>
      <c r="G6646" t="s">
        <v>2623</v>
      </c>
      <c r="H6646" t="s">
        <v>61</v>
      </c>
      <c r="I6646" t="s">
        <v>450</v>
      </c>
      <c r="J6646" t="s">
        <v>7602</v>
      </c>
      <c r="K6646" t="s">
        <v>36</v>
      </c>
      <c r="L6646" t="s">
        <v>37</v>
      </c>
      <c r="M6646" t="s">
        <v>98</v>
      </c>
      <c r="N6646" t="s">
        <v>28</v>
      </c>
      <c r="O6646" t="s">
        <v>48</v>
      </c>
      <c r="P6646" t="s">
        <v>841</v>
      </c>
      <c r="Q6646">
        <v>0</v>
      </c>
      <c r="R6646">
        <v>70</v>
      </c>
      <c r="S6646">
        <v>24</v>
      </c>
      <c r="T6646">
        <v>3</v>
      </c>
      <c r="U6646" t="b">
        <v>0</v>
      </c>
    </row>
    <row r="6647" spans="1:21" x14ac:dyDescent="0.25">
      <c r="A6647" t="s">
        <v>7600</v>
      </c>
      <c r="B6647" t="s">
        <v>7601</v>
      </c>
      <c r="C6647">
        <v>16</v>
      </c>
      <c r="D6647">
        <v>10</v>
      </c>
      <c r="E6647">
        <v>14</v>
      </c>
      <c r="F6647" s="1">
        <v>41928</v>
      </c>
      <c r="G6647" t="s">
        <v>2623</v>
      </c>
      <c r="H6647" t="s">
        <v>61</v>
      </c>
      <c r="I6647" t="s">
        <v>450</v>
      </c>
      <c r="J6647" t="s">
        <v>7602</v>
      </c>
      <c r="K6647" t="s">
        <v>36</v>
      </c>
      <c r="L6647" t="s">
        <v>37</v>
      </c>
      <c r="M6647" t="s">
        <v>98</v>
      </c>
      <c r="N6647" t="s">
        <v>28</v>
      </c>
      <c r="O6647" t="s">
        <v>39</v>
      </c>
      <c r="P6647" t="s">
        <v>1018</v>
      </c>
      <c r="Q6647">
        <v>0</v>
      </c>
      <c r="R6647">
        <v>47</v>
      </c>
      <c r="S6647">
        <v>20</v>
      </c>
      <c r="T6647">
        <v>7</v>
      </c>
      <c r="U6647" t="b">
        <v>0</v>
      </c>
    </row>
    <row r="6648" spans="1:21" x14ac:dyDescent="0.25">
      <c r="A6648" t="s">
        <v>7603</v>
      </c>
      <c r="B6648" t="s">
        <v>7601</v>
      </c>
      <c r="C6648">
        <v>16</v>
      </c>
      <c r="D6648">
        <v>10</v>
      </c>
      <c r="E6648">
        <v>14</v>
      </c>
      <c r="F6648" s="1">
        <v>41928</v>
      </c>
      <c r="G6648" t="s">
        <v>3116</v>
      </c>
      <c r="H6648" t="s">
        <v>61</v>
      </c>
      <c r="I6648" t="s">
        <v>108</v>
      </c>
      <c r="J6648" t="s">
        <v>5318</v>
      </c>
      <c r="K6648" t="s">
        <v>36</v>
      </c>
      <c r="L6648" t="s">
        <v>26</v>
      </c>
      <c r="M6648" t="s">
        <v>38</v>
      </c>
      <c r="N6648" t="s">
        <v>28</v>
      </c>
      <c r="O6648" t="s">
        <v>39</v>
      </c>
      <c r="P6648" t="s">
        <v>316</v>
      </c>
      <c r="Q6648">
        <v>0</v>
      </c>
      <c r="R6648">
        <v>44</v>
      </c>
      <c r="S6648">
        <v>14</v>
      </c>
      <c r="T6648">
        <v>3</v>
      </c>
      <c r="U6648" t="b">
        <v>1</v>
      </c>
    </row>
    <row r="6649" spans="1:21" x14ac:dyDescent="0.25">
      <c r="A6649" t="s">
        <v>7604</v>
      </c>
      <c r="B6649" t="s">
        <v>7605</v>
      </c>
      <c r="C6649">
        <v>17</v>
      </c>
      <c r="D6649">
        <v>10</v>
      </c>
      <c r="E6649">
        <v>11</v>
      </c>
      <c r="F6649" s="1">
        <v>40833</v>
      </c>
      <c r="G6649" t="s">
        <v>7430</v>
      </c>
      <c r="H6649" t="s">
        <v>120</v>
      </c>
      <c r="I6649" t="s">
        <v>1582</v>
      </c>
      <c r="J6649" t="s">
        <v>1583</v>
      </c>
      <c r="K6649" t="s">
        <v>47</v>
      </c>
      <c r="L6649" t="s">
        <v>70</v>
      </c>
      <c r="M6649" t="s">
        <v>27</v>
      </c>
      <c r="N6649" t="s">
        <v>28</v>
      </c>
      <c r="O6649" t="s">
        <v>54</v>
      </c>
      <c r="P6649" t="s">
        <v>92</v>
      </c>
      <c r="Q6649">
        <v>0</v>
      </c>
      <c r="R6649">
        <v>48</v>
      </c>
      <c r="S6649">
        <v>21</v>
      </c>
      <c r="T6649">
        <v>2</v>
      </c>
      <c r="U6649" t="b">
        <v>1</v>
      </c>
    </row>
    <row r="6650" spans="1:21" x14ac:dyDescent="0.25">
      <c r="A6650" t="s">
        <v>7606</v>
      </c>
      <c r="B6650" t="s">
        <v>7607</v>
      </c>
      <c r="C6650">
        <v>17</v>
      </c>
      <c r="D6650">
        <v>10</v>
      </c>
      <c r="E6650">
        <v>12</v>
      </c>
      <c r="F6650" s="1">
        <v>41199</v>
      </c>
      <c r="G6650" t="s">
        <v>7608</v>
      </c>
      <c r="H6650" t="s">
        <v>33</v>
      </c>
      <c r="I6650" t="s">
        <v>201</v>
      </c>
      <c r="J6650" t="s">
        <v>544</v>
      </c>
      <c r="K6650" t="s">
        <v>36</v>
      </c>
      <c r="L6650" t="s">
        <v>70</v>
      </c>
      <c r="M6650" t="s">
        <v>38</v>
      </c>
      <c r="N6650" t="s">
        <v>28</v>
      </c>
      <c r="O6650" t="s">
        <v>39</v>
      </c>
      <c r="P6650" t="s">
        <v>689</v>
      </c>
      <c r="Q6650">
        <v>0</v>
      </c>
      <c r="R6650">
        <v>90</v>
      </c>
      <c r="S6650">
        <v>36</v>
      </c>
      <c r="T6650">
        <v>3</v>
      </c>
      <c r="U6650" t="b">
        <v>1</v>
      </c>
    </row>
    <row r="6651" spans="1:21" x14ac:dyDescent="0.25">
      <c r="A6651" t="s">
        <v>7609</v>
      </c>
      <c r="B6651" t="s">
        <v>7607</v>
      </c>
      <c r="C6651">
        <v>17</v>
      </c>
      <c r="D6651">
        <v>10</v>
      </c>
      <c r="E6651">
        <v>12</v>
      </c>
      <c r="F6651" s="1">
        <v>41199</v>
      </c>
      <c r="G6651" t="s">
        <v>4392</v>
      </c>
      <c r="H6651" t="s">
        <v>320</v>
      </c>
      <c r="I6651" t="s">
        <v>604</v>
      </c>
      <c r="J6651" t="s">
        <v>605</v>
      </c>
      <c r="K6651" t="s">
        <v>36</v>
      </c>
      <c r="L6651" t="s">
        <v>37</v>
      </c>
      <c r="M6651" t="s">
        <v>38</v>
      </c>
      <c r="N6651" t="s">
        <v>71</v>
      </c>
      <c r="O6651" t="s">
        <v>72</v>
      </c>
      <c r="P6651" t="s">
        <v>1079</v>
      </c>
      <c r="Q6651">
        <v>0</v>
      </c>
      <c r="R6651">
        <v>822</v>
      </c>
      <c r="S6651">
        <v>353</v>
      </c>
      <c r="T6651">
        <v>2</v>
      </c>
      <c r="U6651" t="b">
        <v>0</v>
      </c>
    </row>
    <row r="6652" spans="1:21" x14ac:dyDescent="0.25">
      <c r="A6652" t="s">
        <v>7610</v>
      </c>
      <c r="B6652" t="s">
        <v>7607</v>
      </c>
      <c r="C6652">
        <v>17</v>
      </c>
      <c r="D6652">
        <v>10</v>
      </c>
      <c r="E6652">
        <v>12</v>
      </c>
      <c r="F6652" s="1">
        <v>41199</v>
      </c>
      <c r="G6652" t="s">
        <v>1609</v>
      </c>
      <c r="H6652" t="s">
        <v>33</v>
      </c>
      <c r="I6652" t="s">
        <v>313</v>
      </c>
      <c r="J6652" t="s">
        <v>2397</v>
      </c>
      <c r="K6652" t="s">
        <v>36</v>
      </c>
      <c r="L6652" t="s">
        <v>26</v>
      </c>
      <c r="M6652" t="s">
        <v>27</v>
      </c>
      <c r="N6652" t="s">
        <v>71</v>
      </c>
      <c r="O6652" t="s">
        <v>74</v>
      </c>
      <c r="P6652" t="s">
        <v>2718</v>
      </c>
      <c r="Q6652">
        <v>0</v>
      </c>
      <c r="R6652">
        <v>231</v>
      </c>
      <c r="S6652">
        <v>72</v>
      </c>
      <c r="T6652">
        <v>2</v>
      </c>
      <c r="U6652" t="b">
        <v>0</v>
      </c>
    </row>
    <row r="6653" spans="1:21" x14ac:dyDescent="0.25">
      <c r="A6653" t="s">
        <v>7610</v>
      </c>
      <c r="B6653" t="s">
        <v>7607</v>
      </c>
      <c r="C6653">
        <v>17</v>
      </c>
      <c r="D6653">
        <v>10</v>
      </c>
      <c r="E6653">
        <v>12</v>
      </c>
      <c r="F6653" s="1">
        <v>41199</v>
      </c>
      <c r="G6653" t="s">
        <v>1609</v>
      </c>
      <c r="H6653" t="s">
        <v>33</v>
      </c>
      <c r="I6653" t="s">
        <v>313</v>
      </c>
      <c r="J6653" t="s">
        <v>2397</v>
      </c>
      <c r="K6653" t="s">
        <v>36</v>
      </c>
      <c r="L6653" t="s">
        <v>26</v>
      </c>
      <c r="M6653" t="s">
        <v>27</v>
      </c>
      <c r="N6653" t="s">
        <v>71</v>
      </c>
      <c r="O6653" t="s">
        <v>295</v>
      </c>
      <c r="P6653" t="s">
        <v>7611</v>
      </c>
      <c r="Q6653">
        <v>0</v>
      </c>
      <c r="R6653">
        <v>132</v>
      </c>
      <c r="S6653">
        <v>43</v>
      </c>
      <c r="T6653">
        <v>3</v>
      </c>
      <c r="U6653" t="b">
        <v>1</v>
      </c>
    </row>
    <row r="6654" spans="1:21" x14ac:dyDescent="0.25">
      <c r="A6654" t="s">
        <v>7610</v>
      </c>
      <c r="B6654" t="s">
        <v>7607</v>
      </c>
      <c r="C6654">
        <v>17</v>
      </c>
      <c r="D6654">
        <v>10</v>
      </c>
      <c r="E6654">
        <v>12</v>
      </c>
      <c r="F6654" s="1">
        <v>41199</v>
      </c>
      <c r="G6654" t="s">
        <v>1609</v>
      </c>
      <c r="H6654" t="s">
        <v>33</v>
      </c>
      <c r="I6654" t="s">
        <v>313</v>
      </c>
      <c r="J6654" t="s">
        <v>2397</v>
      </c>
      <c r="K6654" t="s">
        <v>36</v>
      </c>
      <c r="L6654" t="s">
        <v>26</v>
      </c>
      <c r="M6654" t="s">
        <v>27</v>
      </c>
      <c r="N6654" t="s">
        <v>28</v>
      </c>
      <c r="O6654" t="s">
        <v>151</v>
      </c>
      <c r="P6654" t="s">
        <v>2348</v>
      </c>
      <c r="Q6654">
        <v>0</v>
      </c>
      <c r="R6654">
        <v>42</v>
      </c>
      <c r="S6654">
        <v>12</v>
      </c>
      <c r="T6654">
        <v>3</v>
      </c>
      <c r="U6654" t="b">
        <v>0</v>
      </c>
    </row>
    <row r="6655" spans="1:21" x14ac:dyDescent="0.25">
      <c r="A6655" t="s">
        <v>7610</v>
      </c>
      <c r="B6655" t="s">
        <v>7607</v>
      </c>
      <c r="C6655">
        <v>17</v>
      </c>
      <c r="D6655">
        <v>10</v>
      </c>
      <c r="E6655">
        <v>12</v>
      </c>
      <c r="F6655" s="1">
        <v>41199</v>
      </c>
      <c r="G6655" t="s">
        <v>1609</v>
      </c>
      <c r="H6655" t="s">
        <v>33</v>
      </c>
      <c r="I6655" t="s">
        <v>313</v>
      </c>
      <c r="J6655" t="s">
        <v>2397</v>
      </c>
      <c r="K6655" t="s">
        <v>36</v>
      </c>
      <c r="L6655" t="s">
        <v>26</v>
      </c>
      <c r="M6655" t="s">
        <v>27</v>
      </c>
      <c r="N6655" t="s">
        <v>56</v>
      </c>
      <c r="O6655" t="s">
        <v>104</v>
      </c>
      <c r="P6655" t="s">
        <v>1397</v>
      </c>
      <c r="Q6655">
        <v>0</v>
      </c>
      <c r="R6655">
        <v>223</v>
      </c>
      <c r="S6655">
        <v>27</v>
      </c>
      <c r="T6655">
        <v>3</v>
      </c>
      <c r="U6655" t="b">
        <v>0</v>
      </c>
    </row>
    <row r="6656" spans="1:21" x14ac:dyDescent="0.25">
      <c r="A6656" t="s">
        <v>7612</v>
      </c>
      <c r="B6656" t="s">
        <v>7607</v>
      </c>
      <c r="C6656">
        <v>17</v>
      </c>
      <c r="D6656">
        <v>10</v>
      </c>
      <c r="E6656">
        <v>12</v>
      </c>
      <c r="F6656" s="1">
        <v>41199</v>
      </c>
      <c r="G6656" t="s">
        <v>1095</v>
      </c>
      <c r="H6656" t="s">
        <v>44</v>
      </c>
      <c r="I6656" t="s">
        <v>1404</v>
      </c>
      <c r="J6656" t="s">
        <v>1405</v>
      </c>
      <c r="K6656" t="s">
        <v>47</v>
      </c>
      <c r="L6656" t="s">
        <v>37</v>
      </c>
      <c r="M6656" t="s">
        <v>38</v>
      </c>
      <c r="N6656" t="s">
        <v>71</v>
      </c>
      <c r="O6656" t="s">
        <v>295</v>
      </c>
      <c r="P6656" t="s">
        <v>1008</v>
      </c>
      <c r="Q6656">
        <v>0</v>
      </c>
      <c r="R6656">
        <v>103</v>
      </c>
      <c r="S6656">
        <v>30</v>
      </c>
      <c r="T6656">
        <v>2</v>
      </c>
      <c r="U6656" t="b">
        <v>1</v>
      </c>
    </row>
    <row r="6657" spans="1:21" x14ac:dyDescent="0.25">
      <c r="A6657" t="s">
        <v>7612</v>
      </c>
      <c r="B6657" t="s">
        <v>7607</v>
      </c>
      <c r="C6657">
        <v>17</v>
      </c>
      <c r="D6657">
        <v>10</v>
      </c>
      <c r="E6657">
        <v>12</v>
      </c>
      <c r="F6657" s="1">
        <v>41199</v>
      </c>
      <c r="G6657" t="s">
        <v>1095</v>
      </c>
      <c r="H6657" t="s">
        <v>44</v>
      </c>
      <c r="I6657" t="s">
        <v>1404</v>
      </c>
      <c r="J6657" t="s">
        <v>1405</v>
      </c>
      <c r="K6657" t="s">
        <v>47</v>
      </c>
      <c r="L6657" t="s">
        <v>37</v>
      </c>
      <c r="M6657" t="s">
        <v>38</v>
      </c>
      <c r="N6657" t="s">
        <v>28</v>
      </c>
      <c r="O6657" t="s">
        <v>151</v>
      </c>
      <c r="P6657" t="s">
        <v>632</v>
      </c>
      <c r="Q6657">
        <v>0</v>
      </c>
      <c r="R6657">
        <v>28</v>
      </c>
      <c r="S6657">
        <v>6</v>
      </c>
      <c r="T6657">
        <v>2</v>
      </c>
      <c r="U6657" t="b">
        <v>0</v>
      </c>
    </row>
    <row r="6658" spans="1:21" x14ac:dyDescent="0.25">
      <c r="A6658" t="s">
        <v>7613</v>
      </c>
      <c r="B6658" t="s">
        <v>7607</v>
      </c>
      <c r="C6658">
        <v>17</v>
      </c>
      <c r="D6658">
        <v>10</v>
      </c>
      <c r="E6658">
        <v>12</v>
      </c>
      <c r="F6658" s="1">
        <v>41199</v>
      </c>
      <c r="G6658" t="s">
        <v>2045</v>
      </c>
      <c r="H6658" t="s">
        <v>61</v>
      </c>
      <c r="I6658" t="s">
        <v>326</v>
      </c>
      <c r="J6658" t="s">
        <v>6241</v>
      </c>
      <c r="K6658" t="s">
        <v>36</v>
      </c>
      <c r="L6658" t="s">
        <v>70</v>
      </c>
      <c r="M6658" t="s">
        <v>38</v>
      </c>
      <c r="N6658" t="s">
        <v>28</v>
      </c>
      <c r="O6658" t="s">
        <v>48</v>
      </c>
      <c r="P6658" t="s">
        <v>1342</v>
      </c>
      <c r="Q6658">
        <v>0</v>
      </c>
      <c r="R6658">
        <v>54</v>
      </c>
      <c r="S6658">
        <v>27</v>
      </c>
      <c r="T6658">
        <v>2</v>
      </c>
      <c r="U6658" t="b">
        <v>0</v>
      </c>
    </row>
    <row r="6659" spans="1:21" x14ac:dyDescent="0.25">
      <c r="A6659" t="s">
        <v>7613</v>
      </c>
      <c r="B6659" t="s">
        <v>7607</v>
      </c>
      <c r="C6659">
        <v>17</v>
      </c>
      <c r="D6659">
        <v>10</v>
      </c>
      <c r="E6659">
        <v>12</v>
      </c>
      <c r="F6659" s="1">
        <v>41199</v>
      </c>
      <c r="G6659" t="s">
        <v>2045</v>
      </c>
      <c r="H6659" t="s">
        <v>61</v>
      </c>
      <c r="I6659" t="s">
        <v>326</v>
      </c>
      <c r="J6659" t="s">
        <v>6241</v>
      </c>
      <c r="K6659" t="s">
        <v>36</v>
      </c>
      <c r="L6659" t="s">
        <v>70</v>
      </c>
      <c r="M6659" t="s">
        <v>38</v>
      </c>
      <c r="N6659" t="s">
        <v>28</v>
      </c>
      <c r="O6659" t="s">
        <v>111</v>
      </c>
      <c r="P6659" t="s">
        <v>1676</v>
      </c>
      <c r="Q6659">
        <v>0</v>
      </c>
      <c r="R6659">
        <v>115</v>
      </c>
      <c r="S6659">
        <v>10</v>
      </c>
      <c r="T6659">
        <v>3</v>
      </c>
      <c r="U6659" t="b">
        <v>0</v>
      </c>
    </row>
    <row r="6660" spans="1:21" x14ac:dyDescent="0.25">
      <c r="A6660" t="s">
        <v>7614</v>
      </c>
      <c r="B6660" t="s">
        <v>7607</v>
      </c>
      <c r="C6660">
        <v>17</v>
      </c>
      <c r="D6660">
        <v>10</v>
      </c>
      <c r="E6660">
        <v>12</v>
      </c>
      <c r="F6660" s="1">
        <v>41199</v>
      </c>
      <c r="G6660" t="s">
        <v>2757</v>
      </c>
      <c r="H6660" t="s">
        <v>120</v>
      </c>
      <c r="I6660" t="s">
        <v>121</v>
      </c>
      <c r="J6660" t="s">
        <v>122</v>
      </c>
      <c r="K6660" t="s">
        <v>47</v>
      </c>
      <c r="L6660" t="s">
        <v>26</v>
      </c>
      <c r="M6660" t="s">
        <v>27</v>
      </c>
      <c r="N6660" t="s">
        <v>28</v>
      </c>
      <c r="O6660" t="s">
        <v>54</v>
      </c>
      <c r="P6660" t="s">
        <v>1814</v>
      </c>
      <c r="Q6660">
        <v>0</v>
      </c>
      <c r="R6660">
        <v>264</v>
      </c>
      <c r="S6660">
        <v>-21</v>
      </c>
      <c r="T6660">
        <v>6</v>
      </c>
      <c r="U6660" t="b">
        <v>0</v>
      </c>
    </row>
    <row r="6661" spans="1:21" x14ac:dyDescent="0.25">
      <c r="A6661" t="s">
        <v>7615</v>
      </c>
      <c r="B6661" t="s">
        <v>7616</v>
      </c>
      <c r="C6661">
        <v>17</v>
      </c>
      <c r="D6661">
        <v>10</v>
      </c>
      <c r="E6661">
        <v>13</v>
      </c>
      <c r="F6661" s="1">
        <v>41564</v>
      </c>
      <c r="G6661" t="s">
        <v>3778</v>
      </c>
      <c r="H6661" t="s">
        <v>67</v>
      </c>
      <c r="I6661" t="s">
        <v>68</v>
      </c>
      <c r="J6661" t="s">
        <v>2029</v>
      </c>
      <c r="K6661" t="s">
        <v>25</v>
      </c>
      <c r="L6661" t="s">
        <v>70</v>
      </c>
      <c r="M6661" t="s">
        <v>27</v>
      </c>
      <c r="N6661" t="s">
        <v>28</v>
      </c>
      <c r="O6661" t="s">
        <v>48</v>
      </c>
      <c r="P6661" t="s">
        <v>64</v>
      </c>
      <c r="Q6661">
        <v>0</v>
      </c>
      <c r="R6661">
        <v>53</v>
      </c>
      <c r="S6661">
        <v>15</v>
      </c>
      <c r="T6661">
        <v>2</v>
      </c>
      <c r="U6661" t="b">
        <v>1</v>
      </c>
    </row>
    <row r="6662" spans="1:21" x14ac:dyDescent="0.25">
      <c r="A6662" t="s">
        <v>7617</v>
      </c>
      <c r="B6662" t="s">
        <v>7618</v>
      </c>
      <c r="C6662">
        <v>17</v>
      </c>
      <c r="D6662">
        <v>10</v>
      </c>
      <c r="E6662">
        <v>14</v>
      </c>
      <c r="F6662" s="1">
        <v>41929</v>
      </c>
      <c r="G6662" t="s">
        <v>5217</v>
      </c>
      <c r="H6662" t="s">
        <v>61</v>
      </c>
      <c r="I6662" t="s">
        <v>1357</v>
      </c>
      <c r="J6662" t="s">
        <v>7619</v>
      </c>
      <c r="K6662" t="s">
        <v>36</v>
      </c>
      <c r="L6662" t="s">
        <v>37</v>
      </c>
      <c r="M6662" t="s">
        <v>98</v>
      </c>
      <c r="N6662" t="s">
        <v>71</v>
      </c>
      <c r="O6662" t="s">
        <v>72</v>
      </c>
      <c r="P6662" t="s">
        <v>7620</v>
      </c>
      <c r="Q6662">
        <v>0</v>
      </c>
      <c r="R6662">
        <v>530</v>
      </c>
      <c r="S6662">
        <v>118</v>
      </c>
      <c r="T6662">
        <v>3</v>
      </c>
      <c r="U6662" t="b">
        <v>1</v>
      </c>
    </row>
    <row r="6663" spans="1:21" x14ac:dyDescent="0.25">
      <c r="A6663" t="s">
        <v>7617</v>
      </c>
      <c r="B6663" t="s">
        <v>7618</v>
      </c>
      <c r="C6663">
        <v>17</v>
      </c>
      <c r="D6663">
        <v>10</v>
      </c>
      <c r="E6663">
        <v>14</v>
      </c>
      <c r="F6663" s="1">
        <v>41929</v>
      </c>
      <c r="G6663" t="s">
        <v>5217</v>
      </c>
      <c r="H6663" t="s">
        <v>61</v>
      </c>
      <c r="I6663" t="s">
        <v>1357</v>
      </c>
      <c r="J6663" t="s">
        <v>7619</v>
      </c>
      <c r="K6663" t="s">
        <v>36</v>
      </c>
      <c r="L6663" t="s">
        <v>37</v>
      </c>
      <c r="M6663" t="s">
        <v>98</v>
      </c>
      <c r="N6663" t="s">
        <v>28</v>
      </c>
      <c r="O6663" t="s">
        <v>39</v>
      </c>
      <c r="P6663" t="s">
        <v>864</v>
      </c>
      <c r="Q6663">
        <v>0</v>
      </c>
      <c r="R6663">
        <v>23</v>
      </c>
      <c r="S6663">
        <v>6</v>
      </c>
      <c r="T6663">
        <v>4</v>
      </c>
      <c r="U6663" t="b">
        <v>0</v>
      </c>
    </row>
    <row r="6664" spans="1:21" x14ac:dyDescent="0.25">
      <c r="A6664" t="s">
        <v>7617</v>
      </c>
      <c r="B6664" t="s">
        <v>7618</v>
      </c>
      <c r="C6664">
        <v>17</v>
      </c>
      <c r="D6664">
        <v>10</v>
      </c>
      <c r="E6664">
        <v>14</v>
      </c>
      <c r="F6664" s="1">
        <v>41929</v>
      </c>
      <c r="G6664" t="s">
        <v>5217</v>
      </c>
      <c r="H6664" t="s">
        <v>61</v>
      </c>
      <c r="I6664" t="s">
        <v>1357</v>
      </c>
      <c r="J6664" t="s">
        <v>7619</v>
      </c>
      <c r="K6664" t="s">
        <v>36</v>
      </c>
      <c r="L6664" t="s">
        <v>37</v>
      </c>
      <c r="M6664" t="s">
        <v>98</v>
      </c>
      <c r="N6664" t="s">
        <v>28</v>
      </c>
      <c r="O6664" t="s">
        <v>39</v>
      </c>
      <c r="P6664" t="s">
        <v>1018</v>
      </c>
      <c r="Q6664">
        <v>0</v>
      </c>
      <c r="R6664">
        <v>20</v>
      </c>
      <c r="S6664">
        <v>8</v>
      </c>
      <c r="T6664">
        <v>3</v>
      </c>
      <c r="U6664" t="b">
        <v>1</v>
      </c>
    </row>
    <row r="6665" spans="1:21" x14ac:dyDescent="0.25">
      <c r="A6665" t="s">
        <v>7621</v>
      </c>
      <c r="B6665" t="s">
        <v>7618</v>
      </c>
      <c r="C6665">
        <v>17</v>
      </c>
      <c r="D6665">
        <v>10</v>
      </c>
      <c r="E6665">
        <v>14</v>
      </c>
      <c r="F6665" s="1">
        <v>41929</v>
      </c>
      <c r="G6665" t="s">
        <v>353</v>
      </c>
      <c r="H6665" t="s">
        <v>33</v>
      </c>
      <c r="I6665" t="s">
        <v>80</v>
      </c>
      <c r="J6665" t="s">
        <v>80</v>
      </c>
      <c r="K6665" t="s">
        <v>36</v>
      </c>
      <c r="L6665" t="s">
        <v>26</v>
      </c>
      <c r="M6665" t="s">
        <v>27</v>
      </c>
      <c r="N6665" t="s">
        <v>56</v>
      </c>
      <c r="O6665" t="s">
        <v>104</v>
      </c>
      <c r="P6665" t="s">
        <v>1313</v>
      </c>
      <c r="Q6665">
        <v>0</v>
      </c>
      <c r="R6665">
        <v>555</v>
      </c>
      <c r="S6665">
        <v>92</v>
      </c>
      <c r="T6665">
        <v>5</v>
      </c>
      <c r="U6665" t="b">
        <v>0</v>
      </c>
    </row>
    <row r="6666" spans="1:21" x14ac:dyDescent="0.25">
      <c r="A6666" t="s">
        <v>7622</v>
      </c>
      <c r="B6666" t="s">
        <v>7618</v>
      </c>
      <c r="C6666">
        <v>17</v>
      </c>
      <c r="D6666">
        <v>10</v>
      </c>
      <c r="E6666">
        <v>14</v>
      </c>
      <c r="F6666" s="1">
        <v>41929</v>
      </c>
      <c r="G6666" t="s">
        <v>4330</v>
      </c>
      <c r="H6666" t="s">
        <v>44</v>
      </c>
      <c r="I6666" t="s">
        <v>460</v>
      </c>
      <c r="J6666" t="s">
        <v>1671</v>
      </c>
      <c r="K6666" t="s">
        <v>47</v>
      </c>
      <c r="L6666" t="s">
        <v>70</v>
      </c>
      <c r="M6666" t="s">
        <v>38</v>
      </c>
      <c r="N6666" t="s">
        <v>56</v>
      </c>
      <c r="O6666" t="s">
        <v>57</v>
      </c>
      <c r="P6666" t="s">
        <v>1102</v>
      </c>
      <c r="Q6666">
        <v>0</v>
      </c>
      <c r="R6666">
        <v>1096</v>
      </c>
      <c r="S6666">
        <v>-658</v>
      </c>
      <c r="T6666">
        <v>7</v>
      </c>
      <c r="U6666" t="b">
        <v>0</v>
      </c>
    </row>
    <row r="6667" spans="1:21" x14ac:dyDescent="0.25">
      <c r="A6667" t="s">
        <v>7622</v>
      </c>
      <c r="B6667" t="s">
        <v>7618</v>
      </c>
      <c r="C6667">
        <v>17</v>
      </c>
      <c r="D6667">
        <v>10</v>
      </c>
      <c r="E6667">
        <v>14</v>
      </c>
      <c r="F6667" s="1">
        <v>41929</v>
      </c>
      <c r="G6667" t="s">
        <v>4330</v>
      </c>
      <c r="H6667" t="s">
        <v>44</v>
      </c>
      <c r="I6667" t="s">
        <v>460</v>
      </c>
      <c r="J6667" t="s">
        <v>1671</v>
      </c>
      <c r="K6667" t="s">
        <v>47</v>
      </c>
      <c r="L6667" t="s">
        <v>70</v>
      </c>
      <c r="M6667" t="s">
        <v>38</v>
      </c>
      <c r="N6667" t="s">
        <v>56</v>
      </c>
      <c r="O6667" t="s">
        <v>104</v>
      </c>
      <c r="P6667" t="s">
        <v>4017</v>
      </c>
      <c r="Q6667">
        <v>0</v>
      </c>
      <c r="R6667">
        <v>545</v>
      </c>
      <c r="S6667">
        <v>-73</v>
      </c>
      <c r="T6667">
        <v>11</v>
      </c>
      <c r="U6667" t="b">
        <v>1</v>
      </c>
    </row>
    <row r="6668" spans="1:21" x14ac:dyDescent="0.25">
      <c r="A6668" t="s">
        <v>7623</v>
      </c>
      <c r="B6668" t="s">
        <v>7624</v>
      </c>
      <c r="C6668">
        <v>18</v>
      </c>
      <c r="D6668">
        <v>10</v>
      </c>
      <c r="E6668">
        <v>11</v>
      </c>
      <c r="F6668" s="1">
        <v>40834</v>
      </c>
      <c r="G6668" t="s">
        <v>3374</v>
      </c>
      <c r="H6668" t="s">
        <v>33</v>
      </c>
      <c r="I6668" t="s">
        <v>347</v>
      </c>
      <c r="J6668" t="s">
        <v>347</v>
      </c>
      <c r="K6668" t="s">
        <v>36</v>
      </c>
      <c r="L6668" t="s">
        <v>37</v>
      </c>
      <c r="M6668" t="s">
        <v>27</v>
      </c>
      <c r="N6668" t="s">
        <v>56</v>
      </c>
      <c r="O6668" t="s">
        <v>104</v>
      </c>
      <c r="P6668" t="s">
        <v>7432</v>
      </c>
      <c r="Q6668">
        <v>0</v>
      </c>
      <c r="R6668">
        <v>1334</v>
      </c>
      <c r="S6668">
        <v>200</v>
      </c>
      <c r="T6668">
        <v>8</v>
      </c>
      <c r="U6668" t="b">
        <v>1</v>
      </c>
    </row>
    <row r="6669" spans="1:21" x14ac:dyDescent="0.25">
      <c r="A6669" t="s">
        <v>7625</v>
      </c>
      <c r="B6669" t="s">
        <v>7626</v>
      </c>
      <c r="C6669">
        <v>18</v>
      </c>
      <c r="D6669">
        <v>10</v>
      </c>
      <c r="E6669">
        <v>12</v>
      </c>
      <c r="F6669" s="1">
        <v>41200</v>
      </c>
      <c r="G6669" t="s">
        <v>1108</v>
      </c>
      <c r="H6669" t="s">
        <v>61</v>
      </c>
      <c r="I6669" t="s">
        <v>450</v>
      </c>
      <c r="J6669" t="s">
        <v>661</v>
      </c>
      <c r="K6669" t="s">
        <v>36</v>
      </c>
      <c r="L6669" t="s">
        <v>37</v>
      </c>
      <c r="M6669" t="s">
        <v>268</v>
      </c>
      <c r="N6669" t="s">
        <v>28</v>
      </c>
      <c r="O6669" t="s">
        <v>183</v>
      </c>
      <c r="P6669" t="s">
        <v>7627</v>
      </c>
      <c r="Q6669">
        <v>0</v>
      </c>
      <c r="R6669">
        <v>122</v>
      </c>
      <c r="S6669">
        <v>40</v>
      </c>
      <c r="T6669">
        <v>6</v>
      </c>
      <c r="U6669" t="b">
        <v>0</v>
      </c>
    </row>
    <row r="6670" spans="1:21" x14ac:dyDescent="0.25">
      <c r="A6670" t="s">
        <v>7625</v>
      </c>
      <c r="B6670" t="s">
        <v>7626</v>
      </c>
      <c r="C6670">
        <v>18</v>
      </c>
      <c r="D6670">
        <v>10</v>
      </c>
      <c r="E6670">
        <v>12</v>
      </c>
      <c r="F6670" s="1">
        <v>41200</v>
      </c>
      <c r="G6670" t="s">
        <v>1108</v>
      </c>
      <c r="H6670" t="s">
        <v>61</v>
      </c>
      <c r="I6670" t="s">
        <v>450</v>
      </c>
      <c r="J6670" t="s">
        <v>661</v>
      </c>
      <c r="K6670" t="s">
        <v>36</v>
      </c>
      <c r="L6670" t="s">
        <v>37</v>
      </c>
      <c r="M6670" t="s">
        <v>268</v>
      </c>
      <c r="N6670" t="s">
        <v>56</v>
      </c>
      <c r="O6670" t="s">
        <v>81</v>
      </c>
      <c r="P6670" t="s">
        <v>3855</v>
      </c>
      <c r="Q6670">
        <v>0</v>
      </c>
      <c r="R6670">
        <v>88</v>
      </c>
      <c r="S6670">
        <v>40</v>
      </c>
      <c r="T6670">
        <v>3</v>
      </c>
      <c r="U6670" t="b">
        <v>1</v>
      </c>
    </row>
    <row r="6671" spans="1:21" x14ac:dyDescent="0.25">
      <c r="A6671" t="s">
        <v>7628</v>
      </c>
      <c r="B6671" t="s">
        <v>7626</v>
      </c>
      <c r="C6671">
        <v>18</v>
      </c>
      <c r="D6671">
        <v>10</v>
      </c>
      <c r="E6671">
        <v>12</v>
      </c>
      <c r="F6671" s="1">
        <v>41200</v>
      </c>
      <c r="G6671" t="s">
        <v>1048</v>
      </c>
      <c r="H6671" t="s">
        <v>61</v>
      </c>
      <c r="I6671" t="s">
        <v>108</v>
      </c>
      <c r="J6671" t="s">
        <v>4844</v>
      </c>
      <c r="K6671" t="s">
        <v>36</v>
      </c>
      <c r="L6671" t="s">
        <v>26</v>
      </c>
      <c r="M6671" t="s">
        <v>98</v>
      </c>
      <c r="N6671" t="s">
        <v>56</v>
      </c>
      <c r="O6671" t="s">
        <v>104</v>
      </c>
      <c r="P6671" t="s">
        <v>2228</v>
      </c>
      <c r="Q6671">
        <v>0</v>
      </c>
      <c r="R6671">
        <v>593</v>
      </c>
      <c r="S6671">
        <v>70</v>
      </c>
      <c r="T6671">
        <v>5</v>
      </c>
      <c r="U6671" t="b">
        <v>1</v>
      </c>
    </row>
    <row r="6672" spans="1:21" x14ac:dyDescent="0.25">
      <c r="A6672" t="s">
        <v>7629</v>
      </c>
      <c r="B6672" t="s">
        <v>7626</v>
      </c>
      <c r="C6672">
        <v>18</v>
      </c>
      <c r="D6672">
        <v>10</v>
      </c>
      <c r="E6672">
        <v>12</v>
      </c>
      <c r="F6672" s="1">
        <v>41200</v>
      </c>
      <c r="G6672" t="s">
        <v>7630</v>
      </c>
      <c r="H6672" t="s">
        <v>120</v>
      </c>
      <c r="I6672" t="s">
        <v>7631</v>
      </c>
      <c r="J6672" t="s">
        <v>7632</v>
      </c>
      <c r="K6672" t="s">
        <v>47</v>
      </c>
      <c r="L6672" t="s">
        <v>26</v>
      </c>
      <c r="M6672" t="s">
        <v>38</v>
      </c>
      <c r="N6672" t="s">
        <v>28</v>
      </c>
      <c r="O6672" t="s">
        <v>54</v>
      </c>
      <c r="P6672" t="s">
        <v>4747</v>
      </c>
      <c r="Q6672">
        <v>0</v>
      </c>
      <c r="R6672">
        <v>229</v>
      </c>
      <c r="S6672">
        <v>-20</v>
      </c>
      <c r="T6672">
        <v>2</v>
      </c>
      <c r="U6672" t="b">
        <v>1</v>
      </c>
    </row>
    <row r="6673" spans="1:21" x14ac:dyDescent="0.25">
      <c r="A6673" t="s">
        <v>7633</v>
      </c>
      <c r="B6673" t="s">
        <v>7634</v>
      </c>
      <c r="C6673">
        <v>18</v>
      </c>
      <c r="D6673">
        <v>10</v>
      </c>
      <c r="E6673">
        <v>13</v>
      </c>
      <c r="F6673" s="1">
        <v>41565</v>
      </c>
      <c r="G6673" t="s">
        <v>1788</v>
      </c>
      <c r="H6673" t="s">
        <v>120</v>
      </c>
      <c r="I6673" t="s">
        <v>778</v>
      </c>
      <c r="J6673" t="s">
        <v>778</v>
      </c>
      <c r="K6673" t="s">
        <v>47</v>
      </c>
      <c r="L6673" t="s">
        <v>70</v>
      </c>
      <c r="M6673" t="s">
        <v>268</v>
      </c>
      <c r="N6673" t="s">
        <v>28</v>
      </c>
      <c r="O6673" t="s">
        <v>54</v>
      </c>
      <c r="P6673" t="s">
        <v>3400</v>
      </c>
      <c r="Q6673">
        <v>0</v>
      </c>
      <c r="R6673">
        <v>10</v>
      </c>
      <c r="S6673">
        <v>2</v>
      </c>
      <c r="T6673">
        <v>1</v>
      </c>
      <c r="U6673" t="b">
        <v>0</v>
      </c>
    </row>
    <row r="6674" spans="1:21" x14ac:dyDescent="0.25">
      <c r="A6674" t="s">
        <v>7635</v>
      </c>
      <c r="B6674" t="s">
        <v>7634</v>
      </c>
      <c r="C6674">
        <v>18</v>
      </c>
      <c r="D6674">
        <v>10</v>
      </c>
      <c r="E6674">
        <v>13</v>
      </c>
      <c r="F6674" s="1">
        <v>41565</v>
      </c>
      <c r="G6674" t="s">
        <v>495</v>
      </c>
      <c r="H6674" t="s">
        <v>61</v>
      </c>
      <c r="I6674" t="s">
        <v>450</v>
      </c>
      <c r="J6674" t="s">
        <v>661</v>
      </c>
      <c r="K6674" t="s">
        <v>36</v>
      </c>
      <c r="L6674" t="s">
        <v>37</v>
      </c>
      <c r="M6674" t="s">
        <v>27</v>
      </c>
      <c r="N6674" t="s">
        <v>56</v>
      </c>
      <c r="O6674" t="s">
        <v>185</v>
      </c>
      <c r="P6674" t="s">
        <v>3294</v>
      </c>
      <c r="Q6674">
        <v>0</v>
      </c>
      <c r="R6674">
        <v>632</v>
      </c>
      <c r="S6674">
        <v>7</v>
      </c>
      <c r="T6674">
        <v>6</v>
      </c>
      <c r="U6674" t="b">
        <v>1</v>
      </c>
    </row>
    <row r="6675" spans="1:21" x14ac:dyDescent="0.25">
      <c r="A6675" t="s">
        <v>7635</v>
      </c>
      <c r="B6675" t="s">
        <v>7634</v>
      </c>
      <c r="C6675">
        <v>18</v>
      </c>
      <c r="D6675">
        <v>10</v>
      </c>
      <c r="E6675">
        <v>13</v>
      </c>
      <c r="F6675" s="1">
        <v>41565</v>
      </c>
      <c r="G6675" t="s">
        <v>495</v>
      </c>
      <c r="H6675" t="s">
        <v>61</v>
      </c>
      <c r="I6675" t="s">
        <v>450</v>
      </c>
      <c r="J6675" t="s">
        <v>661</v>
      </c>
      <c r="K6675" t="s">
        <v>36</v>
      </c>
      <c r="L6675" t="s">
        <v>37</v>
      </c>
      <c r="M6675" t="s">
        <v>27</v>
      </c>
      <c r="N6675" t="s">
        <v>56</v>
      </c>
      <c r="O6675" t="s">
        <v>57</v>
      </c>
      <c r="P6675" t="s">
        <v>1825</v>
      </c>
      <c r="Q6675">
        <v>0</v>
      </c>
      <c r="R6675">
        <v>111</v>
      </c>
      <c r="S6675">
        <v>27</v>
      </c>
      <c r="T6675">
        <v>3</v>
      </c>
      <c r="U6675" t="b">
        <v>1</v>
      </c>
    </row>
    <row r="6676" spans="1:21" x14ac:dyDescent="0.25">
      <c r="A6676" t="s">
        <v>7636</v>
      </c>
      <c r="B6676" t="s">
        <v>7634</v>
      </c>
      <c r="C6676">
        <v>18</v>
      </c>
      <c r="D6676">
        <v>10</v>
      </c>
      <c r="E6676">
        <v>13</v>
      </c>
      <c r="F6676" s="1">
        <v>41565</v>
      </c>
      <c r="G6676" t="s">
        <v>1928</v>
      </c>
      <c r="H6676" t="s">
        <v>215</v>
      </c>
      <c r="I6676" t="s">
        <v>2863</v>
      </c>
      <c r="J6676" t="s">
        <v>7637</v>
      </c>
      <c r="K6676" t="s">
        <v>36</v>
      </c>
      <c r="L6676" t="s">
        <v>37</v>
      </c>
      <c r="M6676" t="s">
        <v>38</v>
      </c>
      <c r="N6676" t="s">
        <v>28</v>
      </c>
      <c r="O6676" t="s">
        <v>29</v>
      </c>
      <c r="P6676" t="s">
        <v>30</v>
      </c>
      <c r="Q6676">
        <v>0</v>
      </c>
      <c r="R6676">
        <v>86</v>
      </c>
      <c r="S6676">
        <v>9</v>
      </c>
      <c r="T6676">
        <v>3</v>
      </c>
      <c r="U6676" t="b">
        <v>1</v>
      </c>
    </row>
    <row r="6677" spans="1:21" x14ac:dyDescent="0.25">
      <c r="A6677" t="s">
        <v>7638</v>
      </c>
      <c r="B6677" t="s">
        <v>7634</v>
      </c>
      <c r="C6677">
        <v>18</v>
      </c>
      <c r="D6677">
        <v>10</v>
      </c>
      <c r="E6677">
        <v>13</v>
      </c>
      <c r="F6677" s="1">
        <v>41565</v>
      </c>
      <c r="G6677" t="s">
        <v>1644</v>
      </c>
      <c r="H6677" t="s">
        <v>120</v>
      </c>
      <c r="I6677" t="s">
        <v>209</v>
      </c>
      <c r="J6677" t="s">
        <v>2307</v>
      </c>
      <c r="K6677" t="s">
        <v>47</v>
      </c>
      <c r="L6677" t="s">
        <v>70</v>
      </c>
      <c r="M6677" t="s">
        <v>38</v>
      </c>
      <c r="N6677" t="s">
        <v>28</v>
      </c>
      <c r="O6677" t="s">
        <v>39</v>
      </c>
      <c r="P6677" t="s">
        <v>3271</v>
      </c>
      <c r="Q6677">
        <v>0</v>
      </c>
      <c r="R6677">
        <v>12</v>
      </c>
      <c r="S6677">
        <v>1</v>
      </c>
      <c r="T6677">
        <v>3</v>
      </c>
      <c r="U6677" t="b">
        <v>0</v>
      </c>
    </row>
    <row r="6678" spans="1:21" x14ac:dyDescent="0.25">
      <c r="A6678" t="s">
        <v>7638</v>
      </c>
      <c r="B6678" t="s">
        <v>7634</v>
      </c>
      <c r="C6678">
        <v>18</v>
      </c>
      <c r="D6678">
        <v>10</v>
      </c>
      <c r="E6678">
        <v>13</v>
      </c>
      <c r="F6678" s="1">
        <v>41565</v>
      </c>
      <c r="G6678" t="s">
        <v>1644</v>
      </c>
      <c r="H6678" t="s">
        <v>120</v>
      </c>
      <c r="I6678" t="s">
        <v>209</v>
      </c>
      <c r="J6678" t="s">
        <v>2307</v>
      </c>
      <c r="K6678" t="s">
        <v>47</v>
      </c>
      <c r="L6678" t="s">
        <v>70</v>
      </c>
      <c r="M6678" t="s">
        <v>38</v>
      </c>
      <c r="N6678" t="s">
        <v>28</v>
      </c>
      <c r="O6678" t="s">
        <v>54</v>
      </c>
      <c r="P6678" t="s">
        <v>3159</v>
      </c>
      <c r="Q6678">
        <v>0</v>
      </c>
      <c r="R6678">
        <v>42</v>
      </c>
      <c r="S6678">
        <v>5</v>
      </c>
      <c r="T6678">
        <v>2</v>
      </c>
      <c r="U6678" t="b">
        <v>0</v>
      </c>
    </row>
    <row r="6679" spans="1:21" x14ac:dyDescent="0.25">
      <c r="A6679" t="s">
        <v>7639</v>
      </c>
      <c r="B6679" t="s">
        <v>7634</v>
      </c>
      <c r="C6679">
        <v>18</v>
      </c>
      <c r="D6679">
        <v>10</v>
      </c>
      <c r="E6679">
        <v>13</v>
      </c>
      <c r="F6679" s="1">
        <v>41565</v>
      </c>
      <c r="G6679" t="s">
        <v>4866</v>
      </c>
      <c r="H6679" t="s">
        <v>61</v>
      </c>
      <c r="I6679" t="s">
        <v>450</v>
      </c>
      <c r="J6679" t="s">
        <v>661</v>
      </c>
      <c r="K6679" t="s">
        <v>36</v>
      </c>
      <c r="L6679" t="s">
        <v>37</v>
      </c>
      <c r="M6679" t="s">
        <v>38</v>
      </c>
      <c r="N6679" t="s">
        <v>28</v>
      </c>
      <c r="O6679" t="s">
        <v>111</v>
      </c>
      <c r="P6679" t="s">
        <v>3193</v>
      </c>
      <c r="Q6679">
        <v>0</v>
      </c>
      <c r="R6679">
        <v>73</v>
      </c>
      <c r="S6679">
        <v>25</v>
      </c>
      <c r="T6679">
        <v>5</v>
      </c>
      <c r="U6679" t="b">
        <v>1</v>
      </c>
    </row>
    <row r="6680" spans="1:21" x14ac:dyDescent="0.25">
      <c r="A6680" t="s">
        <v>7640</v>
      </c>
      <c r="B6680" t="s">
        <v>7641</v>
      </c>
      <c r="C6680">
        <v>18</v>
      </c>
      <c r="D6680">
        <v>10</v>
      </c>
      <c r="E6680">
        <v>14</v>
      </c>
      <c r="F6680" s="1">
        <v>41930</v>
      </c>
      <c r="G6680" t="s">
        <v>2513</v>
      </c>
      <c r="H6680" t="s">
        <v>320</v>
      </c>
      <c r="I6680" t="s">
        <v>321</v>
      </c>
      <c r="J6680" t="s">
        <v>321</v>
      </c>
      <c r="K6680" t="s">
        <v>36</v>
      </c>
      <c r="L6680" t="s">
        <v>37</v>
      </c>
      <c r="M6680" t="s">
        <v>38</v>
      </c>
      <c r="N6680" t="s">
        <v>56</v>
      </c>
      <c r="O6680" t="s">
        <v>57</v>
      </c>
      <c r="P6680" t="s">
        <v>551</v>
      </c>
      <c r="Q6680">
        <v>0</v>
      </c>
      <c r="R6680">
        <v>510</v>
      </c>
      <c r="S6680">
        <v>234</v>
      </c>
      <c r="T6680">
        <v>6</v>
      </c>
      <c r="U6680" t="b">
        <v>1</v>
      </c>
    </row>
    <row r="6681" spans="1:21" x14ac:dyDescent="0.25">
      <c r="A6681" t="s">
        <v>7642</v>
      </c>
      <c r="B6681" t="s">
        <v>7643</v>
      </c>
      <c r="C6681">
        <v>19</v>
      </c>
      <c r="D6681">
        <v>10</v>
      </c>
      <c r="E6681">
        <v>11</v>
      </c>
      <c r="F6681" s="1">
        <v>40835</v>
      </c>
      <c r="G6681" t="s">
        <v>3107</v>
      </c>
      <c r="H6681" t="s">
        <v>67</v>
      </c>
      <c r="I6681" t="s">
        <v>68</v>
      </c>
      <c r="J6681" t="s">
        <v>813</v>
      </c>
      <c r="K6681" t="s">
        <v>25</v>
      </c>
      <c r="L6681" t="s">
        <v>37</v>
      </c>
      <c r="M6681" t="s">
        <v>38</v>
      </c>
      <c r="N6681" t="s">
        <v>71</v>
      </c>
      <c r="O6681" t="s">
        <v>72</v>
      </c>
      <c r="P6681" t="s">
        <v>1522</v>
      </c>
      <c r="Q6681">
        <v>0</v>
      </c>
      <c r="R6681">
        <v>376</v>
      </c>
      <c r="S6681">
        <v>180</v>
      </c>
      <c r="T6681">
        <v>3</v>
      </c>
      <c r="U6681" t="b">
        <v>1</v>
      </c>
    </row>
    <row r="6682" spans="1:21" x14ac:dyDescent="0.25">
      <c r="A6682" t="s">
        <v>7642</v>
      </c>
      <c r="B6682" t="s">
        <v>7643</v>
      </c>
      <c r="C6682">
        <v>19</v>
      </c>
      <c r="D6682">
        <v>10</v>
      </c>
      <c r="E6682">
        <v>11</v>
      </c>
      <c r="F6682" s="1">
        <v>40835</v>
      </c>
      <c r="G6682" t="s">
        <v>3107</v>
      </c>
      <c r="H6682" t="s">
        <v>67</v>
      </c>
      <c r="I6682" t="s">
        <v>68</v>
      </c>
      <c r="J6682" t="s">
        <v>813</v>
      </c>
      <c r="K6682" t="s">
        <v>25</v>
      </c>
      <c r="L6682" t="s">
        <v>37</v>
      </c>
      <c r="M6682" t="s">
        <v>38</v>
      </c>
      <c r="N6682" t="s">
        <v>71</v>
      </c>
      <c r="O6682" t="s">
        <v>72</v>
      </c>
      <c r="P6682" t="s">
        <v>3492</v>
      </c>
      <c r="Q6682">
        <v>0</v>
      </c>
      <c r="R6682">
        <v>1742</v>
      </c>
      <c r="S6682">
        <v>261</v>
      </c>
      <c r="T6682">
        <v>4</v>
      </c>
      <c r="U6682" t="b">
        <v>0</v>
      </c>
    </row>
    <row r="6683" spans="1:21" x14ac:dyDescent="0.25">
      <c r="A6683" t="s">
        <v>7642</v>
      </c>
      <c r="B6683" t="s">
        <v>7643</v>
      </c>
      <c r="C6683">
        <v>19</v>
      </c>
      <c r="D6683">
        <v>10</v>
      </c>
      <c r="E6683">
        <v>11</v>
      </c>
      <c r="F6683" s="1">
        <v>40835</v>
      </c>
      <c r="G6683" t="s">
        <v>3107</v>
      </c>
      <c r="H6683" t="s">
        <v>67</v>
      </c>
      <c r="I6683" t="s">
        <v>68</v>
      </c>
      <c r="J6683" t="s">
        <v>813</v>
      </c>
      <c r="K6683" t="s">
        <v>25</v>
      </c>
      <c r="L6683" t="s">
        <v>37</v>
      </c>
      <c r="M6683" t="s">
        <v>38</v>
      </c>
      <c r="N6683" t="s">
        <v>28</v>
      </c>
      <c r="O6683" t="s">
        <v>111</v>
      </c>
      <c r="P6683" t="s">
        <v>978</v>
      </c>
      <c r="Q6683">
        <v>0</v>
      </c>
      <c r="R6683">
        <v>34</v>
      </c>
      <c r="S6683">
        <v>12</v>
      </c>
      <c r="T6683">
        <v>2</v>
      </c>
      <c r="U6683" t="b">
        <v>1</v>
      </c>
    </row>
    <row r="6684" spans="1:21" x14ac:dyDescent="0.25">
      <c r="A6684" t="s">
        <v>7644</v>
      </c>
      <c r="B6684" t="s">
        <v>7643</v>
      </c>
      <c r="C6684">
        <v>19</v>
      </c>
      <c r="D6684">
        <v>10</v>
      </c>
      <c r="E6684">
        <v>11</v>
      </c>
      <c r="F6684" s="1">
        <v>40835</v>
      </c>
      <c r="G6684" t="s">
        <v>1176</v>
      </c>
      <c r="H6684" t="s">
        <v>293</v>
      </c>
      <c r="I6684" t="s">
        <v>1319</v>
      </c>
      <c r="J6684" t="s">
        <v>4425</v>
      </c>
      <c r="K6684" t="s">
        <v>36</v>
      </c>
      <c r="L6684" t="s">
        <v>26</v>
      </c>
      <c r="M6684" t="s">
        <v>38</v>
      </c>
      <c r="N6684" t="s">
        <v>28</v>
      </c>
      <c r="O6684" t="s">
        <v>48</v>
      </c>
      <c r="P6684" t="s">
        <v>1263</v>
      </c>
      <c r="Q6684">
        <v>1</v>
      </c>
      <c r="R6684">
        <v>73</v>
      </c>
      <c r="S6684">
        <v>-4</v>
      </c>
      <c r="T6684">
        <v>3</v>
      </c>
      <c r="U6684" t="b">
        <v>1</v>
      </c>
    </row>
    <row r="6685" spans="1:21" x14ac:dyDescent="0.25">
      <c r="A6685" t="s">
        <v>7645</v>
      </c>
      <c r="B6685" t="s">
        <v>7646</v>
      </c>
      <c r="C6685">
        <v>19</v>
      </c>
      <c r="D6685">
        <v>10</v>
      </c>
      <c r="E6685">
        <v>12</v>
      </c>
      <c r="F6685" s="1">
        <v>41201</v>
      </c>
      <c r="G6685" t="s">
        <v>1269</v>
      </c>
      <c r="H6685" t="s">
        <v>120</v>
      </c>
      <c r="I6685" t="s">
        <v>209</v>
      </c>
      <c r="J6685" t="s">
        <v>2307</v>
      </c>
      <c r="K6685" t="s">
        <v>47</v>
      </c>
      <c r="L6685" t="s">
        <v>26</v>
      </c>
      <c r="M6685" t="s">
        <v>98</v>
      </c>
      <c r="N6685" t="s">
        <v>28</v>
      </c>
      <c r="O6685" t="s">
        <v>90</v>
      </c>
      <c r="P6685" t="s">
        <v>4898</v>
      </c>
      <c r="Q6685">
        <v>0</v>
      </c>
      <c r="R6685">
        <v>236</v>
      </c>
      <c r="S6685">
        <v>47</v>
      </c>
      <c r="T6685">
        <v>6</v>
      </c>
      <c r="U6685" t="b">
        <v>0</v>
      </c>
    </row>
    <row r="6686" spans="1:21" x14ac:dyDescent="0.25">
      <c r="A6686" t="s">
        <v>7645</v>
      </c>
      <c r="B6686" t="s">
        <v>7646</v>
      </c>
      <c r="C6686">
        <v>19</v>
      </c>
      <c r="D6686">
        <v>10</v>
      </c>
      <c r="E6686">
        <v>12</v>
      </c>
      <c r="F6686" s="1">
        <v>41201</v>
      </c>
      <c r="G6686" t="s">
        <v>1269</v>
      </c>
      <c r="H6686" t="s">
        <v>120</v>
      </c>
      <c r="I6686" t="s">
        <v>209</v>
      </c>
      <c r="J6686" t="s">
        <v>2307</v>
      </c>
      <c r="K6686" t="s">
        <v>47</v>
      </c>
      <c r="L6686" t="s">
        <v>26</v>
      </c>
      <c r="M6686" t="s">
        <v>98</v>
      </c>
      <c r="N6686" t="s">
        <v>28</v>
      </c>
      <c r="O6686" t="s">
        <v>227</v>
      </c>
      <c r="P6686" t="s">
        <v>5800</v>
      </c>
      <c r="Q6686">
        <v>0</v>
      </c>
      <c r="R6686">
        <v>22</v>
      </c>
      <c r="S6686">
        <v>1</v>
      </c>
      <c r="T6686">
        <v>2</v>
      </c>
      <c r="U6686" t="b">
        <v>0</v>
      </c>
    </row>
    <row r="6687" spans="1:21" x14ac:dyDescent="0.25">
      <c r="A6687" t="s">
        <v>7645</v>
      </c>
      <c r="B6687" t="s">
        <v>7646</v>
      </c>
      <c r="C6687">
        <v>19</v>
      </c>
      <c r="D6687">
        <v>10</v>
      </c>
      <c r="E6687">
        <v>12</v>
      </c>
      <c r="F6687" s="1">
        <v>41201</v>
      </c>
      <c r="G6687" t="s">
        <v>1269</v>
      </c>
      <c r="H6687" t="s">
        <v>120</v>
      </c>
      <c r="I6687" t="s">
        <v>209</v>
      </c>
      <c r="J6687" t="s">
        <v>2307</v>
      </c>
      <c r="K6687" t="s">
        <v>47</v>
      </c>
      <c r="L6687" t="s">
        <v>26</v>
      </c>
      <c r="M6687" t="s">
        <v>98</v>
      </c>
      <c r="N6687" t="s">
        <v>28</v>
      </c>
      <c r="O6687" t="s">
        <v>54</v>
      </c>
      <c r="P6687" t="s">
        <v>3434</v>
      </c>
      <c r="Q6687">
        <v>0</v>
      </c>
      <c r="R6687">
        <v>336</v>
      </c>
      <c r="S6687">
        <v>-19</v>
      </c>
      <c r="T6687">
        <v>6</v>
      </c>
      <c r="U6687" t="b">
        <v>1</v>
      </c>
    </row>
    <row r="6688" spans="1:21" x14ac:dyDescent="0.25">
      <c r="A6688" t="s">
        <v>7645</v>
      </c>
      <c r="B6688" t="s">
        <v>7646</v>
      </c>
      <c r="C6688">
        <v>19</v>
      </c>
      <c r="D6688">
        <v>10</v>
      </c>
      <c r="E6688">
        <v>12</v>
      </c>
      <c r="F6688" s="1">
        <v>41201</v>
      </c>
      <c r="G6688" t="s">
        <v>1269</v>
      </c>
      <c r="H6688" t="s">
        <v>120</v>
      </c>
      <c r="I6688" t="s">
        <v>209</v>
      </c>
      <c r="J6688" t="s">
        <v>2307</v>
      </c>
      <c r="K6688" t="s">
        <v>47</v>
      </c>
      <c r="L6688" t="s">
        <v>26</v>
      </c>
      <c r="M6688" t="s">
        <v>98</v>
      </c>
      <c r="N6688" t="s">
        <v>28</v>
      </c>
      <c r="O6688" t="s">
        <v>54</v>
      </c>
      <c r="P6688" t="s">
        <v>1908</v>
      </c>
      <c r="Q6688">
        <v>0</v>
      </c>
      <c r="R6688">
        <v>146</v>
      </c>
      <c r="S6688">
        <v>18</v>
      </c>
      <c r="T6688">
        <v>3</v>
      </c>
      <c r="U6688" t="b">
        <v>0</v>
      </c>
    </row>
    <row r="6689" spans="1:21" x14ac:dyDescent="0.25">
      <c r="A6689" t="s">
        <v>7647</v>
      </c>
      <c r="B6689" t="s">
        <v>7646</v>
      </c>
      <c r="C6689">
        <v>19</v>
      </c>
      <c r="D6689">
        <v>10</v>
      </c>
      <c r="E6689">
        <v>12</v>
      </c>
      <c r="F6689" s="1">
        <v>41201</v>
      </c>
      <c r="G6689" t="s">
        <v>4555</v>
      </c>
      <c r="H6689" t="s">
        <v>120</v>
      </c>
      <c r="I6689" t="s">
        <v>778</v>
      </c>
      <c r="J6689" t="s">
        <v>778</v>
      </c>
      <c r="K6689" t="s">
        <v>47</v>
      </c>
      <c r="L6689" t="s">
        <v>37</v>
      </c>
      <c r="M6689" t="s">
        <v>27</v>
      </c>
      <c r="N6689" t="s">
        <v>28</v>
      </c>
      <c r="O6689" t="s">
        <v>151</v>
      </c>
      <c r="P6689" t="s">
        <v>7648</v>
      </c>
      <c r="Q6689">
        <v>0</v>
      </c>
      <c r="R6689">
        <v>95</v>
      </c>
      <c r="S6689">
        <v>0</v>
      </c>
      <c r="T6689">
        <v>7</v>
      </c>
      <c r="U6689" t="b">
        <v>0</v>
      </c>
    </row>
    <row r="6690" spans="1:21" x14ac:dyDescent="0.25">
      <c r="A6690" t="s">
        <v>7649</v>
      </c>
      <c r="B6690" t="s">
        <v>7650</v>
      </c>
      <c r="C6690">
        <v>20</v>
      </c>
      <c r="D6690">
        <v>10</v>
      </c>
      <c r="E6690">
        <v>11</v>
      </c>
      <c r="F6690" s="1">
        <v>40836</v>
      </c>
      <c r="G6690" t="s">
        <v>3134</v>
      </c>
      <c r="H6690" t="s">
        <v>61</v>
      </c>
      <c r="I6690" t="s">
        <v>108</v>
      </c>
      <c r="J6690" t="s">
        <v>4733</v>
      </c>
      <c r="K6690" t="s">
        <v>36</v>
      </c>
      <c r="L6690" t="s">
        <v>26</v>
      </c>
      <c r="M6690" t="s">
        <v>38</v>
      </c>
      <c r="N6690" t="s">
        <v>28</v>
      </c>
      <c r="O6690" t="s">
        <v>29</v>
      </c>
      <c r="P6690" t="s">
        <v>6666</v>
      </c>
      <c r="Q6690">
        <v>0</v>
      </c>
      <c r="R6690">
        <v>13</v>
      </c>
      <c r="S6690">
        <v>2</v>
      </c>
      <c r="T6690">
        <v>1</v>
      </c>
      <c r="U6690" t="b">
        <v>1</v>
      </c>
    </row>
    <row r="6691" spans="1:21" x14ac:dyDescent="0.25">
      <c r="A6691" t="s">
        <v>7651</v>
      </c>
      <c r="B6691" t="s">
        <v>7650</v>
      </c>
      <c r="C6691">
        <v>20</v>
      </c>
      <c r="D6691">
        <v>10</v>
      </c>
      <c r="E6691">
        <v>11</v>
      </c>
      <c r="F6691" s="1">
        <v>40836</v>
      </c>
      <c r="G6691" t="s">
        <v>3962</v>
      </c>
      <c r="H6691" t="s">
        <v>320</v>
      </c>
      <c r="I6691" t="s">
        <v>321</v>
      </c>
      <c r="J6691" t="s">
        <v>321</v>
      </c>
      <c r="K6691" t="s">
        <v>36</v>
      </c>
      <c r="L6691" t="s">
        <v>70</v>
      </c>
      <c r="M6691" t="s">
        <v>38</v>
      </c>
      <c r="N6691" t="s">
        <v>71</v>
      </c>
      <c r="O6691" t="s">
        <v>295</v>
      </c>
      <c r="P6691" t="s">
        <v>3563</v>
      </c>
      <c r="Q6691">
        <v>0</v>
      </c>
      <c r="R6691">
        <v>57</v>
      </c>
      <c r="S6691">
        <v>16</v>
      </c>
      <c r="T6691">
        <v>1</v>
      </c>
      <c r="U6691" t="b">
        <v>0</v>
      </c>
    </row>
    <row r="6692" spans="1:21" x14ac:dyDescent="0.25">
      <c r="A6692" t="s">
        <v>7652</v>
      </c>
      <c r="B6692" t="s">
        <v>7650</v>
      </c>
      <c r="C6692">
        <v>20</v>
      </c>
      <c r="D6692">
        <v>10</v>
      </c>
      <c r="E6692">
        <v>11</v>
      </c>
      <c r="F6692" s="1">
        <v>40836</v>
      </c>
      <c r="G6692" t="s">
        <v>3107</v>
      </c>
      <c r="H6692" t="s">
        <v>33</v>
      </c>
      <c r="I6692" t="s">
        <v>80</v>
      </c>
      <c r="J6692" t="s">
        <v>80</v>
      </c>
      <c r="K6692" t="s">
        <v>36</v>
      </c>
      <c r="L6692" t="s">
        <v>37</v>
      </c>
      <c r="M6692" t="s">
        <v>38</v>
      </c>
      <c r="N6692" t="s">
        <v>28</v>
      </c>
      <c r="O6692" t="s">
        <v>39</v>
      </c>
      <c r="P6692" t="s">
        <v>2638</v>
      </c>
      <c r="Q6692">
        <v>0</v>
      </c>
      <c r="R6692">
        <v>27</v>
      </c>
      <c r="S6692">
        <v>3</v>
      </c>
      <c r="T6692">
        <v>1</v>
      </c>
      <c r="U6692" t="b">
        <v>1</v>
      </c>
    </row>
    <row r="6693" spans="1:21" x14ac:dyDescent="0.25">
      <c r="A6693" t="s">
        <v>7652</v>
      </c>
      <c r="B6693" t="s">
        <v>7650</v>
      </c>
      <c r="C6693">
        <v>20</v>
      </c>
      <c r="D6693">
        <v>10</v>
      </c>
      <c r="E6693">
        <v>11</v>
      </c>
      <c r="F6693" s="1">
        <v>40836</v>
      </c>
      <c r="G6693" t="s">
        <v>3107</v>
      </c>
      <c r="H6693" t="s">
        <v>33</v>
      </c>
      <c r="I6693" t="s">
        <v>80</v>
      </c>
      <c r="J6693" t="s">
        <v>80</v>
      </c>
      <c r="K6693" t="s">
        <v>36</v>
      </c>
      <c r="L6693" t="s">
        <v>37</v>
      </c>
      <c r="M6693" t="s">
        <v>38</v>
      </c>
      <c r="N6693" t="s">
        <v>28</v>
      </c>
      <c r="O6693" t="s">
        <v>227</v>
      </c>
      <c r="P6693" t="s">
        <v>7653</v>
      </c>
      <c r="Q6693">
        <v>0</v>
      </c>
      <c r="R6693">
        <v>30</v>
      </c>
      <c r="S6693">
        <v>4</v>
      </c>
      <c r="T6693">
        <v>3</v>
      </c>
      <c r="U6693" t="b">
        <v>1</v>
      </c>
    </row>
    <row r="6694" spans="1:21" x14ac:dyDescent="0.25">
      <c r="A6694" t="s">
        <v>7652</v>
      </c>
      <c r="B6694" t="s">
        <v>7650</v>
      </c>
      <c r="C6694">
        <v>20</v>
      </c>
      <c r="D6694">
        <v>10</v>
      </c>
      <c r="E6694">
        <v>11</v>
      </c>
      <c r="F6694" s="1">
        <v>40836</v>
      </c>
      <c r="G6694" t="s">
        <v>3107</v>
      </c>
      <c r="H6694" t="s">
        <v>33</v>
      </c>
      <c r="I6694" t="s">
        <v>80</v>
      </c>
      <c r="J6694" t="s">
        <v>80</v>
      </c>
      <c r="K6694" t="s">
        <v>36</v>
      </c>
      <c r="L6694" t="s">
        <v>37</v>
      </c>
      <c r="M6694" t="s">
        <v>38</v>
      </c>
      <c r="N6694" t="s">
        <v>28</v>
      </c>
      <c r="O6694" t="s">
        <v>54</v>
      </c>
      <c r="P6694" t="s">
        <v>1267</v>
      </c>
      <c r="Q6694">
        <v>0</v>
      </c>
      <c r="R6694">
        <v>546</v>
      </c>
      <c r="S6694">
        <v>7</v>
      </c>
      <c r="T6694">
        <v>5</v>
      </c>
      <c r="U6694" t="b">
        <v>0</v>
      </c>
    </row>
    <row r="6695" spans="1:21" x14ac:dyDescent="0.25">
      <c r="A6695" t="s">
        <v>7652</v>
      </c>
      <c r="B6695" t="s">
        <v>7650</v>
      </c>
      <c r="C6695">
        <v>20</v>
      </c>
      <c r="D6695">
        <v>10</v>
      </c>
      <c r="E6695">
        <v>11</v>
      </c>
      <c r="F6695" s="1">
        <v>40836</v>
      </c>
      <c r="G6695" t="s">
        <v>3107</v>
      </c>
      <c r="H6695" t="s">
        <v>33</v>
      </c>
      <c r="I6695" t="s">
        <v>80</v>
      </c>
      <c r="J6695" t="s">
        <v>80</v>
      </c>
      <c r="K6695" t="s">
        <v>36</v>
      </c>
      <c r="L6695" t="s">
        <v>37</v>
      </c>
      <c r="M6695" t="s">
        <v>38</v>
      </c>
      <c r="N6695" t="s">
        <v>28</v>
      </c>
      <c r="O6695" t="s">
        <v>54</v>
      </c>
      <c r="P6695" t="s">
        <v>1714</v>
      </c>
      <c r="Q6695">
        <v>0</v>
      </c>
      <c r="R6695">
        <v>514</v>
      </c>
      <c r="S6695">
        <v>-122</v>
      </c>
      <c r="T6695">
        <v>5</v>
      </c>
      <c r="U6695" t="b">
        <v>1</v>
      </c>
    </row>
    <row r="6696" spans="1:21" x14ac:dyDescent="0.25">
      <c r="A6696" t="s">
        <v>7654</v>
      </c>
      <c r="B6696" t="s">
        <v>7655</v>
      </c>
      <c r="C6696">
        <v>20</v>
      </c>
      <c r="D6696">
        <v>10</v>
      </c>
      <c r="E6696">
        <v>12</v>
      </c>
      <c r="F6696" s="1">
        <v>41202</v>
      </c>
      <c r="G6696" t="s">
        <v>4520</v>
      </c>
      <c r="H6696" t="s">
        <v>44</v>
      </c>
      <c r="I6696" t="s">
        <v>434</v>
      </c>
      <c r="J6696" t="s">
        <v>2692</v>
      </c>
      <c r="K6696" t="s">
        <v>47</v>
      </c>
      <c r="L6696" t="s">
        <v>37</v>
      </c>
      <c r="M6696" t="s">
        <v>27</v>
      </c>
      <c r="N6696" t="s">
        <v>71</v>
      </c>
      <c r="O6696" t="s">
        <v>665</v>
      </c>
      <c r="P6696" t="s">
        <v>2293</v>
      </c>
      <c r="Q6696">
        <v>1</v>
      </c>
      <c r="R6696">
        <v>774</v>
      </c>
      <c r="S6696">
        <v>-743</v>
      </c>
      <c r="T6696">
        <v>3</v>
      </c>
      <c r="U6696" t="b">
        <v>1</v>
      </c>
    </row>
    <row r="6697" spans="1:21" x14ac:dyDescent="0.25">
      <c r="A6697" t="s">
        <v>7654</v>
      </c>
      <c r="B6697" t="s">
        <v>7655</v>
      </c>
      <c r="C6697">
        <v>20</v>
      </c>
      <c r="D6697">
        <v>10</v>
      </c>
      <c r="E6697">
        <v>12</v>
      </c>
      <c r="F6697" s="1">
        <v>41202</v>
      </c>
      <c r="G6697" t="s">
        <v>4520</v>
      </c>
      <c r="H6697" t="s">
        <v>44</v>
      </c>
      <c r="I6697" t="s">
        <v>434</v>
      </c>
      <c r="J6697" t="s">
        <v>2692</v>
      </c>
      <c r="K6697" t="s">
        <v>47</v>
      </c>
      <c r="L6697" t="s">
        <v>37</v>
      </c>
      <c r="M6697" t="s">
        <v>27</v>
      </c>
      <c r="N6697" t="s">
        <v>28</v>
      </c>
      <c r="O6697" t="s">
        <v>227</v>
      </c>
      <c r="P6697" t="s">
        <v>7656</v>
      </c>
      <c r="Q6697">
        <v>0</v>
      </c>
      <c r="R6697">
        <v>45</v>
      </c>
      <c r="S6697">
        <v>8</v>
      </c>
      <c r="T6697">
        <v>4</v>
      </c>
      <c r="U6697" t="b">
        <v>0</v>
      </c>
    </row>
    <row r="6698" spans="1:21" x14ac:dyDescent="0.25">
      <c r="A6698" t="s">
        <v>7657</v>
      </c>
      <c r="B6698" t="s">
        <v>7658</v>
      </c>
      <c r="C6698">
        <v>20</v>
      </c>
      <c r="D6698">
        <v>10</v>
      </c>
      <c r="E6698">
        <v>14</v>
      </c>
      <c r="F6698" s="1">
        <v>41932</v>
      </c>
      <c r="G6698" t="s">
        <v>7659</v>
      </c>
      <c r="H6698" t="s">
        <v>33</v>
      </c>
      <c r="I6698" t="s">
        <v>347</v>
      </c>
      <c r="J6698" t="s">
        <v>347</v>
      </c>
      <c r="K6698" t="s">
        <v>36</v>
      </c>
      <c r="L6698" t="s">
        <v>70</v>
      </c>
      <c r="M6698" t="s">
        <v>98</v>
      </c>
      <c r="N6698" t="s">
        <v>28</v>
      </c>
      <c r="O6698" t="s">
        <v>54</v>
      </c>
      <c r="P6698" t="s">
        <v>1691</v>
      </c>
      <c r="Q6698">
        <v>0</v>
      </c>
      <c r="R6698">
        <v>396</v>
      </c>
      <c r="S6698">
        <v>88</v>
      </c>
      <c r="T6698">
        <v>9</v>
      </c>
      <c r="U6698" t="b">
        <v>0</v>
      </c>
    </row>
    <row r="6699" spans="1:21" x14ac:dyDescent="0.25">
      <c r="A6699" t="s">
        <v>7657</v>
      </c>
      <c r="B6699" t="s">
        <v>7658</v>
      </c>
      <c r="C6699">
        <v>20</v>
      </c>
      <c r="D6699">
        <v>10</v>
      </c>
      <c r="E6699">
        <v>14</v>
      </c>
      <c r="F6699" s="1">
        <v>41932</v>
      </c>
      <c r="G6699" t="s">
        <v>7659</v>
      </c>
      <c r="H6699" t="s">
        <v>33</v>
      </c>
      <c r="I6699" t="s">
        <v>347</v>
      </c>
      <c r="J6699" t="s">
        <v>347</v>
      </c>
      <c r="K6699" t="s">
        <v>36</v>
      </c>
      <c r="L6699" t="s">
        <v>70</v>
      </c>
      <c r="M6699" t="s">
        <v>98</v>
      </c>
      <c r="N6699" t="s">
        <v>28</v>
      </c>
      <c r="O6699" t="s">
        <v>183</v>
      </c>
      <c r="P6699" t="s">
        <v>1854</v>
      </c>
      <c r="Q6699">
        <v>0</v>
      </c>
      <c r="R6699">
        <v>246</v>
      </c>
      <c r="S6699">
        <v>25</v>
      </c>
      <c r="T6699">
        <v>5</v>
      </c>
      <c r="U6699" t="b">
        <v>1</v>
      </c>
    </row>
    <row r="6700" spans="1:21" x14ac:dyDescent="0.25">
      <c r="A6700" t="s">
        <v>7660</v>
      </c>
      <c r="B6700" t="s">
        <v>7658</v>
      </c>
      <c r="C6700">
        <v>20</v>
      </c>
      <c r="D6700">
        <v>10</v>
      </c>
      <c r="E6700">
        <v>14</v>
      </c>
      <c r="F6700" s="1">
        <v>41932</v>
      </c>
      <c r="G6700" t="s">
        <v>1055</v>
      </c>
      <c r="H6700" t="s">
        <v>44</v>
      </c>
      <c r="I6700" t="s">
        <v>738</v>
      </c>
      <c r="J6700" t="s">
        <v>2094</v>
      </c>
      <c r="K6700" t="s">
        <v>47</v>
      </c>
      <c r="L6700" t="s">
        <v>37</v>
      </c>
      <c r="M6700" t="s">
        <v>27</v>
      </c>
      <c r="N6700" t="s">
        <v>28</v>
      </c>
      <c r="O6700" t="s">
        <v>227</v>
      </c>
      <c r="P6700" t="s">
        <v>3553</v>
      </c>
      <c r="Q6700">
        <v>0</v>
      </c>
      <c r="R6700">
        <v>8</v>
      </c>
      <c r="S6700">
        <v>2</v>
      </c>
      <c r="T6700">
        <v>1</v>
      </c>
      <c r="U6700" t="b">
        <v>1</v>
      </c>
    </row>
    <row r="6701" spans="1:21" x14ac:dyDescent="0.25">
      <c r="A6701" t="s">
        <v>7661</v>
      </c>
      <c r="B6701" t="s">
        <v>7658</v>
      </c>
      <c r="C6701">
        <v>20</v>
      </c>
      <c r="D6701">
        <v>10</v>
      </c>
      <c r="E6701">
        <v>14</v>
      </c>
      <c r="F6701" s="1">
        <v>41932</v>
      </c>
      <c r="G6701" t="s">
        <v>3857</v>
      </c>
      <c r="H6701" t="s">
        <v>61</v>
      </c>
      <c r="I6701" t="s">
        <v>1357</v>
      </c>
      <c r="J6701" t="s">
        <v>1448</v>
      </c>
      <c r="K6701" t="s">
        <v>36</v>
      </c>
      <c r="L6701" t="s">
        <v>37</v>
      </c>
      <c r="M6701" t="s">
        <v>38</v>
      </c>
      <c r="N6701" t="s">
        <v>71</v>
      </c>
      <c r="O6701" t="s">
        <v>74</v>
      </c>
      <c r="P6701" t="s">
        <v>1744</v>
      </c>
      <c r="Q6701">
        <v>0</v>
      </c>
      <c r="R6701">
        <v>846</v>
      </c>
      <c r="S6701">
        <v>9</v>
      </c>
      <c r="T6701">
        <v>2</v>
      </c>
      <c r="U6701" t="b">
        <v>0</v>
      </c>
    </row>
    <row r="6702" spans="1:21" x14ac:dyDescent="0.25">
      <c r="A6702" t="s">
        <v>7661</v>
      </c>
      <c r="B6702" t="s">
        <v>7658</v>
      </c>
      <c r="C6702">
        <v>20</v>
      </c>
      <c r="D6702">
        <v>10</v>
      </c>
      <c r="E6702">
        <v>14</v>
      </c>
      <c r="F6702" s="1">
        <v>41932</v>
      </c>
      <c r="G6702" t="s">
        <v>3857</v>
      </c>
      <c r="H6702" t="s">
        <v>61</v>
      </c>
      <c r="I6702" t="s">
        <v>1357</v>
      </c>
      <c r="J6702" t="s">
        <v>1448</v>
      </c>
      <c r="K6702" t="s">
        <v>36</v>
      </c>
      <c r="L6702" t="s">
        <v>37</v>
      </c>
      <c r="M6702" t="s">
        <v>38</v>
      </c>
      <c r="N6702" t="s">
        <v>28</v>
      </c>
      <c r="O6702" t="s">
        <v>151</v>
      </c>
      <c r="P6702" t="s">
        <v>2831</v>
      </c>
      <c r="Q6702">
        <v>0</v>
      </c>
      <c r="R6702">
        <v>15</v>
      </c>
      <c r="S6702">
        <v>2</v>
      </c>
      <c r="T6702">
        <v>1</v>
      </c>
      <c r="U6702" t="b">
        <v>1</v>
      </c>
    </row>
    <row r="6703" spans="1:21" x14ac:dyDescent="0.25">
      <c r="A6703" t="s">
        <v>7661</v>
      </c>
      <c r="B6703" t="s">
        <v>7658</v>
      </c>
      <c r="C6703">
        <v>20</v>
      </c>
      <c r="D6703">
        <v>10</v>
      </c>
      <c r="E6703">
        <v>14</v>
      </c>
      <c r="F6703" s="1">
        <v>41932</v>
      </c>
      <c r="G6703" t="s">
        <v>3857</v>
      </c>
      <c r="H6703" t="s">
        <v>61</v>
      </c>
      <c r="I6703" t="s">
        <v>1357</v>
      </c>
      <c r="J6703" t="s">
        <v>1448</v>
      </c>
      <c r="K6703" t="s">
        <v>36</v>
      </c>
      <c r="L6703" t="s">
        <v>37</v>
      </c>
      <c r="M6703" t="s">
        <v>38</v>
      </c>
      <c r="N6703" t="s">
        <v>28</v>
      </c>
      <c r="O6703" t="s">
        <v>29</v>
      </c>
      <c r="P6703" t="s">
        <v>2535</v>
      </c>
      <c r="Q6703">
        <v>0</v>
      </c>
      <c r="R6703">
        <v>140</v>
      </c>
      <c r="S6703">
        <v>68</v>
      </c>
      <c r="T6703">
        <v>5</v>
      </c>
      <c r="U6703" t="b">
        <v>1</v>
      </c>
    </row>
    <row r="6704" spans="1:21" x14ac:dyDescent="0.25">
      <c r="A6704" t="s">
        <v>7662</v>
      </c>
      <c r="B6704" t="s">
        <v>7658</v>
      </c>
      <c r="C6704">
        <v>20</v>
      </c>
      <c r="D6704">
        <v>10</v>
      </c>
      <c r="E6704">
        <v>14</v>
      </c>
      <c r="F6704" s="1">
        <v>41932</v>
      </c>
      <c r="G6704" t="s">
        <v>1130</v>
      </c>
      <c r="H6704" t="s">
        <v>44</v>
      </c>
      <c r="I6704" t="s">
        <v>434</v>
      </c>
      <c r="J6704" t="s">
        <v>2088</v>
      </c>
      <c r="K6704" t="s">
        <v>47</v>
      </c>
      <c r="L6704" t="s">
        <v>26</v>
      </c>
      <c r="M6704" t="s">
        <v>38</v>
      </c>
      <c r="N6704" t="s">
        <v>28</v>
      </c>
      <c r="O6704" t="s">
        <v>111</v>
      </c>
      <c r="P6704" t="s">
        <v>3896</v>
      </c>
      <c r="Q6704">
        <v>0</v>
      </c>
      <c r="R6704">
        <v>54</v>
      </c>
      <c r="S6704">
        <v>20</v>
      </c>
      <c r="T6704">
        <v>4</v>
      </c>
      <c r="U6704" t="b">
        <v>1</v>
      </c>
    </row>
    <row r="6705" spans="1:21" x14ac:dyDescent="0.25">
      <c r="A6705" t="s">
        <v>7661</v>
      </c>
      <c r="B6705" t="s">
        <v>7658</v>
      </c>
      <c r="C6705">
        <v>20</v>
      </c>
      <c r="D6705">
        <v>10</v>
      </c>
      <c r="E6705">
        <v>14</v>
      </c>
      <c r="F6705" s="1">
        <v>41932</v>
      </c>
      <c r="G6705" t="s">
        <v>3857</v>
      </c>
      <c r="H6705" t="s">
        <v>61</v>
      </c>
      <c r="I6705" t="s">
        <v>1357</v>
      </c>
      <c r="J6705" t="s">
        <v>1448</v>
      </c>
      <c r="K6705" t="s">
        <v>36</v>
      </c>
      <c r="L6705" t="s">
        <v>37</v>
      </c>
      <c r="M6705" t="s">
        <v>38</v>
      </c>
      <c r="N6705" t="s">
        <v>56</v>
      </c>
      <c r="O6705" t="s">
        <v>104</v>
      </c>
      <c r="P6705" t="s">
        <v>1122</v>
      </c>
      <c r="Q6705">
        <v>0</v>
      </c>
      <c r="R6705">
        <v>210</v>
      </c>
      <c r="S6705">
        <v>62</v>
      </c>
      <c r="T6705">
        <v>2</v>
      </c>
      <c r="U6705" t="b">
        <v>1</v>
      </c>
    </row>
    <row r="6706" spans="1:21" x14ac:dyDescent="0.25">
      <c r="A6706" t="s">
        <v>7663</v>
      </c>
      <c r="B6706" t="s">
        <v>7658</v>
      </c>
      <c r="C6706">
        <v>20</v>
      </c>
      <c r="D6706">
        <v>10</v>
      </c>
      <c r="E6706">
        <v>14</v>
      </c>
      <c r="F6706" s="1">
        <v>41932</v>
      </c>
      <c r="G6706" t="s">
        <v>2839</v>
      </c>
      <c r="H6706" t="s">
        <v>61</v>
      </c>
      <c r="I6706" t="s">
        <v>108</v>
      </c>
      <c r="J6706" t="s">
        <v>226</v>
      </c>
      <c r="K6706" t="s">
        <v>36</v>
      </c>
      <c r="L6706" t="s">
        <v>70</v>
      </c>
      <c r="M6706" t="s">
        <v>27</v>
      </c>
      <c r="N6706" t="s">
        <v>56</v>
      </c>
      <c r="O6706" t="s">
        <v>81</v>
      </c>
      <c r="P6706" t="s">
        <v>3095</v>
      </c>
      <c r="Q6706">
        <v>0</v>
      </c>
      <c r="R6706">
        <v>465</v>
      </c>
      <c r="S6706">
        <v>140</v>
      </c>
      <c r="T6706">
        <v>4</v>
      </c>
      <c r="U6706" t="b">
        <v>0</v>
      </c>
    </row>
    <row r="6707" spans="1:21" x14ac:dyDescent="0.25">
      <c r="A6707" t="s">
        <v>7664</v>
      </c>
      <c r="B6707" t="s">
        <v>7658</v>
      </c>
      <c r="C6707">
        <v>20</v>
      </c>
      <c r="D6707">
        <v>10</v>
      </c>
      <c r="E6707">
        <v>14</v>
      </c>
      <c r="F6707" s="1">
        <v>41932</v>
      </c>
      <c r="G6707" t="s">
        <v>1325</v>
      </c>
      <c r="H6707" t="s">
        <v>44</v>
      </c>
      <c r="I6707" t="s">
        <v>178</v>
      </c>
      <c r="J6707" t="s">
        <v>335</v>
      </c>
      <c r="K6707" t="s">
        <v>47</v>
      </c>
      <c r="L6707" t="s">
        <v>37</v>
      </c>
      <c r="M6707" t="s">
        <v>38</v>
      </c>
      <c r="N6707" t="s">
        <v>28</v>
      </c>
      <c r="O6707" t="s">
        <v>54</v>
      </c>
      <c r="P6707" t="s">
        <v>3925</v>
      </c>
      <c r="Q6707">
        <v>0</v>
      </c>
      <c r="R6707">
        <v>32</v>
      </c>
      <c r="S6707">
        <v>-22</v>
      </c>
      <c r="T6707">
        <v>5</v>
      </c>
      <c r="U6707" t="b">
        <v>0</v>
      </c>
    </row>
    <row r="6708" spans="1:21" x14ac:dyDescent="0.25">
      <c r="A6708" t="s">
        <v>7665</v>
      </c>
      <c r="B6708" t="s">
        <v>7666</v>
      </c>
      <c r="C6708">
        <v>21</v>
      </c>
      <c r="D6708">
        <v>10</v>
      </c>
      <c r="E6708">
        <v>11</v>
      </c>
      <c r="F6708" s="1">
        <v>40837</v>
      </c>
      <c r="G6708" t="s">
        <v>2241</v>
      </c>
      <c r="H6708" t="s">
        <v>1260</v>
      </c>
      <c r="I6708" t="s">
        <v>1261</v>
      </c>
      <c r="J6708" t="s">
        <v>1262</v>
      </c>
      <c r="K6708" t="s">
        <v>25</v>
      </c>
      <c r="L6708" t="s">
        <v>70</v>
      </c>
      <c r="M6708" t="s">
        <v>38</v>
      </c>
      <c r="N6708" t="s">
        <v>71</v>
      </c>
      <c r="O6708" t="s">
        <v>295</v>
      </c>
      <c r="P6708" t="s">
        <v>4639</v>
      </c>
      <c r="Q6708">
        <v>0</v>
      </c>
      <c r="R6708">
        <v>293</v>
      </c>
      <c r="S6708">
        <v>15</v>
      </c>
      <c r="T6708">
        <v>6</v>
      </c>
      <c r="U6708" t="b">
        <v>0</v>
      </c>
    </row>
    <row r="6709" spans="1:21" x14ac:dyDescent="0.25">
      <c r="A6709" t="s">
        <v>7665</v>
      </c>
      <c r="B6709" t="s">
        <v>7666</v>
      </c>
      <c r="C6709">
        <v>21</v>
      </c>
      <c r="D6709">
        <v>10</v>
      </c>
      <c r="E6709">
        <v>11</v>
      </c>
      <c r="F6709" s="1">
        <v>40837</v>
      </c>
      <c r="G6709" t="s">
        <v>2241</v>
      </c>
      <c r="H6709" t="s">
        <v>1260</v>
      </c>
      <c r="I6709" t="s">
        <v>1261</v>
      </c>
      <c r="J6709" t="s">
        <v>1262</v>
      </c>
      <c r="K6709" t="s">
        <v>25</v>
      </c>
      <c r="L6709" t="s">
        <v>70</v>
      </c>
      <c r="M6709" t="s">
        <v>38</v>
      </c>
      <c r="N6709" t="s">
        <v>28</v>
      </c>
      <c r="O6709" t="s">
        <v>48</v>
      </c>
      <c r="P6709" t="s">
        <v>511</v>
      </c>
      <c r="Q6709">
        <v>0</v>
      </c>
      <c r="R6709">
        <v>248</v>
      </c>
      <c r="S6709">
        <v>82</v>
      </c>
      <c r="T6709">
        <v>5</v>
      </c>
      <c r="U6709" t="b">
        <v>0</v>
      </c>
    </row>
    <row r="6710" spans="1:21" x14ac:dyDescent="0.25">
      <c r="A6710" t="s">
        <v>7665</v>
      </c>
      <c r="B6710" t="s">
        <v>7666</v>
      </c>
      <c r="C6710">
        <v>21</v>
      </c>
      <c r="D6710">
        <v>10</v>
      </c>
      <c r="E6710">
        <v>11</v>
      </c>
      <c r="F6710" s="1">
        <v>40837</v>
      </c>
      <c r="G6710" t="s">
        <v>2241</v>
      </c>
      <c r="H6710" t="s">
        <v>1260</v>
      </c>
      <c r="I6710" t="s">
        <v>1261</v>
      </c>
      <c r="J6710" t="s">
        <v>1262</v>
      </c>
      <c r="K6710" t="s">
        <v>25</v>
      </c>
      <c r="L6710" t="s">
        <v>70</v>
      </c>
      <c r="M6710" t="s">
        <v>38</v>
      </c>
      <c r="N6710" t="s">
        <v>28</v>
      </c>
      <c r="O6710" t="s">
        <v>29</v>
      </c>
      <c r="P6710" t="s">
        <v>988</v>
      </c>
      <c r="Q6710">
        <v>0</v>
      </c>
      <c r="R6710">
        <v>117</v>
      </c>
      <c r="S6710">
        <v>33</v>
      </c>
      <c r="T6710">
        <v>6</v>
      </c>
      <c r="U6710" t="b">
        <v>0</v>
      </c>
    </row>
    <row r="6711" spans="1:21" x14ac:dyDescent="0.25">
      <c r="A6711" t="s">
        <v>7667</v>
      </c>
      <c r="B6711" t="s">
        <v>7668</v>
      </c>
      <c r="C6711">
        <v>21</v>
      </c>
      <c r="D6711">
        <v>10</v>
      </c>
      <c r="E6711">
        <v>13</v>
      </c>
      <c r="F6711" s="1">
        <v>41568</v>
      </c>
      <c r="G6711" t="s">
        <v>1946</v>
      </c>
      <c r="H6711" t="s">
        <v>67</v>
      </c>
      <c r="I6711" t="s">
        <v>68</v>
      </c>
      <c r="J6711" t="s">
        <v>2423</v>
      </c>
      <c r="K6711" t="s">
        <v>25</v>
      </c>
      <c r="L6711" t="s">
        <v>70</v>
      </c>
      <c r="M6711" t="s">
        <v>98</v>
      </c>
      <c r="N6711" t="s">
        <v>56</v>
      </c>
      <c r="O6711" t="s">
        <v>57</v>
      </c>
      <c r="P6711" t="s">
        <v>1343</v>
      </c>
      <c r="Q6711">
        <v>0</v>
      </c>
      <c r="R6711">
        <v>426</v>
      </c>
      <c r="S6711">
        <v>4</v>
      </c>
      <c r="T6711">
        <v>5</v>
      </c>
      <c r="U6711" t="b">
        <v>0</v>
      </c>
    </row>
    <row r="6712" spans="1:21" x14ac:dyDescent="0.25">
      <c r="A6712" t="s">
        <v>7667</v>
      </c>
      <c r="B6712" t="s">
        <v>7668</v>
      </c>
      <c r="C6712">
        <v>21</v>
      </c>
      <c r="D6712">
        <v>10</v>
      </c>
      <c r="E6712">
        <v>13</v>
      </c>
      <c r="F6712" s="1">
        <v>41568</v>
      </c>
      <c r="G6712" t="s">
        <v>1946</v>
      </c>
      <c r="H6712" t="s">
        <v>67</v>
      </c>
      <c r="I6712" t="s">
        <v>68</v>
      </c>
      <c r="J6712" t="s">
        <v>2423</v>
      </c>
      <c r="K6712" t="s">
        <v>25</v>
      </c>
      <c r="L6712" t="s">
        <v>70</v>
      </c>
      <c r="M6712" t="s">
        <v>98</v>
      </c>
      <c r="N6712" t="s">
        <v>56</v>
      </c>
      <c r="O6712" t="s">
        <v>57</v>
      </c>
      <c r="P6712" t="s">
        <v>2511</v>
      </c>
      <c r="Q6712">
        <v>0</v>
      </c>
      <c r="R6712">
        <v>806</v>
      </c>
      <c r="S6712">
        <v>274</v>
      </c>
      <c r="T6712">
        <v>3</v>
      </c>
      <c r="U6712" t="b">
        <v>1</v>
      </c>
    </row>
    <row r="6713" spans="1:21" x14ac:dyDescent="0.25">
      <c r="A6713" t="s">
        <v>7669</v>
      </c>
      <c r="B6713" t="s">
        <v>7670</v>
      </c>
      <c r="C6713">
        <v>21</v>
      </c>
      <c r="D6713">
        <v>10</v>
      </c>
      <c r="E6713">
        <v>14</v>
      </c>
      <c r="F6713" s="1">
        <v>41933</v>
      </c>
      <c r="G6713" t="s">
        <v>2269</v>
      </c>
      <c r="H6713" t="s">
        <v>120</v>
      </c>
      <c r="I6713" t="s">
        <v>121</v>
      </c>
      <c r="J6713" t="s">
        <v>122</v>
      </c>
      <c r="K6713" t="s">
        <v>47</v>
      </c>
      <c r="L6713" t="s">
        <v>26</v>
      </c>
      <c r="M6713" t="s">
        <v>38</v>
      </c>
      <c r="N6713" t="s">
        <v>71</v>
      </c>
      <c r="O6713" t="s">
        <v>74</v>
      </c>
      <c r="P6713" t="s">
        <v>7671</v>
      </c>
      <c r="Q6713">
        <v>0</v>
      </c>
      <c r="R6713">
        <v>417</v>
      </c>
      <c r="S6713">
        <v>-78</v>
      </c>
      <c r="T6713">
        <v>3</v>
      </c>
      <c r="U6713" t="b">
        <v>0</v>
      </c>
    </row>
    <row r="6714" spans="1:21" x14ac:dyDescent="0.25">
      <c r="A6714" t="s">
        <v>7669</v>
      </c>
      <c r="B6714" t="s">
        <v>7670</v>
      </c>
      <c r="C6714">
        <v>21</v>
      </c>
      <c r="D6714">
        <v>10</v>
      </c>
      <c r="E6714">
        <v>14</v>
      </c>
      <c r="F6714" s="1">
        <v>41933</v>
      </c>
      <c r="G6714" t="s">
        <v>2269</v>
      </c>
      <c r="H6714" t="s">
        <v>120</v>
      </c>
      <c r="I6714" t="s">
        <v>121</v>
      </c>
      <c r="J6714" t="s">
        <v>122</v>
      </c>
      <c r="K6714" t="s">
        <v>47</v>
      </c>
      <c r="L6714" t="s">
        <v>26</v>
      </c>
      <c r="M6714" t="s">
        <v>38</v>
      </c>
      <c r="N6714" t="s">
        <v>28</v>
      </c>
      <c r="O6714" t="s">
        <v>39</v>
      </c>
      <c r="P6714" t="s">
        <v>1433</v>
      </c>
      <c r="Q6714">
        <v>0</v>
      </c>
      <c r="R6714">
        <v>8</v>
      </c>
      <c r="S6714">
        <v>3</v>
      </c>
      <c r="T6714">
        <v>1</v>
      </c>
      <c r="U6714" t="b">
        <v>1</v>
      </c>
    </row>
    <row r="6715" spans="1:21" x14ac:dyDescent="0.25">
      <c r="A6715" t="s">
        <v>7669</v>
      </c>
      <c r="B6715" t="s">
        <v>7670</v>
      </c>
      <c r="C6715">
        <v>21</v>
      </c>
      <c r="D6715">
        <v>10</v>
      </c>
      <c r="E6715">
        <v>14</v>
      </c>
      <c r="F6715" s="1">
        <v>41933</v>
      </c>
      <c r="G6715" t="s">
        <v>2269</v>
      </c>
      <c r="H6715" t="s">
        <v>120</v>
      </c>
      <c r="I6715" t="s">
        <v>121</v>
      </c>
      <c r="J6715" t="s">
        <v>122</v>
      </c>
      <c r="K6715" t="s">
        <v>47</v>
      </c>
      <c r="L6715" t="s">
        <v>26</v>
      </c>
      <c r="M6715" t="s">
        <v>38</v>
      </c>
      <c r="N6715" t="s">
        <v>28</v>
      </c>
      <c r="O6715" t="s">
        <v>54</v>
      </c>
      <c r="P6715" t="s">
        <v>1648</v>
      </c>
      <c r="Q6715">
        <v>0</v>
      </c>
      <c r="R6715">
        <v>105</v>
      </c>
      <c r="S6715">
        <v>40</v>
      </c>
      <c r="T6715">
        <v>2</v>
      </c>
      <c r="U6715" t="b">
        <v>1</v>
      </c>
    </row>
    <row r="6716" spans="1:21" x14ac:dyDescent="0.25">
      <c r="A6716" t="s">
        <v>7672</v>
      </c>
      <c r="B6716" t="s">
        <v>7670</v>
      </c>
      <c r="C6716">
        <v>21</v>
      </c>
      <c r="D6716">
        <v>10</v>
      </c>
      <c r="E6716">
        <v>14</v>
      </c>
      <c r="F6716" s="1">
        <v>41933</v>
      </c>
      <c r="G6716" t="s">
        <v>3273</v>
      </c>
      <c r="H6716" t="s">
        <v>33</v>
      </c>
      <c r="I6716" t="s">
        <v>34</v>
      </c>
      <c r="J6716" t="s">
        <v>3868</v>
      </c>
      <c r="K6716" t="s">
        <v>36</v>
      </c>
      <c r="L6716" t="s">
        <v>26</v>
      </c>
      <c r="M6716" t="s">
        <v>38</v>
      </c>
      <c r="N6716" t="s">
        <v>28</v>
      </c>
      <c r="O6716" t="s">
        <v>90</v>
      </c>
      <c r="P6716" t="s">
        <v>5177</v>
      </c>
      <c r="Q6716">
        <v>0</v>
      </c>
      <c r="R6716">
        <v>264</v>
      </c>
      <c r="S6716">
        <v>-26</v>
      </c>
      <c r="T6716">
        <v>3</v>
      </c>
      <c r="U6716" t="b">
        <v>0</v>
      </c>
    </row>
    <row r="6717" spans="1:21" x14ac:dyDescent="0.25">
      <c r="A6717" t="s">
        <v>7672</v>
      </c>
      <c r="B6717" t="s">
        <v>7670</v>
      </c>
      <c r="C6717">
        <v>21</v>
      </c>
      <c r="D6717">
        <v>10</v>
      </c>
      <c r="E6717">
        <v>14</v>
      </c>
      <c r="F6717" s="1">
        <v>41933</v>
      </c>
      <c r="G6717" t="s">
        <v>3273</v>
      </c>
      <c r="H6717" t="s">
        <v>33</v>
      </c>
      <c r="I6717" t="s">
        <v>34</v>
      </c>
      <c r="J6717" t="s">
        <v>3868</v>
      </c>
      <c r="K6717" t="s">
        <v>36</v>
      </c>
      <c r="L6717" t="s">
        <v>26</v>
      </c>
      <c r="M6717" t="s">
        <v>38</v>
      </c>
      <c r="N6717" t="s">
        <v>28</v>
      </c>
      <c r="O6717" t="s">
        <v>39</v>
      </c>
      <c r="P6717" t="s">
        <v>362</v>
      </c>
      <c r="Q6717">
        <v>0</v>
      </c>
      <c r="R6717">
        <v>97</v>
      </c>
      <c r="S6717">
        <v>12</v>
      </c>
      <c r="T6717">
        <v>2</v>
      </c>
      <c r="U6717" t="b">
        <v>0</v>
      </c>
    </row>
    <row r="6718" spans="1:21" x14ac:dyDescent="0.25">
      <c r="A6718" t="s">
        <v>7672</v>
      </c>
      <c r="B6718" t="s">
        <v>7670</v>
      </c>
      <c r="C6718">
        <v>21</v>
      </c>
      <c r="D6718">
        <v>10</v>
      </c>
      <c r="E6718">
        <v>14</v>
      </c>
      <c r="F6718" s="1">
        <v>41933</v>
      </c>
      <c r="G6718" t="s">
        <v>3273</v>
      </c>
      <c r="H6718" t="s">
        <v>33</v>
      </c>
      <c r="I6718" t="s">
        <v>34</v>
      </c>
      <c r="J6718" t="s">
        <v>3868</v>
      </c>
      <c r="K6718" t="s">
        <v>36</v>
      </c>
      <c r="L6718" t="s">
        <v>26</v>
      </c>
      <c r="M6718" t="s">
        <v>38</v>
      </c>
      <c r="N6718" t="s">
        <v>28</v>
      </c>
      <c r="O6718" t="s">
        <v>39</v>
      </c>
      <c r="P6718" t="s">
        <v>921</v>
      </c>
      <c r="Q6718">
        <v>0</v>
      </c>
      <c r="R6718">
        <v>14</v>
      </c>
      <c r="S6718">
        <v>5</v>
      </c>
      <c r="T6718">
        <v>1</v>
      </c>
      <c r="U6718" t="b">
        <v>0</v>
      </c>
    </row>
    <row r="6719" spans="1:21" x14ac:dyDescent="0.25">
      <c r="A6719" t="s">
        <v>7672</v>
      </c>
      <c r="B6719" t="s">
        <v>7670</v>
      </c>
      <c r="C6719">
        <v>21</v>
      </c>
      <c r="D6719">
        <v>10</v>
      </c>
      <c r="E6719">
        <v>14</v>
      </c>
      <c r="F6719" s="1">
        <v>41933</v>
      </c>
      <c r="G6719" t="s">
        <v>3273</v>
      </c>
      <c r="H6719" t="s">
        <v>33</v>
      </c>
      <c r="I6719" t="s">
        <v>34</v>
      </c>
      <c r="J6719" t="s">
        <v>3868</v>
      </c>
      <c r="K6719" t="s">
        <v>36</v>
      </c>
      <c r="L6719" t="s">
        <v>26</v>
      </c>
      <c r="M6719" t="s">
        <v>38</v>
      </c>
      <c r="N6719" t="s">
        <v>28</v>
      </c>
      <c r="O6719" t="s">
        <v>39</v>
      </c>
      <c r="P6719" t="s">
        <v>170</v>
      </c>
      <c r="Q6719">
        <v>0</v>
      </c>
      <c r="R6719">
        <v>19</v>
      </c>
      <c r="S6719">
        <v>8</v>
      </c>
      <c r="T6719">
        <v>2</v>
      </c>
      <c r="U6719" t="b">
        <v>1</v>
      </c>
    </row>
    <row r="6720" spans="1:21" x14ac:dyDescent="0.25">
      <c r="A6720" t="s">
        <v>7672</v>
      </c>
      <c r="B6720" t="s">
        <v>7670</v>
      </c>
      <c r="C6720">
        <v>21</v>
      </c>
      <c r="D6720">
        <v>10</v>
      </c>
      <c r="E6720">
        <v>14</v>
      </c>
      <c r="F6720" s="1">
        <v>41933</v>
      </c>
      <c r="G6720" t="s">
        <v>3273</v>
      </c>
      <c r="H6720" t="s">
        <v>33</v>
      </c>
      <c r="I6720" t="s">
        <v>34</v>
      </c>
      <c r="J6720" t="s">
        <v>3868</v>
      </c>
      <c r="K6720" t="s">
        <v>36</v>
      </c>
      <c r="L6720" t="s">
        <v>26</v>
      </c>
      <c r="M6720" t="s">
        <v>38</v>
      </c>
      <c r="N6720" t="s">
        <v>28</v>
      </c>
      <c r="O6720" t="s">
        <v>151</v>
      </c>
      <c r="P6720" t="s">
        <v>2599</v>
      </c>
      <c r="Q6720">
        <v>0</v>
      </c>
      <c r="R6720">
        <v>39</v>
      </c>
      <c r="S6720">
        <v>18</v>
      </c>
      <c r="T6720">
        <v>2</v>
      </c>
      <c r="U6720" t="b">
        <v>0</v>
      </c>
    </row>
    <row r="6721" spans="1:21" x14ac:dyDescent="0.25">
      <c r="A6721" t="s">
        <v>7673</v>
      </c>
      <c r="B6721" t="s">
        <v>7674</v>
      </c>
      <c r="C6721">
        <v>22</v>
      </c>
      <c r="D6721">
        <v>10</v>
      </c>
      <c r="E6721">
        <v>11</v>
      </c>
      <c r="F6721" s="1">
        <v>40838</v>
      </c>
      <c r="G6721" t="s">
        <v>3598</v>
      </c>
      <c r="H6721" t="s">
        <v>61</v>
      </c>
      <c r="I6721" t="s">
        <v>108</v>
      </c>
      <c r="J6721" t="s">
        <v>1641</v>
      </c>
      <c r="K6721" t="s">
        <v>36</v>
      </c>
      <c r="L6721" t="s">
        <v>37</v>
      </c>
      <c r="M6721" t="s">
        <v>38</v>
      </c>
      <c r="N6721" t="s">
        <v>71</v>
      </c>
      <c r="O6721" t="s">
        <v>295</v>
      </c>
      <c r="P6721" t="s">
        <v>3274</v>
      </c>
      <c r="Q6721">
        <v>0</v>
      </c>
      <c r="R6721">
        <v>101</v>
      </c>
      <c r="S6721">
        <v>46</v>
      </c>
      <c r="T6721">
        <v>4</v>
      </c>
      <c r="U6721" t="b">
        <v>0</v>
      </c>
    </row>
    <row r="6722" spans="1:21" x14ac:dyDescent="0.25">
      <c r="A6722" t="s">
        <v>7675</v>
      </c>
      <c r="B6722" t="s">
        <v>7674</v>
      </c>
      <c r="C6722">
        <v>22</v>
      </c>
      <c r="D6722">
        <v>10</v>
      </c>
      <c r="E6722">
        <v>11</v>
      </c>
      <c r="F6722" s="1">
        <v>40838</v>
      </c>
      <c r="G6722" t="s">
        <v>5030</v>
      </c>
      <c r="H6722" t="s">
        <v>67</v>
      </c>
      <c r="I6722" t="s">
        <v>68</v>
      </c>
      <c r="J6722" t="s">
        <v>4465</v>
      </c>
      <c r="K6722" t="s">
        <v>25</v>
      </c>
      <c r="L6722" t="s">
        <v>70</v>
      </c>
      <c r="M6722" t="s">
        <v>38</v>
      </c>
      <c r="N6722" t="s">
        <v>28</v>
      </c>
      <c r="O6722" t="s">
        <v>111</v>
      </c>
      <c r="P6722" t="s">
        <v>3806</v>
      </c>
      <c r="Q6722">
        <v>0</v>
      </c>
      <c r="R6722">
        <v>52</v>
      </c>
      <c r="S6722">
        <v>19</v>
      </c>
      <c r="T6722">
        <v>4</v>
      </c>
      <c r="U6722" t="b">
        <v>0</v>
      </c>
    </row>
    <row r="6723" spans="1:21" x14ac:dyDescent="0.25">
      <c r="A6723" t="s">
        <v>7675</v>
      </c>
      <c r="B6723" t="s">
        <v>7674</v>
      </c>
      <c r="C6723">
        <v>22</v>
      </c>
      <c r="D6723">
        <v>10</v>
      </c>
      <c r="E6723">
        <v>11</v>
      </c>
      <c r="F6723" s="1">
        <v>40838</v>
      </c>
      <c r="G6723" t="s">
        <v>5030</v>
      </c>
      <c r="H6723" t="s">
        <v>67</v>
      </c>
      <c r="I6723" t="s">
        <v>68</v>
      </c>
      <c r="J6723" t="s">
        <v>4465</v>
      </c>
      <c r="K6723" t="s">
        <v>25</v>
      </c>
      <c r="L6723" t="s">
        <v>70</v>
      </c>
      <c r="M6723" t="s">
        <v>38</v>
      </c>
      <c r="N6723" t="s">
        <v>28</v>
      </c>
      <c r="O6723" t="s">
        <v>29</v>
      </c>
      <c r="P6723" t="s">
        <v>670</v>
      </c>
      <c r="Q6723">
        <v>0</v>
      </c>
      <c r="R6723">
        <v>136</v>
      </c>
      <c r="S6723">
        <v>15</v>
      </c>
      <c r="T6723">
        <v>4</v>
      </c>
      <c r="U6723" t="b">
        <v>1</v>
      </c>
    </row>
    <row r="6724" spans="1:21" x14ac:dyDescent="0.25">
      <c r="A6724" t="s">
        <v>7676</v>
      </c>
      <c r="B6724" t="s">
        <v>7677</v>
      </c>
      <c r="C6724">
        <v>22</v>
      </c>
      <c r="D6724">
        <v>10</v>
      </c>
      <c r="E6724">
        <v>12</v>
      </c>
      <c r="F6724" s="1">
        <v>41204</v>
      </c>
      <c r="G6724" t="s">
        <v>2917</v>
      </c>
      <c r="H6724" t="s">
        <v>67</v>
      </c>
      <c r="I6724" t="s">
        <v>68</v>
      </c>
      <c r="J6724" t="s">
        <v>4040</v>
      </c>
      <c r="K6724" t="s">
        <v>25</v>
      </c>
      <c r="L6724" t="s">
        <v>26</v>
      </c>
      <c r="M6724" t="s">
        <v>27</v>
      </c>
      <c r="N6724" t="s">
        <v>71</v>
      </c>
      <c r="O6724" t="s">
        <v>72</v>
      </c>
      <c r="P6724" t="s">
        <v>1482</v>
      </c>
      <c r="Q6724">
        <v>0</v>
      </c>
      <c r="R6724">
        <v>720</v>
      </c>
      <c r="S6724">
        <v>50</v>
      </c>
      <c r="T6724">
        <v>5</v>
      </c>
      <c r="U6724" t="b">
        <v>0</v>
      </c>
    </row>
    <row r="6725" spans="1:21" x14ac:dyDescent="0.25">
      <c r="A6725" t="s">
        <v>7678</v>
      </c>
      <c r="B6725" t="s">
        <v>7677</v>
      </c>
      <c r="C6725">
        <v>22</v>
      </c>
      <c r="D6725">
        <v>10</v>
      </c>
      <c r="E6725">
        <v>12</v>
      </c>
      <c r="F6725" s="1">
        <v>41204</v>
      </c>
      <c r="G6725" t="s">
        <v>2073</v>
      </c>
      <c r="H6725" t="s">
        <v>67</v>
      </c>
      <c r="I6725" t="s">
        <v>68</v>
      </c>
      <c r="J6725" t="s">
        <v>829</v>
      </c>
      <c r="K6725" t="s">
        <v>25</v>
      </c>
      <c r="L6725" t="s">
        <v>70</v>
      </c>
      <c r="M6725" t="s">
        <v>38</v>
      </c>
      <c r="N6725" t="s">
        <v>71</v>
      </c>
      <c r="O6725" t="s">
        <v>72</v>
      </c>
      <c r="P6725" t="s">
        <v>1164</v>
      </c>
      <c r="Q6725">
        <v>0</v>
      </c>
      <c r="R6725">
        <v>508</v>
      </c>
      <c r="S6725">
        <v>208</v>
      </c>
      <c r="T6725">
        <v>3</v>
      </c>
      <c r="U6725" t="b">
        <v>1</v>
      </c>
    </row>
    <row r="6726" spans="1:21" x14ac:dyDescent="0.25">
      <c r="A6726" t="s">
        <v>7678</v>
      </c>
      <c r="B6726" t="s">
        <v>7677</v>
      </c>
      <c r="C6726">
        <v>22</v>
      </c>
      <c r="D6726">
        <v>10</v>
      </c>
      <c r="E6726">
        <v>12</v>
      </c>
      <c r="F6726" s="1">
        <v>41204</v>
      </c>
      <c r="G6726" t="s">
        <v>2073</v>
      </c>
      <c r="H6726" t="s">
        <v>67</v>
      </c>
      <c r="I6726" t="s">
        <v>68</v>
      </c>
      <c r="J6726" t="s">
        <v>829</v>
      </c>
      <c r="K6726" t="s">
        <v>25</v>
      </c>
      <c r="L6726" t="s">
        <v>70</v>
      </c>
      <c r="M6726" t="s">
        <v>38</v>
      </c>
      <c r="N6726" t="s">
        <v>28</v>
      </c>
      <c r="O6726" t="s">
        <v>39</v>
      </c>
      <c r="P6726" t="s">
        <v>203</v>
      </c>
      <c r="Q6726">
        <v>0</v>
      </c>
      <c r="R6726">
        <v>87</v>
      </c>
      <c r="S6726">
        <v>25</v>
      </c>
      <c r="T6726">
        <v>3</v>
      </c>
      <c r="U6726" t="b">
        <v>1</v>
      </c>
    </row>
    <row r="6727" spans="1:21" x14ac:dyDescent="0.25">
      <c r="A6727" t="s">
        <v>7678</v>
      </c>
      <c r="B6727" t="s">
        <v>7677</v>
      </c>
      <c r="C6727">
        <v>22</v>
      </c>
      <c r="D6727">
        <v>10</v>
      </c>
      <c r="E6727">
        <v>12</v>
      </c>
      <c r="F6727" s="1">
        <v>41204</v>
      </c>
      <c r="G6727" t="s">
        <v>2073</v>
      </c>
      <c r="H6727" t="s">
        <v>67</v>
      </c>
      <c r="I6727" t="s">
        <v>68</v>
      </c>
      <c r="J6727" t="s">
        <v>829</v>
      </c>
      <c r="K6727" t="s">
        <v>25</v>
      </c>
      <c r="L6727" t="s">
        <v>70</v>
      </c>
      <c r="M6727" t="s">
        <v>38</v>
      </c>
      <c r="N6727" t="s">
        <v>28</v>
      </c>
      <c r="O6727" t="s">
        <v>29</v>
      </c>
      <c r="P6727" t="s">
        <v>1698</v>
      </c>
      <c r="Q6727">
        <v>0</v>
      </c>
      <c r="R6727">
        <v>41</v>
      </c>
      <c r="S6727">
        <v>19</v>
      </c>
      <c r="T6727">
        <v>2</v>
      </c>
      <c r="U6727" t="b">
        <v>0</v>
      </c>
    </row>
    <row r="6728" spans="1:21" x14ac:dyDescent="0.25">
      <c r="A6728" t="s">
        <v>7679</v>
      </c>
      <c r="B6728" t="s">
        <v>7677</v>
      </c>
      <c r="C6728">
        <v>22</v>
      </c>
      <c r="D6728">
        <v>10</v>
      </c>
      <c r="E6728">
        <v>12</v>
      </c>
      <c r="F6728" s="1">
        <v>41204</v>
      </c>
      <c r="G6728" t="s">
        <v>3799</v>
      </c>
      <c r="H6728" t="s">
        <v>161</v>
      </c>
      <c r="I6728" t="s">
        <v>2206</v>
      </c>
      <c r="J6728" t="s">
        <v>3994</v>
      </c>
      <c r="K6728" t="s">
        <v>25</v>
      </c>
      <c r="L6728" t="s">
        <v>37</v>
      </c>
      <c r="M6728" t="s">
        <v>27</v>
      </c>
      <c r="N6728" t="s">
        <v>28</v>
      </c>
      <c r="O6728" t="s">
        <v>227</v>
      </c>
      <c r="P6728" t="s">
        <v>4903</v>
      </c>
      <c r="Q6728">
        <v>0</v>
      </c>
      <c r="R6728">
        <v>13</v>
      </c>
      <c r="S6728">
        <v>5</v>
      </c>
      <c r="T6728">
        <v>1</v>
      </c>
      <c r="U6728" t="b">
        <v>1</v>
      </c>
    </row>
    <row r="6729" spans="1:21" x14ac:dyDescent="0.25">
      <c r="A6729" t="s">
        <v>7680</v>
      </c>
      <c r="B6729" t="s">
        <v>7681</v>
      </c>
      <c r="C6729">
        <v>22</v>
      </c>
      <c r="D6729">
        <v>10</v>
      </c>
      <c r="E6729">
        <v>13</v>
      </c>
      <c r="F6729" s="1">
        <v>41569</v>
      </c>
      <c r="G6729" t="s">
        <v>220</v>
      </c>
      <c r="H6729" t="s">
        <v>61</v>
      </c>
      <c r="I6729" t="s">
        <v>108</v>
      </c>
      <c r="J6729" t="s">
        <v>766</v>
      </c>
      <c r="K6729" t="s">
        <v>36</v>
      </c>
      <c r="L6729" t="s">
        <v>37</v>
      </c>
      <c r="M6729" t="s">
        <v>268</v>
      </c>
      <c r="N6729" t="s">
        <v>28</v>
      </c>
      <c r="O6729" t="s">
        <v>39</v>
      </c>
      <c r="P6729" t="s">
        <v>2102</v>
      </c>
      <c r="Q6729">
        <v>0</v>
      </c>
      <c r="R6729">
        <v>150</v>
      </c>
      <c r="S6729">
        <v>32</v>
      </c>
      <c r="T6729">
        <v>3</v>
      </c>
      <c r="U6729" t="b">
        <v>1</v>
      </c>
    </row>
    <row r="6730" spans="1:21" x14ac:dyDescent="0.25">
      <c r="A6730" t="s">
        <v>7682</v>
      </c>
      <c r="B6730" t="s">
        <v>7683</v>
      </c>
      <c r="C6730">
        <v>22</v>
      </c>
      <c r="D6730">
        <v>10</v>
      </c>
      <c r="E6730">
        <v>14</v>
      </c>
      <c r="F6730" s="1">
        <v>41934</v>
      </c>
      <c r="G6730" t="s">
        <v>394</v>
      </c>
      <c r="H6730" t="s">
        <v>33</v>
      </c>
      <c r="I6730" t="s">
        <v>34</v>
      </c>
      <c r="J6730" t="s">
        <v>609</v>
      </c>
      <c r="K6730" t="s">
        <v>36</v>
      </c>
      <c r="L6730" t="s">
        <v>70</v>
      </c>
      <c r="M6730" t="s">
        <v>38</v>
      </c>
      <c r="N6730" t="s">
        <v>28</v>
      </c>
      <c r="O6730" t="s">
        <v>183</v>
      </c>
      <c r="P6730" t="s">
        <v>4492</v>
      </c>
      <c r="Q6730">
        <v>0</v>
      </c>
      <c r="R6730">
        <v>141</v>
      </c>
      <c r="S6730">
        <v>41</v>
      </c>
      <c r="T6730">
        <v>3</v>
      </c>
      <c r="U6730" t="b">
        <v>0</v>
      </c>
    </row>
    <row r="6731" spans="1:21" x14ac:dyDescent="0.25">
      <c r="A6731" t="s">
        <v>7684</v>
      </c>
      <c r="B6731" t="s">
        <v>7685</v>
      </c>
      <c r="C6731">
        <v>23</v>
      </c>
      <c r="D6731">
        <v>10</v>
      </c>
      <c r="E6731">
        <v>12</v>
      </c>
      <c r="F6731" s="1">
        <v>41205</v>
      </c>
      <c r="G6731" t="s">
        <v>3153</v>
      </c>
      <c r="H6731" t="s">
        <v>61</v>
      </c>
      <c r="I6731" t="s">
        <v>326</v>
      </c>
      <c r="J6731" t="s">
        <v>5123</v>
      </c>
      <c r="K6731" t="s">
        <v>36</v>
      </c>
      <c r="L6731" t="s">
        <v>70</v>
      </c>
      <c r="M6731" t="s">
        <v>27</v>
      </c>
      <c r="N6731" t="s">
        <v>28</v>
      </c>
      <c r="O6731" t="s">
        <v>39</v>
      </c>
      <c r="P6731" t="s">
        <v>940</v>
      </c>
      <c r="Q6731">
        <v>0</v>
      </c>
      <c r="R6731">
        <v>31</v>
      </c>
      <c r="S6731">
        <v>2</v>
      </c>
      <c r="T6731">
        <v>2</v>
      </c>
      <c r="U6731" t="b">
        <v>0</v>
      </c>
    </row>
    <row r="6732" spans="1:21" x14ac:dyDescent="0.25">
      <c r="A6732" t="s">
        <v>7686</v>
      </c>
      <c r="B6732" t="s">
        <v>7685</v>
      </c>
      <c r="C6732">
        <v>23</v>
      </c>
      <c r="D6732">
        <v>10</v>
      </c>
      <c r="E6732">
        <v>12</v>
      </c>
      <c r="F6732" s="1">
        <v>41205</v>
      </c>
      <c r="G6732" t="s">
        <v>3488</v>
      </c>
      <c r="H6732" t="s">
        <v>61</v>
      </c>
      <c r="I6732" t="s">
        <v>115</v>
      </c>
      <c r="J6732" t="s">
        <v>581</v>
      </c>
      <c r="K6732" t="s">
        <v>36</v>
      </c>
      <c r="L6732" t="s">
        <v>70</v>
      </c>
      <c r="M6732" t="s">
        <v>27</v>
      </c>
      <c r="N6732" t="s">
        <v>71</v>
      </c>
      <c r="O6732" t="s">
        <v>72</v>
      </c>
      <c r="P6732" t="s">
        <v>180</v>
      </c>
      <c r="Q6732">
        <v>0</v>
      </c>
      <c r="R6732">
        <v>762</v>
      </c>
      <c r="S6732">
        <v>-8</v>
      </c>
      <c r="T6732">
        <v>5</v>
      </c>
      <c r="U6732" t="b">
        <v>0</v>
      </c>
    </row>
    <row r="6733" spans="1:21" x14ac:dyDescent="0.25">
      <c r="A6733" t="s">
        <v>7686</v>
      </c>
      <c r="B6733" t="s">
        <v>7685</v>
      </c>
      <c r="C6733">
        <v>23</v>
      </c>
      <c r="D6733">
        <v>10</v>
      </c>
      <c r="E6733">
        <v>12</v>
      </c>
      <c r="F6733" s="1">
        <v>41205</v>
      </c>
      <c r="G6733" t="s">
        <v>3488</v>
      </c>
      <c r="H6733" t="s">
        <v>61</v>
      </c>
      <c r="I6733" t="s">
        <v>115</v>
      </c>
      <c r="J6733" t="s">
        <v>581</v>
      </c>
      <c r="K6733" t="s">
        <v>36</v>
      </c>
      <c r="L6733" t="s">
        <v>70</v>
      </c>
      <c r="M6733" t="s">
        <v>27</v>
      </c>
      <c r="N6733" t="s">
        <v>28</v>
      </c>
      <c r="O6733" t="s">
        <v>227</v>
      </c>
      <c r="P6733" t="s">
        <v>4200</v>
      </c>
      <c r="Q6733">
        <v>0</v>
      </c>
      <c r="R6733">
        <v>65</v>
      </c>
      <c r="S6733">
        <v>25</v>
      </c>
      <c r="T6733">
        <v>6</v>
      </c>
      <c r="U6733" t="b">
        <v>1</v>
      </c>
    </row>
    <row r="6734" spans="1:21" x14ac:dyDescent="0.25">
      <c r="A6734" t="s">
        <v>7687</v>
      </c>
      <c r="B6734" t="s">
        <v>7688</v>
      </c>
      <c r="C6734">
        <v>23</v>
      </c>
      <c r="D6734">
        <v>10</v>
      </c>
      <c r="E6734">
        <v>13</v>
      </c>
      <c r="F6734" s="1">
        <v>41570</v>
      </c>
      <c r="G6734" t="s">
        <v>3583</v>
      </c>
      <c r="H6734" t="s">
        <v>320</v>
      </c>
      <c r="I6734" t="s">
        <v>321</v>
      </c>
      <c r="J6734" t="s">
        <v>321</v>
      </c>
      <c r="K6734" t="s">
        <v>36</v>
      </c>
      <c r="L6734" t="s">
        <v>26</v>
      </c>
      <c r="M6734" t="s">
        <v>98</v>
      </c>
      <c r="N6734" t="s">
        <v>28</v>
      </c>
      <c r="O6734" t="s">
        <v>48</v>
      </c>
      <c r="P6734" t="s">
        <v>191</v>
      </c>
      <c r="Q6734">
        <v>0</v>
      </c>
      <c r="R6734">
        <v>58</v>
      </c>
      <c r="S6734">
        <v>8</v>
      </c>
      <c r="T6734">
        <v>2</v>
      </c>
      <c r="U6734" t="b">
        <v>0</v>
      </c>
    </row>
    <row r="6735" spans="1:21" x14ac:dyDescent="0.25">
      <c r="A6735" t="s">
        <v>7689</v>
      </c>
      <c r="B6735" t="s">
        <v>7688</v>
      </c>
      <c r="C6735">
        <v>23</v>
      </c>
      <c r="D6735">
        <v>10</v>
      </c>
      <c r="E6735">
        <v>13</v>
      </c>
      <c r="F6735" s="1">
        <v>41570</v>
      </c>
      <c r="G6735" t="s">
        <v>2341</v>
      </c>
      <c r="H6735" t="s">
        <v>120</v>
      </c>
      <c r="I6735" t="s">
        <v>1582</v>
      </c>
      <c r="J6735" t="s">
        <v>4441</v>
      </c>
      <c r="K6735" t="s">
        <v>47</v>
      </c>
      <c r="L6735" t="s">
        <v>37</v>
      </c>
      <c r="M6735" t="s">
        <v>38</v>
      </c>
      <c r="N6735" t="s">
        <v>71</v>
      </c>
      <c r="O6735" t="s">
        <v>295</v>
      </c>
      <c r="P6735" t="s">
        <v>2704</v>
      </c>
      <c r="Q6735">
        <v>0</v>
      </c>
      <c r="R6735">
        <v>321</v>
      </c>
      <c r="S6735">
        <v>132</v>
      </c>
      <c r="T6735">
        <v>3</v>
      </c>
      <c r="U6735" t="b">
        <v>1</v>
      </c>
    </row>
    <row r="6736" spans="1:21" x14ac:dyDescent="0.25">
      <c r="A6736" t="s">
        <v>7689</v>
      </c>
      <c r="B6736" t="s">
        <v>7688</v>
      </c>
      <c r="C6736">
        <v>23</v>
      </c>
      <c r="D6736">
        <v>10</v>
      </c>
      <c r="E6736">
        <v>13</v>
      </c>
      <c r="F6736" s="1">
        <v>41570</v>
      </c>
      <c r="G6736" t="s">
        <v>2341</v>
      </c>
      <c r="H6736" t="s">
        <v>120</v>
      </c>
      <c r="I6736" t="s">
        <v>1582</v>
      </c>
      <c r="J6736" t="s">
        <v>4441</v>
      </c>
      <c r="K6736" t="s">
        <v>47</v>
      </c>
      <c r="L6736" t="s">
        <v>37</v>
      </c>
      <c r="M6736" t="s">
        <v>38</v>
      </c>
      <c r="N6736" t="s">
        <v>56</v>
      </c>
      <c r="O6736" t="s">
        <v>57</v>
      </c>
      <c r="P6736" t="s">
        <v>1575</v>
      </c>
      <c r="Q6736">
        <v>0</v>
      </c>
      <c r="R6736">
        <v>1124</v>
      </c>
      <c r="S6736">
        <v>125</v>
      </c>
      <c r="T6736">
        <v>4</v>
      </c>
      <c r="U6736" t="b">
        <v>0</v>
      </c>
    </row>
    <row r="6737" spans="1:21" x14ac:dyDescent="0.25">
      <c r="A6737" t="s">
        <v>7690</v>
      </c>
      <c r="B6737" t="s">
        <v>7688</v>
      </c>
      <c r="C6737">
        <v>23</v>
      </c>
      <c r="D6737">
        <v>10</v>
      </c>
      <c r="E6737">
        <v>13</v>
      </c>
      <c r="F6737" s="1">
        <v>41570</v>
      </c>
      <c r="G6737" t="s">
        <v>2104</v>
      </c>
      <c r="H6737" t="s">
        <v>44</v>
      </c>
      <c r="I6737" t="s">
        <v>460</v>
      </c>
      <c r="J6737" t="s">
        <v>7691</v>
      </c>
      <c r="K6737" t="s">
        <v>47</v>
      </c>
      <c r="L6737" t="s">
        <v>70</v>
      </c>
      <c r="M6737" t="s">
        <v>38</v>
      </c>
      <c r="N6737" t="s">
        <v>28</v>
      </c>
      <c r="O6737" t="s">
        <v>29</v>
      </c>
      <c r="P6737" t="s">
        <v>1672</v>
      </c>
      <c r="Q6737">
        <v>0</v>
      </c>
      <c r="R6737">
        <v>123</v>
      </c>
      <c r="S6737">
        <v>56</v>
      </c>
      <c r="T6737">
        <v>4</v>
      </c>
      <c r="U6737" t="b">
        <v>1</v>
      </c>
    </row>
    <row r="6738" spans="1:21" x14ac:dyDescent="0.25">
      <c r="A6738" t="s">
        <v>7690</v>
      </c>
      <c r="B6738" t="s">
        <v>7688</v>
      </c>
      <c r="C6738">
        <v>23</v>
      </c>
      <c r="D6738">
        <v>10</v>
      </c>
      <c r="E6738">
        <v>13</v>
      </c>
      <c r="F6738" s="1">
        <v>41570</v>
      </c>
      <c r="G6738" t="s">
        <v>2104</v>
      </c>
      <c r="H6738" t="s">
        <v>44</v>
      </c>
      <c r="I6738" t="s">
        <v>460</v>
      </c>
      <c r="J6738" t="s">
        <v>7691</v>
      </c>
      <c r="K6738" t="s">
        <v>47</v>
      </c>
      <c r="L6738" t="s">
        <v>70</v>
      </c>
      <c r="M6738" t="s">
        <v>38</v>
      </c>
      <c r="N6738" t="s">
        <v>56</v>
      </c>
      <c r="O6738" t="s">
        <v>81</v>
      </c>
      <c r="P6738" t="s">
        <v>4681</v>
      </c>
      <c r="Q6738">
        <v>0</v>
      </c>
      <c r="R6738">
        <v>1239</v>
      </c>
      <c r="S6738">
        <v>582</v>
      </c>
      <c r="T6738">
        <v>5</v>
      </c>
      <c r="U6738" t="b">
        <v>0</v>
      </c>
    </row>
    <row r="6739" spans="1:21" x14ac:dyDescent="0.25">
      <c r="A6739" t="s">
        <v>7692</v>
      </c>
      <c r="B6739" t="s">
        <v>7693</v>
      </c>
      <c r="C6739">
        <v>23</v>
      </c>
      <c r="D6739">
        <v>10</v>
      </c>
      <c r="E6739">
        <v>14</v>
      </c>
      <c r="F6739" s="1">
        <v>41935</v>
      </c>
      <c r="G6739" t="s">
        <v>3737</v>
      </c>
      <c r="H6739" t="s">
        <v>33</v>
      </c>
      <c r="I6739" t="s">
        <v>34</v>
      </c>
      <c r="J6739" t="s">
        <v>609</v>
      </c>
      <c r="K6739" t="s">
        <v>36</v>
      </c>
      <c r="L6739" t="s">
        <v>70</v>
      </c>
      <c r="M6739" t="s">
        <v>27</v>
      </c>
      <c r="N6739" t="s">
        <v>28</v>
      </c>
      <c r="O6739" t="s">
        <v>111</v>
      </c>
      <c r="P6739" t="s">
        <v>7238</v>
      </c>
      <c r="Q6739">
        <v>0</v>
      </c>
      <c r="R6739">
        <v>31</v>
      </c>
      <c r="S6739">
        <v>10</v>
      </c>
      <c r="T6739">
        <v>1</v>
      </c>
      <c r="U6739" t="b">
        <v>0</v>
      </c>
    </row>
    <row r="6740" spans="1:21" x14ac:dyDescent="0.25">
      <c r="A6740" t="s">
        <v>7694</v>
      </c>
      <c r="B6740" t="s">
        <v>7693</v>
      </c>
      <c r="C6740">
        <v>23</v>
      </c>
      <c r="D6740">
        <v>10</v>
      </c>
      <c r="E6740">
        <v>14</v>
      </c>
      <c r="F6740" s="1">
        <v>41935</v>
      </c>
      <c r="G6740" t="s">
        <v>1972</v>
      </c>
      <c r="H6740" t="s">
        <v>33</v>
      </c>
      <c r="I6740" t="s">
        <v>313</v>
      </c>
      <c r="J6740" t="s">
        <v>520</v>
      </c>
      <c r="K6740" t="s">
        <v>36</v>
      </c>
      <c r="L6740" t="s">
        <v>37</v>
      </c>
      <c r="M6740" t="s">
        <v>98</v>
      </c>
      <c r="N6740" t="s">
        <v>56</v>
      </c>
      <c r="O6740" t="s">
        <v>57</v>
      </c>
      <c r="P6740" t="s">
        <v>4232</v>
      </c>
      <c r="Q6740">
        <v>0</v>
      </c>
      <c r="R6740">
        <v>936</v>
      </c>
      <c r="S6740">
        <v>66</v>
      </c>
      <c r="T6740">
        <v>3</v>
      </c>
      <c r="U6740" t="b">
        <v>1</v>
      </c>
    </row>
    <row r="6741" spans="1:21" x14ac:dyDescent="0.25">
      <c r="A6741" t="s">
        <v>7695</v>
      </c>
      <c r="B6741" t="s">
        <v>7693</v>
      </c>
      <c r="C6741">
        <v>23</v>
      </c>
      <c r="D6741">
        <v>10</v>
      </c>
      <c r="E6741">
        <v>14</v>
      </c>
      <c r="F6741" s="1">
        <v>41935</v>
      </c>
      <c r="G6741" t="s">
        <v>900</v>
      </c>
      <c r="H6741" t="s">
        <v>67</v>
      </c>
      <c r="I6741" t="s">
        <v>68</v>
      </c>
      <c r="J6741" t="s">
        <v>7696</v>
      </c>
      <c r="K6741" t="s">
        <v>25</v>
      </c>
      <c r="L6741" t="s">
        <v>70</v>
      </c>
      <c r="M6741" t="s">
        <v>27</v>
      </c>
      <c r="N6741" t="s">
        <v>71</v>
      </c>
      <c r="O6741" t="s">
        <v>74</v>
      </c>
      <c r="P6741" t="s">
        <v>416</v>
      </c>
      <c r="Q6741">
        <v>0</v>
      </c>
      <c r="R6741">
        <v>326</v>
      </c>
      <c r="S6741">
        <v>153</v>
      </c>
      <c r="T6741">
        <v>4</v>
      </c>
      <c r="U6741" t="b">
        <v>1</v>
      </c>
    </row>
    <row r="6742" spans="1:21" x14ac:dyDescent="0.25">
      <c r="A6742" t="s">
        <v>7695</v>
      </c>
      <c r="B6742" t="s">
        <v>7693</v>
      </c>
      <c r="C6742">
        <v>23</v>
      </c>
      <c r="D6742">
        <v>10</v>
      </c>
      <c r="E6742">
        <v>14</v>
      </c>
      <c r="F6742" s="1">
        <v>41935</v>
      </c>
      <c r="G6742" t="s">
        <v>900</v>
      </c>
      <c r="H6742" t="s">
        <v>67</v>
      </c>
      <c r="I6742" t="s">
        <v>68</v>
      </c>
      <c r="J6742" t="s">
        <v>7696</v>
      </c>
      <c r="K6742" t="s">
        <v>25</v>
      </c>
      <c r="L6742" t="s">
        <v>70</v>
      </c>
      <c r="M6742" t="s">
        <v>27</v>
      </c>
      <c r="N6742" t="s">
        <v>28</v>
      </c>
      <c r="O6742" t="s">
        <v>111</v>
      </c>
      <c r="P6742" t="s">
        <v>1531</v>
      </c>
      <c r="Q6742">
        <v>0</v>
      </c>
      <c r="R6742">
        <v>82</v>
      </c>
      <c r="S6742">
        <v>33</v>
      </c>
      <c r="T6742">
        <v>4</v>
      </c>
      <c r="U6742" t="b">
        <v>1</v>
      </c>
    </row>
    <row r="6743" spans="1:21" x14ac:dyDescent="0.25">
      <c r="A6743" t="s">
        <v>7695</v>
      </c>
      <c r="B6743" t="s">
        <v>7693</v>
      </c>
      <c r="C6743">
        <v>23</v>
      </c>
      <c r="D6743">
        <v>10</v>
      </c>
      <c r="E6743">
        <v>14</v>
      </c>
      <c r="F6743" s="1">
        <v>41935</v>
      </c>
      <c r="G6743" t="s">
        <v>900</v>
      </c>
      <c r="H6743" t="s">
        <v>67</v>
      </c>
      <c r="I6743" t="s">
        <v>68</v>
      </c>
      <c r="J6743" t="s">
        <v>7696</v>
      </c>
      <c r="K6743" t="s">
        <v>25</v>
      </c>
      <c r="L6743" t="s">
        <v>70</v>
      </c>
      <c r="M6743" t="s">
        <v>27</v>
      </c>
      <c r="N6743" t="s">
        <v>56</v>
      </c>
      <c r="O6743" t="s">
        <v>185</v>
      </c>
      <c r="P6743" t="s">
        <v>7697</v>
      </c>
      <c r="Q6743">
        <v>0</v>
      </c>
      <c r="R6743">
        <v>427</v>
      </c>
      <c r="S6743">
        <v>132</v>
      </c>
      <c r="T6743">
        <v>3</v>
      </c>
      <c r="U6743" t="b">
        <v>0</v>
      </c>
    </row>
    <row r="6744" spans="1:21" x14ac:dyDescent="0.25">
      <c r="A6744" t="s">
        <v>7698</v>
      </c>
      <c r="B6744" t="s">
        <v>7693</v>
      </c>
      <c r="C6744">
        <v>23</v>
      </c>
      <c r="D6744">
        <v>10</v>
      </c>
      <c r="E6744">
        <v>14</v>
      </c>
      <c r="F6744" s="1">
        <v>41935</v>
      </c>
      <c r="G6744" t="s">
        <v>2821</v>
      </c>
      <c r="H6744" t="s">
        <v>33</v>
      </c>
      <c r="I6744" t="s">
        <v>34</v>
      </c>
      <c r="J6744" t="s">
        <v>1134</v>
      </c>
      <c r="K6744" t="s">
        <v>36</v>
      </c>
      <c r="L6744" t="s">
        <v>26</v>
      </c>
      <c r="M6744" t="s">
        <v>38</v>
      </c>
      <c r="N6744" t="s">
        <v>28</v>
      </c>
      <c r="O6744" t="s">
        <v>39</v>
      </c>
      <c r="P6744" t="s">
        <v>615</v>
      </c>
      <c r="Q6744">
        <v>0</v>
      </c>
      <c r="R6744">
        <v>33</v>
      </c>
      <c r="S6744">
        <v>9</v>
      </c>
      <c r="T6744">
        <v>2</v>
      </c>
      <c r="U6744" t="b">
        <v>0</v>
      </c>
    </row>
    <row r="6745" spans="1:21" x14ac:dyDescent="0.25">
      <c r="A6745" t="s">
        <v>7699</v>
      </c>
      <c r="B6745" t="s">
        <v>7693</v>
      </c>
      <c r="C6745">
        <v>23</v>
      </c>
      <c r="D6745">
        <v>10</v>
      </c>
      <c r="E6745">
        <v>14</v>
      </c>
      <c r="F6745" s="1">
        <v>41935</v>
      </c>
      <c r="G6745" t="s">
        <v>2467</v>
      </c>
      <c r="H6745" t="s">
        <v>1976</v>
      </c>
      <c r="I6745" t="s">
        <v>3788</v>
      </c>
      <c r="J6745" t="s">
        <v>4628</v>
      </c>
      <c r="K6745" t="s">
        <v>25</v>
      </c>
      <c r="L6745" t="s">
        <v>37</v>
      </c>
      <c r="M6745" t="s">
        <v>38</v>
      </c>
      <c r="N6745" t="s">
        <v>28</v>
      </c>
      <c r="O6745" t="s">
        <v>183</v>
      </c>
      <c r="P6745" t="s">
        <v>2648</v>
      </c>
      <c r="Q6745">
        <v>1</v>
      </c>
      <c r="R6745">
        <v>89</v>
      </c>
      <c r="S6745">
        <v>-37</v>
      </c>
      <c r="T6745">
        <v>4</v>
      </c>
      <c r="U6745" t="b">
        <v>1</v>
      </c>
    </row>
    <row r="6746" spans="1:21" x14ac:dyDescent="0.25">
      <c r="A6746" t="s">
        <v>7700</v>
      </c>
      <c r="B6746" t="s">
        <v>7701</v>
      </c>
      <c r="C6746">
        <v>24</v>
      </c>
      <c r="D6746">
        <v>10</v>
      </c>
      <c r="E6746">
        <v>11</v>
      </c>
      <c r="F6746" s="1">
        <v>40840</v>
      </c>
      <c r="G6746" t="s">
        <v>2917</v>
      </c>
      <c r="H6746" t="s">
        <v>61</v>
      </c>
      <c r="I6746" t="s">
        <v>450</v>
      </c>
      <c r="J6746" t="s">
        <v>661</v>
      </c>
      <c r="K6746" t="s">
        <v>36</v>
      </c>
      <c r="L6746" t="s">
        <v>26</v>
      </c>
      <c r="M6746" t="s">
        <v>27</v>
      </c>
      <c r="N6746" t="s">
        <v>28</v>
      </c>
      <c r="O6746" t="s">
        <v>90</v>
      </c>
      <c r="P6746" t="s">
        <v>2504</v>
      </c>
      <c r="Q6746">
        <v>0</v>
      </c>
      <c r="R6746">
        <v>69</v>
      </c>
      <c r="S6746">
        <v>18</v>
      </c>
      <c r="T6746">
        <v>1</v>
      </c>
      <c r="U6746" t="b">
        <v>1</v>
      </c>
    </row>
    <row r="6747" spans="1:21" x14ac:dyDescent="0.25">
      <c r="A6747" t="s">
        <v>7700</v>
      </c>
      <c r="B6747" t="s">
        <v>7701</v>
      </c>
      <c r="C6747">
        <v>24</v>
      </c>
      <c r="D6747">
        <v>10</v>
      </c>
      <c r="E6747">
        <v>11</v>
      </c>
      <c r="F6747" s="1">
        <v>40840</v>
      </c>
      <c r="G6747" t="s">
        <v>2917</v>
      </c>
      <c r="H6747" t="s">
        <v>61</v>
      </c>
      <c r="I6747" t="s">
        <v>450</v>
      </c>
      <c r="J6747" t="s">
        <v>661</v>
      </c>
      <c r="K6747" t="s">
        <v>36</v>
      </c>
      <c r="L6747" t="s">
        <v>26</v>
      </c>
      <c r="M6747" t="s">
        <v>27</v>
      </c>
      <c r="N6747" t="s">
        <v>28</v>
      </c>
      <c r="O6747" t="s">
        <v>39</v>
      </c>
      <c r="P6747" t="s">
        <v>110</v>
      </c>
      <c r="Q6747">
        <v>0</v>
      </c>
      <c r="R6747">
        <v>144</v>
      </c>
      <c r="S6747">
        <v>65</v>
      </c>
      <c r="T6747">
        <v>5</v>
      </c>
      <c r="U6747" t="b">
        <v>1</v>
      </c>
    </row>
    <row r="6748" spans="1:21" x14ac:dyDescent="0.25">
      <c r="A6748" t="s">
        <v>7700</v>
      </c>
      <c r="B6748" t="s">
        <v>7701</v>
      </c>
      <c r="C6748">
        <v>24</v>
      </c>
      <c r="D6748">
        <v>10</v>
      </c>
      <c r="E6748">
        <v>11</v>
      </c>
      <c r="F6748" s="1">
        <v>40840</v>
      </c>
      <c r="G6748" t="s">
        <v>2917</v>
      </c>
      <c r="H6748" t="s">
        <v>61</v>
      </c>
      <c r="I6748" t="s">
        <v>450</v>
      </c>
      <c r="J6748" t="s">
        <v>661</v>
      </c>
      <c r="K6748" t="s">
        <v>36</v>
      </c>
      <c r="L6748" t="s">
        <v>26</v>
      </c>
      <c r="M6748" t="s">
        <v>27</v>
      </c>
      <c r="N6748" t="s">
        <v>28</v>
      </c>
      <c r="O6748" t="s">
        <v>183</v>
      </c>
      <c r="P6748" t="s">
        <v>2398</v>
      </c>
      <c r="Q6748">
        <v>0</v>
      </c>
      <c r="R6748">
        <v>22</v>
      </c>
      <c r="S6748">
        <v>1</v>
      </c>
      <c r="T6748">
        <v>1</v>
      </c>
      <c r="U6748" t="b">
        <v>0</v>
      </c>
    </row>
    <row r="6749" spans="1:21" x14ac:dyDescent="0.25">
      <c r="A6749" t="s">
        <v>7702</v>
      </c>
      <c r="B6749" t="s">
        <v>7701</v>
      </c>
      <c r="C6749">
        <v>24</v>
      </c>
      <c r="D6749">
        <v>10</v>
      </c>
      <c r="E6749">
        <v>11</v>
      </c>
      <c r="F6749" s="1">
        <v>40840</v>
      </c>
      <c r="G6749" t="s">
        <v>6612</v>
      </c>
      <c r="H6749" t="s">
        <v>44</v>
      </c>
      <c r="I6749" t="s">
        <v>45</v>
      </c>
      <c r="J6749" t="s">
        <v>1853</v>
      </c>
      <c r="K6749" t="s">
        <v>47</v>
      </c>
      <c r="L6749" t="s">
        <v>70</v>
      </c>
      <c r="M6749" t="s">
        <v>38</v>
      </c>
      <c r="N6749" t="s">
        <v>56</v>
      </c>
      <c r="O6749" t="s">
        <v>104</v>
      </c>
      <c r="P6749" t="s">
        <v>4505</v>
      </c>
      <c r="Q6749">
        <v>0</v>
      </c>
      <c r="R6749">
        <v>383</v>
      </c>
      <c r="S6749">
        <v>-77</v>
      </c>
      <c r="T6749">
        <v>1</v>
      </c>
      <c r="U6749" t="b">
        <v>1</v>
      </c>
    </row>
    <row r="6750" spans="1:21" x14ac:dyDescent="0.25">
      <c r="A6750" t="s">
        <v>7703</v>
      </c>
      <c r="B6750" t="s">
        <v>7704</v>
      </c>
      <c r="C6750">
        <v>24</v>
      </c>
      <c r="D6750">
        <v>10</v>
      </c>
      <c r="E6750">
        <v>12</v>
      </c>
      <c r="F6750" s="1">
        <v>41206</v>
      </c>
      <c r="G6750" t="s">
        <v>6229</v>
      </c>
      <c r="H6750" t="s">
        <v>44</v>
      </c>
      <c r="I6750" t="s">
        <v>178</v>
      </c>
      <c r="J6750" t="s">
        <v>745</v>
      </c>
      <c r="K6750" t="s">
        <v>47</v>
      </c>
      <c r="L6750" t="s">
        <v>70</v>
      </c>
      <c r="M6750" t="s">
        <v>27</v>
      </c>
      <c r="N6750" t="s">
        <v>28</v>
      </c>
      <c r="O6750" t="s">
        <v>39</v>
      </c>
      <c r="P6750" t="s">
        <v>1518</v>
      </c>
      <c r="Q6750">
        <v>0</v>
      </c>
      <c r="R6750">
        <v>255</v>
      </c>
      <c r="S6750">
        <v>74</v>
      </c>
      <c r="T6750">
        <v>5</v>
      </c>
      <c r="U6750" t="b">
        <v>0</v>
      </c>
    </row>
    <row r="6751" spans="1:21" x14ac:dyDescent="0.25">
      <c r="A6751" t="s">
        <v>7705</v>
      </c>
      <c r="B6751" t="s">
        <v>7704</v>
      </c>
      <c r="C6751">
        <v>24</v>
      </c>
      <c r="D6751">
        <v>10</v>
      </c>
      <c r="E6751">
        <v>12</v>
      </c>
      <c r="F6751" s="1">
        <v>41206</v>
      </c>
      <c r="G6751" t="s">
        <v>5692</v>
      </c>
      <c r="H6751" t="s">
        <v>67</v>
      </c>
      <c r="I6751" t="s">
        <v>68</v>
      </c>
      <c r="J6751" t="s">
        <v>644</v>
      </c>
      <c r="K6751" t="s">
        <v>25</v>
      </c>
      <c r="L6751" t="s">
        <v>70</v>
      </c>
      <c r="M6751" t="s">
        <v>38</v>
      </c>
      <c r="N6751" t="s">
        <v>71</v>
      </c>
      <c r="O6751" t="s">
        <v>74</v>
      </c>
      <c r="P6751" t="s">
        <v>3125</v>
      </c>
      <c r="Q6751">
        <v>0</v>
      </c>
      <c r="R6751">
        <v>324</v>
      </c>
      <c r="S6751">
        <v>10</v>
      </c>
      <c r="T6751">
        <v>2</v>
      </c>
      <c r="U6751" t="b">
        <v>1</v>
      </c>
    </row>
    <row r="6752" spans="1:21" x14ac:dyDescent="0.25">
      <c r="A6752" t="s">
        <v>7705</v>
      </c>
      <c r="B6752" t="s">
        <v>7704</v>
      </c>
      <c r="C6752">
        <v>24</v>
      </c>
      <c r="D6752">
        <v>10</v>
      </c>
      <c r="E6752">
        <v>12</v>
      </c>
      <c r="F6752" s="1">
        <v>41206</v>
      </c>
      <c r="G6752" t="s">
        <v>5692</v>
      </c>
      <c r="H6752" t="s">
        <v>67</v>
      </c>
      <c r="I6752" t="s">
        <v>68</v>
      </c>
      <c r="J6752" t="s">
        <v>644</v>
      </c>
      <c r="K6752" t="s">
        <v>25</v>
      </c>
      <c r="L6752" t="s">
        <v>70</v>
      </c>
      <c r="M6752" t="s">
        <v>38</v>
      </c>
      <c r="N6752" t="s">
        <v>28</v>
      </c>
      <c r="O6752" t="s">
        <v>90</v>
      </c>
      <c r="P6752" t="s">
        <v>771</v>
      </c>
      <c r="Q6752">
        <v>0</v>
      </c>
      <c r="R6752">
        <v>171</v>
      </c>
      <c r="S6752">
        <v>80</v>
      </c>
      <c r="T6752">
        <v>2</v>
      </c>
      <c r="U6752" t="b">
        <v>1</v>
      </c>
    </row>
    <row r="6753" spans="1:21" x14ac:dyDescent="0.25">
      <c r="A6753" t="s">
        <v>7705</v>
      </c>
      <c r="B6753" t="s">
        <v>7704</v>
      </c>
      <c r="C6753">
        <v>24</v>
      </c>
      <c r="D6753">
        <v>10</v>
      </c>
      <c r="E6753">
        <v>12</v>
      </c>
      <c r="F6753" s="1">
        <v>41206</v>
      </c>
      <c r="G6753" t="s">
        <v>5692</v>
      </c>
      <c r="H6753" t="s">
        <v>67</v>
      </c>
      <c r="I6753" t="s">
        <v>68</v>
      </c>
      <c r="J6753" t="s">
        <v>644</v>
      </c>
      <c r="K6753" t="s">
        <v>25</v>
      </c>
      <c r="L6753" t="s">
        <v>70</v>
      </c>
      <c r="M6753" t="s">
        <v>38</v>
      </c>
      <c r="N6753" t="s">
        <v>28</v>
      </c>
      <c r="O6753" t="s">
        <v>48</v>
      </c>
      <c r="P6753" t="s">
        <v>483</v>
      </c>
      <c r="Q6753">
        <v>0</v>
      </c>
      <c r="R6753">
        <v>326</v>
      </c>
      <c r="S6753">
        <v>49</v>
      </c>
      <c r="T6753">
        <v>7</v>
      </c>
      <c r="U6753" t="b">
        <v>1</v>
      </c>
    </row>
    <row r="6754" spans="1:21" x14ac:dyDescent="0.25">
      <c r="A6754" t="s">
        <v>7705</v>
      </c>
      <c r="B6754" t="s">
        <v>7704</v>
      </c>
      <c r="C6754">
        <v>24</v>
      </c>
      <c r="D6754">
        <v>10</v>
      </c>
      <c r="E6754">
        <v>12</v>
      </c>
      <c r="F6754" s="1">
        <v>41206</v>
      </c>
      <c r="G6754" t="s">
        <v>5692</v>
      </c>
      <c r="H6754" t="s">
        <v>67</v>
      </c>
      <c r="I6754" t="s">
        <v>68</v>
      </c>
      <c r="J6754" t="s">
        <v>644</v>
      </c>
      <c r="K6754" t="s">
        <v>25</v>
      </c>
      <c r="L6754" t="s">
        <v>70</v>
      </c>
      <c r="M6754" t="s">
        <v>38</v>
      </c>
      <c r="N6754" t="s">
        <v>28</v>
      </c>
      <c r="O6754" t="s">
        <v>39</v>
      </c>
      <c r="P6754" t="s">
        <v>3149</v>
      </c>
      <c r="Q6754">
        <v>0</v>
      </c>
      <c r="R6754">
        <v>101</v>
      </c>
      <c r="S6754">
        <v>11</v>
      </c>
      <c r="T6754">
        <v>2</v>
      </c>
      <c r="U6754" t="b">
        <v>1</v>
      </c>
    </row>
    <row r="6755" spans="1:21" x14ac:dyDescent="0.25">
      <c r="A6755" t="s">
        <v>7705</v>
      </c>
      <c r="B6755" t="s">
        <v>7704</v>
      </c>
      <c r="C6755">
        <v>24</v>
      </c>
      <c r="D6755">
        <v>10</v>
      </c>
      <c r="E6755">
        <v>12</v>
      </c>
      <c r="F6755" s="1">
        <v>41206</v>
      </c>
      <c r="G6755" t="s">
        <v>5692</v>
      </c>
      <c r="H6755" t="s">
        <v>67</v>
      </c>
      <c r="I6755" t="s">
        <v>68</v>
      </c>
      <c r="J6755" t="s">
        <v>644</v>
      </c>
      <c r="K6755" t="s">
        <v>25</v>
      </c>
      <c r="L6755" t="s">
        <v>70</v>
      </c>
      <c r="M6755" t="s">
        <v>38</v>
      </c>
      <c r="N6755" t="s">
        <v>28</v>
      </c>
      <c r="O6755" t="s">
        <v>39</v>
      </c>
      <c r="P6755" t="s">
        <v>1878</v>
      </c>
      <c r="Q6755">
        <v>0</v>
      </c>
      <c r="R6755">
        <v>24</v>
      </c>
      <c r="S6755">
        <v>10</v>
      </c>
      <c r="T6755">
        <v>3</v>
      </c>
      <c r="U6755" t="b">
        <v>0</v>
      </c>
    </row>
    <row r="6756" spans="1:21" x14ac:dyDescent="0.25">
      <c r="A6756" t="s">
        <v>7705</v>
      </c>
      <c r="B6756" t="s">
        <v>7704</v>
      </c>
      <c r="C6756">
        <v>24</v>
      </c>
      <c r="D6756">
        <v>10</v>
      </c>
      <c r="E6756">
        <v>12</v>
      </c>
      <c r="F6756" s="1">
        <v>41206</v>
      </c>
      <c r="G6756" t="s">
        <v>5692</v>
      </c>
      <c r="H6756" t="s">
        <v>67</v>
      </c>
      <c r="I6756" t="s">
        <v>68</v>
      </c>
      <c r="J6756" t="s">
        <v>644</v>
      </c>
      <c r="K6756" t="s">
        <v>25</v>
      </c>
      <c r="L6756" t="s">
        <v>70</v>
      </c>
      <c r="M6756" t="s">
        <v>38</v>
      </c>
      <c r="N6756" t="s">
        <v>28</v>
      </c>
      <c r="O6756" t="s">
        <v>227</v>
      </c>
      <c r="P6756" t="s">
        <v>917</v>
      </c>
      <c r="Q6756">
        <v>0</v>
      </c>
      <c r="R6756">
        <v>17</v>
      </c>
      <c r="S6756">
        <v>6</v>
      </c>
      <c r="T6756">
        <v>2</v>
      </c>
      <c r="U6756" t="b">
        <v>1</v>
      </c>
    </row>
    <row r="6757" spans="1:21" x14ac:dyDescent="0.25">
      <c r="A6757" t="s">
        <v>7705</v>
      </c>
      <c r="B6757" t="s">
        <v>7704</v>
      </c>
      <c r="C6757">
        <v>24</v>
      </c>
      <c r="D6757">
        <v>10</v>
      </c>
      <c r="E6757">
        <v>12</v>
      </c>
      <c r="F6757" s="1">
        <v>41206</v>
      </c>
      <c r="G6757" t="s">
        <v>5692</v>
      </c>
      <c r="H6757" t="s">
        <v>67</v>
      </c>
      <c r="I6757" t="s">
        <v>68</v>
      </c>
      <c r="J6757" t="s">
        <v>644</v>
      </c>
      <c r="K6757" t="s">
        <v>25</v>
      </c>
      <c r="L6757" t="s">
        <v>70</v>
      </c>
      <c r="M6757" t="s">
        <v>38</v>
      </c>
      <c r="N6757" t="s">
        <v>28</v>
      </c>
      <c r="O6757" t="s">
        <v>54</v>
      </c>
      <c r="P6757" t="s">
        <v>443</v>
      </c>
      <c r="Q6757">
        <v>0</v>
      </c>
      <c r="R6757">
        <v>9</v>
      </c>
      <c r="S6757">
        <v>3</v>
      </c>
      <c r="T6757">
        <v>1</v>
      </c>
      <c r="U6757" t="b">
        <v>0</v>
      </c>
    </row>
    <row r="6758" spans="1:21" x14ac:dyDescent="0.25">
      <c r="A6758" t="s">
        <v>7705</v>
      </c>
      <c r="B6758" t="s">
        <v>7704</v>
      </c>
      <c r="C6758">
        <v>24</v>
      </c>
      <c r="D6758">
        <v>10</v>
      </c>
      <c r="E6758">
        <v>12</v>
      </c>
      <c r="F6758" s="1">
        <v>41206</v>
      </c>
      <c r="G6758" t="s">
        <v>5692</v>
      </c>
      <c r="H6758" t="s">
        <v>67</v>
      </c>
      <c r="I6758" t="s">
        <v>68</v>
      </c>
      <c r="J6758" t="s">
        <v>644</v>
      </c>
      <c r="K6758" t="s">
        <v>25</v>
      </c>
      <c r="L6758" t="s">
        <v>70</v>
      </c>
      <c r="M6758" t="s">
        <v>38</v>
      </c>
      <c r="N6758" t="s">
        <v>56</v>
      </c>
      <c r="O6758" t="s">
        <v>57</v>
      </c>
      <c r="P6758" t="s">
        <v>7706</v>
      </c>
      <c r="Q6758">
        <v>0</v>
      </c>
      <c r="R6758">
        <v>246</v>
      </c>
      <c r="S6758">
        <v>81</v>
      </c>
      <c r="T6758">
        <v>3</v>
      </c>
      <c r="U6758" t="b">
        <v>1</v>
      </c>
    </row>
    <row r="6759" spans="1:21" x14ac:dyDescent="0.25">
      <c r="A6759" t="s">
        <v>7707</v>
      </c>
      <c r="B6759" t="s">
        <v>7704</v>
      </c>
      <c r="C6759">
        <v>24</v>
      </c>
      <c r="D6759">
        <v>10</v>
      </c>
      <c r="E6759">
        <v>12</v>
      </c>
      <c r="F6759" s="1">
        <v>41206</v>
      </c>
      <c r="G6759" t="s">
        <v>1807</v>
      </c>
      <c r="H6759" t="s">
        <v>120</v>
      </c>
      <c r="I6759" t="s">
        <v>901</v>
      </c>
      <c r="J6759" t="s">
        <v>1533</v>
      </c>
      <c r="K6759" t="s">
        <v>47</v>
      </c>
      <c r="L6759" t="s">
        <v>70</v>
      </c>
      <c r="M6759" t="s">
        <v>98</v>
      </c>
      <c r="N6759" t="s">
        <v>28</v>
      </c>
      <c r="O6759" t="s">
        <v>183</v>
      </c>
      <c r="P6759" t="s">
        <v>4492</v>
      </c>
      <c r="Q6759">
        <v>0</v>
      </c>
      <c r="R6759">
        <v>94</v>
      </c>
      <c r="S6759">
        <v>27</v>
      </c>
      <c r="T6759">
        <v>2</v>
      </c>
      <c r="U6759" t="b">
        <v>0</v>
      </c>
    </row>
    <row r="6760" spans="1:21" x14ac:dyDescent="0.25">
      <c r="A6760" t="s">
        <v>7708</v>
      </c>
      <c r="B6760" t="s">
        <v>7709</v>
      </c>
      <c r="C6760">
        <v>24</v>
      </c>
      <c r="D6760">
        <v>10</v>
      </c>
      <c r="E6760">
        <v>13</v>
      </c>
      <c r="F6760" s="1">
        <v>41571</v>
      </c>
      <c r="G6760" t="s">
        <v>279</v>
      </c>
      <c r="H6760" t="s">
        <v>293</v>
      </c>
      <c r="I6760" t="s">
        <v>714</v>
      </c>
      <c r="J6760" t="s">
        <v>7710</v>
      </c>
      <c r="K6760" t="s">
        <v>36</v>
      </c>
      <c r="L6760" t="s">
        <v>37</v>
      </c>
      <c r="M6760" t="s">
        <v>38</v>
      </c>
      <c r="N6760" t="s">
        <v>28</v>
      </c>
      <c r="O6760" t="s">
        <v>39</v>
      </c>
      <c r="P6760" t="s">
        <v>3587</v>
      </c>
      <c r="Q6760">
        <v>1</v>
      </c>
      <c r="R6760">
        <v>10</v>
      </c>
      <c r="S6760">
        <v>-3</v>
      </c>
      <c r="T6760">
        <v>2</v>
      </c>
      <c r="U6760" t="b">
        <v>0</v>
      </c>
    </row>
    <row r="6761" spans="1:21" x14ac:dyDescent="0.25">
      <c r="A6761" t="s">
        <v>7708</v>
      </c>
      <c r="B6761" t="s">
        <v>7709</v>
      </c>
      <c r="C6761">
        <v>24</v>
      </c>
      <c r="D6761">
        <v>10</v>
      </c>
      <c r="E6761">
        <v>13</v>
      </c>
      <c r="F6761" s="1">
        <v>41571</v>
      </c>
      <c r="G6761" t="s">
        <v>279</v>
      </c>
      <c r="H6761" t="s">
        <v>293</v>
      </c>
      <c r="I6761" t="s">
        <v>714</v>
      </c>
      <c r="J6761" t="s">
        <v>7710</v>
      </c>
      <c r="K6761" t="s">
        <v>36</v>
      </c>
      <c r="L6761" t="s">
        <v>37</v>
      </c>
      <c r="M6761" t="s">
        <v>38</v>
      </c>
      <c r="N6761" t="s">
        <v>28</v>
      </c>
      <c r="O6761" t="s">
        <v>54</v>
      </c>
      <c r="P6761" t="s">
        <v>2577</v>
      </c>
      <c r="Q6761">
        <v>1</v>
      </c>
      <c r="R6761">
        <v>24</v>
      </c>
      <c r="S6761">
        <v>-8</v>
      </c>
      <c r="T6761">
        <v>1</v>
      </c>
      <c r="U6761" t="b">
        <v>0</v>
      </c>
    </row>
    <row r="6762" spans="1:21" x14ac:dyDescent="0.25">
      <c r="A6762" t="s">
        <v>7708</v>
      </c>
      <c r="B6762" t="s">
        <v>7709</v>
      </c>
      <c r="C6762">
        <v>24</v>
      </c>
      <c r="D6762">
        <v>10</v>
      </c>
      <c r="E6762">
        <v>13</v>
      </c>
      <c r="F6762" s="1">
        <v>41571</v>
      </c>
      <c r="G6762" t="s">
        <v>279</v>
      </c>
      <c r="H6762" t="s">
        <v>293</v>
      </c>
      <c r="I6762" t="s">
        <v>714</v>
      </c>
      <c r="J6762" t="s">
        <v>7710</v>
      </c>
      <c r="K6762" t="s">
        <v>36</v>
      </c>
      <c r="L6762" t="s">
        <v>37</v>
      </c>
      <c r="M6762" t="s">
        <v>38</v>
      </c>
      <c r="N6762" t="s">
        <v>28</v>
      </c>
      <c r="O6762" t="s">
        <v>54</v>
      </c>
      <c r="P6762" t="s">
        <v>206</v>
      </c>
      <c r="Q6762">
        <v>1</v>
      </c>
      <c r="R6762">
        <v>267</v>
      </c>
      <c r="S6762">
        <v>-197</v>
      </c>
      <c r="T6762">
        <v>11</v>
      </c>
      <c r="U6762" t="b">
        <v>1</v>
      </c>
    </row>
    <row r="6763" spans="1:21" x14ac:dyDescent="0.25">
      <c r="A6763" t="s">
        <v>7711</v>
      </c>
      <c r="B6763" t="s">
        <v>7709</v>
      </c>
      <c r="C6763">
        <v>24</v>
      </c>
      <c r="D6763">
        <v>10</v>
      </c>
      <c r="E6763">
        <v>13</v>
      </c>
      <c r="F6763" s="1">
        <v>41571</v>
      </c>
      <c r="G6763" t="s">
        <v>3829</v>
      </c>
      <c r="H6763" t="s">
        <v>61</v>
      </c>
      <c r="I6763" t="s">
        <v>115</v>
      </c>
      <c r="J6763" t="s">
        <v>116</v>
      </c>
      <c r="K6763" t="s">
        <v>36</v>
      </c>
      <c r="L6763" t="s">
        <v>70</v>
      </c>
      <c r="M6763" t="s">
        <v>27</v>
      </c>
      <c r="N6763" t="s">
        <v>28</v>
      </c>
      <c r="O6763" t="s">
        <v>39</v>
      </c>
      <c r="P6763" t="s">
        <v>1584</v>
      </c>
      <c r="Q6763">
        <v>0</v>
      </c>
      <c r="R6763">
        <v>353</v>
      </c>
      <c r="S6763">
        <v>7</v>
      </c>
      <c r="T6763">
        <v>7</v>
      </c>
      <c r="U6763" t="b">
        <v>1</v>
      </c>
    </row>
    <row r="6764" spans="1:21" x14ac:dyDescent="0.25">
      <c r="A6764" t="s">
        <v>7712</v>
      </c>
      <c r="B6764" t="s">
        <v>7713</v>
      </c>
      <c r="C6764">
        <v>24</v>
      </c>
      <c r="D6764">
        <v>10</v>
      </c>
      <c r="E6764">
        <v>14</v>
      </c>
      <c r="F6764" s="1">
        <v>41936</v>
      </c>
      <c r="G6764" t="s">
        <v>2104</v>
      </c>
      <c r="H6764" t="s">
        <v>1260</v>
      </c>
      <c r="I6764" t="s">
        <v>5566</v>
      </c>
      <c r="J6764" t="s">
        <v>5567</v>
      </c>
      <c r="K6764" t="s">
        <v>25</v>
      </c>
      <c r="L6764" t="s">
        <v>70</v>
      </c>
      <c r="M6764" t="s">
        <v>268</v>
      </c>
      <c r="N6764" t="s">
        <v>71</v>
      </c>
      <c r="O6764" t="s">
        <v>74</v>
      </c>
      <c r="P6764" t="s">
        <v>7671</v>
      </c>
      <c r="Q6764">
        <v>0</v>
      </c>
      <c r="R6764">
        <v>174</v>
      </c>
      <c r="S6764">
        <v>9</v>
      </c>
      <c r="T6764">
        <v>1</v>
      </c>
      <c r="U6764" t="b">
        <v>1</v>
      </c>
    </row>
    <row r="6765" spans="1:21" x14ac:dyDescent="0.25">
      <c r="A6765" t="s">
        <v>7714</v>
      </c>
      <c r="B6765" t="s">
        <v>7713</v>
      </c>
      <c r="C6765">
        <v>24</v>
      </c>
      <c r="D6765">
        <v>10</v>
      </c>
      <c r="E6765">
        <v>14</v>
      </c>
      <c r="F6765" s="1">
        <v>41936</v>
      </c>
      <c r="G6765" t="s">
        <v>464</v>
      </c>
      <c r="H6765" t="s">
        <v>44</v>
      </c>
      <c r="I6765" t="s">
        <v>45</v>
      </c>
      <c r="J6765" t="s">
        <v>1563</v>
      </c>
      <c r="K6765" t="s">
        <v>47</v>
      </c>
      <c r="L6765" t="s">
        <v>37</v>
      </c>
      <c r="M6765" t="s">
        <v>98</v>
      </c>
      <c r="N6765" t="s">
        <v>28</v>
      </c>
      <c r="O6765" t="s">
        <v>39</v>
      </c>
      <c r="P6765" t="s">
        <v>939</v>
      </c>
      <c r="Q6765">
        <v>0</v>
      </c>
      <c r="R6765">
        <v>20</v>
      </c>
      <c r="S6765">
        <v>9</v>
      </c>
      <c r="T6765">
        <v>2</v>
      </c>
      <c r="U6765" t="b">
        <v>0</v>
      </c>
    </row>
    <row r="6766" spans="1:21" x14ac:dyDescent="0.25">
      <c r="A6766" t="s">
        <v>7714</v>
      </c>
      <c r="B6766" t="s">
        <v>7713</v>
      </c>
      <c r="C6766">
        <v>24</v>
      </c>
      <c r="D6766">
        <v>10</v>
      </c>
      <c r="E6766">
        <v>14</v>
      </c>
      <c r="F6766" s="1">
        <v>41936</v>
      </c>
      <c r="G6766" t="s">
        <v>464</v>
      </c>
      <c r="H6766" t="s">
        <v>44</v>
      </c>
      <c r="I6766" t="s">
        <v>45</v>
      </c>
      <c r="J6766" t="s">
        <v>1563</v>
      </c>
      <c r="K6766" t="s">
        <v>47</v>
      </c>
      <c r="L6766" t="s">
        <v>37</v>
      </c>
      <c r="M6766" t="s">
        <v>98</v>
      </c>
      <c r="N6766" t="s">
        <v>28</v>
      </c>
      <c r="O6766" t="s">
        <v>29</v>
      </c>
      <c r="P6766" t="s">
        <v>1141</v>
      </c>
      <c r="Q6766">
        <v>0</v>
      </c>
      <c r="R6766">
        <v>68</v>
      </c>
      <c r="S6766">
        <v>29</v>
      </c>
      <c r="T6766">
        <v>2</v>
      </c>
      <c r="U6766" t="b">
        <v>1</v>
      </c>
    </row>
    <row r="6767" spans="1:21" x14ac:dyDescent="0.25">
      <c r="A6767" t="s">
        <v>7714</v>
      </c>
      <c r="B6767" t="s">
        <v>7713</v>
      </c>
      <c r="C6767">
        <v>24</v>
      </c>
      <c r="D6767">
        <v>10</v>
      </c>
      <c r="E6767">
        <v>14</v>
      </c>
      <c r="F6767" s="1">
        <v>41936</v>
      </c>
      <c r="G6767" t="s">
        <v>464</v>
      </c>
      <c r="H6767" t="s">
        <v>44</v>
      </c>
      <c r="I6767" t="s">
        <v>45</v>
      </c>
      <c r="J6767" t="s">
        <v>1563</v>
      </c>
      <c r="K6767" t="s">
        <v>47</v>
      </c>
      <c r="L6767" t="s">
        <v>37</v>
      </c>
      <c r="M6767" t="s">
        <v>98</v>
      </c>
      <c r="N6767" t="s">
        <v>28</v>
      </c>
      <c r="O6767" t="s">
        <v>54</v>
      </c>
      <c r="P6767" t="s">
        <v>3434</v>
      </c>
      <c r="Q6767">
        <v>0</v>
      </c>
      <c r="R6767">
        <v>75</v>
      </c>
      <c r="S6767">
        <v>-44</v>
      </c>
      <c r="T6767">
        <v>2</v>
      </c>
      <c r="U6767" t="b">
        <v>1</v>
      </c>
    </row>
    <row r="6768" spans="1:21" x14ac:dyDescent="0.25">
      <c r="A6768" t="s">
        <v>7715</v>
      </c>
      <c r="B6768" t="s">
        <v>7713</v>
      </c>
      <c r="C6768">
        <v>24</v>
      </c>
      <c r="D6768">
        <v>10</v>
      </c>
      <c r="E6768">
        <v>14</v>
      </c>
      <c r="F6768" s="1">
        <v>41936</v>
      </c>
      <c r="G6768" t="s">
        <v>617</v>
      </c>
      <c r="H6768" t="s">
        <v>44</v>
      </c>
      <c r="I6768" t="s">
        <v>1178</v>
      </c>
      <c r="J6768" t="s">
        <v>1179</v>
      </c>
      <c r="K6768" t="s">
        <v>47</v>
      </c>
      <c r="L6768" t="s">
        <v>37</v>
      </c>
      <c r="M6768" t="s">
        <v>27</v>
      </c>
      <c r="N6768" t="s">
        <v>28</v>
      </c>
      <c r="O6768" t="s">
        <v>54</v>
      </c>
      <c r="P6768" t="s">
        <v>1396</v>
      </c>
      <c r="Q6768">
        <v>0</v>
      </c>
      <c r="R6768">
        <v>238</v>
      </c>
      <c r="S6768">
        <v>20</v>
      </c>
      <c r="T6768">
        <v>2</v>
      </c>
      <c r="U6768" t="b">
        <v>1</v>
      </c>
    </row>
    <row r="6769" spans="1:21" x14ac:dyDescent="0.25">
      <c r="A6769" t="s">
        <v>7715</v>
      </c>
      <c r="B6769" t="s">
        <v>7713</v>
      </c>
      <c r="C6769">
        <v>24</v>
      </c>
      <c r="D6769">
        <v>10</v>
      </c>
      <c r="E6769">
        <v>14</v>
      </c>
      <c r="F6769" s="1">
        <v>41936</v>
      </c>
      <c r="G6769" t="s">
        <v>617</v>
      </c>
      <c r="H6769" t="s">
        <v>44</v>
      </c>
      <c r="I6769" t="s">
        <v>1178</v>
      </c>
      <c r="J6769" t="s">
        <v>1179</v>
      </c>
      <c r="K6769" t="s">
        <v>47</v>
      </c>
      <c r="L6769" t="s">
        <v>37</v>
      </c>
      <c r="M6769" t="s">
        <v>27</v>
      </c>
      <c r="N6769" t="s">
        <v>56</v>
      </c>
      <c r="O6769" t="s">
        <v>104</v>
      </c>
      <c r="P6769" t="s">
        <v>5965</v>
      </c>
      <c r="Q6769">
        <v>0</v>
      </c>
      <c r="R6769">
        <v>351</v>
      </c>
      <c r="S6769">
        <v>-47</v>
      </c>
      <c r="T6769">
        <v>8</v>
      </c>
      <c r="U6769" t="b">
        <v>1</v>
      </c>
    </row>
    <row r="6770" spans="1:21" x14ac:dyDescent="0.25">
      <c r="A6770" t="s">
        <v>7716</v>
      </c>
      <c r="B6770" t="s">
        <v>7713</v>
      </c>
      <c r="C6770">
        <v>24</v>
      </c>
      <c r="D6770">
        <v>10</v>
      </c>
      <c r="E6770">
        <v>14</v>
      </c>
      <c r="F6770" s="1">
        <v>41936</v>
      </c>
      <c r="G6770" t="s">
        <v>2404</v>
      </c>
      <c r="H6770" t="s">
        <v>33</v>
      </c>
      <c r="I6770" t="s">
        <v>266</v>
      </c>
      <c r="J6770" t="s">
        <v>510</v>
      </c>
      <c r="K6770" t="s">
        <v>36</v>
      </c>
      <c r="L6770" t="s">
        <v>70</v>
      </c>
      <c r="M6770" t="s">
        <v>27</v>
      </c>
      <c r="N6770" t="s">
        <v>28</v>
      </c>
      <c r="O6770" t="s">
        <v>183</v>
      </c>
      <c r="P6770" t="s">
        <v>4656</v>
      </c>
      <c r="Q6770">
        <v>0</v>
      </c>
      <c r="R6770">
        <v>71</v>
      </c>
      <c r="S6770">
        <v>18</v>
      </c>
      <c r="T6770">
        <v>3</v>
      </c>
      <c r="U6770" t="b">
        <v>1</v>
      </c>
    </row>
    <row r="6771" spans="1:21" x14ac:dyDescent="0.25">
      <c r="A6771" t="s">
        <v>7717</v>
      </c>
      <c r="B6771" t="s">
        <v>7713</v>
      </c>
      <c r="C6771">
        <v>24</v>
      </c>
      <c r="D6771">
        <v>10</v>
      </c>
      <c r="E6771">
        <v>14</v>
      </c>
      <c r="F6771" s="1">
        <v>41936</v>
      </c>
      <c r="G6771" t="s">
        <v>2459</v>
      </c>
      <c r="H6771" t="s">
        <v>120</v>
      </c>
      <c r="I6771" t="s">
        <v>3708</v>
      </c>
      <c r="J6771" t="s">
        <v>3709</v>
      </c>
      <c r="K6771" t="s">
        <v>47</v>
      </c>
      <c r="L6771" t="s">
        <v>37</v>
      </c>
      <c r="M6771" t="s">
        <v>38</v>
      </c>
      <c r="N6771" t="s">
        <v>28</v>
      </c>
      <c r="O6771" t="s">
        <v>48</v>
      </c>
      <c r="P6771" t="s">
        <v>511</v>
      </c>
      <c r="Q6771">
        <v>0</v>
      </c>
      <c r="R6771">
        <v>149</v>
      </c>
      <c r="S6771">
        <v>49</v>
      </c>
      <c r="T6771">
        <v>3</v>
      </c>
      <c r="U6771" t="b">
        <v>0</v>
      </c>
    </row>
    <row r="6772" spans="1:21" x14ac:dyDescent="0.25">
      <c r="A6772" t="s">
        <v>7717</v>
      </c>
      <c r="B6772" t="s">
        <v>7713</v>
      </c>
      <c r="C6772">
        <v>24</v>
      </c>
      <c r="D6772">
        <v>10</v>
      </c>
      <c r="E6772">
        <v>14</v>
      </c>
      <c r="F6772" s="1">
        <v>41936</v>
      </c>
      <c r="G6772" t="s">
        <v>2459</v>
      </c>
      <c r="H6772" t="s">
        <v>120</v>
      </c>
      <c r="I6772" t="s">
        <v>3708</v>
      </c>
      <c r="J6772" t="s">
        <v>3709</v>
      </c>
      <c r="K6772" t="s">
        <v>47</v>
      </c>
      <c r="L6772" t="s">
        <v>37</v>
      </c>
      <c r="M6772" t="s">
        <v>38</v>
      </c>
      <c r="N6772" t="s">
        <v>28</v>
      </c>
      <c r="O6772" t="s">
        <v>48</v>
      </c>
      <c r="P6772" t="s">
        <v>703</v>
      </c>
      <c r="Q6772">
        <v>0</v>
      </c>
      <c r="R6772">
        <v>55</v>
      </c>
      <c r="S6772">
        <v>8</v>
      </c>
      <c r="T6772">
        <v>2</v>
      </c>
      <c r="U6772" t="b">
        <v>1</v>
      </c>
    </row>
    <row r="6773" spans="1:21" x14ac:dyDescent="0.25">
      <c r="A6773" t="s">
        <v>7717</v>
      </c>
      <c r="B6773" t="s">
        <v>7713</v>
      </c>
      <c r="C6773">
        <v>24</v>
      </c>
      <c r="D6773">
        <v>10</v>
      </c>
      <c r="E6773">
        <v>14</v>
      </c>
      <c r="F6773" s="1">
        <v>41936</v>
      </c>
      <c r="G6773" t="s">
        <v>2459</v>
      </c>
      <c r="H6773" t="s">
        <v>120</v>
      </c>
      <c r="I6773" t="s">
        <v>3708</v>
      </c>
      <c r="J6773" t="s">
        <v>3709</v>
      </c>
      <c r="K6773" t="s">
        <v>47</v>
      </c>
      <c r="L6773" t="s">
        <v>37</v>
      </c>
      <c r="M6773" t="s">
        <v>38</v>
      </c>
      <c r="N6773" t="s">
        <v>28</v>
      </c>
      <c r="O6773" t="s">
        <v>48</v>
      </c>
      <c r="P6773" t="s">
        <v>322</v>
      </c>
      <c r="Q6773">
        <v>0</v>
      </c>
      <c r="R6773">
        <v>57</v>
      </c>
      <c r="S6773">
        <v>13</v>
      </c>
      <c r="T6773">
        <v>5</v>
      </c>
      <c r="U6773" t="b">
        <v>0</v>
      </c>
    </row>
    <row r="6774" spans="1:21" x14ac:dyDescent="0.25">
      <c r="A6774" t="s">
        <v>7718</v>
      </c>
      <c r="B6774" t="s">
        <v>7713</v>
      </c>
      <c r="C6774">
        <v>24</v>
      </c>
      <c r="D6774">
        <v>10</v>
      </c>
      <c r="E6774">
        <v>14</v>
      </c>
      <c r="F6774" s="1">
        <v>41936</v>
      </c>
      <c r="G6774" t="s">
        <v>4003</v>
      </c>
      <c r="H6774" t="s">
        <v>120</v>
      </c>
      <c r="I6774" t="s">
        <v>778</v>
      </c>
      <c r="J6774" t="s">
        <v>778</v>
      </c>
      <c r="K6774" t="s">
        <v>47</v>
      </c>
      <c r="L6774" t="s">
        <v>37</v>
      </c>
      <c r="M6774" t="s">
        <v>38</v>
      </c>
      <c r="N6774" t="s">
        <v>28</v>
      </c>
      <c r="O6774" t="s">
        <v>39</v>
      </c>
      <c r="P6774" t="s">
        <v>864</v>
      </c>
      <c r="Q6774">
        <v>0</v>
      </c>
      <c r="R6774">
        <v>29</v>
      </c>
      <c r="S6774">
        <v>8</v>
      </c>
      <c r="T6774">
        <v>5</v>
      </c>
      <c r="U6774" t="b">
        <v>0</v>
      </c>
    </row>
    <row r="6775" spans="1:21" x14ac:dyDescent="0.25">
      <c r="A6775" t="s">
        <v>7717</v>
      </c>
      <c r="B6775" t="s">
        <v>7713</v>
      </c>
      <c r="C6775">
        <v>24</v>
      </c>
      <c r="D6775">
        <v>10</v>
      </c>
      <c r="E6775">
        <v>14</v>
      </c>
      <c r="F6775" s="1">
        <v>41936</v>
      </c>
      <c r="G6775" t="s">
        <v>2459</v>
      </c>
      <c r="H6775" t="s">
        <v>120</v>
      </c>
      <c r="I6775" t="s">
        <v>3708</v>
      </c>
      <c r="J6775" t="s">
        <v>3709</v>
      </c>
      <c r="K6775" t="s">
        <v>47</v>
      </c>
      <c r="L6775" t="s">
        <v>37</v>
      </c>
      <c r="M6775" t="s">
        <v>38</v>
      </c>
      <c r="N6775" t="s">
        <v>28</v>
      </c>
      <c r="O6775" t="s">
        <v>227</v>
      </c>
      <c r="P6775" t="s">
        <v>3593</v>
      </c>
      <c r="Q6775">
        <v>0</v>
      </c>
      <c r="R6775">
        <v>35</v>
      </c>
      <c r="S6775">
        <v>16</v>
      </c>
      <c r="T6775">
        <v>4</v>
      </c>
      <c r="U6775" t="b">
        <v>0</v>
      </c>
    </row>
    <row r="6776" spans="1:21" x14ac:dyDescent="0.25">
      <c r="A6776" t="s">
        <v>7718</v>
      </c>
      <c r="B6776" t="s">
        <v>7713</v>
      </c>
      <c r="C6776">
        <v>24</v>
      </c>
      <c r="D6776">
        <v>10</v>
      </c>
      <c r="E6776">
        <v>14</v>
      </c>
      <c r="F6776" s="1">
        <v>41936</v>
      </c>
      <c r="G6776" t="s">
        <v>4003</v>
      </c>
      <c r="H6776" t="s">
        <v>120</v>
      </c>
      <c r="I6776" t="s">
        <v>778</v>
      </c>
      <c r="J6776" t="s">
        <v>778</v>
      </c>
      <c r="K6776" t="s">
        <v>47</v>
      </c>
      <c r="L6776" t="s">
        <v>37</v>
      </c>
      <c r="M6776" t="s">
        <v>38</v>
      </c>
      <c r="N6776" t="s">
        <v>28</v>
      </c>
      <c r="O6776" t="s">
        <v>54</v>
      </c>
      <c r="P6776" t="s">
        <v>181</v>
      </c>
      <c r="Q6776">
        <v>0</v>
      </c>
      <c r="R6776">
        <v>462</v>
      </c>
      <c r="S6776">
        <v>169</v>
      </c>
      <c r="T6776">
        <v>4</v>
      </c>
      <c r="U6776" t="b">
        <v>0</v>
      </c>
    </row>
    <row r="6777" spans="1:21" x14ac:dyDescent="0.25">
      <c r="A6777" t="s">
        <v>7717</v>
      </c>
      <c r="B6777" t="s">
        <v>7713</v>
      </c>
      <c r="C6777">
        <v>24</v>
      </c>
      <c r="D6777">
        <v>10</v>
      </c>
      <c r="E6777">
        <v>14</v>
      </c>
      <c r="F6777" s="1">
        <v>41936</v>
      </c>
      <c r="G6777" t="s">
        <v>2459</v>
      </c>
      <c r="H6777" t="s">
        <v>120</v>
      </c>
      <c r="I6777" t="s">
        <v>3708</v>
      </c>
      <c r="J6777" t="s">
        <v>3709</v>
      </c>
      <c r="K6777" t="s">
        <v>47</v>
      </c>
      <c r="L6777" t="s">
        <v>37</v>
      </c>
      <c r="M6777" t="s">
        <v>38</v>
      </c>
      <c r="N6777" t="s">
        <v>56</v>
      </c>
      <c r="O6777" t="s">
        <v>185</v>
      </c>
      <c r="P6777" t="s">
        <v>3575</v>
      </c>
      <c r="Q6777">
        <v>0</v>
      </c>
      <c r="R6777">
        <v>640</v>
      </c>
      <c r="S6777">
        <v>288</v>
      </c>
      <c r="T6777">
        <v>2</v>
      </c>
      <c r="U6777" t="b">
        <v>0</v>
      </c>
    </row>
    <row r="6778" spans="1:21" x14ac:dyDescent="0.25">
      <c r="A6778" t="s">
        <v>7718</v>
      </c>
      <c r="B6778" t="s">
        <v>7713</v>
      </c>
      <c r="C6778">
        <v>24</v>
      </c>
      <c r="D6778">
        <v>10</v>
      </c>
      <c r="E6778">
        <v>14</v>
      </c>
      <c r="F6778" s="1">
        <v>41936</v>
      </c>
      <c r="G6778" t="s">
        <v>4003</v>
      </c>
      <c r="H6778" t="s">
        <v>120</v>
      </c>
      <c r="I6778" t="s">
        <v>778</v>
      </c>
      <c r="J6778" t="s">
        <v>778</v>
      </c>
      <c r="K6778" t="s">
        <v>47</v>
      </c>
      <c r="L6778" t="s">
        <v>37</v>
      </c>
      <c r="M6778" t="s">
        <v>38</v>
      </c>
      <c r="N6778" t="s">
        <v>56</v>
      </c>
      <c r="O6778" t="s">
        <v>57</v>
      </c>
      <c r="P6778" t="s">
        <v>5707</v>
      </c>
      <c r="Q6778">
        <v>0</v>
      </c>
      <c r="R6778">
        <v>280</v>
      </c>
      <c r="S6778">
        <v>9</v>
      </c>
      <c r="T6778">
        <v>1</v>
      </c>
      <c r="U6778" t="b">
        <v>1</v>
      </c>
    </row>
    <row r="6779" spans="1:21" x14ac:dyDescent="0.25">
      <c r="A6779" t="s">
        <v>7719</v>
      </c>
      <c r="B6779" t="s">
        <v>7720</v>
      </c>
      <c r="C6779">
        <v>25</v>
      </c>
      <c r="D6779">
        <v>10</v>
      </c>
      <c r="E6779">
        <v>11</v>
      </c>
      <c r="F6779" s="1">
        <v>40841</v>
      </c>
      <c r="G6779" t="s">
        <v>753</v>
      </c>
      <c r="H6779" t="s">
        <v>61</v>
      </c>
      <c r="I6779" t="s">
        <v>115</v>
      </c>
      <c r="J6779" t="s">
        <v>3879</v>
      </c>
      <c r="K6779" t="s">
        <v>36</v>
      </c>
      <c r="L6779" t="s">
        <v>37</v>
      </c>
      <c r="M6779" t="s">
        <v>27</v>
      </c>
      <c r="N6779" t="s">
        <v>28</v>
      </c>
      <c r="O6779" t="s">
        <v>39</v>
      </c>
      <c r="P6779" t="s">
        <v>864</v>
      </c>
      <c r="Q6779">
        <v>0</v>
      </c>
      <c r="R6779">
        <v>12</v>
      </c>
      <c r="S6779">
        <v>3</v>
      </c>
      <c r="T6779">
        <v>2</v>
      </c>
      <c r="U6779" t="b">
        <v>1</v>
      </c>
    </row>
    <row r="6780" spans="1:21" x14ac:dyDescent="0.25">
      <c r="A6780" t="s">
        <v>7719</v>
      </c>
      <c r="B6780" t="s">
        <v>7720</v>
      </c>
      <c r="C6780">
        <v>25</v>
      </c>
      <c r="D6780">
        <v>10</v>
      </c>
      <c r="E6780">
        <v>11</v>
      </c>
      <c r="F6780" s="1">
        <v>40841</v>
      </c>
      <c r="G6780" t="s">
        <v>753</v>
      </c>
      <c r="H6780" t="s">
        <v>61</v>
      </c>
      <c r="I6780" t="s">
        <v>115</v>
      </c>
      <c r="J6780" t="s">
        <v>3879</v>
      </c>
      <c r="K6780" t="s">
        <v>36</v>
      </c>
      <c r="L6780" t="s">
        <v>37</v>
      </c>
      <c r="M6780" t="s">
        <v>27</v>
      </c>
      <c r="N6780" t="s">
        <v>28</v>
      </c>
      <c r="O6780" t="s">
        <v>39</v>
      </c>
      <c r="P6780" t="s">
        <v>1943</v>
      </c>
      <c r="Q6780">
        <v>0</v>
      </c>
      <c r="R6780">
        <v>79</v>
      </c>
      <c r="S6780">
        <v>36</v>
      </c>
      <c r="T6780">
        <v>9</v>
      </c>
      <c r="U6780" t="b">
        <v>1</v>
      </c>
    </row>
    <row r="6781" spans="1:21" x14ac:dyDescent="0.25">
      <c r="A6781" t="s">
        <v>7721</v>
      </c>
      <c r="B6781" t="s">
        <v>7720</v>
      </c>
      <c r="C6781">
        <v>25</v>
      </c>
      <c r="D6781">
        <v>10</v>
      </c>
      <c r="E6781">
        <v>11</v>
      </c>
      <c r="F6781" s="1">
        <v>40841</v>
      </c>
      <c r="G6781" t="s">
        <v>6229</v>
      </c>
      <c r="H6781" t="s">
        <v>61</v>
      </c>
      <c r="I6781" t="s">
        <v>62</v>
      </c>
      <c r="J6781" t="s">
        <v>259</v>
      </c>
      <c r="K6781" t="s">
        <v>36</v>
      </c>
      <c r="L6781" t="s">
        <v>70</v>
      </c>
      <c r="M6781" t="s">
        <v>27</v>
      </c>
      <c r="N6781" t="s">
        <v>28</v>
      </c>
      <c r="O6781" t="s">
        <v>39</v>
      </c>
      <c r="P6781" t="s">
        <v>2480</v>
      </c>
      <c r="Q6781">
        <v>1</v>
      </c>
      <c r="R6781">
        <v>77</v>
      </c>
      <c r="S6781">
        <v>-34</v>
      </c>
      <c r="T6781">
        <v>5</v>
      </c>
      <c r="U6781" t="b">
        <v>1</v>
      </c>
    </row>
    <row r="6782" spans="1:21" x14ac:dyDescent="0.25">
      <c r="A6782" t="s">
        <v>7722</v>
      </c>
      <c r="B6782" t="s">
        <v>7723</v>
      </c>
      <c r="C6782">
        <v>25</v>
      </c>
      <c r="D6782">
        <v>10</v>
      </c>
      <c r="E6782">
        <v>12</v>
      </c>
      <c r="F6782" s="1">
        <v>41207</v>
      </c>
      <c r="G6782" t="s">
        <v>7724</v>
      </c>
      <c r="H6782" t="s">
        <v>61</v>
      </c>
      <c r="I6782" t="s">
        <v>326</v>
      </c>
      <c r="J6782" t="s">
        <v>3706</v>
      </c>
      <c r="K6782" t="s">
        <v>36</v>
      </c>
      <c r="L6782" t="s">
        <v>26</v>
      </c>
      <c r="M6782" t="s">
        <v>268</v>
      </c>
      <c r="N6782" t="s">
        <v>28</v>
      </c>
      <c r="O6782" t="s">
        <v>90</v>
      </c>
      <c r="P6782" t="s">
        <v>5332</v>
      </c>
      <c r="Q6782">
        <v>0</v>
      </c>
      <c r="R6782">
        <v>184</v>
      </c>
      <c r="S6782">
        <v>82</v>
      </c>
      <c r="T6782">
        <v>3</v>
      </c>
      <c r="U6782" t="b">
        <v>1</v>
      </c>
    </row>
    <row r="6783" spans="1:21" x14ac:dyDescent="0.25">
      <c r="A6783" t="s">
        <v>7722</v>
      </c>
      <c r="B6783" t="s">
        <v>7723</v>
      </c>
      <c r="C6783">
        <v>25</v>
      </c>
      <c r="D6783">
        <v>10</v>
      </c>
      <c r="E6783">
        <v>12</v>
      </c>
      <c r="F6783" s="1">
        <v>41207</v>
      </c>
      <c r="G6783" t="s">
        <v>7724</v>
      </c>
      <c r="H6783" t="s">
        <v>61</v>
      </c>
      <c r="I6783" t="s">
        <v>326</v>
      </c>
      <c r="J6783" t="s">
        <v>3706</v>
      </c>
      <c r="K6783" t="s">
        <v>36</v>
      </c>
      <c r="L6783" t="s">
        <v>26</v>
      </c>
      <c r="M6783" t="s">
        <v>268</v>
      </c>
      <c r="N6783" t="s">
        <v>28</v>
      </c>
      <c r="O6783" t="s">
        <v>90</v>
      </c>
      <c r="P6783" t="s">
        <v>2448</v>
      </c>
      <c r="Q6783">
        <v>0</v>
      </c>
      <c r="R6783">
        <v>224</v>
      </c>
      <c r="S6783">
        <v>87</v>
      </c>
      <c r="T6783">
        <v>3</v>
      </c>
      <c r="U6783" t="b">
        <v>0</v>
      </c>
    </row>
    <row r="6784" spans="1:21" x14ac:dyDescent="0.25">
      <c r="A6784" t="s">
        <v>7725</v>
      </c>
      <c r="B6784" t="s">
        <v>7726</v>
      </c>
      <c r="C6784">
        <v>25</v>
      </c>
      <c r="D6784">
        <v>10</v>
      </c>
      <c r="E6784">
        <v>13</v>
      </c>
      <c r="F6784" s="1">
        <v>41572</v>
      </c>
      <c r="G6784" t="s">
        <v>3255</v>
      </c>
      <c r="H6784" t="s">
        <v>120</v>
      </c>
      <c r="I6784" t="s">
        <v>1746</v>
      </c>
      <c r="J6784" t="s">
        <v>1747</v>
      </c>
      <c r="K6784" t="s">
        <v>47</v>
      </c>
      <c r="L6784" t="s">
        <v>37</v>
      </c>
      <c r="M6784" t="s">
        <v>27</v>
      </c>
      <c r="N6784" t="s">
        <v>28</v>
      </c>
      <c r="O6784" t="s">
        <v>48</v>
      </c>
      <c r="P6784" t="s">
        <v>981</v>
      </c>
      <c r="Q6784">
        <v>0</v>
      </c>
      <c r="R6784">
        <v>103</v>
      </c>
      <c r="S6784">
        <v>36</v>
      </c>
      <c r="T6784">
        <v>4</v>
      </c>
      <c r="U6784" t="b">
        <v>0</v>
      </c>
    </row>
    <row r="6785" spans="1:21" x14ac:dyDescent="0.25">
      <c r="A6785" t="s">
        <v>7725</v>
      </c>
      <c r="B6785" t="s">
        <v>7726</v>
      </c>
      <c r="C6785">
        <v>25</v>
      </c>
      <c r="D6785">
        <v>10</v>
      </c>
      <c r="E6785">
        <v>13</v>
      </c>
      <c r="F6785" s="1">
        <v>41572</v>
      </c>
      <c r="G6785" t="s">
        <v>3255</v>
      </c>
      <c r="H6785" t="s">
        <v>120</v>
      </c>
      <c r="I6785" t="s">
        <v>1746</v>
      </c>
      <c r="J6785" t="s">
        <v>1747</v>
      </c>
      <c r="K6785" t="s">
        <v>47</v>
      </c>
      <c r="L6785" t="s">
        <v>37</v>
      </c>
      <c r="M6785" t="s">
        <v>27</v>
      </c>
      <c r="N6785" t="s">
        <v>56</v>
      </c>
      <c r="O6785" t="s">
        <v>185</v>
      </c>
      <c r="P6785" t="s">
        <v>2740</v>
      </c>
      <c r="Q6785">
        <v>0</v>
      </c>
      <c r="R6785">
        <v>587</v>
      </c>
      <c r="S6785">
        <v>65</v>
      </c>
      <c r="T6785">
        <v>4</v>
      </c>
      <c r="U6785" t="b">
        <v>1</v>
      </c>
    </row>
    <row r="6786" spans="1:21" x14ac:dyDescent="0.25">
      <c r="A6786" t="s">
        <v>7727</v>
      </c>
      <c r="B6786" t="s">
        <v>7726</v>
      </c>
      <c r="C6786">
        <v>25</v>
      </c>
      <c r="D6786">
        <v>10</v>
      </c>
      <c r="E6786">
        <v>13</v>
      </c>
      <c r="F6786" s="1">
        <v>41572</v>
      </c>
      <c r="G6786" t="s">
        <v>5054</v>
      </c>
      <c r="H6786" t="s">
        <v>67</v>
      </c>
      <c r="I6786" t="s">
        <v>68</v>
      </c>
      <c r="J6786" t="s">
        <v>7728</v>
      </c>
      <c r="K6786" t="s">
        <v>25</v>
      </c>
      <c r="L6786" t="s">
        <v>26</v>
      </c>
      <c r="M6786" t="s">
        <v>38</v>
      </c>
      <c r="N6786" t="s">
        <v>28</v>
      </c>
      <c r="O6786" t="s">
        <v>183</v>
      </c>
      <c r="P6786" t="s">
        <v>898</v>
      </c>
      <c r="Q6786">
        <v>0</v>
      </c>
      <c r="R6786">
        <v>193</v>
      </c>
      <c r="S6786">
        <v>62</v>
      </c>
      <c r="T6786">
        <v>6</v>
      </c>
      <c r="U6786" t="b">
        <v>1</v>
      </c>
    </row>
    <row r="6787" spans="1:21" x14ac:dyDescent="0.25">
      <c r="A6787" t="s">
        <v>7729</v>
      </c>
      <c r="B6787" t="s">
        <v>7730</v>
      </c>
      <c r="C6787">
        <v>26</v>
      </c>
      <c r="D6787">
        <v>10</v>
      </c>
      <c r="E6787">
        <v>11</v>
      </c>
      <c r="F6787" s="1">
        <v>40842</v>
      </c>
      <c r="G6787" t="s">
        <v>1920</v>
      </c>
      <c r="H6787" t="s">
        <v>61</v>
      </c>
      <c r="I6787" t="s">
        <v>450</v>
      </c>
      <c r="J6787" t="s">
        <v>7731</v>
      </c>
      <c r="K6787" t="s">
        <v>36</v>
      </c>
      <c r="L6787" t="s">
        <v>37</v>
      </c>
      <c r="M6787" t="s">
        <v>38</v>
      </c>
      <c r="N6787" t="s">
        <v>71</v>
      </c>
      <c r="O6787" t="s">
        <v>295</v>
      </c>
      <c r="P6787" t="s">
        <v>1915</v>
      </c>
      <c r="Q6787">
        <v>0</v>
      </c>
      <c r="R6787">
        <v>49</v>
      </c>
      <c r="S6787">
        <v>4</v>
      </c>
      <c r="T6787">
        <v>1</v>
      </c>
      <c r="U6787" t="b">
        <v>0</v>
      </c>
    </row>
    <row r="6788" spans="1:21" x14ac:dyDescent="0.25">
      <c r="A6788" t="s">
        <v>7732</v>
      </c>
      <c r="B6788" t="s">
        <v>7733</v>
      </c>
      <c r="C6788">
        <v>26</v>
      </c>
      <c r="D6788">
        <v>10</v>
      </c>
      <c r="E6788">
        <v>12</v>
      </c>
      <c r="F6788" s="1">
        <v>41208</v>
      </c>
      <c r="G6788" t="s">
        <v>1065</v>
      </c>
      <c r="H6788" t="s">
        <v>67</v>
      </c>
      <c r="I6788" t="s">
        <v>496</v>
      </c>
      <c r="J6788" t="s">
        <v>497</v>
      </c>
      <c r="K6788" t="s">
        <v>25</v>
      </c>
      <c r="L6788" t="s">
        <v>26</v>
      </c>
      <c r="M6788" t="s">
        <v>38</v>
      </c>
      <c r="N6788" t="s">
        <v>56</v>
      </c>
      <c r="O6788" t="s">
        <v>57</v>
      </c>
      <c r="P6788" t="s">
        <v>4873</v>
      </c>
      <c r="Q6788">
        <v>0</v>
      </c>
      <c r="R6788">
        <v>327</v>
      </c>
      <c r="S6788">
        <v>82</v>
      </c>
      <c r="T6788">
        <v>2</v>
      </c>
      <c r="U6788" t="b">
        <v>1</v>
      </c>
    </row>
    <row r="6789" spans="1:21" x14ac:dyDescent="0.25">
      <c r="A6789" t="s">
        <v>7734</v>
      </c>
      <c r="B6789" t="s">
        <v>7733</v>
      </c>
      <c r="C6789">
        <v>26</v>
      </c>
      <c r="D6789">
        <v>10</v>
      </c>
      <c r="E6789">
        <v>12</v>
      </c>
      <c r="F6789" s="1">
        <v>41208</v>
      </c>
      <c r="G6789" t="s">
        <v>2056</v>
      </c>
      <c r="H6789" t="s">
        <v>120</v>
      </c>
      <c r="I6789" t="s">
        <v>778</v>
      </c>
      <c r="J6789" t="s">
        <v>778</v>
      </c>
      <c r="K6789" t="s">
        <v>47</v>
      </c>
      <c r="L6789" t="s">
        <v>26</v>
      </c>
      <c r="M6789" t="s">
        <v>268</v>
      </c>
      <c r="N6789" t="s">
        <v>28</v>
      </c>
      <c r="O6789" t="s">
        <v>151</v>
      </c>
      <c r="P6789" t="s">
        <v>493</v>
      </c>
      <c r="Q6789">
        <v>0</v>
      </c>
      <c r="R6789">
        <v>34</v>
      </c>
      <c r="S6789">
        <v>13</v>
      </c>
      <c r="T6789">
        <v>2</v>
      </c>
      <c r="U6789" t="b">
        <v>1</v>
      </c>
    </row>
    <row r="6790" spans="1:21" x14ac:dyDescent="0.25">
      <c r="A6790" t="s">
        <v>7734</v>
      </c>
      <c r="B6790" t="s">
        <v>7733</v>
      </c>
      <c r="C6790">
        <v>26</v>
      </c>
      <c r="D6790">
        <v>10</v>
      </c>
      <c r="E6790">
        <v>12</v>
      </c>
      <c r="F6790" s="1">
        <v>41208</v>
      </c>
      <c r="G6790" t="s">
        <v>2056</v>
      </c>
      <c r="H6790" t="s">
        <v>120</v>
      </c>
      <c r="I6790" t="s">
        <v>778</v>
      </c>
      <c r="J6790" t="s">
        <v>778</v>
      </c>
      <c r="K6790" t="s">
        <v>47</v>
      </c>
      <c r="L6790" t="s">
        <v>26</v>
      </c>
      <c r="M6790" t="s">
        <v>268</v>
      </c>
      <c r="N6790" t="s">
        <v>28</v>
      </c>
      <c r="O6790" t="s">
        <v>29</v>
      </c>
      <c r="P6790" t="s">
        <v>1549</v>
      </c>
      <c r="Q6790">
        <v>0</v>
      </c>
      <c r="R6790">
        <v>94</v>
      </c>
      <c r="S6790">
        <v>21</v>
      </c>
      <c r="T6790">
        <v>3</v>
      </c>
      <c r="U6790" t="b">
        <v>1</v>
      </c>
    </row>
    <row r="6791" spans="1:21" x14ac:dyDescent="0.25">
      <c r="A6791" t="s">
        <v>7734</v>
      </c>
      <c r="B6791" t="s">
        <v>7733</v>
      </c>
      <c r="C6791">
        <v>26</v>
      </c>
      <c r="D6791">
        <v>10</v>
      </c>
      <c r="E6791">
        <v>12</v>
      </c>
      <c r="F6791" s="1">
        <v>41208</v>
      </c>
      <c r="G6791" t="s">
        <v>2056</v>
      </c>
      <c r="H6791" t="s">
        <v>120</v>
      </c>
      <c r="I6791" t="s">
        <v>778</v>
      </c>
      <c r="J6791" t="s">
        <v>778</v>
      </c>
      <c r="K6791" t="s">
        <v>47</v>
      </c>
      <c r="L6791" t="s">
        <v>26</v>
      </c>
      <c r="M6791" t="s">
        <v>268</v>
      </c>
      <c r="N6791" t="s">
        <v>28</v>
      </c>
      <c r="O6791" t="s">
        <v>54</v>
      </c>
      <c r="P6791" t="s">
        <v>774</v>
      </c>
      <c r="Q6791">
        <v>0</v>
      </c>
      <c r="R6791">
        <v>103</v>
      </c>
      <c r="S6791">
        <v>46</v>
      </c>
      <c r="T6791">
        <v>2</v>
      </c>
      <c r="U6791" t="b">
        <v>0</v>
      </c>
    </row>
    <row r="6792" spans="1:21" x14ac:dyDescent="0.25">
      <c r="A6792" t="s">
        <v>7735</v>
      </c>
      <c r="B6792" t="s">
        <v>7736</v>
      </c>
      <c r="C6792">
        <v>27</v>
      </c>
      <c r="D6792">
        <v>10</v>
      </c>
      <c r="E6792">
        <v>11</v>
      </c>
      <c r="F6792" s="1">
        <v>40843</v>
      </c>
      <c r="G6792" t="s">
        <v>2269</v>
      </c>
      <c r="H6792" t="s">
        <v>67</v>
      </c>
      <c r="I6792" t="s">
        <v>496</v>
      </c>
      <c r="J6792" t="s">
        <v>2074</v>
      </c>
      <c r="K6792" t="s">
        <v>25</v>
      </c>
      <c r="L6792" t="s">
        <v>26</v>
      </c>
      <c r="M6792" t="s">
        <v>38</v>
      </c>
      <c r="N6792" t="s">
        <v>71</v>
      </c>
      <c r="O6792" t="s">
        <v>72</v>
      </c>
      <c r="P6792" t="s">
        <v>1208</v>
      </c>
      <c r="Q6792">
        <v>0</v>
      </c>
      <c r="R6792">
        <v>590</v>
      </c>
      <c r="S6792">
        <v>260</v>
      </c>
      <c r="T6792">
        <v>3</v>
      </c>
      <c r="U6792" t="b">
        <v>0</v>
      </c>
    </row>
    <row r="6793" spans="1:21" x14ac:dyDescent="0.25">
      <c r="A6793" t="s">
        <v>7737</v>
      </c>
      <c r="B6793" t="s">
        <v>7738</v>
      </c>
      <c r="C6793">
        <v>27</v>
      </c>
      <c r="D6793">
        <v>10</v>
      </c>
      <c r="E6793">
        <v>12</v>
      </c>
      <c r="F6793" s="1">
        <v>41209</v>
      </c>
      <c r="G6793" t="s">
        <v>141</v>
      </c>
      <c r="H6793" t="s">
        <v>44</v>
      </c>
      <c r="I6793" t="s">
        <v>460</v>
      </c>
      <c r="J6793" t="s">
        <v>1646</v>
      </c>
      <c r="K6793" t="s">
        <v>47</v>
      </c>
      <c r="L6793" t="s">
        <v>37</v>
      </c>
      <c r="M6793" t="s">
        <v>38</v>
      </c>
      <c r="N6793" t="s">
        <v>71</v>
      </c>
      <c r="O6793" t="s">
        <v>72</v>
      </c>
      <c r="P6793" t="s">
        <v>2124</v>
      </c>
      <c r="Q6793">
        <v>0</v>
      </c>
      <c r="R6793">
        <v>1363</v>
      </c>
      <c r="S6793">
        <v>82</v>
      </c>
      <c r="T6793">
        <v>8</v>
      </c>
      <c r="U6793" t="b">
        <v>0</v>
      </c>
    </row>
    <row r="6794" spans="1:21" x14ac:dyDescent="0.25">
      <c r="A6794" t="s">
        <v>7737</v>
      </c>
      <c r="B6794" t="s">
        <v>7738</v>
      </c>
      <c r="C6794">
        <v>27</v>
      </c>
      <c r="D6794">
        <v>10</v>
      </c>
      <c r="E6794">
        <v>12</v>
      </c>
      <c r="F6794" s="1">
        <v>41209</v>
      </c>
      <c r="G6794" t="s">
        <v>141</v>
      </c>
      <c r="H6794" t="s">
        <v>44</v>
      </c>
      <c r="I6794" t="s">
        <v>460</v>
      </c>
      <c r="J6794" t="s">
        <v>1646</v>
      </c>
      <c r="K6794" t="s">
        <v>47</v>
      </c>
      <c r="L6794" t="s">
        <v>37</v>
      </c>
      <c r="M6794" t="s">
        <v>38</v>
      </c>
      <c r="N6794" t="s">
        <v>28</v>
      </c>
      <c r="O6794" t="s">
        <v>39</v>
      </c>
      <c r="P6794" t="s">
        <v>457</v>
      </c>
      <c r="Q6794">
        <v>0</v>
      </c>
      <c r="R6794">
        <v>245</v>
      </c>
      <c r="S6794">
        <v>88</v>
      </c>
      <c r="T6794">
        <v>5</v>
      </c>
      <c r="U6794" t="b">
        <v>0</v>
      </c>
    </row>
    <row r="6795" spans="1:21" x14ac:dyDescent="0.25">
      <c r="A6795" t="s">
        <v>7737</v>
      </c>
      <c r="B6795" t="s">
        <v>7738</v>
      </c>
      <c r="C6795">
        <v>27</v>
      </c>
      <c r="D6795">
        <v>10</v>
      </c>
      <c r="E6795">
        <v>12</v>
      </c>
      <c r="F6795" s="1">
        <v>41209</v>
      </c>
      <c r="G6795" t="s">
        <v>141</v>
      </c>
      <c r="H6795" t="s">
        <v>44</v>
      </c>
      <c r="I6795" t="s">
        <v>460</v>
      </c>
      <c r="J6795" t="s">
        <v>1646</v>
      </c>
      <c r="K6795" t="s">
        <v>47</v>
      </c>
      <c r="L6795" t="s">
        <v>37</v>
      </c>
      <c r="M6795" t="s">
        <v>38</v>
      </c>
      <c r="N6795" t="s">
        <v>28</v>
      </c>
      <c r="O6795" t="s">
        <v>111</v>
      </c>
      <c r="P6795" t="s">
        <v>7739</v>
      </c>
      <c r="Q6795">
        <v>0</v>
      </c>
      <c r="R6795">
        <v>173</v>
      </c>
      <c r="S6795">
        <v>14</v>
      </c>
      <c r="T6795">
        <v>6</v>
      </c>
      <c r="U6795" t="b">
        <v>0</v>
      </c>
    </row>
    <row r="6796" spans="1:21" x14ac:dyDescent="0.25">
      <c r="A6796" t="s">
        <v>7737</v>
      </c>
      <c r="B6796" t="s">
        <v>7738</v>
      </c>
      <c r="C6796">
        <v>27</v>
      </c>
      <c r="D6796">
        <v>10</v>
      </c>
      <c r="E6796">
        <v>12</v>
      </c>
      <c r="F6796" s="1">
        <v>41209</v>
      </c>
      <c r="G6796" t="s">
        <v>141</v>
      </c>
      <c r="H6796" t="s">
        <v>44</v>
      </c>
      <c r="I6796" t="s">
        <v>460</v>
      </c>
      <c r="J6796" t="s">
        <v>1646</v>
      </c>
      <c r="K6796" t="s">
        <v>47</v>
      </c>
      <c r="L6796" t="s">
        <v>37</v>
      </c>
      <c r="M6796" t="s">
        <v>38</v>
      </c>
      <c r="N6796" t="s">
        <v>28</v>
      </c>
      <c r="O6796" t="s">
        <v>227</v>
      </c>
      <c r="P6796" t="s">
        <v>3732</v>
      </c>
      <c r="Q6796">
        <v>0</v>
      </c>
      <c r="R6796">
        <v>22</v>
      </c>
      <c r="S6796">
        <v>3</v>
      </c>
      <c r="T6796">
        <v>2</v>
      </c>
      <c r="U6796" t="b">
        <v>1</v>
      </c>
    </row>
    <row r="6797" spans="1:21" x14ac:dyDescent="0.25">
      <c r="A6797" t="s">
        <v>7740</v>
      </c>
      <c r="B6797" t="s">
        <v>7738</v>
      </c>
      <c r="C6797">
        <v>27</v>
      </c>
      <c r="D6797">
        <v>10</v>
      </c>
      <c r="E6797">
        <v>12</v>
      </c>
      <c r="F6797" s="1">
        <v>41209</v>
      </c>
      <c r="G6797" t="s">
        <v>160</v>
      </c>
      <c r="H6797" t="s">
        <v>44</v>
      </c>
      <c r="I6797" t="s">
        <v>178</v>
      </c>
      <c r="J6797" t="s">
        <v>3678</v>
      </c>
      <c r="K6797" t="s">
        <v>47</v>
      </c>
      <c r="L6797" t="s">
        <v>70</v>
      </c>
      <c r="M6797" t="s">
        <v>268</v>
      </c>
      <c r="N6797" t="s">
        <v>28</v>
      </c>
      <c r="O6797" t="s">
        <v>29</v>
      </c>
      <c r="P6797" t="s">
        <v>5161</v>
      </c>
      <c r="Q6797">
        <v>0</v>
      </c>
      <c r="R6797">
        <v>119</v>
      </c>
      <c r="S6797">
        <v>12</v>
      </c>
      <c r="T6797">
        <v>5</v>
      </c>
      <c r="U6797" t="b">
        <v>0</v>
      </c>
    </row>
    <row r="6798" spans="1:21" x14ac:dyDescent="0.25">
      <c r="A6798" t="s">
        <v>7741</v>
      </c>
      <c r="B6798" t="s">
        <v>7738</v>
      </c>
      <c r="C6798">
        <v>27</v>
      </c>
      <c r="D6798">
        <v>10</v>
      </c>
      <c r="E6798">
        <v>12</v>
      </c>
      <c r="F6798" s="1">
        <v>41209</v>
      </c>
      <c r="G6798" t="s">
        <v>531</v>
      </c>
      <c r="H6798" t="s">
        <v>33</v>
      </c>
      <c r="I6798" t="s">
        <v>389</v>
      </c>
      <c r="J6798" t="s">
        <v>389</v>
      </c>
      <c r="K6798" t="s">
        <v>36</v>
      </c>
      <c r="L6798" t="s">
        <v>70</v>
      </c>
      <c r="M6798" t="s">
        <v>38</v>
      </c>
      <c r="N6798" t="s">
        <v>28</v>
      </c>
      <c r="O6798" t="s">
        <v>39</v>
      </c>
      <c r="P6798" t="s">
        <v>2995</v>
      </c>
      <c r="Q6798">
        <v>0</v>
      </c>
      <c r="R6798">
        <v>16</v>
      </c>
      <c r="S6798">
        <v>0</v>
      </c>
      <c r="T6798">
        <v>2</v>
      </c>
      <c r="U6798" t="b">
        <v>0</v>
      </c>
    </row>
    <row r="6799" spans="1:21" x14ac:dyDescent="0.25">
      <c r="A6799" t="s">
        <v>7741</v>
      </c>
      <c r="B6799" t="s">
        <v>7738</v>
      </c>
      <c r="C6799">
        <v>27</v>
      </c>
      <c r="D6799">
        <v>10</v>
      </c>
      <c r="E6799">
        <v>12</v>
      </c>
      <c r="F6799" s="1">
        <v>41209</v>
      </c>
      <c r="G6799" t="s">
        <v>531</v>
      </c>
      <c r="H6799" t="s">
        <v>33</v>
      </c>
      <c r="I6799" t="s">
        <v>389</v>
      </c>
      <c r="J6799" t="s">
        <v>389</v>
      </c>
      <c r="K6799" t="s">
        <v>36</v>
      </c>
      <c r="L6799" t="s">
        <v>70</v>
      </c>
      <c r="M6799" t="s">
        <v>38</v>
      </c>
      <c r="N6799" t="s">
        <v>28</v>
      </c>
      <c r="O6799" t="s">
        <v>111</v>
      </c>
      <c r="P6799" t="s">
        <v>971</v>
      </c>
      <c r="Q6799">
        <v>0</v>
      </c>
      <c r="R6799">
        <v>141</v>
      </c>
      <c r="S6799">
        <v>31</v>
      </c>
      <c r="T6799">
        <v>3</v>
      </c>
      <c r="U6799" t="b">
        <v>1</v>
      </c>
    </row>
    <row r="6800" spans="1:21" x14ac:dyDescent="0.25">
      <c r="A6800" t="s">
        <v>7742</v>
      </c>
      <c r="B6800" t="s">
        <v>7743</v>
      </c>
      <c r="C6800">
        <v>27</v>
      </c>
      <c r="D6800">
        <v>10</v>
      </c>
      <c r="E6800">
        <v>14</v>
      </c>
      <c r="F6800" s="1">
        <v>41939</v>
      </c>
      <c r="G6800" t="s">
        <v>485</v>
      </c>
      <c r="H6800" t="s">
        <v>67</v>
      </c>
      <c r="I6800" t="s">
        <v>496</v>
      </c>
      <c r="J6800" t="s">
        <v>5166</v>
      </c>
      <c r="K6800" t="s">
        <v>25</v>
      </c>
      <c r="L6800" t="s">
        <v>70</v>
      </c>
      <c r="M6800" t="s">
        <v>38</v>
      </c>
      <c r="N6800" t="s">
        <v>71</v>
      </c>
      <c r="O6800" t="s">
        <v>72</v>
      </c>
      <c r="P6800" t="s">
        <v>3084</v>
      </c>
      <c r="Q6800">
        <v>0</v>
      </c>
      <c r="R6800">
        <v>877</v>
      </c>
      <c r="S6800">
        <v>395</v>
      </c>
      <c r="T6800">
        <v>2</v>
      </c>
      <c r="U6800" t="b">
        <v>0</v>
      </c>
    </row>
    <row r="6801" spans="1:21" x14ac:dyDescent="0.25">
      <c r="A6801" t="s">
        <v>7742</v>
      </c>
      <c r="B6801" t="s">
        <v>7743</v>
      </c>
      <c r="C6801">
        <v>27</v>
      </c>
      <c r="D6801">
        <v>10</v>
      </c>
      <c r="E6801">
        <v>14</v>
      </c>
      <c r="F6801" s="1">
        <v>41939</v>
      </c>
      <c r="G6801" t="s">
        <v>485</v>
      </c>
      <c r="H6801" t="s">
        <v>67</v>
      </c>
      <c r="I6801" t="s">
        <v>496</v>
      </c>
      <c r="J6801" t="s">
        <v>5166</v>
      </c>
      <c r="K6801" t="s">
        <v>25</v>
      </c>
      <c r="L6801" t="s">
        <v>70</v>
      </c>
      <c r="M6801" t="s">
        <v>38</v>
      </c>
      <c r="N6801" t="s">
        <v>28</v>
      </c>
      <c r="O6801" t="s">
        <v>183</v>
      </c>
      <c r="P6801" t="s">
        <v>6156</v>
      </c>
      <c r="Q6801">
        <v>0</v>
      </c>
      <c r="R6801">
        <v>141</v>
      </c>
      <c r="S6801">
        <v>10</v>
      </c>
      <c r="T6801">
        <v>4</v>
      </c>
      <c r="U6801" t="b">
        <v>0</v>
      </c>
    </row>
    <row r="6802" spans="1:21" x14ac:dyDescent="0.25">
      <c r="A6802" t="s">
        <v>7742</v>
      </c>
      <c r="B6802" t="s">
        <v>7743</v>
      </c>
      <c r="C6802">
        <v>27</v>
      </c>
      <c r="D6802">
        <v>10</v>
      </c>
      <c r="E6802">
        <v>14</v>
      </c>
      <c r="F6802" s="1">
        <v>41939</v>
      </c>
      <c r="G6802" t="s">
        <v>485</v>
      </c>
      <c r="H6802" t="s">
        <v>67</v>
      </c>
      <c r="I6802" t="s">
        <v>496</v>
      </c>
      <c r="J6802" t="s">
        <v>5166</v>
      </c>
      <c r="K6802" t="s">
        <v>25</v>
      </c>
      <c r="L6802" t="s">
        <v>70</v>
      </c>
      <c r="M6802" t="s">
        <v>38</v>
      </c>
      <c r="N6802" t="s">
        <v>56</v>
      </c>
      <c r="O6802" t="s">
        <v>104</v>
      </c>
      <c r="P6802" t="s">
        <v>5224</v>
      </c>
      <c r="Q6802">
        <v>0</v>
      </c>
      <c r="R6802">
        <v>224</v>
      </c>
      <c r="S6802">
        <v>58</v>
      </c>
      <c r="T6802">
        <v>3</v>
      </c>
      <c r="U6802" t="b">
        <v>0</v>
      </c>
    </row>
    <row r="6803" spans="1:21" x14ac:dyDescent="0.25">
      <c r="A6803" t="s">
        <v>7744</v>
      </c>
      <c r="B6803" t="s">
        <v>7743</v>
      </c>
      <c r="C6803">
        <v>27</v>
      </c>
      <c r="D6803">
        <v>10</v>
      </c>
      <c r="E6803">
        <v>14</v>
      </c>
      <c r="F6803" s="1">
        <v>41939</v>
      </c>
      <c r="G6803" t="s">
        <v>7468</v>
      </c>
      <c r="H6803" t="s">
        <v>61</v>
      </c>
      <c r="I6803" t="s">
        <v>326</v>
      </c>
      <c r="J6803" t="s">
        <v>1109</v>
      </c>
      <c r="K6803" t="s">
        <v>36</v>
      </c>
      <c r="L6803" t="s">
        <v>26</v>
      </c>
      <c r="M6803" t="s">
        <v>38</v>
      </c>
      <c r="N6803" t="s">
        <v>28</v>
      </c>
      <c r="O6803" t="s">
        <v>48</v>
      </c>
      <c r="P6803" t="s">
        <v>4933</v>
      </c>
      <c r="Q6803">
        <v>0</v>
      </c>
      <c r="R6803">
        <v>75</v>
      </c>
      <c r="S6803">
        <v>27</v>
      </c>
      <c r="T6803">
        <v>5</v>
      </c>
      <c r="U6803" t="b">
        <v>0</v>
      </c>
    </row>
    <row r="6804" spans="1:21" x14ac:dyDescent="0.25">
      <c r="A6804" t="s">
        <v>7745</v>
      </c>
      <c r="B6804" t="s">
        <v>7746</v>
      </c>
      <c r="C6804">
        <v>28</v>
      </c>
      <c r="D6804">
        <v>10</v>
      </c>
      <c r="E6804">
        <v>11</v>
      </c>
      <c r="F6804" s="1">
        <v>40844</v>
      </c>
      <c r="G6804" t="s">
        <v>3609</v>
      </c>
      <c r="H6804" t="s">
        <v>33</v>
      </c>
      <c r="I6804" t="s">
        <v>80</v>
      </c>
      <c r="J6804" t="s">
        <v>80</v>
      </c>
      <c r="K6804" t="s">
        <v>36</v>
      </c>
      <c r="L6804" t="s">
        <v>26</v>
      </c>
      <c r="M6804" t="s">
        <v>38</v>
      </c>
      <c r="N6804" t="s">
        <v>71</v>
      </c>
      <c r="O6804" t="s">
        <v>295</v>
      </c>
      <c r="P6804" t="s">
        <v>2888</v>
      </c>
      <c r="Q6804">
        <v>0</v>
      </c>
      <c r="R6804">
        <v>218</v>
      </c>
      <c r="S6804">
        <v>-10</v>
      </c>
      <c r="T6804">
        <v>5</v>
      </c>
      <c r="U6804" t="b">
        <v>0</v>
      </c>
    </row>
    <row r="6805" spans="1:21" x14ac:dyDescent="0.25">
      <c r="A6805" t="s">
        <v>7745</v>
      </c>
      <c r="B6805" t="s">
        <v>7746</v>
      </c>
      <c r="C6805">
        <v>28</v>
      </c>
      <c r="D6805">
        <v>10</v>
      </c>
      <c r="E6805">
        <v>11</v>
      </c>
      <c r="F6805" s="1">
        <v>40844</v>
      </c>
      <c r="G6805" t="s">
        <v>3609</v>
      </c>
      <c r="H6805" t="s">
        <v>33</v>
      </c>
      <c r="I6805" t="s">
        <v>80</v>
      </c>
      <c r="J6805" t="s">
        <v>80</v>
      </c>
      <c r="K6805" t="s">
        <v>36</v>
      </c>
      <c r="L6805" t="s">
        <v>26</v>
      </c>
      <c r="M6805" t="s">
        <v>38</v>
      </c>
      <c r="N6805" t="s">
        <v>28</v>
      </c>
      <c r="O6805" t="s">
        <v>48</v>
      </c>
      <c r="P6805" t="s">
        <v>2841</v>
      </c>
      <c r="Q6805">
        <v>0</v>
      </c>
      <c r="R6805">
        <v>36</v>
      </c>
      <c r="S6805">
        <v>13</v>
      </c>
      <c r="T6805">
        <v>2</v>
      </c>
      <c r="U6805" t="b">
        <v>1</v>
      </c>
    </row>
    <row r="6806" spans="1:21" x14ac:dyDescent="0.25">
      <c r="A6806" t="s">
        <v>7745</v>
      </c>
      <c r="B6806" t="s">
        <v>7746</v>
      </c>
      <c r="C6806">
        <v>28</v>
      </c>
      <c r="D6806">
        <v>10</v>
      </c>
      <c r="E6806">
        <v>11</v>
      </c>
      <c r="F6806" s="1">
        <v>40844</v>
      </c>
      <c r="G6806" t="s">
        <v>3609</v>
      </c>
      <c r="H6806" t="s">
        <v>33</v>
      </c>
      <c r="I6806" t="s">
        <v>80</v>
      </c>
      <c r="J6806" t="s">
        <v>80</v>
      </c>
      <c r="K6806" t="s">
        <v>36</v>
      </c>
      <c r="L6806" t="s">
        <v>26</v>
      </c>
      <c r="M6806" t="s">
        <v>38</v>
      </c>
      <c r="N6806" t="s">
        <v>28</v>
      </c>
      <c r="O6806" t="s">
        <v>39</v>
      </c>
      <c r="P6806" t="s">
        <v>864</v>
      </c>
      <c r="Q6806">
        <v>0</v>
      </c>
      <c r="R6806">
        <v>31</v>
      </c>
      <c r="S6806">
        <v>6</v>
      </c>
      <c r="T6806">
        <v>6</v>
      </c>
      <c r="U6806" t="b">
        <v>0</v>
      </c>
    </row>
    <row r="6807" spans="1:21" x14ac:dyDescent="0.25">
      <c r="A6807" t="s">
        <v>7747</v>
      </c>
      <c r="B6807" t="s">
        <v>7748</v>
      </c>
      <c r="C6807">
        <v>28</v>
      </c>
      <c r="D6807">
        <v>10</v>
      </c>
      <c r="E6807">
        <v>13</v>
      </c>
      <c r="F6807" s="1">
        <v>41575</v>
      </c>
      <c r="G6807" t="s">
        <v>788</v>
      </c>
      <c r="H6807" t="s">
        <v>33</v>
      </c>
      <c r="I6807" t="s">
        <v>189</v>
      </c>
      <c r="J6807" t="s">
        <v>190</v>
      </c>
      <c r="K6807" t="s">
        <v>36</v>
      </c>
      <c r="L6807" t="s">
        <v>26</v>
      </c>
      <c r="M6807" t="s">
        <v>38</v>
      </c>
      <c r="N6807" t="s">
        <v>28</v>
      </c>
      <c r="O6807" t="s">
        <v>54</v>
      </c>
      <c r="P6807" t="s">
        <v>1607</v>
      </c>
      <c r="Q6807">
        <v>0</v>
      </c>
      <c r="R6807">
        <v>231</v>
      </c>
      <c r="S6807">
        <v>46</v>
      </c>
      <c r="T6807">
        <v>2</v>
      </c>
      <c r="U6807" t="b">
        <v>1</v>
      </c>
    </row>
    <row r="6808" spans="1:21" x14ac:dyDescent="0.25">
      <c r="A6808" t="s">
        <v>7749</v>
      </c>
      <c r="B6808" t="s">
        <v>7748</v>
      </c>
      <c r="C6808">
        <v>28</v>
      </c>
      <c r="D6808">
        <v>10</v>
      </c>
      <c r="E6808">
        <v>13</v>
      </c>
      <c r="F6808" s="1">
        <v>41575</v>
      </c>
      <c r="G6808" t="s">
        <v>2839</v>
      </c>
      <c r="H6808" t="s">
        <v>67</v>
      </c>
      <c r="I6808" t="s">
        <v>68</v>
      </c>
      <c r="J6808" t="s">
        <v>6997</v>
      </c>
      <c r="K6808" t="s">
        <v>25</v>
      </c>
      <c r="L6808" t="s">
        <v>70</v>
      </c>
      <c r="M6808" t="s">
        <v>27</v>
      </c>
      <c r="N6808" t="s">
        <v>28</v>
      </c>
      <c r="O6808" t="s">
        <v>48</v>
      </c>
      <c r="P6808" t="s">
        <v>3195</v>
      </c>
      <c r="Q6808">
        <v>0</v>
      </c>
      <c r="R6808">
        <v>43</v>
      </c>
      <c r="S6808">
        <v>5</v>
      </c>
      <c r="T6808">
        <v>3</v>
      </c>
      <c r="U6808" t="b">
        <v>1</v>
      </c>
    </row>
    <row r="6809" spans="1:21" x14ac:dyDescent="0.25">
      <c r="A6809" t="s">
        <v>7749</v>
      </c>
      <c r="B6809" t="s">
        <v>7748</v>
      </c>
      <c r="C6809">
        <v>28</v>
      </c>
      <c r="D6809">
        <v>10</v>
      </c>
      <c r="E6809">
        <v>13</v>
      </c>
      <c r="F6809" s="1">
        <v>41575</v>
      </c>
      <c r="G6809" t="s">
        <v>2839</v>
      </c>
      <c r="H6809" t="s">
        <v>67</v>
      </c>
      <c r="I6809" t="s">
        <v>68</v>
      </c>
      <c r="J6809" t="s">
        <v>6997</v>
      </c>
      <c r="K6809" t="s">
        <v>25</v>
      </c>
      <c r="L6809" t="s">
        <v>70</v>
      </c>
      <c r="M6809" t="s">
        <v>27</v>
      </c>
      <c r="N6809" t="s">
        <v>28</v>
      </c>
      <c r="O6809" t="s">
        <v>54</v>
      </c>
      <c r="P6809" t="s">
        <v>3845</v>
      </c>
      <c r="Q6809">
        <v>0</v>
      </c>
      <c r="R6809">
        <v>591</v>
      </c>
      <c r="S6809">
        <v>118</v>
      </c>
      <c r="T6809">
        <v>3</v>
      </c>
      <c r="U6809" t="b">
        <v>1</v>
      </c>
    </row>
    <row r="6810" spans="1:21" x14ac:dyDescent="0.25">
      <c r="A6810" t="s">
        <v>7749</v>
      </c>
      <c r="B6810" t="s">
        <v>7748</v>
      </c>
      <c r="C6810">
        <v>28</v>
      </c>
      <c r="D6810">
        <v>10</v>
      </c>
      <c r="E6810">
        <v>13</v>
      </c>
      <c r="F6810" s="1">
        <v>41575</v>
      </c>
      <c r="G6810" t="s">
        <v>2839</v>
      </c>
      <c r="H6810" t="s">
        <v>67</v>
      </c>
      <c r="I6810" t="s">
        <v>68</v>
      </c>
      <c r="J6810" t="s">
        <v>6997</v>
      </c>
      <c r="K6810" t="s">
        <v>25</v>
      </c>
      <c r="L6810" t="s">
        <v>70</v>
      </c>
      <c r="M6810" t="s">
        <v>27</v>
      </c>
      <c r="N6810" t="s">
        <v>28</v>
      </c>
      <c r="O6810" t="s">
        <v>54</v>
      </c>
      <c r="P6810" t="s">
        <v>2089</v>
      </c>
      <c r="Q6810">
        <v>0</v>
      </c>
      <c r="R6810">
        <v>425</v>
      </c>
      <c r="S6810">
        <v>110</v>
      </c>
      <c r="T6810">
        <v>3</v>
      </c>
      <c r="U6810" t="b">
        <v>1</v>
      </c>
    </row>
    <row r="6811" spans="1:21" x14ac:dyDescent="0.25">
      <c r="A6811" t="s">
        <v>7750</v>
      </c>
      <c r="B6811" t="s">
        <v>7751</v>
      </c>
      <c r="C6811">
        <v>28</v>
      </c>
      <c r="D6811">
        <v>10</v>
      </c>
      <c r="E6811">
        <v>14</v>
      </c>
      <c r="F6811" s="1">
        <v>41940</v>
      </c>
      <c r="G6811" t="s">
        <v>1964</v>
      </c>
      <c r="H6811" t="s">
        <v>44</v>
      </c>
      <c r="I6811" t="s">
        <v>849</v>
      </c>
      <c r="J6811" t="s">
        <v>7752</v>
      </c>
      <c r="K6811" t="s">
        <v>47</v>
      </c>
      <c r="L6811" t="s">
        <v>70</v>
      </c>
      <c r="M6811" t="s">
        <v>38</v>
      </c>
      <c r="N6811" t="s">
        <v>28</v>
      </c>
      <c r="O6811" t="s">
        <v>39</v>
      </c>
      <c r="P6811" t="s">
        <v>1433</v>
      </c>
      <c r="Q6811">
        <v>0</v>
      </c>
      <c r="R6811">
        <v>8</v>
      </c>
      <c r="S6811">
        <v>3</v>
      </c>
      <c r="T6811">
        <v>1</v>
      </c>
      <c r="U6811" t="b">
        <v>1</v>
      </c>
    </row>
    <row r="6812" spans="1:21" x14ac:dyDescent="0.25">
      <c r="A6812" t="s">
        <v>7750</v>
      </c>
      <c r="B6812" t="s">
        <v>7751</v>
      </c>
      <c r="C6812">
        <v>28</v>
      </c>
      <c r="D6812">
        <v>10</v>
      </c>
      <c r="E6812">
        <v>14</v>
      </c>
      <c r="F6812" s="1">
        <v>41940</v>
      </c>
      <c r="G6812" t="s">
        <v>1964</v>
      </c>
      <c r="H6812" t="s">
        <v>44</v>
      </c>
      <c r="I6812" t="s">
        <v>849</v>
      </c>
      <c r="J6812" t="s">
        <v>7752</v>
      </c>
      <c r="K6812" t="s">
        <v>47</v>
      </c>
      <c r="L6812" t="s">
        <v>70</v>
      </c>
      <c r="M6812" t="s">
        <v>38</v>
      </c>
      <c r="N6812" t="s">
        <v>28</v>
      </c>
      <c r="O6812" t="s">
        <v>151</v>
      </c>
      <c r="P6812" t="s">
        <v>747</v>
      </c>
      <c r="Q6812">
        <v>0</v>
      </c>
      <c r="R6812">
        <v>65</v>
      </c>
      <c r="S6812">
        <v>11</v>
      </c>
      <c r="T6812">
        <v>4</v>
      </c>
      <c r="U6812" t="b">
        <v>1</v>
      </c>
    </row>
    <row r="6813" spans="1:21" x14ac:dyDescent="0.25">
      <c r="A6813" t="s">
        <v>7753</v>
      </c>
      <c r="B6813" t="s">
        <v>7754</v>
      </c>
      <c r="C6813">
        <v>29</v>
      </c>
      <c r="D6813">
        <v>10</v>
      </c>
      <c r="E6813">
        <v>12</v>
      </c>
      <c r="F6813" s="1">
        <v>41211</v>
      </c>
      <c r="G6813" t="s">
        <v>3147</v>
      </c>
      <c r="H6813" t="s">
        <v>33</v>
      </c>
      <c r="I6813" t="s">
        <v>34</v>
      </c>
      <c r="J6813" t="s">
        <v>1792</v>
      </c>
      <c r="K6813" t="s">
        <v>36</v>
      </c>
      <c r="L6813" t="s">
        <v>37</v>
      </c>
      <c r="M6813" t="s">
        <v>38</v>
      </c>
      <c r="N6813" t="s">
        <v>71</v>
      </c>
      <c r="O6813" t="s">
        <v>295</v>
      </c>
      <c r="P6813" t="s">
        <v>3129</v>
      </c>
      <c r="Q6813">
        <v>0</v>
      </c>
      <c r="R6813">
        <v>201</v>
      </c>
      <c r="S6813">
        <v>38</v>
      </c>
      <c r="T6813">
        <v>4</v>
      </c>
      <c r="U6813" t="b">
        <v>1</v>
      </c>
    </row>
    <row r="6814" spans="1:21" x14ac:dyDescent="0.25">
      <c r="A6814" t="s">
        <v>7755</v>
      </c>
      <c r="B6814" t="s">
        <v>7756</v>
      </c>
      <c r="C6814">
        <v>29</v>
      </c>
      <c r="D6814">
        <v>10</v>
      </c>
      <c r="E6814">
        <v>13</v>
      </c>
      <c r="F6814" s="1">
        <v>41576</v>
      </c>
      <c r="G6814" t="s">
        <v>500</v>
      </c>
      <c r="H6814" t="s">
        <v>61</v>
      </c>
      <c r="I6814" t="s">
        <v>115</v>
      </c>
      <c r="J6814" t="s">
        <v>7757</v>
      </c>
      <c r="K6814" t="s">
        <v>36</v>
      </c>
      <c r="L6814" t="s">
        <v>70</v>
      </c>
      <c r="M6814" t="s">
        <v>27</v>
      </c>
      <c r="N6814" t="s">
        <v>28</v>
      </c>
      <c r="O6814" t="s">
        <v>54</v>
      </c>
      <c r="P6814" t="s">
        <v>4192</v>
      </c>
      <c r="Q6814">
        <v>0</v>
      </c>
      <c r="R6814">
        <v>85</v>
      </c>
      <c r="S6814">
        <v>-9</v>
      </c>
      <c r="T6814">
        <v>4</v>
      </c>
      <c r="U6814" t="b">
        <v>0</v>
      </c>
    </row>
    <row r="6815" spans="1:21" x14ac:dyDescent="0.25">
      <c r="A6815" t="s">
        <v>7755</v>
      </c>
      <c r="B6815" t="s">
        <v>7756</v>
      </c>
      <c r="C6815">
        <v>29</v>
      </c>
      <c r="D6815">
        <v>10</v>
      </c>
      <c r="E6815">
        <v>13</v>
      </c>
      <c r="F6815" s="1">
        <v>41576</v>
      </c>
      <c r="G6815" t="s">
        <v>500</v>
      </c>
      <c r="H6815" t="s">
        <v>61</v>
      </c>
      <c r="I6815" t="s">
        <v>115</v>
      </c>
      <c r="J6815" t="s">
        <v>7757</v>
      </c>
      <c r="K6815" t="s">
        <v>36</v>
      </c>
      <c r="L6815" t="s">
        <v>70</v>
      </c>
      <c r="M6815" t="s">
        <v>27</v>
      </c>
      <c r="N6815" t="s">
        <v>56</v>
      </c>
      <c r="O6815" t="s">
        <v>104</v>
      </c>
      <c r="P6815" t="s">
        <v>4414</v>
      </c>
      <c r="Q6815">
        <v>0</v>
      </c>
      <c r="R6815">
        <v>355</v>
      </c>
      <c r="S6815">
        <v>63</v>
      </c>
      <c r="T6815">
        <v>3</v>
      </c>
      <c r="U6815" t="b">
        <v>1</v>
      </c>
    </row>
    <row r="6816" spans="1:21" x14ac:dyDescent="0.25">
      <c r="A6816" t="s">
        <v>7758</v>
      </c>
      <c r="B6816" t="s">
        <v>7756</v>
      </c>
      <c r="C6816">
        <v>29</v>
      </c>
      <c r="D6816">
        <v>10</v>
      </c>
      <c r="E6816">
        <v>13</v>
      </c>
      <c r="F6816" s="1">
        <v>41576</v>
      </c>
      <c r="G6816" t="s">
        <v>4039</v>
      </c>
      <c r="H6816" t="s">
        <v>67</v>
      </c>
      <c r="I6816" t="s">
        <v>496</v>
      </c>
      <c r="J6816" t="s">
        <v>2074</v>
      </c>
      <c r="K6816" t="s">
        <v>25</v>
      </c>
      <c r="L6816" t="s">
        <v>26</v>
      </c>
      <c r="M6816" t="s">
        <v>27</v>
      </c>
      <c r="N6816" t="s">
        <v>28</v>
      </c>
      <c r="O6816" t="s">
        <v>39</v>
      </c>
      <c r="P6816" t="s">
        <v>1451</v>
      </c>
      <c r="Q6816">
        <v>0</v>
      </c>
      <c r="R6816">
        <v>43</v>
      </c>
      <c r="S6816">
        <v>9</v>
      </c>
      <c r="T6816">
        <v>3</v>
      </c>
      <c r="U6816" t="b">
        <v>0</v>
      </c>
    </row>
    <row r="6817" spans="1:21" x14ac:dyDescent="0.25">
      <c r="A6817" t="s">
        <v>7758</v>
      </c>
      <c r="B6817" t="s">
        <v>7756</v>
      </c>
      <c r="C6817">
        <v>29</v>
      </c>
      <c r="D6817">
        <v>10</v>
      </c>
      <c r="E6817">
        <v>13</v>
      </c>
      <c r="F6817" s="1">
        <v>41576</v>
      </c>
      <c r="G6817" t="s">
        <v>4039</v>
      </c>
      <c r="H6817" t="s">
        <v>67</v>
      </c>
      <c r="I6817" t="s">
        <v>496</v>
      </c>
      <c r="J6817" t="s">
        <v>2074</v>
      </c>
      <c r="K6817" t="s">
        <v>25</v>
      </c>
      <c r="L6817" t="s">
        <v>26</v>
      </c>
      <c r="M6817" t="s">
        <v>27</v>
      </c>
      <c r="N6817" t="s">
        <v>56</v>
      </c>
      <c r="O6817" t="s">
        <v>185</v>
      </c>
      <c r="P6817" t="s">
        <v>5896</v>
      </c>
      <c r="Q6817">
        <v>0</v>
      </c>
      <c r="R6817">
        <v>1519</v>
      </c>
      <c r="S6817">
        <v>182</v>
      </c>
      <c r="T6817">
        <v>4</v>
      </c>
      <c r="U6817" t="b">
        <v>0</v>
      </c>
    </row>
    <row r="6818" spans="1:21" x14ac:dyDescent="0.25">
      <c r="A6818" t="s">
        <v>7758</v>
      </c>
      <c r="B6818" t="s">
        <v>7756</v>
      </c>
      <c r="C6818">
        <v>29</v>
      </c>
      <c r="D6818">
        <v>10</v>
      </c>
      <c r="E6818">
        <v>13</v>
      </c>
      <c r="F6818" s="1">
        <v>41576</v>
      </c>
      <c r="G6818" t="s">
        <v>4039</v>
      </c>
      <c r="H6818" t="s">
        <v>67</v>
      </c>
      <c r="I6818" t="s">
        <v>496</v>
      </c>
      <c r="J6818" t="s">
        <v>2074</v>
      </c>
      <c r="K6818" t="s">
        <v>25</v>
      </c>
      <c r="L6818" t="s">
        <v>26</v>
      </c>
      <c r="M6818" t="s">
        <v>27</v>
      </c>
      <c r="N6818" t="s">
        <v>56</v>
      </c>
      <c r="O6818" t="s">
        <v>57</v>
      </c>
      <c r="P6818" t="s">
        <v>5477</v>
      </c>
      <c r="Q6818">
        <v>0</v>
      </c>
      <c r="R6818">
        <v>104</v>
      </c>
      <c r="S6818">
        <v>6</v>
      </c>
      <c r="T6818">
        <v>2</v>
      </c>
      <c r="U6818" t="b">
        <v>1</v>
      </c>
    </row>
    <row r="6819" spans="1:21" x14ac:dyDescent="0.25">
      <c r="A6819" t="s">
        <v>7759</v>
      </c>
      <c r="B6819" t="s">
        <v>7756</v>
      </c>
      <c r="C6819">
        <v>29</v>
      </c>
      <c r="D6819">
        <v>10</v>
      </c>
      <c r="E6819">
        <v>13</v>
      </c>
      <c r="F6819" s="1">
        <v>41576</v>
      </c>
      <c r="G6819" t="s">
        <v>5406</v>
      </c>
      <c r="H6819" t="s">
        <v>61</v>
      </c>
      <c r="I6819" t="s">
        <v>108</v>
      </c>
      <c r="J6819" t="s">
        <v>2818</v>
      </c>
      <c r="K6819" t="s">
        <v>36</v>
      </c>
      <c r="L6819" t="s">
        <v>70</v>
      </c>
      <c r="M6819" t="s">
        <v>27</v>
      </c>
      <c r="N6819" t="s">
        <v>56</v>
      </c>
      <c r="O6819" t="s">
        <v>81</v>
      </c>
      <c r="P6819" t="s">
        <v>4502</v>
      </c>
      <c r="Q6819">
        <v>0</v>
      </c>
      <c r="R6819">
        <v>62</v>
      </c>
      <c r="S6819">
        <v>17</v>
      </c>
      <c r="T6819">
        <v>2</v>
      </c>
      <c r="U6819" t="b">
        <v>0</v>
      </c>
    </row>
    <row r="6820" spans="1:21" x14ac:dyDescent="0.25">
      <c r="A6820" t="s">
        <v>7759</v>
      </c>
      <c r="B6820" t="s">
        <v>7756</v>
      </c>
      <c r="C6820">
        <v>29</v>
      </c>
      <c r="D6820">
        <v>10</v>
      </c>
      <c r="E6820">
        <v>13</v>
      </c>
      <c r="F6820" s="1">
        <v>41576</v>
      </c>
      <c r="G6820" t="s">
        <v>5406</v>
      </c>
      <c r="H6820" t="s">
        <v>61</v>
      </c>
      <c r="I6820" t="s">
        <v>108</v>
      </c>
      <c r="J6820" t="s">
        <v>2818</v>
      </c>
      <c r="K6820" t="s">
        <v>36</v>
      </c>
      <c r="L6820" t="s">
        <v>70</v>
      </c>
      <c r="M6820" t="s">
        <v>27</v>
      </c>
      <c r="N6820" t="s">
        <v>56</v>
      </c>
      <c r="O6820" t="s">
        <v>104</v>
      </c>
      <c r="P6820" t="s">
        <v>517</v>
      </c>
      <c r="Q6820">
        <v>0</v>
      </c>
      <c r="R6820">
        <v>111</v>
      </c>
      <c r="S6820">
        <v>-14</v>
      </c>
      <c r="T6820">
        <v>2</v>
      </c>
      <c r="U6820" t="b">
        <v>0</v>
      </c>
    </row>
    <row r="6821" spans="1:21" x14ac:dyDescent="0.25">
      <c r="A6821" t="s">
        <v>7760</v>
      </c>
      <c r="B6821" t="s">
        <v>7756</v>
      </c>
      <c r="C6821">
        <v>29</v>
      </c>
      <c r="D6821">
        <v>10</v>
      </c>
      <c r="E6821">
        <v>13</v>
      </c>
      <c r="F6821" s="1">
        <v>41576</v>
      </c>
      <c r="G6821" t="s">
        <v>7304</v>
      </c>
      <c r="H6821" t="s">
        <v>120</v>
      </c>
      <c r="I6821" t="s">
        <v>209</v>
      </c>
      <c r="J6821" t="s">
        <v>210</v>
      </c>
      <c r="K6821" t="s">
        <v>47</v>
      </c>
      <c r="L6821" t="s">
        <v>26</v>
      </c>
      <c r="M6821" t="s">
        <v>38</v>
      </c>
      <c r="N6821" t="s">
        <v>56</v>
      </c>
      <c r="O6821" t="s">
        <v>185</v>
      </c>
      <c r="P6821" t="s">
        <v>6153</v>
      </c>
      <c r="Q6821">
        <v>0</v>
      </c>
      <c r="R6821">
        <v>360</v>
      </c>
      <c r="S6821">
        <v>22</v>
      </c>
      <c r="T6821">
        <v>3</v>
      </c>
      <c r="U6821" t="b">
        <v>0</v>
      </c>
    </row>
    <row r="6822" spans="1:21" x14ac:dyDescent="0.25">
      <c r="A6822" t="s">
        <v>7760</v>
      </c>
      <c r="B6822" t="s">
        <v>7756</v>
      </c>
      <c r="C6822">
        <v>29</v>
      </c>
      <c r="D6822">
        <v>10</v>
      </c>
      <c r="E6822">
        <v>13</v>
      </c>
      <c r="F6822" s="1">
        <v>41576</v>
      </c>
      <c r="G6822" t="s">
        <v>7304</v>
      </c>
      <c r="H6822" t="s">
        <v>120</v>
      </c>
      <c r="I6822" t="s">
        <v>209</v>
      </c>
      <c r="J6822" t="s">
        <v>210</v>
      </c>
      <c r="K6822" t="s">
        <v>47</v>
      </c>
      <c r="L6822" t="s">
        <v>26</v>
      </c>
      <c r="M6822" t="s">
        <v>38</v>
      </c>
      <c r="N6822" t="s">
        <v>56</v>
      </c>
      <c r="O6822" t="s">
        <v>57</v>
      </c>
      <c r="P6822" t="s">
        <v>3283</v>
      </c>
      <c r="Q6822">
        <v>0</v>
      </c>
      <c r="R6822">
        <v>436</v>
      </c>
      <c r="S6822">
        <v>164</v>
      </c>
      <c r="T6822">
        <v>4</v>
      </c>
      <c r="U6822" t="b">
        <v>1</v>
      </c>
    </row>
    <row r="6823" spans="1:21" x14ac:dyDescent="0.25">
      <c r="A6823" t="s">
        <v>7761</v>
      </c>
      <c r="B6823" t="s">
        <v>7762</v>
      </c>
      <c r="C6823">
        <v>29</v>
      </c>
      <c r="D6823">
        <v>10</v>
      </c>
      <c r="E6823">
        <v>14</v>
      </c>
      <c r="F6823" s="1">
        <v>41941</v>
      </c>
      <c r="G6823" t="s">
        <v>1347</v>
      </c>
      <c r="H6823" t="s">
        <v>33</v>
      </c>
      <c r="I6823" t="s">
        <v>630</v>
      </c>
      <c r="J6823" t="s">
        <v>3973</v>
      </c>
      <c r="K6823" t="s">
        <v>36</v>
      </c>
      <c r="L6823" t="s">
        <v>37</v>
      </c>
      <c r="M6823" t="s">
        <v>268</v>
      </c>
      <c r="N6823" t="s">
        <v>28</v>
      </c>
      <c r="O6823" t="s">
        <v>39</v>
      </c>
      <c r="P6823" t="s">
        <v>565</v>
      </c>
      <c r="Q6823">
        <v>0</v>
      </c>
      <c r="R6823">
        <v>40</v>
      </c>
      <c r="S6823">
        <v>16</v>
      </c>
      <c r="T6823">
        <v>3</v>
      </c>
      <c r="U6823" t="b">
        <v>0</v>
      </c>
    </row>
    <row r="6824" spans="1:21" x14ac:dyDescent="0.25">
      <c r="A6824" t="s">
        <v>7763</v>
      </c>
      <c r="B6824" t="s">
        <v>7762</v>
      </c>
      <c r="C6824">
        <v>29</v>
      </c>
      <c r="D6824">
        <v>10</v>
      </c>
      <c r="E6824">
        <v>14</v>
      </c>
      <c r="F6824" s="1">
        <v>41941</v>
      </c>
      <c r="G6824" t="s">
        <v>2343</v>
      </c>
      <c r="H6824" t="s">
        <v>67</v>
      </c>
      <c r="I6824" t="s">
        <v>68</v>
      </c>
      <c r="J6824" t="s">
        <v>669</v>
      </c>
      <c r="K6824" t="s">
        <v>25</v>
      </c>
      <c r="L6824" t="s">
        <v>37</v>
      </c>
      <c r="M6824" t="s">
        <v>27</v>
      </c>
      <c r="N6824" t="s">
        <v>28</v>
      </c>
      <c r="O6824" t="s">
        <v>54</v>
      </c>
      <c r="P6824" t="s">
        <v>2003</v>
      </c>
      <c r="Q6824">
        <v>0</v>
      </c>
      <c r="R6824">
        <v>48</v>
      </c>
      <c r="S6824">
        <v>1</v>
      </c>
      <c r="T6824">
        <v>2</v>
      </c>
      <c r="U6824" t="b">
        <v>1</v>
      </c>
    </row>
    <row r="6825" spans="1:21" x14ac:dyDescent="0.25">
      <c r="A6825" t="s">
        <v>7764</v>
      </c>
      <c r="B6825" t="s">
        <v>7762</v>
      </c>
      <c r="C6825">
        <v>29</v>
      </c>
      <c r="D6825">
        <v>10</v>
      </c>
      <c r="E6825">
        <v>14</v>
      </c>
      <c r="F6825" s="1">
        <v>41941</v>
      </c>
      <c r="G6825" t="s">
        <v>622</v>
      </c>
      <c r="H6825" t="s">
        <v>61</v>
      </c>
      <c r="I6825" t="s">
        <v>62</v>
      </c>
      <c r="J6825" t="s">
        <v>1789</v>
      </c>
      <c r="K6825" t="s">
        <v>36</v>
      </c>
      <c r="L6825" t="s">
        <v>37</v>
      </c>
      <c r="M6825" t="s">
        <v>38</v>
      </c>
      <c r="N6825" t="s">
        <v>28</v>
      </c>
      <c r="O6825" t="s">
        <v>48</v>
      </c>
      <c r="P6825" t="s">
        <v>2305</v>
      </c>
      <c r="Q6825">
        <v>0</v>
      </c>
      <c r="R6825">
        <v>89</v>
      </c>
      <c r="S6825">
        <v>8</v>
      </c>
      <c r="T6825">
        <v>4</v>
      </c>
      <c r="U6825" t="b">
        <v>0</v>
      </c>
    </row>
    <row r="6826" spans="1:21" x14ac:dyDescent="0.25">
      <c r="A6826" t="s">
        <v>7764</v>
      </c>
      <c r="B6826" t="s">
        <v>7762</v>
      </c>
      <c r="C6826">
        <v>29</v>
      </c>
      <c r="D6826">
        <v>10</v>
      </c>
      <c r="E6826">
        <v>14</v>
      </c>
      <c r="F6826" s="1">
        <v>41941</v>
      </c>
      <c r="G6826" t="s">
        <v>622</v>
      </c>
      <c r="H6826" t="s">
        <v>61</v>
      </c>
      <c r="I6826" t="s">
        <v>62</v>
      </c>
      <c r="J6826" t="s">
        <v>1789</v>
      </c>
      <c r="K6826" t="s">
        <v>36</v>
      </c>
      <c r="L6826" t="s">
        <v>37</v>
      </c>
      <c r="M6826" t="s">
        <v>38</v>
      </c>
      <c r="N6826" t="s">
        <v>56</v>
      </c>
      <c r="O6826" t="s">
        <v>185</v>
      </c>
      <c r="P6826" t="s">
        <v>1725</v>
      </c>
      <c r="Q6826">
        <v>0</v>
      </c>
      <c r="R6826">
        <v>1016</v>
      </c>
      <c r="S6826">
        <v>-24</v>
      </c>
      <c r="T6826">
        <v>5</v>
      </c>
      <c r="U6826" t="b">
        <v>1</v>
      </c>
    </row>
    <row r="6827" spans="1:21" x14ac:dyDescent="0.25">
      <c r="A6827" t="s">
        <v>7765</v>
      </c>
      <c r="B6827" t="s">
        <v>7766</v>
      </c>
      <c r="C6827">
        <v>30</v>
      </c>
      <c r="D6827">
        <v>10</v>
      </c>
      <c r="E6827">
        <v>12</v>
      </c>
      <c r="F6827" s="1">
        <v>41212</v>
      </c>
      <c r="G6827" t="s">
        <v>5692</v>
      </c>
      <c r="H6827" t="s">
        <v>67</v>
      </c>
      <c r="I6827" t="s">
        <v>68</v>
      </c>
      <c r="J6827" t="s">
        <v>710</v>
      </c>
      <c r="K6827" t="s">
        <v>25</v>
      </c>
      <c r="L6827" t="s">
        <v>70</v>
      </c>
      <c r="M6827" t="s">
        <v>38</v>
      </c>
      <c r="N6827" t="s">
        <v>71</v>
      </c>
      <c r="O6827" t="s">
        <v>72</v>
      </c>
      <c r="P6827" t="s">
        <v>2418</v>
      </c>
      <c r="Q6827">
        <v>0</v>
      </c>
      <c r="R6827">
        <v>343</v>
      </c>
      <c r="S6827">
        <v>62</v>
      </c>
      <c r="T6827">
        <v>2</v>
      </c>
      <c r="U6827" t="b">
        <v>0</v>
      </c>
    </row>
    <row r="6828" spans="1:21" x14ac:dyDescent="0.25">
      <c r="A6828" t="s">
        <v>7765</v>
      </c>
      <c r="B6828" t="s">
        <v>7766</v>
      </c>
      <c r="C6828">
        <v>30</v>
      </c>
      <c r="D6828">
        <v>10</v>
      </c>
      <c r="E6828">
        <v>12</v>
      </c>
      <c r="F6828" s="1">
        <v>41212</v>
      </c>
      <c r="G6828" t="s">
        <v>5692</v>
      </c>
      <c r="H6828" t="s">
        <v>67</v>
      </c>
      <c r="I6828" t="s">
        <v>68</v>
      </c>
      <c r="J6828" t="s">
        <v>710</v>
      </c>
      <c r="K6828" t="s">
        <v>25</v>
      </c>
      <c r="L6828" t="s">
        <v>70</v>
      </c>
      <c r="M6828" t="s">
        <v>38</v>
      </c>
      <c r="N6828" t="s">
        <v>71</v>
      </c>
      <c r="O6828" t="s">
        <v>295</v>
      </c>
      <c r="P6828" t="s">
        <v>1857</v>
      </c>
      <c r="Q6828">
        <v>0</v>
      </c>
      <c r="R6828">
        <v>83</v>
      </c>
      <c r="S6828">
        <v>2</v>
      </c>
      <c r="T6828">
        <v>5</v>
      </c>
      <c r="U6828" t="b">
        <v>0</v>
      </c>
    </row>
    <row r="6829" spans="1:21" x14ac:dyDescent="0.25">
      <c r="A6829" t="s">
        <v>7765</v>
      </c>
      <c r="B6829" t="s">
        <v>7766</v>
      </c>
      <c r="C6829">
        <v>30</v>
      </c>
      <c r="D6829">
        <v>10</v>
      </c>
      <c r="E6829">
        <v>12</v>
      </c>
      <c r="F6829" s="1">
        <v>41212</v>
      </c>
      <c r="G6829" t="s">
        <v>5692</v>
      </c>
      <c r="H6829" t="s">
        <v>67</v>
      </c>
      <c r="I6829" t="s">
        <v>68</v>
      </c>
      <c r="J6829" t="s">
        <v>710</v>
      </c>
      <c r="K6829" t="s">
        <v>25</v>
      </c>
      <c r="L6829" t="s">
        <v>70</v>
      </c>
      <c r="M6829" t="s">
        <v>38</v>
      </c>
      <c r="N6829" t="s">
        <v>28</v>
      </c>
      <c r="O6829" t="s">
        <v>111</v>
      </c>
      <c r="P6829" t="s">
        <v>3806</v>
      </c>
      <c r="Q6829">
        <v>0</v>
      </c>
      <c r="R6829">
        <v>78</v>
      </c>
      <c r="S6829">
        <v>28</v>
      </c>
      <c r="T6829">
        <v>6</v>
      </c>
      <c r="U6829" t="b">
        <v>1</v>
      </c>
    </row>
    <row r="6830" spans="1:21" x14ac:dyDescent="0.25">
      <c r="A6830" t="s">
        <v>7765</v>
      </c>
      <c r="B6830" t="s">
        <v>7766</v>
      </c>
      <c r="C6830">
        <v>30</v>
      </c>
      <c r="D6830">
        <v>10</v>
      </c>
      <c r="E6830">
        <v>12</v>
      </c>
      <c r="F6830" s="1">
        <v>41212</v>
      </c>
      <c r="G6830" t="s">
        <v>5692</v>
      </c>
      <c r="H6830" t="s">
        <v>67</v>
      </c>
      <c r="I6830" t="s">
        <v>68</v>
      </c>
      <c r="J6830" t="s">
        <v>710</v>
      </c>
      <c r="K6830" t="s">
        <v>25</v>
      </c>
      <c r="L6830" t="s">
        <v>70</v>
      </c>
      <c r="M6830" t="s">
        <v>38</v>
      </c>
      <c r="N6830" t="s">
        <v>56</v>
      </c>
      <c r="O6830" t="s">
        <v>104</v>
      </c>
      <c r="P6830" t="s">
        <v>351</v>
      </c>
      <c r="Q6830">
        <v>0</v>
      </c>
      <c r="R6830">
        <v>1169</v>
      </c>
      <c r="S6830">
        <v>47</v>
      </c>
      <c r="T6830">
        <v>9</v>
      </c>
      <c r="U6830" t="b">
        <v>0</v>
      </c>
    </row>
    <row r="6831" spans="1:21" x14ac:dyDescent="0.25">
      <c r="A6831" t="s">
        <v>7767</v>
      </c>
      <c r="B6831" t="s">
        <v>7766</v>
      </c>
      <c r="C6831">
        <v>30</v>
      </c>
      <c r="D6831">
        <v>10</v>
      </c>
      <c r="E6831">
        <v>12</v>
      </c>
      <c r="F6831" s="1">
        <v>41212</v>
      </c>
      <c r="G6831" t="s">
        <v>330</v>
      </c>
      <c r="H6831" t="s">
        <v>67</v>
      </c>
      <c r="I6831" t="s">
        <v>496</v>
      </c>
      <c r="J6831" t="s">
        <v>497</v>
      </c>
      <c r="K6831" t="s">
        <v>25</v>
      </c>
      <c r="L6831" t="s">
        <v>37</v>
      </c>
      <c r="M6831" t="s">
        <v>98</v>
      </c>
      <c r="N6831" t="s">
        <v>71</v>
      </c>
      <c r="O6831" t="s">
        <v>72</v>
      </c>
      <c r="P6831" t="s">
        <v>6135</v>
      </c>
      <c r="Q6831">
        <v>0</v>
      </c>
      <c r="R6831">
        <v>820</v>
      </c>
      <c r="S6831">
        <v>271</v>
      </c>
      <c r="T6831">
        <v>2</v>
      </c>
      <c r="U6831" t="b">
        <v>1</v>
      </c>
    </row>
    <row r="6832" spans="1:21" x14ac:dyDescent="0.25">
      <c r="A6832" t="s">
        <v>7767</v>
      </c>
      <c r="B6832" t="s">
        <v>7766</v>
      </c>
      <c r="C6832">
        <v>30</v>
      </c>
      <c r="D6832">
        <v>10</v>
      </c>
      <c r="E6832">
        <v>12</v>
      </c>
      <c r="F6832" s="1">
        <v>41212</v>
      </c>
      <c r="G6832" t="s">
        <v>330</v>
      </c>
      <c r="H6832" t="s">
        <v>67</v>
      </c>
      <c r="I6832" t="s">
        <v>496</v>
      </c>
      <c r="J6832" t="s">
        <v>497</v>
      </c>
      <c r="K6832" t="s">
        <v>25</v>
      </c>
      <c r="L6832" t="s">
        <v>37</v>
      </c>
      <c r="M6832" t="s">
        <v>98</v>
      </c>
      <c r="N6832" t="s">
        <v>28</v>
      </c>
      <c r="O6832" t="s">
        <v>48</v>
      </c>
      <c r="P6832" t="s">
        <v>533</v>
      </c>
      <c r="Q6832">
        <v>0</v>
      </c>
      <c r="R6832">
        <v>439</v>
      </c>
      <c r="S6832">
        <v>79</v>
      </c>
      <c r="T6832">
        <v>8</v>
      </c>
      <c r="U6832" t="b">
        <v>1</v>
      </c>
    </row>
    <row r="6833" spans="1:21" x14ac:dyDescent="0.25">
      <c r="A6833" t="s">
        <v>7767</v>
      </c>
      <c r="B6833" t="s">
        <v>7766</v>
      </c>
      <c r="C6833">
        <v>30</v>
      </c>
      <c r="D6833">
        <v>10</v>
      </c>
      <c r="E6833">
        <v>12</v>
      </c>
      <c r="F6833" s="1">
        <v>41212</v>
      </c>
      <c r="G6833" t="s">
        <v>330</v>
      </c>
      <c r="H6833" t="s">
        <v>67</v>
      </c>
      <c r="I6833" t="s">
        <v>496</v>
      </c>
      <c r="J6833" t="s">
        <v>497</v>
      </c>
      <c r="K6833" t="s">
        <v>25</v>
      </c>
      <c r="L6833" t="s">
        <v>37</v>
      </c>
      <c r="M6833" t="s">
        <v>98</v>
      </c>
      <c r="N6833" t="s">
        <v>28</v>
      </c>
      <c r="O6833" t="s">
        <v>54</v>
      </c>
      <c r="P6833" t="s">
        <v>1564</v>
      </c>
      <c r="Q6833">
        <v>0</v>
      </c>
      <c r="R6833">
        <v>267</v>
      </c>
      <c r="S6833">
        <v>128</v>
      </c>
      <c r="T6833">
        <v>12</v>
      </c>
      <c r="U6833" t="b">
        <v>1</v>
      </c>
    </row>
    <row r="6834" spans="1:21" x14ac:dyDescent="0.25">
      <c r="A6834" t="s">
        <v>7767</v>
      </c>
      <c r="B6834" t="s">
        <v>7766</v>
      </c>
      <c r="C6834">
        <v>30</v>
      </c>
      <c r="D6834">
        <v>10</v>
      </c>
      <c r="E6834">
        <v>12</v>
      </c>
      <c r="F6834" s="1">
        <v>41212</v>
      </c>
      <c r="G6834" t="s">
        <v>330</v>
      </c>
      <c r="H6834" t="s">
        <v>67</v>
      </c>
      <c r="I6834" t="s">
        <v>496</v>
      </c>
      <c r="J6834" t="s">
        <v>497</v>
      </c>
      <c r="K6834" t="s">
        <v>25</v>
      </c>
      <c r="L6834" t="s">
        <v>37</v>
      </c>
      <c r="M6834" t="s">
        <v>98</v>
      </c>
      <c r="N6834" t="s">
        <v>56</v>
      </c>
      <c r="O6834" t="s">
        <v>81</v>
      </c>
      <c r="P6834" t="s">
        <v>1339</v>
      </c>
      <c r="Q6834">
        <v>0</v>
      </c>
      <c r="R6834">
        <v>93</v>
      </c>
      <c r="S6834">
        <v>40</v>
      </c>
      <c r="T6834">
        <v>2</v>
      </c>
      <c r="U6834" t="b">
        <v>0</v>
      </c>
    </row>
    <row r="6835" spans="1:21" x14ac:dyDescent="0.25">
      <c r="A6835" t="s">
        <v>7768</v>
      </c>
      <c r="B6835" t="s">
        <v>7766</v>
      </c>
      <c r="C6835">
        <v>30</v>
      </c>
      <c r="D6835">
        <v>10</v>
      </c>
      <c r="E6835">
        <v>12</v>
      </c>
      <c r="F6835" s="1">
        <v>41212</v>
      </c>
      <c r="G6835" t="s">
        <v>1609</v>
      </c>
      <c r="H6835" t="s">
        <v>61</v>
      </c>
      <c r="I6835" t="s">
        <v>62</v>
      </c>
      <c r="J6835" t="s">
        <v>395</v>
      </c>
      <c r="K6835" t="s">
        <v>36</v>
      </c>
      <c r="L6835" t="s">
        <v>26</v>
      </c>
      <c r="M6835" t="s">
        <v>38</v>
      </c>
      <c r="N6835" t="s">
        <v>71</v>
      </c>
      <c r="O6835" t="s">
        <v>295</v>
      </c>
      <c r="P6835" t="s">
        <v>676</v>
      </c>
      <c r="Q6835">
        <v>0</v>
      </c>
      <c r="R6835">
        <v>44</v>
      </c>
      <c r="S6835">
        <v>14</v>
      </c>
      <c r="T6835">
        <v>1</v>
      </c>
      <c r="U6835" t="b">
        <v>1</v>
      </c>
    </row>
    <row r="6836" spans="1:21" x14ac:dyDescent="0.25">
      <c r="A6836" t="s">
        <v>7768</v>
      </c>
      <c r="B6836" t="s">
        <v>7766</v>
      </c>
      <c r="C6836">
        <v>30</v>
      </c>
      <c r="D6836">
        <v>10</v>
      </c>
      <c r="E6836">
        <v>12</v>
      </c>
      <c r="F6836" s="1">
        <v>41212</v>
      </c>
      <c r="G6836" t="s">
        <v>1609</v>
      </c>
      <c r="H6836" t="s">
        <v>61</v>
      </c>
      <c r="I6836" t="s">
        <v>62</v>
      </c>
      <c r="J6836" t="s">
        <v>395</v>
      </c>
      <c r="K6836" t="s">
        <v>36</v>
      </c>
      <c r="L6836" t="s">
        <v>26</v>
      </c>
      <c r="M6836" t="s">
        <v>38</v>
      </c>
      <c r="N6836" t="s">
        <v>28</v>
      </c>
      <c r="O6836" t="s">
        <v>227</v>
      </c>
      <c r="P6836" t="s">
        <v>3769</v>
      </c>
      <c r="Q6836">
        <v>0</v>
      </c>
      <c r="R6836">
        <v>14</v>
      </c>
      <c r="S6836">
        <v>5</v>
      </c>
      <c r="T6836">
        <v>2</v>
      </c>
      <c r="U6836" t="b">
        <v>1</v>
      </c>
    </row>
    <row r="6837" spans="1:21" x14ac:dyDescent="0.25">
      <c r="A6837" t="s">
        <v>7768</v>
      </c>
      <c r="B6837" t="s">
        <v>7766</v>
      </c>
      <c r="C6837">
        <v>30</v>
      </c>
      <c r="D6837">
        <v>10</v>
      </c>
      <c r="E6837">
        <v>12</v>
      </c>
      <c r="F6837" s="1">
        <v>41212</v>
      </c>
      <c r="G6837" t="s">
        <v>1609</v>
      </c>
      <c r="H6837" t="s">
        <v>61</v>
      </c>
      <c r="I6837" t="s">
        <v>62</v>
      </c>
      <c r="J6837" t="s">
        <v>395</v>
      </c>
      <c r="K6837" t="s">
        <v>36</v>
      </c>
      <c r="L6837" t="s">
        <v>26</v>
      </c>
      <c r="M6837" t="s">
        <v>38</v>
      </c>
      <c r="N6837" t="s">
        <v>56</v>
      </c>
      <c r="O6837" t="s">
        <v>185</v>
      </c>
      <c r="P6837" t="s">
        <v>5798</v>
      </c>
      <c r="Q6837">
        <v>0</v>
      </c>
      <c r="R6837">
        <v>632</v>
      </c>
      <c r="S6837">
        <v>-22</v>
      </c>
      <c r="T6837">
        <v>5</v>
      </c>
      <c r="U6837" t="b">
        <v>1</v>
      </c>
    </row>
    <row r="6838" spans="1:21" x14ac:dyDescent="0.25">
      <c r="A6838" t="s">
        <v>7769</v>
      </c>
      <c r="B6838" t="s">
        <v>7766</v>
      </c>
      <c r="C6838">
        <v>30</v>
      </c>
      <c r="D6838">
        <v>10</v>
      </c>
      <c r="E6838">
        <v>12</v>
      </c>
      <c r="F6838" s="1">
        <v>41212</v>
      </c>
      <c r="G6838" t="s">
        <v>2422</v>
      </c>
      <c r="H6838" t="s">
        <v>61</v>
      </c>
      <c r="I6838" t="s">
        <v>62</v>
      </c>
      <c r="J6838" t="s">
        <v>4885</v>
      </c>
      <c r="K6838" t="s">
        <v>36</v>
      </c>
      <c r="L6838" t="s">
        <v>70</v>
      </c>
      <c r="M6838" t="s">
        <v>38</v>
      </c>
      <c r="N6838" t="s">
        <v>28</v>
      </c>
      <c r="O6838" t="s">
        <v>90</v>
      </c>
      <c r="P6838" t="s">
        <v>641</v>
      </c>
      <c r="Q6838">
        <v>0</v>
      </c>
      <c r="R6838">
        <v>225</v>
      </c>
      <c r="S6838">
        <v>75</v>
      </c>
      <c r="T6838">
        <v>3</v>
      </c>
      <c r="U6838" t="b">
        <v>0</v>
      </c>
    </row>
    <row r="6839" spans="1:21" x14ac:dyDescent="0.25">
      <c r="A6839" t="s">
        <v>7770</v>
      </c>
      <c r="B6839" t="s">
        <v>7766</v>
      </c>
      <c r="C6839">
        <v>30</v>
      </c>
      <c r="D6839">
        <v>10</v>
      </c>
      <c r="E6839">
        <v>12</v>
      </c>
      <c r="F6839" s="1">
        <v>41212</v>
      </c>
      <c r="G6839" t="s">
        <v>2591</v>
      </c>
      <c r="H6839" t="s">
        <v>67</v>
      </c>
      <c r="I6839" t="s">
        <v>68</v>
      </c>
      <c r="J6839" t="s">
        <v>255</v>
      </c>
      <c r="K6839" t="s">
        <v>25</v>
      </c>
      <c r="L6839" t="s">
        <v>26</v>
      </c>
      <c r="M6839" t="s">
        <v>38</v>
      </c>
      <c r="N6839" t="s">
        <v>28</v>
      </c>
      <c r="O6839" t="s">
        <v>48</v>
      </c>
      <c r="P6839" t="s">
        <v>3003</v>
      </c>
      <c r="Q6839">
        <v>0</v>
      </c>
      <c r="R6839">
        <v>148</v>
      </c>
      <c r="S6839">
        <v>41</v>
      </c>
      <c r="T6839">
        <v>3</v>
      </c>
      <c r="U6839" t="b">
        <v>1</v>
      </c>
    </row>
    <row r="6840" spans="1:21" x14ac:dyDescent="0.25">
      <c r="A6840" t="s">
        <v>7770</v>
      </c>
      <c r="B6840" t="s">
        <v>7766</v>
      </c>
      <c r="C6840">
        <v>30</v>
      </c>
      <c r="D6840">
        <v>10</v>
      </c>
      <c r="E6840">
        <v>12</v>
      </c>
      <c r="F6840" s="1">
        <v>41212</v>
      </c>
      <c r="G6840" t="s">
        <v>2591</v>
      </c>
      <c r="H6840" t="s">
        <v>67</v>
      </c>
      <c r="I6840" t="s">
        <v>68</v>
      </c>
      <c r="J6840" t="s">
        <v>255</v>
      </c>
      <c r="K6840" t="s">
        <v>25</v>
      </c>
      <c r="L6840" t="s">
        <v>26</v>
      </c>
      <c r="M6840" t="s">
        <v>38</v>
      </c>
      <c r="N6840" t="s">
        <v>28</v>
      </c>
      <c r="O6840" t="s">
        <v>48</v>
      </c>
      <c r="P6840" t="s">
        <v>1292</v>
      </c>
      <c r="Q6840">
        <v>0</v>
      </c>
      <c r="R6840">
        <v>43</v>
      </c>
      <c r="S6840">
        <v>15</v>
      </c>
      <c r="T6840">
        <v>4</v>
      </c>
      <c r="U6840" t="b">
        <v>0</v>
      </c>
    </row>
    <row r="6841" spans="1:21" x14ac:dyDescent="0.25">
      <c r="A6841" t="s">
        <v>7770</v>
      </c>
      <c r="B6841" t="s">
        <v>7766</v>
      </c>
      <c r="C6841">
        <v>30</v>
      </c>
      <c r="D6841">
        <v>10</v>
      </c>
      <c r="E6841">
        <v>12</v>
      </c>
      <c r="F6841" s="1">
        <v>41212</v>
      </c>
      <c r="G6841" t="s">
        <v>2591</v>
      </c>
      <c r="H6841" t="s">
        <v>67</v>
      </c>
      <c r="I6841" t="s">
        <v>68</v>
      </c>
      <c r="J6841" t="s">
        <v>255</v>
      </c>
      <c r="K6841" t="s">
        <v>25</v>
      </c>
      <c r="L6841" t="s">
        <v>26</v>
      </c>
      <c r="M6841" t="s">
        <v>38</v>
      </c>
      <c r="N6841" t="s">
        <v>28</v>
      </c>
      <c r="O6841" t="s">
        <v>54</v>
      </c>
      <c r="P6841" t="s">
        <v>2267</v>
      </c>
      <c r="Q6841">
        <v>0</v>
      </c>
      <c r="R6841">
        <v>30</v>
      </c>
      <c r="S6841">
        <v>-1</v>
      </c>
      <c r="T6841">
        <v>3</v>
      </c>
      <c r="U6841" t="b">
        <v>1</v>
      </c>
    </row>
    <row r="6842" spans="1:21" x14ac:dyDescent="0.25">
      <c r="A6842" t="s">
        <v>7771</v>
      </c>
      <c r="B6842" t="s">
        <v>7772</v>
      </c>
      <c r="C6842">
        <v>30</v>
      </c>
      <c r="D6842">
        <v>10</v>
      </c>
      <c r="E6842">
        <v>13</v>
      </c>
      <c r="F6842" s="1">
        <v>41577</v>
      </c>
      <c r="G6842" t="s">
        <v>415</v>
      </c>
      <c r="H6842" t="s">
        <v>33</v>
      </c>
      <c r="I6842" t="s">
        <v>266</v>
      </c>
      <c r="J6842" t="s">
        <v>289</v>
      </c>
      <c r="K6842" t="s">
        <v>36</v>
      </c>
      <c r="L6842" t="s">
        <v>37</v>
      </c>
      <c r="M6842" t="s">
        <v>268</v>
      </c>
      <c r="N6842" t="s">
        <v>56</v>
      </c>
      <c r="O6842" t="s">
        <v>81</v>
      </c>
      <c r="P6842" t="s">
        <v>7773</v>
      </c>
      <c r="Q6842">
        <v>0</v>
      </c>
      <c r="R6842">
        <v>41</v>
      </c>
      <c r="S6842">
        <v>20</v>
      </c>
      <c r="T6842">
        <v>1</v>
      </c>
      <c r="U6842" t="b">
        <v>0</v>
      </c>
    </row>
    <row r="6843" spans="1:21" x14ac:dyDescent="0.25">
      <c r="A6843" t="s">
        <v>7774</v>
      </c>
      <c r="B6843" t="s">
        <v>7772</v>
      </c>
      <c r="C6843">
        <v>30</v>
      </c>
      <c r="D6843">
        <v>10</v>
      </c>
      <c r="E6843">
        <v>13</v>
      </c>
      <c r="F6843" s="1">
        <v>41577</v>
      </c>
      <c r="G6843" t="s">
        <v>6162</v>
      </c>
      <c r="H6843" t="s">
        <v>293</v>
      </c>
      <c r="I6843" t="s">
        <v>613</v>
      </c>
      <c r="J6843" t="s">
        <v>2039</v>
      </c>
      <c r="K6843" t="s">
        <v>36</v>
      </c>
      <c r="L6843" t="s">
        <v>70</v>
      </c>
      <c r="M6843" t="s">
        <v>38</v>
      </c>
      <c r="N6843" t="s">
        <v>28</v>
      </c>
      <c r="O6843" t="s">
        <v>39</v>
      </c>
      <c r="P6843" t="s">
        <v>921</v>
      </c>
      <c r="Q6843">
        <v>1</v>
      </c>
      <c r="R6843">
        <v>41</v>
      </c>
      <c r="S6843">
        <v>-11</v>
      </c>
      <c r="T6843">
        <v>6</v>
      </c>
      <c r="U6843" t="b">
        <v>1</v>
      </c>
    </row>
    <row r="6844" spans="1:21" x14ac:dyDescent="0.25">
      <c r="A6844" t="s">
        <v>7775</v>
      </c>
      <c r="B6844" t="s">
        <v>7776</v>
      </c>
      <c r="C6844">
        <v>30</v>
      </c>
      <c r="D6844">
        <v>10</v>
      </c>
      <c r="E6844">
        <v>14</v>
      </c>
      <c r="F6844" s="1">
        <v>41942</v>
      </c>
      <c r="G6844" t="s">
        <v>2477</v>
      </c>
      <c r="H6844" t="s">
        <v>33</v>
      </c>
      <c r="I6844" t="s">
        <v>1170</v>
      </c>
      <c r="J6844" t="s">
        <v>7777</v>
      </c>
      <c r="K6844" t="s">
        <v>36</v>
      </c>
      <c r="L6844" t="s">
        <v>37</v>
      </c>
      <c r="M6844" t="s">
        <v>98</v>
      </c>
      <c r="N6844" t="s">
        <v>28</v>
      </c>
      <c r="O6844" t="s">
        <v>54</v>
      </c>
      <c r="P6844" t="s">
        <v>4192</v>
      </c>
      <c r="Q6844">
        <v>0</v>
      </c>
      <c r="R6844">
        <v>43</v>
      </c>
      <c r="S6844">
        <v>-5</v>
      </c>
      <c r="T6844">
        <v>2</v>
      </c>
      <c r="U6844" t="b">
        <v>0</v>
      </c>
    </row>
    <row r="6845" spans="1:21" x14ac:dyDescent="0.25">
      <c r="A6845" t="s">
        <v>7775</v>
      </c>
      <c r="B6845" t="s">
        <v>7776</v>
      </c>
      <c r="C6845">
        <v>30</v>
      </c>
      <c r="D6845">
        <v>10</v>
      </c>
      <c r="E6845">
        <v>14</v>
      </c>
      <c r="F6845" s="1">
        <v>41942</v>
      </c>
      <c r="G6845" t="s">
        <v>2477</v>
      </c>
      <c r="H6845" t="s">
        <v>33</v>
      </c>
      <c r="I6845" t="s">
        <v>1170</v>
      </c>
      <c r="J6845" t="s">
        <v>7777</v>
      </c>
      <c r="K6845" t="s">
        <v>36</v>
      </c>
      <c r="L6845" t="s">
        <v>37</v>
      </c>
      <c r="M6845" t="s">
        <v>98</v>
      </c>
      <c r="N6845" t="s">
        <v>28</v>
      </c>
      <c r="O6845" t="s">
        <v>183</v>
      </c>
      <c r="P6845" t="s">
        <v>6089</v>
      </c>
      <c r="Q6845">
        <v>0</v>
      </c>
      <c r="R6845">
        <v>43</v>
      </c>
      <c r="S6845">
        <v>21</v>
      </c>
      <c r="T6845">
        <v>3</v>
      </c>
      <c r="U6845" t="b">
        <v>1</v>
      </c>
    </row>
    <row r="6846" spans="1:21" x14ac:dyDescent="0.25">
      <c r="A6846" t="s">
        <v>7775</v>
      </c>
      <c r="B6846" t="s">
        <v>7776</v>
      </c>
      <c r="C6846">
        <v>30</v>
      </c>
      <c r="D6846">
        <v>10</v>
      </c>
      <c r="E6846">
        <v>14</v>
      </c>
      <c r="F6846" s="1">
        <v>41942</v>
      </c>
      <c r="G6846" t="s">
        <v>2477</v>
      </c>
      <c r="H6846" t="s">
        <v>33</v>
      </c>
      <c r="I6846" t="s">
        <v>1170</v>
      </c>
      <c r="J6846" t="s">
        <v>7777</v>
      </c>
      <c r="K6846" t="s">
        <v>36</v>
      </c>
      <c r="L6846" t="s">
        <v>37</v>
      </c>
      <c r="M6846" t="s">
        <v>98</v>
      </c>
      <c r="N6846" t="s">
        <v>56</v>
      </c>
      <c r="O6846" t="s">
        <v>57</v>
      </c>
      <c r="P6846" t="s">
        <v>1417</v>
      </c>
      <c r="Q6846">
        <v>0</v>
      </c>
      <c r="R6846">
        <v>534</v>
      </c>
      <c r="S6846">
        <v>5</v>
      </c>
      <c r="T6846">
        <v>2</v>
      </c>
      <c r="U6846" t="b">
        <v>0</v>
      </c>
    </row>
    <row r="6847" spans="1:21" x14ac:dyDescent="0.25">
      <c r="A6847" t="s">
        <v>7778</v>
      </c>
      <c r="B6847" t="s">
        <v>7776</v>
      </c>
      <c r="C6847">
        <v>30</v>
      </c>
      <c r="D6847">
        <v>10</v>
      </c>
      <c r="E6847">
        <v>14</v>
      </c>
      <c r="F6847" s="1">
        <v>41942</v>
      </c>
      <c r="G6847" t="s">
        <v>1899</v>
      </c>
      <c r="H6847" t="s">
        <v>61</v>
      </c>
      <c r="I6847" t="s">
        <v>450</v>
      </c>
      <c r="J6847" t="s">
        <v>1352</v>
      </c>
      <c r="K6847" t="s">
        <v>36</v>
      </c>
      <c r="L6847" t="s">
        <v>26</v>
      </c>
      <c r="M6847" t="s">
        <v>38</v>
      </c>
      <c r="N6847" t="s">
        <v>28</v>
      </c>
      <c r="O6847" t="s">
        <v>29</v>
      </c>
      <c r="P6847" t="s">
        <v>5788</v>
      </c>
      <c r="Q6847">
        <v>0</v>
      </c>
      <c r="R6847">
        <v>45</v>
      </c>
      <c r="S6847">
        <v>1</v>
      </c>
      <c r="T6847">
        <v>3</v>
      </c>
      <c r="U6847" t="b">
        <v>1</v>
      </c>
    </row>
    <row r="6848" spans="1:21" x14ac:dyDescent="0.25">
      <c r="A6848" t="s">
        <v>7779</v>
      </c>
      <c r="B6848" t="s">
        <v>7776</v>
      </c>
      <c r="C6848">
        <v>30</v>
      </c>
      <c r="D6848">
        <v>10</v>
      </c>
      <c r="E6848">
        <v>14</v>
      </c>
      <c r="F6848" s="1">
        <v>41942</v>
      </c>
      <c r="G6848" t="s">
        <v>2045</v>
      </c>
      <c r="H6848" t="s">
        <v>33</v>
      </c>
      <c r="I6848" t="s">
        <v>34</v>
      </c>
      <c r="J6848" t="s">
        <v>35</v>
      </c>
      <c r="K6848" t="s">
        <v>36</v>
      </c>
      <c r="L6848" t="s">
        <v>70</v>
      </c>
      <c r="M6848" t="s">
        <v>27</v>
      </c>
      <c r="N6848" t="s">
        <v>56</v>
      </c>
      <c r="O6848" t="s">
        <v>57</v>
      </c>
      <c r="P6848" t="s">
        <v>4048</v>
      </c>
      <c r="Q6848">
        <v>0</v>
      </c>
      <c r="R6848">
        <v>1270</v>
      </c>
      <c r="S6848">
        <v>546</v>
      </c>
      <c r="T6848">
        <v>11</v>
      </c>
      <c r="U6848" t="b">
        <v>0</v>
      </c>
    </row>
    <row r="6849" spans="1:21" x14ac:dyDescent="0.25">
      <c r="A6849" t="s">
        <v>7780</v>
      </c>
      <c r="B6849" t="s">
        <v>7776</v>
      </c>
      <c r="C6849">
        <v>30</v>
      </c>
      <c r="D6849">
        <v>10</v>
      </c>
      <c r="E6849">
        <v>14</v>
      </c>
      <c r="F6849" s="1">
        <v>41942</v>
      </c>
      <c r="G6849" t="s">
        <v>3598</v>
      </c>
      <c r="H6849" t="s">
        <v>61</v>
      </c>
      <c r="I6849" t="s">
        <v>62</v>
      </c>
      <c r="J6849" t="s">
        <v>7183</v>
      </c>
      <c r="K6849" t="s">
        <v>36</v>
      </c>
      <c r="L6849" t="s">
        <v>37</v>
      </c>
      <c r="M6849" t="s">
        <v>38</v>
      </c>
      <c r="N6849" t="s">
        <v>28</v>
      </c>
      <c r="O6849" t="s">
        <v>111</v>
      </c>
      <c r="P6849" t="s">
        <v>790</v>
      </c>
      <c r="Q6849">
        <v>0</v>
      </c>
      <c r="R6849">
        <v>46</v>
      </c>
      <c r="S6849">
        <v>7</v>
      </c>
      <c r="T6849">
        <v>2</v>
      </c>
      <c r="U6849" t="b">
        <v>1</v>
      </c>
    </row>
    <row r="6850" spans="1:21" x14ac:dyDescent="0.25">
      <c r="A6850" t="s">
        <v>7781</v>
      </c>
      <c r="B6850" t="s">
        <v>7776</v>
      </c>
      <c r="C6850">
        <v>30</v>
      </c>
      <c r="D6850">
        <v>10</v>
      </c>
      <c r="E6850">
        <v>14</v>
      </c>
      <c r="F6850" s="1">
        <v>41942</v>
      </c>
      <c r="G6850" t="s">
        <v>6041</v>
      </c>
      <c r="H6850" t="s">
        <v>161</v>
      </c>
      <c r="I6850" t="s">
        <v>2206</v>
      </c>
      <c r="J6850" t="s">
        <v>2207</v>
      </c>
      <c r="K6850" t="s">
        <v>25</v>
      </c>
      <c r="L6850" t="s">
        <v>37</v>
      </c>
      <c r="M6850" t="s">
        <v>38</v>
      </c>
      <c r="N6850" t="s">
        <v>28</v>
      </c>
      <c r="O6850" t="s">
        <v>48</v>
      </c>
      <c r="P6850" t="s">
        <v>1014</v>
      </c>
      <c r="Q6850">
        <v>0</v>
      </c>
      <c r="R6850">
        <v>44</v>
      </c>
      <c r="S6850">
        <v>8</v>
      </c>
      <c r="T6850">
        <v>2</v>
      </c>
      <c r="U6850" t="b">
        <v>0</v>
      </c>
    </row>
    <row r="6851" spans="1:21" x14ac:dyDescent="0.25">
      <c r="A6851" t="s">
        <v>7781</v>
      </c>
      <c r="B6851" t="s">
        <v>7776</v>
      </c>
      <c r="C6851">
        <v>30</v>
      </c>
      <c r="D6851">
        <v>10</v>
      </c>
      <c r="E6851">
        <v>14</v>
      </c>
      <c r="F6851" s="1">
        <v>41942</v>
      </c>
      <c r="G6851" t="s">
        <v>6041</v>
      </c>
      <c r="H6851" t="s">
        <v>161</v>
      </c>
      <c r="I6851" t="s">
        <v>2206</v>
      </c>
      <c r="J6851" t="s">
        <v>2207</v>
      </c>
      <c r="K6851" t="s">
        <v>25</v>
      </c>
      <c r="L6851" t="s">
        <v>37</v>
      </c>
      <c r="M6851" t="s">
        <v>38</v>
      </c>
      <c r="N6851" t="s">
        <v>28</v>
      </c>
      <c r="O6851" t="s">
        <v>48</v>
      </c>
      <c r="P6851" t="s">
        <v>1785</v>
      </c>
      <c r="Q6851">
        <v>0</v>
      </c>
      <c r="R6851">
        <v>234</v>
      </c>
      <c r="S6851">
        <v>110</v>
      </c>
      <c r="T6851">
        <v>5</v>
      </c>
      <c r="U6851" t="b">
        <v>0</v>
      </c>
    </row>
    <row r="6852" spans="1:21" x14ac:dyDescent="0.25">
      <c r="A6852" t="s">
        <v>7781</v>
      </c>
      <c r="B6852" t="s">
        <v>7776</v>
      </c>
      <c r="C6852">
        <v>30</v>
      </c>
      <c r="D6852">
        <v>10</v>
      </c>
      <c r="E6852">
        <v>14</v>
      </c>
      <c r="F6852" s="1">
        <v>41942</v>
      </c>
      <c r="G6852" t="s">
        <v>6041</v>
      </c>
      <c r="H6852" t="s">
        <v>161</v>
      </c>
      <c r="I6852" t="s">
        <v>2206</v>
      </c>
      <c r="J6852" t="s">
        <v>2207</v>
      </c>
      <c r="K6852" t="s">
        <v>25</v>
      </c>
      <c r="L6852" t="s">
        <v>37</v>
      </c>
      <c r="M6852" t="s">
        <v>38</v>
      </c>
      <c r="N6852" t="s">
        <v>28</v>
      </c>
      <c r="O6852" t="s">
        <v>48</v>
      </c>
      <c r="P6852" t="s">
        <v>830</v>
      </c>
      <c r="Q6852">
        <v>0</v>
      </c>
      <c r="R6852">
        <v>45</v>
      </c>
      <c r="S6852">
        <v>0</v>
      </c>
      <c r="T6852">
        <v>2</v>
      </c>
      <c r="U6852" t="b">
        <v>1</v>
      </c>
    </row>
    <row r="6853" spans="1:21" x14ac:dyDescent="0.25">
      <c r="A6853" t="s">
        <v>7781</v>
      </c>
      <c r="B6853" t="s">
        <v>7776</v>
      </c>
      <c r="C6853">
        <v>30</v>
      </c>
      <c r="D6853">
        <v>10</v>
      </c>
      <c r="E6853">
        <v>14</v>
      </c>
      <c r="F6853" s="1">
        <v>41942</v>
      </c>
      <c r="G6853" t="s">
        <v>6041</v>
      </c>
      <c r="H6853" t="s">
        <v>161</v>
      </c>
      <c r="I6853" t="s">
        <v>2206</v>
      </c>
      <c r="J6853" t="s">
        <v>2207</v>
      </c>
      <c r="K6853" t="s">
        <v>25</v>
      </c>
      <c r="L6853" t="s">
        <v>37</v>
      </c>
      <c r="M6853" t="s">
        <v>38</v>
      </c>
      <c r="N6853" t="s">
        <v>28</v>
      </c>
      <c r="O6853" t="s">
        <v>227</v>
      </c>
      <c r="P6853" t="s">
        <v>3094</v>
      </c>
      <c r="Q6853">
        <v>0</v>
      </c>
      <c r="R6853">
        <v>38</v>
      </c>
      <c r="S6853">
        <v>13</v>
      </c>
      <c r="T6853">
        <v>3</v>
      </c>
      <c r="U6853" t="b">
        <v>0</v>
      </c>
    </row>
    <row r="6854" spans="1:21" x14ac:dyDescent="0.25">
      <c r="A6854" t="s">
        <v>7781</v>
      </c>
      <c r="B6854" t="s">
        <v>7776</v>
      </c>
      <c r="C6854">
        <v>30</v>
      </c>
      <c r="D6854">
        <v>10</v>
      </c>
      <c r="E6854">
        <v>14</v>
      </c>
      <c r="F6854" s="1">
        <v>41942</v>
      </c>
      <c r="G6854" t="s">
        <v>6041</v>
      </c>
      <c r="H6854" t="s">
        <v>161</v>
      </c>
      <c r="I6854" t="s">
        <v>2206</v>
      </c>
      <c r="J6854" t="s">
        <v>2207</v>
      </c>
      <c r="K6854" t="s">
        <v>25</v>
      </c>
      <c r="L6854" t="s">
        <v>37</v>
      </c>
      <c r="M6854" t="s">
        <v>38</v>
      </c>
      <c r="N6854" t="s">
        <v>28</v>
      </c>
      <c r="O6854" t="s">
        <v>54</v>
      </c>
      <c r="P6854" t="s">
        <v>205</v>
      </c>
      <c r="Q6854">
        <v>0</v>
      </c>
      <c r="R6854">
        <v>413</v>
      </c>
      <c r="S6854">
        <v>186</v>
      </c>
      <c r="T6854">
        <v>2</v>
      </c>
      <c r="U6854" t="b">
        <v>0</v>
      </c>
    </row>
    <row r="6855" spans="1:21" x14ac:dyDescent="0.25">
      <c r="A6855" t="s">
        <v>7781</v>
      </c>
      <c r="B6855" t="s">
        <v>7776</v>
      </c>
      <c r="C6855">
        <v>30</v>
      </c>
      <c r="D6855">
        <v>10</v>
      </c>
      <c r="E6855">
        <v>14</v>
      </c>
      <c r="F6855" s="1">
        <v>41942</v>
      </c>
      <c r="G6855" t="s">
        <v>6041</v>
      </c>
      <c r="H6855" t="s">
        <v>161</v>
      </c>
      <c r="I6855" t="s">
        <v>2206</v>
      </c>
      <c r="J6855" t="s">
        <v>2207</v>
      </c>
      <c r="K6855" t="s">
        <v>25</v>
      </c>
      <c r="L6855" t="s">
        <v>37</v>
      </c>
      <c r="M6855" t="s">
        <v>38</v>
      </c>
      <c r="N6855" t="s">
        <v>56</v>
      </c>
      <c r="O6855" t="s">
        <v>57</v>
      </c>
      <c r="P6855" t="s">
        <v>263</v>
      </c>
      <c r="Q6855">
        <v>0</v>
      </c>
      <c r="R6855">
        <v>338</v>
      </c>
      <c r="S6855">
        <v>118</v>
      </c>
      <c r="T6855">
        <v>4</v>
      </c>
      <c r="U6855" t="b">
        <v>1</v>
      </c>
    </row>
    <row r="6856" spans="1:21" x14ac:dyDescent="0.25">
      <c r="A6856" t="s">
        <v>7782</v>
      </c>
      <c r="B6856" t="s">
        <v>7783</v>
      </c>
      <c r="C6856">
        <v>31</v>
      </c>
      <c r="D6856">
        <v>10</v>
      </c>
      <c r="E6856">
        <v>11</v>
      </c>
      <c r="F6856" s="1">
        <v>40847</v>
      </c>
      <c r="G6856" t="s">
        <v>1347</v>
      </c>
      <c r="H6856" t="s">
        <v>44</v>
      </c>
      <c r="I6856" t="s">
        <v>460</v>
      </c>
      <c r="J6856" t="s">
        <v>461</v>
      </c>
      <c r="K6856" t="s">
        <v>47</v>
      </c>
      <c r="L6856" t="s">
        <v>37</v>
      </c>
      <c r="M6856" t="s">
        <v>98</v>
      </c>
      <c r="N6856" t="s">
        <v>28</v>
      </c>
      <c r="O6856" t="s">
        <v>183</v>
      </c>
      <c r="P6856" t="s">
        <v>2731</v>
      </c>
      <c r="Q6856">
        <v>0</v>
      </c>
      <c r="R6856">
        <v>82</v>
      </c>
      <c r="S6856">
        <v>3</v>
      </c>
      <c r="T6856">
        <v>3</v>
      </c>
      <c r="U6856" t="b">
        <v>0</v>
      </c>
    </row>
    <row r="6857" spans="1:21" x14ac:dyDescent="0.25">
      <c r="A6857" t="s">
        <v>7784</v>
      </c>
      <c r="B6857" t="s">
        <v>7783</v>
      </c>
      <c r="C6857">
        <v>31</v>
      </c>
      <c r="D6857">
        <v>10</v>
      </c>
      <c r="E6857">
        <v>11</v>
      </c>
      <c r="F6857" s="1">
        <v>40847</v>
      </c>
      <c r="G6857" t="s">
        <v>2278</v>
      </c>
      <c r="H6857" t="s">
        <v>33</v>
      </c>
      <c r="I6857" t="s">
        <v>80</v>
      </c>
      <c r="J6857" t="s">
        <v>80</v>
      </c>
      <c r="K6857" t="s">
        <v>36</v>
      </c>
      <c r="L6857" t="s">
        <v>37</v>
      </c>
      <c r="M6857" t="s">
        <v>38</v>
      </c>
      <c r="N6857" t="s">
        <v>28</v>
      </c>
      <c r="O6857" t="s">
        <v>183</v>
      </c>
      <c r="P6857" t="s">
        <v>3014</v>
      </c>
      <c r="Q6857">
        <v>0</v>
      </c>
      <c r="R6857">
        <v>67</v>
      </c>
      <c r="S6857">
        <v>28</v>
      </c>
      <c r="T6857">
        <v>3</v>
      </c>
      <c r="U6857" t="b">
        <v>1</v>
      </c>
    </row>
    <row r="6858" spans="1:21" x14ac:dyDescent="0.25">
      <c r="A6858" t="s">
        <v>7785</v>
      </c>
      <c r="B6858" t="s">
        <v>7783</v>
      </c>
      <c r="C6858">
        <v>31</v>
      </c>
      <c r="D6858">
        <v>10</v>
      </c>
      <c r="E6858">
        <v>11</v>
      </c>
      <c r="F6858" s="1">
        <v>40847</v>
      </c>
      <c r="G6858" t="s">
        <v>3428</v>
      </c>
      <c r="H6858" t="s">
        <v>598</v>
      </c>
      <c r="I6858" t="s">
        <v>1658</v>
      </c>
      <c r="J6858" t="s">
        <v>1659</v>
      </c>
      <c r="K6858" t="s">
        <v>36</v>
      </c>
      <c r="L6858" t="s">
        <v>26</v>
      </c>
      <c r="M6858" t="s">
        <v>27</v>
      </c>
      <c r="N6858" t="s">
        <v>28</v>
      </c>
      <c r="O6858" t="s">
        <v>54</v>
      </c>
      <c r="P6858" t="s">
        <v>4747</v>
      </c>
      <c r="Q6858">
        <v>0</v>
      </c>
      <c r="R6858">
        <v>254</v>
      </c>
      <c r="S6858">
        <v>5</v>
      </c>
      <c r="T6858">
        <v>2</v>
      </c>
      <c r="U6858" t="b">
        <v>0</v>
      </c>
    </row>
    <row r="6859" spans="1:21" x14ac:dyDescent="0.25">
      <c r="A6859" t="s">
        <v>7786</v>
      </c>
      <c r="B6859" t="s">
        <v>7787</v>
      </c>
      <c r="C6859">
        <v>31</v>
      </c>
      <c r="D6859">
        <v>10</v>
      </c>
      <c r="E6859">
        <v>12</v>
      </c>
      <c r="F6859" s="1">
        <v>41213</v>
      </c>
      <c r="G6859" t="s">
        <v>1634</v>
      </c>
      <c r="H6859" t="s">
        <v>61</v>
      </c>
      <c r="I6859" t="s">
        <v>115</v>
      </c>
      <c r="J6859" t="s">
        <v>358</v>
      </c>
      <c r="K6859" t="s">
        <v>36</v>
      </c>
      <c r="L6859" t="s">
        <v>37</v>
      </c>
      <c r="M6859" t="s">
        <v>38</v>
      </c>
      <c r="N6859" t="s">
        <v>28</v>
      </c>
      <c r="O6859" t="s">
        <v>111</v>
      </c>
      <c r="P6859" t="s">
        <v>7512</v>
      </c>
      <c r="Q6859">
        <v>0</v>
      </c>
      <c r="R6859">
        <v>112</v>
      </c>
      <c r="S6859">
        <v>12</v>
      </c>
      <c r="T6859">
        <v>5</v>
      </c>
      <c r="U6859" t="b">
        <v>0</v>
      </c>
    </row>
    <row r="6860" spans="1:21" x14ac:dyDescent="0.25">
      <c r="A6860" t="s">
        <v>7788</v>
      </c>
      <c r="B6860" t="s">
        <v>7787</v>
      </c>
      <c r="C6860">
        <v>31</v>
      </c>
      <c r="D6860">
        <v>10</v>
      </c>
      <c r="E6860">
        <v>12</v>
      </c>
      <c r="F6860" s="1">
        <v>41213</v>
      </c>
      <c r="G6860" t="s">
        <v>1124</v>
      </c>
      <c r="H6860" t="s">
        <v>33</v>
      </c>
      <c r="I6860" t="s">
        <v>34</v>
      </c>
      <c r="J6860" t="s">
        <v>2189</v>
      </c>
      <c r="K6860" t="s">
        <v>36</v>
      </c>
      <c r="L6860" t="s">
        <v>37</v>
      </c>
      <c r="M6860" t="s">
        <v>38</v>
      </c>
      <c r="N6860" t="s">
        <v>28</v>
      </c>
      <c r="O6860" t="s">
        <v>227</v>
      </c>
      <c r="P6860" t="s">
        <v>995</v>
      </c>
      <c r="Q6860">
        <v>0</v>
      </c>
      <c r="R6860">
        <v>74</v>
      </c>
      <c r="S6860">
        <v>14</v>
      </c>
      <c r="T6860">
        <v>7</v>
      </c>
      <c r="U6860" t="b">
        <v>0</v>
      </c>
    </row>
    <row r="6861" spans="1:21" x14ac:dyDescent="0.25">
      <c r="A6861" t="s">
        <v>7789</v>
      </c>
      <c r="B6861" t="s">
        <v>7787</v>
      </c>
      <c r="C6861">
        <v>31</v>
      </c>
      <c r="D6861">
        <v>10</v>
      </c>
      <c r="E6861">
        <v>12</v>
      </c>
      <c r="F6861" s="1">
        <v>41213</v>
      </c>
      <c r="G6861" t="s">
        <v>188</v>
      </c>
      <c r="H6861" t="s">
        <v>67</v>
      </c>
      <c r="I6861" t="s">
        <v>68</v>
      </c>
      <c r="J6861" t="s">
        <v>1089</v>
      </c>
      <c r="K6861" t="s">
        <v>25</v>
      </c>
      <c r="L6861" t="s">
        <v>37</v>
      </c>
      <c r="M6861" t="s">
        <v>38</v>
      </c>
      <c r="N6861" t="s">
        <v>28</v>
      </c>
      <c r="O6861" t="s">
        <v>54</v>
      </c>
      <c r="P6861" t="s">
        <v>1183</v>
      </c>
      <c r="Q6861">
        <v>1</v>
      </c>
      <c r="R6861">
        <v>73</v>
      </c>
      <c r="S6861">
        <v>-26</v>
      </c>
      <c r="T6861">
        <v>3</v>
      </c>
      <c r="U6861" t="b">
        <v>0</v>
      </c>
    </row>
    <row r="6862" spans="1:21" x14ac:dyDescent="0.25">
      <c r="A6862" t="s">
        <v>7790</v>
      </c>
      <c r="B6862" t="s">
        <v>7787</v>
      </c>
      <c r="C6862">
        <v>31</v>
      </c>
      <c r="D6862">
        <v>10</v>
      </c>
      <c r="E6862">
        <v>12</v>
      </c>
      <c r="F6862" s="1">
        <v>41213</v>
      </c>
      <c r="G6862" t="s">
        <v>3673</v>
      </c>
      <c r="H6862" t="s">
        <v>120</v>
      </c>
      <c r="I6862" t="s">
        <v>1582</v>
      </c>
      <c r="J6862" t="s">
        <v>4969</v>
      </c>
      <c r="K6862" t="s">
        <v>47</v>
      </c>
      <c r="L6862" t="s">
        <v>70</v>
      </c>
      <c r="M6862" t="s">
        <v>38</v>
      </c>
      <c r="N6862" t="s">
        <v>28</v>
      </c>
      <c r="O6862" t="s">
        <v>48</v>
      </c>
      <c r="P6862" t="s">
        <v>64</v>
      </c>
      <c r="Q6862">
        <v>0</v>
      </c>
      <c r="R6862">
        <v>240</v>
      </c>
      <c r="S6862">
        <v>67</v>
      </c>
      <c r="T6862">
        <v>9</v>
      </c>
      <c r="U6862" t="b">
        <v>1</v>
      </c>
    </row>
    <row r="6863" spans="1:21" x14ac:dyDescent="0.25">
      <c r="A6863" t="s">
        <v>7790</v>
      </c>
      <c r="B6863" t="s">
        <v>7787</v>
      </c>
      <c r="C6863">
        <v>31</v>
      </c>
      <c r="D6863">
        <v>10</v>
      </c>
      <c r="E6863">
        <v>12</v>
      </c>
      <c r="F6863" s="1">
        <v>41213</v>
      </c>
      <c r="G6863" t="s">
        <v>3673</v>
      </c>
      <c r="H6863" t="s">
        <v>120</v>
      </c>
      <c r="I6863" t="s">
        <v>1582</v>
      </c>
      <c r="J6863" t="s">
        <v>4969</v>
      </c>
      <c r="K6863" t="s">
        <v>47</v>
      </c>
      <c r="L6863" t="s">
        <v>70</v>
      </c>
      <c r="M6863" t="s">
        <v>38</v>
      </c>
      <c r="N6863" t="s">
        <v>28</v>
      </c>
      <c r="O6863" t="s">
        <v>54</v>
      </c>
      <c r="P6863" t="s">
        <v>1519</v>
      </c>
      <c r="Q6863">
        <v>0</v>
      </c>
      <c r="R6863">
        <v>536</v>
      </c>
      <c r="S6863">
        <v>232</v>
      </c>
      <c r="T6863">
        <v>3</v>
      </c>
      <c r="U6863" t="b">
        <v>1</v>
      </c>
    </row>
    <row r="6864" spans="1:21" x14ac:dyDescent="0.25">
      <c r="A6864" t="s">
        <v>7790</v>
      </c>
      <c r="B6864" t="s">
        <v>7787</v>
      </c>
      <c r="C6864">
        <v>31</v>
      </c>
      <c r="D6864">
        <v>10</v>
      </c>
      <c r="E6864">
        <v>12</v>
      </c>
      <c r="F6864" s="1">
        <v>41213</v>
      </c>
      <c r="G6864" t="s">
        <v>3673</v>
      </c>
      <c r="H6864" t="s">
        <v>120</v>
      </c>
      <c r="I6864" t="s">
        <v>1582</v>
      </c>
      <c r="J6864" t="s">
        <v>4969</v>
      </c>
      <c r="K6864" t="s">
        <v>47</v>
      </c>
      <c r="L6864" t="s">
        <v>70</v>
      </c>
      <c r="M6864" t="s">
        <v>38</v>
      </c>
      <c r="N6864" t="s">
        <v>28</v>
      </c>
      <c r="O6864" t="s">
        <v>54</v>
      </c>
      <c r="P6864" t="s">
        <v>952</v>
      </c>
      <c r="Q6864">
        <v>0</v>
      </c>
      <c r="R6864">
        <v>380</v>
      </c>
      <c r="S6864">
        <v>-38</v>
      </c>
      <c r="T6864">
        <v>3</v>
      </c>
      <c r="U6864" t="b">
        <v>0</v>
      </c>
    </row>
    <row r="6865" spans="1:21" x14ac:dyDescent="0.25">
      <c r="A6865" t="s">
        <v>7791</v>
      </c>
      <c r="B6865" t="s">
        <v>7792</v>
      </c>
      <c r="C6865">
        <v>31</v>
      </c>
      <c r="D6865">
        <v>10</v>
      </c>
      <c r="E6865">
        <v>13</v>
      </c>
      <c r="F6865" s="1">
        <v>41578</v>
      </c>
      <c r="G6865" t="s">
        <v>4996</v>
      </c>
      <c r="H6865" t="s">
        <v>61</v>
      </c>
      <c r="I6865" t="s">
        <v>326</v>
      </c>
      <c r="J6865" t="s">
        <v>2405</v>
      </c>
      <c r="K6865" t="s">
        <v>36</v>
      </c>
      <c r="L6865" t="s">
        <v>70</v>
      </c>
      <c r="M6865" t="s">
        <v>38</v>
      </c>
      <c r="N6865" t="s">
        <v>28</v>
      </c>
      <c r="O6865" t="s">
        <v>227</v>
      </c>
      <c r="P6865" t="s">
        <v>7793</v>
      </c>
      <c r="Q6865">
        <v>0</v>
      </c>
      <c r="R6865">
        <v>15</v>
      </c>
      <c r="S6865">
        <v>0</v>
      </c>
      <c r="T6865">
        <v>2</v>
      </c>
      <c r="U6865" t="b">
        <v>0</v>
      </c>
    </row>
    <row r="6866" spans="1:21" x14ac:dyDescent="0.25">
      <c r="A6866" t="s">
        <v>7794</v>
      </c>
      <c r="B6866" t="s">
        <v>7792</v>
      </c>
      <c r="C6866">
        <v>31</v>
      </c>
      <c r="D6866">
        <v>10</v>
      </c>
      <c r="E6866">
        <v>13</v>
      </c>
      <c r="F6866" s="1">
        <v>41578</v>
      </c>
      <c r="G6866" t="s">
        <v>303</v>
      </c>
      <c r="H6866" t="s">
        <v>120</v>
      </c>
      <c r="I6866" t="s">
        <v>1582</v>
      </c>
      <c r="J6866" t="s">
        <v>1583</v>
      </c>
      <c r="K6866" t="s">
        <v>47</v>
      </c>
      <c r="L6866" t="s">
        <v>37</v>
      </c>
      <c r="M6866" t="s">
        <v>38</v>
      </c>
      <c r="N6866" t="s">
        <v>28</v>
      </c>
      <c r="O6866" t="s">
        <v>111</v>
      </c>
      <c r="P6866" t="s">
        <v>4812</v>
      </c>
      <c r="Q6866">
        <v>0</v>
      </c>
      <c r="R6866">
        <v>58</v>
      </c>
      <c r="S6866">
        <v>3</v>
      </c>
      <c r="T6866">
        <v>3</v>
      </c>
      <c r="U6866" t="b">
        <v>0</v>
      </c>
    </row>
    <row r="6867" spans="1:21" x14ac:dyDescent="0.25">
      <c r="A6867" t="s">
        <v>7795</v>
      </c>
      <c r="B6867" t="s">
        <v>7796</v>
      </c>
      <c r="C6867">
        <v>31</v>
      </c>
      <c r="D6867">
        <v>10</v>
      </c>
      <c r="E6867">
        <v>14</v>
      </c>
      <c r="F6867" s="1">
        <v>41943</v>
      </c>
      <c r="G6867" t="s">
        <v>1269</v>
      </c>
      <c r="H6867" t="s">
        <v>67</v>
      </c>
      <c r="I6867" t="s">
        <v>68</v>
      </c>
      <c r="J6867" t="s">
        <v>255</v>
      </c>
      <c r="K6867" t="s">
        <v>25</v>
      </c>
      <c r="L6867" t="s">
        <v>26</v>
      </c>
      <c r="M6867" t="s">
        <v>27</v>
      </c>
      <c r="N6867" t="s">
        <v>28</v>
      </c>
      <c r="O6867" t="s">
        <v>39</v>
      </c>
      <c r="P6867" t="s">
        <v>1113</v>
      </c>
      <c r="Q6867">
        <v>0</v>
      </c>
      <c r="R6867">
        <v>65</v>
      </c>
      <c r="S6867">
        <v>-4</v>
      </c>
      <c r="T6867">
        <v>6</v>
      </c>
      <c r="U6867" t="b">
        <v>0</v>
      </c>
    </row>
    <row r="6868" spans="1:21" x14ac:dyDescent="0.25">
      <c r="A6868" t="s">
        <v>7795</v>
      </c>
      <c r="B6868" t="s">
        <v>7796</v>
      </c>
      <c r="C6868">
        <v>31</v>
      </c>
      <c r="D6868">
        <v>10</v>
      </c>
      <c r="E6868">
        <v>14</v>
      </c>
      <c r="F6868" s="1">
        <v>41943</v>
      </c>
      <c r="G6868" t="s">
        <v>1269</v>
      </c>
      <c r="H6868" t="s">
        <v>67</v>
      </c>
      <c r="I6868" t="s">
        <v>68</v>
      </c>
      <c r="J6868" t="s">
        <v>255</v>
      </c>
      <c r="K6868" t="s">
        <v>25</v>
      </c>
      <c r="L6868" t="s">
        <v>26</v>
      </c>
      <c r="M6868" t="s">
        <v>27</v>
      </c>
      <c r="N6868" t="s">
        <v>56</v>
      </c>
      <c r="O6868" t="s">
        <v>57</v>
      </c>
      <c r="P6868" t="s">
        <v>1749</v>
      </c>
      <c r="Q6868">
        <v>0</v>
      </c>
      <c r="R6868">
        <v>221</v>
      </c>
      <c r="S6868">
        <v>-15</v>
      </c>
      <c r="T6868">
        <v>2</v>
      </c>
      <c r="U6868" t="b">
        <v>1</v>
      </c>
    </row>
    <row r="6869" spans="1:21" x14ac:dyDescent="0.25">
      <c r="A6869" t="s">
        <v>7797</v>
      </c>
      <c r="B6869" t="s">
        <v>7796</v>
      </c>
      <c r="C6869">
        <v>31</v>
      </c>
      <c r="D6869">
        <v>10</v>
      </c>
      <c r="E6869">
        <v>14</v>
      </c>
      <c r="F6869" s="1">
        <v>41943</v>
      </c>
      <c r="G6869" t="s">
        <v>509</v>
      </c>
      <c r="H6869" t="s">
        <v>598</v>
      </c>
      <c r="I6869" t="s">
        <v>4479</v>
      </c>
      <c r="J6869" t="s">
        <v>4479</v>
      </c>
      <c r="K6869" t="s">
        <v>36</v>
      </c>
      <c r="L6869" t="s">
        <v>37</v>
      </c>
      <c r="M6869" t="s">
        <v>27</v>
      </c>
      <c r="N6869" t="s">
        <v>28</v>
      </c>
      <c r="O6869" t="s">
        <v>48</v>
      </c>
      <c r="P6869" t="s">
        <v>77</v>
      </c>
      <c r="Q6869">
        <v>0</v>
      </c>
      <c r="R6869">
        <v>12</v>
      </c>
      <c r="S6869">
        <v>3</v>
      </c>
      <c r="T6869">
        <v>1</v>
      </c>
      <c r="U6869" t="b">
        <v>0</v>
      </c>
    </row>
    <row r="6870" spans="1:21" x14ac:dyDescent="0.25">
      <c r="A6870" t="s">
        <v>7798</v>
      </c>
      <c r="B6870" t="s">
        <v>7796</v>
      </c>
      <c r="C6870">
        <v>31</v>
      </c>
      <c r="D6870">
        <v>10</v>
      </c>
      <c r="E6870">
        <v>14</v>
      </c>
      <c r="F6870" s="1">
        <v>41943</v>
      </c>
      <c r="G6870" t="s">
        <v>2162</v>
      </c>
      <c r="H6870" t="s">
        <v>61</v>
      </c>
      <c r="I6870" t="s">
        <v>173</v>
      </c>
      <c r="J6870" t="s">
        <v>1947</v>
      </c>
      <c r="K6870" t="s">
        <v>36</v>
      </c>
      <c r="L6870" t="s">
        <v>26</v>
      </c>
      <c r="M6870" t="s">
        <v>38</v>
      </c>
      <c r="N6870" t="s">
        <v>28</v>
      </c>
      <c r="O6870" t="s">
        <v>151</v>
      </c>
      <c r="P6870" t="s">
        <v>851</v>
      </c>
      <c r="Q6870">
        <v>0</v>
      </c>
      <c r="R6870">
        <v>93</v>
      </c>
      <c r="S6870">
        <v>45</v>
      </c>
      <c r="T6870">
        <v>5</v>
      </c>
      <c r="U6870" t="b">
        <v>0</v>
      </c>
    </row>
    <row r="6871" spans="1:21" x14ac:dyDescent="0.25">
      <c r="A6871" t="s">
        <v>7799</v>
      </c>
      <c r="B6871" t="s">
        <v>7800</v>
      </c>
      <c r="C6871">
        <v>13</v>
      </c>
      <c r="D6871">
        <v>11</v>
      </c>
      <c r="E6871">
        <v>11</v>
      </c>
      <c r="F6871" s="1">
        <v>40860</v>
      </c>
      <c r="G6871" t="s">
        <v>2591</v>
      </c>
      <c r="H6871" t="s">
        <v>61</v>
      </c>
      <c r="I6871" t="s">
        <v>491</v>
      </c>
      <c r="J6871" t="s">
        <v>5866</v>
      </c>
      <c r="K6871" t="s">
        <v>36</v>
      </c>
      <c r="L6871" t="s">
        <v>26</v>
      </c>
      <c r="M6871" t="s">
        <v>38</v>
      </c>
      <c r="N6871" t="s">
        <v>28</v>
      </c>
      <c r="O6871" t="s">
        <v>39</v>
      </c>
      <c r="P6871" t="s">
        <v>2114</v>
      </c>
      <c r="Q6871">
        <v>0</v>
      </c>
      <c r="R6871">
        <v>89</v>
      </c>
      <c r="S6871">
        <v>15</v>
      </c>
      <c r="T6871">
        <v>3</v>
      </c>
      <c r="U6871" t="b">
        <v>0</v>
      </c>
    </row>
    <row r="6872" spans="1:21" x14ac:dyDescent="0.25">
      <c r="A6872" t="s">
        <v>7799</v>
      </c>
      <c r="B6872" t="s">
        <v>7800</v>
      </c>
      <c r="C6872">
        <v>13</v>
      </c>
      <c r="D6872">
        <v>11</v>
      </c>
      <c r="E6872">
        <v>11</v>
      </c>
      <c r="F6872" s="1">
        <v>40860</v>
      </c>
      <c r="G6872" t="s">
        <v>2591</v>
      </c>
      <c r="H6872" t="s">
        <v>61</v>
      </c>
      <c r="I6872" t="s">
        <v>491</v>
      </c>
      <c r="J6872" t="s">
        <v>5866</v>
      </c>
      <c r="K6872" t="s">
        <v>36</v>
      </c>
      <c r="L6872" t="s">
        <v>26</v>
      </c>
      <c r="M6872" t="s">
        <v>38</v>
      </c>
      <c r="N6872" t="s">
        <v>28</v>
      </c>
      <c r="O6872" t="s">
        <v>183</v>
      </c>
      <c r="P6872" t="s">
        <v>184</v>
      </c>
      <c r="Q6872">
        <v>0</v>
      </c>
      <c r="R6872">
        <v>144</v>
      </c>
      <c r="S6872">
        <v>13</v>
      </c>
      <c r="T6872">
        <v>3</v>
      </c>
      <c r="U6872" t="b">
        <v>0</v>
      </c>
    </row>
    <row r="6873" spans="1:21" x14ac:dyDescent="0.25">
      <c r="A6873" t="s">
        <v>7801</v>
      </c>
      <c r="B6873" t="s">
        <v>7802</v>
      </c>
      <c r="C6873">
        <v>13</v>
      </c>
      <c r="D6873">
        <v>11</v>
      </c>
      <c r="E6873">
        <v>12</v>
      </c>
      <c r="F6873" s="1">
        <v>41226</v>
      </c>
      <c r="G6873" t="s">
        <v>949</v>
      </c>
      <c r="H6873" t="s">
        <v>120</v>
      </c>
      <c r="I6873" t="s">
        <v>778</v>
      </c>
      <c r="J6873" t="s">
        <v>778</v>
      </c>
      <c r="K6873" t="s">
        <v>47</v>
      </c>
      <c r="L6873" t="s">
        <v>26</v>
      </c>
      <c r="M6873" t="s">
        <v>98</v>
      </c>
      <c r="N6873" t="s">
        <v>28</v>
      </c>
      <c r="O6873" t="s">
        <v>39</v>
      </c>
      <c r="P6873" t="s">
        <v>3645</v>
      </c>
      <c r="Q6873">
        <v>0</v>
      </c>
      <c r="R6873">
        <v>25</v>
      </c>
      <c r="S6873">
        <v>7</v>
      </c>
      <c r="T6873">
        <v>3</v>
      </c>
      <c r="U6873" t="b">
        <v>0</v>
      </c>
    </row>
    <row r="6874" spans="1:21" x14ac:dyDescent="0.25">
      <c r="A6874" t="s">
        <v>7803</v>
      </c>
      <c r="B6874" t="s">
        <v>7802</v>
      </c>
      <c r="C6874">
        <v>13</v>
      </c>
      <c r="D6874">
        <v>11</v>
      </c>
      <c r="E6874">
        <v>12</v>
      </c>
      <c r="F6874" s="1">
        <v>41226</v>
      </c>
      <c r="G6874" t="s">
        <v>319</v>
      </c>
      <c r="H6874" t="s">
        <v>33</v>
      </c>
      <c r="I6874" t="s">
        <v>34</v>
      </c>
      <c r="J6874" t="s">
        <v>1921</v>
      </c>
      <c r="K6874" t="s">
        <v>36</v>
      </c>
      <c r="L6874" t="s">
        <v>37</v>
      </c>
      <c r="M6874" t="s">
        <v>98</v>
      </c>
      <c r="N6874" t="s">
        <v>28</v>
      </c>
      <c r="O6874" t="s">
        <v>39</v>
      </c>
      <c r="P6874" t="s">
        <v>1157</v>
      </c>
      <c r="Q6874">
        <v>0</v>
      </c>
      <c r="R6874">
        <v>10</v>
      </c>
      <c r="S6874">
        <v>4</v>
      </c>
      <c r="T6874">
        <v>2</v>
      </c>
      <c r="U6874" t="b">
        <v>0</v>
      </c>
    </row>
    <row r="6875" spans="1:21" x14ac:dyDescent="0.25">
      <c r="A6875" t="s">
        <v>7803</v>
      </c>
      <c r="B6875" t="s">
        <v>7802</v>
      </c>
      <c r="C6875">
        <v>13</v>
      </c>
      <c r="D6875">
        <v>11</v>
      </c>
      <c r="E6875">
        <v>12</v>
      </c>
      <c r="F6875" s="1">
        <v>41226</v>
      </c>
      <c r="G6875" t="s">
        <v>319</v>
      </c>
      <c r="H6875" t="s">
        <v>33</v>
      </c>
      <c r="I6875" t="s">
        <v>34</v>
      </c>
      <c r="J6875" t="s">
        <v>1921</v>
      </c>
      <c r="K6875" t="s">
        <v>36</v>
      </c>
      <c r="L6875" t="s">
        <v>37</v>
      </c>
      <c r="M6875" t="s">
        <v>98</v>
      </c>
      <c r="N6875" t="s">
        <v>28</v>
      </c>
      <c r="O6875" t="s">
        <v>151</v>
      </c>
      <c r="P6875" t="s">
        <v>5608</v>
      </c>
      <c r="Q6875">
        <v>0</v>
      </c>
      <c r="R6875">
        <v>26</v>
      </c>
      <c r="S6875">
        <v>1</v>
      </c>
      <c r="T6875">
        <v>2</v>
      </c>
      <c r="U6875" t="b">
        <v>0</v>
      </c>
    </row>
    <row r="6876" spans="1:21" x14ac:dyDescent="0.25">
      <c r="A6876" t="s">
        <v>7804</v>
      </c>
      <c r="B6876" t="s">
        <v>7802</v>
      </c>
      <c r="C6876">
        <v>13</v>
      </c>
      <c r="D6876">
        <v>11</v>
      </c>
      <c r="E6876">
        <v>12</v>
      </c>
      <c r="F6876" s="1">
        <v>41226</v>
      </c>
      <c r="G6876" t="s">
        <v>2839</v>
      </c>
      <c r="H6876" t="s">
        <v>44</v>
      </c>
      <c r="I6876" t="s">
        <v>1650</v>
      </c>
      <c r="J6876" t="s">
        <v>1651</v>
      </c>
      <c r="K6876" t="s">
        <v>47</v>
      </c>
      <c r="L6876" t="s">
        <v>70</v>
      </c>
      <c r="M6876" t="s">
        <v>38</v>
      </c>
      <c r="N6876" t="s">
        <v>28</v>
      </c>
      <c r="O6876" t="s">
        <v>90</v>
      </c>
      <c r="P6876" t="s">
        <v>6593</v>
      </c>
      <c r="Q6876">
        <v>0</v>
      </c>
      <c r="R6876">
        <v>469</v>
      </c>
      <c r="S6876">
        <v>173</v>
      </c>
      <c r="T6876">
        <v>7</v>
      </c>
      <c r="U6876" t="b">
        <v>0</v>
      </c>
    </row>
    <row r="6877" spans="1:21" x14ac:dyDescent="0.25">
      <c r="A6877" t="s">
        <v>7805</v>
      </c>
      <c r="B6877" t="s">
        <v>7802</v>
      </c>
      <c r="C6877">
        <v>13</v>
      </c>
      <c r="D6877">
        <v>11</v>
      </c>
      <c r="E6877">
        <v>12</v>
      </c>
      <c r="F6877" s="1">
        <v>41226</v>
      </c>
      <c r="G6877" t="s">
        <v>2623</v>
      </c>
      <c r="H6877" t="s">
        <v>33</v>
      </c>
      <c r="I6877" t="s">
        <v>80</v>
      </c>
      <c r="J6877" t="s">
        <v>80</v>
      </c>
      <c r="K6877" t="s">
        <v>36</v>
      </c>
      <c r="L6877" t="s">
        <v>37</v>
      </c>
      <c r="M6877" t="s">
        <v>38</v>
      </c>
      <c r="N6877" t="s">
        <v>28</v>
      </c>
      <c r="O6877" t="s">
        <v>54</v>
      </c>
      <c r="P6877" t="s">
        <v>3076</v>
      </c>
      <c r="Q6877">
        <v>0</v>
      </c>
      <c r="R6877">
        <v>28</v>
      </c>
      <c r="S6877">
        <v>4</v>
      </c>
      <c r="T6877">
        <v>2</v>
      </c>
      <c r="U6877" t="b">
        <v>0</v>
      </c>
    </row>
    <row r="6878" spans="1:21" x14ac:dyDescent="0.25">
      <c r="A6878" t="s">
        <v>7806</v>
      </c>
      <c r="B6878" t="s">
        <v>7802</v>
      </c>
      <c r="C6878">
        <v>13</v>
      </c>
      <c r="D6878">
        <v>11</v>
      </c>
      <c r="E6878">
        <v>12</v>
      </c>
      <c r="F6878" s="1">
        <v>41226</v>
      </c>
      <c r="G6878" t="s">
        <v>2278</v>
      </c>
      <c r="H6878" t="s">
        <v>215</v>
      </c>
      <c r="I6878" t="s">
        <v>858</v>
      </c>
      <c r="J6878" t="s">
        <v>859</v>
      </c>
      <c r="K6878" t="s">
        <v>36</v>
      </c>
      <c r="L6878" t="s">
        <v>37</v>
      </c>
      <c r="M6878" t="s">
        <v>38</v>
      </c>
      <c r="N6878" t="s">
        <v>28</v>
      </c>
      <c r="O6878" t="s">
        <v>90</v>
      </c>
      <c r="P6878" t="s">
        <v>4566</v>
      </c>
      <c r="Q6878">
        <v>0</v>
      </c>
      <c r="R6878">
        <v>2489</v>
      </c>
      <c r="S6878">
        <v>274</v>
      </c>
      <c r="T6878">
        <v>9</v>
      </c>
      <c r="U6878" t="b">
        <v>1</v>
      </c>
    </row>
    <row r="6879" spans="1:21" x14ac:dyDescent="0.25">
      <c r="A6879" t="s">
        <v>7807</v>
      </c>
      <c r="B6879" t="s">
        <v>7802</v>
      </c>
      <c r="C6879">
        <v>13</v>
      </c>
      <c r="D6879">
        <v>11</v>
      </c>
      <c r="E6879">
        <v>12</v>
      </c>
      <c r="F6879" s="1">
        <v>41226</v>
      </c>
      <c r="G6879" t="s">
        <v>1048</v>
      </c>
      <c r="H6879" t="s">
        <v>1260</v>
      </c>
      <c r="I6879" t="s">
        <v>1261</v>
      </c>
      <c r="J6879" t="s">
        <v>2516</v>
      </c>
      <c r="K6879" t="s">
        <v>25</v>
      </c>
      <c r="L6879" t="s">
        <v>26</v>
      </c>
      <c r="M6879" t="s">
        <v>98</v>
      </c>
      <c r="N6879" t="s">
        <v>71</v>
      </c>
      <c r="O6879" t="s">
        <v>74</v>
      </c>
      <c r="P6879" t="s">
        <v>3539</v>
      </c>
      <c r="Q6879">
        <v>0</v>
      </c>
      <c r="R6879">
        <v>415</v>
      </c>
      <c r="S6879">
        <v>83</v>
      </c>
      <c r="T6879">
        <v>3</v>
      </c>
      <c r="U6879" t="b">
        <v>1</v>
      </c>
    </row>
    <row r="6880" spans="1:21" x14ac:dyDescent="0.25">
      <c r="A6880" t="s">
        <v>7808</v>
      </c>
      <c r="B6880" t="s">
        <v>7802</v>
      </c>
      <c r="C6880">
        <v>13</v>
      </c>
      <c r="D6880">
        <v>11</v>
      </c>
      <c r="E6880">
        <v>12</v>
      </c>
      <c r="F6880" s="1">
        <v>41226</v>
      </c>
      <c r="G6880" t="s">
        <v>3797</v>
      </c>
      <c r="H6880" t="s">
        <v>33</v>
      </c>
      <c r="I6880" t="s">
        <v>80</v>
      </c>
      <c r="J6880" t="s">
        <v>80</v>
      </c>
      <c r="K6880" t="s">
        <v>36</v>
      </c>
      <c r="L6880" t="s">
        <v>37</v>
      </c>
      <c r="M6880" t="s">
        <v>27</v>
      </c>
      <c r="N6880" t="s">
        <v>28</v>
      </c>
      <c r="O6880" t="s">
        <v>39</v>
      </c>
      <c r="P6880" t="s">
        <v>1878</v>
      </c>
      <c r="Q6880">
        <v>0</v>
      </c>
      <c r="R6880">
        <v>43</v>
      </c>
      <c r="S6880">
        <v>15</v>
      </c>
      <c r="T6880">
        <v>6</v>
      </c>
      <c r="U6880" t="b">
        <v>1</v>
      </c>
    </row>
    <row r="6881" spans="1:21" x14ac:dyDescent="0.25">
      <c r="A6881" t="s">
        <v>7808</v>
      </c>
      <c r="B6881" t="s">
        <v>7802</v>
      </c>
      <c r="C6881">
        <v>13</v>
      </c>
      <c r="D6881">
        <v>11</v>
      </c>
      <c r="E6881">
        <v>12</v>
      </c>
      <c r="F6881" s="1">
        <v>41226</v>
      </c>
      <c r="G6881" t="s">
        <v>3797</v>
      </c>
      <c r="H6881" t="s">
        <v>33</v>
      </c>
      <c r="I6881" t="s">
        <v>80</v>
      </c>
      <c r="J6881" t="s">
        <v>80</v>
      </c>
      <c r="K6881" t="s">
        <v>36</v>
      </c>
      <c r="L6881" t="s">
        <v>37</v>
      </c>
      <c r="M6881" t="s">
        <v>27</v>
      </c>
      <c r="N6881" t="s">
        <v>28</v>
      </c>
      <c r="O6881" t="s">
        <v>54</v>
      </c>
      <c r="P6881" t="s">
        <v>424</v>
      </c>
      <c r="Q6881">
        <v>0</v>
      </c>
      <c r="R6881">
        <v>92</v>
      </c>
      <c r="S6881">
        <v>-9</v>
      </c>
      <c r="T6881">
        <v>5</v>
      </c>
      <c r="U6881" t="b">
        <v>0</v>
      </c>
    </row>
    <row r="6882" spans="1:21" x14ac:dyDescent="0.25">
      <c r="A6882" t="s">
        <v>7808</v>
      </c>
      <c r="B6882" t="s">
        <v>7802</v>
      </c>
      <c r="C6882">
        <v>13</v>
      </c>
      <c r="D6882">
        <v>11</v>
      </c>
      <c r="E6882">
        <v>12</v>
      </c>
      <c r="F6882" s="1">
        <v>41226</v>
      </c>
      <c r="G6882" t="s">
        <v>3797</v>
      </c>
      <c r="H6882" t="s">
        <v>33</v>
      </c>
      <c r="I6882" t="s">
        <v>80</v>
      </c>
      <c r="J6882" t="s">
        <v>80</v>
      </c>
      <c r="K6882" t="s">
        <v>36</v>
      </c>
      <c r="L6882" t="s">
        <v>37</v>
      </c>
      <c r="M6882" t="s">
        <v>27</v>
      </c>
      <c r="N6882" t="s">
        <v>28</v>
      </c>
      <c r="O6882" t="s">
        <v>54</v>
      </c>
      <c r="P6882" t="s">
        <v>1086</v>
      </c>
      <c r="Q6882">
        <v>0</v>
      </c>
      <c r="R6882">
        <v>644</v>
      </c>
      <c r="S6882">
        <v>-8</v>
      </c>
      <c r="T6882">
        <v>6</v>
      </c>
      <c r="U6882" t="b">
        <v>0</v>
      </c>
    </row>
    <row r="6883" spans="1:21" x14ac:dyDescent="0.25">
      <c r="A6883" t="s">
        <v>7809</v>
      </c>
      <c r="B6883" t="s">
        <v>7802</v>
      </c>
      <c r="C6883">
        <v>13</v>
      </c>
      <c r="D6883">
        <v>11</v>
      </c>
      <c r="E6883">
        <v>12</v>
      </c>
      <c r="F6883" s="1">
        <v>41226</v>
      </c>
      <c r="G6883" t="s">
        <v>2280</v>
      </c>
      <c r="H6883" t="s">
        <v>120</v>
      </c>
      <c r="I6883" t="s">
        <v>1582</v>
      </c>
      <c r="J6883" t="s">
        <v>5776</v>
      </c>
      <c r="K6883" t="s">
        <v>47</v>
      </c>
      <c r="L6883" t="s">
        <v>70</v>
      </c>
      <c r="M6883" t="s">
        <v>38</v>
      </c>
      <c r="N6883" t="s">
        <v>28</v>
      </c>
      <c r="O6883" t="s">
        <v>48</v>
      </c>
      <c r="P6883" t="s">
        <v>3676</v>
      </c>
      <c r="Q6883">
        <v>0</v>
      </c>
      <c r="R6883">
        <v>54</v>
      </c>
      <c r="S6883">
        <v>18</v>
      </c>
      <c r="T6883">
        <v>3</v>
      </c>
      <c r="U6883" t="b">
        <v>1</v>
      </c>
    </row>
    <row r="6884" spans="1:21" x14ac:dyDescent="0.25">
      <c r="A6884" t="s">
        <v>7809</v>
      </c>
      <c r="B6884" t="s">
        <v>7802</v>
      </c>
      <c r="C6884">
        <v>13</v>
      </c>
      <c r="D6884">
        <v>11</v>
      </c>
      <c r="E6884">
        <v>12</v>
      </c>
      <c r="F6884" s="1">
        <v>41226</v>
      </c>
      <c r="G6884" t="s">
        <v>2280</v>
      </c>
      <c r="H6884" t="s">
        <v>120</v>
      </c>
      <c r="I6884" t="s">
        <v>1582</v>
      </c>
      <c r="J6884" t="s">
        <v>5776</v>
      </c>
      <c r="K6884" t="s">
        <v>47</v>
      </c>
      <c r="L6884" t="s">
        <v>70</v>
      </c>
      <c r="M6884" t="s">
        <v>38</v>
      </c>
      <c r="N6884" t="s">
        <v>28</v>
      </c>
      <c r="O6884" t="s">
        <v>39</v>
      </c>
      <c r="P6884" t="s">
        <v>1234</v>
      </c>
      <c r="Q6884">
        <v>0</v>
      </c>
      <c r="R6884">
        <v>259</v>
      </c>
      <c r="S6884">
        <v>47</v>
      </c>
      <c r="T6884">
        <v>5</v>
      </c>
      <c r="U6884" t="b">
        <v>0</v>
      </c>
    </row>
    <row r="6885" spans="1:21" x14ac:dyDescent="0.25">
      <c r="A6885" t="s">
        <v>7810</v>
      </c>
      <c r="B6885" t="s">
        <v>7811</v>
      </c>
      <c r="C6885">
        <v>13</v>
      </c>
      <c r="D6885">
        <v>11</v>
      </c>
      <c r="E6885">
        <v>13</v>
      </c>
      <c r="F6885" s="1">
        <v>41591</v>
      </c>
      <c r="G6885" t="s">
        <v>2445</v>
      </c>
      <c r="H6885" t="s">
        <v>33</v>
      </c>
      <c r="I6885" t="s">
        <v>167</v>
      </c>
      <c r="J6885" t="s">
        <v>469</v>
      </c>
      <c r="K6885" t="s">
        <v>36</v>
      </c>
      <c r="L6885" t="s">
        <v>26</v>
      </c>
      <c r="M6885" t="s">
        <v>98</v>
      </c>
      <c r="N6885" t="s">
        <v>28</v>
      </c>
      <c r="O6885" t="s">
        <v>183</v>
      </c>
      <c r="P6885" t="s">
        <v>4458</v>
      </c>
      <c r="Q6885">
        <v>0</v>
      </c>
      <c r="R6885">
        <v>116</v>
      </c>
      <c r="S6885">
        <v>56</v>
      </c>
      <c r="T6885">
        <v>5</v>
      </c>
      <c r="U6885" t="b">
        <v>1</v>
      </c>
    </row>
    <row r="6886" spans="1:21" x14ac:dyDescent="0.25">
      <c r="A6886" t="s">
        <v>7812</v>
      </c>
      <c r="B6886" t="s">
        <v>7811</v>
      </c>
      <c r="C6886">
        <v>13</v>
      </c>
      <c r="D6886">
        <v>11</v>
      </c>
      <c r="E6886">
        <v>13</v>
      </c>
      <c r="F6886" s="1">
        <v>41591</v>
      </c>
      <c r="G6886" t="s">
        <v>1182</v>
      </c>
      <c r="H6886" t="s">
        <v>67</v>
      </c>
      <c r="I6886" t="s">
        <v>68</v>
      </c>
      <c r="J6886" t="s">
        <v>1367</v>
      </c>
      <c r="K6886" t="s">
        <v>25</v>
      </c>
      <c r="L6886" t="s">
        <v>37</v>
      </c>
      <c r="M6886" t="s">
        <v>38</v>
      </c>
      <c r="N6886" t="s">
        <v>56</v>
      </c>
      <c r="O6886" t="s">
        <v>104</v>
      </c>
      <c r="P6886" t="s">
        <v>2367</v>
      </c>
      <c r="Q6886">
        <v>0</v>
      </c>
      <c r="R6886">
        <v>247</v>
      </c>
      <c r="S6886">
        <v>69</v>
      </c>
      <c r="T6886">
        <v>2</v>
      </c>
      <c r="U6886" t="b">
        <v>0</v>
      </c>
    </row>
    <row r="6887" spans="1:21" x14ac:dyDescent="0.25">
      <c r="A6887" t="s">
        <v>7813</v>
      </c>
      <c r="B6887" t="s">
        <v>7811</v>
      </c>
      <c r="C6887">
        <v>13</v>
      </c>
      <c r="D6887">
        <v>11</v>
      </c>
      <c r="E6887">
        <v>13</v>
      </c>
      <c r="F6887" s="1">
        <v>41591</v>
      </c>
      <c r="G6887" t="s">
        <v>2593</v>
      </c>
      <c r="H6887" t="s">
        <v>61</v>
      </c>
      <c r="I6887" t="s">
        <v>62</v>
      </c>
      <c r="J6887" t="s">
        <v>4885</v>
      </c>
      <c r="K6887" t="s">
        <v>36</v>
      </c>
      <c r="L6887" t="s">
        <v>70</v>
      </c>
      <c r="M6887" t="s">
        <v>38</v>
      </c>
      <c r="N6887" t="s">
        <v>71</v>
      </c>
      <c r="O6887" t="s">
        <v>74</v>
      </c>
      <c r="P6887" t="s">
        <v>4932</v>
      </c>
      <c r="Q6887">
        <v>0</v>
      </c>
      <c r="R6887">
        <v>2892</v>
      </c>
      <c r="S6887">
        <v>1189</v>
      </c>
      <c r="T6887">
        <v>7</v>
      </c>
      <c r="U6887" t="b">
        <v>0</v>
      </c>
    </row>
    <row r="6888" spans="1:21" x14ac:dyDescent="0.25">
      <c r="A6888" t="s">
        <v>7814</v>
      </c>
      <c r="B6888" t="s">
        <v>7811</v>
      </c>
      <c r="C6888">
        <v>13</v>
      </c>
      <c r="D6888">
        <v>11</v>
      </c>
      <c r="E6888">
        <v>13</v>
      </c>
      <c r="F6888" s="1">
        <v>41591</v>
      </c>
      <c r="G6888" t="s">
        <v>2601</v>
      </c>
      <c r="H6888" t="s">
        <v>44</v>
      </c>
      <c r="I6888" t="s">
        <v>434</v>
      </c>
      <c r="J6888" t="s">
        <v>2088</v>
      </c>
      <c r="K6888" t="s">
        <v>47</v>
      </c>
      <c r="L6888" t="s">
        <v>70</v>
      </c>
      <c r="M6888" t="s">
        <v>38</v>
      </c>
      <c r="N6888" t="s">
        <v>71</v>
      </c>
      <c r="O6888" t="s">
        <v>74</v>
      </c>
      <c r="P6888" t="s">
        <v>1895</v>
      </c>
      <c r="Q6888">
        <v>1</v>
      </c>
      <c r="R6888">
        <v>287</v>
      </c>
      <c r="S6888">
        <v>-172</v>
      </c>
      <c r="T6888">
        <v>5</v>
      </c>
      <c r="U6888" t="b">
        <v>0</v>
      </c>
    </row>
    <row r="6889" spans="1:21" x14ac:dyDescent="0.25">
      <c r="A6889" t="s">
        <v>7815</v>
      </c>
      <c r="B6889" t="s">
        <v>7811</v>
      </c>
      <c r="C6889">
        <v>13</v>
      </c>
      <c r="D6889">
        <v>11</v>
      </c>
      <c r="E6889">
        <v>13</v>
      </c>
      <c r="F6889" s="1">
        <v>41591</v>
      </c>
      <c r="G6889" t="s">
        <v>1866</v>
      </c>
      <c r="H6889" t="s">
        <v>61</v>
      </c>
      <c r="I6889" t="s">
        <v>108</v>
      </c>
      <c r="J6889" t="s">
        <v>4733</v>
      </c>
      <c r="K6889" t="s">
        <v>36</v>
      </c>
      <c r="L6889" t="s">
        <v>37</v>
      </c>
      <c r="M6889" t="s">
        <v>38</v>
      </c>
      <c r="N6889" t="s">
        <v>28</v>
      </c>
      <c r="O6889" t="s">
        <v>90</v>
      </c>
      <c r="P6889" t="s">
        <v>2528</v>
      </c>
      <c r="Q6889">
        <v>0</v>
      </c>
      <c r="R6889">
        <v>1533</v>
      </c>
      <c r="S6889">
        <v>-34</v>
      </c>
      <c r="T6889">
        <v>3</v>
      </c>
      <c r="U6889" t="b">
        <v>1</v>
      </c>
    </row>
    <row r="6890" spans="1:21" x14ac:dyDescent="0.25">
      <c r="A6890" t="s">
        <v>7815</v>
      </c>
      <c r="B6890" t="s">
        <v>7811</v>
      </c>
      <c r="C6890">
        <v>13</v>
      </c>
      <c r="D6890">
        <v>11</v>
      </c>
      <c r="E6890">
        <v>13</v>
      </c>
      <c r="F6890" s="1">
        <v>41591</v>
      </c>
      <c r="G6890" t="s">
        <v>1866</v>
      </c>
      <c r="H6890" t="s">
        <v>61</v>
      </c>
      <c r="I6890" t="s">
        <v>108</v>
      </c>
      <c r="J6890" t="s">
        <v>4733</v>
      </c>
      <c r="K6890" t="s">
        <v>36</v>
      </c>
      <c r="L6890" t="s">
        <v>37</v>
      </c>
      <c r="M6890" t="s">
        <v>38</v>
      </c>
      <c r="N6890" t="s">
        <v>28</v>
      </c>
      <c r="O6890" t="s">
        <v>54</v>
      </c>
      <c r="P6890" t="s">
        <v>4055</v>
      </c>
      <c r="Q6890">
        <v>0</v>
      </c>
      <c r="R6890">
        <v>260</v>
      </c>
      <c r="S6890">
        <v>78</v>
      </c>
      <c r="T6890">
        <v>5</v>
      </c>
      <c r="U6890" t="b">
        <v>1</v>
      </c>
    </row>
    <row r="6891" spans="1:21" x14ac:dyDescent="0.25">
      <c r="A6891" t="s">
        <v>7813</v>
      </c>
      <c r="B6891" t="s">
        <v>7811</v>
      </c>
      <c r="C6891">
        <v>13</v>
      </c>
      <c r="D6891">
        <v>11</v>
      </c>
      <c r="E6891">
        <v>13</v>
      </c>
      <c r="F6891" s="1">
        <v>41591</v>
      </c>
      <c r="G6891" t="s">
        <v>2593</v>
      </c>
      <c r="H6891" t="s">
        <v>61</v>
      </c>
      <c r="I6891" t="s">
        <v>62</v>
      </c>
      <c r="J6891" t="s">
        <v>4885</v>
      </c>
      <c r="K6891" t="s">
        <v>36</v>
      </c>
      <c r="L6891" t="s">
        <v>70</v>
      </c>
      <c r="M6891" t="s">
        <v>38</v>
      </c>
      <c r="N6891" t="s">
        <v>28</v>
      </c>
      <c r="O6891" t="s">
        <v>54</v>
      </c>
      <c r="P6891" t="s">
        <v>1714</v>
      </c>
      <c r="Q6891">
        <v>0</v>
      </c>
      <c r="R6891">
        <v>464</v>
      </c>
      <c r="S6891">
        <v>-16</v>
      </c>
      <c r="T6891">
        <v>4</v>
      </c>
      <c r="U6891" t="b">
        <v>1</v>
      </c>
    </row>
    <row r="6892" spans="1:21" x14ac:dyDescent="0.25">
      <c r="A6892" t="s">
        <v>7813</v>
      </c>
      <c r="B6892" t="s">
        <v>7811</v>
      </c>
      <c r="C6892">
        <v>13</v>
      </c>
      <c r="D6892">
        <v>11</v>
      </c>
      <c r="E6892">
        <v>13</v>
      </c>
      <c r="F6892" s="1">
        <v>41591</v>
      </c>
      <c r="G6892" t="s">
        <v>2593</v>
      </c>
      <c r="H6892" t="s">
        <v>61</v>
      </c>
      <c r="I6892" t="s">
        <v>62</v>
      </c>
      <c r="J6892" t="s">
        <v>4885</v>
      </c>
      <c r="K6892" t="s">
        <v>36</v>
      </c>
      <c r="L6892" t="s">
        <v>70</v>
      </c>
      <c r="M6892" t="s">
        <v>38</v>
      </c>
      <c r="N6892" t="s">
        <v>28</v>
      </c>
      <c r="O6892" t="s">
        <v>183</v>
      </c>
      <c r="P6892" t="s">
        <v>2398</v>
      </c>
      <c r="Q6892">
        <v>0</v>
      </c>
      <c r="R6892">
        <v>66</v>
      </c>
      <c r="S6892">
        <v>4</v>
      </c>
      <c r="T6892">
        <v>3</v>
      </c>
      <c r="U6892" t="b">
        <v>0</v>
      </c>
    </row>
    <row r="6893" spans="1:21" x14ac:dyDescent="0.25">
      <c r="A6893" t="s">
        <v>7814</v>
      </c>
      <c r="B6893" t="s">
        <v>7811</v>
      </c>
      <c r="C6893">
        <v>13</v>
      </c>
      <c r="D6893">
        <v>11</v>
      </c>
      <c r="E6893">
        <v>13</v>
      </c>
      <c r="F6893" s="1">
        <v>41591</v>
      </c>
      <c r="G6893" t="s">
        <v>2601</v>
      </c>
      <c r="H6893" t="s">
        <v>44</v>
      </c>
      <c r="I6893" t="s">
        <v>434</v>
      </c>
      <c r="J6893" t="s">
        <v>2088</v>
      </c>
      <c r="K6893" t="s">
        <v>47</v>
      </c>
      <c r="L6893" t="s">
        <v>70</v>
      </c>
      <c r="M6893" t="s">
        <v>38</v>
      </c>
      <c r="N6893" t="s">
        <v>28</v>
      </c>
      <c r="O6893" t="s">
        <v>39</v>
      </c>
      <c r="P6893" t="s">
        <v>134</v>
      </c>
      <c r="Q6893">
        <v>0</v>
      </c>
      <c r="R6893">
        <v>77</v>
      </c>
      <c r="S6893">
        <v>24</v>
      </c>
      <c r="T6893">
        <v>7</v>
      </c>
      <c r="U6893" t="b">
        <v>1</v>
      </c>
    </row>
    <row r="6894" spans="1:21" x14ac:dyDescent="0.25">
      <c r="A6894" t="s">
        <v>7814</v>
      </c>
      <c r="B6894" t="s">
        <v>7811</v>
      </c>
      <c r="C6894">
        <v>13</v>
      </c>
      <c r="D6894">
        <v>11</v>
      </c>
      <c r="E6894">
        <v>13</v>
      </c>
      <c r="F6894" s="1">
        <v>41591</v>
      </c>
      <c r="G6894" t="s">
        <v>2601</v>
      </c>
      <c r="H6894" t="s">
        <v>44</v>
      </c>
      <c r="I6894" t="s">
        <v>434</v>
      </c>
      <c r="J6894" t="s">
        <v>2088</v>
      </c>
      <c r="K6894" t="s">
        <v>47</v>
      </c>
      <c r="L6894" t="s">
        <v>70</v>
      </c>
      <c r="M6894" t="s">
        <v>38</v>
      </c>
      <c r="N6894" t="s">
        <v>28</v>
      </c>
      <c r="O6894" t="s">
        <v>54</v>
      </c>
      <c r="P6894" t="s">
        <v>1589</v>
      </c>
      <c r="Q6894">
        <v>0</v>
      </c>
      <c r="R6894">
        <v>30</v>
      </c>
      <c r="S6894">
        <v>-7</v>
      </c>
      <c r="T6894">
        <v>3</v>
      </c>
      <c r="U6894" t="b">
        <v>1</v>
      </c>
    </row>
    <row r="6895" spans="1:21" x14ac:dyDescent="0.25">
      <c r="A6895" t="s">
        <v>7813</v>
      </c>
      <c r="B6895" t="s">
        <v>7811</v>
      </c>
      <c r="C6895">
        <v>13</v>
      </c>
      <c r="D6895">
        <v>11</v>
      </c>
      <c r="E6895">
        <v>13</v>
      </c>
      <c r="F6895" s="1">
        <v>41591</v>
      </c>
      <c r="G6895" t="s">
        <v>2593</v>
      </c>
      <c r="H6895" t="s">
        <v>61</v>
      </c>
      <c r="I6895" t="s">
        <v>62</v>
      </c>
      <c r="J6895" t="s">
        <v>4885</v>
      </c>
      <c r="K6895" t="s">
        <v>36</v>
      </c>
      <c r="L6895" t="s">
        <v>70</v>
      </c>
      <c r="M6895" t="s">
        <v>38</v>
      </c>
      <c r="N6895" t="s">
        <v>56</v>
      </c>
      <c r="O6895" t="s">
        <v>185</v>
      </c>
      <c r="P6895" t="s">
        <v>7816</v>
      </c>
      <c r="Q6895">
        <v>0</v>
      </c>
      <c r="R6895">
        <v>316</v>
      </c>
      <c r="S6895">
        <v>123</v>
      </c>
      <c r="T6895">
        <v>3</v>
      </c>
      <c r="U6895" t="b">
        <v>0</v>
      </c>
    </row>
    <row r="6896" spans="1:21" x14ac:dyDescent="0.25">
      <c r="A6896" t="s">
        <v>7817</v>
      </c>
      <c r="B6896" t="s">
        <v>7811</v>
      </c>
      <c r="C6896">
        <v>13</v>
      </c>
      <c r="D6896">
        <v>11</v>
      </c>
      <c r="E6896">
        <v>13</v>
      </c>
      <c r="F6896" s="1">
        <v>41591</v>
      </c>
      <c r="G6896" t="s">
        <v>2669</v>
      </c>
      <c r="H6896" t="s">
        <v>33</v>
      </c>
      <c r="I6896" t="s">
        <v>34</v>
      </c>
      <c r="J6896" t="s">
        <v>3436</v>
      </c>
      <c r="K6896" t="s">
        <v>36</v>
      </c>
      <c r="L6896" t="s">
        <v>70</v>
      </c>
      <c r="M6896" t="s">
        <v>38</v>
      </c>
      <c r="N6896" t="s">
        <v>28</v>
      </c>
      <c r="O6896" t="s">
        <v>183</v>
      </c>
      <c r="P6896" t="s">
        <v>1897</v>
      </c>
      <c r="Q6896">
        <v>0</v>
      </c>
      <c r="R6896">
        <v>75</v>
      </c>
      <c r="S6896">
        <v>9</v>
      </c>
      <c r="T6896">
        <v>3</v>
      </c>
      <c r="U6896" t="b">
        <v>1</v>
      </c>
    </row>
    <row r="6897" spans="1:21" x14ac:dyDescent="0.25">
      <c r="A6897" t="s">
        <v>7818</v>
      </c>
      <c r="B6897" t="s">
        <v>7819</v>
      </c>
      <c r="C6897">
        <v>13</v>
      </c>
      <c r="D6897">
        <v>11</v>
      </c>
      <c r="E6897">
        <v>14</v>
      </c>
      <c r="F6897" s="1">
        <v>41956</v>
      </c>
      <c r="G6897" t="s">
        <v>800</v>
      </c>
      <c r="H6897" t="s">
        <v>61</v>
      </c>
      <c r="I6897" t="s">
        <v>1012</v>
      </c>
      <c r="J6897" t="s">
        <v>1013</v>
      </c>
      <c r="K6897" t="s">
        <v>36</v>
      </c>
      <c r="L6897" t="s">
        <v>37</v>
      </c>
      <c r="M6897" t="s">
        <v>98</v>
      </c>
      <c r="N6897" t="s">
        <v>71</v>
      </c>
      <c r="O6897" t="s">
        <v>72</v>
      </c>
      <c r="P6897" t="s">
        <v>6326</v>
      </c>
      <c r="Q6897">
        <v>0</v>
      </c>
      <c r="R6897">
        <v>336</v>
      </c>
      <c r="S6897">
        <v>71</v>
      </c>
      <c r="T6897">
        <v>3</v>
      </c>
      <c r="U6897" t="b">
        <v>0</v>
      </c>
    </row>
    <row r="6898" spans="1:21" x14ac:dyDescent="0.25">
      <c r="A6898" t="s">
        <v>7820</v>
      </c>
      <c r="B6898" t="s">
        <v>7819</v>
      </c>
      <c r="C6898">
        <v>13</v>
      </c>
      <c r="D6898">
        <v>11</v>
      </c>
      <c r="E6898">
        <v>14</v>
      </c>
      <c r="F6898" s="1">
        <v>41956</v>
      </c>
      <c r="G6898" t="s">
        <v>2422</v>
      </c>
      <c r="H6898" t="s">
        <v>1976</v>
      </c>
      <c r="I6898" t="s">
        <v>1977</v>
      </c>
      <c r="J6898" t="s">
        <v>1978</v>
      </c>
      <c r="K6898" t="s">
        <v>25</v>
      </c>
      <c r="L6898" t="s">
        <v>70</v>
      </c>
      <c r="M6898" t="s">
        <v>27</v>
      </c>
      <c r="N6898" t="s">
        <v>71</v>
      </c>
      <c r="O6898" t="s">
        <v>74</v>
      </c>
      <c r="P6898" t="s">
        <v>1890</v>
      </c>
      <c r="Q6898">
        <v>1</v>
      </c>
      <c r="R6898">
        <v>98</v>
      </c>
      <c r="S6898">
        <v>-45</v>
      </c>
      <c r="T6898">
        <v>2</v>
      </c>
      <c r="U6898" t="b">
        <v>0</v>
      </c>
    </row>
    <row r="6899" spans="1:21" x14ac:dyDescent="0.25">
      <c r="A6899" t="s">
        <v>7818</v>
      </c>
      <c r="B6899" t="s">
        <v>7819</v>
      </c>
      <c r="C6899">
        <v>13</v>
      </c>
      <c r="D6899">
        <v>11</v>
      </c>
      <c r="E6899">
        <v>14</v>
      </c>
      <c r="F6899" s="1">
        <v>41956</v>
      </c>
      <c r="G6899" t="s">
        <v>800</v>
      </c>
      <c r="H6899" t="s">
        <v>61</v>
      </c>
      <c r="I6899" t="s">
        <v>1012</v>
      </c>
      <c r="J6899" t="s">
        <v>1013</v>
      </c>
      <c r="K6899" t="s">
        <v>36</v>
      </c>
      <c r="L6899" t="s">
        <v>37</v>
      </c>
      <c r="M6899" t="s">
        <v>98</v>
      </c>
      <c r="N6899" t="s">
        <v>28</v>
      </c>
      <c r="O6899" t="s">
        <v>39</v>
      </c>
      <c r="P6899" t="s">
        <v>1943</v>
      </c>
      <c r="Q6899">
        <v>0</v>
      </c>
      <c r="R6899">
        <v>53</v>
      </c>
      <c r="S6899">
        <v>24</v>
      </c>
      <c r="T6899">
        <v>6</v>
      </c>
      <c r="U6899" t="b">
        <v>1</v>
      </c>
    </row>
    <row r="6900" spans="1:21" x14ac:dyDescent="0.25">
      <c r="A6900" t="s">
        <v>7820</v>
      </c>
      <c r="B6900" t="s">
        <v>7819</v>
      </c>
      <c r="C6900">
        <v>13</v>
      </c>
      <c r="D6900">
        <v>11</v>
      </c>
      <c r="E6900">
        <v>14</v>
      </c>
      <c r="F6900" s="1">
        <v>41956</v>
      </c>
      <c r="G6900" t="s">
        <v>2422</v>
      </c>
      <c r="H6900" t="s">
        <v>1976</v>
      </c>
      <c r="I6900" t="s">
        <v>1977</v>
      </c>
      <c r="J6900" t="s">
        <v>1978</v>
      </c>
      <c r="K6900" t="s">
        <v>25</v>
      </c>
      <c r="L6900" t="s">
        <v>70</v>
      </c>
      <c r="M6900" t="s">
        <v>27</v>
      </c>
      <c r="N6900" t="s">
        <v>28</v>
      </c>
      <c r="O6900" t="s">
        <v>39</v>
      </c>
      <c r="P6900" t="s">
        <v>1603</v>
      </c>
      <c r="Q6900">
        <v>1</v>
      </c>
      <c r="R6900">
        <v>33</v>
      </c>
      <c r="S6900">
        <v>-12</v>
      </c>
      <c r="T6900">
        <v>5</v>
      </c>
      <c r="U6900" t="b">
        <v>1</v>
      </c>
    </row>
    <row r="6901" spans="1:21" x14ac:dyDescent="0.25">
      <c r="A6901" t="s">
        <v>7820</v>
      </c>
      <c r="B6901" t="s">
        <v>7819</v>
      </c>
      <c r="C6901">
        <v>13</v>
      </c>
      <c r="D6901">
        <v>11</v>
      </c>
      <c r="E6901">
        <v>14</v>
      </c>
      <c r="F6901" s="1">
        <v>41956</v>
      </c>
      <c r="G6901" t="s">
        <v>2422</v>
      </c>
      <c r="H6901" t="s">
        <v>1976</v>
      </c>
      <c r="I6901" t="s">
        <v>1977</v>
      </c>
      <c r="J6901" t="s">
        <v>1978</v>
      </c>
      <c r="K6901" t="s">
        <v>25</v>
      </c>
      <c r="L6901" t="s">
        <v>70</v>
      </c>
      <c r="M6901" t="s">
        <v>27</v>
      </c>
      <c r="N6901" t="s">
        <v>28</v>
      </c>
      <c r="O6901" t="s">
        <v>183</v>
      </c>
      <c r="P6901" t="s">
        <v>918</v>
      </c>
      <c r="Q6901">
        <v>1</v>
      </c>
      <c r="R6901">
        <v>75</v>
      </c>
      <c r="S6901">
        <v>0</v>
      </c>
      <c r="T6901">
        <v>3</v>
      </c>
      <c r="U6901" t="b">
        <v>0</v>
      </c>
    </row>
    <row r="6902" spans="1:21" x14ac:dyDescent="0.25">
      <c r="A6902" t="s">
        <v>7821</v>
      </c>
      <c r="B6902" t="s">
        <v>7819</v>
      </c>
      <c r="C6902">
        <v>13</v>
      </c>
      <c r="D6902">
        <v>11</v>
      </c>
      <c r="E6902">
        <v>14</v>
      </c>
      <c r="F6902" s="1">
        <v>41956</v>
      </c>
      <c r="G6902" t="s">
        <v>1566</v>
      </c>
      <c r="H6902" t="s">
        <v>126</v>
      </c>
      <c r="I6902" t="s">
        <v>304</v>
      </c>
      <c r="J6902" t="s">
        <v>304</v>
      </c>
      <c r="K6902" t="s">
        <v>25</v>
      </c>
      <c r="L6902" t="s">
        <v>37</v>
      </c>
      <c r="M6902" t="s">
        <v>27</v>
      </c>
      <c r="N6902" t="s">
        <v>28</v>
      </c>
      <c r="O6902" t="s">
        <v>227</v>
      </c>
      <c r="P6902" t="s">
        <v>1798</v>
      </c>
      <c r="Q6902">
        <v>1</v>
      </c>
      <c r="R6902">
        <v>13</v>
      </c>
      <c r="S6902">
        <v>-9</v>
      </c>
      <c r="T6902">
        <v>2</v>
      </c>
      <c r="U6902" t="b">
        <v>1</v>
      </c>
    </row>
    <row r="6903" spans="1:21" x14ac:dyDescent="0.25">
      <c r="A6903" t="s">
        <v>7821</v>
      </c>
      <c r="B6903" t="s">
        <v>7819</v>
      </c>
      <c r="C6903">
        <v>13</v>
      </c>
      <c r="D6903">
        <v>11</v>
      </c>
      <c r="E6903">
        <v>14</v>
      </c>
      <c r="F6903" s="1">
        <v>41956</v>
      </c>
      <c r="G6903" t="s">
        <v>1566</v>
      </c>
      <c r="H6903" t="s">
        <v>126</v>
      </c>
      <c r="I6903" t="s">
        <v>304</v>
      </c>
      <c r="J6903" t="s">
        <v>304</v>
      </c>
      <c r="K6903" t="s">
        <v>25</v>
      </c>
      <c r="L6903" t="s">
        <v>37</v>
      </c>
      <c r="M6903" t="s">
        <v>27</v>
      </c>
      <c r="N6903" t="s">
        <v>28</v>
      </c>
      <c r="O6903" t="s">
        <v>183</v>
      </c>
      <c r="P6903" t="s">
        <v>4142</v>
      </c>
      <c r="Q6903">
        <v>1</v>
      </c>
      <c r="R6903">
        <v>23</v>
      </c>
      <c r="S6903">
        <v>-3</v>
      </c>
      <c r="T6903">
        <v>1</v>
      </c>
      <c r="U6903" t="b">
        <v>1</v>
      </c>
    </row>
    <row r="6904" spans="1:21" x14ac:dyDescent="0.25">
      <c r="A6904" t="s">
        <v>7822</v>
      </c>
      <c r="B6904" t="s">
        <v>7819</v>
      </c>
      <c r="C6904">
        <v>13</v>
      </c>
      <c r="D6904">
        <v>11</v>
      </c>
      <c r="E6904">
        <v>14</v>
      </c>
      <c r="F6904" s="1">
        <v>41956</v>
      </c>
      <c r="G6904" t="s">
        <v>895</v>
      </c>
      <c r="H6904" t="s">
        <v>293</v>
      </c>
      <c r="I6904" t="s">
        <v>714</v>
      </c>
      <c r="J6904" t="s">
        <v>715</v>
      </c>
      <c r="K6904" t="s">
        <v>36</v>
      </c>
      <c r="L6904" t="s">
        <v>37</v>
      </c>
      <c r="M6904" t="s">
        <v>38</v>
      </c>
      <c r="N6904" t="s">
        <v>71</v>
      </c>
      <c r="O6904" t="s">
        <v>295</v>
      </c>
      <c r="P6904" t="s">
        <v>4633</v>
      </c>
      <c r="Q6904">
        <v>0</v>
      </c>
      <c r="R6904">
        <v>121</v>
      </c>
      <c r="S6904">
        <v>-17</v>
      </c>
      <c r="T6904">
        <v>3</v>
      </c>
      <c r="U6904" t="b">
        <v>0</v>
      </c>
    </row>
    <row r="6905" spans="1:21" x14ac:dyDescent="0.25">
      <c r="A6905" t="s">
        <v>7822</v>
      </c>
      <c r="B6905" t="s">
        <v>7819</v>
      </c>
      <c r="C6905">
        <v>13</v>
      </c>
      <c r="D6905">
        <v>11</v>
      </c>
      <c r="E6905">
        <v>14</v>
      </c>
      <c r="F6905" s="1">
        <v>41956</v>
      </c>
      <c r="G6905" t="s">
        <v>895</v>
      </c>
      <c r="H6905" t="s">
        <v>293</v>
      </c>
      <c r="I6905" t="s">
        <v>714</v>
      </c>
      <c r="J6905" t="s">
        <v>715</v>
      </c>
      <c r="K6905" t="s">
        <v>36</v>
      </c>
      <c r="L6905" t="s">
        <v>37</v>
      </c>
      <c r="M6905" t="s">
        <v>38</v>
      </c>
      <c r="N6905" t="s">
        <v>28</v>
      </c>
      <c r="O6905" t="s">
        <v>39</v>
      </c>
      <c r="P6905" t="s">
        <v>1849</v>
      </c>
      <c r="Q6905">
        <v>1</v>
      </c>
      <c r="R6905">
        <v>44</v>
      </c>
      <c r="S6905">
        <v>-26</v>
      </c>
      <c r="T6905">
        <v>3</v>
      </c>
      <c r="U6905" t="b">
        <v>1</v>
      </c>
    </row>
    <row r="6906" spans="1:21" x14ac:dyDescent="0.25">
      <c r="A6906" t="s">
        <v>7822</v>
      </c>
      <c r="B6906" t="s">
        <v>7819</v>
      </c>
      <c r="C6906">
        <v>13</v>
      </c>
      <c r="D6906">
        <v>11</v>
      </c>
      <c r="E6906">
        <v>14</v>
      </c>
      <c r="F6906" s="1">
        <v>41956</v>
      </c>
      <c r="G6906" t="s">
        <v>895</v>
      </c>
      <c r="H6906" t="s">
        <v>293</v>
      </c>
      <c r="I6906" t="s">
        <v>714</v>
      </c>
      <c r="J6906" t="s">
        <v>715</v>
      </c>
      <c r="K6906" t="s">
        <v>36</v>
      </c>
      <c r="L6906" t="s">
        <v>37</v>
      </c>
      <c r="M6906" t="s">
        <v>38</v>
      </c>
      <c r="N6906" t="s">
        <v>28</v>
      </c>
      <c r="O6906" t="s">
        <v>39</v>
      </c>
      <c r="P6906" t="s">
        <v>704</v>
      </c>
      <c r="Q6906">
        <v>1</v>
      </c>
      <c r="R6906">
        <v>7</v>
      </c>
      <c r="S6906">
        <v>-4</v>
      </c>
      <c r="T6906">
        <v>3</v>
      </c>
      <c r="U6906" t="b">
        <v>0</v>
      </c>
    </row>
    <row r="6907" spans="1:21" x14ac:dyDescent="0.25">
      <c r="A6907" t="s">
        <v>7823</v>
      </c>
      <c r="B6907" t="s">
        <v>7819</v>
      </c>
      <c r="C6907">
        <v>13</v>
      </c>
      <c r="D6907">
        <v>11</v>
      </c>
      <c r="E6907">
        <v>14</v>
      </c>
      <c r="F6907" s="1">
        <v>41956</v>
      </c>
      <c r="G6907" t="s">
        <v>208</v>
      </c>
      <c r="H6907" t="s">
        <v>67</v>
      </c>
      <c r="I6907" t="s">
        <v>68</v>
      </c>
      <c r="J6907" t="s">
        <v>1189</v>
      </c>
      <c r="K6907" t="s">
        <v>25</v>
      </c>
      <c r="L6907" t="s">
        <v>26</v>
      </c>
      <c r="M6907" t="s">
        <v>38</v>
      </c>
      <c r="N6907" t="s">
        <v>28</v>
      </c>
      <c r="O6907" t="s">
        <v>151</v>
      </c>
      <c r="P6907" t="s">
        <v>2318</v>
      </c>
      <c r="Q6907">
        <v>0</v>
      </c>
      <c r="R6907">
        <v>13</v>
      </c>
      <c r="S6907">
        <v>4</v>
      </c>
      <c r="T6907">
        <v>1</v>
      </c>
      <c r="U6907" t="b">
        <v>1</v>
      </c>
    </row>
    <row r="6908" spans="1:21" x14ac:dyDescent="0.25">
      <c r="A6908" t="s">
        <v>7824</v>
      </c>
      <c r="B6908" t="s">
        <v>7825</v>
      </c>
      <c r="C6908">
        <v>14</v>
      </c>
      <c r="D6908">
        <v>11</v>
      </c>
      <c r="E6908">
        <v>11</v>
      </c>
      <c r="F6908" s="1">
        <v>40861</v>
      </c>
      <c r="G6908" t="s">
        <v>812</v>
      </c>
      <c r="H6908" t="s">
        <v>33</v>
      </c>
      <c r="I6908" t="s">
        <v>189</v>
      </c>
      <c r="J6908" t="s">
        <v>190</v>
      </c>
      <c r="K6908" t="s">
        <v>36</v>
      </c>
      <c r="L6908" t="s">
        <v>70</v>
      </c>
      <c r="M6908" t="s">
        <v>27</v>
      </c>
      <c r="N6908" t="s">
        <v>71</v>
      </c>
      <c r="O6908" t="s">
        <v>295</v>
      </c>
      <c r="P6908" t="s">
        <v>6234</v>
      </c>
      <c r="Q6908">
        <v>0</v>
      </c>
      <c r="R6908">
        <v>70</v>
      </c>
      <c r="S6908">
        <v>22</v>
      </c>
      <c r="T6908">
        <v>3</v>
      </c>
      <c r="U6908" t="b">
        <v>0</v>
      </c>
    </row>
    <row r="6909" spans="1:21" x14ac:dyDescent="0.25">
      <c r="A6909" t="s">
        <v>7826</v>
      </c>
      <c r="B6909" t="s">
        <v>7825</v>
      </c>
      <c r="C6909">
        <v>14</v>
      </c>
      <c r="D6909">
        <v>11</v>
      </c>
      <c r="E6909">
        <v>11</v>
      </c>
      <c r="F6909" s="1">
        <v>40861</v>
      </c>
      <c r="G6909" t="s">
        <v>3308</v>
      </c>
      <c r="H6909" t="s">
        <v>67</v>
      </c>
      <c r="I6909" t="s">
        <v>68</v>
      </c>
      <c r="J6909" t="s">
        <v>2270</v>
      </c>
      <c r="K6909" t="s">
        <v>25</v>
      </c>
      <c r="L6909" t="s">
        <v>37</v>
      </c>
      <c r="M6909" t="s">
        <v>38</v>
      </c>
      <c r="N6909" t="s">
        <v>28</v>
      </c>
      <c r="O6909" t="s">
        <v>48</v>
      </c>
      <c r="P6909" t="s">
        <v>1669</v>
      </c>
      <c r="Q6909">
        <v>0</v>
      </c>
      <c r="R6909">
        <v>19</v>
      </c>
      <c r="S6909">
        <v>5</v>
      </c>
      <c r="T6909">
        <v>1</v>
      </c>
      <c r="U6909" t="b">
        <v>0</v>
      </c>
    </row>
    <row r="6910" spans="1:21" x14ac:dyDescent="0.25">
      <c r="A6910" t="s">
        <v>7826</v>
      </c>
      <c r="B6910" t="s">
        <v>7825</v>
      </c>
      <c r="C6910">
        <v>14</v>
      </c>
      <c r="D6910">
        <v>11</v>
      </c>
      <c r="E6910">
        <v>11</v>
      </c>
      <c r="F6910" s="1">
        <v>40861</v>
      </c>
      <c r="G6910" t="s">
        <v>3308</v>
      </c>
      <c r="H6910" t="s">
        <v>67</v>
      </c>
      <c r="I6910" t="s">
        <v>68</v>
      </c>
      <c r="J6910" t="s">
        <v>2270</v>
      </c>
      <c r="K6910" t="s">
        <v>25</v>
      </c>
      <c r="L6910" t="s">
        <v>37</v>
      </c>
      <c r="M6910" t="s">
        <v>38</v>
      </c>
      <c r="N6910" t="s">
        <v>28</v>
      </c>
      <c r="O6910" t="s">
        <v>48</v>
      </c>
      <c r="P6910" t="s">
        <v>1233</v>
      </c>
      <c r="Q6910">
        <v>0</v>
      </c>
      <c r="R6910">
        <v>79</v>
      </c>
      <c r="S6910">
        <v>7</v>
      </c>
      <c r="T6910">
        <v>3</v>
      </c>
      <c r="U6910" t="b">
        <v>1</v>
      </c>
    </row>
    <row r="6911" spans="1:21" x14ac:dyDescent="0.25">
      <c r="A6911" t="s">
        <v>7826</v>
      </c>
      <c r="B6911" t="s">
        <v>7825</v>
      </c>
      <c r="C6911">
        <v>14</v>
      </c>
      <c r="D6911">
        <v>11</v>
      </c>
      <c r="E6911">
        <v>11</v>
      </c>
      <c r="F6911" s="1">
        <v>40861</v>
      </c>
      <c r="G6911" t="s">
        <v>3308</v>
      </c>
      <c r="H6911" t="s">
        <v>67</v>
      </c>
      <c r="I6911" t="s">
        <v>68</v>
      </c>
      <c r="J6911" t="s">
        <v>2270</v>
      </c>
      <c r="K6911" t="s">
        <v>25</v>
      </c>
      <c r="L6911" t="s">
        <v>37</v>
      </c>
      <c r="M6911" t="s">
        <v>38</v>
      </c>
      <c r="N6911" t="s">
        <v>28</v>
      </c>
      <c r="O6911" t="s">
        <v>39</v>
      </c>
      <c r="P6911" t="s">
        <v>1018</v>
      </c>
      <c r="Q6911">
        <v>0</v>
      </c>
      <c r="R6911">
        <v>7</v>
      </c>
      <c r="S6911">
        <v>3</v>
      </c>
      <c r="T6911">
        <v>1</v>
      </c>
      <c r="U6911" t="b">
        <v>1</v>
      </c>
    </row>
    <row r="6912" spans="1:21" x14ac:dyDescent="0.25">
      <c r="A6912" t="s">
        <v>7827</v>
      </c>
      <c r="B6912" t="s">
        <v>7828</v>
      </c>
      <c r="C6912">
        <v>14</v>
      </c>
      <c r="D6912">
        <v>11</v>
      </c>
      <c r="E6912">
        <v>12</v>
      </c>
      <c r="F6912" s="1">
        <v>41227</v>
      </c>
      <c r="G6912" t="s">
        <v>2445</v>
      </c>
      <c r="H6912" t="s">
        <v>120</v>
      </c>
      <c r="I6912" t="s">
        <v>778</v>
      </c>
      <c r="J6912" t="s">
        <v>778</v>
      </c>
      <c r="K6912" t="s">
        <v>47</v>
      </c>
      <c r="L6912" t="s">
        <v>26</v>
      </c>
      <c r="M6912" t="s">
        <v>268</v>
      </c>
      <c r="N6912" t="s">
        <v>28</v>
      </c>
      <c r="O6912" t="s">
        <v>29</v>
      </c>
      <c r="P6912" t="s">
        <v>594</v>
      </c>
      <c r="Q6912">
        <v>0</v>
      </c>
      <c r="R6912">
        <v>239</v>
      </c>
      <c r="S6912">
        <v>0</v>
      </c>
      <c r="T6912">
        <v>9</v>
      </c>
      <c r="U6912" t="b">
        <v>1</v>
      </c>
    </row>
    <row r="6913" spans="1:21" x14ac:dyDescent="0.25">
      <c r="A6913" t="s">
        <v>7829</v>
      </c>
      <c r="B6913" t="s">
        <v>7828</v>
      </c>
      <c r="C6913">
        <v>14</v>
      </c>
      <c r="D6913">
        <v>11</v>
      </c>
      <c r="E6913">
        <v>12</v>
      </c>
      <c r="F6913" s="1">
        <v>41227</v>
      </c>
      <c r="G6913" t="s">
        <v>2443</v>
      </c>
      <c r="H6913" t="s">
        <v>1260</v>
      </c>
      <c r="I6913" t="s">
        <v>2139</v>
      </c>
      <c r="J6913" t="s">
        <v>2140</v>
      </c>
      <c r="K6913" t="s">
        <v>25</v>
      </c>
      <c r="L6913" t="s">
        <v>26</v>
      </c>
      <c r="M6913" t="s">
        <v>27</v>
      </c>
      <c r="N6913" t="s">
        <v>28</v>
      </c>
      <c r="O6913" t="s">
        <v>227</v>
      </c>
      <c r="P6913" t="s">
        <v>3732</v>
      </c>
      <c r="Q6913">
        <v>0</v>
      </c>
      <c r="R6913">
        <v>22</v>
      </c>
      <c r="S6913">
        <v>3</v>
      </c>
      <c r="T6913">
        <v>2</v>
      </c>
      <c r="U6913" t="b">
        <v>0</v>
      </c>
    </row>
    <row r="6914" spans="1:21" x14ac:dyDescent="0.25">
      <c r="A6914" t="s">
        <v>7830</v>
      </c>
      <c r="B6914" t="s">
        <v>7828</v>
      </c>
      <c r="C6914">
        <v>14</v>
      </c>
      <c r="D6914">
        <v>11</v>
      </c>
      <c r="E6914">
        <v>12</v>
      </c>
      <c r="F6914" s="1">
        <v>41227</v>
      </c>
      <c r="G6914" t="s">
        <v>2121</v>
      </c>
      <c r="H6914" t="s">
        <v>120</v>
      </c>
      <c r="I6914" t="s">
        <v>778</v>
      </c>
      <c r="J6914" t="s">
        <v>778</v>
      </c>
      <c r="K6914" t="s">
        <v>47</v>
      </c>
      <c r="L6914" t="s">
        <v>70</v>
      </c>
      <c r="M6914" t="s">
        <v>98</v>
      </c>
      <c r="N6914" t="s">
        <v>28</v>
      </c>
      <c r="O6914" t="s">
        <v>151</v>
      </c>
      <c r="P6914" t="s">
        <v>1497</v>
      </c>
      <c r="Q6914">
        <v>0</v>
      </c>
      <c r="R6914">
        <v>27</v>
      </c>
      <c r="S6914">
        <v>6</v>
      </c>
      <c r="T6914">
        <v>2</v>
      </c>
      <c r="U6914" t="b">
        <v>0</v>
      </c>
    </row>
    <row r="6915" spans="1:21" x14ac:dyDescent="0.25">
      <c r="A6915" t="s">
        <v>7831</v>
      </c>
      <c r="B6915" t="s">
        <v>7828</v>
      </c>
      <c r="C6915">
        <v>14</v>
      </c>
      <c r="D6915">
        <v>11</v>
      </c>
      <c r="E6915">
        <v>12</v>
      </c>
      <c r="F6915" s="1">
        <v>41227</v>
      </c>
      <c r="G6915" t="s">
        <v>1048</v>
      </c>
      <c r="H6915" t="s">
        <v>61</v>
      </c>
      <c r="I6915" t="s">
        <v>108</v>
      </c>
      <c r="J6915" t="s">
        <v>4490</v>
      </c>
      <c r="K6915" t="s">
        <v>36</v>
      </c>
      <c r="L6915" t="s">
        <v>26</v>
      </c>
      <c r="M6915" t="s">
        <v>38</v>
      </c>
      <c r="N6915" t="s">
        <v>71</v>
      </c>
      <c r="O6915" t="s">
        <v>72</v>
      </c>
      <c r="P6915" t="s">
        <v>1805</v>
      </c>
      <c r="Q6915">
        <v>0</v>
      </c>
      <c r="R6915">
        <v>443</v>
      </c>
      <c r="S6915">
        <v>74</v>
      </c>
      <c r="T6915">
        <v>4</v>
      </c>
      <c r="U6915" t="b">
        <v>0</v>
      </c>
    </row>
    <row r="6916" spans="1:21" x14ac:dyDescent="0.25">
      <c r="A6916" t="s">
        <v>7831</v>
      </c>
      <c r="B6916" t="s">
        <v>7828</v>
      </c>
      <c r="C6916">
        <v>14</v>
      </c>
      <c r="D6916">
        <v>11</v>
      </c>
      <c r="E6916">
        <v>12</v>
      </c>
      <c r="F6916" s="1">
        <v>41227</v>
      </c>
      <c r="G6916" t="s">
        <v>1048</v>
      </c>
      <c r="H6916" t="s">
        <v>61</v>
      </c>
      <c r="I6916" t="s">
        <v>108</v>
      </c>
      <c r="J6916" t="s">
        <v>4490</v>
      </c>
      <c r="K6916" t="s">
        <v>36</v>
      </c>
      <c r="L6916" t="s">
        <v>26</v>
      </c>
      <c r="M6916" t="s">
        <v>38</v>
      </c>
      <c r="N6916" t="s">
        <v>28</v>
      </c>
      <c r="O6916" t="s">
        <v>48</v>
      </c>
      <c r="P6916" t="s">
        <v>1306</v>
      </c>
      <c r="Q6916">
        <v>0</v>
      </c>
      <c r="R6916">
        <v>78</v>
      </c>
      <c r="S6916">
        <v>26</v>
      </c>
      <c r="T6916">
        <v>5</v>
      </c>
      <c r="U6916" t="b">
        <v>1</v>
      </c>
    </row>
    <row r="6917" spans="1:21" x14ac:dyDescent="0.25">
      <c r="A6917" t="s">
        <v>7831</v>
      </c>
      <c r="B6917" t="s">
        <v>7828</v>
      </c>
      <c r="C6917">
        <v>14</v>
      </c>
      <c r="D6917">
        <v>11</v>
      </c>
      <c r="E6917">
        <v>12</v>
      </c>
      <c r="F6917" s="1">
        <v>41227</v>
      </c>
      <c r="G6917" t="s">
        <v>1048</v>
      </c>
      <c r="H6917" t="s">
        <v>61</v>
      </c>
      <c r="I6917" t="s">
        <v>108</v>
      </c>
      <c r="J6917" t="s">
        <v>4490</v>
      </c>
      <c r="K6917" t="s">
        <v>36</v>
      </c>
      <c r="L6917" t="s">
        <v>26</v>
      </c>
      <c r="M6917" t="s">
        <v>38</v>
      </c>
      <c r="N6917" t="s">
        <v>28</v>
      </c>
      <c r="O6917" t="s">
        <v>48</v>
      </c>
      <c r="P6917" t="s">
        <v>1776</v>
      </c>
      <c r="Q6917">
        <v>0</v>
      </c>
      <c r="R6917">
        <v>152</v>
      </c>
      <c r="S6917">
        <v>44</v>
      </c>
      <c r="T6917">
        <v>3</v>
      </c>
      <c r="U6917" t="b">
        <v>0</v>
      </c>
    </row>
    <row r="6918" spans="1:21" x14ac:dyDescent="0.25">
      <c r="A6918" t="s">
        <v>7831</v>
      </c>
      <c r="B6918" t="s">
        <v>7828</v>
      </c>
      <c r="C6918">
        <v>14</v>
      </c>
      <c r="D6918">
        <v>11</v>
      </c>
      <c r="E6918">
        <v>12</v>
      </c>
      <c r="F6918" s="1">
        <v>41227</v>
      </c>
      <c r="G6918" t="s">
        <v>1048</v>
      </c>
      <c r="H6918" t="s">
        <v>61</v>
      </c>
      <c r="I6918" t="s">
        <v>108</v>
      </c>
      <c r="J6918" t="s">
        <v>4490</v>
      </c>
      <c r="K6918" t="s">
        <v>36</v>
      </c>
      <c r="L6918" t="s">
        <v>26</v>
      </c>
      <c r="M6918" t="s">
        <v>38</v>
      </c>
      <c r="N6918" t="s">
        <v>56</v>
      </c>
      <c r="O6918" t="s">
        <v>104</v>
      </c>
      <c r="P6918" t="s">
        <v>3762</v>
      </c>
      <c r="Q6918">
        <v>0</v>
      </c>
      <c r="R6918">
        <v>709</v>
      </c>
      <c r="S6918">
        <v>-100</v>
      </c>
      <c r="T6918">
        <v>5</v>
      </c>
      <c r="U6918" t="b">
        <v>0</v>
      </c>
    </row>
    <row r="6919" spans="1:21" x14ac:dyDescent="0.25">
      <c r="A6919" t="s">
        <v>7832</v>
      </c>
      <c r="B6919" t="s">
        <v>7833</v>
      </c>
      <c r="C6919">
        <v>14</v>
      </c>
      <c r="D6919">
        <v>11</v>
      </c>
      <c r="E6919">
        <v>13</v>
      </c>
      <c r="F6919" s="1">
        <v>41592</v>
      </c>
      <c r="G6919" t="s">
        <v>1998</v>
      </c>
      <c r="H6919" t="s">
        <v>61</v>
      </c>
      <c r="I6919" t="s">
        <v>62</v>
      </c>
      <c r="J6919" t="s">
        <v>395</v>
      </c>
      <c r="K6919" t="s">
        <v>36</v>
      </c>
      <c r="L6919" t="s">
        <v>37</v>
      </c>
      <c r="M6919" t="s">
        <v>98</v>
      </c>
      <c r="N6919" t="s">
        <v>28</v>
      </c>
      <c r="O6919" t="s">
        <v>39</v>
      </c>
      <c r="P6919" t="s">
        <v>865</v>
      </c>
      <c r="Q6919">
        <v>0</v>
      </c>
      <c r="R6919">
        <v>74</v>
      </c>
      <c r="S6919">
        <v>33</v>
      </c>
      <c r="T6919">
        <v>6</v>
      </c>
      <c r="U6919" t="b">
        <v>0</v>
      </c>
    </row>
    <row r="6920" spans="1:21" x14ac:dyDescent="0.25">
      <c r="A6920" t="s">
        <v>7832</v>
      </c>
      <c r="B6920" t="s">
        <v>7833</v>
      </c>
      <c r="C6920">
        <v>14</v>
      </c>
      <c r="D6920">
        <v>11</v>
      </c>
      <c r="E6920">
        <v>13</v>
      </c>
      <c r="F6920" s="1">
        <v>41592</v>
      </c>
      <c r="G6920" t="s">
        <v>1998</v>
      </c>
      <c r="H6920" t="s">
        <v>61</v>
      </c>
      <c r="I6920" t="s">
        <v>62</v>
      </c>
      <c r="J6920" t="s">
        <v>395</v>
      </c>
      <c r="K6920" t="s">
        <v>36</v>
      </c>
      <c r="L6920" t="s">
        <v>37</v>
      </c>
      <c r="M6920" t="s">
        <v>98</v>
      </c>
      <c r="N6920" t="s">
        <v>28</v>
      </c>
      <c r="O6920" t="s">
        <v>54</v>
      </c>
      <c r="P6920" t="s">
        <v>2395</v>
      </c>
      <c r="Q6920">
        <v>0</v>
      </c>
      <c r="R6920">
        <v>167</v>
      </c>
      <c r="S6920">
        <v>37</v>
      </c>
      <c r="T6920">
        <v>3</v>
      </c>
      <c r="U6920" t="b">
        <v>0</v>
      </c>
    </row>
    <row r="6921" spans="1:21" x14ac:dyDescent="0.25">
      <c r="A6921" t="s">
        <v>7834</v>
      </c>
      <c r="B6921" t="s">
        <v>7833</v>
      </c>
      <c r="C6921">
        <v>14</v>
      </c>
      <c r="D6921">
        <v>11</v>
      </c>
      <c r="E6921">
        <v>13</v>
      </c>
      <c r="F6921" s="1">
        <v>41592</v>
      </c>
      <c r="G6921" t="s">
        <v>5363</v>
      </c>
      <c r="H6921" t="s">
        <v>320</v>
      </c>
      <c r="I6921" t="s">
        <v>1006</v>
      </c>
      <c r="J6921" t="s">
        <v>1007</v>
      </c>
      <c r="K6921" t="s">
        <v>36</v>
      </c>
      <c r="L6921" t="s">
        <v>70</v>
      </c>
      <c r="M6921" t="s">
        <v>27</v>
      </c>
      <c r="N6921" t="s">
        <v>28</v>
      </c>
      <c r="O6921" t="s">
        <v>29</v>
      </c>
      <c r="P6921" t="s">
        <v>2901</v>
      </c>
      <c r="Q6921">
        <v>0</v>
      </c>
      <c r="R6921">
        <v>141</v>
      </c>
      <c r="S6921">
        <v>41</v>
      </c>
      <c r="T6921">
        <v>3</v>
      </c>
      <c r="U6921" t="b">
        <v>0</v>
      </c>
    </row>
    <row r="6922" spans="1:21" x14ac:dyDescent="0.25">
      <c r="A6922" t="s">
        <v>7832</v>
      </c>
      <c r="B6922" t="s">
        <v>7833</v>
      </c>
      <c r="C6922">
        <v>14</v>
      </c>
      <c r="D6922">
        <v>11</v>
      </c>
      <c r="E6922">
        <v>13</v>
      </c>
      <c r="F6922" s="1">
        <v>41592</v>
      </c>
      <c r="G6922" t="s">
        <v>1998</v>
      </c>
      <c r="H6922" t="s">
        <v>61</v>
      </c>
      <c r="I6922" t="s">
        <v>62</v>
      </c>
      <c r="J6922" t="s">
        <v>395</v>
      </c>
      <c r="K6922" t="s">
        <v>36</v>
      </c>
      <c r="L6922" t="s">
        <v>37</v>
      </c>
      <c r="M6922" t="s">
        <v>98</v>
      </c>
      <c r="N6922" t="s">
        <v>56</v>
      </c>
      <c r="O6922" t="s">
        <v>104</v>
      </c>
      <c r="P6922" t="s">
        <v>4576</v>
      </c>
      <c r="Q6922">
        <v>0</v>
      </c>
      <c r="R6922">
        <v>428</v>
      </c>
      <c r="S6922">
        <v>10</v>
      </c>
      <c r="T6922">
        <v>3</v>
      </c>
      <c r="U6922" t="b">
        <v>1</v>
      </c>
    </row>
    <row r="6923" spans="1:21" x14ac:dyDescent="0.25">
      <c r="A6923" t="s">
        <v>7835</v>
      </c>
      <c r="B6923" t="s">
        <v>7833</v>
      </c>
      <c r="C6923">
        <v>14</v>
      </c>
      <c r="D6923">
        <v>11</v>
      </c>
      <c r="E6923">
        <v>13</v>
      </c>
      <c r="F6923" s="1">
        <v>41592</v>
      </c>
      <c r="G6923" t="s">
        <v>2061</v>
      </c>
      <c r="H6923" t="s">
        <v>33</v>
      </c>
      <c r="I6923" t="s">
        <v>347</v>
      </c>
      <c r="J6923" t="s">
        <v>347</v>
      </c>
      <c r="K6923" t="s">
        <v>36</v>
      </c>
      <c r="L6923" t="s">
        <v>37</v>
      </c>
      <c r="M6923" t="s">
        <v>38</v>
      </c>
      <c r="N6923" t="s">
        <v>28</v>
      </c>
      <c r="O6923" t="s">
        <v>48</v>
      </c>
      <c r="P6923" t="s">
        <v>1429</v>
      </c>
      <c r="Q6923">
        <v>0</v>
      </c>
      <c r="R6923">
        <v>283</v>
      </c>
      <c r="S6923">
        <v>93</v>
      </c>
      <c r="T6923">
        <v>14</v>
      </c>
      <c r="U6923" t="b">
        <v>0</v>
      </c>
    </row>
    <row r="6924" spans="1:21" x14ac:dyDescent="0.25">
      <c r="A6924" t="s">
        <v>7835</v>
      </c>
      <c r="B6924" t="s">
        <v>7833</v>
      </c>
      <c r="C6924">
        <v>14</v>
      </c>
      <c r="D6924">
        <v>11</v>
      </c>
      <c r="E6924">
        <v>13</v>
      </c>
      <c r="F6924" s="1">
        <v>41592</v>
      </c>
      <c r="G6924" t="s">
        <v>2061</v>
      </c>
      <c r="H6924" t="s">
        <v>33</v>
      </c>
      <c r="I6924" t="s">
        <v>347</v>
      </c>
      <c r="J6924" t="s">
        <v>347</v>
      </c>
      <c r="K6924" t="s">
        <v>36</v>
      </c>
      <c r="L6924" t="s">
        <v>37</v>
      </c>
      <c r="M6924" t="s">
        <v>38</v>
      </c>
      <c r="N6924" t="s">
        <v>28</v>
      </c>
      <c r="O6924" t="s">
        <v>151</v>
      </c>
      <c r="P6924" t="s">
        <v>1459</v>
      </c>
      <c r="Q6924">
        <v>0</v>
      </c>
      <c r="R6924">
        <v>18</v>
      </c>
      <c r="S6924">
        <v>7</v>
      </c>
      <c r="T6924">
        <v>2</v>
      </c>
      <c r="U6924" t="b">
        <v>0</v>
      </c>
    </row>
    <row r="6925" spans="1:21" x14ac:dyDescent="0.25">
      <c r="A6925" t="s">
        <v>7836</v>
      </c>
      <c r="B6925" t="s">
        <v>7837</v>
      </c>
      <c r="C6925">
        <v>14</v>
      </c>
      <c r="D6925">
        <v>11</v>
      </c>
      <c r="E6925">
        <v>14</v>
      </c>
      <c r="F6925" s="1">
        <v>41957</v>
      </c>
      <c r="G6925" t="s">
        <v>713</v>
      </c>
      <c r="H6925" t="s">
        <v>44</v>
      </c>
      <c r="I6925" t="s">
        <v>85</v>
      </c>
      <c r="J6925" t="s">
        <v>7838</v>
      </c>
      <c r="K6925" t="s">
        <v>47</v>
      </c>
      <c r="L6925" t="s">
        <v>37</v>
      </c>
      <c r="M6925" t="s">
        <v>98</v>
      </c>
      <c r="N6925" t="s">
        <v>28</v>
      </c>
      <c r="O6925" t="s">
        <v>39</v>
      </c>
      <c r="P6925" t="s">
        <v>203</v>
      </c>
      <c r="Q6925">
        <v>0</v>
      </c>
      <c r="R6925">
        <v>146</v>
      </c>
      <c r="S6925">
        <v>42</v>
      </c>
      <c r="T6925">
        <v>5</v>
      </c>
      <c r="U6925" t="b">
        <v>1</v>
      </c>
    </row>
    <row r="6926" spans="1:21" x14ac:dyDescent="0.25">
      <c r="A6926" t="s">
        <v>7836</v>
      </c>
      <c r="B6926" t="s">
        <v>7837</v>
      </c>
      <c r="C6926">
        <v>14</v>
      </c>
      <c r="D6926">
        <v>11</v>
      </c>
      <c r="E6926">
        <v>14</v>
      </c>
      <c r="F6926" s="1">
        <v>41957</v>
      </c>
      <c r="G6926" t="s">
        <v>713</v>
      </c>
      <c r="H6926" t="s">
        <v>44</v>
      </c>
      <c r="I6926" t="s">
        <v>85</v>
      </c>
      <c r="J6926" t="s">
        <v>7838</v>
      </c>
      <c r="K6926" t="s">
        <v>47</v>
      </c>
      <c r="L6926" t="s">
        <v>37</v>
      </c>
      <c r="M6926" t="s">
        <v>98</v>
      </c>
      <c r="N6926" t="s">
        <v>28</v>
      </c>
      <c r="O6926" t="s">
        <v>54</v>
      </c>
      <c r="P6926" t="s">
        <v>438</v>
      </c>
      <c r="Q6926">
        <v>0</v>
      </c>
      <c r="R6926">
        <v>97</v>
      </c>
      <c r="S6926">
        <v>-45</v>
      </c>
      <c r="T6926">
        <v>3</v>
      </c>
      <c r="U6926" t="b">
        <v>1</v>
      </c>
    </row>
    <row r="6927" spans="1:21" x14ac:dyDescent="0.25">
      <c r="A6927" t="s">
        <v>7839</v>
      </c>
      <c r="B6927" t="s">
        <v>7837</v>
      </c>
      <c r="C6927">
        <v>14</v>
      </c>
      <c r="D6927">
        <v>11</v>
      </c>
      <c r="E6927">
        <v>14</v>
      </c>
      <c r="F6927" s="1">
        <v>41957</v>
      </c>
      <c r="G6927" t="s">
        <v>5692</v>
      </c>
      <c r="H6927" t="s">
        <v>33</v>
      </c>
      <c r="I6927" t="s">
        <v>34</v>
      </c>
      <c r="J6927" t="s">
        <v>609</v>
      </c>
      <c r="K6927" t="s">
        <v>36</v>
      </c>
      <c r="L6927" t="s">
        <v>70</v>
      </c>
      <c r="M6927" t="s">
        <v>38</v>
      </c>
      <c r="N6927" t="s">
        <v>28</v>
      </c>
      <c r="O6927" t="s">
        <v>39</v>
      </c>
      <c r="P6927" t="s">
        <v>343</v>
      </c>
      <c r="Q6927">
        <v>0</v>
      </c>
      <c r="R6927">
        <v>154</v>
      </c>
      <c r="S6927">
        <v>14</v>
      </c>
      <c r="T6927">
        <v>3</v>
      </c>
      <c r="U6927" t="b">
        <v>1</v>
      </c>
    </row>
    <row r="6928" spans="1:21" x14ac:dyDescent="0.25">
      <c r="A6928" t="s">
        <v>7840</v>
      </c>
      <c r="B6928" t="s">
        <v>7837</v>
      </c>
      <c r="C6928">
        <v>14</v>
      </c>
      <c r="D6928">
        <v>11</v>
      </c>
      <c r="E6928">
        <v>14</v>
      </c>
      <c r="F6928" s="1">
        <v>41957</v>
      </c>
      <c r="G6928" t="s">
        <v>2959</v>
      </c>
      <c r="H6928" t="s">
        <v>33</v>
      </c>
      <c r="I6928" t="s">
        <v>313</v>
      </c>
      <c r="J6928" t="s">
        <v>2364</v>
      </c>
      <c r="K6928" t="s">
        <v>36</v>
      </c>
      <c r="L6928" t="s">
        <v>70</v>
      </c>
      <c r="M6928" t="s">
        <v>38</v>
      </c>
      <c r="N6928" t="s">
        <v>28</v>
      </c>
      <c r="O6928" t="s">
        <v>111</v>
      </c>
      <c r="P6928" t="s">
        <v>1394</v>
      </c>
      <c r="Q6928">
        <v>0</v>
      </c>
      <c r="R6928">
        <v>40</v>
      </c>
      <c r="S6928">
        <v>15</v>
      </c>
      <c r="T6928">
        <v>1</v>
      </c>
      <c r="U6928" t="b">
        <v>1</v>
      </c>
    </row>
    <row r="6929" spans="1:21" x14ac:dyDescent="0.25">
      <c r="A6929" t="s">
        <v>7841</v>
      </c>
      <c r="B6929" t="s">
        <v>7842</v>
      </c>
      <c r="C6929">
        <v>15</v>
      </c>
      <c r="D6929">
        <v>11</v>
      </c>
      <c r="E6929">
        <v>11</v>
      </c>
      <c r="F6929" s="1">
        <v>40862</v>
      </c>
      <c r="G6929" t="s">
        <v>2728</v>
      </c>
      <c r="H6929" t="s">
        <v>1260</v>
      </c>
      <c r="I6929" t="s">
        <v>1261</v>
      </c>
      <c r="J6929" t="s">
        <v>1262</v>
      </c>
      <c r="K6929" t="s">
        <v>25</v>
      </c>
      <c r="L6929" t="s">
        <v>37</v>
      </c>
      <c r="M6929" t="s">
        <v>38</v>
      </c>
      <c r="N6929" t="s">
        <v>71</v>
      </c>
      <c r="O6929" t="s">
        <v>72</v>
      </c>
      <c r="P6929" t="s">
        <v>5146</v>
      </c>
      <c r="Q6929">
        <v>0</v>
      </c>
      <c r="R6929">
        <v>728</v>
      </c>
      <c r="S6929">
        <v>80</v>
      </c>
      <c r="T6929">
        <v>2</v>
      </c>
      <c r="U6929" t="b">
        <v>0</v>
      </c>
    </row>
    <row r="6930" spans="1:21" x14ac:dyDescent="0.25">
      <c r="A6930" t="s">
        <v>7841</v>
      </c>
      <c r="B6930" t="s">
        <v>7842</v>
      </c>
      <c r="C6930">
        <v>15</v>
      </c>
      <c r="D6930">
        <v>11</v>
      </c>
      <c r="E6930">
        <v>11</v>
      </c>
      <c r="F6930" s="1">
        <v>40862</v>
      </c>
      <c r="G6930" t="s">
        <v>2728</v>
      </c>
      <c r="H6930" t="s">
        <v>1260</v>
      </c>
      <c r="I6930" t="s">
        <v>1261</v>
      </c>
      <c r="J6930" t="s">
        <v>1262</v>
      </c>
      <c r="K6930" t="s">
        <v>25</v>
      </c>
      <c r="L6930" t="s">
        <v>37</v>
      </c>
      <c r="M6930" t="s">
        <v>38</v>
      </c>
      <c r="N6930" t="s">
        <v>71</v>
      </c>
      <c r="O6930" t="s">
        <v>74</v>
      </c>
      <c r="P6930" t="s">
        <v>4076</v>
      </c>
      <c r="Q6930">
        <v>0</v>
      </c>
      <c r="R6930">
        <v>405</v>
      </c>
      <c r="S6930">
        <v>20</v>
      </c>
      <c r="T6930">
        <v>3</v>
      </c>
      <c r="U6930" t="b">
        <v>1</v>
      </c>
    </row>
    <row r="6931" spans="1:21" x14ac:dyDescent="0.25">
      <c r="A6931" t="s">
        <v>7841</v>
      </c>
      <c r="B6931" t="s">
        <v>7842</v>
      </c>
      <c r="C6931">
        <v>15</v>
      </c>
      <c r="D6931">
        <v>11</v>
      </c>
      <c r="E6931">
        <v>11</v>
      </c>
      <c r="F6931" s="1">
        <v>40862</v>
      </c>
      <c r="G6931" t="s">
        <v>2728</v>
      </c>
      <c r="H6931" t="s">
        <v>1260</v>
      </c>
      <c r="I6931" t="s">
        <v>1261</v>
      </c>
      <c r="J6931" t="s">
        <v>1262</v>
      </c>
      <c r="K6931" t="s">
        <v>25</v>
      </c>
      <c r="L6931" t="s">
        <v>37</v>
      </c>
      <c r="M6931" t="s">
        <v>38</v>
      </c>
      <c r="N6931" t="s">
        <v>28</v>
      </c>
      <c r="O6931" t="s">
        <v>48</v>
      </c>
      <c r="P6931" t="s">
        <v>702</v>
      </c>
      <c r="Q6931">
        <v>0</v>
      </c>
      <c r="R6931">
        <v>49</v>
      </c>
      <c r="S6931">
        <v>19</v>
      </c>
      <c r="T6931">
        <v>2</v>
      </c>
      <c r="U6931" t="b">
        <v>0</v>
      </c>
    </row>
    <row r="6932" spans="1:21" x14ac:dyDescent="0.25">
      <c r="A6932" t="s">
        <v>7841</v>
      </c>
      <c r="B6932" t="s">
        <v>7842</v>
      </c>
      <c r="C6932">
        <v>15</v>
      </c>
      <c r="D6932">
        <v>11</v>
      </c>
      <c r="E6932">
        <v>11</v>
      </c>
      <c r="F6932" s="1">
        <v>40862</v>
      </c>
      <c r="G6932" t="s">
        <v>2728</v>
      </c>
      <c r="H6932" t="s">
        <v>1260</v>
      </c>
      <c r="I6932" t="s">
        <v>1261</v>
      </c>
      <c r="J6932" t="s">
        <v>1262</v>
      </c>
      <c r="K6932" t="s">
        <v>25</v>
      </c>
      <c r="L6932" t="s">
        <v>37</v>
      </c>
      <c r="M6932" t="s">
        <v>38</v>
      </c>
      <c r="N6932" t="s">
        <v>28</v>
      </c>
      <c r="O6932" t="s">
        <v>39</v>
      </c>
      <c r="P6932" t="s">
        <v>565</v>
      </c>
      <c r="Q6932">
        <v>0</v>
      </c>
      <c r="R6932">
        <v>27</v>
      </c>
      <c r="S6932">
        <v>11</v>
      </c>
      <c r="T6932">
        <v>2</v>
      </c>
      <c r="U6932" t="b">
        <v>1</v>
      </c>
    </row>
    <row r="6933" spans="1:21" x14ac:dyDescent="0.25">
      <c r="A6933" t="s">
        <v>7841</v>
      </c>
      <c r="B6933" t="s">
        <v>7842</v>
      </c>
      <c r="C6933">
        <v>15</v>
      </c>
      <c r="D6933">
        <v>11</v>
      </c>
      <c r="E6933">
        <v>11</v>
      </c>
      <c r="F6933" s="1">
        <v>40862</v>
      </c>
      <c r="G6933" t="s">
        <v>2728</v>
      </c>
      <c r="H6933" t="s">
        <v>1260</v>
      </c>
      <c r="I6933" t="s">
        <v>1261</v>
      </c>
      <c r="J6933" t="s">
        <v>1262</v>
      </c>
      <c r="K6933" t="s">
        <v>25</v>
      </c>
      <c r="L6933" t="s">
        <v>37</v>
      </c>
      <c r="M6933" t="s">
        <v>38</v>
      </c>
      <c r="N6933" t="s">
        <v>56</v>
      </c>
      <c r="O6933" t="s">
        <v>104</v>
      </c>
      <c r="P6933" t="s">
        <v>4505</v>
      </c>
      <c r="Q6933">
        <v>0</v>
      </c>
      <c r="R6933">
        <v>636</v>
      </c>
      <c r="S6933">
        <v>178</v>
      </c>
      <c r="T6933">
        <v>1</v>
      </c>
      <c r="U6933" t="b">
        <v>1</v>
      </c>
    </row>
    <row r="6934" spans="1:21" x14ac:dyDescent="0.25">
      <c r="A6934" t="s">
        <v>7843</v>
      </c>
      <c r="B6934" t="s">
        <v>7842</v>
      </c>
      <c r="C6934">
        <v>15</v>
      </c>
      <c r="D6934">
        <v>11</v>
      </c>
      <c r="E6934">
        <v>11</v>
      </c>
      <c r="F6934" s="1">
        <v>40862</v>
      </c>
      <c r="G6934" t="s">
        <v>1766</v>
      </c>
      <c r="H6934" t="s">
        <v>44</v>
      </c>
      <c r="I6934" t="s">
        <v>96</v>
      </c>
      <c r="J6934" t="s">
        <v>1593</v>
      </c>
      <c r="K6934" t="s">
        <v>47</v>
      </c>
      <c r="L6934" t="s">
        <v>26</v>
      </c>
      <c r="M6934" t="s">
        <v>98</v>
      </c>
      <c r="N6934" t="s">
        <v>28</v>
      </c>
      <c r="O6934" t="s">
        <v>39</v>
      </c>
      <c r="P6934" t="s">
        <v>689</v>
      </c>
      <c r="Q6934">
        <v>0</v>
      </c>
      <c r="R6934">
        <v>60</v>
      </c>
      <c r="S6934">
        <v>24</v>
      </c>
      <c r="T6934">
        <v>2</v>
      </c>
      <c r="U6934" t="b">
        <v>1</v>
      </c>
    </row>
    <row r="6935" spans="1:21" x14ac:dyDescent="0.25">
      <c r="A6935" t="s">
        <v>7844</v>
      </c>
      <c r="B6935" t="s">
        <v>7842</v>
      </c>
      <c r="C6935">
        <v>15</v>
      </c>
      <c r="D6935">
        <v>11</v>
      </c>
      <c r="E6935">
        <v>11</v>
      </c>
      <c r="F6935" s="1">
        <v>40862</v>
      </c>
      <c r="G6935" t="s">
        <v>843</v>
      </c>
      <c r="H6935" t="s">
        <v>61</v>
      </c>
      <c r="I6935" t="s">
        <v>1357</v>
      </c>
      <c r="J6935" t="s">
        <v>2929</v>
      </c>
      <c r="K6935" t="s">
        <v>36</v>
      </c>
      <c r="L6935" t="s">
        <v>37</v>
      </c>
      <c r="M6935" t="s">
        <v>98</v>
      </c>
      <c r="N6935" t="s">
        <v>28</v>
      </c>
      <c r="O6935" t="s">
        <v>48</v>
      </c>
      <c r="P6935" t="s">
        <v>3003</v>
      </c>
      <c r="Q6935">
        <v>0</v>
      </c>
      <c r="R6935">
        <v>165</v>
      </c>
      <c r="S6935">
        <v>58</v>
      </c>
      <c r="T6935">
        <v>3</v>
      </c>
      <c r="U6935" t="b">
        <v>0</v>
      </c>
    </row>
    <row r="6936" spans="1:21" x14ac:dyDescent="0.25">
      <c r="A6936" t="s">
        <v>7844</v>
      </c>
      <c r="B6936" t="s">
        <v>7842</v>
      </c>
      <c r="C6936">
        <v>15</v>
      </c>
      <c r="D6936">
        <v>11</v>
      </c>
      <c r="E6936">
        <v>11</v>
      </c>
      <c r="F6936" s="1">
        <v>40862</v>
      </c>
      <c r="G6936" t="s">
        <v>843</v>
      </c>
      <c r="H6936" t="s">
        <v>61</v>
      </c>
      <c r="I6936" t="s">
        <v>1357</v>
      </c>
      <c r="J6936" t="s">
        <v>2929</v>
      </c>
      <c r="K6936" t="s">
        <v>36</v>
      </c>
      <c r="L6936" t="s">
        <v>37</v>
      </c>
      <c r="M6936" t="s">
        <v>98</v>
      </c>
      <c r="N6936" t="s">
        <v>28</v>
      </c>
      <c r="O6936" t="s">
        <v>39</v>
      </c>
      <c r="P6936" t="s">
        <v>457</v>
      </c>
      <c r="Q6936">
        <v>0</v>
      </c>
      <c r="R6936">
        <v>147</v>
      </c>
      <c r="S6936">
        <v>53</v>
      </c>
      <c r="T6936">
        <v>3</v>
      </c>
      <c r="U6936" t="b">
        <v>1</v>
      </c>
    </row>
    <row r="6937" spans="1:21" x14ac:dyDescent="0.25">
      <c r="A6937" t="s">
        <v>7845</v>
      </c>
      <c r="B6937" t="s">
        <v>7846</v>
      </c>
      <c r="C6937">
        <v>15</v>
      </c>
      <c r="D6937">
        <v>11</v>
      </c>
      <c r="E6937">
        <v>12</v>
      </c>
      <c r="F6937" s="1">
        <v>41228</v>
      </c>
      <c r="G6937" t="s">
        <v>5406</v>
      </c>
      <c r="H6937" t="s">
        <v>67</v>
      </c>
      <c r="I6937" t="s">
        <v>68</v>
      </c>
      <c r="J6937" t="s">
        <v>5231</v>
      </c>
      <c r="K6937" t="s">
        <v>25</v>
      </c>
      <c r="L6937" t="s">
        <v>70</v>
      </c>
      <c r="M6937" t="s">
        <v>38</v>
      </c>
      <c r="N6937" t="s">
        <v>28</v>
      </c>
      <c r="O6937" t="s">
        <v>48</v>
      </c>
      <c r="P6937" t="s">
        <v>4933</v>
      </c>
      <c r="Q6937">
        <v>0</v>
      </c>
      <c r="R6937">
        <v>15</v>
      </c>
      <c r="S6937">
        <v>5</v>
      </c>
      <c r="T6937">
        <v>1</v>
      </c>
      <c r="U6937" t="b">
        <v>0</v>
      </c>
    </row>
    <row r="6938" spans="1:21" x14ac:dyDescent="0.25">
      <c r="A6938" t="s">
        <v>7847</v>
      </c>
      <c r="B6938" t="s">
        <v>7846</v>
      </c>
      <c r="C6938">
        <v>15</v>
      </c>
      <c r="D6938">
        <v>11</v>
      </c>
      <c r="E6938">
        <v>12</v>
      </c>
      <c r="F6938" s="1">
        <v>41228</v>
      </c>
      <c r="G6938" t="s">
        <v>3825</v>
      </c>
      <c r="H6938" t="s">
        <v>120</v>
      </c>
      <c r="I6938" t="s">
        <v>209</v>
      </c>
      <c r="J6938" t="s">
        <v>210</v>
      </c>
      <c r="K6938" t="s">
        <v>47</v>
      </c>
      <c r="L6938" t="s">
        <v>70</v>
      </c>
      <c r="M6938" t="s">
        <v>38</v>
      </c>
      <c r="N6938" t="s">
        <v>71</v>
      </c>
      <c r="O6938" t="s">
        <v>295</v>
      </c>
      <c r="P6938" t="s">
        <v>3057</v>
      </c>
      <c r="Q6938">
        <v>0</v>
      </c>
      <c r="R6938">
        <v>63</v>
      </c>
      <c r="S6938">
        <v>25</v>
      </c>
      <c r="T6938">
        <v>4</v>
      </c>
      <c r="U6938" t="b">
        <v>0</v>
      </c>
    </row>
    <row r="6939" spans="1:21" x14ac:dyDescent="0.25">
      <c r="A6939" t="s">
        <v>7847</v>
      </c>
      <c r="B6939" t="s">
        <v>7846</v>
      </c>
      <c r="C6939">
        <v>15</v>
      </c>
      <c r="D6939">
        <v>11</v>
      </c>
      <c r="E6939">
        <v>12</v>
      </c>
      <c r="F6939" s="1">
        <v>41228</v>
      </c>
      <c r="G6939" t="s">
        <v>3825</v>
      </c>
      <c r="H6939" t="s">
        <v>120</v>
      </c>
      <c r="I6939" t="s">
        <v>209</v>
      </c>
      <c r="J6939" t="s">
        <v>210</v>
      </c>
      <c r="K6939" t="s">
        <v>47</v>
      </c>
      <c r="L6939" t="s">
        <v>70</v>
      </c>
      <c r="M6939" t="s">
        <v>38</v>
      </c>
      <c r="N6939" t="s">
        <v>28</v>
      </c>
      <c r="O6939" t="s">
        <v>48</v>
      </c>
      <c r="P6939" t="s">
        <v>1410</v>
      </c>
      <c r="Q6939">
        <v>0</v>
      </c>
      <c r="R6939">
        <v>149</v>
      </c>
      <c r="S6939">
        <v>36</v>
      </c>
      <c r="T6939">
        <v>3</v>
      </c>
      <c r="U6939" t="b">
        <v>0</v>
      </c>
    </row>
    <row r="6940" spans="1:21" x14ac:dyDescent="0.25">
      <c r="A6940" t="s">
        <v>7848</v>
      </c>
      <c r="B6940" t="s">
        <v>7846</v>
      </c>
      <c r="C6940">
        <v>15</v>
      </c>
      <c r="D6940">
        <v>11</v>
      </c>
      <c r="E6940">
        <v>12</v>
      </c>
      <c r="F6940" s="1">
        <v>41228</v>
      </c>
      <c r="G6940" t="s">
        <v>2709</v>
      </c>
      <c r="H6940" t="s">
        <v>67</v>
      </c>
      <c r="I6940" t="s">
        <v>68</v>
      </c>
      <c r="J6940" t="s">
        <v>2688</v>
      </c>
      <c r="K6940" t="s">
        <v>25</v>
      </c>
      <c r="L6940" t="s">
        <v>37</v>
      </c>
      <c r="M6940" t="s">
        <v>27</v>
      </c>
      <c r="N6940" t="s">
        <v>28</v>
      </c>
      <c r="O6940" t="s">
        <v>39</v>
      </c>
      <c r="P6940" t="s">
        <v>1603</v>
      </c>
      <c r="Q6940">
        <v>0</v>
      </c>
      <c r="R6940">
        <v>26</v>
      </c>
      <c r="S6940">
        <v>8</v>
      </c>
      <c r="T6940">
        <v>2</v>
      </c>
      <c r="U6940" t="b">
        <v>1</v>
      </c>
    </row>
    <row r="6941" spans="1:21" x14ac:dyDescent="0.25">
      <c r="A6941" t="s">
        <v>7848</v>
      </c>
      <c r="B6941" t="s">
        <v>7846</v>
      </c>
      <c r="C6941">
        <v>15</v>
      </c>
      <c r="D6941">
        <v>11</v>
      </c>
      <c r="E6941">
        <v>12</v>
      </c>
      <c r="F6941" s="1">
        <v>41228</v>
      </c>
      <c r="G6941" t="s">
        <v>2709</v>
      </c>
      <c r="H6941" t="s">
        <v>67</v>
      </c>
      <c r="I6941" t="s">
        <v>68</v>
      </c>
      <c r="J6941" t="s">
        <v>2688</v>
      </c>
      <c r="K6941" t="s">
        <v>25</v>
      </c>
      <c r="L6941" t="s">
        <v>37</v>
      </c>
      <c r="M6941" t="s">
        <v>27</v>
      </c>
      <c r="N6941" t="s">
        <v>28</v>
      </c>
      <c r="O6941" t="s">
        <v>227</v>
      </c>
      <c r="P6941" t="s">
        <v>2435</v>
      </c>
      <c r="Q6941">
        <v>0</v>
      </c>
      <c r="R6941">
        <v>28</v>
      </c>
      <c r="S6941">
        <v>0</v>
      </c>
      <c r="T6941">
        <v>3</v>
      </c>
      <c r="U6941" t="b">
        <v>0</v>
      </c>
    </row>
    <row r="6942" spans="1:21" x14ac:dyDescent="0.25">
      <c r="A6942" t="s">
        <v>7848</v>
      </c>
      <c r="B6942" t="s">
        <v>7846</v>
      </c>
      <c r="C6942">
        <v>15</v>
      </c>
      <c r="D6942">
        <v>11</v>
      </c>
      <c r="E6942">
        <v>12</v>
      </c>
      <c r="F6942" s="1">
        <v>41228</v>
      </c>
      <c r="G6942" t="s">
        <v>2709</v>
      </c>
      <c r="H6942" t="s">
        <v>67</v>
      </c>
      <c r="I6942" t="s">
        <v>68</v>
      </c>
      <c r="J6942" t="s">
        <v>2688</v>
      </c>
      <c r="K6942" t="s">
        <v>25</v>
      </c>
      <c r="L6942" t="s">
        <v>37</v>
      </c>
      <c r="M6942" t="s">
        <v>27</v>
      </c>
      <c r="N6942" t="s">
        <v>28</v>
      </c>
      <c r="O6942" t="s">
        <v>54</v>
      </c>
      <c r="P6942" t="s">
        <v>1211</v>
      </c>
      <c r="Q6942">
        <v>0</v>
      </c>
      <c r="R6942">
        <v>60</v>
      </c>
      <c r="S6942">
        <v>3</v>
      </c>
      <c r="T6942">
        <v>3</v>
      </c>
      <c r="U6942" t="b">
        <v>0</v>
      </c>
    </row>
    <row r="6943" spans="1:21" x14ac:dyDescent="0.25">
      <c r="A6943" t="s">
        <v>7849</v>
      </c>
      <c r="B6943" t="s">
        <v>7846</v>
      </c>
      <c r="C6943">
        <v>15</v>
      </c>
      <c r="D6943">
        <v>11</v>
      </c>
      <c r="E6943">
        <v>12</v>
      </c>
      <c r="F6943" s="1">
        <v>41228</v>
      </c>
      <c r="G6943" t="s">
        <v>2104</v>
      </c>
      <c r="H6943" t="s">
        <v>120</v>
      </c>
      <c r="I6943" t="s">
        <v>1469</v>
      </c>
      <c r="J6943" t="s">
        <v>2300</v>
      </c>
      <c r="K6943" t="s">
        <v>47</v>
      </c>
      <c r="L6943" t="s">
        <v>70</v>
      </c>
      <c r="M6943" t="s">
        <v>98</v>
      </c>
      <c r="N6943" t="s">
        <v>28</v>
      </c>
      <c r="O6943" t="s">
        <v>90</v>
      </c>
      <c r="P6943" t="s">
        <v>1110</v>
      </c>
      <c r="Q6943">
        <v>0</v>
      </c>
      <c r="R6943">
        <v>1552</v>
      </c>
      <c r="S6943">
        <v>109</v>
      </c>
      <c r="T6943">
        <v>5</v>
      </c>
      <c r="U6943" t="b">
        <v>1</v>
      </c>
    </row>
    <row r="6944" spans="1:21" x14ac:dyDescent="0.25">
      <c r="A6944" t="s">
        <v>7849</v>
      </c>
      <c r="B6944" t="s">
        <v>7846</v>
      </c>
      <c r="C6944">
        <v>15</v>
      </c>
      <c r="D6944">
        <v>11</v>
      </c>
      <c r="E6944">
        <v>12</v>
      </c>
      <c r="F6944" s="1">
        <v>41228</v>
      </c>
      <c r="G6944" t="s">
        <v>2104</v>
      </c>
      <c r="H6944" t="s">
        <v>120</v>
      </c>
      <c r="I6944" t="s">
        <v>1469</v>
      </c>
      <c r="J6944" t="s">
        <v>2300</v>
      </c>
      <c r="K6944" t="s">
        <v>47</v>
      </c>
      <c r="L6944" t="s">
        <v>70</v>
      </c>
      <c r="M6944" t="s">
        <v>98</v>
      </c>
      <c r="N6944" t="s">
        <v>56</v>
      </c>
      <c r="O6944" t="s">
        <v>185</v>
      </c>
      <c r="P6944" t="s">
        <v>3080</v>
      </c>
      <c r="Q6944">
        <v>0</v>
      </c>
      <c r="R6944">
        <v>735</v>
      </c>
      <c r="S6944">
        <v>191</v>
      </c>
      <c r="T6944">
        <v>6</v>
      </c>
      <c r="U6944" t="b">
        <v>0</v>
      </c>
    </row>
    <row r="6945" spans="1:21" x14ac:dyDescent="0.25">
      <c r="A6945" t="s">
        <v>7850</v>
      </c>
      <c r="B6945" t="s">
        <v>7851</v>
      </c>
      <c r="C6945">
        <v>15</v>
      </c>
      <c r="D6945">
        <v>11</v>
      </c>
      <c r="E6945">
        <v>13</v>
      </c>
      <c r="F6945" s="1">
        <v>41593</v>
      </c>
      <c r="G6945" t="s">
        <v>1956</v>
      </c>
      <c r="H6945" t="s">
        <v>33</v>
      </c>
      <c r="I6945" t="s">
        <v>34</v>
      </c>
      <c r="J6945" t="s">
        <v>7852</v>
      </c>
      <c r="K6945" t="s">
        <v>36</v>
      </c>
      <c r="L6945" t="s">
        <v>37</v>
      </c>
      <c r="M6945" t="s">
        <v>98</v>
      </c>
      <c r="N6945" t="s">
        <v>28</v>
      </c>
      <c r="O6945" t="s">
        <v>90</v>
      </c>
      <c r="P6945" t="s">
        <v>91</v>
      </c>
      <c r="Q6945">
        <v>0</v>
      </c>
      <c r="R6945">
        <v>256</v>
      </c>
      <c r="S6945">
        <v>57</v>
      </c>
      <c r="T6945">
        <v>5</v>
      </c>
      <c r="U6945" t="b">
        <v>1</v>
      </c>
    </row>
    <row r="6946" spans="1:21" x14ac:dyDescent="0.25">
      <c r="A6946" t="s">
        <v>7850</v>
      </c>
      <c r="B6946" t="s">
        <v>7851</v>
      </c>
      <c r="C6946">
        <v>15</v>
      </c>
      <c r="D6946">
        <v>11</v>
      </c>
      <c r="E6946">
        <v>13</v>
      </c>
      <c r="F6946" s="1">
        <v>41593</v>
      </c>
      <c r="G6946" t="s">
        <v>1956</v>
      </c>
      <c r="H6946" t="s">
        <v>33</v>
      </c>
      <c r="I6946" t="s">
        <v>34</v>
      </c>
      <c r="J6946" t="s">
        <v>7852</v>
      </c>
      <c r="K6946" t="s">
        <v>36</v>
      </c>
      <c r="L6946" t="s">
        <v>37</v>
      </c>
      <c r="M6946" t="s">
        <v>98</v>
      </c>
      <c r="N6946" t="s">
        <v>28</v>
      </c>
      <c r="O6946" t="s">
        <v>39</v>
      </c>
      <c r="P6946" t="s">
        <v>6410</v>
      </c>
      <c r="Q6946">
        <v>0</v>
      </c>
      <c r="R6946">
        <v>13</v>
      </c>
      <c r="S6946">
        <v>0</v>
      </c>
      <c r="T6946">
        <v>3</v>
      </c>
      <c r="U6946" t="b">
        <v>0</v>
      </c>
    </row>
    <row r="6947" spans="1:21" x14ac:dyDescent="0.25">
      <c r="A6947" t="s">
        <v>7850</v>
      </c>
      <c r="B6947" t="s">
        <v>7851</v>
      </c>
      <c r="C6947">
        <v>15</v>
      </c>
      <c r="D6947">
        <v>11</v>
      </c>
      <c r="E6947">
        <v>13</v>
      </c>
      <c r="F6947" s="1">
        <v>41593</v>
      </c>
      <c r="G6947" t="s">
        <v>1956</v>
      </c>
      <c r="H6947" t="s">
        <v>33</v>
      </c>
      <c r="I6947" t="s">
        <v>34</v>
      </c>
      <c r="J6947" t="s">
        <v>7852</v>
      </c>
      <c r="K6947" t="s">
        <v>36</v>
      </c>
      <c r="L6947" t="s">
        <v>37</v>
      </c>
      <c r="M6947" t="s">
        <v>98</v>
      </c>
      <c r="N6947" t="s">
        <v>28</v>
      </c>
      <c r="O6947" t="s">
        <v>54</v>
      </c>
      <c r="P6947" t="s">
        <v>1211</v>
      </c>
      <c r="Q6947">
        <v>0</v>
      </c>
      <c r="R6947">
        <v>54</v>
      </c>
      <c r="S6947">
        <v>-3</v>
      </c>
      <c r="T6947">
        <v>3</v>
      </c>
      <c r="U6947" t="b">
        <v>1</v>
      </c>
    </row>
    <row r="6948" spans="1:21" x14ac:dyDescent="0.25">
      <c r="A6948" t="s">
        <v>7853</v>
      </c>
      <c r="B6948" t="s">
        <v>7851</v>
      </c>
      <c r="C6948">
        <v>15</v>
      </c>
      <c r="D6948">
        <v>11</v>
      </c>
      <c r="E6948">
        <v>13</v>
      </c>
      <c r="F6948" s="1">
        <v>41593</v>
      </c>
      <c r="G6948" t="s">
        <v>3093</v>
      </c>
      <c r="H6948" t="s">
        <v>67</v>
      </c>
      <c r="I6948" t="s">
        <v>68</v>
      </c>
      <c r="J6948" t="s">
        <v>3803</v>
      </c>
      <c r="K6948" t="s">
        <v>25</v>
      </c>
      <c r="L6948" t="s">
        <v>37</v>
      </c>
      <c r="M6948" t="s">
        <v>98</v>
      </c>
      <c r="N6948" t="s">
        <v>28</v>
      </c>
      <c r="O6948" t="s">
        <v>151</v>
      </c>
      <c r="P6948" t="s">
        <v>4991</v>
      </c>
      <c r="Q6948">
        <v>0</v>
      </c>
      <c r="R6948">
        <v>22</v>
      </c>
      <c r="S6948">
        <v>8</v>
      </c>
      <c r="T6948">
        <v>2</v>
      </c>
      <c r="U6948" t="b">
        <v>1</v>
      </c>
    </row>
    <row r="6949" spans="1:21" x14ac:dyDescent="0.25">
      <c r="A6949" t="s">
        <v>7853</v>
      </c>
      <c r="B6949" t="s">
        <v>7851</v>
      </c>
      <c r="C6949">
        <v>15</v>
      </c>
      <c r="D6949">
        <v>11</v>
      </c>
      <c r="E6949">
        <v>13</v>
      </c>
      <c r="F6949" s="1">
        <v>41593</v>
      </c>
      <c r="G6949" t="s">
        <v>3093</v>
      </c>
      <c r="H6949" t="s">
        <v>67</v>
      </c>
      <c r="I6949" t="s">
        <v>68</v>
      </c>
      <c r="J6949" t="s">
        <v>3803</v>
      </c>
      <c r="K6949" t="s">
        <v>25</v>
      </c>
      <c r="L6949" t="s">
        <v>37</v>
      </c>
      <c r="M6949" t="s">
        <v>98</v>
      </c>
      <c r="N6949" t="s">
        <v>28</v>
      </c>
      <c r="O6949" t="s">
        <v>183</v>
      </c>
      <c r="P6949" t="s">
        <v>3704</v>
      </c>
      <c r="Q6949">
        <v>0</v>
      </c>
      <c r="R6949">
        <v>542</v>
      </c>
      <c r="S6949">
        <v>65</v>
      </c>
      <c r="T6949">
        <v>13</v>
      </c>
      <c r="U6949" t="b">
        <v>1</v>
      </c>
    </row>
    <row r="6950" spans="1:21" x14ac:dyDescent="0.25">
      <c r="A6950" t="s">
        <v>7854</v>
      </c>
      <c r="B6950" t="s">
        <v>7851</v>
      </c>
      <c r="C6950">
        <v>15</v>
      </c>
      <c r="D6950">
        <v>11</v>
      </c>
      <c r="E6950">
        <v>13</v>
      </c>
      <c r="F6950" s="1">
        <v>41593</v>
      </c>
      <c r="G6950" t="s">
        <v>2032</v>
      </c>
      <c r="H6950" t="s">
        <v>61</v>
      </c>
      <c r="I6950" t="s">
        <v>722</v>
      </c>
      <c r="J6950" t="s">
        <v>5104</v>
      </c>
      <c r="K6950" t="s">
        <v>36</v>
      </c>
      <c r="L6950" t="s">
        <v>37</v>
      </c>
      <c r="M6950" t="s">
        <v>38</v>
      </c>
      <c r="N6950" t="s">
        <v>71</v>
      </c>
      <c r="O6950" t="s">
        <v>74</v>
      </c>
      <c r="P6950" t="s">
        <v>404</v>
      </c>
      <c r="Q6950">
        <v>1</v>
      </c>
      <c r="R6950">
        <v>96</v>
      </c>
      <c r="S6950">
        <v>-103</v>
      </c>
      <c r="T6950">
        <v>3</v>
      </c>
      <c r="U6950" t="b">
        <v>0</v>
      </c>
    </row>
    <row r="6951" spans="1:21" x14ac:dyDescent="0.25">
      <c r="A6951" t="s">
        <v>7855</v>
      </c>
      <c r="B6951" t="s">
        <v>7851</v>
      </c>
      <c r="C6951">
        <v>15</v>
      </c>
      <c r="D6951">
        <v>11</v>
      </c>
      <c r="E6951">
        <v>13</v>
      </c>
      <c r="F6951" s="1">
        <v>41593</v>
      </c>
      <c r="G6951" t="s">
        <v>2839</v>
      </c>
      <c r="H6951" t="s">
        <v>61</v>
      </c>
      <c r="I6951" t="s">
        <v>173</v>
      </c>
      <c r="J6951" t="s">
        <v>1240</v>
      </c>
      <c r="K6951" t="s">
        <v>36</v>
      </c>
      <c r="L6951" t="s">
        <v>70</v>
      </c>
      <c r="M6951" t="s">
        <v>38</v>
      </c>
      <c r="N6951" t="s">
        <v>71</v>
      </c>
      <c r="O6951" t="s">
        <v>295</v>
      </c>
      <c r="P6951" t="s">
        <v>1099</v>
      </c>
      <c r="Q6951">
        <v>0</v>
      </c>
      <c r="R6951">
        <v>88</v>
      </c>
      <c r="S6951">
        <v>32</v>
      </c>
      <c r="T6951">
        <v>2</v>
      </c>
      <c r="U6951" t="b">
        <v>0</v>
      </c>
    </row>
    <row r="6952" spans="1:21" x14ac:dyDescent="0.25">
      <c r="A6952" t="s">
        <v>7855</v>
      </c>
      <c r="B6952" t="s">
        <v>7851</v>
      </c>
      <c r="C6952">
        <v>15</v>
      </c>
      <c r="D6952">
        <v>11</v>
      </c>
      <c r="E6952">
        <v>13</v>
      </c>
      <c r="F6952" s="1">
        <v>41593</v>
      </c>
      <c r="G6952" t="s">
        <v>2839</v>
      </c>
      <c r="H6952" t="s">
        <v>61</v>
      </c>
      <c r="I6952" t="s">
        <v>173</v>
      </c>
      <c r="J6952" t="s">
        <v>1240</v>
      </c>
      <c r="K6952" t="s">
        <v>36</v>
      </c>
      <c r="L6952" t="s">
        <v>70</v>
      </c>
      <c r="M6952" t="s">
        <v>38</v>
      </c>
      <c r="N6952" t="s">
        <v>71</v>
      </c>
      <c r="O6952" t="s">
        <v>665</v>
      </c>
      <c r="P6952" t="s">
        <v>7856</v>
      </c>
      <c r="Q6952">
        <v>0</v>
      </c>
      <c r="R6952">
        <v>1291</v>
      </c>
      <c r="S6952">
        <v>-40</v>
      </c>
      <c r="T6952">
        <v>4</v>
      </c>
      <c r="U6952" t="b">
        <v>0</v>
      </c>
    </row>
    <row r="6953" spans="1:21" x14ac:dyDescent="0.25">
      <c r="A6953" t="s">
        <v>7857</v>
      </c>
      <c r="B6953" t="s">
        <v>7858</v>
      </c>
      <c r="C6953">
        <v>15</v>
      </c>
      <c r="D6953">
        <v>11</v>
      </c>
      <c r="E6953">
        <v>14</v>
      </c>
      <c r="F6953" s="1">
        <v>41958</v>
      </c>
      <c r="G6953" t="s">
        <v>196</v>
      </c>
      <c r="H6953" t="s">
        <v>120</v>
      </c>
      <c r="I6953" t="s">
        <v>209</v>
      </c>
      <c r="J6953" t="s">
        <v>210</v>
      </c>
      <c r="K6953" t="s">
        <v>47</v>
      </c>
      <c r="L6953" t="s">
        <v>37</v>
      </c>
      <c r="M6953" t="s">
        <v>38</v>
      </c>
      <c r="N6953" t="s">
        <v>28</v>
      </c>
      <c r="O6953" t="s">
        <v>90</v>
      </c>
      <c r="P6953" t="s">
        <v>1960</v>
      </c>
      <c r="Q6953">
        <v>0</v>
      </c>
      <c r="R6953">
        <v>558</v>
      </c>
      <c r="S6953">
        <v>0</v>
      </c>
      <c r="T6953">
        <v>2</v>
      </c>
      <c r="U6953" t="b">
        <v>0</v>
      </c>
    </row>
    <row r="6954" spans="1:21" x14ac:dyDescent="0.25">
      <c r="A6954" t="s">
        <v>7857</v>
      </c>
      <c r="B6954" t="s">
        <v>7858</v>
      </c>
      <c r="C6954">
        <v>15</v>
      </c>
      <c r="D6954">
        <v>11</v>
      </c>
      <c r="E6954">
        <v>14</v>
      </c>
      <c r="F6954" s="1">
        <v>41958</v>
      </c>
      <c r="G6954" t="s">
        <v>196</v>
      </c>
      <c r="H6954" t="s">
        <v>120</v>
      </c>
      <c r="I6954" t="s">
        <v>209</v>
      </c>
      <c r="J6954" t="s">
        <v>210</v>
      </c>
      <c r="K6954" t="s">
        <v>47</v>
      </c>
      <c r="L6954" t="s">
        <v>37</v>
      </c>
      <c r="M6954" t="s">
        <v>38</v>
      </c>
      <c r="N6954" t="s">
        <v>28</v>
      </c>
      <c r="O6954" t="s">
        <v>39</v>
      </c>
      <c r="P6954" t="s">
        <v>1717</v>
      </c>
      <c r="Q6954">
        <v>0</v>
      </c>
      <c r="R6954">
        <v>25</v>
      </c>
      <c r="S6954">
        <v>12</v>
      </c>
      <c r="T6954">
        <v>2</v>
      </c>
      <c r="U6954" t="b">
        <v>1</v>
      </c>
    </row>
    <row r="6955" spans="1:21" x14ac:dyDescent="0.25">
      <c r="A6955" t="s">
        <v>7857</v>
      </c>
      <c r="B6955" t="s">
        <v>7858</v>
      </c>
      <c r="C6955">
        <v>15</v>
      </c>
      <c r="D6955">
        <v>11</v>
      </c>
      <c r="E6955">
        <v>14</v>
      </c>
      <c r="F6955" s="1">
        <v>41958</v>
      </c>
      <c r="G6955" t="s">
        <v>196</v>
      </c>
      <c r="H6955" t="s">
        <v>120</v>
      </c>
      <c r="I6955" t="s">
        <v>209</v>
      </c>
      <c r="J6955" t="s">
        <v>210</v>
      </c>
      <c r="K6955" t="s">
        <v>47</v>
      </c>
      <c r="L6955" t="s">
        <v>37</v>
      </c>
      <c r="M6955" t="s">
        <v>38</v>
      </c>
      <c r="N6955" t="s">
        <v>28</v>
      </c>
      <c r="O6955" t="s">
        <v>29</v>
      </c>
      <c r="P6955" t="s">
        <v>236</v>
      </c>
      <c r="Q6955">
        <v>0</v>
      </c>
      <c r="R6955">
        <v>158</v>
      </c>
      <c r="S6955">
        <v>32</v>
      </c>
      <c r="T6955">
        <v>6</v>
      </c>
      <c r="U6955" t="b">
        <v>1</v>
      </c>
    </row>
    <row r="6956" spans="1:21" x14ac:dyDescent="0.25">
      <c r="A6956" t="s">
        <v>7857</v>
      </c>
      <c r="B6956" t="s">
        <v>7858</v>
      </c>
      <c r="C6956">
        <v>15</v>
      </c>
      <c r="D6956">
        <v>11</v>
      </c>
      <c r="E6956">
        <v>14</v>
      </c>
      <c r="F6956" s="1">
        <v>41958</v>
      </c>
      <c r="G6956" t="s">
        <v>196</v>
      </c>
      <c r="H6956" t="s">
        <v>120</v>
      </c>
      <c r="I6956" t="s">
        <v>209</v>
      </c>
      <c r="J6956" t="s">
        <v>210</v>
      </c>
      <c r="K6956" t="s">
        <v>47</v>
      </c>
      <c r="L6956" t="s">
        <v>37</v>
      </c>
      <c r="M6956" t="s">
        <v>38</v>
      </c>
      <c r="N6956" t="s">
        <v>28</v>
      </c>
      <c r="O6956" t="s">
        <v>54</v>
      </c>
      <c r="P6956" t="s">
        <v>282</v>
      </c>
      <c r="Q6956">
        <v>0</v>
      </c>
      <c r="R6956">
        <v>127</v>
      </c>
      <c r="S6956">
        <v>41</v>
      </c>
      <c r="T6956">
        <v>3</v>
      </c>
      <c r="U6956" t="b">
        <v>0</v>
      </c>
    </row>
    <row r="6957" spans="1:21" x14ac:dyDescent="0.25">
      <c r="A6957" t="s">
        <v>7857</v>
      </c>
      <c r="B6957" t="s">
        <v>7858</v>
      </c>
      <c r="C6957">
        <v>15</v>
      </c>
      <c r="D6957">
        <v>11</v>
      </c>
      <c r="E6957">
        <v>14</v>
      </c>
      <c r="F6957" s="1">
        <v>41958</v>
      </c>
      <c r="G6957" t="s">
        <v>196</v>
      </c>
      <c r="H6957" t="s">
        <v>120</v>
      </c>
      <c r="I6957" t="s">
        <v>209</v>
      </c>
      <c r="J6957" t="s">
        <v>210</v>
      </c>
      <c r="K6957" t="s">
        <v>47</v>
      </c>
      <c r="L6957" t="s">
        <v>37</v>
      </c>
      <c r="M6957" t="s">
        <v>38</v>
      </c>
      <c r="N6957" t="s">
        <v>28</v>
      </c>
      <c r="O6957" t="s">
        <v>183</v>
      </c>
      <c r="P6957" t="s">
        <v>2648</v>
      </c>
      <c r="Q6957">
        <v>0</v>
      </c>
      <c r="R6957">
        <v>133</v>
      </c>
      <c r="S6957">
        <v>39</v>
      </c>
      <c r="T6957">
        <v>3</v>
      </c>
      <c r="U6957" t="b">
        <v>0</v>
      </c>
    </row>
    <row r="6958" spans="1:21" x14ac:dyDescent="0.25">
      <c r="A6958" t="s">
        <v>7859</v>
      </c>
      <c r="B6958" t="s">
        <v>7858</v>
      </c>
      <c r="C6958">
        <v>15</v>
      </c>
      <c r="D6958">
        <v>11</v>
      </c>
      <c r="E6958">
        <v>14</v>
      </c>
      <c r="F6958" s="1">
        <v>41958</v>
      </c>
      <c r="G6958" t="s">
        <v>1468</v>
      </c>
      <c r="H6958" t="s">
        <v>61</v>
      </c>
      <c r="I6958" t="s">
        <v>108</v>
      </c>
      <c r="J6958" t="s">
        <v>7860</v>
      </c>
      <c r="K6958" t="s">
        <v>36</v>
      </c>
      <c r="L6958" t="s">
        <v>37</v>
      </c>
      <c r="M6958" t="s">
        <v>27</v>
      </c>
      <c r="N6958" t="s">
        <v>71</v>
      </c>
      <c r="O6958" t="s">
        <v>295</v>
      </c>
      <c r="P6958" t="s">
        <v>5267</v>
      </c>
      <c r="Q6958">
        <v>0</v>
      </c>
      <c r="R6958">
        <v>53</v>
      </c>
      <c r="S6958">
        <v>26</v>
      </c>
      <c r="T6958">
        <v>3</v>
      </c>
      <c r="U6958" t="b">
        <v>0</v>
      </c>
    </row>
    <row r="6959" spans="1:21" x14ac:dyDescent="0.25">
      <c r="A6959" t="s">
        <v>7861</v>
      </c>
      <c r="B6959" t="s">
        <v>7858</v>
      </c>
      <c r="C6959">
        <v>15</v>
      </c>
      <c r="D6959">
        <v>11</v>
      </c>
      <c r="E6959">
        <v>14</v>
      </c>
      <c r="F6959" s="1">
        <v>41958</v>
      </c>
      <c r="G6959" t="s">
        <v>4138</v>
      </c>
      <c r="H6959" t="s">
        <v>44</v>
      </c>
      <c r="I6959" t="s">
        <v>178</v>
      </c>
      <c r="J6959" t="s">
        <v>7862</v>
      </c>
      <c r="K6959" t="s">
        <v>47</v>
      </c>
      <c r="L6959" t="s">
        <v>70</v>
      </c>
      <c r="M6959" t="s">
        <v>38</v>
      </c>
      <c r="N6959" t="s">
        <v>71</v>
      </c>
      <c r="O6959" t="s">
        <v>72</v>
      </c>
      <c r="P6959" t="s">
        <v>5038</v>
      </c>
      <c r="Q6959">
        <v>0</v>
      </c>
      <c r="R6959">
        <v>1246</v>
      </c>
      <c r="S6959">
        <v>62</v>
      </c>
      <c r="T6959">
        <v>3</v>
      </c>
      <c r="U6959" t="b">
        <v>1</v>
      </c>
    </row>
    <row r="6960" spans="1:21" x14ac:dyDescent="0.25">
      <c r="A6960" t="s">
        <v>7863</v>
      </c>
      <c r="B6960" t="s">
        <v>7858</v>
      </c>
      <c r="C6960">
        <v>15</v>
      </c>
      <c r="D6960">
        <v>11</v>
      </c>
      <c r="E6960">
        <v>14</v>
      </c>
      <c r="F6960" s="1">
        <v>41958</v>
      </c>
      <c r="G6960" t="s">
        <v>7198</v>
      </c>
      <c r="H6960" t="s">
        <v>61</v>
      </c>
      <c r="I6960" t="s">
        <v>491</v>
      </c>
      <c r="J6960" t="s">
        <v>492</v>
      </c>
      <c r="K6960" t="s">
        <v>36</v>
      </c>
      <c r="L6960" t="s">
        <v>26</v>
      </c>
      <c r="M6960" t="s">
        <v>38</v>
      </c>
      <c r="N6960" t="s">
        <v>28</v>
      </c>
      <c r="O6960" t="s">
        <v>48</v>
      </c>
      <c r="P6960" t="s">
        <v>841</v>
      </c>
      <c r="Q6960">
        <v>0</v>
      </c>
      <c r="R6960">
        <v>47</v>
      </c>
      <c r="S6960">
        <v>16</v>
      </c>
      <c r="T6960">
        <v>2</v>
      </c>
      <c r="U6960" t="b">
        <v>1</v>
      </c>
    </row>
    <row r="6961" spans="1:21" x14ac:dyDescent="0.25">
      <c r="A6961" t="s">
        <v>7864</v>
      </c>
      <c r="B6961" t="s">
        <v>7858</v>
      </c>
      <c r="C6961">
        <v>15</v>
      </c>
      <c r="D6961">
        <v>11</v>
      </c>
      <c r="E6961">
        <v>14</v>
      </c>
      <c r="F6961" s="1">
        <v>41958</v>
      </c>
      <c r="G6961" t="s">
        <v>3552</v>
      </c>
      <c r="H6961" t="s">
        <v>44</v>
      </c>
      <c r="I6961" t="s">
        <v>178</v>
      </c>
      <c r="J6961" t="s">
        <v>3678</v>
      </c>
      <c r="K6961" t="s">
        <v>47</v>
      </c>
      <c r="L6961" t="s">
        <v>37</v>
      </c>
      <c r="M6961" t="s">
        <v>38</v>
      </c>
      <c r="N6961" t="s">
        <v>28</v>
      </c>
      <c r="O6961" t="s">
        <v>48</v>
      </c>
      <c r="P6961" t="s">
        <v>7016</v>
      </c>
      <c r="Q6961">
        <v>0</v>
      </c>
      <c r="R6961">
        <v>50</v>
      </c>
      <c r="S6961">
        <v>7</v>
      </c>
      <c r="T6961">
        <v>3</v>
      </c>
      <c r="U6961" t="b">
        <v>1</v>
      </c>
    </row>
    <row r="6962" spans="1:21" x14ac:dyDescent="0.25">
      <c r="A6962" t="s">
        <v>7865</v>
      </c>
      <c r="B6962" t="s">
        <v>7866</v>
      </c>
      <c r="C6962">
        <v>16</v>
      </c>
      <c r="D6962">
        <v>11</v>
      </c>
      <c r="E6962">
        <v>11</v>
      </c>
      <c r="F6962" s="1">
        <v>40863</v>
      </c>
      <c r="G6962" t="s">
        <v>2691</v>
      </c>
      <c r="H6962" t="s">
        <v>320</v>
      </c>
      <c r="I6962" t="s">
        <v>321</v>
      </c>
      <c r="J6962" t="s">
        <v>321</v>
      </c>
      <c r="K6962" t="s">
        <v>36</v>
      </c>
      <c r="L6962" t="s">
        <v>37</v>
      </c>
      <c r="M6962" t="s">
        <v>27</v>
      </c>
      <c r="N6962" t="s">
        <v>28</v>
      </c>
      <c r="O6962" t="s">
        <v>54</v>
      </c>
      <c r="P6962" t="s">
        <v>5933</v>
      </c>
      <c r="Q6962">
        <v>0</v>
      </c>
      <c r="R6962">
        <v>320</v>
      </c>
      <c r="S6962">
        <v>160</v>
      </c>
      <c r="T6962">
        <v>6</v>
      </c>
      <c r="U6962" t="b">
        <v>0</v>
      </c>
    </row>
    <row r="6963" spans="1:21" x14ac:dyDescent="0.25">
      <c r="A6963" t="s">
        <v>7867</v>
      </c>
      <c r="B6963" t="s">
        <v>7866</v>
      </c>
      <c r="C6963">
        <v>16</v>
      </c>
      <c r="D6963">
        <v>11</v>
      </c>
      <c r="E6963">
        <v>11</v>
      </c>
      <c r="F6963" s="1">
        <v>40863</v>
      </c>
      <c r="G6963" t="s">
        <v>1884</v>
      </c>
      <c r="H6963" t="s">
        <v>23</v>
      </c>
      <c r="I6963" t="s">
        <v>24</v>
      </c>
      <c r="J6963" t="s">
        <v>24</v>
      </c>
      <c r="K6963" t="s">
        <v>25</v>
      </c>
      <c r="L6963" t="s">
        <v>70</v>
      </c>
      <c r="M6963" t="s">
        <v>38</v>
      </c>
      <c r="N6963" t="s">
        <v>28</v>
      </c>
      <c r="O6963" t="s">
        <v>90</v>
      </c>
      <c r="P6963" t="s">
        <v>6718</v>
      </c>
      <c r="Q6963">
        <v>1</v>
      </c>
      <c r="R6963">
        <v>92</v>
      </c>
      <c r="S6963">
        <v>-28</v>
      </c>
      <c r="T6963">
        <v>3</v>
      </c>
      <c r="U6963" t="b">
        <v>0</v>
      </c>
    </row>
    <row r="6964" spans="1:21" x14ac:dyDescent="0.25">
      <c r="A6964" t="s">
        <v>7867</v>
      </c>
      <c r="B6964" t="s">
        <v>7866</v>
      </c>
      <c r="C6964">
        <v>16</v>
      </c>
      <c r="D6964">
        <v>11</v>
      </c>
      <c r="E6964">
        <v>11</v>
      </c>
      <c r="F6964" s="1">
        <v>40863</v>
      </c>
      <c r="G6964" t="s">
        <v>1884</v>
      </c>
      <c r="H6964" t="s">
        <v>23</v>
      </c>
      <c r="I6964" t="s">
        <v>24</v>
      </c>
      <c r="J6964" t="s">
        <v>24</v>
      </c>
      <c r="K6964" t="s">
        <v>25</v>
      </c>
      <c r="L6964" t="s">
        <v>70</v>
      </c>
      <c r="M6964" t="s">
        <v>38</v>
      </c>
      <c r="N6964" t="s">
        <v>28</v>
      </c>
      <c r="O6964" t="s">
        <v>48</v>
      </c>
      <c r="P6964" t="s">
        <v>191</v>
      </c>
      <c r="Q6964">
        <v>1</v>
      </c>
      <c r="R6964">
        <v>96</v>
      </c>
      <c r="S6964">
        <v>0</v>
      </c>
      <c r="T6964">
        <v>6</v>
      </c>
      <c r="U6964" t="b">
        <v>1</v>
      </c>
    </row>
    <row r="6965" spans="1:21" x14ac:dyDescent="0.25">
      <c r="A6965" t="s">
        <v>7867</v>
      </c>
      <c r="B6965" t="s">
        <v>7866</v>
      </c>
      <c r="C6965">
        <v>16</v>
      </c>
      <c r="D6965">
        <v>11</v>
      </c>
      <c r="E6965">
        <v>11</v>
      </c>
      <c r="F6965" s="1">
        <v>40863</v>
      </c>
      <c r="G6965" t="s">
        <v>1884</v>
      </c>
      <c r="H6965" t="s">
        <v>23</v>
      </c>
      <c r="I6965" t="s">
        <v>24</v>
      </c>
      <c r="J6965" t="s">
        <v>24</v>
      </c>
      <c r="K6965" t="s">
        <v>25</v>
      </c>
      <c r="L6965" t="s">
        <v>70</v>
      </c>
      <c r="M6965" t="s">
        <v>38</v>
      </c>
      <c r="N6965" t="s">
        <v>28</v>
      </c>
      <c r="O6965" t="s">
        <v>39</v>
      </c>
      <c r="P6965" t="s">
        <v>3645</v>
      </c>
      <c r="Q6965">
        <v>1</v>
      </c>
      <c r="R6965">
        <v>4</v>
      </c>
      <c r="S6965">
        <v>-2</v>
      </c>
      <c r="T6965">
        <v>1</v>
      </c>
      <c r="U6965" t="b">
        <v>1</v>
      </c>
    </row>
    <row r="6966" spans="1:21" x14ac:dyDescent="0.25">
      <c r="A6966" t="s">
        <v>7867</v>
      </c>
      <c r="B6966" t="s">
        <v>7866</v>
      </c>
      <c r="C6966">
        <v>16</v>
      </c>
      <c r="D6966">
        <v>11</v>
      </c>
      <c r="E6966">
        <v>11</v>
      </c>
      <c r="F6966" s="1">
        <v>40863</v>
      </c>
      <c r="G6966" t="s">
        <v>1884</v>
      </c>
      <c r="H6966" t="s">
        <v>23</v>
      </c>
      <c r="I6966" t="s">
        <v>24</v>
      </c>
      <c r="J6966" t="s">
        <v>24</v>
      </c>
      <c r="K6966" t="s">
        <v>25</v>
      </c>
      <c r="L6966" t="s">
        <v>70</v>
      </c>
      <c r="M6966" t="s">
        <v>38</v>
      </c>
      <c r="N6966" t="s">
        <v>28</v>
      </c>
      <c r="O6966" t="s">
        <v>151</v>
      </c>
      <c r="P6966" t="s">
        <v>7648</v>
      </c>
      <c r="Q6966">
        <v>1</v>
      </c>
      <c r="R6966">
        <v>20</v>
      </c>
      <c r="S6966">
        <v>-20</v>
      </c>
      <c r="T6966">
        <v>3</v>
      </c>
      <c r="U6966" t="b">
        <v>0</v>
      </c>
    </row>
    <row r="6967" spans="1:21" x14ac:dyDescent="0.25">
      <c r="A6967" t="s">
        <v>7867</v>
      </c>
      <c r="B6967" t="s">
        <v>7866</v>
      </c>
      <c r="C6967">
        <v>16</v>
      </c>
      <c r="D6967">
        <v>11</v>
      </c>
      <c r="E6967">
        <v>11</v>
      </c>
      <c r="F6967" s="1">
        <v>40863</v>
      </c>
      <c r="G6967" t="s">
        <v>1884</v>
      </c>
      <c r="H6967" t="s">
        <v>23</v>
      </c>
      <c r="I6967" t="s">
        <v>24</v>
      </c>
      <c r="J6967" t="s">
        <v>24</v>
      </c>
      <c r="K6967" t="s">
        <v>25</v>
      </c>
      <c r="L6967" t="s">
        <v>70</v>
      </c>
      <c r="M6967" t="s">
        <v>38</v>
      </c>
      <c r="N6967" t="s">
        <v>28</v>
      </c>
      <c r="O6967" t="s">
        <v>54</v>
      </c>
      <c r="P6967" t="s">
        <v>438</v>
      </c>
      <c r="Q6967">
        <v>1</v>
      </c>
      <c r="R6967">
        <v>27</v>
      </c>
      <c r="S6967">
        <v>-20</v>
      </c>
      <c r="T6967">
        <v>1</v>
      </c>
      <c r="U6967" t="b">
        <v>0</v>
      </c>
    </row>
    <row r="6968" spans="1:21" x14ac:dyDescent="0.25">
      <c r="A6968" t="s">
        <v>7868</v>
      </c>
      <c r="B6968" t="s">
        <v>7869</v>
      </c>
      <c r="C6968">
        <v>16</v>
      </c>
      <c r="D6968">
        <v>11</v>
      </c>
      <c r="E6968">
        <v>12</v>
      </c>
      <c r="F6968" s="1">
        <v>41229</v>
      </c>
      <c r="G6968" t="s">
        <v>1269</v>
      </c>
      <c r="H6968" t="s">
        <v>61</v>
      </c>
      <c r="I6968" t="s">
        <v>687</v>
      </c>
      <c r="J6968" t="s">
        <v>7870</v>
      </c>
      <c r="K6968" t="s">
        <v>36</v>
      </c>
      <c r="L6968" t="s">
        <v>26</v>
      </c>
      <c r="M6968" t="s">
        <v>27</v>
      </c>
      <c r="N6968" t="s">
        <v>28</v>
      </c>
      <c r="O6968" t="s">
        <v>48</v>
      </c>
      <c r="P6968" t="s">
        <v>322</v>
      </c>
      <c r="Q6968">
        <v>0</v>
      </c>
      <c r="R6968">
        <v>80</v>
      </c>
      <c r="S6968">
        <v>18</v>
      </c>
      <c r="T6968">
        <v>7</v>
      </c>
      <c r="U6968" t="b">
        <v>1</v>
      </c>
    </row>
    <row r="6969" spans="1:21" x14ac:dyDescent="0.25">
      <c r="A6969" t="s">
        <v>7868</v>
      </c>
      <c r="B6969" t="s">
        <v>7869</v>
      </c>
      <c r="C6969">
        <v>16</v>
      </c>
      <c r="D6969">
        <v>11</v>
      </c>
      <c r="E6969">
        <v>12</v>
      </c>
      <c r="F6969" s="1">
        <v>41229</v>
      </c>
      <c r="G6969" t="s">
        <v>1269</v>
      </c>
      <c r="H6969" t="s">
        <v>61</v>
      </c>
      <c r="I6969" t="s">
        <v>687</v>
      </c>
      <c r="J6969" t="s">
        <v>7870</v>
      </c>
      <c r="K6969" t="s">
        <v>36</v>
      </c>
      <c r="L6969" t="s">
        <v>26</v>
      </c>
      <c r="M6969" t="s">
        <v>27</v>
      </c>
      <c r="N6969" t="s">
        <v>28</v>
      </c>
      <c r="O6969" t="s">
        <v>39</v>
      </c>
      <c r="P6969" t="s">
        <v>3031</v>
      </c>
      <c r="Q6969">
        <v>0</v>
      </c>
      <c r="R6969">
        <v>45</v>
      </c>
      <c r="S6969">
        <v>4</v>
      </c>
      <c r="T6969">
        <v>3</v>
      </c>
      <c r="U6969" t="b">
        <v>1</v>
      </c>
    </row>
    <row r="6970" spans="1:21" x14ac:dyDescent="0.25">
      <c r="A6970" t="s">
        <v>7868</v>
      </c>
      <c r="B6970" t="s">
        <v>7869</v>
      </c>
      <c r="C6970">
        <v>16</v>
      </c>
      <c r="D6970">
        <v>11</v>
      </c>
      <c r="E6970">
        <v>12</v>
      </c>
      <c r="F6970" s="1">
        <v>41229</v>
      </c>
      <c r="G6970" t="s">
        <v>1269</v>
      </c>
      <c r="H6970" t="s">
        <v>61</v>
      </c>
      <c r="I6970" t="s">
        <v>687</v>
      </c>
      <c r="J6970" t="s">
        <v>7870</v>
      </c>
      <c r="K6970" t="s">
        <v>36</v>
      </c>
      <c r="L6970" t="s">
        <v>26</v>
      </c>
      <c r="M6970" t="s">
        <v>27</v>
      </c>
      <c r="N6970" t="s">
        <v>56</v>
      </c>
      <c r="O6970" t="s">
        <v>81</v>
      </c>
      <c r="P6970" t="s">
        <v>1734</v>
      </c>
      <c r="Q6970">
        <v>0</v>
      </c>
      <c r="R6970">
        <v>305</v>
      </c>
      <c r="S6970">
        <v>21</v>
      </c>
      <c r="T6970">
        <v>8</v>
      </c>
      <c r="U6970" t="b">
        <v>0</v>
      </c>
    </row>
    <row r="6971" spans="1:21" x14ac:dyDescent="0.25">
      <c r="A6971" t="s">
        <v>7871</v>
      </c>
      <c r="B6971" t="s">
        <v>7869</v>
      </c>
      <c r="C6971">
        <v>16</v>
      </c>
      <c r="D6971">
        <v>11</v>
      </c>
      <c r="E6971">
        <v>12</v>
      </c>
      <c r="F6971" s="1">
        <v>41229</v>
      </c>
      <c r="G6971" t="s">
        <v>7086</v>
      </c>
      <c r="H6971" t="s">
        <v>44</v>
      </c>
      <c r="I6971" t="s">
        <v>280</v>
      </c>
      <c r="J6971" t="s">
        <v>281</v>
      </c>
      <c r="K6971" t="s">
        <v>47</v>
      </c>
      <c r="L6971" t="s">
        <v>37</v>
      </c>
      <c r="M6971" t="s">
        <v>38</v>
      </c>
      <c r="N6971" t="s">
        <v>28</v>
      </c>
      <c r="O6971" t="s">
        <v>54</v>
      </c>
      <c r="P6971" t="s">
        <v>363</v>
      </c>
      <c r="Q6971">
        <v>0</v>
      </c>
      <c r="R6971">
        <v>577</v>
      </c>
      <c r="S6971">
        <v>-385</v>
      </c>
      <c r="T6971">
        <v>7</v>
      </c>
      <c r="U6971" t="b">
        <v>1</v>
      </c>
    </row>
    <row r="6972" spans="1:21" x14ac:dyDescent="0.25">
      <c r="A6972" t="s">
        <v>7871</v>
      </c>
      <c r="B6972" t="s">
        <v>7869</v>
      </c>
      <c r="C6972">
        <v>16</v>
      </c>
      <c r="D6972">
        <v>11</v>
      </c>
      <c r="E6972">
        <v>12</v>
      </c>
      <c r="F6972" s="1">
        <v>41229</v>
      </c>
      <c r="G6972" t="s">
        <v>7086</v>
      </c>
      <c r="H6972" t="s">
        <v>44</v>
      </c>
      <c r="I6972" t="s">
        <v>280</v>
      </c>
      <c r="J6972" t="s">
        <v>281</v>
      </c>
      <c r="K6972" t="s">
        <v>47</v>
      </c>
      <c r="L6972" t="s">
        <v>37</v>
      </c>
      <c r="M6972" t="s">
        <v>38</v>
      </c>
      <c r="N6972" t="s">
        <v>56</v>
      </c>
      <c r="O6972" t="s">
        <v>81</v>
      </c>
      <c r="P6972" t="s">
        <v>4962</v>
      </c>
      <c r="Q6972">
        <v>0</v>
      </c>
      <c r="R6972">
        <v>231</v>
      </c>
      <c r="S6972">
        <v>99</v>
      </c>
      <c r="T6972">
        <v>4</v>
      </c>
      <c r="U6972" t="b">
        <v>1</v>
      </c>
    </row>
    <row r="6973" spans="1:21" x14ac:dyDescent="0.25">
      <c r="A6973" t="s">
        <v>7872</v>
      </c>
      <c r="B6973" t="s">
        <v>7869</v>
      </c>
      <c r="C6973">
        <v>16</v>
      </c>
      <c r="D6973">
        <v>11</v>
      </c>
      <c r="E6973">
        <v>12</v>
      </c>
      <c r="F6973" s="1">
        <v>41229</v>
      </c>
      <c r="G6973" t="s">
        <v>1560</v>
      </c>
      <c r="H6973" t="s">
        <v>33</v>
      </c>
      <c r="I6973" t="s">
        <v>34</v>
      </c>
      <c r="J6973" t="s">
        <v>276</v>
      </c>
      <c r="K6973" t="s">
        <v>36</v>
      </c>
      <c r="L6973" t="s">
        <v>37</v>
      </c>
      <c r="M6973" t="s">
        <v>38</v>
      </c>
      <c r="N6973" t="s">
        <v>56</v>
      </c>
      <c r="O6973" t="s">
        <v>57</v>
      </c>
      <c r="P6973" t="s">
        <v>3717</v>
      </c>
      <c r="Q6973">
        <v>0</v>
      </c>
      <c r="R6973">
        <v>1881</v>
      </c>
      <c r="S6973">
        <v>301</v>
      </c>
      <c r="T6973">
        <v>6</v>
      </c>
      <c r="U6973" t="b">
        <v>0</v>
      </c>
    </row>
    <row r="6974" spans="1:21" x14ac:dyDescent="0.25">
      <c r="A6974" t="s">
        <v>7873</v>
      </c>
      <c r="B6974" t="s">
        <v>7874</v>
      </c>
      <c r="C6974">
        <v>16</v>
      </c>
      <c r="D6974">
        <v>11</v>
      </c>
      <c r="E6974">
        <v>13</v>
      </c>
      <c r="F6974" s="1">
        <v>41594</v>
      </c>
      <c r="G6974" t="s">
        <v>1077</v>
      </c>
      <c r="H6974" t="s">
        <v>61</v>
      </c>
      <c r="I6974" t="s">
        <v>693</v>
      </c>
      <c r="J6974" t="s">
        <v>694</v>
      </c>
      <c r="K6974" t="s">
        <v>36</v>
      </c>
      <c r="L6974" t="s">
        <v>70</v>
      </c>
      <c r="M6974" t="s">
        <v>98</v>
      </c>
      <c r="N6974" t="s">
        <v>71</v>
      </c>
      <c r="O6974" t="s">
        <v>295</v>
      </c>
      <c r="P6974" t="s">
        <v>3563</v>
      </c>
      <c r="Q6974">
        <v>0</v>
      </c>
      <c r="R6974">
        <v>339</v>
      </c>
      <c r="S6974">
        <v>95</v>
      </c>
      <c r="T6974">
        <v>6</v>
      </c>
      <c r="U6974" t="b">
        <v>0</v>
      </c>
    </row>
    <row r="6975" spans="1:21" x14ac:dyDescent="0.25">
      <c r="A6975" t="s">
        <v>7873</v>
      </c>
      <c r="B6975" t="s">
        <v>7874</v>
      </c>
      <c r="C6975">
        <v>16</v>
      </c>
      <c r="D6975">
        <v>11</v>
      </c>
      <c r="E6975">
        <v>13</v>
      </c>
      <c r="F6975" s="1">
        <v>41594</v>
      </c>
      <c r="G6975" t="s">
        <v>1077</v>
      </c>
      <c r="H6975" t="s">
        <v>61</v>
      </c>
      <c r="I6975" t="s">
        <v>693</v>
      </c>
      <c r="J6975" t="s">
        <v>694</v>
      </c>
      <c r="K6975" t="s">
        <v>36</v>
      </c>
      <c r="L6975" t="s">
        <v>70</v>
      </c>
      <c r="M6975" t="s">
        <v>98</v>
      </c>
      <c r="N6975" t="s">
        <v>28</v>
      </c>
      <c r="O6975" t="s">
        <v>48</v>
      </c>
      <c r="P6975" t="s">
        <v>1437</v>
      </c>
      <c r="Q6975">
        <v>0</v>
      </c>
      <c r="R6975">
        <v>55</v>
      </c>
      <c r="S6975">
        <v>26</v>
      </c>
      <c r="T6975">
        <v>1</v>
      </c>
      <c r="U6975" t="b">
        <v>1</v>
      </c>
    </row>
    <row r="6976" spans="1:21" x14ac:dyDescent="0.25">
      <c r="A6976" t="s">
        <v>7873</v>
      </c>
      <c r="B6976" t="s">
        <v>7874</v>
      </c>
      <c r="C6976">
        <v>16</v>
      </c>
      <c r="D6976">
        <v>11</v>
      </c>
      <c r="E6976">
        <v>13</v>
      </c>
      <c r="F6976" s="1">
        <v>41594</v>
      </c>
      <c r="G6976" t="s">
        <v>1077</v>
      </c>
      <c r="H6976" t="s">
        <v>61</v>
      </c>
      <c r="I6976" t="s">
        <v>693</v>
      </c>
      <c r="J6976" t="s">
        <v>694</v>
      </c>
      <c r="K6976" t="s">
        <v>36</v>
      </c>
      <c r="L6976" t="s">
        <v>70</v>
      </c>
      <c r="M6976" t="s">
        <v>98</v>
      </c>
      <c r="N6976" t="s">
        <v>28</v>
      </c>
      <c r="O6976" t="s">
        <v>39</v>
      </c>
      <c r="P6976" t="s">
        <v>897</v>
      </c>
      <c r="Q6976">
        <v>0</v>
      </c>
      <c r="R6976">
        <v>141</v>
      </c>
      <c r="S6976">
        <v>0</v>
      </c>
      <c r="T6976">
        <v>5</v>
      </c>
      <c r="U6976" t="b">
        <v>1</v>
      </c>
    </row>
    <row r="6977" spans="1:21" x14ac:dyDescent="0.25">
      <c r="A6977" t="s">
        <v>7873</v>
      </c>
      <c r="B6977" t="s">
        <v>7874</v>
      </c>
      <c r="C6977">
        <v>16</v>
      </c>
      <c r="D6977">
        <v>11</v>
      </c>
      <c r="E6977">
        <v>13</v>
      </c>
      <c r="F6977" s="1">
        <v>41594</v>
      </c>
      <c r="G6977" t="s">
        <v>1077</v>
      </c>
      <c r="H6977" t="s">
        <v>61</v>
      </c>
      <c r="I6977" t="s">
        <v>693</v>
      </c>
      <c r="J6977" t="s">
        <v>694</v>
      </c>
      <c r="K6977" t="s">
        <v>36</v>
      </c>
      <c r="L6977" t="s">
        <v>70</v>
      </c>
      <c r="M6977" t="s">
        <v>98</v>
      </c>
      <c r="N6977" t="s">
        <v>28</v>
      </c>
      <c r="O6977" t="s">
        <v>54</v>
      </c>
      <c r="P6977" t="s">
        <v>673</v>
      </c>
      <c r="Q6977">
        <v>0</v>
      </c>
      <c r="R6977">
        <v>242</v>
      </c>
      <c r="S6977">
        <v>100</v>
      </c>
      <c r="T6977">
        <v>2</v>
      </c>
      <c r="U6977" t="b">
        <v>0</v>
      </c>
    </row>
    <row r="6978" spans="1:21" x14ac:dyDescent="0.25">
      <c r="A6978" t="s">
        <v>7873</v>
      </c>
      <c r="B6978" t="s">
        <v>7874</v>
      </c>
      <c r="C6978">
        <v>16</v>
      </c>
      <c r="D6978">
        <v>11</v>
      </c>
      <c r="E6978">
        <v>13</v>
      </c>
      <c r="F6978" s="1">
        <v>41594</v>
      </c>
      <c r="G6978" t="s">
        <v>1077</v>
      </c>
      <c r="H6978" t="s">
        <v>61</v>
      </c>
      <c r="I6978" t="s">
        <v>693</v>
      </c>
      <c r="J6978" t="s">
        <v>694</v>
      </c>
      <c r="K6978" t="s">
        <v>36</v>
      </c>
      <c r="L6978" t="s">
        <v>70</v>
      </c>
      <c r="M6978" t="s">
        <v>98</v>
      </c>
      <c r="N6978" t="s">
        <v>56</v>
      </c>
      <c r="O6978" t="s">
        <v>104</v>
      </c>
      <c r="P6978" t="s">
        <v>392</v>
      </c>
      <c r="Q6978">
        <v>0</v>
      </c>
      <c r="R6978">
        <v>194</v>
      </c>
      <c r="S6978">
        <v>14</v>
      </c>
      <c r="T6978">
        <v>3</v>
      </c>
      <c r="U6978" t="b">
        <v>0</v>
      </c>
    </row>
    <row r="6979" spans="1:21" x14ac:dyDescent="0.25">
      <c r="A6979" t="s">
        <v>7875</v>
      </c>
      <c r="B6979" t="s">
        <v>7874</v>
      </c>
      <c r="C6979">
        <v>16</v>
      </c>
      <c r="D6979">
        <v>11</v>
      </c>
      <c r="E6979">
        <v>13</v>
      </c>
      <c r="F6979" s="1">
        <v>41594</v>
      </c>
      <c r="G6979" t="s">
        <v>2325</v>
      </c>
      <c r="H6979" t="s">
        <v>44</v>
      </c>
      <c r="I6979" t="s">
        <v>849</v>
      </c>
      <c r="J6979" t="s">
        <v>2579</v>
      </c>
      <c r="K6979" t="s">
        <v>47</v>
      </c>
      <c r="L6979" t="s">
        <v>70</v>
      </c>
      <c r="M6979" t="s">
        <v>38</v>
      </c>
      <c r="N6979" t="s">
        <v>71</v>
      </c>
      <c r="O6979" t="s">
        <v>74</v>
      </c>
      <c r="P6979" t="s">
        <v>606</v>
      </c>
      <c r="Q6979">
        <v>1</v>
      </c>
      <c r="R6979">
        <v>104</v>
      </c>
      <c r="S6979">
        <v>-136</v>
      </c>
      <c r="T6979">
        <v>2</v>
      </c>
      <c r="U6979" t="b">
        <v>1</v>
      </c>
    </row>
    <row r="6980" spans="1:21" x14ac:dyDescent="0.25">
      <c r="A6980" t="s">
        <v>7876</v>
      </c>
      <c r="B6980" t="s">
        <v>7874</v>
      </c>
      <c r="C6980">
        <v>16</v>
      </c>
      <c r="D6980">
        <v>11</v>
      </c>
      <c r="E6980">
        <v>13</v>
      </c>
      <c r="F6980" s="1">
        <v>41594</v>
      </c>
      <c r="G6980" t="s">
        <v>3221</v>
      </c>
      <c r="H6980" t="s">
        <v>33</v>
      </c>
      <c r="I6980" t="s">
        <v>266</v>
      </c>
      <c r="J6980" t="s">
        <v>2251</v>
      </c>
      <c r="K6980" t="s">
        <v>36</v>
      </c>
      <c r="L6980" t="s">
        <v>37</v>
      </c>
      <c r="M6980" t="s">
        <v>38</v>
      </c>
      <c r="N6980" t="s">
        <v>71</v>
      </c>
      <c r="O6980" t="s">
        <v>74</v>
      </c>
      <c r="P6980" t="s">
        <v>3278</v>
      </c>
      <c r="Q6980">
        <v>0</v>
      </c>
      <c r="R6980">
        <v>848</v>
      </c>
      <c r="S6980">
        <v>367</v>
      </c>
      <c r="T6980">
        <v>2</v>
      </c>
      <c r="U6980" t="b">
        <v>0</v>
      </c>
    </row>
    <row r="6981" spans="1:21" x14ac:dyDescent="0.25">
      <c r="A6981" t="s">
        <v>7877</v>
      </c>
      <c r="B6981" t="s">
        <v>7878</v>
      </c>
      <c r="C6981">
        <v>16</v>
      </c>
      <c r="D6981">
        <v>11</v>
      </c>
      <c r="E6981">
        <v>14</v>
      </c>
      <c r="F6981" s="1">
        <v>41959</v>
      </c>
      <c r="G6981" t="s">
        <v>2201</v>
      </c>
      <c r="H6981" t="s">
        <v>161</v>
      </c>
      <c r="I6981" t="s">
        <v>2759</v>
      </c>
      <c r="J6981" t="s">
        <v>2760</v>
      </c>
      <c r="K6981" t="s">
        <v>25</v>
      </c>
      <c r="L6981" t="s">
        <v>37</v>
      </c>
      <c r="M6981" t="s">
        <v>98</v>
      </c>
      <c r="N6981" t="s">
        <v>71</v>
      </c>
      <c r="O6981" t="s">
        <v>72</v>
      </c>
      <c r="P6981" t="s">
        <v>6326</v>
      </c>
      <c r="Q6981">
        <v>0</v>
      </c>
      <c r="R6981">
        <v>872</v>
      </c>
      <c r="S6981">
        <v>253</v>
      </c>
      <c r="T6981">
        <v>7</v>
      </c>
      <c r="U6981" t="b">
        <v>0</v>
      </c>
    </row>
    <row r="6982" spans="1:21" x14ac:dyDescent="0.25">
      <c r="A6982" t="s">
        <v>7877</v>
      </c>
      <c r="B6982" t="s">
        <v>7878</v>
      </c>
      <c r="C6982">
        <v>16</v>
      </c>
      <c r="D6982">
        <v>11</v>
      </c>
      <c r="E6982">
        <v>14</v>
      </c>
      <c r="F6982" s="1">
        <v>41959</v>
      </c>
      <c r="G6982" t="s">
        <v>2201</v>
      </c>
      <c r="H6982" t="s">
        <v>161</v>
      </c>
      <c r="I6982" t="s">
        <v>2759</v>
      </c>
      <c r="J6982" t="s">
        <v>2760</v>
      </c>
      <c r="K6982" t="s">
        <v>25</v>
      </c>
      <c r="L6982" t="s">
        <v>37</v>
      </c>
      <c r="M6982" t="s">
        <v>98</v>
      </c>
      <c r="N6982" t="s">
        <v>28</v>
      </c>
      <c r="O6982" t="s">
        <v>151</v>
      </c>
      <c r="P6982" t="s">
        <v>2812</v>
      </c>
      <c r="Q6982">
        <v>0</v>
      </c>
      <c r="R6982">
        <v>42</v>
      </c>
      <c r="S6982">
        <v>8</v>
      </c>
      <c r="T6982">
        <v>3</v>
      </c>
      <c r="U6982" t="b">
        <v>1</v>
      </c>
    </row>
    <row r="6983" spans="1:21" x14ac:dyDescent="0.25">
      <c r="A6983" t="s">
        <v>7879</v>
      </c>
      <c r="B6983" t="s">
        <v>7880</v>
      </c>
      <c r="C6983">
        <v>17</v>
      </c>
      <c r="D6983">
        <v>11</v>
      </c>
      <c r="E6983">
        <v>11</v>
      </c>
      <c r="F6983" s="1">
        <v>40864</v>
      </c>
      <c r="G6983" t="s">
        <v>7881</v>
      </c>
      <c r="H6983" t="s">
        <v>120</v>
      </c>
      <c r="I6983" t="s">
        <v>778</v>
      </c>
      <c r="J6983" t="s">
        <v>778</v>
      </c>
      <c r="K6983" t="s">
        <v>47</v>
      </c>
      <c r="L6983" t="s">
        <v>26</v>
      </c>
      <c r="M6983" t="s">
        <v>38</v>
      </c>
      <c r="N6983" t="s">
        <v>71</v>
      </c>
      <c r="O6983" t="s">
        <v>295</v>
      </c>
      <c r="P6983" t="s">
        <v>1008</v>
      </c>
      <c r="Q6983">
        <v>0</v>
      </c>
      <c r="R6983">
        <v>103</v>
      </c>
      <c r="S6983">
        <v>30</v>
      </c>
      <c r="T6983">
        <v>2</v>
      </c>
      <c r="U6983" t="b">
        <v>0</v>
      </c>
    </row>
    <row r="6984" spans="1:21" x14ac:dyDescent="0.25">
      <c r="A6984" t="s">
        <v>7879</v>
      </c>
      <c r="B6984" t="s">
        <v>7880</v>
      </c>
      <c r="C6984">
        <v>17</v>
      </c>
      <c r="D6984">
        <v>11</v>
      </c>
      <c r="E6984">
        <v>11</v>
      </c>
      <c r="F6984" s="1">
        <v>40864</v>
      </c>
      <c r="G6984" t="s">
        <v>7881</v>
      </c>
      <c r="H6984" t="s">
        <v>120</v>
      </c>
      <c r="I6984" t="s">
        <v>778</v>
      </c>
      <c r="J6984" t="s">
        <v>778</v>
      </c>
      <c r="K6984" t="s">
        <v>47</v>
      </c>
      <c r="L6984" t="s">
        <v>26</v>
      </c>
      <c r="M6984" t="s">
        <v>38</v>
      </c>
      <c r="N6984" t="s">
        <v>28</v>
      </c>
      <c r="O6984" t="s">
        <v>29</v>
      </c>
      <c r="P6984" t="s">
        <v>2125</v>
      </c>
      <c r="Q6984">
        <v>0</v>
      </c>
      <c r="R6984">
        <v>132</v>
      </c>
      <c r="S6984">
        <v>61</v>
      </c>
      <c r="T6984">
        <v>6</v>
      </c>
      <c r="U6984" t="b">
        <v>1</v>
      </c>
    </row>
    <row r="6985" spans="1:21" x14ac:dyDescent="0.25">
      <c r="A6985" t="s">
        <v>7879</v>
      </c>
      <c r="B6985" t="s">
        <v>7880</v>
      </c>
      <c r="C6985">
        <v>17</v>
      </c>
      <c r="D6985">
        <v>11</v>
      </c>
      <c r="E6985">
        <v>11</v>
      </c>
      <c r="F6985" s="1">
        <v>40864</v>
      </c>
      <c r="G6985" t="s">
        <v>7881</v>
      </c>
      <c r="H6985" t="s">
        <v>120</v>
      </c>
      <c r="I6985" t="s">
        <v>778</v>
      </c>
      <c r="J6985" t="s">
        <v>778</v>
      </c>
      <c r="K6985" t="s">
        <v>47</v>
      </c>
      <c r="L6985" t="s">
        <v>26</v>
      </c>
      <c r="M6985" t="s">
        <v>38</v>
      </c>
      <c r="N6985" t="s">
        <v>28</v>
      </c>
      <c r="O6985" t="s">
        <v>54</v>
      </c>
      <c r="P6985" t="s">
        <v>182</v>
      </c>
      <c r="Q6985">
        <v>0</v>
      </c>
      <c r="R6985">
        <v>124</v>
      </c>
      <c r="S6985">
        <v>41</v>
      </c>
      <c r="T6985">
        <v>1</v>
      </c>
      <c r="U6985" t="b">
        <v>0</v>
      </c>
    </row>
    <row r="6986" spans="1:21" x14ac:dyDescent="0.25">
      <c r="A6986" t="s">
        <v>7882</v>
      </c>
      <c r="B6986" t="s">
        <v>7880</v>
      </c>
      <c r="C6986">
        <v>17</v>
      </c>
      <c r="D6986">
        <v>11</v>
      </c>
      <c r="E6986">
        <v>11</v>
      </c>
      <c r="F6986" s="1">
        <v>40864</v>
      </c>
      <c r="G6986" t="s">
        <v>1095</v>
      </c>
      <c r="H6986" t="s">
        <v>67</v>
      </c>
      <c r="I6986" t="s">
        <v>68</v>
      </c>
      <c r="J6986" t="s">
        <v>255</v>
      </c>
      <c r="K6986" t="s">
        <v>25</v>
      </c>
      <c r="L6986" t="s">
        <v>37</v>
      </c>
      <c r="M6986" t="s">
        <v>38</v>
      </c>
      <c r="N6986" t="s">
        <v>28</v>
      </c>
      <c r="O6986" t="s">
        <v>39</v>
      </c>
      <c r="P6986" t="s">
        <v>1711</v>
      </c>
      <c r="Q6986">
        <v>0</v>
      </c>
      <c r="R6986">
        <v>29</v>
      </c>
      <c r="S6986">
        <v>-1</v>
      </c>
      <c r="T6986">
        <v>2</v>
      </c>
      <c r="U6986" t="b">
        <v>0</v>
      </c>
    </row>
    <row r="6987" spans="1:21" x14ac:dyDescent="0.25">
      <c r="A6987" t="s">
        <v>7883</v>
      </c>
      <c r="B6987" t="s">
        <v>7880</v>
      </c>
      <c r="C6987">
        <v>17</v>
      </c>
      <c r="D6987">
        <v>11</v>
      </c>
      <c r="E6987">
        <v>11</v>
      </c>
      <c r="F6987" s="1">
        <v>40864</v>
      </c>
      <c r="G6987" t="s">
        <v>449</v>
      </c>
      <c r="H6987" t="s">
        <v>67</v>
      </c>
      <c r="I6987" t="s">
        <v>68</v>
      </c>
      <c r="J6987" t="s">
        <v>1089</v>
      </c>
      <c r="K6987" t="s">
        <v>25</v>
      </c>
      <c r="L6987" t="s">
        <v>70</v>
      </c>
      <c r="M6987" t="s">
        <v>38</v>
      </c>
      <c r="N6987" t="s">
        <v>28</v>
      </c>
      <c r="O6987" t="s">
        <v>48</v>
      </c>
      <c r="P6987" t="s">
        <v>533</v>
      </c>
      <c r="Q6987">
        <v>1</v>
      </c>
      <c r="R6987">
        <v>82</v>
      </c>
      <c r="S6987">
        <v>-53</v>
      </c>
      <c r="T6987">
        <v>3</v>
      </c>
      <c r="U6987" t="b">
        <v>1</v>
      </c>
    </row>
    <row r="6988" spans="1:21" x14ac:dyDescent="0.25">
      <c r="A6988" t="s">
        <v>7884</v>
      </c>
      <c r="B6988" t="s">
        <v>7885</v>
      </c>
      <c r="C6988">
        <v>17</v>
      </c>
      <c r="D6988">
        <v>11</v>
      </c>
      <c r="E6988">
        <v>12</v>
      </c>
      <c r="F6988" s="1">
        <v>41230</v>
      </c>
      <c r="G6988" t="s">
        <v>3726</v>
      </c>
      <c r="H6988" t="s">
        <v>120</v>
      </c>
      <c r="I6988" t="s">
        <v>1469</v>
      </c>
      <c r="J6988" t="s">
        <v>3814</v>
      </c>
      <c r="K6988" t="s">
        <v>47</v>
      </c>
      <c r="L6988" t="s">
        <v>26</v>
      </c>
      <c r="M6988" t="s">
        <v>27</v>
      </c>
      <c r="N6988" t="s">
        <v>28</v>
      </c>
      <c r="O6988" t="s">
        <v>48</v>
      </c>
      <c r="P6988" t="s">
        <v>2841</v>
      </c>
      <c r="Q6988">
        <v>0</v>
      </c>
      <c r="R6988">
        <v>40</v>
      </c>
      <c r="S6988">
        <v>17</v>
      </c>
      <c r="T6988">
        <v>2</v>
      </c>
      <c r="U6988" t="b">
        <v>1</v>
      </c>
    </row>
    <row r="6989" spans="1:21" x14ac:dyDescent="0.25">
      <c r="A6989" t="s">
        <v>7886</v>
      </c>
      <c r="B6989" t="s">
        <v>7885</v>
      </c>
      <c r="C6989">
        <v>17</v>
      </c>
      <c r="D6989">
        <v>11</v>
      </c>
      <c r="E6989">
        <v>12</v>
      </c>
      <c r="F6989" s="1">
        <v>41230</v>
      </c>
      <c r="G6989" t="s">
        <v>920</v>
      </c>
      <c r="H6989" t="s">
        <v>120</v>
      </c>
      <c r="I6989" t="s">
        <v>446</v>
      </c>
      <c r="J6989" t="s">
        <v>3907</v>
      </c>
      <c r="K6989" t="s">
        <v>47</v>
      </c>
      <c r="L6989" t="s">
        <v>37</v>
      </c>
      <c r="M6989" t="s">
        <v>38</v>
      </c>
      <c r="N6989" t="s">
        <v>56</v>
      </c>
      <c r="O6989" t="s">
        <v>81</v>
      </c>
      <c r="P6989" t="s">
        <v>2178</v>
      </c>
      <c r="Q6989">
        <v>0</v>
      </c>
      <c r="R6989">
        <v>82</v>
      </c>
      <c r="S6989">
        <v>7</v>
      </c>
      <c r="T6989">
        <v>1</v>
      </c>
      <c r="U6989" t="b">
        <v>1</v>
      </c>
    </row>
    <row r="6990" spans="1:21" x14ac:dyDescent="0.25">
      <c r="A6990" t="s">
        <v>7887</v>
      </c>
      <c r="B6990" t="s">
        <v>7885</v>
      </c>
      <c r="C6990">
        <v>17</v>
      </c>
      <c r="D6990">
        <v>11</v>
      </c>
      <c r="E6990">
        <v>12</v>
      </c>
      <c r="F6990" s="1">
        <v>41230</v>
      </c>
      <c r="G6990" t="s">
        <v>1137</v>
      </c>
      <c r="H6990" t="s">
        <v>67</v>
      </c>
      <c r="I6990" t="s">
        <v>68</v>
      </c>
      <c r="J6990" t="s">
        <v>1089</v>
      </c>
      <c r="K6990" t="s">
        <v>25</v>
      </c>
      <c r="L6990" t="s">
        <v>70</v>
      </c>
      <c r="M6990" t="s">
        <v>98</v>
      </c>
      <c r="N6990" t="s">
        <v>28</v>
      </c>
      <c r="O6990" t="s">
        <v>48</v>
      </c>
      <c r="P6990" t="s">
        <v>143</v>
      </c>
      <c r="Q6990">
        <v>1</v>
      </c>
      <c r="R6990">
        <v>43</v>
      </c>
      <c r="S6990">
        <v>-7</v>
      </c>
      <c r="T6990">
        <v>5</v>
      </c>
      <c r="U6990" t="b">
        <v>1</v>
      </c>
    </row>
    <row r="6991" spans="1:21" x14ac:dyDescent="0.25">
      <c r="A6991" t="s">
        <v>7888</v>
      </c>
      <c r="B6991" t="s">
        <v>7885</v>
      </c>
      <c r="C6991">
        <v>17</v>
      </c>
      <c r="D6991">
        <v>11</v>
      </c>
      <c r="E6991">
        <v>12</v>
      </c>
      <c r="F6991" s="1">
        <v>41230</v>
      </c>
      <c r="G6991" t="s">
        <v>3221</v>
      </c>
      <c r="H6991" t="s">
        <v>44</v>
      </c>
      <c r="I6991" t="s">
        <v>738</v>
      </c>
      <c r="J6991" t="s">
        <v>7889</v>
      </c>
      <c r="K6991" t="s">
        <v>47</v>
      </c>
      <c r="L6991" t="s">
        <v>37</v>
      </c>
      <c r="M6991" t="s">
        <v>38</v>
      </c>
      <c r="N6991" t="s">
        <v>71</v>
      </c>
      <c r="O6991" t="s">
        <v>74</v>
      </c>
      <c r="P6991" t="s">
        <v>3313</v>
      </c>
      <c r="Q6991">
        <v>1</v>
      </c>
      <c r="R6991">
        <v>343</v>
      </c>
      <c r="S6991">
        <v>-223</v>
      </c>
      <c r="T6991">
        <v>5</v>
      </c>
      <c r="U6991" t="b">
        <v>1</v>
      </c>
    </row>
    <row r="6992" spans="1:21" x14ac:dyDescent="0.25">
      <c r="A6992" t="s">
        <v>7890</v>
      </c>
      <c r="B6992" t="s">
        <v>7891</v>
      </c>
      <c r="C6992">
        <v>17</v>
      </c>
      <c r="D6992">
        <v>11</v>
      </c>
      <c r="E6992">
        <v>13</v>
      </c>
      <c r="F6992" s="1">
        <v>41595</v>
      </c>
      <c r="G6992" t="s">
        <v>114</v>
      </c>
      <c r="H6992" t="s">
        <v>67</v>
      </c>
      <c r="I6992" t="s">
        <v>68</v>
      </c>
      <c r="J6992" t="s">
        <v>2688</v>
      </c>
      <c r="K6992" t="s">
        <v>25</v>
      </c>
      <c r="L6992" t="s">
        <v>70</v>
      </c>
      <c r="M6992" t="s">
        <v>38</v>
      </c>
      <c r="N6992" t="s">
        <v>28</v>
      </c>
      <c r="O6992" t="s">
        <v>54</v>
      </c>
      <c r="P6992" t="s">
        <v>2003</v>
      </c>
      <c r="Q6992">
        <v>0</v>
      </c>
      <c r="R6992">
        <v>96</v>
      </c>
      <c r="S6992">
        <v>2</v>
      </c>
      <c r="T6992">
        <v>4</v>
      </c>
      <c r="U6992" t="b">
        <v>1</v>
      </c>
    </row>
    <row r="6993" spans="1:21" x14ac:dyDescent="0.25">
      <c r="A6993" t="s">
        <v>7892</v>
      </c>
      <c r="B6993" t="s">
        <v>7891</v>
      </c>
      <c r="C6993">
        <v>17</v>
      </c>
      <c r="D6993">
        <v>11</v>
      </c>
      <c r="E6993">
        <v>13</v>
      </c>
      <c r="F6993" s="1">
        <v>41595</v>
      </c>
      <c r="G6993" t="s">
        <v>4099</v>
      </c>
      <c r="H6993" t="s">
        <v>67</v>
      </c>
      <c r="I6993" t="s">
        <v>68</v>
      </c>
      <c r="J6993" t="s">
        <v>255</v>
      </c>
      <c r="K6993" t="s">
        <v>25</v>
      </c>
      <c r="L6993" t="s">
        <v>37</v>
      </c>
      <c r="M6993" t="s">
        <v>38</v>
      </c>
      <c r="N6993" t="s">
        <v>56</v>
      </c>
      <c r="O6993" t="s">
        <v>104</v>
      </c>
      <c r="P6993" t="s">
        <v>3344</v>
      </c>
      <c r="Q6993">
        <v>0</v>
      </c>
      <c r="R6993">
        <v>2290</v>
      </c>
      <c r="S6993">
        <v>560</v>
      </c>
      <c r="T6993">
        <v>4</v>
      </c>
      <c r="U6993" t="b">
        <v>1</v>
      </c>
    </row>
    <row r="6994" spans="1:21" x14ac:dyDescent="0.25">
      <c r="A6994" t="s">
        <v>7893</v>
      </c>
      <c r="B6994" t="s">
        <v>7894</v>
      </c>
      <c r="C6994">
        <v>17</v>
      </c>
      <c r="D6994">
        <v>11</v>
      </c>
      <c r="E6994">
        <v>14</v>
      </c>
      <c r="F6994" s="1">
        <v>41960</v>
      </c>
      <c r="G6994" t="s">
        <v>3514</v>
      </c>
      <c r="H6994" t="s">
        <v>215</v>
      </c>
      <c r="I6994" t="s">
        <v>2776</v>
      </c>
      <c r="J6994" t="s">
        <v>2776</v>
      </c>
      <c r="K6994" t="s">
        <v>36</v>
      </c>
      <c r="L6994" t="s">
        <v>70</v>
      </c>
      <c r="M6994" t="s">
        <v>98</v>
      </c>
      <c r="N6994" t="s">
        <v>71</v>
      </c>
      <c r="O6994" t="s">
        <v>74</v>
      </c>
      <c r="P6994" t="s">
        <v>4928</v>
      </c>
      <c r="Q6994">
        <v>0</v>
      </c>
      <c r="R6994">
        <v>497</v>
      </c>
      <c r="S6994">
        <v>179</v>
      </c>
      <c r="T6994">
        <v>3</v>
      </c>
      <c r="U6994" t="b">
        <v>1</v>
      </c>
    </row>
    <row r="6995" spans="1:21" x14ac:dyDescent="0.25">
      <c r="A6995" t="s">
        <v>7893</v>
      </c>
      <c r="B6995" t="s">
        <v>7894</v>
      </c>
      <c r="C6995">
        <v>17</v>
      </c>
      <c r="D6995">
        <v>11</v>
      </c>
      <c r="E6995">
        <v>14</v>
      </c>
      <c r="F6995" s="1">
        <v>41960</v>
      </c>
      <c r="G6995" t="s">
        <v>3514</v>
      </c>
      <c r="H6995" t="s">
        <v>215</v>
      </c>
      <c r="I6995" t="s">
        <v>2776</v>
      </c>
      <c r="J6995" t="s">
        <v>2776</v>
      </c>
      <c r="K6995" t="s">
        <v>36</v>
      </c>
      <c r="L6995" t="s">
        <v>70</v>
      </c>
      <c r="M6995" t="s">
        <v>98</v>
      </c>
      <c r="N6995" t="s">
        <v>28</v>
      </c>
      <c r="O6995" t="s">
        <v>151</v>
      </c>
      <c r="P6995" t="s">
        <v>386</v>
      </c>
      <c r="Q6995">
        <v>0</v>
      </c>
      <c r="R6995">
        <v>96</v>
      </c>
      <c r="S6995">
        <v>48</v>
      </c>
      <c r="T6995">
        <v>5</v>
      </c>
      <c r="U6995" t="b">
        <v>1</v>
      </c>
    </row>
    <row r="6996" spans="1:21" x14ac:dyDescent="0.25">
      <c r="A6996" t="s">
        <v>7893</v>
      </c>
      <c r="B6996" t="s">
        <v>7894</v>
      </c>
      <c r="C6996">
        <v>17</v>
      </c>
      <c r="D6996">
        <v>11</v>
      </c>
      <c r="E6996">
        <v>14</v>
      </c>
      <c r="F6996" s="1">
        <v>41960</v>
      </c>
      <c r="G6996" t="s">
        <v>3514</v>
      </c>
      <c r="H6996" t="s">
        <v>215</v>
      </c>
      <c r="I6996" t="s">
        <v>2776</v>
      </c>
      <c r="J6996" t="s">
        <v>2776</v>
      </c>
      <c r="K6996" t="s">
        <v>36</v>
      </c>
      <c r="L6996" t="s">
        <v>70</v>
      </c>
      <c r="M6996" t="s">
        <v>98</v>
      </c>
      <c r="N6996" t="s">
        <v>28</v>
      </c>
      <c r="O6996" t="s">
        <v>54</v>
      </c>
      <c r="P6996" t="s">
        <v>1267</v>
      </c>
      <c r="Q6996">
        <v>0</v>
      </c>
      <c r="R6996">
        <v>409</v>
      </c>
      <c r="S6996">
        <v>86</v>
      </c>
      <c r="T6996">
        <v>3</v>
      </c>
      <c r="U6996" t="b">
        <v>0</v>
      </c>
    </row>
    <row r="6997" spans="1:21" x14ac:dyDescent="0.25">
      <c r="A6997" t="s">
        <v>7895</v>
      </c>
      <c r="B6997" t="s">
        <v>7894</v>
      </c>
      <c r="C6997">
        <v>17</v>
      </c>
      <c r="D6997">
        <v>11</v>
      </c>
      <c r="E6997">
        <v>14</v>
      </c>
      <c r="F6997" s="1">
        <v>41960</v>
      </c>
      <c r="G6997" t="s">
        <v>1435</v>
      </c>
      <c r="H6997" t="s">
        <v>61</v>
      </c>
      <c r="I6997" t="s">
        <v>108</v>
      </c>
      <c r="J6997" t="s">
        <v>1741</v>
      </c>
      <c r="K6997" t="s">
        <v>36</v>
      </c>
      <c r="L6997" t="s">
        <v>70</v>
      </c>
      <c r="M6997" t="s">
        <v>27</v>
      </c>
      <c r="N6997" t="s">
        <v>28</v>
      </c>
      <c r="O6997" t="s">
        <v>48</v>
      </c>
      <c r="P6997" t="s">
        <v>1961</v>
      </c>
      <c r="Q6997">
        <v>0</v>
      </c>
      <c r="R6997">
        <v>322</v>
      </c>
      <c r="S6997">
        <v>26</v>
      </c>
      <c r="T6997">
        <v>6</v>
      </c>
      <c r="U6997" t="b">
        <v>0</v>
      </c>
    </row>
    <row r="6998" spans="1:21" x14ac:dyDescent="0.25">
      <c r="A6998" t="s">
        <v>7895</v>
      </c>
      <c r="B6998" t="s">
        <v>7894</v>
      </c>
      <c r="C6998">
        <v>17</v>
      </c>
      <c r="D6998">
        <v>11</v>
      </c>
      <c r="E6998">
        <v>14</v>
      </c>
      <c r="F6998" s="1">
        <v>41960</v>
      </c>
      <c r="G6998" t="s">
        <v>1435</v>
      </c>
      <c r="H6998" t="s">
        <v>61</v>
      </c>
      <c r="I6998" t="s">
        <v>108</v>
      </c>
      <c r="J6998" t="s">
        <v>1741</v>
      </c>
      <c r="K6998" t="s">
        <v>36</v>
      </c>
      <c r="L6998" t="s">
        <v>70</v>
      </c>
      <c r="M6998" t="s">
        <v>27</v>
      </c>
      <c r="N6998" t="s">
        <v>28</v>
      </c>
      <c r="O6998" t="s">
        <v>48</v>
      </c>
      <c r="P6998" t="s">
        <v>191</v>
      </c>
      <c r="Q6998">
        <v>0</v>
      </c>
      <c r="R6998">
        <v>289</v>
      </c>
      <c r="S6998">
        <v>144</v>
      </c>
      <c r="T6998">
        <v>9</v>
      </c>
      <c r="U6998" t="b">
        <v>1</v>
      </c>
    </row>
    <row r="6999" spans="1:21" x14ac:dyDescent="0.25">
      <c r="A6999" t="s">
        <v>7896</v>
      </c>
      <c r="B6999" t="s">
        <v>7894</v>
      </c>
      <c r="C6999">
        <v>17</v>
      </c>
      <c r="D6999">
        <v>11</v>
      </c>
      <c r="E6999">
        <v>14</v>
      </c>
      <c r="F6999" s="1">
        <v>41960</v>
      </c>
      <c r="G6999" t="s">
        <v>848</v>
      </c>
      <c r="H6999" t="s">
        <v>67</v>
      </c>
      <c r="I6999" t="s">
        <v>68</v>
      </c>
      <c r="J6999" t="s">
        <v>1706</v>
      </c>
      <c r="K6999" t="s">
        <v>25</v>
      </c>
      <c r="L6999" t="s">
        <v>37</v>
      </c>
      <c r="M6999" t="s">
        <v>98</v>
      </c>
      <c r="N6999" t="s">
        <v>28</v>
      </c>
      <c r="O6999" t="s">
        <v>54</v>
      </c>
      <c r="P6999" t="s">
        <v>153</v>
      </c>
      <c r="Q6999">
        <v>0</v>
      </c>
      <c r="R6999">
        <v>276</v>
      </c>
      <c r="S6999">
        <v>52</v>
      </c>
      <c r="T6999">
        <v>5</v>
      </c>
      <c r="U6999" t="b">
        <v>0</v>
      </c>
    </row>
    <row r="7000" spans="1:21" x14ac:dyDescent="0.25">
      <c r="A7000" t="s">
        <v>7895</v>
      </c>
      <c r="B7000" t="s">
        <v>7894</v>
      </c>
      <c r="C7000">
        <v>17</v>
      </c>
      <c r="D7000">
        <v>11</v>
      </c>
      <c r="E7000">
        <v>14</v>
      </c>
      <c r="F7000" s="1">
        <v>41960</v>
      </c>
      <c r="G7000" t="s">
        <v>1435</v>
      </c>
      <c r="H7000" t="s">
        <v>61</v>
      </c>
      <c r="I7000" t="s">
        <v>108</v>
      </c>
      <c r="J7000" t="s">
        <v>1741</v>
      </c>
      <c r="K7000" t="s">
        <v>36</v>
      </c>
      <c r="L7000" t="s">
        <v>70</v>
      </c>
      <c r="M7000" t="s">
        <v>27</v>
      </c>
      <c r="N7000" t="s">
        <v>56</v>
      </c>
      <c r="O7000" t="s">
        <v>185</v>
      </c>
      <c r="P7000" t="s">
        <v>1762</v>
      </c>
      <c r="Q7000">
        <v>0</v>
      </c>
      <c r="R7000">
        <v>646</v>
      </c>
      <c r="S7000">
        <v>46</v>
      </c>
      <c r="T7000">
        <v>2</v>
      </c>
      <c r="U7000" t="b">
        <v>1</v>
      </c>
    </row>
    <row r="7001" spans="1:21" x14ac:dyDescent="0.25">
      <c r="A7001" t="s">
        <v>7895</v>
      </c>
      <c r="B7001" t="s">
        <v>7894</v>
      </c>
      <c r="C7001">
        <v>17</v>
      </c>
      <c r="D7001">
        <v>11</v>
      </c>
      <c r="E7001">
        <v>14</v>
      </c>
      <c r="F7001" s="1">
        <v>41960</v>
      </c>
      <c r="G7001" t="s">
        <v>1435</v>
      </c>
      <c r="H7001" t="s">
        <v>61</v>
      </c>
      <c r="I7001" t="s">
        <v>108</v>
      </c>
      <c r="J7001" t="s">
        <v>1741</v>
      </c>
      <c r="K7001" t="s">
        <v>36</v>
      </c>
      <c r="L7001" t="s">
        <v>70</v>
      </c>
      <c r="M7001" t="s">
        <v>27</v>
      </c>
      <c r="N7001" t="s">
        <v>56</v>
      </c>
      <c r="O7001" t="s">
        <v>104</v>
      </c>
      <c r="P7001" t="s">
        <v>117</v>
      </c>
      <c r="Q7001">
        <v>0</v>
      </c>
      <c r="R7001">
        <v>318</v>
      </c>
      <c r="S7001">
        <v>105</v>
      </c>
      <c r="T7001">
        <v>3</v>
      </c>
      <c r="U7001" t="b">
        <v>0</v>
      </c>
    </row>
    <row r="7002" spans="1:21" x14ac:dyDescent="0.25">
      <c r="A7002" t="s">
        <v>7897</v>
      </c>
      <c r="B7002" t="s">
        <v>7894</v>
      </c>
      <c r="C7002">
        <v>17</v>
      </c>
      <c r="D7002">
        <v>11</v>
      </c>
      <c r="E7002">
        <v>14</v>
      </c>
      <c r="F7002" s="1">
        <v>41960</v>
      </c>
      <c r="G7002" t="s">
        <v>1727</v>
      </c>
      <c r="H7002" t="s">
        <v>33</v>
      </c>
      <c r="I7002" t="s">
        <v>234</v>
      </c>
      <c r="J7002" t="s">
        <v>235</v>
      </c>
      <c r="K7002" t="s">
        <v>36</v>
      </c>
      <c r="L7002" t="s">
        <v>70</v>
      </c>
      <c r="M7002" t="s">
        <v>38</v>
      </c>
      <c r="N7002" t="s">
        <v>28</v>
      </c>
      <c r="O7002" t="s">
        <v>39</v>
      </c>
      <c r="P7002" t="s">
        <v>1114</v>
      </c>
      <c r="Q7002">
        <v>1</v>
      </c>
      <c r="R7002">
        <v>45</v>
      </c>
      <c r="S7002">
        <v>-35</v>
      </c>
      <c r="T7002">
        <v>6</v>
      </c>
      <c r="U7002" t="b">
        <v>1</v>
      </c>
    </row>
    <row r="7003" spans="1:21" x14ac:dyDescent="0.25">
      <c r="A7003" t="s">
        <v>7898</v>
      </c>
      <c r="B7003" t="s">
        <v>7894</v>
      </c>
      <c r="C7003">
        <v>17</v>
      </c>
      <c r="D7003">
        <v>11</v>
      </c>
      <c r="E7003">
        <v>14</v>
      </c>
      <c r="F7003" s="1">
        <v>41960</v>
      </c>
      <c r="G7003" t="s">
        <v>1371</v>
      </c>
      <c r="H7003" t="s">
        <v>44</v>
      </c>
      <c r="I7003" t="s">
        <v>738</v>
      </c>
      <c r="J7003" t="s">
        <v>739</v>
      </c>
      <c r="K7003" t="s">
        <v>47</v>
      </c>
      <c r="L7003" t="s">
        <v>70</v>
      </c>
      <c r="M7003" t="s">
        <v>38</v>
      </c>
      <c r="N7003" t="s">
        <v>28</v>
      </c>
      <c r="O7003" t="s">
        <v>54</v>
      </c>
      <c r="P7003" t="s">
        <v>1086</v>
      </c>
      <c r="Q7003">
        <v>0</v>
      </c>
      <c r="R7003">
        <v>322</v>
      </c>
      <c r="S7003">
        <v>-113</v>
      </c>
      <c r="T7003">
        <v>4</v>
      </c>
      <c r="U7003" t="b">
        <v>1</v>
      </c>
    </row>
    <row r="7004" spans="1:21" x14ac:dyDescent="0.25">
      <c r="A7004" t="s">
        <v>7899</v>
      </c>
      <c r="B7004" t="s">
        <v>7894</v>
      </c>
      <c r="C7004">
        <v>17</v>
      </c>
      <c r="D7004">
        <v>11</v>
      </c>
      <c r="E7004">
        <v>14</v>
      </c>
      <c r="F7004" s="1">
        <v>41960</v>
      </c>
      <c r="G7004" t="s">
        <v>2045</v>
      </c>
      <c r="H7004" t="s">
        <v>976</v>
      </c>
      <c r="I7004" t="s">
        <v>2076</v>
      </c>
      <c r="J7004" t="s">
        <v>2076</v>
      </c>
      <c r="K7004" t="s">
        <v>47</v>
      </c>
      <c r="L7004" t="s">
        <v>70</v>
      </c>
      <c r="M7004" t="s">
        <v>38</v>
      </c>
      <c r="N7004" t="s">
        <v>28</v>
      </c>
      <c r="O7004" t="s">
        <v>54</v>
      </c>
      <c r="P7004" t="s">
        <v>363</v>
      </c>
      <c r="Q7004">
        <v>1</v>
      </c>
      <c r="R7004">
        <v>275</v>
      </c>
      <c r="S7004">
        <v>-275</v>
      </c>
      <c r="T7004">
        <v>4</v>
      </c>
      <c r="U7004" t="b">
        <v>0</v>
      </c>
    </row>
    <row r="7005" spans="1:21" x14ac:dyDescent="0.25">
      <c r="A7005" t="s">
        <v>7898</v>
      </c>
      <c r="B7005" t="s">
        <v>7894</v>
      </c>
      <c r="C7005">
        <v>17</v>
      </c>
      <c r="D7005">
        <v>11</v>
      </c>
      <c r="E7005">
        <v>14</v>
      </c>
      <c r="F7005" s="1">
        <v>41960</v>
      </c>
      <c r="G7005" t="s">
        <v>1371</v>
      </c>
      <c r="H7005" t="s">
        <v>44</v>
      </c>
      <c r="I7005" t="s">
        <v>738</v>
      </c>
      <c r="J7005" t="s">
        <v>739</v>
      </c>
      <c r="K7005" t="s">
        <v>47</v>
      </c>
      <c r="L7005" t="s">
        <v>70</v>
      </c>
      <c r="M7005" t="s">
        <v>38</v>
      </c>
      <c r="N7005" t="s">
        <v>56</v>
      </c>
      <c r="O7005" t="s">
        <v>104</v>
      </c>
      <c r="P7005" t="s">
        <v>6246</v>
      </c>
      <c r="Q7005">
        <v>0</v>
      </c>
      <c r="R7005">
        <v>1549</v>
      </c>
      <c r="S7005">
        <v>-439</v>
      </c>
      <c r="T7005">
        <v>4</v>
      </c>
      <c r="U7005" t="b">
        <v>1</v>
      </c>
    </row>
    <row r="7006" spans="1:21" x14ac:dyDescent="0.25">
      <c r="A7006" t="s">
        <v>7900</v>
      </c>
      <c r="B7006" t="s">
        <v>7894</v>
      </c>
      <c r="C7006">
        <v>17</v>
      </c>
      <c r="D7006">
        <v>11</v>
      </c>
      <c r="E7006">
        <v>14</v>
      </c>
      <c r="F7006" s="1">
        <v>41960</v>
      </c>
      <c r="G7006" t="s">
        <v>2303</v>
      </c>
      <c r="H7006" t="s">
        <v>33</v>
      </c>
      <c r="I7006" t="s">
        <v>528</v>
      </c>
      <c r="J7006" t="s">
        <v>3921</v>
      </c>
      <c r="K7006" t="s">
        <v>36</v>
      </c>
      <c r="L7006" t="s">
        <v>70</v>
      </c>
      <c r="M7006" t="s">
        <v>38</v>
      </c>
      <c r="N7006" t="s">
        <v>71</v>
      </c>
      <c r="O7006" t="s">
        <v>74</v>
      </c>
      <c r="P7006" t="s">
        <v>3145</v>
      </c>
      <c r="Q7006">
        <v>0</v>
      </c>
      <c r="R7006">
        <v>473</v>
      </c>
      <c r="S7006">
        <v>42</v>
      </c>
      <c r="T7006">
        <v>4</v>
      </c>
      <c r="U7006" t="b">
        <v>0</v>
      </c>
    </row>
    <row r="7007" spans="1:21" x14ac:dyDescent="0.25">
      <c r="A7007" t="s">
        <v>7901</v>
      </c>
      <c r="B7007" t="s">
        <v>7894</v>
      </c>
      <c r="C7007">
        <v>17</v>
      </c>
      <c r="D7007">
        <v>11</v>
      </c>
      <c r="E7007">
        <v>14</v>
      </c>
      <c r="F7007" s="1">
        <v>41960</v>
      </c>
      <c r="G7007" t="s">
        <v>3923</v>
      </c>
      <c r="H7007" t="s">
        <v>33</v>
      </c>
      <c r="I7007" t="s">
        <v>80</v>
      </c>
      <c r="J7007" t="s">
        <v>80</v>
      </c>
      <c r="K7007" t="s">
        <v>36</v>
      </c>
      <c r="L7007" t="s">
        <v>70</v>
      </c>
      <c r="M7007" t="s">
        <v>38</v>
      </c>
      <c r="N7007" t="s">
        <v>28</v>
      </c>
      <c r="O7007" t="s">
        <v>48</v>
      </c>
      <c r="P7007" t="s">
        <v>2113</v>
      </c>
      <c r="Q7007">
        <v>0</v>
      </c>
      <c r="R7007">
        <v>352</v>
      </c>
      <c r="S7007">
        <v>74</v>
      </c>
      <c r="T7007">
        <v>8</v>
      </c>
      <c r="U7007" t="b">
        <v>0</v>
      </c>
    </row>
    <row r="7008" spans="1:21" x14ac:dyDescent="0.25">
      <c r="A7008" t="s">
        <v>7900</v>
      </c>
      <c r="B7008" t="s">
        <v>7894</v>
      </c>
      <c r="C7008">
        <v>17</v>
      </c>
      <c r="D7008">
        <v>11</v>
      </c>
      <c r="E7008">
        <v>14</v>
      </c>
      <c r="F7008" s="1">
        <v>41960</v>
      </c>
      <c r="G7008" t="s">
        <v>2303</v>
      </c>
      <c r="H7008" t="s">
        <v>33</v>
      </c>
      <c r="I7008" t="s">
        <v>528</v>
      </c>
      <c r="J7008" t="s">
        <v>3921</v>
      </c>
      <c r="K7008" t="s">
        <v>36</v>
      </c>
      <c r="L7008" t="s">
        <v>70</v>
      </c>
      <c r="M7008" t="s">
        <v>38</v>
      </c>
      <c r="N7008" t="s">
        <v>28</v>
      </c>
      <c r="O7008" t="s">
        <v>48</v>
      </c>
      <c r="P7008" t="s">
        <v>1166</v>
      </c>
      <c r="Q7008">
        <v>0</v>
      </c>
      <c r="R7008">
        <v>96</v>
      </c>
      <c r="S7008">
        <v>22</v>
      </c>
      <c r="T7008">
        <v>5</v>
      </c>
      <c r="U7008" t="b">
        <v>1</v>
      </c>
    </row>
    <row r="7009" spans="1:21" x14ac:dyDescent="0.25">
      <c r="A7009" t="s">
        <v>7900</v>
      </c>
      <c r="B7009" t="s">
        <v>7894</v>
      </c>
      <c r="C7009">
        <v>17</v>
      </c>
      <c r="D7009">
        <v>11</v>
      </c>
      <c r="E7009">
        <v>14</v>
      </c>
      <c r="F7009" s="1">
        <v>41960</v>
      </c>
      <c r="G7009" t="s">
        <v>2303</v>
      </c>
      <c r="H7009" t="s">
        <v>33</v>
      </c>
      <c r="I7009" t="s">
        <v>528</v>
      </c>
      <c r="J7009" t="s">
        <v>3921</v>
      </c>
      <c r="K7009" t="s">
        <v>36</v>
      </c>
      <c r="L7009" t="s">
        <v>70</v>
      </c>
      <c r="M7009" t="s">
        <v>38</v>
      </c>
      <c r="N7009" t="s">
        <v>28</v>
      </c>
      <c r="O7009" t="s">
        <v>39</v>
      </c>
      <c r="P7009" t="s">
        <v>1943</v>
      </c>
      <c r="Q7009">
        <v>0</v>
      </c>
      <c r="R7009">
        <v>18</v>
      </c>
      <c r="S7009">
        <v>8</v>
      </c>
      <c r="T7009">
        <v>2</v>
      </c>
      <c r="U7009" t="b">
        <v>1</v>
      </c>
    </row>
    <row r="7010" spans="1:21" x14ac:dyDescent="0.25">
      <c r="A7010" t="s">
        <v>7902</v>
      </c>
      <c r="B7010" t="s">
        <v>7894</v>
      </c>
      <c r="C7010">
        <v>17</v>
      </c>
      <c r="D7010">
        <v>11</v>
      </c>
      <c r="E7010">
        <v>14</v>
      </c>
      <c r="F7010" s="1">
        <v>41960</v>
      </c>
      <c r="G7010" t="s">
        <v>1236</v>
      </c>
      <c r="H7010" t="s">
        <v>293</v>
      </c>
      <c r="I7010" t="s">
        <v>1206</v>
      </c>
      <c r="J7010" t="s">
        <v>5619</v>
      </c>
      <c r="K7010" t="s">
        <v>36</v>
      </c>
      <c r="L7010" t="s">
        <v>26</v>
      </c>
      <c r="M7010" t="s">
        <v>27</v>
      </c>
      <c r="N7010" t="s">
        <v>28</v>
      </c>
      <c r="O7010" t="s">
        <v>48</v>
      </c>
      <c r="P7010" t="s">
        <v>987</v>
      </c>
      <c r="Q7010">
        <v>1</v>
      </c>
      <c r="R7010">
        <v>77</v>
      </c>
      <c r="S7010">
        <v>-43</v>
      </c>
      <c r="T7010">
        <v>8</v>
      </c>
      <c r="U7010" t="b">
        <v>1</v>
      </c>
    </row>
    <row r="7011" spans="1:21" x14ac:dyDescent="0.25">
      <c r="A7011" t="s">
        <v>7902</v>
      </c>
      <c r="B7011" t="s">
        <v>7894</v>
      </c>
      <c r="C7011">
        <v>17</v>
      </c>
      <c r="D7011">
        <v>11</v>
      </c>
      <c r="E7011">
        <v>14</v>
      </c>
      <c r="F7011" s="1">
        <v>41960</v>
      </c>
      <c r="G7011" t="s">
        <v>1236</v>
      </c>
      <c r="H7011" t="s">
        <v>293</v>
      </c>
      <c r="I7011" t="s">
        <v>1206</v>
      </c>
      <c r="J7011" t="s">
        <v>5619</v>
      </c>
      <c r="K7011" t="s">
        <v>36</v>
      </c>
      <c r="L7011" t="s">
        <v>26</v>
      </c>
      <c r="M7011" t="s">
        <v>27</v>
      </c>
      <c r="N7011" t="s">
        <v>28</v>
      </c>
      <c r="O7011" t="s">
        <v>111</v>
      </c>
      <c r="P7011" t="s">
        <v>3885</v>
      </c>
      <c r="Q7011">
        <v>1</v>
      </c>
      <c r="R7011">
        <v>72</v>
      </c>
      <c r="S7011">
        <v>-46</v>
      </c>
      <c r="T7011">
        <v>7</v>
      </c>
      <c r="U7011" t="b">
        <v>0</v>
      </c>
    </row>
    <row r="7012" spans="1:21" x14ac:dyDescent="0.25">
      <c r="A7012" t="s">
        <v>7902</v>
      </c>
      <c r="B7012" t="s">
        <v>7894</v>
      </c>
      <c r="C7012">
        <v>17</v>
      </c>
      <c r="D7012">
        <v>11</v>
      </c>
      <c r="E7012">
        <v>14</v>
      </c>
      <c r="F7012" s="1">
        <v>41960</v>
      </c>
      <c r="G7012" t="s">
        <v>1236</v>
      </c>
      <c r="H7012" t="s">
        <v>293</v>
      </c>
      <c r="I7012" t="s">
        <v>1206</v>
      </c>
      <c r="J7012" t="s">
        <v>5619</v>
      </c>
      <c r="K7012" t="s">
        <v>36</v>
      </c>
      <c r="L7012" t="s">
        <v>26</v>
      </c>
      <c r="M7012" t="s">
        <v>27</v>
      </c>
      <c r="N7012" t="s">
        <v>28</v>
      </c>
      <c r="O7012" t="s">
        <v>151</v>
      </c>
      <c r="P7012" t="s">
        <v>1690</v>
      </c>
      <c r="Q7012">
        <v>1</v>
      </c>
      <c r="R7012">
        <v>41</v>
      </c>
      <c r="S7012">
        <v>-14</v>
      </c>
      <c r="T7012">
        <v>5</v>
      </c>
      <c r="U7012" t="b">
        <v>0</v>
      </c>
    </row>
    <row r="7013" spans="1:21" x14ac:dyDescent="0.25">
      <c r="A7013" t="s">
        <v>7903</v>
      </c>
      <c r="B7013" t="s">
        <v>7894</v>
      </c>
      <c r="C7013">
        <v>17</v>
      </c>
      <c r="D7013">
        <v>11</v>
      </c>
      <c r="E7013">
        <v>14</v>
      </c>
      <c r="F7013" s="1">
        <v>41960</v>
      </c>
      <c r="G7013" t="s">
        <v>3377</v>
      </c>
      <c r="H7013" t="s">
        <v>44</v>
      </c>
      <c r="I7013" t="s">
        <v>849</v>
      </c>
      <c r="J7013" t="s">
        <v>2579</v>
      </c>
      <c r="K7013" t="s">
        <v>47</v>
      </c>
      <c r="L7013" t="s">
        <v>37</v>
      </c>
      <c r="M7013" t="s">
        <v>27</v>
      </c>
      <c r="N7013" t="s">
        <v>28</v>
      </c>
      <c r="O7013" t="s">
        <v>48</v>
      </c>
      <c r="P7013" t="s">
        <v>2255</v>
      </c>
      <c r="Q7013">
        <v>0</v>
      </c>
      <c r="R7013">
        <v>35</v>
      </c>
      <c r="S7013">
        <v>14</v>
      </c>
      <c r="T7013">
        <v>2</v>
      </c>
      <c r="U7013" t="b">
        <v>0</v>
      </c>
    </row>
    <row r="7014" spans="1:21" x14ac:dyDescent="0.25">
      <c r="A7014" t="s">
        <v>7903</v>
      </c>
      <c r="B7014" t="s">
        <v>7894</v>
      </c>
      <c r="C7014">
        <v>17</v>
      </c>
      <c r="D7014">
        <v>11</v>
      </c>
      <c r="E7014">
        <v>14</v>
      </c>
      <c r="F7014" s="1">
        <v>41960</v>
      </c>
      <c r="G7014" t="s">
        <v>3377</v>
      </c>
      <c r="H7014" t="s">
        <v>44</v>
      </c>
      <c r="I7014" t="s">
        <v>849</v>
      </c>
      <c r="J7014" t="s">
        <v>2579</v>
      </c>
      <c r="K7014" t="s">
        <v>47</v>
      </c>
      <c r="L7014" t="s">
        <v>37</v>
      </c>
      <c r="M7014" t="s">
        <v>27</v>
      </c>
      <c r="N7014" t="s">
        <v>28</v>
      </c>
      <c r="O7014" t="s">
        <v>48</v>
      </c>
      <c r="P7014" t="s">
        <v>2113</v>
      </c>
      <c r="Q7014">
        <v>0</v>
      </c>
      <c r="R7014">
        <v>391</v>
      </c>
      <c r="S7014">
        <v>113</v>
      </c>
      <c r="T7014">
        <v>8</v>
      </c>
      <c r="U7014" t="b">
        <v>0</v>
      </c>
    </row>
    <row r="7015" spans="1:21" x14ac:dyDescent="0.25">
      <c r="A7015" t="s">
        <v>7900</v>
      </c>
      <c r="B7015" t="s">
        <v>7894</v>
      </c>
      <c r="C7015">
        <v>17</v>
      </c>
      <c r="D7015">
        <v>11</v>
      </c>
      <c r="E7015">
        <v>14</v>
      </c>
      <c r="F7015" s="1">
        <v>41960</v>
      </c>
      <c r="G7015" t="s">
        <v>2303</v>
      </c>
      <c r="H7015" t="s">
        <v>33</v>
      </c>
      <c r="I7015" t="s">
        <v>528</v>
      </c>
      <c r="J7015" t="s">
        <v>3921</v>
      </c>
      <c r="K7015" t="s">
        <v>36</v>
      </c>
      <c r="L7015" t="s">
        <v>70</v>
      </c>
      <c r="M7015" t="s">
        <v>38</v>
      </c>
      <c r="N7015" t="s">
        <v>56</v>
      </c>
      <c r="O7015" t="s">
        <v>81</v>
      </c>
      <c r="P7015" t="s">
        <v>5624</v>
      </c>
      <c r="Q7015">
        <v>0</v>
      </c>
      <c r="R7015">
        <v>187</v>
      </c>
      <c r="S7015">
        <v>30</v>
      </c>
      <c r="T7015">
        <v>4</v>
      </c>
      <c r="U7015" t="b">
        <v>1</v>
      </c>
    </row>
    <row r="7016" spans="1:21" x14ac:dyDescent="0.25">
      <c r="A7016" t="s">
        <v>7903</v>
      </c>
      <c r="B7016" t="s">
        <v>7894</v>
      </c>
      <c r="C7016">
        <v>17</v>
      </c>
      <c r="D7016">
        <v>11</v>
      </c>
      <c r="E7016">
        <v>14</v>
      </c>
      <c r="F7016" s="1">
        <v>41960</v>
      </c>
      <c r="G7016" t="s">
        <v>3377</v>
      </c>
      <c r="H7016" t="s">
        <v>44</v>
      </c>
      <c r="I7016" t="s">
        <v>849</v>
      </c>
      <c r="J7016" t="s">
        <v>2579</v>
      </c>
      <c r="K7016" t="s">
        <v>47</v>
      </c>
      <c r="L7016" t="s">
        <v>37</v>
      </c>
      <c r="M7016" t="s">
        <v>27</v>
      </c>
      <c r="N7016" t="s">
        <v>56</v>
      </c>
      <c r="O7016" t="s">
        <v>185</v>
      </c>
      <c r="P7016" t="s">
        <v>5798</v>
      </c>
      <c r="Q7016">
        <v>0</v>
      </c>
      <c r="R7016">
        <v>743</v>
      </c>
      <c r="S7016">
        <v>89</v>
      </c>
      <c r="T7016">
        <v>5</v>
      </c>
      <c r="U7016" t="b">
        <v>1</v>
      </c>
    </row>
    <row r="7017" spans="1:21" x14ac:dyDescent="0.25">
      <c r="A7017" t="s">
        <v>7904</v>
      </c>
      <c r="B7017" t="s">
        <v>7905</v>
      </c>
      <c r="C7017">
        <v>18</v>
      </c>
      <c r="D7017">
        <v>11</v>
      </c>
      <c r="E7017">
        <v>11</v>
      </c>
      <c r="F7017" s="1">
        <v>40865</v>
      </c>
      <c r="G7017" t="s">
        <v>6181</v>
      </c>
      <c r="H7017" t="s">
        <v>61</v>
      </c>
      <c r="I7017" t="s">
        <v>326</v>
      </c>
      <c r="J7017" t="s">
        <v>1109</v>
      </c>
      <c r="K7017" t="s">
        <v>36</v>
      </c>
      <c r="L7017" t="s">
        <v>37</v>
      </c>
      <c r="M7017" t="s">
        <v>38</v>
      </c>
      <c r="N7017" t="s">
        <v>71</v>
      </c>
      <c r="O7017" t="s">
        <v>72</v>
      </c>
      <c r="P7017" t="s">
        <v>6201</v>
      </c>
      <c r="Q7017">
        <v>0</v>
      </c>
      <c r="R7017">
        <v>3178</v>
      </c>
      <c r="S7017">
        <v>-177</v>
      </c>
      <c r="T7017">
        <v>9</v>
      </c>
      <c r="U7017" t="b">
        <v>0</v>
      </c>
    </row>
    <row r="7018" spans="1:21" x14ac:dyDescent="0.25">
      <c r="A7018" t="s">
        <v>7904</v>
      </c>
      <c r="B7018" t="s">
        <v>7905</v>
      </c>
      <c r="C7018">
        <v>18</v>
      </c>
      <c r="D7018">
        <v>11</v>
      </c>
      <c r="E7018">
        <v>11</v>
      </c>
      <c r="F7018" s="1">
        <v>40865</v>
      </c>
      <c r="G7018" t="s">
        <v>6181</v>
      </c>
      <c r="H7018" t="s">
        <v>61</v>
      </c>
      <c r="I7018" t="s">
        <v>326</v>
      </c>
      <c r="J7018" t="s">
        <v>1109</v>
      </c>
      <c r="K7018" t="s">
        <v>36</v>
      </c>
      <c r="L7018" t="s">
        <v>37</v>
      </c>
      <c r="M7018" t="s">
        <v>38</v>
      </c>
      <c r="N7018" t="s">
        <v>71</v>
      </c>
      <c r="O7018" t="s">
        <v>74</v>
      </c>
      <c r="P7018" t="s">
        <v>3753</v>
      </c>
      <c r="Q7018">
        <v>0</v>
      </c>
      <c r="R7018">
        <v>669</v>
      </c>
      <c r="S7018">
        <v>-45</v>
      </c>
      <c r="T7018">
        <v>14</v>
      </c>
      <c r="U7018" t="b">
        <v>0</v>
      </c>
    </row>
    <row r="7019" spans="1:21" x14ac:dyDescent="0.25">
      <c r="A7019" t="s">
        <v>7904</v>
      </c>
      <c r="B7019" t="s">
        <v>7905</v>
      </c>
      <c r="C7019">
        <v>18</v>
      </c>
      <c r="D7019">
        <v>11</v>
      </c>
      <c r="E7019">
        <v>11</v>
      </c>
      <c r="F7019" s="1">
        <v>40865</v>
      </c>
      <c r="G7019" t="s">
        <v>6181</v>
      </c>
      <c r="H7019" t="s">
        <v>61</v>
      </c>
      <c r="I7019" t="s">
        <v>326</v>
      </c>
      <c r="J7019" t="s">
        <v>1109</v>
      </c>
      <c r="K7019" t="s">
        <v>36</v>
      </c>
      <c r="L7019" t="s">
        <v>37</v>
      </c>
      <c r="M7019" t="s">
        <v>38</v>
      </c>
      <c r="N7019" t="s">
        <v>28</v>
      </c>
      <c r="O7019" t="s">
        <v>111</v>
      </c>
      <c r="P7019" t="s">
        <v>790</v>
      </c>
      <c r="Q7019">
        <v>0</v>
      </c>
      <c r="R7019">
        <v>23</v>
      </c>
      <c r="S7019">
        <v>4</v>
      </c>
      <c r="T7019">
        <v>1</v>
      </c>
      <c r="U7019" t="b">
        <v>0</v>
      </c>
    </row>
    <row r="7020" spans="1:21" x14ac:dyDescent="0.25">
      <c r="A7020" t="s">
        <v>7906</v>
      </c>
      <c r="B7020" t="s">
        <v>7907</v>
      </c>
      <c r="C7020">
        <v>18</v>
      </c>
      <c r="D7020">
        <v>11</v>
      </c>
      <c r="E7020">
        <v>13</v>
      </c>
      <c r="F7020" s="1">
        <v>41596</v>
      </c>
      <c r="G7020" t="s">
        <v>734</v>
      </c>
      <c r="H7020" t="s">
        <v>67</v>
      </c>
      <c r="I7020" t="s">
        <v>68</v>
      </c>
      <c r="J7020" t="s">
        <v>7908</v>
      </c>
      <c r="K7020" t="s">
        <v>25</v>
      </c>
      <c r="L7020" t="s">
        <v>37</v>
      </c>
      <c r="M7020" t="s">
        <v>98</v>
      </c>
      <c r="N7020" t="s">
        <v>28</v>
      </c>
      <c r="O7020" t="s">
        <v>54</v>
      </c>
      <c r="P7020" t="s">
        <v>2089</v>
      </c>
      <c r="Q7020">
        <v>0</v>
      </c>
      <c r="R7020">
        <v>708</v>
      </c>
      <c r="S7020">
        <v>184</v>
      </c>
      <c r="T7020">
        <v>5</v>
      </c>
      <c r="U7020" t="b">
        <v>1</v>
      </c>
    </row>
    <row r="7021" spans="1:21" x14ac:dyDescent="0.25">
      <c r="A7021" t="s">
        <v>7909</v>
      </c>
      <c r="B7021" t="s">
        <v>7907</v>
      </c>
      <c r="C7021">
        <v>18</v>
      </c>
      <c r="D7021">
        <v>11</v>
      </c>
      <c r="E7021">
        <v>13</v>
      </c>
      <c r="F7021" s="1">
        <v>41596</v>
      </c>
      <c r="G7021" t="s">
        <v>5007</v>
      </c>
      <c r="H7021" t="s">
        <v>44</v>
      </c>
      <c r="I7021" t="s">
        <v>460</v>
      </c>
      <c r="J7021" t="s">
        <v>7910</v>
      </c>
      <c r="K7021" t="s">
        <v>47</v>
      </c>
      <c r="L7021" t="s">
        <v>37</v>
      </c>
      <c r="M7021" t="s">
        <v>98</v>
      </c>
      <c r="N7021" t="s">
        <v>28</v>
      </c>
      <c r="O7021" t="s">
        <v>48</v>
      </c>
      <c r="P7021" t="s">
        <v>441</v>
      </c>
      <c r="Q7021">
        <v>0</v>
      </c>
      <c r="R7021">
        <v>29</v>
      </c>
      <c r="S7021">
        <v>6</v>
      </c>
      <c r="T7021">
        <v>2</v>
      </c>
      <c r="U7021" t="b">
        <v>1</v>
      </c>
    </row>
    <row r="7022" spans="1:21" x14ac:dyDescent="0.25">
      <c r="A7022" t="s">
        <v>7909</v>
      </c>
      <c r="B7022" t="s">
        <v>7907</v>
      </c>
      <c r="C7022">
        <v>18</v>
      </c>
      <c r="D7022">
        <v>11</v>
      </c>
      <c r="E7022">
        <v>13</v>
      </c>
      <c r="F7022" s="1">
        <v>41596</v>
      </c>
      <c r="G7022" t="s">
        <v>5007</v>
      </c>
      <c r="H7022" t="s">
        <v>44</v>
      </c>
      <c r="I7022" t="s">
        <v>460</v>
      </c>
      <c r="J7022" t="s">
        <v>7910</v>
      </c>
      <c r="K7022" t="s">
        <v>47</v>
      </c>
      <c r="L7022" t="s">
        <v>37</v>
      </c>
      <c r="M7022" t="s">
        <v>98</v>
      </c>
      <c r="N7022" t="s">
        <v>28</v>
      </c>
      <c r="O7022" t="s">
        <v>183</v>
      </c>
      <c r="P7022" t="s">
        <v>1622</v>
      </c>
      <c r="Q7022">
        <v>0</v>
      </c>
      <c r="R7022">
        <v>76</v>
      </c>
      <c r="S7022">
        <v>2</v>
      </c>
      <c r="T7022">
        <v>5</v>
      </c>
      <c r="U7022" t="b">
        <v>0</v>
      </c>
    </row>
    <row r="7023" spans="1:21" x14ac:dyDescent="0.25">
      <c r="A7023" t="s">
        <v>7911</v>
      </c>
      <c r="B7023" t="s">
        <v>7907</v>
      </c>
      <c r="C7023">
        <v>18</v>
      </c>
      <c r="D7023">
        <v>11</v>
      </c>
      <c r="E7023">
        <v>13</v>
      </c>
      <c r="F7023" s="1">
        <v>41596</v>
      </c>
      <c r="G7023" t="s">
        <v>3089</v>
      </c>
      <c r="H7023" t="s">
        <v>67</v>
      </c>
      <c r="I7023" t="s">
        <v>68</v>
      </c>
      <c r="J7023" t="s">
        <v>486</v>
      </c>
      <c r="K7023" t="s">
        <v>25</v>
      </c>
      <c r="L7023" t="s">
        <v>37</v>
      </c>
      <c r="M7023" t="s">
        <v>38</v>
      </c>
      <c r="N7023" t="s">
        <v>28</v>
      </c>
      <c r="O7023" t="s">
        <v>54</v>
      </c>
      <c r="P7023" t="s">
        <v>3603</v>
      </c>
      <c r="Q7023">
        <v>1</v>
      </c>
      <c r="R7023">
        <v>296</v>
      </c>
      <c r="S7023">
        <v>-243</v>
      </c>
      <c r="T7023">
        <v>3</v>
      </c>
      <c r="U7023" t="b">
        <v>0</v>
      </c>
    </row>
    <row r="7024" spans="1:21" x14ac:dyDescent="0.25">
      <c r="A7024" t="s">
        <v>7911</v>
      </c>
      <c r="B7024" t="s">
        <v>7907</v>
      </c>
      <c r="C7024">
        <v>18</v>
      </c>
      <c r="D7024">
        <v>11</v>
      </c>
      <c r="E7024">
        <v>13</v>
      </c>
      <c r="F7024" s="1">
        <v>41596</v>
      </c>
      <c r="G7024" t="s">
        <v>3089</v>
      </c>
      <c r="H7024" t="s">
        <v>67</v>
      </c>
      <c r="I7024" t="s">
        <v>68</v>
      </c>
      <c r="J7024" t="s">
        <v>486</v>
      </c>
      <c r="K7024" t="s">
        <v>25</v>
      </c>
      <c r="L7024" t="s">
        <v>37</v>
      </c>
      <c r="M7024" t="s">
        <v>38</v>
      </c>
      <c r="N7024" t="s">
        <v>28</v>
      </c>
      <c r="O7024" t="s">
        <v>183</v>
      </c>
      <c r="P7024" t="s">
        <v>5626</v>
      </c>
      <c r="Q7024">
        <v>1</v>
      </c>
      <c r="R7024">
        <v>23</v>
      </c>
      <c r="S7024">
        <v>-1</v>
      </c>
      <c r="T7024">
        <v>2</v>
      </c>
      <c r="U7024" t="b">
        <v>1</v>
      </c>
    </row>
    <row r="7025" spans="1:21" x14ac:dyDescent="0.25">
      <c r="A7025" t="s">
        <v>7912</v>
      </c>
      <c r="B7025" t="s">
        <v>7907</v>
      </c>
      <c r="C7025">
        <v>18</v>
      </c>
      <c r="D7025">
        <v>11</v>
      </c>
      <c r="E7025">
        <v>13</v>
      </c>
      <c r="F7025" s="1">
        <v>41596</v>
      </c>
      <c r="G7025" t="s">
        <v>1101</v>
      </c>
      <c r="H7025" t="s">
        <v>61</v>
      </c>
      <c r="I7025" t="s">
        <v>108</v>
      </c>
      <c r="J7025" t="s">
        <v>5218</v>
      </c>
      <c r="K7025" t="s">
        <v>36</v>
      </c>
      <c r="L7025" t="s">
        <v>70</v>
      </c>
      <c r="M7025" t="s">
        <v>38</v>
      </c>
      <c r="N7025" t="s">
        <v>56</v>
      </c>
      <c r="O7025" t="s">
        <v>104</v>
      </c>
      <c r="P7025" t="s">
        <v>517</v>
      </c>
      <c r="Q7025">
        <v>0</v>
      </c>
      <c r="R7025">
        <v>166</v>
      </c>
      <c r="S7025">
        <v>-22</v>
      </c>
      <c r="T7025">
        <v>3</v>
      </c>
      <c r="U7025" t="b">
        <v>0</v>
      </c>
    </row>
    <row r="7026" spans="1:21" x14ac:dyDescent="0.25">
      <c r="A7026" t="s">
        <v>7913</v>
      </c>
      <c r="B7026" t="s">
        <v>7907</v>
      </c>
      <c r="C7026">
        <v>18</v>
      </c>
      <c r="D7026">
        <v>11</v>
      </c>
      <c r="E7026">
        <v>13</v>
      </c>
      <c r="F7026" s="1">
        <v>41596</v>
      </c>
      <c r="G7026" t="s">
        <v>3261</v>
      </c>
      <c r="H7026" t="s">
        <v>67</v>
      </c>
      <c r="I7026" t="s">
        <v>68</v>
      </c>
      <c r="J7026" t="s">
        <v>1684</v>
      </c>
      <c r="K7026" t="s">
        <v>25</v>
      </c>
      <c r="L7026" t="s">
        <v>70</v>
      </c>
      <c r="M7026" t="s">
        <v>38</v>
      </c>
      <c r="N7026" t="s">
        <v>71</v>
      </c>
      <c r="O7026" t="s">
        <v>295</v>
      </c>
      <c r="P7026" t="s">
        <v>3087</v>
      </c>
      <c r="Q7026">
        <v>0</v>
      </c>
      <c r="R7026">
        <v>225</v>
      </c>
      <c r="S7026">
        <v>0</v>
      </c>
      <c r="T7026">
        <v>6</v>
      </c>
      <c r="U7026" t="b">
        <v>0</v>
      </c>
    </row>
    <row r="7027" spans="1:21" x14ac:dyDescent="0.25">
      <c r="A7027" t="s">
        <v>7914</v>
      </c>
      <c r="B7027" t="s">
        <v>7915</v>
      </c>
      <c r="C7027">
        <v>18</v>
      </c>
      <c r="D7027">
        <v>11</v>
      </c>
      <c r="E7027">
        <v>14</v>
      </c>
      <c r="F7027" s="1">
        <v>41961</v>
      </c>
      <c r="G7027" t="s">
        <v>1827</v>
      </c>
      <c r="H7027" t="s">
        <v>23</v>
      </c>
      <c r="I7027" t="s">
        <v>1506</v>
      </c>
      <c r="J7027" t="s">
        <v>7916</v>
      </c>
      <c r="K7027" t="s">
        <v>25</v>
      </c>
      <c r="L7027" t="s">
        <v>70</v>
      </c>
      <c r="M7027" t="s">
        <v>27</v>
      </c>
      <c r="N7027" t="s">
        <v>71</v>
      </c>
      <c r="O7027" t="s">
        <v>74</v>
      </c>
      <c r="P7027" t="s">
        <v>7917</v>
      </c>
      <c r="Q7027">
        <v>1</v>
      </c>
      <c r="R7027">
        <v>185</v>
      </c>
      <c r="S7027">
        <v>-26</v>
      </c>
      <c r="T7027">
        <v>6</v>
      </c>
      <c r="U7027" t="b">
        <v>0</v>
      </c>
    </row>
    <row r="7028" spans="1:21" x14ac:dyDescent="0.25">
      <c r="A7028" t="s">
        <v>7918</v>
      </c>
      <c r="B7028" t="s">
        <v>7915</v>
      </c>
      <c r="C7028">
        <v>18</v>
      </c>
      <c r="D7028">
        <v>11</v>
      </c>
      <c r="E7028">
        <v>14</v>
      </c>
      <c r="F7028" s="1">
        <v>41961</v>
      </c>
      <c r="G7028" t="s">
        <v>3415</v>
      </c>
      <c r="H7028" t="s">
        <v>120</v>
      </c>
      <c r="I7028" t="s">
        <v>778</v>
      </c>
      <c r="J7028" t="s">
        <v>778</v>
      </c>
      <c r="K7028" t="s">
        <v>47</v>
      </c>
      <c r="L7028" t="s">
        <v>37</v>
      </c>
      <c r="M7028" t="s">
        <v>98</v>
      </c>
      <c r="N7028" t="s">
        <v>71</v>
      </c>
      <c r="O7028" t="s">
        <v>72</v>
      </c>
      <c r="P7028" t="s">
        <v>6135</v>
      </c>
      <c r="Q7028">
        <v>0</v>
      </c>
      <c r="R7028">
        <v>410</v>
      </c>
      <c r="S7028">
        <v>135</v>
      </c>
      <c r="T7028">
        <v>1</v>
      </c>
      <c r="U7028" t="b">
        <v>1</v>
      </c>
    </row>
    <row r="7029" spans="1:21" x14ac:dyDescent="0.25">
      <c r="A7029" t="s">
        <v>7919</v>
      </c>
      <c r="B7029" t="s">
        <v>7915</v>
      </c>
      <c r="C7029">
        <v>18</v>
      </c>
      <c r="D7029">
        <v>11</v>
      </c>
      <c r="E7029">
        <v>14</v>
      </c>
      <c r="F7029" s="1">
        <v>41961</v>
      </c>
      <c r="G7029" t="s">
        <v>1906</v>
      </c>
      <c r="H7029" t="s">
        <v>61</v>
      </c>
      <c r="I7029" t="s">
        <v>115</v>
      </c>
      <c r="J7029" t="s">
        <v>7920</v>
      </c>
      <c r="K7029" t="s">
        <v>36</v>
      </c>
      <c r="L7029" t="s">
        <v>37</v>
      </c>
      <c r="M7029" t="s">
        <v>27</v>
      </c>
      <c r="N7029" t="s">
        <v>28</v>
      </c>
      <c r="O7029" t="s">
        <v>111</v>
      </c>
      <c r="P7029" t="s">
        <v>2419</v>
      </c>
      <c r="Q7029">
        <v>0</v>
      </c>
      <c r="R7029">
        <v>10</v>
      </c>
      <c r="S7029">
        <v>4</v>
      </c>
      <c r="T7029">
        <v>1</v>
      </c>
      <c r="U7029" t="b">
        <v>0</v>
      </c>
    </row>
    <row r="7030" spans="1:21" x14ac:dyDescent="0.25">
      <c r="A7030" t="s">
        <v>7921</v>
      </c>
      <c r="B7030" t="s">
        <v>7915</v>
      </c>
      <c r="C7030">
        <v>18</v>
      </c>
      <c r="D7030">
        <v>11</v>
      </c>
      <c r="E7030">
        <v>14</v>
      </c>
      <c r="F7030" s="1">
        <v>41961</v>
      </c>
      <c r="G7030" t="s">
        <v>958</v>
      </c>
      <c r="H7030" t="s">
        <v>61</v>
      </c>
      <c r="I7030" t="s">
        <v>108</v>
      </c>
      <c r="J7030" t="s">
        <v>3519</v>
      </c>
      <c r="K7030" t="s">
        <v>36</v>
      </c>
      <c r="L7030" t="s">
        <v>37</v>
      </c>
      <c r="M7030" t="s">
        <v>27</v>
      </c>
      <c r="N7030" t="s">
        <v>28</v>
      </c>
      <c r="O7030" t="s">
        <v>54</v>
      </c>
      <c r="P7030" t="s">
        <v>3603</v>
      </c>
      <c r="Q7030">
        <v>0</v>
      </c>
      <c r="R7030">
        <v>711</v>
      </c>
      <c r="S7030">
        <v>-8</v>
      </c>
      <c r="T7030">
        <v>4</v>
      </c>
      <c r="U7030" t="b">
        <v>0</v>
      </c>
    </row>
    <row r="7031" spans="1:21" x14ac:dyDescent="0.25">
      <c r="A7031" t="s">
        <v>7918</v>
      </c>
      <c r="B7031" t="s">
        <v>7915</v>
      </c>
      <c r="C7031">
        <v>18</v>
      </c>
      <c r="D7031">
        <v>11</v>
      </c>
      <c r="E7031">
        <v>14</v>
      </c>
      <c r="F7031" s="1">
        <v>41961</v>
      </c>
      <c r="G7031" t="s">
        <v>3415</v>
      </c>
      <c r="H7031" t="s">
        <v>120</v>
      </c>
      <c r="I7031" t="s">
        <v>778</v>
      </c>
      <c r="J7031" t="s">
        <v>778</v>
      </c>
      <c r="K7031" t="s">
        <v>47</v>
      </c>
      <c r="L7031" t="s">
        <v>37</v>
      </c>
      <c r="M7031" t="s">
        <v>98</v>
      </c>
      <c r="N7031" t="s">
        <v>28</v>
      </c>
      <c r="O7031" t="s">
        <v>48</v>
      </c>
      <c r="P7031" t="s">
        <v>1228</v>
      </c>
      <c r="Q7031">
        <v>0</v>
      </c>
      <c r="R7031">
        <v>144</v>
      </c>
      <c r="S7031">
        <v>6</v>
      </c>
      <c r="T7031">
        <v>9</v>
      </c>
      <c r="U7031" t="b">
        <v>1</v>
      </c>
    </row>
    <row r="7032" spans="1:21" x14ac:dyDescent="0.25">
      <c r="A7032" t="s">
        <v>7918</v>
      </c>
      <c r="B7032" t="s">
        <v>7915</v>
      </c>
      <c r="C7032">
        <v>18</v>
      </c>
      <c r="D7032">
        <v>11</v>
      </c>
      <c r="E7032">
        <v>14</v>
      </c>
      <c r="F7032" s="1">
        <v>41961</v>
      </c>
      <c r="G7032" t="s">
        <v>3415</v>
      </c>
      <c r="H7032" t="s">
        <v>120</v>
      </c>
      <c r="I7032" t="s">
        <v>778</v>
      </c>
      <c r="J7032" t="s">
        <v>778</v>
      </c>
      <c r="K7032" t="s">
        <v>47</v>
      </c>
      <c r="L7032" t="s">
        <v>37</v>
      </c>
      <c r="M7032" t="s">
        <v>98</v>
      </c>
      <c r="N7032" t="s">
        <v>28</v>
      </c>
      <c r="O7032" t="s">
        <v>48</v>
      </c>
      <c r="P7032" t="s">
        <v>1233</v>
      </c>
      <c r="Q7032">
        <v>0</v>
      </c>
      <c r="R7032">
        <v>185</v>
      </c>
      <c r="S7032">
        <v>17</v>
      </c>
      <c r="T7032">
        <v>7</v>
      </c>
      <c r="U7032" t="b">
        <v>1</v>
      </c>
    </row>
    <row r="7033" spans="1:21" x14ac:dyDescent="0.25">
      <c r="A7033" t="s">
        <v>7914</v>
      </c>
      <c r="B7033" t="s">
        <v>7915</v>
      </c>
      <c r="C7033">
        <v>18</v>
      </c>
      <c r="D7033">
        <v>11</v>
      </c>
      <c r="E7033">
        <v>14</v>
      </c>
      <c r="F7033" s="1">
        <v>41961</v>
      </c>
      <c r="G7033" t="s">
        <v>1827</v>
      </c>
      <c r="H7033" t="s">
        <v>23</v>
      </c>
      <c r="I7033" t="s">
        <v>1506</v>
      </c>
      <c r="J7033" t="s">
        <v>7916</v>
      </c>
      <c r="K7033" t="s">
        <v>25</v>
      </c>
      <c r="L7033" t="s">
        <v>70</v>
      </c>
      <c r="M7033" t="s">
        <v>27</v>
      </c>
      <c r="N7033" t="s">
        <v>56</v>
      </c>
      <c r="O7033" t="s">
        <v>185</v>
      </c>
      <c r="P7033" t="s">
        <v>262</v>
      </c>
      <c r="Q7033">
        <v>1</v>
      </c>
      <c r="R7033">
        <v>663</v>
      </c>
      <c r="S7033">
        <v>-212</v>
      </c>
      <c r="T7033">
        <v>5</v>
      </c>
      <c r="U7033" t="b">
        <v>0</v>
      </c>
    </row>
    <row r="7034" spans="1:21" x14ac:dyDescent="0.25">
      <c r="A7034" t="s">
        <v>7914</v>
      </c>
      <c r="B7034" t="s">
        <v>7915</v>
      </c>
      <c r="C7034">
        <v>18</v>
      </c>
      <c r="D7034">
        <v>11</v>
      </c>
      <c r="E7034">
        <v>14</v>
      </c>
      <c r="F7034" s="1">
        <v>41961</v>
      </c>
      <c r="G7034" t="s">
        <v>1827</v>
      </c>
      <c r="H7034" t="s">
        <v>23</v>
      </c>
      <c r="I7034" t="s">
        <v>1506</v>
      </c>
      <c r="J7034" t="s">
        <v>7916</v>
      </c>
      <c r="K7034" t="s">
        <v>25</v>
      </c>
      <c r="L7034" t="s">
        <v>70</v>
      </c>
      <c r="M7034" t="s">
        <v>27</v>
      </c>
      <c r="N7034" t="s">
        <v>56</v>
      </c>
      <c r="O7034" t="s">
        <v>57</v>
      </c>
      <c r="P7034" t="s">
        <v>466</v>
      </c>
      <c r="Q7034">
        <v>1</v>
      </c>
      <c r="R7034">
        <v>671</v>
      </c>
      <c r="S7034">
        <v>-309</v>
      </c>
      <c r="T7034">
        <v>5</v>
      </c>
      <c r="U7034" t="b">
        <v>1</v>
      </c>
    </row>
    <row r="7035" spans="1:21" x14ac:dyDescent="0.25">
      <c r="A7035" t="s">
        <v>7918</v>
      </c>
      <c r="B7035" t="s">
        <v>7915</v>
      </c>
      <c r="C7035">
        <v>18</v>
      </c>
      <c r="D7035">
        <v>11</v>
      </c>
      <c r="E7035">
        <v>14</v>
      </c>
      <c r="F7035" s="1">
        <v>41961</v>
      </c>
      <c r="G7035" t="s">
        <v>3415</v>
      </c>
      <c r="H7035" t="s">
        <v>120</v>
      </c>
      <c r="I7035" t="s">
        <v>778</v>
      </c>
      <c r="J7035" t="s">
        <v>778</v>
      </c>
      <c r="K7035" t="s">
        <v>47</v>
      </c>
      <c r="L7035" t="s">
        <v>37</v>
      </c>
      <c r="M7035" t="s">
        <v>98</v>
      </c>
      <c r="N7035" t="s">
        <v>56</v>
      </c>
      <c r="O7035" t="s">
        <v>81</v>
      </c>
      <c r="P7035" t="s">
        <v>4323</v>
      </c>
      <c r="Q7035">
        <v>0</v>
      </c>
      <c r="R7035">
        <v>363</v>
      </c>
      <c r="S7035">
        <v>76</v>
      </c>
      <c r="T7035">
        <v>5</v>
      </c>
      <c r="U7035" t="b">
        <v>0</v>
      </c>
    </row>
    <row r="7036" spans="1:21" x14ac:dyDescent="0.25">
      <c r="A7036" t="s">
        <v>7922</v>
      </c>
      <c r="B7036" t="s">
        <v>7915</v>
      </c>
      <c r="C7036">
        <v>18</v>
      </c>
      <c r="D7036">
        <v>11</v>
      </c>
      <c r="E7036">
        <v>14</v>
      </c>
      <c r="F7036" s="1">
        <v>41961</v>
      </c>
      <c r="G7036" t="s">
        <v>3089</v>
      </c>
      <c r="H7036" t="s">
        <v>61</v>
      </c>
      <c r="I7036" t="s">
        <v>108</v>
      </c>
      <c r="J7036" t="s">
        <v>924</v>
      </c>
      <c r="K7036" t="s">
        <v>36</v>
      </c>
      <c r="L7036" t="s">
        <v>37</v>
      </c>
      <c r="M7036" t="s">
        <v>38</v>
      </c>
      <c r="N7036" t="s">
        <v>28</v>
      </c>
      <c r="O7036" t="s">
        <v>39</v>
      </c>
      <c r="P7036" t="s">
        <v>1878</v>
      </c>
      <c r="Q7036">
        <v>0</v>
      </c>
      <c r="R7036">
        <v>40</v>
      </c>
      <c r="S7036">
        <v>17</v>
      </c>
      <c r="T7036">
        <v>5</v>
      </c>
      <c r="U7036" t="b">
        <v>1</v>
      </c>
    </row>
    <row r="7037" spans="1:21" x14ac:dyDescent="0.25">
      <c r="A7037" t="s">
        <v>7923</v>
      </c>
      <c r="B7037" t="s">
        <v>7915</v>
      </c>
      <c r="C7037">
        <v>18</v>
      </c>
      <c r="D7037">
        <v>11</v>
      </c>
      <c r="E7037">
        <v>14</v>
      </c>
      <c r="F7037" s="1">
        <v>41961</v>
      </c>
      <c r="G7037" t="s">
        <v>1351</v>
      </c>
      <c r="H7037" t="s">
        <v>120</v>
      </c>
      <c r="I7037" t="s">
        <v>778</v>
      </c>
      <c r="J7037" t="s">
        <v>2326</v>
      </c>
      <c r="K7037" t="s">
        <v>47</v>
      </c>
      <c r="L7037" t="s">
        <v>70</v>
      </c>
      <c r="M7037" t="s">
        <v>38</v>
      </c>
      <c r="N7037" t="s">
        <v>28</v>
      </c>
      <c r="O7037" t="s">
        <v>54</v>
      </c>
      <c r="P7037" t="s">
        <v>1814</v>
      </c>
      <c r="Q7037">
        <v>0</v>
      </c>
      <c r="R7037">
        <v>396</v>
      </c>
      <c r="S7037">
        <v>-31</v>
      </c>
      <c r="T7037">
        <v>9</v>
      </c>
      <c r="U7037" t="b">
        <v>0</v>
      </c>
    </row>
    <row r="7038" spans="1:21" x14ac:dyDescent="0.25">
      <c r="A7038" t="s">
        <v>7924</v>
      </c>
      <c r="B7038" t="s">
        <v>7915</v>
      </c>
      <c r="C7038">
        <v>18</v>
      </c>
      <c r="D7038">
        <v>11</v>
      </c>
      <c r="E7038">
        <v>14</v>
      </c>
      <c r="F7038" s="1">
        <v>41961</v>
      </c>
      <c r="G7038" t="s">
        <v>2662</v>
      </c>
      <c r="H7038" t="s">
        <v>67</v>
      </c>
      <c r="I7038" t="s">
        <v>496</v>
      </c>
      <c r="J7038" t="s">
        <v>7925</v>
      </c>
      <c r="K7038" t="s">
        <v>25</v>
      </c>
      <c r="L7038" t="s">
        <v>70</v>
      </c>
      <c r="M7038" t="s">
        <v>38</v>
      </c>
      <c r="N7038" t="s">
        <v>71</v>
      </c>
      <c r="O7038" t="s">
        <v>72</v>
      </c>
      <c r="P7038" t="s">
        <v>2263</v>
      </c>
      <c r="Q7038">
        <v>0</v>
      </c>
      <c r="R7038">
        <v>724</v>
      </c>
      <c r="S7038">
        <v>253</v>
      </c>
      <c r="T7038">
        <v>2</v>
      </c>
      <c r="U7038" t="b">
        <v>1</v>
      </c>
    </row>
    <row r="7039" spans="1:21" x14ac:dyDescent="0.25">
      <c r="A7039" t="s">
        <v>7924</v>
      </c>
      <c r="B7039" t="s">
        <v>7915</v>
      </c>
      <c r="C7039">
        <v>18</v>
      </c>
      <c r="D7039">
        <v>11</v>
      </c>
      <c r="E7039">
        <v>14</v>
      </c>
      <c r="F7039" s="1">
        <v>41961</v>
      </c>
      <c r="G7039" t="s">
        <v>2662</v>
      </c>
      <c r="H7039" t="s">
        <v>67</v>
      </c>
      <c r="I7039" t="s">
        <v>496</v>
      </c>
      <c r="J7039" t="s">
        <v>7925</v>
      </c>
      <c r="K7039" t="s">
        <v>25</v>
      </c>
      <c r="L7039" t="s">
        <v>70</v>
      </c>
      <c r="M7039" t="s">
        <v>38</v>
      </c>
      <c r="N7039" t="s">
        <v>28</v>
      </c>
      <c r="O7039" t="s">
        <v>111</v>
      </c>
      <c r="P7039" t="s">
        <v>4005</v>
      </c>
      <c r="Q7039">
        <v>0</v>
      </c>
      <c r="R7039">
        <v>112</v>
      </c>
      <c r="S7039">
        <v>24</v>
      </c>
      <c r="T7039">
        <v>3</v>
      </c>
      <c r="U7039" t="b">
        <v>1</v>
      </c>
    </row>
    <row r="7040" spans="1:21" x14ac:dyDescent="0.25">
      <c r="A7040" t="s">
        <v>7926</v>
      </c>
      <c r="B7040" t="s">
        <v>7915</v>
      </c>
      <c r="C7040">
        <v>18</v>
      </c>
      <c r="D7040">
        <v>11</v>
      </c>
      <c r="E7040">
        <v>14</v>
      </c>
      <c r="F7040" s="1">
        <v>41961</v>
      </c>
      <c r="G7040" t="s">
        <v>1043</v>
      </c>
      <c r="H7040" t="s">
        <v>61</v>
      </c>
      <c r="I7040" t="s">
        <v>1357</v>
      </c>
      <c r="J7040" t="s">
        <v>1448</v>
      </c>
      <c r="K7040" t="s">
        <v>36</v>
      </c>
      <c r="L7040" t="s">
        <v>70</v>
      </c>
      <c r="M7040" t="s">
        <v>38</v>
      </c>
      <c r="N7040" t="s">
        <v>28</v>
      </c>
      <c r="O7040" t="s">
        <v>48</v>
      </c>
      <c r="P7040" t="s">
        <v>1228</v>
      </c>
      <c r="Q7040">
        <v>0</v>
      </c>
      <c r="R7040">
        <v>16</v>
      </c>
      <c r="S7040">
        <v>1</v>
      </c>
      <c r="T7040">
        <v>1</v>
      </c>
      <c r="U7040" t="b">
        <v>1</v>
      </c>
    </row>
    <row r="7041" spans="1:21" x14ac:dyDescent="0.25">
      <c r="A7041" t="s">
        <v>7927</v>
      </c>
      <c r="B7041" t="s">
        <v>7928</v>
      </c>
      <c r="C7041">
        <v>19</v>
      </c>
      <c r="D7041">
        <v>11</v>
      </c>
      <c r="E7041">
        <v>11</v>
      </c>
      <c r="F7041" s="1">
        <v>40866</v>
      </c>
      <c r="G7041" t="s">
        <v>519</v>
      </c>
      <c r="H7041" t="s">
        <v>44</v>
      </c>
      <c r="I7041" t="s">
        <v>45</v>
      </c>
      <c r="J7041" t="s">
        <v>1232</v>
      </c>
      <c r="K7041" t="s">
        <v>47</v>
      </c>
      <c r="L7041" t="s">
        <v>70</v>
      </c>
      <c r="M7041" t="s">
        <v>27</v>
      </c>
      <c r="N7041" t="s">
        <v>71</v>
      </c>
      <c r="O7041" t="s">
        <v>665</v>
      </c>
      <c r="P7041" t="s">
        <v>3380</v>
      </c>
      <c r="Q7041">
        <v>1</v>
      </c>
      <c r="R7041">
        <v>607</v>
      </c>
      <c r="S7041">
        <v>-304</v>
      </c>
      <c r="T7041">
        <v>4</v>
      </c>
      <c r="U7041" t="b">
        <v>0</v>
      </c>
    </row>
    <row r="7042" spans="1:21" x14ac:dyDescent="0.25">
      <c r="A7042" t="s">
        <v>7927</v>
      </c>
      <c r="B7042" t="s">
        <v>7928</v>
      </c>
      <c r="C7042">
        <v>19</v>
      </c>
      <c r="D7042">
        <v>11</v>
      </c>
      <c r="E7042">
        <v>11</v>
      </c>
      <c r="F7042" s="1">
        <v>40866</v>
      </c>
      <c r="G7042" t="s">
        <v>519</v>
      </c>
      <c r="H7042" t="s">
        <v>44</v>
      </c>
      <c r="I7042" t="s">
        <v>45</v>
      </c>
      <c r="J7042" t="s">
        <v>1232</v>
      </c>
      <c r="K7042" t="s">
        <v>47</v>
      </c>
      <c r="L7042" t="s">
        <v>70</v>
      </c>
      <c r="M7042" t="s">
        <v>27</v>
      </c>
      <c r="N7042" t="s">
        <v>56</v>
      </c>
      <c r="O7042" t="s">
        <v>81</v>
      </c>
      <c r="P7042" t="s">
        <v>7929</v>
      </c>
      <c r="Q7042">
        <v>0</v>
      </c>
      <c r="R7042">
        <v>159</v>
      </c>
      <c r="S7042">
        <v>6</v>
      </c>
      <c r="T7042">
        <v>4</v>
      </c>
      <c r="U7042" t="b">
        <v>1</v>
      </c>
    </row>
    <row r="7043" spans="1:21" x14ac:dyDescent="0.25">
      <c r="A7043" t="s">
        <v>7927</v>
      </c>
      <c r="B7043" t="s">
        <v>7928</v>
      </c>
      <c r="C7043">
        <v>19</v>
      </c>
      <c r="D7043">
        <v>11</v>
      </c>
      <c r="E7043">
        <v>11</v>
      </c>
      <c r="F7043" s="1">
        <v>40866</v>
      </c>
      <c r="G7043" t="s">
        <v>519</v>
      </c>
      <c r="H7043" t="s">
        <v>44</v>
      </c>
      <c r="I7043" t="s">
        <v>45</v>
      </c>
      <c r="J7043" t="s">
        <v>1232</v>
      </c>
      <c r="K7043" t="s">
        <v>47</v>
      </c>
      <c r="L7043" t="s">
        <v>70</v>
      </c>
      <c r="M7043" t="s">
        <v>27</v>
      </c>
      <c r="N7043" t="s">
        <v>56</v>
      </c>
      <c r="O7043" t="s">
        <v>104</v>
      </c>
      <c r="P7043" t="s">
        <v>4756</v>
      </c>
      <c r="Q7043">
        <v>0</v>
      </c>
      <c r="R7043">
        <v>729</v>
      </c>
      <c r="S7043">
        <v>-134</v>
      </c>
      <c r="T7043">
        <v>7</v>
      </c>
      <c r="U7043" t="b">
        <v>0</v>
      </c>
    </row>
    <row r="7044" spans="1:21" x14ac:dyDescent="0.25">
      <c r="A7044" t="s">
        <v>7930</v>
      </c>
      <c r="B7044" t="s">
        <v>7931</v>
      </c>
      <c r="C7044">
        <v>19</v>
      </c>
      <c r="D7044">
        <v>11</v>
      </c>
      <c r="E7044">
        <v>12</v>
      </c>
      <c r="F7044" s="1">
        <v>41232</v>
      </c>
      <c r="G7044" t="s">
        <v>3726</v>
      </c>
      <c r="H7044" t="s">
        <v>67</v>
      </c>
      <c r="I7044" t="s">
        <v>496</v>
      </c>
      <c r="J7044" t="s">
        <v>497</v>
      </c>
      <c r="K7044" t="s">
        <v>25</v>
      </c>
      <c r="L7044" t="s">
        <v>26</v>
      </c>
      <c r="M7044" t="s">
        <v>27</v>
      </c>
      <c r="N7044" t="s">
        <v>28</v>
      </c>
      <c r="O7044" t="s">
        <v>151</v>
      </c>
      <c r="P7044" t="s">
        <v>2194</v>
      </c>
      <c r="Q7044">
        <v>0</v>
      </c>
      <c r="R7044">
        <v>12</v>
      </c>
      <c r="S7044">
        <v>2</v>
      </c>
      <c r="T7044">
        <v>1</v>
      </c>
      <c r="U7044" t="b">
        <v>1</v>
      </c>
    </row>
    <row r="7045" spans="1:21" x14ac:dyDescent="0.25">
      <c r="A7045" t="s">
        <v>7932</v>
      </c>
      <c r="B7045" t="s">
        <v>7931</v>
      </c>
      <c r="C7045">
        <v>19</v>
      </c>
      <c r="D7045">
        <v>11</v>
      </c>
      <c r="E7045">
        <v>12</v>
      </c>
      <c r="F7045" s="1">
        <v>41232</v>
      </c>
      <c r="G7045" t="s">
        <v>464</v>
      </c>
      <c r="H7045" t="s">
        <v>61</v>
      </c>
      <c r="I7045" t="s">
        <v>722</v>
      </c>
      <c r="J7045" t="s">
        <v>1489</v>
      </c>
      <c r="K7045" t="s">
        <v>36</v>
      </c>
      <c r="L7045" t="s">
        <v>37</v>
      </c>
      <c r="M7045" t="s">
        <v>38</v>
      </c>
      <c r="N7045" t="s">
        <v>28</v>
      </c>
      <c r="O7045" t="s">
        <v>39</v>
      </c>
      <c r="P7045" t="s">
        <v>2252</v>
      </c>
      <c r="Q7045">
        <v>0</v>
      </c>
      <c r="R7045">
        <v>148</v>
      </c>
      <c r="S7045">
        <v>59</v>
      </c>
      <c r="T7045">
        <v>3</v>
      </c>
      <c r="U7045" t="b">
        <v>0</v>
      </c>
    </row>
    <row r="7046" spans="1:21" x14ac:dyDescent="0.25">
      <c r="A7046" t="s">
        <v>7932</v>
      </c>
      <c r="B7046" t="s">
        <v>7931</v>
      </c>
      <c r="C7046">
        <v>19</v>
      </c>
      <c r="D7046">
        <v>11</v>
      </c>
      <c r="E7046">
        <v>12</v>
      </c>
      <c r="F7046" s="1">
        <v>41232</v>
      </c>
      <c r="G7046" t="s">
        <v>464</v>
      </c>
      <c r="H7046" t="s">
        <v>61</v>
      </c>
      <c r="I7046" t="s">
        <v>722</v>
      </c>
      <c r="J7046" t="s">
        <v>1489</v>
      </c>
      <c r="K7046" t="s">
        <v>36</v>
      </c>
      <c r="L7046" t="s">
        <v>37</v>
      </c>
      <c r="M7046" t="s">
        <v>38</v>
      </c>
      <c r="N7046" t="s">
        <v>28</v>
      </c>
      <c r="O7046" t="s">
        <v>227</v>
      </c>
      <c r="P7046" t="s">
        <v>3701</v>
      </c>
      <c r="Q7046">
        <v>0</v>
      </c>
      <c r="R7046">
        <v>56</v>
      </c>
      <c r="S7046">
        <v>25</v>
      </c>
      <c r="T7046">
        <v>5</v>
      </c>
      <c r="U7046" t="b">
        <v>1</v>
      </c>
    </row>
    <row r="7047" spans="1:21" x14ac:dyDescent="0.25">
      <c r="A7047" t="s">
        <v>7933</v>
      </c>
      <c r="B7047" t="s">
        <v>7931</v>
      </c>
      <c r="C7047">
        <v>19</v>
      </c>
      <c r="D7047">
        <v>11</v>
      </c>
      <c r="E7047">
        <v>12</v>
      </c>
      <c r="F7047" s="1">
        <v>41232</v>
      </c>
      <c r="G7047" t="s">
        <v>514</v>
      </c>
      <c r="H7047" t="s">
        <v>33</v>
      </c>
      <c r="I7047" t="s">
        <v>266</v>
      </c>
      <c r="J7047" t="s">
        <v>510</v>
      </c>
      <c r="K7047" t="s">
        <v>36</v>
      </c>
      <c r="L7047" t="s">
        <v>26</v>
      </c>
      <c r="M7047" t="s">
        <v>38</v>
      </c>
      <c r="N7047" t="s">
        <v>28</v>
      </c>
      <c r="O7047" t="s">
        <v>48</v>
      </c>
      <c r="P7047" t="s">
        <v>772</v>
      </c>
      <c r="Q7047">
        <v>0</v>
      </c>
      <c r="R7047">
        <v>26</v>
      </c>
      <c r="S7047">
        <v>8</v>
      </c>
      <c r="T7047">
        <v>2</v>
      </c>
      <c r="U7047" t="b">
        <v>1</v>
      </c>
    </row>
    <row r="7048" spans="1:21" x14ac:dyDescent="0.25">
      <c r="A7048" t="s">
        <v>7933</v>
      </c>
      <c r="B7048" t="s">
        <v>7931</v>
      </c>
      <c r="C7048">
        <v>19</v>
      </c>
      <c r="D7048">
        <v>11</v>
      </c>
      <c r="E7048">
        <v>12</v>
      </c>
      <c r="F7048" s="1">
        <v>41232</v>
      </c>
      <c r="G7048" t="s">
        <v>514</v>
      </c>
      <c r="H7048" t="s">
        <v>33</v>
      </c>
      <c r="I7048" t="s">
        <v>266</v>
      </c>
      <c r="J7048" t="s">
        <v>510</v>
      </c>
      <c r="K7048" t="s">
        <v>36</v>
      </c>
      <c r="L7048" t="s">
        <v>26</v>
      </c>
      <c r="M7048" t="s">
        <v>38</v>
      </c>
      <c r="N7048" t="s">
        <v>28</v>
      </c>
      <c r="O7048" t="s">
        <v>151</v>
      </c>
      <c r="P7048" t="s">
        <v>1891</v>
      </c>
      <c r="Q7048">
        <v>0</v>
      </c>
      <c r="R7048">
        <v>15</v>
      </c>
      <c r="S7048">
        <v>3</v>
      </c>
      <c r="T7048">
        <v>1</v>
      </c>
      <c r="U7048" t="b">
        <v>0</v>
      </c>
    </row>
    <row r="7049" spans="1:21" x14ac:dyDescent="0.25">
      <c r="A7049" t="s">
        <v>7933</v>
      </c>
      <c r="B7049" t="s">
        <v>7931</v>
      </c>
      <c r="C7049">
        <v>19</v>
      </c>
      <c r="D7049">
        <v>11</v>
      </c>
      <c r="E7049">
        <v>12</v>
      </c>
      <c r="F7049" s="1">
        <v>41232</v>
      </c>
      <c r="G7049" t="s">
        <v>514</v>
      </c>
      <c r="H7049" t="s">
        <v>33</v>
      </c>
      <c r="I7049" t="s">
        <v>266</v>
      </c>
      <c r="J7049" t="s">
        <v>510</v>
      </c>
      <c r="K7049" t="s">
        <v>36</v>
      </c>
      <c r="L7049" t="s">
        <v>26</v>
      </c>
      <c r="M7049" t="s">
        <v>38</v>
      </c>
      <c r="N7049" t="s">
        <v>56</v>
      </c>
      <c r="O7049" t="s">
        <v>81</v>
      </c>
      <c r="P7049" t="s">
        <v>3095</v>
      </c>
      <c r="Q7049">
        <v>0</v>
      </c>
      <c r="R7049">
        <v>349</v>
      </c>
      <c r="S7049">
        <v>105</v>
      </c>
      <c r="T7049">
        <v>3</v>
      </c>
      <c r="U7049" t="b">
        <v>1</v>
      </c>
    </row>
    <row r="7050" spans="1:21" x14ac:dyDescent="0.25">
      <c r="A7050" t="s">
        <v>7933</v>
      </c>
      <c r="B7050" t="s">
        <v>7931</v>
      </c>
      <c r="C7050">
        <v>19</v>
      </c>
      <c r="D7050">
        <v>11</v>
      </c>
      <c r="E7050">
        <v>12</v>
      </c>
      <c r="F7050" s="1">
        <v>41232</v>
      </c>
      <c r="G7050" t="s">
        <v>514</v>
      </c>
      <c r="H7050" t="s">
        <v>33</v>
      </c>
      <c r="I7050" t="s">
        <v>266</v>
      </c>
      <c r="J7050" t="s">
        <v>510</v>
      </c>
      <c r="K7050" t="s">
        <v>36</v>
      </c>
      <c r="L7050" t="s">
        <v>26</v>
      </c>
      <c r="M7050" t="s">
        <v>38</v>
      </c>
      <c r="N7050" t="s">
        <v>56</v>
      </c>
      <c r="O7050" t="s">
        <v>185</v>
      </c>
      <c r="P7050" t="s">
        <v>2575</v>
      </c>
      <c r="Q7050">
        <v>0</v>
      </c>
      <c r="R7050">
        <v>636</v>
      </c>
      <c r="S7050">
        <v>146</v>
      </c>
      <c r="T7050">
        <v>2</v>
      </c>
      <c r="U7050" t="b">
        <v>0</v>
      </c>
    </row>
    <row r="7051" spans="1:21" x14ac:dyDescent="0.25">
      <c r="A7051" t="s">
        <v>7934</v>
      </c>
      <c r="B7051" t="s">
        <v>7931</v>
      </c>
      <c r="C7051">
        <v>19</v>
      </c>
      <c r="D7051">
        <v>11</v>
      </c>
      <c r="E7051">
        <v>12</v>
      </c>
      <c r="F7051" s="1">
        <v>41232</v>
      </c>
      <c r="G7051" t="s">
        <v>2566</v>
      </c>
      <c r="H7051" t="s">
        <v>67</v>
      </c>
      <c r="I7051" t="s">
        <v>68</v>
      </c>
      <c r="J7051" t="s">
        <v>255</v>
      </c>
      <c r="K7051" t="s">
        <v>25</v>
      </c>
      <c r="L7051" t="s">
        <v>37</v>
      </c>
      <c r="M7051" t="s">
        <v>98</v>
      </c>
      <c r="N7051" t="s">
        <v>28</v>
      </c>
      <c r="O7051" t="s">
        <v>39</v>
      </c>
      <c r="P7051" t="s">
        <v>1018</v>
      </c>
      <c r="Q7051">
        <v>0</v>
      </c>
      <c r="R7051">
        <v>12</v>
      </c>
      <c r="S7051">
        <v>4</v>
      </c>
      <c r="T7051">
        <v>2</v>
      </c>
      <c r="U7051" t="b">
        <v>1</v>
      </c>
    </row>
    <row r="7052" spans="1:21" x14ac:dyDescent="0.25">
      <c r="A7052" t="s">
        <v>7935</v>
      </c>
      <c r="B7052" t="s">
        <v>7936</v>
      </c>
      <c r="C7052">
        <v>19</v>
      </c>
      <c r="D7052">
        <v>11</v>
      </c>
      <c r="E7052">
        <v>13</v>
      </c>
      <c r="F7052" s="1">
        <v>41597</v>
      </c>
      <c r="G7052" t="s">
        <v>1844</v>
      </c>
      <c r="H7052" t="s">
        <v>67</v>
      </c>
      <c r="I7052" t="s">
        <v>68</v>
      </c>
      <c r="J7052" t="s">
        <v>6126</v>
      </c>
      <c r="K7052" t="s">
        <v>25</v>
      </c>
      <c r="L7052" t="s">
        <v>70</v>
      </c>
      <c r="M7052" t="s">
        <v>98</v>
      </c>
      <c r="N7052" t="s">
        <v>28</v>
      </c>
      <c r="O7052" t="s">
        <v>48</v>
      </c>
      <c r="P7052" t="s">
        <v>3694</v>
      </c>
      <c r="Q7052">
        <v>0</v>
      </c>
      <c r="R7052">
        <v>198</v>
      </c>
      <c r="S7052">
        <v>63</v>
      </c>
      <c r="T7052">
        <v>8</v>
      </c>
      <c r="U7052" t="b">
        <v>0</v>
      </c>
    </row>
    <row r="7053" spans="1:21" x14ac:dyDescent="0.25">
      <c r="A7053" t="s">
        <v>7935</v>
      </c>
      <c r="B7053" t="s">
        <v>7936</v>
      </c>
      <c r="C7053">
        <v>19</v>
      </c>
      <c r="D7053">
        <v>11</v>
      </c>
      <c r="E7053">
        <v>13</v>
      </c>
      <c r="F7053" s="1">
        <v>41597</v>
      </c>
      <c r="G7053" t="s">
        <v>1844</v>
      </c>
      <c r="H7053" t="s">
        <v>67</v>
      </c>
      <c r="I7053" t="s">
        <v>68</v>
      </c>
      <c r="J7053" t="s">
        <v>6126</v>
      </c>
      <c r="K7053" t="s">
        <v>25</v>
      </c>
      <c r="L7053" t="s">
        <v>70</v>
      </c>
      <c r="M7053" t="s">
        <v>98</v>
      </c>
      <c r="N7053" t="s">
        <v>28</v>
      </c>
      <c r="O7053" t="s">
        <v>54</v>
      </c>
      <c r="P7053" t="s">
        <v>1519</v>
      </c>
      <c r="Q7053">
        <v>0</v>
      </c>
      <c r="R7053">
        <v>794</v>
      </c>
      <c r="S7053">
        <v>389</v>
      </c>
      <c r="T7053">
        <v>4</v>
      </c>
      <c r="U7053" t="b">
        <v>1</v>
      </c>
    </row>
    <row r="7054" spans="1:21" x14ac:dyDescent="0.25">
      <c r="A7054" t="s">
        <v>7935</v>
      </c>
      <c r="B7054" t="s">
        <v>7936</v>
      </c>
      <c r="C7054">
        <v>19</v>
      </c>
      <c r="D7054">
        <v>11</v>
      </c>
      <c r="E7054">
        <v>13</v>
      </c>
      <c r="F7054" s="1">
        <v>41597</v>
      </c>
      <c r="G7054" t="s">
        <v>1844</v>
      </c>
      <c r="H7054" t="s">
        <v>67</v>
      </c>
      <c r="I7054" t="s">
        <v>68</v>
      </c>
      <c r="J7054" t="s">
        <v>6126</v>
      </c>
      <c r="K7054" t="s">
        <v>25</v>
      </c>
      <c r="L7054" t="s">
        <v>70</v>
      </c>
      <c r="M7054" t="s">
        <v>98</v>
      </c>
      <c r="N7054" t="s">
        <v>28</v>
      </c>
      <c r="O7054" t="s">
        <v>54</v>
      </c>
      <c r="P7054" t="s">
        <v>1223</v>
      </c>
      <c r="Q7054">
        <v>0</v>
      </c>
      <c r="R7054">
        <v>494</v>
      </c>
      <c r="S7054">
        <v>34</v>
      </c>
      <c r="T7054">
        <v>8</v>
      </c>
      <c r="U7054" t="b">
        <v>0</v>
      </c>
    </row>
    <row r="7055" spans="1:21" x14ac:dyDescent="0.25">
      <c r="A7055" t="s">
        <v>7935</v>
      </c>
      <c r="B7055" t="s">
        <v>7936</v>
      </c>
      <c r="C7055">
        <v>19</v>
      </c>
      <c r="D7055">
        <v>11</v>
      </c>
      <c r="E7055">
        <v>13</v>
      </c>
      <c r="F7055" s="1">
        <v>41597</v>
      </c>
      <c r="G7055" t="s">
        <v>1844</v>
      </c>
      <c r="H7055" t="s">
        <v>67</v>
      </c>
      <c r="I7055" t="s">
        <v>68</v>
      </c>
      <c r="J7055" t="s">
        <v>6126</v>
      </c>
      <c r="K7055" t="s">
        <v>25</v>
      </c>
      <c r="L7055" t="s">
        <v>70</v>
      </c>
      <c r="M7055" t="s">
        <v>98</v>
      </c>
      <c r="N7055" t="s">
        <v>28</v>
      </c>
      <c r="O7055" t="s">
        <v>183</v>
      </c>
      <c r="P7055" t="s">
        <v>4203</v>
      </c>
      <c r="Q7055">
        <v>0</v>
      </c>
      <c r="R7055">
        <v>79</v>
      </c>
      <c r="S7055">
        <v>28</v>
      </c>
      <c r="T7055">
        <v>3</v>
      </c>
      <c r="U7055" t="b">
        <v>0</v>
      </c>
    </row>
    <row r="7056" spans="1:21" x14ac:dyDescent="0.25">
      <c r="A7056" t="s">
        <v>7937</v>
      </c>
      <c r="B7056" t="s">
        <v>7936</v>
      </c>
      <c r="C7056">
        <v>19</v>
      </c>
      <c r="D7056">
        <v>11</v>
      </c>
      <c r="E7056">
        <v>13</v>
      </c>
      <c r="F7056" s="1">
        <v>41597</v>
      </c>
      <c r="G7056" t="s">
        <v>3468</v>
      </c>
      <c r="H7056" t="s">
        <v>67</v>
      </c>
      <c r="I7056" t="s">
        <v>68</v>
      </c>
      <c r="J7056" t="s">
        <v>1367</v>
      </c>
      <c r="K7056" t="s">
        <v>25</v>
      </c>
      <c r="L7056" t="s">
        <v>37</v>
      </c>
      <c r="M7056" t="s">
        <v>27</v>
      </c>
      <c r="N7056" t="s">
        <v>56</v>
      </c>
      <c r="O7056" t="s">
        <v>81</v>
      </c>
      <c r="P7056" t="s">
        <v>7152</v>
      </c>
      <c r="Q7056">
        <v>0</v>
      </c>
      <c r="R7056">
        <v>164</v>
      </c>
      <c r="S7056">
        <v>24</v>
      </c>
      <c r="T7056">
        <v>4</v>
      </c>
      <c r="U7056" t="b">
        <v>0</v>
      </c>
    </row>
    <row r="7057" spans="1:21" x14ac:dyDescent="0.25">
      <c r="A7057" t="s">
        <v>7938</v>
      </c>
      <c r="B7057" t="s">
        <v>7936</v>
      </c>
      <c r="C7057">
        <v>19</v>
      </c>
      <c r="D7057">
        <v>11</v>
      </c>
      <c r="E7057">
        <v>13</v>
      </c>
      <c r="F7057" s="1">
        <v>41597</v>
      </c>
      <c r="G7057" t="s">
        <v>3952</v>
      </c>
      <c r="H7057" t="s">
        <v>1976</v>
      </c>
      <c r="I7057" t="s">
        <v>1977</v>
      </c>
      <c r="J7057" t="s">
        <v>1978</v>
      </c>
      <c r="K7057" t="s">
        <v>25</v>
      </c>
      <c r="L7057" t="s">
        <v>37</v>
      </c>
      <c r="M7057" t="s">
        <v>38</v>
      </c>
      <c r="N7057" t="s">
        <v>28</v>
      </c>
      <c r="O7057" t="s">
        <v>151</v>
      </c>
      <c r="P7057" t="s">
        <v>7939</v>
      </c>
      <c r="Q7057">
        <v>1</v>
      </c>
      <c r="R7057">
        <v>47</v>
      </c>
      <c r="S7057">
        <v>-32</v>
      </c>
      <c r="T7057">
        <v>5</v>
      </c>
      <c r="U7057" t="b">
        <v>0</v>
      </c>
    </row>
    <row r="7058" spans="1:21" x14ac:dyDescent="0.25">
      <c r="A7058" t="s">
        <v>7940</v>
      </c>
      <c r="B7058" t="s">
        <v>7936</v>
      </c>
      <c r="C7058">
        <v>19</v>
      </c>
      <c r="D7058">
        <v>11</v>
      </c>
      <c r="E7058">
        <v>13</v>
      </c>
      <c r="F7058" s="1">
        <v>41597</v>
      </c>
      <c r="G7058" t="s">
        <v>1844</v>
      </c>
      <c r="H7058" t="s">
        <v>44</v>
      </c>
      <c r="I7058" t="s">
        <v>45</v>
      </c>
      <c r="J7058" t="s">
        <v>7941</v>
      </c>
      <c r="K7058" t="s">
        <v>47</v>
      </c>
      <c r="L7058" t="s">
        <v>70</v>
      </c>
      <c r="M7058" t="s">
        <v>38</v>
      </c>
      <c r="N7058" t="s">
        <v>28</v>
      </c>
      <c r="O7058" t="s">
        <v>39</v>
      </c>
      <c r="P7058" t="s">
        <v>864</v>
      </c>
      <c r="Q7058">
        <v>0</v>
      </c>
      <c r="R7058">
        <v>19</v>
      </c>
      <c r="S7058">
        <v>1</v>
      </c>
      <c r="T7058">
        <v>3</v>
      </c>
      <c r="U7058" t="b">
        <v>0</v>
      </c>
    </row>
    <row r="7059" spans="1:21" x14ac:dyDescent="0.25">
      <c r="A7059" t="s">
        <v>7940</v>
      </c>
      <c r="B7059" t="s">
        <v>7936</v>
      </c>
      <c r="C7059">
        <v>19</v>
      </c>
      <c r="D7059">
        <v>11</v>
      </c>
      <c r="E7059">
        <v>13</v>
      </c>
      <c r="F7059" s="1">
        <v>41597</v>
      </c>
      <c r="G7059" t="s">
        <v>1844</v>
      </c>
      <c r="H7059" t="s">
        <v>44</v>
      </c>
      <c r="I7059" t="s">
        <v>45</v>
      </c>
      <c r="J7059" t="s">
        <v>7941</v>
      </c>
      <c r="K7059" t="s">
        <v>47</v>
      </c>
      <c r="L7059" t="s">
        <v>70</v>
      </c>
      <c r="M7059" t="s">
        <v>38</v>
      </c>
      <c r="N7059" t="s">
        <v>28</v>
      </c>
      <c r="O7059" t="s">
        <v>39</v>
      </c>
      <c r="P7059" t="s">
        <v>7161</v>
      </c>
      <c r="Q7059">
        <v>0</v>
      </c>
      <c r="R7059">
        <v>21</v>
      </c>
      <c r="S7059">
        <v>9</v>
      </c>
      <c r="T7059">
        <v>4</v>
      </c>
      <c r="U7059" t="b">
        <v>0</v>
      </c>
    </row>
    <row r="7060" spans="1:21" x14ac:dyDescent="0.25">
      <c r="A7060" t="s">
        <v>7942</v>
      </c>
      <c r="B7060" t="s">
        <v>7936</v>
      </c>
      <c r="C7060">
        <v>19</v>
      </c>
      <c r="D7060">
        <v>11</v>
      </c>
      <c r="E7060">
        <v>13</v>
      </c>
      <c r="F7060" s="1">
        <v>41597</v>
      </c>
      <c r="G7060" t="s">
        <v>1384</v>
      </c>
      <c r="H7060" t="s">
        <v>67</v>
      </c>
      <c r="I7060" t="s">
        <v>68</v>
      </c>
      <c r="J7060" t="s">
        <v>5702</v>
      </c>
      <c r="K7060" t="s">
        <v>25</v>
      </c>
      <c r="L7060" t="s">
        <v>37</v>
      </c>
      <c r="M7060" t="s">
        <v>38</v>
      </c>
      <c r="N7060" t="s">
        <v>56</v>
      </c>
      <c r="O7060" t="s">
        <v>57</v>
      </c>
      <c r="P7060" t="s">
        <v>3304</v>
      </c>
      <c r="Q7060">
        <v>0</v>
      </c>
      <c r="R7060">
        <v>800</v>
      </c>
      <c r="S7060">
        <v>168</v>
      </c>
      <c r="T7060">
        <v>3</v>
      </c>
      <c r="U7060" t="b">
        <v>0</v>
      </c>
    </row>
    <row r="7061" spans="1:21" x14ac:dyDescent="0.25">
      <c r="A7061" t="s">
        <v>7942</v>
      </c>
      <c r="B7061" t="s">
        <v>7936</v>
      </c>
      <c r="C7061">
        <v>19</v>
      </c>
      <c r="D7061">
        <v>11</v>
      </c>
      <c r="E7061">
        <v>13</v>
      </c>
      <c r="F7061" s="1">
        <v>41597</v>
      </c>
      <c r="G7061" t="s">
        <v>1384</v>
      </c>
      <c r="H7061" t="s">
        <v>67</v>
      </c>
      <c r="I7061" t="s">
        <v>68</v>
      </c>
      <c r="J7061" t="s">
        <v>5702</v>
      </c>
      <c r="K7061" t="s">
        <v>25</v>
      </c>
      <c r="L7061" t="s">
        <v>37</v>
      </c>
      <c r="M7061" t="s">
        <v>38</v>
      </c>
      <c r="N7061" t="s">
        <v>56</v>
      </c>
      <c r="O7061" t="s">
        <v>104</v>
      </c>
      <c r="P7061" t="s">
        <v>1514</v>
      </c>
      <c r="Q7061">
        <v>0</v>
      </c>
      <c r="R7061">
        <v>1908</v>
      </c>
      <c r="S7061">
        <v>820</v>
      </c>
      <c r="T7061">
        <v>3</v>
      </c>
      <c r="U7061" t="b">
        <v>1</v>
      </c>
    </row>
    <row r="7062" spans="1:21" x14ac:dyDescent="0.25">
      <c r="A7062" t="s">
        <v>7943</v>
      </c>
      <c r="B7062" t="s">
        <v>7936</v>
      </c>
      <c r="C7062">
        <v>19</v>
      </c>
      <c r="D7062">
        <v>11</v>
      </c>
      <c r="E7062">
        <v>13</v>
      </c>
      <c r="F7062" s="1">
        <v>41597</v>
      </c>
      <c r="G7062" t="s">
        <v>2821</v>
      </c>
      <c r="H7062" t="s">
        <v>33</v>
      </c>
      <c r="I7062" t="s">
        <v>80</v>
      </c>
      <c r="J7062" t="s">
        <v>80</v>
      </c>
      <c r="K7062" t="s">
        <v>36</v>
      </c>
      <c r="L7062" t="s">
        <v>26</v>
      </c>
      <c r="M7062" t="s">
        <v>38</v>
      </c>
      <c r="N7062" t="s">
        <v>28</v>
      </c>
      <c r="O7062" t="s">
        <v>54</v>
      </c>
      <c r="P7062" t="s">
        <v>92</v>
      </c>
      <c r="Q7062">
        <v>0</v>
      </c>
      <c r="R7062">
        <v>127</v>
      </c>
      <c r="S7062">
        <v>48</v>
      </c>
      <c r="T7062">
        <v>6</v>
      </c>
      <c r="U7062" t="b">
        <v>1</v>
      </c>
    </row>
    <row r="7063" spans="1:21" x14ac:dyDescent="0.25">
      <c r="A7063" t="s">
        <v>7944</v>
      </c>
      <c r="B7063" t="s">
        <v>7936</v>
      </c>
      <c r="C7063">
        <v>19</v>
      </c>
      <c r="D7063">
        <v>11</v>
      </c>
      <c r="E7063">
        <v>13</v>
      </c>
      <c r="F7063" s="1">
        <v>41597</v>
      </c>
      <c r="G7063" t="s">
        <v>3349</v>
      </c>
      <c r="H7063" t="s">
        <v>215</v>
      </c>
      <c r="I7063" t="s">
        <v>858</v>
      </c>
      <c r="J7063" t="s">
        <v>859</v>
      </c>
      <c r="K7063" t="s">
        <v>36</v>
      </c>
      <c r="L7063" t="s">
        <v>70</v>
      </c>
      <c r="M7063" t="s">
        <v>38</v>
      </c>
      <c r="N7063" t="s">
        <v>28</v>
      </c>
      <c r="O7063" t="s">
        <v>48</v>
      </c>
      <c r="P7063" t="s">
        <v>359</v>
      </c>
      <c r="Q7063">
        <v>0</v>
      </c>
      <c r="R7063">
        <v>47</v>
      </c>
      <c r="S7063">
        <v>1</v>
      </c>
      <c r="T7063">
        <v>2</v>
      </c>
      <c r="U7063" t="b">
        <v>0</v>
      </c>
    </row>
    <row r="7064" spans="1:21" x14ac:dyDescent="0.25">
      <c r="A7064" t="s">
        <v>7945</v>
      </c>
      <c r="B7064" t="s">
        <v>7936</v>
      </c>
      <c r="C7064">
        <v>19</v>
      </c>
      <c r="D7064">
        <v>11</v>
      </c>
      <c r="E7064">
        <v>13</v>
      </c>
      <c r="F7064" s="1">
        <v>41597</v>
      </c>
      <c r="G7064" t="s">
        <v>2662</v>
      </c>
      <c r="H7064" t="s">
        <v>61</v>
      </c>
      <c r="I7064" t="s">
        <v>1357</v>
      </c>
      <c r="J7064" t="s">
        <v>7946</v>
      </c>
      <c r="K7064" t="s">
        <v>36</v>
      </c>
      <c r="L7064" t="s">
        <v>70</v>
      </c>
      <c r="M7064" t="s">
        <v>38</v>
      </c>
      <c r="N7064" t="s">
        <v>28</v>
      </c>
      <c r="O7064" t="s">
        <v>39</v>
      </c>
      <c r="P7064" t="s">
        <v>956</v>
      </c>
      <c r="Q7064">
        <v>0</v>
      </c>
      <c r="R7064">
        <v>198</v>
      </c>
      <c r="S7064">
        <v>41</v>
      </c>
      <c r="T7064">
        <v>7</v>
      </c>
      <c r="U7064" t="b">
        <v>0</v>
      </c>
    </row>
    <row r="7065" spans="1:21" x14ac:dyDescent="0.25">
      <c r="A7065" t="s">
        <v>7944</v>
      </c>
      <c r="B7065" t="s">
        <v>7936</v>
      </c>
      <c r="C7065">
        <v>19</v>
      </c>
      <c r="D7065">
        <v>11</v>
      </c>
      <c r="E7065">
        <v>13</v>
      </c>
      <c r="F7065" s="1">
        <v>41597</v>
      </c>
      <c r="G7065" t="s">
        <v>3349</v>
      </c>
      <c r="H7065" t="s">
        <v>215</v>
      </c>
      <c r="I7065" t="s">
        <v>858</v>
      </c>
      <c r="J7065" t="s">
        <v>859</v>
      </c>
      <c r="K7065" t="s">
        <v>36</v>
      </c>
      <c r="L7065" t="s">
        <v>70</v>
      </c>
      <c r="M7065" t="s">
        <v>38</v>
      </c>
      <c r="N7065" t="s">
        <v>56</v>
      </c>
      <c r="O7065" t="s">
        <v>81</v>
      </c>
      <c r="P7065" t="s">
        <v>194</v>
      </c>
      <c r="Q7065">
        <v>0</v>
      </c>
      <c r="R7065">
        <v>293</v>
      </c>
      <c r="S7065">
        <v>0</v>
      </c>
      <c r="T7065">
        <v>7</v>
      </c>
      <c r="U7065" t="b">
        <v>0</v>
      </c>
    </row>
    <row r="7066" spans="1:21" x14ac:dyDescent="0.25">
      <c r="A7066" t="s">
        <v>7945</v>
      </c>
      <c r="B7066" t="s">
        <v>7936</v>
      </c>
      <c r="C7066">
        <v>19</v>
      </c>
      <c r="D7066">
        <v>11</v>
      </c>
      <c r="E7066">
        <v>13</v>
      </c>
      <c r="F7066" s="1">
        <v>41597</v>
      </c>
      <c r="G7066" t="s">
        <v>2662</v>
      </c>
      <c r="H7066" t="s">
        <v>61</v>
      </c>
      <c r="I7066" t="s">
        <v>1357</v>
      </c>
      <c r="J7066" t="s">
        <v>7946</v>
      </c>
      <c r="K7066" t="s">
        <v>36</v>
      </c>
      <c r="L7066" t="s">
        <v>70</v>
      </c>
      <c r="M7066" t="s">
        <v>38</v>
      </c>
      <c r="N7066" t="s">
        <v>56</v>
      </c>
      <c r="O7066" t="s">
        <v>104</v>
      </c>
      <c r="P7066" t="s">
        <v>1591</v>
      </c>
      <c r="Q7066">
        <v>0</v>
      </c>
      <c r="R7066">
        <v>469</v>
      </c>
      <c r="S7066">
        <v>182</v>
      </c>
      <c r="T7066">
        <v>4</v>
      </c>
      <c r="U7066" t="b">
        <v>0</v>
      </c>
    </row>
    <row r="7067" spans="1:21" x14ac:dyDescent="0.25">
      <c r="A7067" t="s">
        <v>7947</v>
      </c>
      <c r="B7067" t="s">
        <v>7948</v>
      </c>
      <c r="C7067">
        <v>19</v>
      </c>
      <c r="D7067">
        <v>11</v>
      </c>
      <c r="E7067">
        <v>14</v>
      </c>
      <c r="F7067" s="1">
        <v>41962</v>
      </c>
      <c r="G7067" t="s">
        <v>60</v>
      </c>
      <c r="H7067" t="s">
        <v>61</v>
      </c>
      <c r="I7067" t="s">
        <v>326</v>
      </c>
      <c r="J7067" t="s">
        <v>1109</v>
      </c>
      <c r="K7067" t="s">
        <v>36</v>
      </c>
      <c r="L7067" t="s">
        <v>37</v>
      </c>
      <c r="M7067" t="s">
        <v>98</v>
      </c>
      <c r="N7067" t="s">
        <v>28</v>
      </c>
      <c r="O7067" t="s">
        <v>29</v>
      </c>
      <c r="P7067" t="s">
        <v>30</v>
      </c>
      <c r="Q7067">
        <v>0</v>
      </c>
      <c r="R7067">
        <v>30</v>
      </c>
      <c r="S7067">
        <v>6</v>
      </c>
      <c r="T7067">
        <v>1</v>
      </c>
      <c r="U7067" t="b">
        <v>1</v>
      </c>
    </row>
    <row r="7068" spans="1:21" x14ac:dyDescent="0.25">
      <c r="A7068" t="s">
        <v>7949</v>
      </c>
      <c r="B7068" t="s">
        <v>7948</v>
      </c>
      <c r="C7068">
        <v>19</v>
      </c>
      <c r="D7068">
        <v>11</v>
      </c>
      <c r="E7068">
        <v>14</v>
      </c>
      <c r="F7068" s="1">
        <v>41962</v>
      </c>
      <c r="G7068" t="s">
        <v>2890</v>
      </c>
      <c r="H7068" t="s">
        <v>61</v>
      </c>
      <c r="I7068" t="s">
        <v>326</v>
      </c>
      <c r="J7068" t="s">
        <v>1109</v>
      </c>
      <c r="K7068" t="s">
        <v>36</v>
      </c>
      <c r="L7068" t="s">
        <v>37</v>
      </c>
      <c r="M7068" t="s">
        <v>38</v>
      </c>
      <c r="N7068" t="s">
        <v>71</v>
      </c>
      <c r="O7068" t="s">
        <v>74</v>
      </c>
      <c r="P7068" t="s">
        <v>4912</v>
      </c>
      <c r="Q7068">
        <v>0</v>
      </c>
      <c r="R7068">
        <v>5729</v>
      </c>
      <c r="S7068">
        <v>64</v>
      </c>
      <c r="T7068">
        <v>14</v>
      </c>
      <c r="U7068" t="b">
        <v>1</v>
      </c>
    </row>
    <row r="7069" spans="1:21" x14ac:dyDescent="0.25">
      <c r="A7069" t="s">
        <v>7949</v>
      </c>
      <c r="B7069" t="s">
        <v>7948</v>
      </c>
      <c r="C7069">
        <v>19</v>
      </c>
      <c r="D7069">
        <v>11</v>
      </c>
      <c r="E7069">
        <v>14</v>
      </c>
      <c r="F7069" s="1">
        <v>41962</v>
      </c>
      <c r="G7069" t="s">
        <v>2890</v>
      </c>
      <c r="H7069" t="s">
        <v>61</v>
      </c>
      <c r="I7069" t="s">
        <v>326</v>
      </c>
      <c r="J7069" t="s">
        <v>1109</v>
      </c>
      <c r="K7069" t="s">
        <v>36</v>
      </c>
      <c r="L7069" t="s">
        <v>37</v>
      </c>
      <c r="M7069" t="s">
        <v>38</v>
      </c>
      <c r="N7069" t="s">
        <v>28</v>
      </c>
      <c r="O7069" t="s">
        <v>29</v>
      </c>
      <c r="P7069" t="s">
        <v>2901</v>
      </c>
      <c r="Q7069">
        <v>0</v>
      </c>
      <c r="R7069">
        <v>94</v>
      </c>
      <c r="S7069">
        <v>27</v>
      </c>
      <c r="T7069">
        <v>2</v>
      </c>
      <c r="U7069" t="b">
        <v>0</v>
      </c>
    </row>
    <row r="7070" spans="1:21" x14ac:dyDescent="0.25">
      <c r="A7070" t="s">
        <v>7949</v>
      </c>
      <c r="B7070" t="s">
        <v>7948</v>
      </c>
      <c r="C7070">
        <v>19</v>
      </c>
      <c r="D7070">
        <v>11</v>
      </c>
      <c r="E7070">
        <v>14</v>
      </c>
      <c r="F7070" s="1">
        <v>41962</v>
      </c>
      <c r="G7070" t="s">
        <v>2890</v>
      </c>
      <c r="H7070" t="s">
        <v>61</v>
      </c>
      <c r="I7070" t="s">
        <v>326</v>
      </c>
      <c r="J7070" t="s">
        <v>1109</v>
      </c>
      <c r="K7070" t="s">
        <v>36</v>
      </c>
      <c r="L7070" t="s">
        <v>37</v>
      </c>
      <c r="M7070" t="s">
        <v>38</v>
      </c>
      <c r="N7070" t="s">
        <v>28</v>
      </c>
      <c r="O7070" t="s">
        <v>183</v>
      </c>
      <c r="P7070" t="s">
        <v>1622</v>
      </c>
      <c r="Q7070">
        <v>0</v>
      </c>
      <c r="R7070">
        <v>213</v>
      </c>
      <c r="S7070">
        <v>4</v>
      </c>
      <c r="T7070">
        <v>14</v>
      </c>
      <c r="U7070" t="b">
        <v>1</v>
      </c>
    </row>
    <row r="7071" spans="1:21" x14ac:dyDescent="0.25">
      <c r="A7071" t="s">
        <v>7949</v>
      </c>
      <c r="B7071" t="s">
        <v>7948</v>
      </c>
      <c r="C7071">
        <v>19</v>
      </c>
      <c r="D7071">
        <v>11</v>
      </c>
      <c r="E7071">
        <v>14</v>
      </c>
      <c r="F7071" s="1">
        <v>41962</v>
      </c>
      <c r="G7071" t="s">
        <v>2890</v>
      </c>
      <c r="H7071" t="s">
        <v>61</v>
      </c>
      <c r="I7071" t="s">
        <v>326</v>
      </c>
      <c r="J7071" t="s">
        <v>1109</v>
      </c>
      <c r="K7071" t="s">
        <v>36</v>
      </c>
      <c r="L7071" t="s">
        <v>37</v>
      </c>
      <c r="M7071" t="s">
        <v>38</v>
      </c>
      <c r="N7071" t="s">
        <v>56</v>
      </c>
      <c r="O7071" t="s">
        <v>185</v>
      </c>
      <c r="P7071" t="s">
        <v>2740</v>
      </c>
      <c r="Q7071">
        <v>0</v>
      </c>
      <c r="R7071">
        <v>250</v>
      </c>
      <c r="S7071">
        <v>-12</v>
      </c>
      <c r="T7071">
        <v>2</v>
      </c>
      <c r="U7071" t="b">
        <v>0</v>
      </c>
    </row>
    <row r="7072" spans="1:21" x14ac:dyDescent="0.25">
      <c r="A7072" t="s">
        <v>7950</v>
      </c>
      <c r="B7072" t="s">
        <v>7948</v>
      </c>
      <c r="C7072">
        <v>19</v>
      </c>
      <c r="D7072">
        <v>11</v>
      </c>
      <c r="E7072">
        <v>14</v>
      </c>
      <c r="F7072" s="1">
        <v>41962</v>
      </c>
      <c r="G7072" t="s">
        <v>3093</v>
      </c>
      <c r="H7072" t="s">
        <v>67</v>
      </c>
      <c r="I7072" t="s">
        <v>68</v>
      </c>
      <c r="J7072" t="s">
        <v>69</v>
      </c>
      <c r="K7072" t="s">
        <v>25</v>
      </c>
      <c r="L7072" t="s">
        <v>37</v>
      </c>
      <c r="M7072" t="s">
        <v>38</v>
      </c>
      <c r="N7072" t="s">
        <v>28</v>
      </c>
      <c r="O7072" t="s">
        <v>29</v>
      </c>
      <c r="P7072" t="s">
        <v>6819</v>
      </c>
      <c r="Q7072">
        <v>0</v>
      </c>
      <c r="R7072">
        <v>60</v>
      </c>
      <c r="S7072">
        <v>13</v>
      </c>
      <c r="T7072">
        <v>2</v>
      </c>
      <c r="U7072" t="b">
        <v>1</v>
      </c>
    </row>
    <row r="7073" spans="1:21" x14ac:dyDescent="0.25">
      <c r="A7073" t="s">
        <v>7951</v>
      </c>
      <c r="B7073" t="s">
        <v>7948</v>
      </c>
      <c r="C7073">
        <v>19</v>
      </c>
      <c r="D7073">
        <v>11</v>
      </c>
      <c r="E7073">
        <v>14</v>
      </c>
      <c r="F7073" s="1">
        <v>41962</v>
      </c>
      <c r="G7073" t="s">
        <v>1077</v>
      </c>
      <c r="H7073" t="s">
        <v>67</v>
      </c>
      <c r="I7073" t="s">
        <v>68</v>
      </c>
      <c r="J7073" t="s">
        <v>4465</v>
      </c>
      <c r="K7073" t="s">
        <v>25</v>
      </c>
      <c r="L7073" t="s">
        <v>70</v>
      </c>
      <c r="M7073" t="s">
        <v>38</v>
      </c>
      <c r="N7073" t="s">
        <v>28</v>
      </c>
      <c r="O7073" t="s">
        <v>39</v>
      </c>
      <c r="P7073" t="s">
        <v>170</v>
      </c>
      <c r="Q7073">
        <v>0</v>
      </c>
      <c r="R7073">
        <v>19</v>
      </c>
      <c r="S7073">
        <v>8</v>
      </c>
      <c r="T7073">
        <v>2</v>
      </c>
      <c r="U7073" t="b">
        <v>1</v>
      </c>
    </row>
    <row r="7074" spans="1:21" x14ac:dyDescent="0.25">
      <c r="A7074" t="s">
        <v>7951</v>
      </c>
      <c r="B7074" t="s">
        <v>7948</v>
      </c>
      <c r="C7074">
        <v>19</v>
      </c>
      <c r="D7074">
        <v>11</v>
      </c>
      <c r="E7074">
        <v>14</v>
      </c>
      <c r="F7074" s="1">
        <v>41962</v>
      </c>
      <c r="G7074" t="s">
        <v>1077</v>
      </c>
      <c r="H7074" t="s">
        <v>67</v>
      </c>
      <c r="I7074" t="s">
        <v>68</v>
      </c>
      <c r="J7074" t="s">
        <v>4465</v>
      </c>
      <c r="K7074" t="s">
        <v>25</v>
      </c>
      <c r="L7074" t="s">
        <v>70</v>
      </c>
      <c r="M7074" t="s">
        <v>38</v>
      </c>
      <c r="N7074" t="s">
        <v>28</v>
      </c>
      <c r="O7074" t="s">
        <v>151</v>
      </c>
      <c r="P7074" t="s">
        <v>1057</v>
      </c>
      <c r="Q7074">
        <v>0</v>
      </c>
      <c r="R7074">
        <v>25</v>
      </c>
      <c r="S7074">
        <v>11</v>
      </c>
      <c r="T7074">
        <v>3</v>
      </c>
      <c r="U7074" t="b">
        <v>0</v>
      </c>
    </row>
    <row r="7075" spans="1:21" x14ac:dyDescent="0.25">
      <c r="A7075" t="s">
        <v>7952</v>
      </c>
      <c r="B7075" t="s">
        <v>7948</v>
      </c>
      <c r="C7075">
        <v>19</v>
      </c>
      <c r="D7075">
        <v>11</v>
      </c>
      <c r="E7075">
        <v>14</v>
      </c>
      <c r="F7075" s="1">
        <v>41962</v>
      </c>
      <c r="G7075" t="s">
        <v>1389</v>
      </c>
      <c r="H7075" t="s">
        <v>293</v>
      </c>
      <c r="I7075" t="s">
        <v>714</v>
      </c>
      <c r="J7075" t="s">
        <v>1446</v>
      </c>
      <c r="K7075" t="s">
        <v>36</v>
      </c>
      <c r="L7075" t="s">
        <v>37</v>
      </c>
      <c r="M7075" t="s">
        <v>38</v>
      </c>
      <c r="N7075" t="s">
        <v>28</v>
      </c>
      <c r="O7075" t="s">
        <v>48</v>
      </c>
      <c r="P7075" t="s">
        <v>960</v>
      </c>
      <c r="Q7075">
        <v>1</v>
      </c>
      <c r="R7075">
        <v>27</v>
      </c>
      <c r="S7075">
        <v>-25</v>
      </c>
      <c r="T7075">
        <v>2</v>
      </c>
      <c r="U7075" t="b">
        <v>0</v>
      </c>
    </row>
    <row r="7076" spans="1:21" x14ac:dyDescent="0.25">
      <c r="A7076" t="s">
        <v>7952</v>
      </c>
      <c r="B7076" t="s">
        <v>7948</v>
      </c>
      <c r="C7076">
        <v>19</v>
      </c>
      <c r="D7076">
        <v>11</v>
      </c>
      <c r="E7076">
        <v>14</v>
      </c>
      <c r="F7076" s="1">
        <v>41962</v>
      </c>
      <c r="G7076" t="s">
        <v>1389</v>
      </c>
      <c r="H7076" t="s">
        <v>293</v>
      </c>
      <c r="I7076" t="s">
        <v>714</v>
      </c>
      <c r="J7076" t="s">
        <v>1446</v>
      </c>
      <c r="K7076" t="s">
        <v>36</v>
      </c>
      <c r="L7076" t="s">
        <v>37</v>
      </c>
      <c r="M7076" t="s">
        <v>38</v>
      </c>
      <c r="N7076" t="s">
        <v>56</v>
      </c>
      <c r="O7076" t="s">
        <v>185</v>
      </c>
      <c r="P7076" t="s">
        <v>1596</v>
      </c>
      <c r="Q7076">
        <v>1</v>
      </c>
      <c r="R7076">
        <v>245</v>
      </c>
      <c r="S7076">
        <v>-78</v>
      </c>
      <c r="T7076">
        <v>2</v>
      </c>
      <c r="U7076" t="b">
        <v>1</v>
      </c>
    </row>
    <row r="7077" spans="1:21" x14ac:dyDescent="0.25">
      <c r="A7077" t="s">
        <v>7953</v>
      </c>
      <c r="B7077" t="s">
        <v>7948</v>
      </c>
      <c r="C7077">
        <v>19</v>
      </c>
      <c r="D7077">
        <v>11</v>
      </c>
      <c r="E7077">
        <v>14</v>
      </c>
      <c r="F7077" s="1">
        <v>41962</v>
      </c>
      <c r="G7077" t="s">
        <v>2061</v>
      </c>
      <c r="H7077" t="s">
        <v>44</v>
      </c>
      <c r="I7077" t="s">
        <v>460</v>
      </c>
      <c r="J7077" t="s">
        <v>1646</v>
      </c>
      <c r="K7077" t="s">
        <v>47</v>
      </c>
      <c r="L7077" t="s">
        <v>37</v>
      </c>
      <c r="M7077" t="s">
        <v>38</v>
      </c>
      <c r="N7077" t="s">
        <v>28</v>
      </c>
      <c r="O7077" t="s">
        <v>227</v>
      </c>
      <c r="P7077" t="s">
        <v>310</v>
      </c>
      <c r="Q7077">
        <v>0</v>
      </c>
      <c r="R7077">
        <v>45</v>
      </c>
      <c r="S7077">
        <v>13</v>
      </c>
      <c r="T7077">
        <v>4</v>
      </c>
      <c r="U7077" t="b">
        <v>0</v>
      </c>
    </row>
    <row r="7078" spans="1:21" x14ac:dyDescent="0.25">
      <c r="A7078" t="s">
        <v>7953</v>
      </c>
      <c r="B7078" t="s">
        <v>7948</v>
      </c>
      <c r="C7078">
        <v>19</v>
      </c>
      <c r="D7078">
        <v>11</v>
      </c>
      <c r="E7078">
        <v>14</v>
      </c>
      <c r="F7078" s="1">
        <v>41962</v>
      </c>
      <c r="G7078" t="s">
        <v>2061</v>
      </c>
      <c r="H7078" t="s">
        <v>44</v>
      </c>
      <c r="I7078" t="s">
        <v>460</v>
      </c>
      <c r="J7078" t="s">
        <v>1646</v>
      </c>
      <c r="K7078" t="s">
        <v>47</v>
      </c>
      <c r="L7078" t="s">
        <v>37</v>
      </c>
      <c r="M7078" t="s">
        <v>38</v>
      </c>
      <c r="N7078" t="s">
        <v>28</v>
      </c>
      <c r="O7078" t="s">
        <v>54</v>
      </c>
      <c r="P7078" t="s">
        <v>1713</v>
      </c>
      <c r="Q7078">
        <v>0</v>
      </c>
      <c r="R7078">
        <v>24</v>
      </c>
      <c r="S7078">
        <v>-9</v>
      </c>
      <c r="T7078">
        <v>4</v>
      </c>
      <c r="U7078" t="b">
        <v>0</v>
      </c>
    </row>
    <row r="7079" spans="1:21" x14ac:dyDescent="0.25">
      <c r="A7079" t="s">
        <v>7954</v>
      </c>
      <c r="B7079" t="s">
        <v>7955</v>
      </c>
      <c r="C7079">
        <v>20</v>
      </c>
      <c r="D7079">
        <v>11</v>
      </c>
      <c r="E7079">
        <v>12</v>
      </c>
      <c r="F7079" s="1">
        <v>41233</v>
      </c>
      <c r="G7079" t="s">
        <v>591</v>
      </c>
      <c r="H7079" t="s">
        <v>67</v>
      </c>
      <c r="I7079" t="s">
        <v>68</v>
      </c>
      <c r="J7079" t="s">
        <v>7956</v>
      </c>
      <c r="K7079" t="s">
        <v>25</v>
      </c>
      <c r="L7079" t="s">
        <v>26</v>
      </c>
      <c r="M7079" t="s">
        <v>98</v>
      </c>
      <c r="N7079" t="s">
        <v>28</v>
      </c>
      <c r="O7079" t="s">
        <v>39</v>
      </c>
      <c r="P7079" t="s">
        <v>1603</v>
      </c>
      <c r="Q7079">
        <v>0</v>
      </c>
      <c r="R7079">
        <v>26</v>
      </c>
      <c r="S7079">
        <v>8</v>
      </c>
      <c r="T7079">
        <v>2</v>
      </c>
      <c r="U7079" t="b">
        <v>1</v>
      </c>
    </row>
    <row r="7080" spans="1:21" x14ac:dyDescent="0.25">
      <c r="A7080" t="s">
        <v>7954</v>
      </c>
      <c r="B7080" t="s">
        <v>7955</v>
      </c>
      <c r="C7080">
        <v>20</v>
      </c>
      <c r="D7080">
        <v>11</v>
      </c>
      <c r="E7080">
        <v>12</v>
      </c>
      <c r="F7080" s="1">
        <v>41233</v>
      </c>
      <c r="G7080" t="s">
        <v>591</v>
      </c>
      <c r="H7080" t="s">
        <v>67</v>
      </c>
      <c r="I7080" t="s">
        <v>68</v>
      </c>
      <c r="J7080" t="s">
        <v>7956</v>
      </c>
      <c r="K7080" t="s">
        <v>25</v>
      </c>
      <c r="L7080" t="s">
        <v>26</v>
      </c>
      <c r="M7080" t="s">
        <v>98</v>
      </c>
      <c r="N7080" t="s">
        <v>28</v>
      </c>
      <c r="O7080" t="s">
        <v>54</v>
      </c>
      <c r="P7080" t="s">
        <v>443</v>
      </c>
      <c r="Q7080">
        <v>0</v>
      </c>
      <c r="R7080">
        <v>19</v>
      </c>
      <c r="S7080">
        <v>6</v>
      </c>
      <c r="T7080">
        <v>2</v>
      </c>
      <c r="U7080" t="b">
        <v>0</v>
      </c>
    </row>
    <row r="7081" spans="1:21" x14ac:dyDescent="0.25">
      <c r="A7081" t="s">
        <v>7954</v>
      </c>
      <c r="B7081" t="s">
        <v>7955</v>
      </c>
      <c r="C7081">
        <v>20</v>
      </c>
      <c r="D7081">
        <v>11</v>
      </c>
      <c r="E7081">
        <v>12</v>
      </c>
      <c r="F7081" s="1">
        <v>41233</v>
      </c>
      <c r="G7081" t="s">
        <v>591</v>
      </c>
      <c r="H7081" t="s">
        <v>67</v>
      </c>
      <c r="I7081" t="s">
        <v>68</v>
      </c>
      <c r="J7081" t="s">
        <v>7956</v>
      </c>
      <c r="K7081" t="s">
        <v>25</v>
      </c>
      <c r="L7081" t="s">
        <v>26</v>
      </c>
      <c r="M7081" t="s">
        <v>98</v>
      </c>
      <c r="N7081" t="s">
        <v>28</v>
      </c>
      <c r="O7081" t="s">
        <v>54</v>
      </c>
      <c r="P7081" t="s">
        <v>2395</v>
      </c>
      <c r="Q7081">
        <v>0</v>
      </c>
      <c r="R7081">
        <v>185</v>
      </c>
      <c r="S7081">
        <v>55</v>
      </c>
      <c r="T7081">
        <v>3</v>
      </c>
      <c r="U7081" t="b">
        <v>1</v>
      </c>
    </row>
    <row r="7082" spans="1:21" x14ac:dyDescent="0.25">
      <c r="A7082" t="s">
        <v>7957</v>
      </c>
      <c r="B7082" t="s">
        <v>7955</v>
      </c>
      <c r="C7082">
        <v>20</v>
      </c>
      <c r="D7082">
        <v>11</v>
      </c>
      <c r="E7082">
        <v>12</v>
      </c>
      <c r="F7082" s="1">
        <v>41233</v>
      </c>
      <c r="G7082" t="s">
        <v>459</v>
      </c>
      <c r="H7082" t="s">
        <v>33</v>
      </c>
      <c r="I7082" t="s">
        <v>266</v>
      </c>
      <c r="J7082" t="s">
        <v>5573</v>
      </c>
      <c r="K7082" t="s">
        <v>36</v>
      </c>
      <c r="L7082" t="s">
        <v>37</v>
      </c>
      <c r="M7082" t="s">
        <v>38</v>
      </c>
      <c r="N7082" t="s">
        <v>56</v>
      </c>
      <c r="O7082" t="s">
        <v>185</v>
      </c>
      <c r="P7082" t="s">
        <v>4129</v>
      </c>
      <c r="Q7082">
        <v>0</v>
      </c>
      <c r="R7082">
        <v>257</v>
      </c>
      <c r="S7082">
        <v>33</v>
      </c>
      <c r="T7082">
        <v>2</v>
      </c>
      <c r="U7082" t="b">
        <v>1</v>
      </c>
    </row>
    <row r="7083" spans="1:21" x14ac:dyDescent="0.25">
      <c r="A7083" t="s">
        <v>7958</v>
      </c>
      <c r="B7083" t="s">
        <v>7955</v>
      </c>
      <c r="C7083">
        <v>20</v>
      </c>
      <c r="D7083">
        <v>11</v>
      </c>
      <c r="E7083">
        <v>12</v>
      </c>
      <c r="F7083" s="1">
        <v>41233</v>
      </c>
      <c r="G7083" t="s">
        <v>753</v>
      </c>
      <c r="H7083" t="s">
        <v>61</v>
      </c>
      <c r="I7083" t="s">
        <v>108</v>
      </c>
      <c r="J7083" t="s">
        <v>226</v>
      </c>
      <c r="K7083" t="s">
        <v>36</v>
      </c>
      <c r="L7083" t="s">
        <v>37</v>
      </c>
      <c r="M7083" t="s">
        <v>38</v>
      </c>
      <c r="N7083" t="s">
        <v>28</v>
      </c>
      <c r="O7083" t="s">
        <v>227</v>
      </c>
      <c r="P7083" t="s">
        <v>3701</v>
      </c>
      <c r="Q7083">
        <v>0</v>
      </c>
      <c r="R7083">
        <v>34</v>
      </c>
      <c r="S7083">
        <v>15</v>
      </c>
      <c r="T7083">
        <v>3</v>
      </c>
      <c r="U7083" t="b">
        <v>0</v>
      </c>
    </row>
    <row r="7084" spans="1:21" x14ac:dyDescent="0.25">
      <c r="A7084" t="s">
        <v>7958</v>
      </c>
      <c r="B7084" t="s">
        <v>7955</v>
      </c>
      <c r="C7084">
        <v>20</v>
      </c>
      <c r="D7084">
        <v>11</v>
      </c>
      <c r="E7084">
        <v>12</v>
      </c>
      <c r="F7084" s="1">
        <v>41233</v>
      </c>
      <c r="G7084" t="s">
        <v>753</v>
      </c>
      <c r="H7084" t="s">
        <v>61</v>
      </c>
      <c r="I7084" t="s">
        <v>108</v>
      </c>
      <c r="J7084" t="s">
        <v>226</v>
      </c>
      <c r="K7084" t="s">
        <v>36</v>
      </c>
      <c r="L7084" t="s">
        <v>37</v>
      </c>
      <c r="M7084" t="s">
        <v>38</v>
      </c>
      <c r="N7084" t="s">
        <v>28</v>
      </c>
      <c r="O7084" t="s">
        <v>183</v>
      </c>
      <c r="P7084" t="s">
        <v>7959</v>
      </c>
      <c r="Q7084">
        <v>0</v>
      </c>
      <c r="R7084">
        <v>140</v>
      </c>
      <c r="S7084">
        <v>4</v>
      </c>
      <c r="T7084">
        <v>3</v>
      </c>
      <c r="U7084" t="b">
        <v>0</v>
      </c>
    </row>
    <row r="7085" spans="1:21" x14ac:dyDescent="0.25">
      <c r="A7085" t="s">
        <v>7960</v>
      </c>
      <c r="B7085" t="s">
        <v>7955</v>
      </c>
      <c r="C7085">
        <v>20</v>
      </c>
      <c r="D7085">
        <v>11</v>
      </c>
      <c r="E7085">
        <v>12</v>
      </c>
      <c r="F7085" s="1">
        <v>41233</v>
      </c>
      <c r="G7085" t="s">
        <v>1356</v>
      </c>
      <c r="H7085" t="s">
        <v>61</v>
      </c>
      <c r="I7085" t="s">
        <v>108</v>
      </c>
      <c r="J7085" t="s">
        <v>5537</v>
      </c>
      <c r="K7085" t="s">
        <v>36</v>
      </c>
      <c r="L7085" t="s">
        <v>70</v>
      </c>
      <c r="M7085" t="s">
        <v>38</v>
      </c>
      <c r="N7085" t="s">
        <v>71</v>
      </c>
      <c r="O7085" t="s">
        <v>74</v>
      </c>
      <c r="P7085" t="s">
        <v>3353</v>
      </c>
      <c r="Q7085">
        <v>0</v>
      </c>
      <c r="R7085">
        <v>723</v>
      </c>
      <c r="S7085">
        <v>-80</v>
      </c>
      <c r="T7085">
        <v>9</v>
      </c>
      <c r="U7085" t="b">
        <v>0</v>
      </c>
    </row>
    <row r="7086" spans="1:21" x14ac:dyDescent="0.25">
      <c r="A7086" t="s">
        <v>7960</v>
      </c>
      <c r="B7086" t="s">
        <v>7955</v>
      </c>
      <c r="C7086">
        <v>20</v>
      </c>
      <c r="D7086">
        <v>11</v>
      </c>
      <c r="E7086">
        <v>12</v>
      </c>
      <c r="F7086" s="1">
        <v>41233</v>
      </c>
      <c r="G7086" t="s">
        <v>1356</v>
      </c>
      <c r="H7086" t="s">
        <v>61</v>
      </c>
      <c r="I7086" t="s">
        <v>108</v>
      </c>
      <c r="J7086" t="s">
        <v>5537</v>
      </c>
      <c r="K7086" t="s">
        <v>36</v>
      </c>
      <c r="L7086" t="s">
        <v>70</v>
      </c>
      <c r="M7086" t="s">
        <v>38</v>
      </c>
      <c r="N7086" t="s">
        <v>71</v>
      </c>
      <c r="O7086" t="s">
        <v>74</v>
      </c>
      <c r="P7086" t="s">
        <v>7961</v>
      </c>
      <c r="Q7086">
        <v>0</v>
      </c>
      <c r="R7086">
        <v>280</v>
      </c>
      <c r="S7086">
        <v>25</v>
      </c>
      <c r="T7086">
        <v>6</v>
      </c>
      <c r="U7086" t="b">
        <v>1</v>
      </c>
    </row>
    <row r="7087" spans="1:21" x14ac:dyDescent="0.25">
      <c r="A7087" t="s">
        <v>7960</v>
      </c>
      <c r="B7087" t="s">
        <v>7955</v>
      </c>
      <c r="C7087">
        <v>20</v>
      </c>
      <c r="D7087">
        <v>11</v>
      </c>
      <c r="E7087">
        <v>12</v>
      </c>
      <c r="F7087" s="1">
        <v>41233</v>
      </c>
      <c r="G7087" t="s">
        <v>1356</v>
      </c>
      <c r="H7087" t="s">
        <v>61</v>
      </c>
      <c r="I7087" t="s">
        <v>108</v>
      </c>
      <c r="J7087" t="s">
        <v>5537</v>
      </c>
      <c r="K7087" t="s">
        <v>36</v>
      </c>
      <c r="L7087" t="s">
        <v>70</v>
      </c>
      <c r="M7087" t="s">
        <v>38</v>
      </c>
      <c r="N7087" t="s">
        <v>28</v>
      </c>
      <c r="O7087" t="s">
        <v>29</v>
      </c>
      <c r="P7087" t="s">
        <v>3042</v>
      </c>
      <c r="Q7087">
        <v>0</v>
      </c>
      <c r="R7087">
        <v>131</v>
      </c>
      <c r="S7087">
        <v>27</v>
      </c>
      <c r="T7087">
        <v>4</v>
      </c>
      <c r="U7087" t="b">
        <v>1</v>
      </c>
    </row>
    <row r="7088" spans="1:21" x14ac:dyDescent="0.25">
      <c r="A7088" t="s">
        <v>7962</v>
      </c>
      <c r="B7088" t="s">
        <v>7955</v>
      </c>
      <c r="C7088">
        <v>20</v>
      </c>
      <c r="D7088">
        <v>11</v>
      </c>
      <c r="E7088">
        <v>12</v>
      </c>
      <c r="F7088" s="1">
        <v>41233</v>
      </c>
      <c r="G7088" t="s">
        <v>4440</v>
      </c>
      <c r="H7088" t="s">
        <v>598</v>
      </c>
      <c r="I7088" t="s">
        <v>1658</v>
      </c>
      <c r="J7088" t="s">
        <v>1659</v>
      </c>
      <c r="K7088" t="s">
        <v>36</v>
      </c>
      <c r="L7088" t="s">
        <v>70</v>
      </c>
      <c r="M7088" t="s">
        <v>27</v>
      </c>
      <c r="N7088" t="s">
        <v>28</v>
      </c>
      <c r="O7088" t="s">
        <v>29</v>
      </c>
      <c r="P7088" t="s">
        <v>5377</v>
      </c>
      <c r="Q7088">
        <v>0</v>
      </c>
      <c r="R7088">
        <v>62</v>
      </c>
      <c r="S7088">
        <v>8</v>
      </c>
      <c r="T7088">
        <v>2</v>
      </c>
      <c r="U7088" t="b">
        <v>1</v>
      </c>
    </row>
    <row r="7089" spans="1:21" x14ac:dyDescent="0.25">
      <c r="A7089" t="s">
        <v>7963</v>
      </c>
      <c r="B7089" t="s">
        <v>7955</v>
      </c>
      <c r="C7089">
        <v>20</v>
      </c>
      <c r="D7089">
        <v>11</v>
      </c>
      <c r="E7089">
        <v>12</v>
      </c>
      <c r="F7089" s="1">
        <v>41233</v>
      </c>
      <c r="G7089" t="s">
        <v>2537</v>
      </c>
      <c r="H7089" t="s">
        <v>23</v>
      </c>
      <c r="I7089" t="s">
        <v>428</v>
      </c>
      <c r="J7089" t="s">
        <v>429</v>
      </c>
      <c r="K7089" t="s">
        <v>25</v>
      </c>
      <c r="L7089" t="s">
        <v>37</v>
      </c>
      <c r="M7089" t="s">
        <v>38</v>
      </c>
      <c r="N7089" t="s">
        <v>56</v>
      </c>
      <c r="O7089" t="s">
        <v>185</v>
      </c>
      <c r="P7089" t="s">
        <v>3080</v>
      </c>
      <c r="Q7089">
        <v>1</v>
      </c>
      <c r="R7089">
        <v>122</v>
      </c>
      <c r="S7089">
        <v>-59</v>
      </c>
      <c r="T7089">
        <v>2</v>
      </c>
      <c r="U7089" t="b">
        <v>0</v>
      </c>
    </row>
    <row r="7090" spans="1:21" x14ac:dyDescent="0.25">
      <c r="A7090" t="s">
        <v>7963</v>
      </c>
      <c r="B7090" t="s">
        <v>7955</v>
      </c>
      <c r="C7090">
        <v>20</v>
      </c>
      <c r="D7090">
        <v>11</v>
      </c>
      <c r="E7090">
        <v>12</v>
      </c>
      <c r="F7090" s="1">
        <v>41233</v>
      </c>
      <c r="G7090" t="s">
        <v>2537</v>
      </c>
      <c r="H7090" t="s">
        <v>23</v>
      </c>
      <c r="I7090" t="s">
        <v>428</v>
      </c>
      <c r="J7090" t="s">
        <v>429</v>
      </c>
      <c r="K7090" t="s">
        <v>25</v>
      </c>
      <c r="L7090" t="s">
        <v>37</v>
      </c>
      <c r="M7090" t="s">
        <v>38</v>
      </c>
      <c r="N7090" t="s">
        <v>56</v>
      </c>
      <c r="O7090" t="s">
        <v>104</v>
      </c>
      <c r="P7090" t="s">
        <v>3532</v>
      </c>
      <c r="Q7090">
        <v>1</v>
      </c>
      <c r="R7090">
        <v>100</v>
      </c>
      <c r="S7090">
        <v>-42</v>
      </c>
      <c r="T7090">
        <v>3</v>
      </c>
      <c r="U7090" t="b">
        <v>1</v>
      </c>
    </row>
    <row r="7091" spans="1:21" x14ac:dyDescent="0.25">
      <c r="A7091" t="s">
        <v>7964</v>
      </c>
      <c r="B7091" t="s">
        <v>7955</v>
      </c>
      <c r="C7091">
        <v>20</v>
      </c>
      <c r="D7091">
        <v>11</v>
      </c>
      <c r="E7091">
        <v>12</v>
      </c>
      <c r="F7091" s="1">
        <v>41233</v>
      </c>
      <c r="G7091" t="s">
        <v>2021</v>
      </c>
      <c r="H7091" t="s">
        <v>33</v>
      </c>
      <c r="I7091" t="s">
        <v>167</v>
      </c>
      <c r="J7091" t="s">
        <v>168</v>
      </c>
      <c r="K7091" t="s">
        <v>36</v>
      </c>
      <c r="L7091" t="s">
        <v>70</v>
      </c>
      <c r="M7091" t="s">
        <v>27</v>
      </c>
      <c r="N7091" t="s">
        <v>28</v>
      </c>
      <c r="O7091" t="s">
        <v>151</v>
      </c>
      <c r="P7091" t="s">
        <v>5730</v>
      </c>
      <c r="Q7091">
        <v>0</v>
      </c>
      <c r="R7091">
        <v>43</v>
      </c>
      <c r="S7091">
        <v>4</v>
      </c>
      <c r="T7091">
        <v>3</v>
      </c>
      <c r="U7091" t="b">
        <v>1</v>
      </c>
    </row>
    <row r="7092" spans="1:21" x14ac:dyDescent="0.25">
      <c r="A7092" t="s">
        <v>7965</v>
      </c>
      <c r="B7092" t="s">
        <v>7966</v>
      </c>
      <c r="C7092">
        <v>20</v>
      </c>
      <c r="D7092">
        <v>11</v>
      </c>
      <c r="E7092">
        <v>13</v>
      </c>
      <c r="F7092" s="1">
        <v>41598</v>
      </c>
      <c r="G7092" t="s">
        <v>2400</v>
      </c>
      <c r="H7092" t="s">
        <v>67</v>
      </c>
      <c r="I7092" t="s">
        <v>68</v>
      </c>
      <c r="J7092" t="s">
        <v>4535</v>
      </c>
      <c r="K7092" t="s">
        <v>25</v>
      </c>
      <c r="L7092" t="s">
        <v>37</v>
      </c>
      <c r="M7092" t="s">
        <v>268</v>
      </c>
      <c r="N7092" t="s">
        <v>71</v>
      </c>
      <c r="O7092" t="s">
        <v>295</v>
      </c>
      <c r="P7092" t="s">
        <v>6983</v>
      </c>
      <c r="Q7092">
        <v>0</v>
      </c>
      <c r="R7092">
        <v>11</v>
      </c>
      <c r="S7092">
        <v>3</v>
      </c>
      <c r="T7092">
        <v>1</v>
      </c>
      <c r="U7092" t="b">
        <v>1</v>
      </c>
    </row>
    <row r="7093" spans="1:21" x14ac:dyDescent="0.25">
      <c r="A7093" t="s">
        <v>7967</v>
      </c>
      <c r="B7093" t="s">
        <v>7966</v>
      </c>
      <c r="C7093">
        <v>20</v>
      </c>
      <c r="D7093">
        <v>11</v>
      </c>
      <c r="E7093">
        <v>13</v>
      </c>
      <c r="F7093" s="1">
        <v>41598</v>
      </c>
      <c r="G7093" t="s">
        <v>937</v>
      </c>
      <c r="H7093" t="s">
        <v>33</v>
      </c>
      <c r="I7093" t="s">
        <v>34</v>
      </c>
      <c r="J7093" t="s">
        <v>2855</v>
      </c>
      <c r="K7093" t="s">
        <v>36</v>
      </c>
      <c r="L7093" t="s">
        <v>70</v>
      </c>
      <c r="M7093" t="s">
        <v>27</v>
      </c>
      <c r="N7093" t="s">
        <v>71</v>
      </c>
      <c r="O7093" t="s">
        <v>72</v>
      </c>
      <c r="P7093" t="s">
        <v>5534</v>
      </c>
      <c r="Q7093">
        <v>0</v>
      </c>
      <c r="R7093">
        <v>221</v>
      </c>
      <c r="S7093">
        <v>-22</v>
      </c>
      <c r="T7093">
        <v>2</v>
      </c>
      <c r="U7093" t="b">
        <v>0</v>
      </c>
    </row>
    <row r="7094" spans="1:21" x14ac:dyDescent="0.25">
      <c r="A7094" t="s">
        <v>7967</v>
      </c>
      <c r="B7094" t="s">
        <v>7966</v>
      </c>
      <c r="C7094">
        <v>20</v>
      </c>
      <c r="D7094">
        <v>11</v>
      </c>
      <c r="E7094">
        <v>13</v>
      </c>
      <c r="F7094" s="1">
        <v>41598</v>
      </c>
      <c r="G7094" t="s">
        <v>937</v>
      </c>
      <c r="H7094" t="s">
        <v>33</v>
      </c>
      <c r="I7094" t="s">
        <v>34</v>
      </c>
      <c r="J7094" t="s">
        <v>2855</v>
      </c>
      <c r="K7094" t="s">
        <v>36</v>
      </c>
      <c r="L7094" t="s">
        <v>70</v>
      </c>
      <c r="M7094" t="s">
        <v>27</v>
      </c>
      <c r="N7094" t="s">
        <v>28</v>
      </c>
      <c r="O7094" t="s">
        <v>111</v>
      </c>
      <c r="P7094" t="s">
        <v>3959</v>
      </c>
      <c r="Q7094">
        <v>0</v>
      </c>
      <c r="R7094">
        <v>52</v>
      </c>
      <c r="S7094">
        <v>21</v>
      </c>
      <c r="T7094">
        <v>2</v>
      </c>
      <c r="U7094" t="b">
        <v>0</v>
      </c>
    </row>
    <row r="7095" spans="1:21" x14ac:dyDescent="0.25">
      <c r="A7095" t="s">
        <v>7968</v>
      </c>
      <c r="B7095" t="s">
        <v>7966</v>
      </c>
      <c r="C7095">
        <v>20</v>
      </c>
      <c r="D7095">
        <v>11</v>
      </c>
      <c r="E7095">
        <v>13</v>
      </c>
      <c r="F7095" s="1">
        <v>41598</v>
      </c>
      <c r="G7095" t="s">
        <v>7409</v>
      </c>
      <c r="H7095" t="s">
        <v>161</v>
      </c>
      <c r="I7095" t="s">
        <v>2206</v>
      </c>
      <c r="J7095" t="s">
        <v>3994</v>
      </c>
      <c r="K7095" t="s">
        <v>25</v>
      </c>
      <c r="L7095" t="s">
        <v>37</v>
      </c>
      <c r="M7095" t="s">
        <v>27</v>
      </c>
      <c r="N7095" t="s">
        <v>28</v>
      </c>
      <c r="O7095" t="s">
        <v>111</v>
      </c>
      <c r="P7095" t="s">
        <v>4800</v>
      </c>
      <c r="Q7095">
        <v>0</v>
      </c>
      <c r="R7095">
        <v>41</v>
      </c>
      <c r="S7095">
        <v>16</v>
      </c>
      <c r="T7095">
        <v>1</v>
      </c>
      <c r="U7095" t="b">
        <v>1</v>
      </c>
    </row>
    <row r="7096" spans="1:21" x14ac:dyDescent="0.25">
      <c r="A7096" t="s">
        <v>7969</v>
      </c>
      <c r="B7096" t="s">
        <v>7970</v>
      </c>
      <c r="C7096">
        <v>20</v>
      </c>
      <c r="D7096">
        <v>11</v>
      </c>
      <c r="E7096">
        <v>14</v>
      </c>
      <c r="F7096" s="1">
        <v>41963</v>
      </c>
      <c r="G7096" t="s">
        <v>3847</v>
      </c>
      <c r="H7096" t="s">
        <v>67</v>
      </c>
      <c r="I7096" t="s">
        <v>68</v>
      </c>
      <c r="J7096" t="s">
        <v>1970</v>
      </c>
      <c r="K7096" t="s">
        <v>25</v>
      </c>
      <c r="L7096" t="s">
        <v>70</v>
      </c>
      <c r="M7096" t="s">
        <v>98</v>
      </c>
      <c r="N7096" t="s">
        <v>28</v>
      </c>
      <c r="O7096" t="s">
        <v>48</v>
      </c>
      <c r="P7096" t="s">
        <v>359</v>
      </c>
      <c r="Q7096">
        <v>0</v>
      </c>
      <c r="R7096">
        <v>47</v>
      </c>
      <c r="S7096">
        <v>1</v>
      </c>
      <c r="T7096">
        <v>2</v>
      </c>
      <c r="U7096" t="b">
        <v>0</v>
      </c>
    </row>
    <row r="7097" spans="1:21" x14ac:dyDescent="0.25">
      <c r="A7097" t="s">
        <v>7969</v>
      </c>
      <c r="B7097" t="s">
        <v>7970</v>
      </c>
      <c r="C7097">
        <v>20</v>
      </c>
      <c r="D7097">
        <v>11</v>
      </c>
      <c r="E7097">
        <v>14</v>
      </c>
      <c r="F7097" s="1">
        <v>41963</v>
      </c>
      <c r="G7097" t="s">
        <v>3847</v>
      </c>
      <c r="H7097" t="s">
        <v>67</v>
      </c>
      <c r="I7097" t="s">
        <v>68</v>
      </c>
      <c r="J7097" t="s">
        <v>1970</v>
      </c>
      <c r="K7097" t="s">
        <v>25</v>
      </c>
      <c r="L7097" t="s">
        <v>70</v>
      </c>
      <c r="M7097" t="s">
        <v>98</v>
      </c>
      <c r="N7097" t="s">
        <v>28</v>
      </c>
      <c r="O7097" t="s">
        <v>54</v>
      </c>
      <c r="P7097" t="s">
        <v>3589</v>
      </c>
      <c r="Q7097">
        <v>0</v>
      </c>
      <c r="R7097">
        <v>18</v>
      </c>
      <c r="S7097">
        <v>4</v>
      </c>
      <c r="T7097">
        <v>1</v>
      </c>
      <c r="U7097" t="b">
        <v>0</v>
      </c>
    </row>
    <row r="7098" spans="1:21" x14ac:dyDescent="0.25">
      <c r="A7098" t="s">
        <v>7971</v>
      </c>
      <c r="B7098" t="s">
        <v>7970</v>
      </c>
      <c r="C7098">
        <v>20</v>
      </c>
      <c r="D7098">
        <v>11</v>
      </c>
      <c r="E7098">
        <v>14</v>
      </c>
      <c r="F7098" s="1">
        <v>41963</v>
      </c>
      <c r="G7098" t="s">
        <v>4284</v>
      </c>
      <c r="H7098" t="s">
        <v>120</v>
      </c>
      <c r="I7098" t="s">
        <v>1582</v>
      </c>
      <c r="J7098" t="s">
        <v>1583</v>
      </c>
      <c r="K7098" t="s">
        <v>47</v>
      </c>
      <c r="L7098" t="s">
        <v>37</v>
      </c>
      <c r="M7098" t="s">
        <v>27</v>
      </c>
      <c r="N7098" t="s">
        <v>71</v>
      </c>
      <c r="O7098" t="s">
        <v>295</v>
      </c>
      <c r="P7098" t="s">
        <v>1008</v>
      </c>
      <c r="Q7098">
        <v>0</v>
      </c>
      <c r="R7098">
        <v>103</v>
      </c>
      <c r="S7098">
        <v>30</v>
      </c>
      <c r="T7098">
        <v>2</v>
      </c>
      <c r="U7098" t="b">
        <v>0</v>
      </c>
    </row>
    <row r="7099" spans="1:21" x14ac:dyDescent="0.25">
      <c r="A7099" t="s">
        <v>7972</v>
      </c>
      <c r="B7099" t="s">
        <v>7970</v>
      </c>
      <c r="C7099">
        <v>20</v>
      </c>
      <c r="D7099">
        <v>11</v>
      </c>
      <c r="E7099">
        <v>14</v>
      </c>
      <c r="F7099" s="1">
        <v>41963</v>
      </c>
      <c r="G7099" t="s">
        <v>7170</v>
      </c>
      <c r="H7099" t="s">
        <v>33</v>
      </c>
      <c r="I7099" t="s">
        <v>201</v>
      </c>
      <c r="J7099" t="s">
        <v>544</v>
      </c>
      <c r="K7099" t="s">
        <v>36</v>
      </c>
      <c r="L7099" t="s">
        <v>37</v>
      </c>
      <c r="M7099" t="s">
        <v>38</v>
      </c>
      <c r="N7099" t="s">
        <v>28</v>
      </c>
      <c r="O7099" t="s">
        <v>29</v>
      </c>
      <c r="P7099" t="s">
        <v>2361</v>
      </c>
      <c r="Q7099">
        <v>0</v>
      </c>
      <c r="R7099">
        <v>194</v>
      </c>
      <c r="S7099">
        <v>74</v>
      </c>
      <c r="T7099">
        <v>4</v>
      </c>
      <c r="U7099" t="b">
        <v>1</v>
      </c>
    </row>
    <row r="7100" spans="1:21" x14ac:dyDescent="0.25">
      <c r="A7100" t="s">
        <v>7971</v>
      </c>
      <c r="B7100" t="s">
        <v>7970</v>
      </c>
      <c r="C7100">
        <v>20</v>
      </c>
      <c r="D7100">
        <v>11</v>
      </c>
      <c r="E7100">
        <v>14</v>
      </c>
      <c r="F7100" s="1">
        <v>41963</v>
      </c>
      <c r="G7100" t="s">
        <v>4284</v>
      </c>
      <c r="H7100" t="s">
        <v>120</v>
      </c>
      <c r="I7100" t="s">
        <v>1582</v>
      </c>
      <c r="J7100" t="s">
        <v>1583</v>
      </c>
      <c r="K7100" t="s">
        <v>47</v>
      </c>
      <c r="L7100" t="s">
        <v>37</v>
      </c>
      <c r="M7100" t="s">
        <v>27</v>
      </c>
      <c r="N7100" t="s">
        <v>28</v>
      </c>
      <c r="O7100" t="s">
        <v>39</v>
      </c>
      <c r="P7100" t="s">
        <v>897</v>
      </c>
      <c r="Q7100">
        <v>0</v>
      </c>
      <c r="R7100">
        <v>85</v>
      </c>
      <c r="S7100">
        <v>0</v>
      </c>
      <c r="T7100">
        <v>3</v>
      </c>
      <c r="U7100" t="b">
        <v>1</v>
      </c>
    </row>
    <row r="7101" spans="1:21" x14ac:dyDescent="0.25">
      <c r="A7101" t="s">
        <v>7971</v>
      </c>
      <c r="B7101" t="s">
        <v>7970</v>
      </c>
      <c r="C7101">
        <v>20</v>
      </c>
      <c r="D7101">
        <v>11</v>
      </c>
      <c r="E7101">
        <v>14</v>
      </c>
      <c r="F7101" s="1">
        <v>41963</v>
      </c>
      <c r="G7101" t="s">
        <v>4284</v>
      </c>
      <c r="H7101" t="s">
        <v>120</v>
      </c>
      <c r="I7101" t="s">
        <v>1582</v>
      </c>
      <c r="J7101" t="s">
        <v>1583</v>
      </c>
      <c r="K7101" t="s">
        <v>47</v>
      </c>
      <c r="L7101" t="s">
        <v>37</v>
      </c>
      <c r="M7101" t="s">
        <v>27</v>
      </c>
      <c r="N7101" t="s">
        <v>28</v>
      </c>
      <c r="O7101" t="s">
        <v>227</v>
      </c>
      <c r="P7101" t="s">
        <v>4754</v>
      </c>
      <c r="Q7101">
        <v>0</v>
      </c>
      <c r="R7101">
        <v>100</v>
      </c>
      <c r="S7101">
        <v>25</v>
      </c>
      <c r="T7101">
        <v>9</v>
      </c>
      <c r="U7101" t="b">
        <v>0</v>
      </c>
    </row>
    <row r="7102" spans="1:21" x14ac:dyDescent="0.25">
      <c r="A7102" t="s">
        <v>7971</v>
      </c>
      <c r="B7102" t="s">
        <v>7970</v>
      </c>
      <c r="C7102">
        <v>20</v>
      </c>
      <c r="D7102">
        <v>11</v>
      </c>
      <c r="E7102">
        <v>14</v>
      </c>
      <c r="F7102" s="1">
        <v>41963</v>
      </c>
      <c r="G7102" t="s">
        <v>4284</v>
      </c>
      <c r="H7102" t="s">
        <v>120</v>
      </c>
      <c r="I7102" t="s">
        <v>1582</v>
      </c>
      <c r="J7102" t="s">
        <v>1583</v>
      </c>
      <c r="K7102" t="s">
        <v>47</v>
      </c>
      <c r="L7102" t="s">
        <v>37</v>
      </c>
      <c r="M7102" t="s">
        <v>27</v>
      </c>
      <c r="N7102" t="s">
        <v>28</v>
      </c>
      <c r="O7102" t="s">
        <v>183</v>
      </c>
      <c r="P7102" t="s">
        <v>4458</v>
      </c>
      <c r="Q7102">
        <v>0</v>
      </c>
      <c r="R7102">
        <v>162</v>
      </c>
      <c r="S7102">
        <v>78</v>
      </c>
      <c r="T7102">
        <v>7</v>
      </c>
      <c r="U7102" t="b">
        <v>0</v>
      </c>
    </row>
    <row r="7103" spans="1:21" x14ac:dyDescent="0.25">
      <c r="A7103" t="s">
        <v>7973</v>
      </c>
      <c r="B7103" t="s">
        <v>7970</v>
      </c>
      <c r="C7103">
        <v>20</v>
      </c>
      <c r="D7103">
        <v>11</v>
      </c>
      <c r="E7103">
        <v>14</v>
      </c>
      <c r="F7103" s="1">
        <v>41963</v>
      </c>
      <c r="G7103" t="s">
        <v>4211</v>
      </c>
      <c r="H7103" t="s">
        <v>120</v>
      </c>
      <c r="I7103" t="s">
        <v>241</v>
      </c>
      <c r="J7103" t="s">
        <v>7974</v>
      </c>
      <c r="K7103" t="s">
        <v>47</v>
      </c>
      <c r="L7103" t="s">
        <v>37</v>
      </c>
      <c r="M7103" t="s">
        <v>38</v>
      </c>
      <c r="N7103" t="s">
        <v>28</v>
      </c>
      <c r="O7103" t="s">
        <v>54</v>
      </c>
      <c r="P7103" t="s">
        <v>1411</v>
      </c>
      <c r="Q7103">
        <v>0</v>
      </c>
      <c r="R7103">
        <v>43</v>
      </c>
      <c r="S7103">
        <v>0</v>
      </c>
      <c r="T7103">
        <v>3</v>
      </c>
      <c r="U7103" t="b">
        <v>1</v>
      </c>
    </row>
    <row r="7104" spans="1:21" x14ac:dyDescent="0.25">
      <c r="A7104" t="s">
        <v>7972</v>
      </c>
      <c r="B7104" t="s">
        <v>7970</v>
      </c>
      <c r="C7104">
        <v>20</v>
      </c>
      <c r="D7104">
        <v>11</v>
      </c>
      <c r="E7104">
        <v>14</v>
      </c>
      <c r="F7104" s="1">
        <v>41963</v>
      </c>
      <c r="G7104" t="s">
        <v>7170</v>
      </c>
      <c r="H7104" t="s">
        <v>33</v>
      </c>
      <c r="I7104" t="s">
        <v>201</v>
      </c>
      <c r="J7104" t="s">
        <v>544</v>
      </c>
      <c r="K7104" t="s">
        <v>36</v>
      </c>
      <c r="L7104" t="s">
        <v>37</v>
      </c>
      <c r="M7104" t="s">
        <v>38</v>
      </c>
      <c r="N7104" t="s">
        <v>56</v>
      </c>
      <c r="O7104" t="s">
        <v>104</v>
      </c>
      <c r="P7104" t="s">
        <v>392</v>
      </c>
      <c r="Q7104">
        <v>0</v>
      </c>
      <c r="R7104">
        <v>381</v>
      </c>
      <c r="S7104">
        <v>80</v>
      </c>
      <c r="T7104">
        <v>5</v>
      </c>
      <c r="U7104" t="b">
        <v>1</v>
      </c>
    </row>
    <row r="7105" spans="1:21" x14ac:dyDescent="0.25">
      <c r="A7105" t="s">
        <v>7971</v>
      </c>
      <c r="B7105" t="s">
        <v>7970</v>
      </c>
      <c r="C7105">
        <v>20</v>
      </c>
      <c r="D7105">
        <v>11</v>
      </c>
      <c r="E7105">
        <v>14</v>
      </c>
      <c r="F7105" s="1">
        <v>41963</v>
      </c>
      <c r="G7105" t="s">
        <v>4284</v>
      </c>
      <c r="H7105" t="s">
        <v>120</v>
      </c>
      <c r="I7105" t="s">
        <v>1582</v>
      </c>
      <c r="J7105" t="s">
        <v>1583</v>
      </c>
      <c r="K7105" t="s">
        <v>47</v>
      </c>
      <c r="L7105" t="s">
        <v>37</v>
      </c>
      <c r="M7105" t="s">
        <v>27</v>
      </c>
      <c r="N7105" t="s">
        <v>56</v>
      </c>
      <c r="O7105" t="s">
        <v>185</v>
      </c>
      <c r="P7105" t="s">
        <v>1019</v>
      </c>
      <c r="Q7105">
        <v>0</v>
      </c>
      <c r="R7105">
        <v>2057</v>
      </c>
      <c r="S7105">
        <v>432</v>
      </c>
      <c r="T7105">
        <v>7</v>
      </c>
      <c r="U7105" t="b">
        <v>0</v>
      </c>
    </row>
    <row r="7106" spans="1:21" x14ac:dyDescent="0.25">
      <c r="A7106" t="s">
        <v>7971</v>
      </c>
      <c r="B7106" t="s">
        <v>7970</v>
      </c>
      <c r="C7106">
        <v>20</v>
      </c>
      <c r="D7106">
        <v>11</v>
      </c>
      <c r="E7106">
        <v>14</v>
      </c>
      <c r="F7106" s="1">
        <v>41963</v>
      </c>
      <c r="G7106" t="s">
        <v>4284</v>
      </c>
      <c r="H7106" t="s">
        <v>120</v>
      </c>
      <c r="I7106" t="s">
        <v>1582</v>
      </c>
      <c r="J7106" t="s">
        <v>1583</v>
      </c>
      <c r="K7106" t="s">
        <v>47</v>
      </c>
      <c r="L7106" t="s">
        <v>37</v>
      </c>
      <c r="M7106" t="s">
        <v>27</v>
      </c>
      <c r="N7106" t="s">
        <v>56</v>
      </c>
      <c r="O7106" t="s">
        <v>57</v>
      </c>
      <c r="P7106" t="s">
        <v>301</v>
      </c>
      <c r="Q7106">
        <v>0</v>
      </c>
      <c r="R7106">
        <v>292</v>
      </c>
      <c r="S7106">
        <v>13</v>
      </c>
      <c r="T7106">
        <v>4</v>
      </c>
      <c r="U7106" t="b">
        <v>0</v>
      </c>
    </row>
    <row r="7107" spans="1:21" x14ac:dyDescent="0.25">
      <c r="A7107" t="s">
        <v>7975</v>
      </c>
      <c r="B7107" t="s">
        <v>7970</v>
      </c>
      <c r="C7107">
        <v>20</v>
      </c>
      <c r="D7107">
        <v>11</v>
      </c>
      <c r="E7107">
        <v>14</v>
      </c>
      <c r="F7107" s="1">
        <v>41963</v>
      </c>
      <c r="G7107" t="s">
        <v>6031</v>
      </c>
      <c r="H7107" t="s">
        <v>44</v>
      </c>
      <c r="I7107" t="s">
        <v>178</v>
      </c>
      <c r="J7107" t="s">
        <v>3678</v>
      </c>
      <c r="K7107" t="s">
        <v>47</v>
      </c>
      <c r="L7107" t="s">
        <v>70</v>
      </c>
      <c r="M7107" t="s">
        <v>38</v>
      </c>
      <c r="N7107" t="s">
        <v>28</v>
      </c>
      <c r="O7107" t="s">
        <v>39</v>
      </c>
      <c r="P7107" t="s">
        <v>123</v>
      </c>
      <c r="Q7107">
        <v>0</v>
      </c>
      <c r="R7107">
        <v>103</v>
      </c>
      <c r="S7107">
        <v>36</v>
      </c>
      <c r="T7107">
        <v>2</v>
      </c>
      <c r="U7107" t="b">
        <v>1</v>
      </c>
    </row>
    <row r="7108" spans="1:21" x14ac:dyDescent="0.25">
      <c r="A7108" t="s">
        <v>7975</v>
      </c>
      <c r="B7108" t="s">
        <v>7970</v>
      </c>
      <c r="C7108">
        <v>20</v>
      </c>
      <c r="D7108">
        <v>11</v>
      </c>
      <c r="E7108">
        <v>14</v>
      </c>
      <c r="F7108" s="1">
        <v>41963</v>
      </c>
      <c r="G7108" t="s">
        <v>6031</v>
      </c>
      <c r="H7108" t="s">
        <v>44</v>
      </c>
      <c r="I7108" t="s">
        <v>178</v>
      </c>
      <c r="J7108" t="s">
        <v>3678</v>
      </c>
      <c r="K7108" t="s">
        <v>47</v>
      </c>
      <c r="L7108" t="s">
        <v>70</v>
      </c>
      <c r="M7108" t="s">
        <v>38</v>
      </c>
      <c r="N7108" t="s">
        <v>28</v>
      </c>
      <c r="O7108" t="s">
        <v>111</v>
      </c>
      <c r="P7108" t="s">
        <v>3264</v>
      </c>
      <c r="Q7108">
        <v>0</v>
      </c>
      <c r="R7108">
        <v>287</v>
      </c>
      <c r="S7108">
        <v>66</v>
      </c>
      <c r="T7108">
        <v>6</v>
      </c>
      <c r="U7108" t="b">
        <v>0</v>
      </c>
    </row>
    <row r="7109" spans="1:21" x14ac:dyDescent="0.25">
      <c r="A7109" t="s">
        <v>7975</v>
      </c>
      <c r="B7109" t="s">
        <v>7970</v>
      </c>
      <c r="C7109">
        <v>20</v>
      </c>
      <c r="D7109">
        <v>11</v>
      </c>
      <c r="E7109">
        <v>14</v>
      </c>
      <c r="F7109" s="1">
        <v>41963</v>
      </c>
      <c r="G7109" t="s">
        <v>6031</v>
      </c>
      <c r="H7109" t="s">
        <v>44</v>
      </c>
      <c r="I7109" t="s">
        <v>178</v>
      </c>
      <c r="J7109" t="s">
        <v>3678</v>
      </c>
      <c r="K7109" t="s">
        <v>47</v>
      </c>
      <c r="L7109" t="s">
        <v>70</v>
      </c>
      <c r="M7109" t="s">
        <v>38</v>
      </c>
      <c r="N7109" t="s">
        <v>28</v>
      </c>
      <c r="O7109" t="s">
        <v>227</v>
      </c>
      <c r="P7109" t="s">
        <v>3103</v>
      </c>
      <c r="Q7109">
        <v>0</v>
      </c>
      <c r="R7109">
        <v>23</v>
      </c>
      <c r="S7109">
        <v>4</v>
      </c>
      <c r="T7109">
        <v>2</v>
      </c>
      <c r="U7109" t="b">
        <v>1</v>
      </c>
    </row>
    <row r="7110" spans="1:21" x14ac:dyDescent="0.25">
      <c r="A7110" t="s">
        <v>7976</v>
      </c>
      <c r="B7110" t="s">
        <v>7970</v>
      </c>
      <c r="C7110">
        <v>20</v>
      </c>
      <c r="D7110">
        <v>11</v>
      </c>
      <c r="E7110">
        <v>14</v>
      </c>
      <c r="F7110" s="1">
        <v>41963</v>
      </c>
      <c r="G7110" t="s">
        <v>1221</v>
      </c>
      <c r="H7110" t="s">
        <v>320</v>
      </c>
      <c r="I7110" t="s">
        <v>321</v>
      </c>
      <c r="J7110" t="s">
        <v>321</v>
      </c>
      <c r="K7110" t="s">
        <v>36</v>
      </c>
      <c r="L7110" t="s">
        <v>37</v>
      </c>
      <c r="M7110" t="s">
        <v>38</v>
      </c>
      <c r="N7110" t="s">
        <v>28</v>
      </c>
      <c r="O7110" t="s">
        <v>39</v>
      </c>
      <c r="P7110" t="s">
        <v>827</v>
      </c>
      <c r="Q7110">
        <v>0</v>
      </c>
      <c r="R7110">
        <v>28</v>
      </c>
      <c r="S7110">
        <v>10</v>
      </c>
      <c r="T7110">
        <v>2</v>
      </c>
      <c r="U7110" t="b">
        <v>1</v>
      </c>
    </row>
    <row r="7111" spans="1:21" x14ac:dyDescent="0.25">
      <c r="A7111" t="s">
        <v>7977</v>
      </c>
      <c r="B7111" t="s">
        <v>7970</v>
      </c>
      <c r="C7111">
        <v>20</v>
      </c>
      <c r="D7111">
        <v>11</v>
      </c>
      <c r="E7111">
        <v>14</v>
      </c>
      <c r="F7111" s="1">
        <v>41963</v>
      </c>
      <c r="G7111" t="s">
        <v>625</v>
      </c>
      <c r="H7111" t="s">
        <v>44</v>
      </c>
      <c r="I7111" t="s">
        <v>738</v>
      </c>
      <c r="J7111" t="s">
        <v>7344</v>
      </c>
      <c r="K7111" t="s">
        <v>47</v>
      </c>
      <c r="L7111" t="s">
        <v>37</v>
      </c>
      <c r="M7111" t="s">
        <v>38</v>
      </c>
      <c r="N7111" t="s">
        <v>56</v>
      </c>
      <c r="O7111" t="s">
        <v>104</v>
      </c>
      <c r="P7111" t="s">
        <v>2589</v>
      </c>
      <c r="Q7111">
        <v>0</v>
      </c>
      <c r="R7111">
        <v>148</v>
      </c>
      <c r="S7111">
        <v>-91</v>
      </c>
      <c r="T7111">
        <v>2</v>
      </c>
      <c r="U7111" t="b">
        <v>0</v>
      </c>
    </row>
    <row r="7112" spans="1:21" x14ac:dyDescent="0.25">
      <c r="A7112" t="s">
        <v>7978</v>
      </c>
      <c r="B7112" t="s">
        <v>7979</v>
      </c>
      <c r="C7112">
        <v>21</v>
      </c>
      <c r="D7112">
        <v>11</v>
      </c>
      <c r="E7112">
        <v>11</v>
      </c>
      <c r="F7112" s="1">
        <v>40868</v>
      </c>
      <c r="G7112" t="s">
        <v>3439</v>
      </c>
      <c r="H7112" t="s">
        <v>61</v>
      </c>
      <c r="I7112" t="s">
        <v>450</v>
      </c>
      <c r="J7112" t="s">
        <v>4217</v>
      </c>
      <c r="K7112" t="s">
        <v>36</v>
      </c>
      <c r="L7112" t="s">
        <v>37</v>
      </c>
      <c r="M7112" t="s">
        <v>38</v>
      </c>
      <c r="N7112" t="s">
        <v>28</v>
      </c>
      <c r="O7112" t="s">
        <v>39</v>
      </c>
      <c r="P7112" t="s">
        <v>1717</v>
      </c>
      <c r="Q7112">
        <v>0</v>
      </c>
      <c r="R7112">
        <v>51</v>
      </c>
      <c r="S7112">
        <v>23</v>
      </c>
      <c r="T7112">
        <v>4</v>
      </c>
      <c r="U7112" t="b">
        <v>1</v>
      </c>
    </row>
    <row r="7113" spans="1:21" x14ac:dyDescent="0.25">
      <c r="A7113" t="s">
        <v>7978</v>
      </c>
      <c r="B7113" t="s">
        <v>7979</v>
      </c>
      <c r="C7113">
        <v>21</v>
      </c>
      <c r="D7113">
        <v>11</v>
      </c>
      <c r="E7113">
        <v>11</v>
      </c>
      <c r="F7113" s="1">
        <v>40868</v>
      </c>
      <c r="G7113" t="s">
        <v>3439</v>
      </c>
      <c r="H7113" t="s">
        <v>61</v>
      </c>
      <c r="I7113" t="s">
        <v>450</v>
      </c>
      <c r="J7113" t="s">
        <v>4217</v>
      </c>
      <c r="K7113" t="s">
        <v>36</v>
      </c>
      <c r="L7113" t="s">
        <v>37</v>
      </c>
      <c r="M7113" t="s">
        <v>38</v>
      </c>
      <c r="N7113" t="s">
        <v>28</v>
      </c>
      <c r="O7113" t="s">
        <v>183</v>
      </c>
      <c r="P7113" t="s">
        <v>562</v>
      </c>
      <c r="Q7113">
        <v>0</v>
      </c>
      <c r="R7113">
        <v>69</v>
      </c>
      <c r="S7113">
        <v>27</v>
      </c>
      <c r="T7113">
        <v>2</v>
      </c>
      <c r="U7113" t="b">
        <v>0</v>
      </c>
    </row>
    <row r="7114" spans="1:21" x14ac:dyDescent="0.25">
      <c r="A7114" t="s">
        <v>7980</v>
      </c>
      <c r="B7114" t="s">
        <v>7979</v>
      </c>
      <c r="C7114">
        <v>21</v>
      </c>
      <c r="D7114">
        <v>11</v>
      </c>
      <c r="E7114">
        <v>11</v>
      </c>
      <c r="F7114" s="1">
        <v>40868</v>
      </c>
      <c r="G7114" t="s">
        <v>1956</v>
      </c>
      <c r="H7114" t="s">
        <v>33</v>
      </c>
      <c r="I7114" t="s">
        <v>34</v>
      </c>
      <c r="J7114" t="s">
        <v>7981</v>
      </c>
      <c r="K7114" t="s">
        <v>36</v>
      </c>
      <c r="L7114" t="s">
        <v>37</v>
      </c>
      <c r="M7114" t="s">
        <v>27</v>
      </c>
      <c r="N7114" t="s">
        <v>28</v>
      </c>
      <c r="O7114" t="s">
        <v>48</v>
      </c>
      <c r="P7114" t="s">
        <v>1669</v>
      </c>
      <c r="Q7114">
        <v>0</v>
      </c>
      <c r="R7114">
        <v>94</v>
      </c>
      <c r="S7114">
        <v>24</v>
      </c>
      <c r="T7114">
        <v>5</v>
      </c>
      <c r="U7114" t="b">
        <v>0</v>
      </c>
    </row>
    <row r="7115" spans="1:21" x14ac:dyDescent="0.25">
      <c r="A7115" t="s">
        <v>7982</v>
      </c>
      <c r="B7115" t="s">
        <v>7979</v>
      </c>
      <c r="C7115">
        <v>21</v>
      </c>
      <c r="D7115">
        <v>11</v>
      </c>
      <c r="E7115">
        <v>11</v>
      </c>
      <c r="F7115" s="1">
        <v>40868</v>
      </c>
      <c r="G7115" t="s">
        <v>1920</v>
      </c>
      <c r="H7115" t="s">
        <v>61</v>
      </c>
      <c r="I7115" t="s">
        <v>173</v>
      </c>
      <c r="J7115" t="s">
        <v>4108</v>
      </c>
      <c r="K7115" t="s">
        <v>36</v>
      </c>
      <c r="L7115" t="s">
        <v>37</v>
      </c>
      <c r="M7115" t="s">
        <v>38</v>
      </c>
      <c r="N7115" t="s">
        <v>71</v>
      </c>
      <c r="O7115" t="s">
        <v>74</v>
      </c>
      <c r="P7115" t="s">
        <v>2782</v>
      </c>
      <c r="Q7115">
        <v>0</v>
      </c>
      <c r="R7115">
        <v>231</v>
      </c>
      <c r="S7115">
        <v>95</v>
      </c>
      <c r="T7115">
        <v>3</v>
      </c>
      <c r="U7115" t="b">
        <v>0</v>
      </c>
    </row>
    <row r="7116" spans="1:21" x14ac:dyDescent="0.25">
      <c r="A7116" t="s">
        <v>7982</v>
      </c>
      <c r="B7116" t="s">
        <v>7979</v>
      </c>
      <c r="C7116">
        <v>21</v>
      </c>
      <c r="D7116">
        <v>11</v>
      </c>
      <c r="E7116">
        <v>11</v>
      </c>
      <c r="F7116" s="1">
        <v>40868</v>
      </c>
      <c r="G7116" t="s">
        <v>1920</v>
      </c>
      <c r="H7116" t="s">
        <v>61</v>
      </c>
      <c r="I7116" t="s">
        <v>173</v>
      </c>
      <c r="J7116" t="s">
        <v>4108</v>
      </c>
      <c r="K7116" t="s">
        <v>36</v>
      </c>
      <c r="L7116" t="s">
        <v>37</v>
      </c>
      <c r="M7116" t="s">
        <v>38</v>
      </c>
      <c r="N7116" t="s">
        <v>28</v>
      </c>
      <c r="O7116" t="s">
        <v>151</v>
      </c>
      <c r="P7116" t="s">
        <v>3917</v>
      </c>
      <c r="Q7116">
        <v>0</v>
      </c>
      <c r="R7116">
        <v>66</v>
      </c>
      <c r="S7116">
        <v>16</v>
      </c>
      <c r="T7116">
        <v>5</v>
      </c>
      <c r="U7116" t="b">
        <v>0</v>
      </c>
    </row>
    <row r="7117" spans="1:21" x14ac:dyDescent="0.25">
      <c r="A7117" t="s">
        <v>7983</v>
      </c>
      <c r="B7117" t="s">
        <v>7984</v>
      </c>
      <c r="C7117">
        <v>21</v>
      </c>
      <c r="D7117">
        <v>11</v>
      </c>
      <c r="E7117">
        <v>12</v>
      </c>
      <c r="F7117" s="1">
        <v>41234</v>
      </c>
      <c r="G7117" t="s">
        <v>4525</v>
      </c>
      <c r="H7117" t="s">
        <v>67</v>
      </c>
      <c r="I7117" t="s">
        <v>68</v>
      </c>
      <c r="J7117" t="s">
        <v>255</v>
      </c>
      <c r="K7117" t="s">
        <v>25</v>
      </c>
      <c r="L7117" t="s">
        <v>37</v>
      </c>
      <c r="M7117" t="s">
        <v>38</v>
      </c>
      <c r="N7117" t="s">
        <v>28</v>
      </c>
      <c r="O7117" t="s">
        <v>54</v>
      </c>
      <c r="P7117" t="s">
        <v>3462</v>
      </c>
      <c r="Q7117">
        <v>0</v>
      </c>
      <c r="R7117">
        <v>43</v>
      </c>
      <c r="S7117">
        <v>1</v>
      </c>
      <c r="T7117">
        <v>2</v>
      </c>
      <c r="U7117" t="b">
        <v>0</v>
      </c>
    </row>
    <row r="7118" spans="1:21" x14ac:dyDescent="0.25">
      <c r="A7118" t="s">
        <v>7985</v>
      </c>
      <c r="B7118" t="s">
        <v>7984</v>
      </c>
      <c r="C7118">
        <v>21</v>
      </c>
      <c r="D7118">
        <v>11</v>
      </c>
      <c r="E7118">
        <v>12</v>
      </c>
      <c r="F7118" s="1">
        <v>41234</v>
      </c>
      <c r="G7118" t="s">
        <v>6331</v>
      </c>
      <c r="H7118" t="s">
        <v>67</v>
      </c>
      <c r="I7118" t="s">
        <v>68</v>
      </c>
      <c r="J7118" t="s">
        <v>3647</v>
      </c>
      <c r="K7118" t="s">
        <v>25</v>
      </c>
      <c r="L7118" t="s">
        <v>70</v>
      </c>
      <c r="M7118" t="s">
        <v>38</v>
      </c>
      <c r="N7118" t="s">
        <v>28</v>
      </c>
      <c r="O7118" t="s">
        <v>39</v>
      </c>
      <c r="P7118" t="s">
        <v>2429</v>
      </c>
      <c r="Q7118">
        <v>0</v>
      </c>
      <c r="R7118">
        <v>82</v>
      </c>
      <c r="S7118">
        <v>24</v>
      </c>
      <c r="T7118">
        <v>6</v>
      </c>
      <c r="U7118" t="b">
        <v>0</v>
      </c>
    </row>
    <row r="7119" spans="1:21" x14ac:dyDescent="0.25">
      <c r="A7119" t="s">
        <v>7985</v>
      </c>
      <c r="B7119" t="s">
        <v>7984</v>
      </c>
      <c r="C7119">
        <v>21</v>
      </c>
      <c r="D7119">
        <v>11</v>
      </c>
      <c r="E7119">
        <v>12</v>
      </c>
      <c r="F7119" s="1">
        <v>41234</v>
      </c>
      <c r="G7119" t="s">
        <v>6331</v>
      </c>
      <c r="H7119" t="s">
        <v>67</v>
      </c>
      <c r="I7119" t="s">
        <v>68</v>
      </c>
      <c r="J7119" t="s">
        <v>3647</v>
      </c>
      <c r="K7119" t="s">
        <v>25</v>
      </c>
      <c r="L7119" t="s">
        <v>70</v>
      </c>
      <c r="M7119" t="s">
        <v>38</v>
      </c>
      <c r="N7119" t="s">
        <v>28</v>
      </c>
      <c r="O7119" t="s">
        <v>39</v>
      </c>
      <c r="P7119" t="s">
        <v>87</v>
      </c>
      <c r="Q7119">
        <v>0</v>
      </c>
      <c r="R7119">
        <v>18</v>
      </c>
      <c r="S7119">
        <v>3</v>
      </c>
      <c r="T7119">
        <v>2</v>
      </c>
      <c r="U7119" t="b">
        <v>1</v>
      </c>
    </row>
    <row r="7120" spans="1:21" x14ac:dyDescent="0.25">
      <c r="A7120" t="s">
        <v>7986</v>
      </c>
      <c r="B7120" t="s">
        <v>7984</v>
      </c>
      <c r="C7120">
        <v>21</v>
      </c>
      <c r="D7120">
        <v>11</v>
      </c>
      <c r="E7120">
        <v>12</v>
      </c>
      <c r="F7120" s="1">
        <v>41234</v>
      </c>
      <c r="G7120" t="s">
        <v>1424</v>
      </c>
      <c r="H7120" t="s">
        <v>61</v>
      </c>
      <c r="I7120" t="s">
        <v>722</v>
      </c>
      <c r="J7120" t="s">
        <v>1754</v>
      </c>
      <c r="K7120" t="s">
        <v>36</v>
      </c>
      <c r="L7120" t="s">
        <v>37</v>
      </c>
      <c r="M7120" t="s">
        <v>27</v>
      </c>
      <c r="N7120" t="s">
        <v>28</v>
      </c>
      <c r="O7120" t="s">
        <v>151</v>
      </c>
      <c r="P7120" t="s">
        <v>152</v>
      </c>
      <c r="Q7120">
        <v>0</v>
      </c>
      <c r="R7120">
        <v>23</v>
      </c>
      <c r="S7120">
        <v>0</v>
      </c>
      <c r="T7120">
        <v>2</v>
      </c>
      <c r="U7120" t="b">
        <v>1</v>
      </c>
    </row>
    <row r="7121" spans="1:21" x14ac:dyDescent="0.25">
      <c r="A7121" t="s">
        <v>7986</v>
      </c>
      <c r="B7121" t="s">
        <v>7984</v>
      </c>
      <c r="C7121">
        <v>21</v>
      </c>
      <c r="D7121">
        <v>11</v>
      </c>
      <c r="E7121">
        <v>12</v>
      </c>
      <c r="F7121" s="1">
        <v>41234</v>
      </c>
      <c r="G7121" t="s">
        <v>1424</v>
      </c>
      <c r="H7121" t="s">
        <v>61</v>
      </c>
      <c r="I7121" t="s">
        <v>722</v>
      </c>
      <c r="J7121" t="s">
        <v>1754</v>
      </c>
      <c r="K7121" t="s">
        <v>36</v>
      </c>
      <c r="L7121" t="s">
        <v>37</v>
      </c>
      <c r="M7121" t="s">
        <v>27</v>
      </c>
      <c r="N7121" t="s">
        <v>56</v>
      </c>
      <c r="O7121" t="s">
        <v>57</v>
      </c>
      <c r="P7121" t="s">
        <v>6305</v>
      </c>
      <c r="Q7121">
        <v>0</v>
      </c>
      <c r="R7121">
        <v>1594</v>
      </c>
      <c r="S7121">
        <v>-225</v>
      </c>
      <c r="T7121">
        <v>7</v>
      </c>
      <c r="U7121" t="b">
        <v>1</v>
      </c>
    </row>
    <row r="7122" spans="1:21" x14ac:dyDescent="0.25">
      <c r="A7122" t="s">
        <v>7987</v>
      </c>
      <c r="B7122" t="s">
        <v>7984</v>
      </c>
      <c r="C7122">
        <v>21</v>
      </c>
      <c r="D7122">
        <v>11</v>
      </c>
      <c r="E7122">
        <v>12</v>
      </c>
      <c r="F7122" s="1">
        <v>41234</v>
      </c>
      <c r="G7122" t="s">
        <v>536</v>
      </c>
      <c r="H7122" t="s">
        <v>33</v>
      </c>
      <c r="I7122" t="s">
        <v>1170</v>
      </c>
      <c r="J7122" t="s">
        <v>1326</v>
      </c>
      <c r="K7122" t="s">
        <v>36</v>
      </c>
      <c r="L7122" t="s">
        <v>37</v>
      </c>
      <c r="M7122" t="s">
        <v>38</v>
      </c>
      <c r="N7122" t="s">
        <v>71</v>
      </c>
      <c r="O7122" t="s">
        <v>74</v>
      </c>
      <c r="P7122" t="s">
        <v>2810</v>
      </c>
      <c r="Q7122">
        <v>0</v>
      </c>
      <c r="R7122">
        <v>103</v>
      </c>
      <c r="S7122">
        <v>-6</v>
      </c>
      <c r="T7122">
        <v>2</v>
      </c>
      <c r="U7122" t="b">
        <v>1</v>
      </c>
    </row>
    <row r="7123" spans="1:21" x14ac:dyDescent="0.25">
      <c r="A7123" t="s">
        <v>7987</v>
      </c>
      <c r="B7123" t="s">
        <v>7984</v>
      </c>
      <c r="C7123">
        <v>21</v>
      </c>
      <c r="D7123">
        <v>11</v>
      </c>
      <c r="E7123">
        <v>12</v>
      </c>
      <c r="F7123" s="1">
        <v>41234</v>
      </c>
      <c r="G7123" t="s">
        <v>536</v>
      </c>
      <c r="H7123" t="s">
        <v>33</v>
      </c>
      <c r="I7123" t="s">
        <v>1170</v>
      </c>
      <c r="J7123" t="s">
        <v>1326</v>
      </c>
      <c r="K7123" t="s">
        <v>36</v>
      </c>
      <c r="L7123" t="s">
        <v>37</v>
      </c>
      <c r="M7123" t="s">
        <v>38</v>
      </c>
      <c r="N7123" t="s">
        <v>28</v>
      </c>
      <c r="O7123" t="s">
        <v>48</v>
      </c>
      <c r="P7123" t="s">
        <v>934</v>
      </c>
      <c r="Q7123">
        <v>0</v>
      </c>
      <c r="R7123">
        <v>316</v>
      </c>
      <c r="S7123">
        <v>60</v>
      </c>
      <c r="T7123">
        <v>6</v>
      </c>
      <c r="U7123" t="b">
        <v>0</v>
      </c>
    </row>
    <row r="7124" spans="1:21" x14ac:dyDescent="0.25">
      <c r="A7124" t="s">
        <v>7987</v>
      </c>
      <c r="B7124" t="s">
        <v>7984</v>
      </c>
      <c r="C7124">
        <v>21</v>
      </c>
      <c r="D7124">
        <v>11</v>
      </c>
      <c r="E7124">
        <v>12</v>
      </c>
      <c r="F7124" s="1">
        <v>41234</v>
      </c>
      <c r="G7124" t="s">
        <v>536</v>
      </c>
      <c r="H7124" t="s">
        <v>33</v>
      </c>
      <c r="I7124" t="s">
        <v>1170</v>
      </c>
      <c r="J7124" t="s">
        <v>1326</v>
      </c>
      <c r="K7124" t="s">
        <v>36</v>
      </c>
      <c r="L7124" t="s">
        <v>37</v>
      </c>
      <c r="M7124" t="s">
        <v>38</v>
      </c>
      <c r="N7124" t="s">
        <v>28</v>
      </c>
      <c r="O7124" t="s">
        <v>227</v>
      </c>
      <c r="P7124" t="s">
        <v>3732</v>
      </c>
      <c r="Q7124">
        <v>0</v>
      </c>
      <c r="R7124">
        <v>22</v>
      </c>
      <c r="S7124">
        <v>3</v>
      </c>
      <c r="T7124">
        <v>2</v>
      </c>
      <c r="U7124" t="b">
        <v>0</v>
      </c>
    </row>
    <row r="7125" spans="1:21" x14ac:dyDescent="0.25">
      <c r="A7125" t="s">
        <v>7987</v>
      </c>
      <c r="B7125" t="s">
        <v>7984</v>
      </c>
      <c r="C7125">
        <v>21</v>
      </c>
      <c r="D7125">
        <v>11</v>
      </c>
      <c r="E7125">
        <v>12</v>
      </c>
      <c r="F7125" s="1">
        <v>41234</v>
      </c>
      <c r="G7125" t="s">
        <v>536</v>
      </c>
      <c r="H7125" t="s">
        <v>33</v>
      </c>
      <c r="I7125" t="s">
        <v>1170</v>
      </c>
      <c r="J7125" t="s">
        <v>1326</v>
      </c>
      <c r="K7125" t="s">
        <v>36</v>
      </c>
      <c r="L7125" t="s">
        <v>37</v>
      </c>
      <c r="M7125" t="s">
        <v>38</v>
      </c>
      <c r="N7125" t="s">
        <v>28</v>
      </c>
      <c r="O7125" t="s">
        <v>54</v>
      </c>
      <c r="P7125" t="s">
        <v>1396</v>
      </c>
      <c r="Q7125">
        <v>0</v>
      </c>
      <c r="R7125">
        <v>357</v>
      </c>
      <c r="S7125">
        <v>139</v>
      </c>
      <c r="T7125">
        <v>2</v>
      </c>
      <c r="U7125" t="b">
        <v>0</v>
      </c>
    </row>
    <row r="7126" spans="1:21" x14ac:dyDescent="0.25">
      <c r="A7126" t="s">
        <v>7988</v>
      </c>
      <c r="B7126" t="s">
        <v>7989</v>
      </c>
      <c r="C7126">
        <v>21</v>
      </c>
      <c r="D7126">
        <v>11</v>
      </c>
      <c r="E7126">
        <v>13</v>
      </c>
      <c r="F7126" s="1">
        <v>41599</v>
      </c>
      <c r="G7126" t="s">
        <v>141</v>
      </c>
      <c r="H7126" t="s">
        <v>61</v>
      </c>
      <c r="I7126" t="s">
        <v>326</v>
      </c>
      <c r="J7126" t="s">
        <v>7990</v>
      </c>
      <c r="K7126" t="s">
        <v>36</v>
      </c>
      <c r="L7126" t="s">
        <v>37</v>
      </c>
      <c r="M7126" t="s">
        <v>268</v>
      </c>
      <c r="N7126" t="s">
        <v>28</v>
      </c>
      <c r="O7126" t="s">
        <v>227</v>
      </c>
      <c r="P7126" t="s">
        <v>2544</v>
      </c>
      <c r="Q7126">
        <v>0</v>
      </c>
      <c r="R7126">
        <v>80</v>
      </c>
      <c r="S7126">
        <v>29</v>
      </c>
      <c r="T7126">
        <v>7</v>
      </c>
      <c r="U7126" t="b">
        <v>0</v>
      </c>
    </row>
    <row r="7127" spans="1:21" x14ac:dyDescent="0.25">
      <c r="A7127" t="s">
        <v>7991</v>
      </c>
      <c r="B7127" t="s">
        <v>7989</v>
      </c>
      <c r="C7127">
        <v>21</v>
      </c>
      <c r="D7127">
        <v>11</v>
      </c>
      <c r="E7127">
        <v>13</v>
      </c>
      <c r="F7127" s="1">
        <v>41599</v>
      </c>
      <c r="G7127" t="s">
        <v>753</v>
      </c>
      <c r="H7127" t="s">
        <v>61</v>
      </c>
      <c r="I7127" t="s">
        <v>108</v>
      </c>
      <c r="J7127" t="s">
        <v>7371</v>
      </c>
      <c r="K7127" t="s">
        <v>36</v>
      </c>
      <c r="L7127" t="s">
        <v>37</v>
      </c>
      <c r="M7127" t="s">
        <v>38</v>
      </c>
      <c r="N7127" t="s">
        <v>28</v>
      </c>
      <c r="O7127" t="s">
        <v>151</v>
      </c>
      <c r="P7127" t="s">
        <v>1167</v>
      </c>
      <c r="Q7127">
        <v>0</v>
      </c>
      <c r="R7127">
        <v>91</v>
      </c>
      <c r="S7127">
        <v>41</v>
      </c>
      <c r="T7127">
        <v>7</v>
      </c>
      <c r="U7127" t="b">
        <v>0</v>
      </c>
    </row>
    <row r="7128" spans="1:21" x14ac:dyDescent="0.25">
      <c r="A7128" t="s">
        <v>7992</v>
      </c>
      <c r="B7128" t="s">
        <v>7989</v>
      </c>
      <c r="C7128">
        <v>21</v>
      </c>
      <c r="D7128">
        <v>11</v>
      </c>
      <c r="E7128">
        <v>13</v>
      </c>
      <c r="F7128" s="1">
        <v>41599</v>
      </c>
      <c r="G7128" t="s">
        <v>2278</v>
      </c>
      <c r="H7128" t="s">
        <v>67</v>
      </c>
      <c r="I7128" t="s">
        <v>68</v>
      </c>
      <c r="J7128" t="s">
        <v>4101</v>
      </c>
      <c r="K7128" t="s">
        <v>25</v>
      </c>
      <c r="L7128" t="s">
        <v>37</v>
      </c>
      <c r="M7128" t="s">
        <v>38</v>
      </c>
      <c r="N7128" t="s">
        <v>56</v>
      </c>
      <c r="O7128" t="s">
        <v>104</v>
      </c>
      <c r="P7128" t="s">
        <v>1514</v>
      </c>
      <c r="Q7128">
        <v>0</v>
      </c>
      <c r="R7128">
        <v>1275</v>
      </c>
      <c r="S7128">
        <v>140</v>
      </c>
      <c r="T7128">
        <v>2</v>
      </c>
      <c r="U7128" t="b">
        <v>1</v>
      </c>
    </row>
    <row r="7129" spans="1:21" x14ac:dyDescent="0.25">
      <c r="A7129" t="s">
        <v>7993</v>
      </c>
      <c r="B7129" t="s">
        <v>7989</v>
      </c>
      <c r="C7129">
        <v>21</v>
      </c>
      <c r="D7129">
        <v>11</v>
      </c>
      <c r="E7129">
        <v>13</v>
      </c>
      <c r="F7129" s="1">
        <v>41599</v>
      </c>
      <c r="G7129" t="s">
        <v>4866</v>
      </c>
      <c r="H7129" t="s">
        <v>33</v>
      </c>
      <c r="I7129" t="s">
        <v>1170</v>
      </c>
      <c r="J7129" t="s">
        <v>4141</v>
      </c>
      <c r="K7129" t="s">
        <v>36</v>
      </c>
      <c r="L7129" t="s">
        <v>37</v>
      </c>
      <c r="M7129" t="s">
        <v>38</v>
      </c>
      <c r="N7129" t="s">
        <v>56</v>
      </c>
      <c r="O7129" t="s">
        <v>185</v>
      </c>
      <c r="P7129" t="s">
        <v>4169</v>
      </c>
      <c r="Q7129">
        <v>0</v>
      </c>
      <c r="R7129">
        <v>757</v>
      </c>
      <c r="S7129">
        <v>371</v>
      </c>
      <c r="T7129">
        <v>2</v>
      </c>
      <c r="U7129" t="b">
        <v>0</v>
      </c>
    </row>
    <row r="7130" spans="1:21" x14ac:dyDescent="0.25">
      <c r="A7130" t="s">
        <v>7994</v>
      </c>
      <c r="B7130" t="s">
        <v>7995</v>
      </c>
      <c r="C7130">
        <v>21</v>
      </c>
      <c r="D7130">
        <v>11</v>
      </c>
      <c r="E7130">
        <v>14</v>
      </c>
      <c r="F7130" s="1">
        <v>41964</v>
      </c>
      <c r="G7130" t="s">
        <v>4236</v>
      </c>
      <c r="H7130" t="s">
        <v>44</v>
      </c>
      <c r="I7130" t="s">
        <v>280</v>
      </c>
      <c r="J7130" t="s">
        <v>281</v>
      </c>
      <c r="K7130" t="s">
        <v>47</v>
      </c>
      <c r="L7130" t="s">
        <v>26</v>
      </c>
      <c r="M7130" t="s">
        <v>98</v>
      </c>
      <c r="N7130" t="s">
        <v>28</v>
      </c>
      <c r="O7130" t="s">
        <v>48</v>
      </c>
      <c r="P7130" t="s">
        <v>3459</v>
      </c>
      <c r="Q7130">
        <v>0</v>
      </c>
      <c r="R7130">
        <v>415</v>
      </c>
      <c r="S7130">
        <v>62</v>
      </c>
      <c r="T7130">
        <v>8</v>
      </c>
      <c r="U7130" t="b">
        <v>1</v>
      </c>
    </row>
    <row r="7131" spans="1:21" x14ac:dyDescent="0.25">
      <c r="A7131" t="s">
        <v>7996</v>
      </c>
      <c r="B7131" t="s">
        <v>7995</v>
      </c>
      <c r="C7131">
        <v>21</v>
      </c>
      <c r="D7131">
        <v>11</v>
      </c>
      <c r="E7131">
        <v>14</v>
      </c>
      <c r="F7131" s="1">
        <v>41964</v>
      </c>
      <c r="G7131" t="s">
        <v>4641</v>
      </c>
      <c r="H7131" t="s">
        <v>293</v>
      </c>
      <c r="I7131" t="s">
        <v>1319</v>
      </c>
      <c r="J7131" t="s">
        <v>1320</v>
      </c>
      <c r="K7131" t="s">
        <v>36</v>
      </c>
      <c r="L7131" t="s">
        <v>37</v>
      </c>
      <c r="M7131" t="s">
        <v>38</v>
      </c>
      <c r="N7131" t="s">
        <v>71</v>
      </c>
      <c r="O7131" t="s">
        <v>72</v>
      </c>
      <c r="P7131" t="s">
        <v>1823</v>
      </c>
      <c r="Q7131">
        <v>1</v>
      </c>
      <c r="R7131">
        <v>1275</v>
      </c>
      <c r="S7131">
        <v>-1148</v>
      </c>
      <c r="T7131">
        <v>7</v>
      </c>
      <c r="U7131" t="b">
        <v>0</v>
      </c>
    </row>
    <row r="7132" spans="1:21" x14ac:dyDescent="0.25">
      <c r="A7132" t="s">
        <v>7996</v>
      </c>
      <c r="B7132" t="s">
        <v>7995</v>
      </c>
      <c r="C7132">
        <v>21</v>
      </c>
      <c r="D7132">
        <v>11</v>
      </c>
      <c r="E7132">
        <v>14</v>
      </c>
      <c r="F7132" s="1">
        <v>41964</v>
      </c>
      <c r="G7132" t="s">
        <v>4641</v>
      </c>
      <c r="H7132" t="s">
        <v>293</v>
      </c>
      <c r="I7132" t="s">
        <v>1319</v>
      </c>
      <c r="J7132" t="s">
        <v>1320</v>
      </c>
      <c r="K7132" t="s">
        <v>36</v>
      </c>
      <c r="L7132" t="s">
        <v>37</v>
      </c>
      <c r="M7132" t="s">
        <v>38</v>
      </c>
      <c r="N7132" t="s">
        <v>28</v>
      </c>
      <c r="O7132" t="s">
        <v>48</v>
      </c>
      <c r="P7132" t="s">
        <v>1702</v>
      </c>
      <c r="Q7132">
        <v>1</v>
      </c>
      <c r="R7132">
        <v>66</v>
      </c>
      <c r="S7132">
        <v>-12</v>
      </c>
      <c r="T7132">
        <v>5</v>
      </c>
      <c r="U7132" t="b">
        <v>0</v>
      </c>
    </row>
    <row r="7133" spans="1:21" x14ac:dyDescent="0.25">
      <c r="A7133" t="s">
        <v>7996</v>
      </c>
      <c r="B7133" t="s">
        <v>7995</v>
      </c>
      <c r="C7133">
        <v>21</v>
      </c>
      <c r="D7133">
        <v>11</v>
      </c>
      <c r="E7133">
        <v>14</v>
      </c>
      <c r="F7133" s="1">
        <v>41964</v>
      </c>
      <c r="G7133" t="s">
        <v>4641</v>
      </c>
      <c r="H7133" t="s">
        <v>293</v>
      </c>
      <c r="I7133" t="s">
        <v>1319</v>
      </c>
      <c r="J7133" t="s">
        <v>1320</v>
      </c>
      <c r="K7133" t="s">
        <v>36</v>
      </c>
      <c r="L7133" t="s">
        <v>37</v>
      </c>
      <c r="M7133" t="s">
        <v>38</v>
      </c>
      <c r="N7133" t="s">
        <v>28</v>
      </c>
      <c r="O7133" t="s">
        <v>39</v>
      </c>
      <c r="P7133" t="s">
        <v>7161</v>
      </c>
      <c r="Q7133">
        <v>1</v>
      </c>
      <c r="R7133">
        <v>8</v>
      </c>
      <c r="S7133">
        <v>-2</v>
      </c>
      <c r="T7133">
        <v>3</v>
      </c>
      <c r="U7133" t="b">
        <v>0</v>
      </c>
    </row>
    <row r="7134" spans="1:21" x14ac:dyDescent="0.25">
      <c r="A7134" t="s">
        <v>7997</v>
      </c>
      <c r="B7134" t="s">
        <v>7995</v>
      </c>
      <c r="C7134">
        <v>21</v>
      </c>
      <c r="D7134">
        <v>11</v>
      </c>
      <c r="E7134">
        <v>14</v>
      </c>
      <c r="F7134" s="1">
        <v>41964</v>
      </c>
      <c r="G7134" t="s">
        <v>1218</v>
      </c>
      <c r="H7134" t="s">
        <v>215</v>
      </c>
      <c r="I7134" t="s">
        <v>2776</v>
      </c>
      <c r="J7134" t="s">
        <v>2776</v>
      </c>
      <c r="K7134" t="s">
        <v>36</v>
      </c>
      <c r="L7134" t="s">
        <v>70</v>
      </c>
      <c r="M7134" t="s">
        <v>38</v>
      </c>
      <c r="N7134" t="s">
        <v>28</v>
      </c>
      <c r="O7134" t="s">
        <v>39</v>
      </c>
      <c r="P7134" t="s">
        <v>169</v>
      </c>
      <c r="Q7134">
        <v>0</v>
      </c>
      <c r="R7134">
        <v>151</v>
      </c>
      <c r="S7134">
        <v>9</v>
      </c>
      <c r="T7134">
        <v>3</v>
      </c>
      <c r="U7134" t="b">
        <v>0</v>
      </c>
    </row>
    <row r="7135" spans="1:21" x14ac:dyDescent="0.25">
      <c r="A7135" t="s">
        <v>7998</v>
      </c>
      <c r="B7135" t="s">
        <v>7995</v>
      </c>
      <c r="C7135">
        <v>21</v>
      </c>
      <c r="D7135">
        <v>11</v>
      </c>
      <c r="E7135">
        <v>14</v>
      </c>
      <c r="F7135" s="1">
        <v>41964</v>
      </c>
      <c r="G7135" t="s">
        <v>737</v>
      </c>
      <c r="H7135" t="s">
        <v>61</v>
      </c>
      <c r="I7135" t="s">
        <v>115</v>
      </c>
      <c r="J7135" t="s">
        <v>482</v>
      </c>
      <c r="K7135" t="s">
        <v>36</v>
      </c>
      <c r="L7135" t="s">
        <v>70</v>
      </c>
      <c r="M7135" t="s">
        <v>38</v>
      </c>
      <c r="N7135" t="s">
        <v>28</v>
      </c>
      <c r="O7135" t="s">
        <v>39</v>
      </c>
      <c r="P7135" t="s">
        <v>1983</v>
      </c>
      <c r="Q7135">
        <v>0</v>
      </c>
      <c r="R7135">
        <v>25</v>
      </c>
      <c r="S7135">
        <v>2</v>
      </c>
      <c r="T7135">
        <v>2</v>
      </c>
      <c r="U7135" t="b">
        <v>0</v>
      </c>
    </row>
    <row r="7136" spans="1:21" x14ac:dyDescent="0.25">
      <c r="A7136" t="s">
        <v>7998</v>
      </c>
      <c r="B7136" t="s">
        <v>7995</v>
      </c>
      <c r="C7136">
        <v>21</v>
      </c>
      <c r="D7136">
        <v>11</v>
      </c>
      <c r="E7136">
        <v>14</v>
      </c>
      <c r="F7136" s="1">
        <v>41964</v>
      </c>
      <c r="G7136" t="s">
        <v>737</v>
      </c>
      <c r="H7136" t="s">
        <v>61</v>
      </c>
      <c r="I7136" t="s">
        <v>115</v>
      </c>
      <c r="J7136" t="s">
        <v>482</v>
      </c>
      <c r="K7136" t="s">
        <v>36</v>
      </c>
      <c r="L7136" t="s">
        <v>70</v>
      </c>
      <c r="M7136" t="s">
        <v>38</v>
      </c>
      <c r="N7136" t="s">
        <v>28</v>
      </c>
      <c r="O7136" t="s">
        <v>39</v>
      </c>
      <c r="P7136" t="s">
        <v>921</v>
      </c>
      <c r="Q7136">
        <v>0</v>
      </c>
      <c r="R7136">
        <v>97</v>
      </c>
      <c r="S7136">
        <v>36</v>
      </c>
      <c r="T7136">
        <v>7</v>
      </c>
      <c r="U7136" t="b">
        <v>1</v>
      </c>
    </row>
    <row r="7137" spans="1:21" x14ac:dyDescent="0.25">
      <c r="A7137" t="s">
        <v>7996</v>
      </c>
      <c r="B7137" t="s">
        <v>7995</v>
      </c>
      <c r="C7137">
        <v>21</v>
      </c>
      <c r="D7137">
        <v>11</v>
      </c>
      <c r="E7137">
        <v>14</v>
      </c>
      <c r="F7137" s="1">
        <v>41964</v>
      </c>
      <c r="G7137" t="s">
        <v>4641</v>
      </c>
      <c r="H7137" t="s">
        <v>293</v>
      </c>
      <c r="I7137" t="s">
        <v>1319</v>
      </c>
      <c r="J7137" t="s">
        <v>1320</v>
      </c>
      <c r="K7137" t="s">
        <v>36</v>
      </c>
      <c r="L7137" t="s">
        <v>37</v>
      </c>
      <c r="M7137" t="s">
        <v>38</v>
      </c>
      <c r="N7137" t="s">
        <v>56</v>
      </c>
      <c r="O7137" t="s">
        <v>57</v>
      </c>
      <c r="P7137" t="s">
        <v>1224</v>
      </c>
      <c r="Q7137">
        <v>1</v>
      </c>
      <c r="R7137">
        <v>80</v>
      </c>
      <c r="S7137">
        <v>-56</v>
      </c>
      <c r="T7137">
        <v>4</v>
      </c>
      <c r="U7137" t="b">
        <v>1</v>
      </c>
    </row>
    <row r="7138" spans="1:21" x14ac:dyDescent="0.25">
      <c r="A7138" t="s">
        <v>7996</v>
      </c>
      <c r="B7138" t="s">
        <v>7995</v>
      </c>
      <c r="C7138">
        <v>21</v>
      </c>
      <c r="D7138">
        <v>11</v>
      </c>
      <c r="E7138">
        <v>14</v>
      </c>
      <c r="F7138" s="1">
        <v>41964</v>
      </c>
      <c r="G7138" t="s">
        <v>4641</v>
      </c>
      <c r="H7138" t="s">
        <v>293</v>
      </c>
      <c r="I7138" t="s">
        <v>1319</v>
      </c>
      <c r="J7138" t="s">
        <v>1320</v>
      </c>
      <c r="K7138" t="s">
        <v>36</v>
      </c>
      <c r="L7138" t="s">
        <v>37</v>
      </c>
      <c r="M7138" t="s">
        <v>38</v>
      </c>
      <c r="N7138" t="s">
        <v>56</v>
      </c>
      <c r="O7138" t="s">
        <v>104</v>
      </c>
      <c r="P7138" t="s">
        <v>4576</v>
      </c>
      <c r="Q7138">
        <v>1</v>
      </c>
      <c r="R7138">
        <v>168</v>
      </c>
      <c r="S7138">
        <v>-111</v>
      </c>
      <c r="T7138">
        <v>2</v>
      </c>
      <c r="U7138" t="b">
        <v>0</v>
      </c>
    </row>
    <row r="7139" spans="1:21" x14ac:dyDescent="0.25">
      <c r="A7139" t="s">
        <v>7996</v>
      </c>
      <c r="B7139" t="s">
        <v>7995</v>
      </c>
      <c r="C7139">
        <v>21</v>
      </c>
      <c r="D7139">
        <v>11</v>
      </c>
      <c r="E7139">
        <v>14</v>
      </c>
      <c r="F7139" s="1">
        <v>41964</v>
      </c>
      <c r="G7139" t="s">
        <v>4641</v>
      </c>
      <c r="H7139" t="s">
        <v>293</v>
      </c>
      <c r="I7139" t="s">
        <v>1319</v>
      </c>
      <c r="J7139" t="s">
        <v>1320</v>
      </c>
      <c r="K7139" t="s">
        <v>36</v>
      </c>
      <c r="L7139" t="s">
        <v>37</v>
      </c>
      <c r="M7139" t="s">
        <v>38</v>
      </c>
      <c r="N7139" t="s">
        <v>56</v>
      </c>
      <c r="O7139" t="s">
        <v>104</v>
      </c>
      <c r="P7139" t="s">
        <v>3395</v>
      </c>
      <c r="Q7139">
        <v>1</v>
      </c>
      <c r="R7139">
        <v>424</v>
      </c>
      <c r="S7139">
        <v>-272</v>
      </c>
      <c r="T7139">
        <v>5</v>
      </c>
      <c r="U7139" t="b">
        <v>1</v>
      </c>
    </row>
    <row r="7140" spans="1:21" x14ac:dyDescent="0.25">
      <c r="A7140" t="s">
        <v>7999</v>
      </c>
      <c r="B7140" t="s">
        <v>7995</v>
      </c>
      <c r="C7140">
        <v>21</v>
      </c>
      <c r="D7140">
        <v>11</v>
      </c>
      <c r="E7140">
        <v>14</v>
      </c>
      <c r="F7140" s="1">
        <v>41964</v>
      </c>
      <c r="G7140" t="s">
        <v>3174</v>
      </c>
      <c r="H7140" t="s">
        <v>67</v>
      </c>
      <c r="I7140" t="s">
        <v>68</v>
      </c>
      <c r="J7140" t="s">
        <v>2981</v>
      </c>
      <c r="K7140" t="s">
        <v>25</v>
      </c>
      <c r="L7140" t="s">
        <v>37</v>
      </c>
      <c r="M7140" t="s">
        <v>38</v>
      </c>
      <c r="N7140" t="s">
        <v>28</v>
      </c>
      <c r="O7140" t="s">
        <v>90</v>
      </c>
      <c r="P7140" t="s">
        <v>8000</v>
      </c>
      <c r="Q7140">
        <v>0</v>
      </c>
      <c r="R7140">
        <v>133</v>
      </c>
      <c r="S7140">
        <v>1</v>
      </c>
      <c r="T7140">
        <v>2</v>
      </c>
      <c r="U7140" t="b">
        <v>1</v>
      </c>
    </row>
    <row r="7141" spans="1:21" x14ac:dyDescent="0.25">
      <c r="A7141" t="s">
        <v>7999</v>
      </c>
      <c r="B7141" t="s">
        <v>7995</v>
      </c>
      <c r="C7141">
        <v>21</v>
      </c>
      <c r="D7141">
        <v>11</v>
      </c>
      <c r="E7141">
        <v>14</v>
      </c>
      <c r="F7141" s="1">
        <v>41964</v>
      </c>
      <c r="G7141" t="s">
        <v>3174</v>
      </c>
      <c r="H7141" t="s">
        <v>67</v>
      </c>
      <c r="I7141" t="s">
        <v>68</v>
      </c>
      <c r="J7141" t="s">
        <v>2981</v>
      </c>
      <c r="K7141" t="s">
        <v>25</v>
      </c>
      <c r="L7141" t="s">
        <v>37</v>
      </c>
      <c r="M7141" t="s">
        <v>38</v>
      </c>
      <c r="N7141" t="s">
        <v>28</v>
      </c>
      <c r="O7141" t="s">
        <v>48</v>
      </c>
      <c r="P7141" t="s">
        <v>830</v>
      </c>
      <c r="Q7141">
        <v>0</v>
      </c>
      <c r="R7141">
        <v>112</v>
      </c>
      <c r="S7141">
        <v>0</v>
      </c>
      <c r="T7141">
        <v>5</v>
      </c>
      <c r="U7141" t="b">
        <v>0</v>
      </c>
    </row>
    <row r="7142" spans="1:21" x14ac:dyDescent="0.25">
      <c r="A7142" t="s">
        <v>7999</v>
      </c>
      <c r="B7142" t="s">
        <v>7995</v>
      </c>
      <c r="C7142">
        <v>21</v>
      </c>
      <c r="D7142">
        <v>11</v>
      </c>
      <c r="E7142">
        <v>14</v>
      </c>
      <c r="F7142" s="1">
        <v>41964</v>
      </c>
      <c r="G7142" t="s">
        <v>3174</v>
      </c>
      <c r="H7142" t="s">
        <v>67</v>
      </c>
      <c r="I7142" t="s">
        <v>68</v>
      </c>
      <c r="J7142" t="s">
        <v>2981</v>
      </c>
      <c r="K7142" t="s">
        <v>25</v>
      </c>
      <c r="L7142" t="s">
        <v>37</v>
      </c>
      <c r="M7142" t="s">
        <v>38</v>
      </c>
      <c r="N7142" t="s">
        <v>28</v>
      </c>
      <c r="O7142" t="s">
        <v>54</v>
      </c>
      <c r="P7142" t="s">
        <v>2003</v>
      </c>
      <c r="Q7142">
        <v>0</v>
      </c>
      <c r="R7142">
        <v>48</v>
      </c>
      <c r="S7142">
        <v>1</v>
      </c>
      <c r="T7142">
        <v>2</v>
      </c>
      <c r="U7142" t="b">
        <v>1</v>
      </c>
    </row>
    <row r="7143" spans="1:21" x14ac:dyDescent="0.25">
      <c r="A7143" t="s">
        <v>7999</v>
      </c>
      <c r="B7143" t="s">
        <v>7995</v>
      </c>
      <c r="C7143">
        <v>21</v>
      </c>
      <c r="D7143">
        <v>11</v>
      </c>
      <c r="E7143">
        <v>14</v>
      </c>
      <c r="F7143" s="1">
        <v>41964</v>
      </c>
      <c r="G7143" t="s">
        <v>3174</v>
      </c>
      <c r="H7143" t="s">
        <v>67</v>
      </c>
      <c r="I7143" t="s">
        <v>68</v>
      </c>
      <c r="J7143" t="s">
        <v>2981</v>
      </c>
      <c r="K7143" t="s">
        <v>25</v>
      </c>
      <c r="L7143" t="s">
        <v>37</v>
      </c>
      <c r="M7143" t="s">
        <v>38</v>
      </c>
      <c r="N7143" t="s">
        <v>56</v>
      </c>
      <c r="O7143" t="s">
        <v>104</v>
      </c>
      <c r="P7143" t="s">
        <v>4756</v>
      </c>
      <c r="Q7143">
        <v>0</v>
      </c>
      <c r="R7143">
        <v>520</v>
      </c>
      <c r="S7143">
        <v>151</v>
      </c>
      <c r="T7143">
        <v>3</v>
      </c>
      <c r="U7143" t="b">
        <v>1</v>
      </c>
    </row>
    <row r="7144" spans="1:21" x14ac:dyDescent="0.25">
      <c r="A7144" t="s">
        <v>8001</v>
      </c>
      <c r="B7144" t="s">
        <v>8002</v>
      </c>
      <c r="C7144">
        <v>22</v>
      </c>
      <c r="D7144">
        <v>11</v>
      </c>
      <c r="E7144">
        <v>11</v>
      </c>
      <c r="F7144" s="1">
        <v>40869</v>
      </c>
      <c r="G7144" t="s">
        <v>3776</v>
      </c>
      <c r="H7144" t="s">
        <v>33</v>
      </c>
      <c r="I7144" t="s">
        <v>266</v>
      </c>
      <c r="J7144" t="s">
        <v>289</v>
      </c>
      <c r="K7144" t="s">
        <v>36</v>
      </c>
      <c r="L7144" t="s">
        <v>26</v>
      </c>
      <c r="M7144" t="s">
        <v>38</v>
      </c>
      <c r="N7144" t="s">
        <v>28</v>
      </c>
      <c r="O7144" t="s">
        <v>48</v>
      </c>
      <c r="P7144" t="s">
        <v>1702</v>
      </c>
      <c r="Q7144">
        <v>0</v>
      </c>
      <c r="R7144">
        <v>132</v>
      </c>
      <c r="S7144">
        <v>54</v>
      </c>
      <c r="T7144">
        <v>5</v>
      </c>
      <c r="U7144" t="b">
        <v>1</v>
      </c>
    </row>
    <row r="7145" spans="1:21" x14ac:dyDescent="0.25">
      <c r="A7145" t="s">
        <v>8001</v>
      </c>
      <c r="B7145" t="s">
        <v>8002</v>
      </c>
      <c r="C7145">
        <v>22</v>
      </c>
      <c r="D7145">
        <v>11</v>
      </c>
      <c r="E7145">
        <v>11</v>
      </c>
      <c r="F7145" s="1">
        <v>40869</v>
      </c>
      <c r="G7145" t="s">
        <v>3776</v>
      </c>
      <c r="H7145" t="s">
        <v>33</v>
      </c>
      <c r="I7145" t="s">
        <v>266</v>
      </c>
      <c r="J7145" t="s">
        <v>289</v>
      </c>
      <c r="K7145" t="s">
        <v>36</v>
      </c>
      <c r="L7145" t="s">
        <v>26</v>
      </c>
      <c r="M7145" t="s">
        <v>38</v>
      </c>
      <c r="N7145" t="s">
        <v>56</v>
      </c>
      <c r="O7145" t="s">
        <v>81</v>
      </c>
      <c r="P7145" t="s">
        <v>1339</v>
      </c>
      <c r="Q7145">
        <v>0</v>
      </c>
      <c r="R7145">
        <v>93</v>
      </c>
      <c r="S7145">
        <v>40</v>
      </c>
      <c r="T7145">
        <v>2</v>
      </c>
      <c r="U7145" t="b">
        <v>0</v>
      </c>
    </row>
    <row r="7146" spans="1:21" x14ac:dyDescent="0.25">
      <c r="A7146" t="s">
        <v>8003</v>
      </c>
      <c r="B7146" t="s">
        <v>8002</v>
      </c>
      <c r="C7146">
        <v>22</v>
      </c>
      <c r="D7146">
        <v>11</v>
      </c>
      <c r="E7146">
        <v>11</v>
      </c>
      <c r="F7146" s="1">
        <v>40869</v>
      </c>
      <c r="G7146" t="s">
        <v>2370</v>
      </c>
      <c r="H7146" t="s">
        <v>33</v>
      </c>
      <c r="I7146" t="s">
        <v>389</v>
      </c>
      <c r="J7146" t="s">
        <v>389</v>
      </c>
      <c r="K7146" t="s">
        <v>36</v>
      </c>
      <c r="L7146" t="s">
        <v>37</v>
      </c>
      <c r="M7146" t="s">
        <v>27</v>
      </c>
      <c r="N7146" t="s">
        <v>28</v>
      </c>
      <c r="O7146" t="s">
        <v>227</v>
      </c>
      <c r="P7146" t="s">
        <v>2647</v>
      </c>
      <c r="Q7146">
        <v>0</v>
      </c>
      <c r="R7146">
        <v>43</v>
      </c>
      <c r="S7146">
        <v>20</v>
      </c>
      <c r="T7146">
        <v>5</v>
      </c>
      <c r="U7146" t="b">
        <v>1</v>
      </c>
    </row>
    <row r="7147" spans="1:21" x14ac:dyDescent="0.25">
      <c r="A7147" t="s">
        <v>8003</v>
      </c>
      <c r="B7147" t="s">
        <v>8002</v>
      </c>
      <c r="C7147">
        <v>22</v>
      </c>
      <c r="D7147">
        <v>11</v>
      </c>
      <c r="E7147">
        <v>11</v>
      </c>
      <c r="F7147" s="1">
        <v>40869</v>
      </c>
      <c r="G7147" t="s">
        <v>2370</v>
      </c>
      <c r="H7147" t="s">
        <v>33</v>
      </c>
      <c r="I7147" t="s">
        <v>389</v>
      </c>
      <c r="J7147" t="s">
        <v>389</v>
      </c>
      <c r="K7147" t="s">
        <v>36</v>
      </c>
      <c r="L7147" t="s">
        <v>37</v>
      </c>
      <c r="M7147" t="s">
        <v>27</v>
      </c>
      <c r="N7147" t="s">
        <v>56</v>
      </c>
      <c r="O7147" t="s">
        <v>57</v>
      </c>
      <c r="P7147" t="s">
        <v>887</v>
      </c>
      <c r="Q7147">
        <v>0</v>
      </c>
      <c r="R7147">
        <v>98</v>
      </c>
      <c r="S7147">
        <v>38</v>
      </c>
      <c r="T7147">
        <v>2</v>
      </c>
      <c r="U7147" t="b">
        <v>1</v>
      </c>
    </row>
    <row r="7148" spans="1:21" x14ac:dyDescent="0.25">
      <c r="A7148" t="s">
        <v>8004</v>
      </c>
      <c r="B7148" t="s">
        <v>8002</v>
      </c>
      <c r="C7148">
        <v>22</v>
      </c>
      <c r="D7148">
        <v>11</v>
      </c>
      <c r="E7148">
        <v>11</v>
      </c>
      <c r="F7148" s="1">
        <v>40869</v>
      </c>
      <c r="G7148" t="s">
        <v>3255</v>
      </c>
      <c r="H7148" t="s">
        <v>320</v>
      </c>
      <c r="I7148" t="s">
        <v>321</v>
      </c>
      <c r="J7148" t="s">
        <v>321</v>
      </c>
      <c r="K7148" t="s">
        <v>36</v>
      </c>
      <c r="L7148" t="s">
        <v>37</v>
      </c>
      <c r="M7148" t="s">
        <v>38</v>
      </c>
      <c r="N7148" t="s">
        <v>28</v>
      </c>
      <c r="O7148" t="s">
        <v>54</v>
      </c>
      <c r="P7148" t="s">
        <v>2089</v>
      </c>
      <c r="Q7148">
        <v>0</v>
      </c>
      <c r="R7148">
        <v>426</v>
      </c>
      <c r="S7148">
        <v>68</v>
      </c>
      <c r="T7148">
        <v>3</v>
      </c>
      <c r="U7148" t="b">
        <v>1</v>
      </c>
    </row>
    <row r="7149" spans="1:21" x14ac:dyDescent="0.25">
      <c r="A7149" t="s">
        <v>8005</v>
      </c>
      <c r="B7149" t="s">
        <v>8002</v>
      </c>
      <c r="C7149">
        <v>22</v>
      </c>
      <c r="D7149">
        <v>11</v>
      </c>
      <c r="E7149">
        <v>11</v>
      </c>
      <c r="F7149" s="1">
        <v>40869</v>
      </c>
      <c r="G7149" t="s">
        <v>1502</v>
      </c>
      <c r="H7149" t="s">
        <v>67</v>
      </c>
      <c r="I7149" t="s">
        <v>68</v>
      </c>
      <c r="J7149" t="s">
        <v>3936</v>
      </c>
      <c r="K7149" t="s">
        <v>25</v>
      </c>
      <c r="L7149" t="s">
        <v>37</v>
      </c>
      <c r="M7149" t="s">
        <v>268</v>
      </c>
      <c r="N7149" t="s">
        <v>71</v>
      </c>
      <c r="O7149" t="s">
        <v>72</v>
      </c>
      <c r="P7149" t="s">
        <v>695</v>
      </c>
      <c r="Q7149">
        <v>0</v>
      </c>
      <c r="R7149">
        <v>143</v>
      </c>
      <c r="S7149">
        <v>41</v>
      </c>
      <c r="T7149">
        <v>1</v>
      </c>
      <c r="U7149" t="b">
        <v>0</v>
      </c>
    </row>
    <row r="7150" spans="1:21" x14ac:dyDescent="0.25">
      <c r="A7150" t="s">
        <v>8006</v>
      </c>
      <c r="B7150" t="s">
        <v>8002</v>
      </c>
      <c r="C7150">
        <v>22</v>
      </c>
      <c r="D7150">
        <v>11</v>
      </c>
      <c r="E7150">
        <v>11</v>
      </c>
      <c r="F7150" s="1">
        <v>40869</v>
      </c>
      <c r="G7150" t="s">
        <v>3171</v>
      </c>
      <c r="H7150" t="s">
        <v>61</v>
      </c>
      <c r="I7150" t="s">
        <v>62</v>
      </c>
      <c r="J7150" t="s">
        <v>259</v>
      </c>
      <c r="K7150" t="s">
        <v>36</v>
      </c>
      <c r="L7150" t="s">
        <v>26</v>
      </c>
      <c r="M7150" t="s">
        <v>38</v>
      </c>
      <c r="N7150" t="s">
        <v>28</v>
      </c>
      <c r="O7150" t="s">
        <v>54</v>
      </c>
      <c r="P7150" t="s">
        <v>206</v>
      </c>
      <c r="Q7150">
        <v>1</v>
      </c>
      <c r="R7150">
        <v>58</v>
      </c>
      <c r="S7150">
        <v>-68</v>
      </c>
      <c r="T7150">
        <v>3</v>
      </c>
      <c r="U7150" t="b">
        <v>1</v>
      </c>
    </row>
    <row r="7151" spans="1:21" x14ac:dyDescent="0.25">
      <c r="A7151" t="s">
        <v>8006</v>
      </c>
      <c r="B7151" t="s">
        <v>8002</v>
      </c>
      <c r="C7151">
        <v>22</v>
      </c>
      <c r="D7151">
        <v>11</v>
      </c>
      <c r="E7151">
        <v>11</v>
      </c>
      <c r="F7151" s="1">
        <v>40869</v>
      </c>
      <c r="G7151" t="s">
        <v>3171</v>
      </c>
      <c r="H7151" t="s">
        <v>61</v>
      </c>
      <c r="I7151" t="s">
        <v>62</v>
      </c>
      <c r="J7151" t="s">
        <v>259</v>
      </c>
      <c r="K7151" t="s">
        <v>36</v>
      </c>
      <c r="L7151" t="s">
        <v>26</v>
      </c>
      <c r="M7151" t="s">
        <v>38</v>
      </c>
      <c r="N7151" t="s">
        <v>28</v>
      </c>
      <c r="O7151" t="s">
        <v>183</v>
      </c>
      <c r="P7151" t="s">
        <v>4418</v>
      </c>
      <c r="Q7151">
        <v>1</v>
      </c>
      <c r="R7151">
        <v>25</v>
      </c>
      <c r="S7151">
        <v>-23</v>
      </c>
      <c r="T7151">
        <v>3</v>
      </c>
      <c r="U7151" t="b">
        <v>0</v>
      </c>
    </row>
    <row r="7152" spans="1:21" x14ac:dyDescent="0.25">
      <c r="A7152" t="s">
        <v>8007</v>
      </c>
      <c r="B7152" t="s">
        <v>8008</v>
      </c>
      <c r="C7152">
        <v>22</v>
      </c>
      <c r="D7152">
        <v>11</v>
      </c>
      <c r="E7152">
        <v>12</v>
      </c>
      <c r="F7152" s="1">
        <v>41235</v>
      </c>
      <c r="G7152" t="s">
        <v>4769</v>
      </c>
      <c r="H7152" t="s">
        <v>33</v>
      </c>
      <c r="I7152" t="s">
        <v>313</v>
      </c>
      <c r="J7152" t="s">
        <v>931</v>
      </c>
      <c r="K7152" t="s">
        <v>36</v>
      </c>
      <c r="L7152" t="s">
        <v>70</v>
      </c>
      <c r="M7152" t="s">
        <v>27</v>
      </c>
      <c r="N7152" t="s">
        <v>28</v>
      </c>
      <c r="O7152" t="s">
        <v>39</v>
      </c>
      <c r="P7152" t="s">
        <v>123</v>
      </c>
      <c r="Q7152">
        <v>0</v>
      </c>
      <c r="R7152">
        <v>103</v>
      </c>
      <c r="S7152">
        <v>36</v>
      </c>
      <c r="T7152">
        <v>2</v>
      </c>
      <c r="U7152" t="b">
        <v>0</v>
      </c>
    </row>
    <row r="7153" spans="1:21" x14ac:dyDescent="0.25">
      <c r="A7153" t="s">
        <v>8007</v>
      </c>
      <c r="B7153" t="s">
        <v>8008</v>
      </c>
      <c r="C7153">
        <v>22</v>
      </c>
      <c r="D7153">
        <v>11</v>
      </c>
      <c r="E7153">
        <v>12</v>
      </c>
      <c r="F7153" s="1">
        <v>41235</v>
      </c>
      <c r="G7153" t="s">
        <v>4769</v>
      </c>
      <c r="H7153" t="s">
        <v>33</v>
      </c>
      <c r="I7153" t="s">
        <v>313</v>
      </c>
      <c r="J7153" t="s">
        <v>931</v>
      </c>
      <c r="K7153" t="s">
        <v>36</v>
      </c>
      <c r="L7153" t="s">
        <v>70</v>
      </c>
      <c r="M7153" t="s">
        <v>27</v>
      </c>
      <c r="N7153" t="s">
        <v>28</v>
      </c>
      <c r="O7153" t="s">
        <v>111</v>
      </c>
      <c r="P7153" t="s">
        <v>8009</v>
      </c>
      <c r="Q7153">
        <v>0</v>
      </c>
      <c r="R7153">
        <v>25</v>
      </c>
      <c r="S7153">
        <v>8</v>
      </c>
      <c r="T7153">
        <v>1</v>
      </c>
      <c r="U7153" t="b">
        <v>0</v>
      </c>
    </row>
    <row r="7154" spans="1:21" x14ac:dyDescent="0.25">
      <c r="A7154" t="s">
        <v>8007</v>
      </c>
      <c r="B7154" t="s">
        <v>8008</v>
      </c>
      <c r="C7154">
        <v>22</v>
      </c>
      <c r="D7154">
        <v>11</v>
      </c>
      <c r="E7154">
        <v>12</v>
      </c>
      <c r="F7154" s="1">
        <v>41235</v>
      </c>
      <c r="G7154" t="s">
        <v>4769</v>
      </c>
      <c r="H7154" t="s">
        <v>33</v>
      </c>
      <c r="I7154" t="s">
        <v>313</v>
      </c>
      <c r="J7154" t="s">
        <v>931</v>
      </c>
      <c r="K7154" t="s">
        <v>36</v>
      </c>
      <c r="L7154" t="s">
        <v>70</v>
      </c>
      <c r="M7154" t="s">
        <v>27</v>
      </c>
      <c r="N7154" t="s">
        <v>28</v>
      </c>
      <c r="O7154" t="s">
        <v>183</v>
      </c>
      <c r="P7154" t="s">
        <v>2398</v>
      </c>
      <c r="Q7154">
        <v>0</v>
      </c>
      <c r="R7154">
        <v>66</v>
      </c>
      <c r="S7154">
        <v>4</v>
      </c>
      <c r="T7154">
        <v>3</v>
      </c>
      <c r="U7154" t="b">
        <v>1</v>
      </c>
    </row>
    <row r="7155" spans="1:21" x14ac:dyDescent="0.25">
      <c r="A7155" t="s">
        <v>8010</v>
      </c>
      <c r="B7155" t="s">
        <v>8008</v>
      </c>
      <c r="C7155">
        <v>22</v>
      </c>
      <c r="D7155">
        <v>11</v>
      </c>
      <c r="E7155">
        <v>12</v>
      </c>
      <c r="F7155" s="1">
        <v>41235</v>
      </c>
      <c r="G7155" t="s">
        <v>1269</v>
      </c>
      <c r="H7155" t="s">
        <v>120</v>
      </c>
      <c r="I7155" t="s">
        <v>778</v>
      </c>
      <c r="J7155" t="s">
        <v>778</v>
      </c>
      <c r="K7155" t="s">
        <v>47</v>
      </c>
      <c r="L7155" t="s">
        <v>26</v>
      </c>
      <c r="M7155" t="s">
        <v>38</v>
      </c>
      <c r="N7155" t="s">
        <v>28</v>
      </c>
      <c r="O7155" t="s">
        <v>39</v>
      </c>
      <c r="P7155" t="s">
        <v>913</v>
      </c>
      <c r="Q7155">
        <v>0</v>
      </c>
      <c r="R7155">
        <v>14</v>
      </c>
      <c r="S7155">
        <v>7</v>
      </c>
      <c r="T7155">
        <v>3</v>
      </c>
      <c r="U7155" t="b">
        <v>1</v>
      </c>
    </row>
    <row r="7156" spans="1:21" x14ac:dyDescent="0.25">
      <c r="A7156" t="s">
        <v>8011</v>
      </c>
      <c r="B7156" t="s">
        <v>8008</v>
      </c>
      <c r="C7156">
        <v>22</v>
      </c>
      <c r="D7156">
        <v>11</v>
      </c>
      <c r="E7156">
        <v>12</v>
      </c>
      <c r="F7156" s="1">
        <v>41235</v>
      </c>
      <c r="G7156" t="s">
        <v>1463</v>
      </c>
      <c r="H7156" t="s">
        <v>67</v>
      </c>
      <c r="I7156" t="s">
        <v>68</v>
      </c>
      <c r="J7156" t="s">
        <v>2473</v>
      </c>
      <c r="K7156" t="s">
        <v>25</v>
      </c>
      <c r="L7156" t="s">
        <v>37</v>
      </c>
      <c r="M7156" t="s">
        <v>38</v>
      </c>
      <c r="N7156" t="s">
        <v>28</v>
      </c>
      <c r="O7156" t="s">
        <v>39</v>
      </c>
      <c r="P7156" t="s">
        <v>170</v>
      </c>
      <c r="Q7156">
        <v>0</v>
      </c>
      <c r="R7156">
        <v>46</v>
      </c>
      <c r="S7156">
        <v>20</v>
      </c>
      <c r="T7156">
        <v>5</v>
      </c>
      <c r="U7156" t="b">
        <v>0</v>
      </c>
    </row>
    <row r="7157" spans="1:21" x14ac:dyDescent="0.25">
      <c r="A7157" t="s">
        <v>8011</v>
      </c>
      <c r="B7157" t="s">
        <v>8008</v>
      </c>
      <c r="C7157">
        <v>22</v>
      </c>
      <c r="D7157">
        <v>11</v>
      </c>
      <c r="E7157">
        <v>12</v>
      </c>
      <c r="F7157" s="1">
        <v>41235</v>
      </c>
      <c r="G7157" t="s">
        <v>1463</v>
      </c>
      <c r="H7157" t="s">
        <v>67</v>
      </c>
      <c r="I7157" t="s">
        <v>68</v>
      </c>
      <c r="J7157" t="s">
        <v>2473</v>
      </c>
      <c r="K7157" t="s">
        <v>25</v>
      </c>
      <c r="L7157" t="s">
        <v>37</v>
      </c>
      <c r="M7157" t="s">
        <v>38</v>
      </c>
      <c r="N7157" t="s">
        <v>28</v>
      </c>
      <c r="O7157" t="s">
        <v>111</v>
      </c>
      <c r="P7157" t="s">
        <v>780</v>
      </c>
      <c r="Q7157">
        <v>0</v>
      </c>
      <c r="R7157">
        <v>371</v>
      </c>
      <c r="S7157">
        <v>89</v>
      </c>
      <c r="T7157">
        <v>9</v>
      </c>
      <c r="U7157" t="b">
        <v>1</v>
      </c>
    </row>
    <row r="7158" spans="1:21" x14ac:dyDescent="0.25">
      <c r="A7158" t="s">
        <v>8012</v>
      </c>
      <c r="B7158" t="s">
        <v>8008</v>
      </c>
      <c r="C7158">
        <v>22</v>
      </c>
      <c r="D7158">
        <v>11</v>
      </c>
      <c r="E7158">
        <v>12</v>
      </c>
      <c r="F7158" s="1">
        <v>41235</v>
      </c>
      <c r="G7158" t="s">
        <v>1173</v>
      </c>
      <c r="H7158" t="s">
        <v>44</v>
      </c>
      <c r="I7158" t="s">
        <v>85</v>
      </c>
      <c r="J7158" t="s">
        <v>86</v>
      </c>
      <c r="K7158" t="s">
        <v>47</v>
      </c>
      <c r="L7158" t="s">
        <v>37</v>
      </c>
      <c r="M7158" t="s">
        <v>98</v>
      </c>
      <c r="N7158" t="s">
        <v>28</v>
      </c>
      <c r="O7158" t="s">
        <v>39</v>
      </c>
      <c r="P7158" t="s">
        <v>3416</v>
      </c>
      <c r="Q7158">
        <v>0</v>
      </c>
      <c r="R7158">
        <v>27</v>
      </c>
      <c r="S7158">
        <v>4</v>
      </c>
      <c r="T7158">
        <v>2</v>
      </c>
      <c r="U7158" t="b">
        <v>1</v>
      </c>
    </row>
    <row r="7159" spans="1:21" x14ac:dyDescent="0.25">
      <c r="A7159" t="s">
        <v>8012</v>
      </c>
      <c r="B7159" t="s">
        <v>8008</v>
      </c>
      <c r="C7159">
        <v>22</v>
      </c>
      <c r="D7159">
        <v>11</v>
      </c>
      <c r="E7159">
        <v>12</v>
      </c>
      <c r="F7159" s="1">
        <v>41235</v>
      </c>
      <c r="G7159" t="s">
        <v>1173</v>
      </c>
      <c r="H7159" t="s">
        <v>44</v>
      </c>
      <c r="I7159" t="s">
        <v>85</v>
      </c>
      <c r="J7159" t="s">
        <v>86</v>
      </c>
      <c r="K7159" t="s">
        <v>47</v>
      </c>
      <c r="L7159" t="s">
        <v>37</v>
      </c>
      <c r="M7159" t="s">
        <v>98</v>
      </c>
      <c r="N7159" t="s">
        <v>28</v>
      </c>
      <c r="O7159" t="s">
        <v>183</v>
      </c>
      <c r="P7159" t="s">
        <v>419</v>
      </c>
      <c r="Q7159">
        <v>0</v>
      </c>
      <c r="R7159">
        <v>82</v>
      </c>
      <c r="S7159">
        <v>40</v>
      </c>
      <c r="T7159">
        <v>2</v>
      </c>
      <c r="U7159" t="b">
        <v>0</v>
      </c>
    </row>
    <row r="7160" spans="1:21" x14ac:dyDescent="0.25">
      <c r="A7160" t="s">
        <v>8013</v>
      </c>
      <c r="B7160" t="s">
        <v>8008</v>
      </c>
      <c r="C7160">
        <v>22</v>
      </c>
      <c r="D7160">
        <v>11</v>
      </c>
      <c r="E7160">
        <v>12</v>
      </c>
      <c r="F7160" s="1">
        <v>41235</v>
      </c>
      <c r="G7160" t="s">
        <v>325</v>
      </c>
      <c r="H7160" t="s">
        <v>215</v>
      </c>
      <c r="I7160" t="s">
        <v>216</v>
      </c>
      <c r="J7160" t="s">
        <v>217</v>
      </c>
      <c r="K7160" t="s">
        <v>36</v>
      </c>
      <c r="L7160" t="s">
        <v>37</v>
      </c>
      <c r="M7160" t="s">
        <v>98</v>
      </c>
      <c r="N7160" t="s">
        <v>71</v>
      </c>
      <c r="O7160" t="s">
        <v>74</v>
      </c>
      <c r="P7160" t="s">
        <v>4857</v>
      </c>
      <c r="Q7160">
        <v>0</v>
      </c>
      <c r="R7160">
        <v>831</v>
      </c>
      <c r="S7160">
        <v>108</v>
      </c>
      <c r="T7160">
        <v>5</v>
      </c>
      <c r="U7160" t="b">
        <v>0</v>
      </c>
    </row>
    <row r="7161" spans="1:21" x14ac:dyDescent="0.25">
      <c r="A7161" t="s">
        <v>8013</v>
      </c>
      <c r="B7161" t="s">
        <v>8008</v>
      </c>
      <c r="C7161">
        <v>22</v>
      </c>
      <c r="D7161">
        <v>11</v>
      </c>
      <c r="E7161">
        <v>12</v>
      </c>
      <c r="F7161" s="1">
        <v>41235</v>
      </c>
      <c r="G7161" t="s">
        <v>325</v>
      </c>
      <c r="H7161" t="s">
        <v>215</v>
      </c>
      <c r="I7161" t="s">
        <v>216</v>
      </c>
      <c r="J7161" t="s">
        <v>217</v>
      </c>
      <c r="K7161" t="s">
        <v>36</v>
      </c>
      <c r="L7161" t="s">
        <v>37</v>
      </c>
      <c r="M7161" t="s">
        <v>98</v>
      </c>
      <c r="N7161" t="s">
        <v>28</v>
      </c>
      <c r="O7161" t="s">
        <v>29</v>
      </c>
      <c r="P7161" t="s">
        <v>5788</v>
      </c>
      <c r="Q7161">
        <v>0</v>
      </c>
      <c r="R7161">
        <v>30</v>
      </c>
      <c r="S7161">
        <v>1</v>
      </c>
      <c r="T7161">
        <v>2</v>
      </c>
      <c r="U7161" t="b">
        <v>0</v>
      </c>
    </row>
    <row r="7162" spans="1:21" x14ac:dyDescent="0.25">
      <c r="A7162" t="s">
        <v>8013</v>
      </c>
      <c r="B7162" t="s">
        <v>8008</v>
      </c>
      <c r="C7162">
        <v>22</v>
      </c>
      <c r="D7162">
        <v>11</v>
      </c>
      <c r="E7162">
        <v>12</v>
      </c>
      <c r="F7162" s="1">
        <v>41235</v>
      </c>
      <c r="G7162" t="s">
        <v>325</v>
      </c>
      <c r="H7162" t="s">
        <v>215</v>
      </c>
      <c r="I7162" t="s">
        <v>216</v>
      </c>
      <c r="J7162" t="s">
        <v>217</v>
      </c>
      <c r="K7162" t="s">
        <v>36</v>
      </c>
      <c r="L7162" t="s">
        <v>37</v>
      </c>
      <c r="M7162" t="s">
        <v>98</v>
      </c>
      <c r="N7162" t="s">
        <v>28</v>
      </c>
      <c r="O7162" t="s">
        <v>54</v>
      </c>
      <c r="P7162" t="s">
        <v>5933</v>
      </c>
      <c r="Q7162">
        <v>0</v>
      </c>
      <c r="R7162">
        <v>160</v>
      </c>
      <c r="S7162">
        <v>80</v>
      </c>
      <c r="T7162">
        <v>3</v>
      </c>
      <c r="U7162" t="b">
        <v>1</v>
      </c>
    </row>
    <row r="7163" spans="1:21" x14ac:dyDescent="0.25">
      <c r="A7163" t="s">
        <v>8014</v>
      </c>
      <c r="B7163" t="s">
        <v>8015</v>
      </c>
      <c r="C7163">
        <v>22</v>
      </c>
      <c r="D7163">
        <v>11</v>
      </c>
      <c r="E7163">
        <v>13</v>
      </c>
      <c r="F7163" s="1">
        <v>41600</v>
      </c>
      <c r="G7163" t="s">
        <v>7468</v>
      </c>
      <c r="H7163" t="s">
        <v>33</v>
      </c>
      <c r="I7163" t="s">
        <v>34</v>
      </c>
      <c r="J7163" t="s">
        <v>609</v>
      </c>
      <c r="K7163" t="s">
        <v>36</v>
      </c>
      <c r="L7163" t="s">
        <v>26</v>
      </c>
      <c r="M7163" t="s">
        <v>98</v>
      </c>
      <c r="N7163" t="s">
        <v>71</v>
      </c>
      <c r="O7163" t="s">
        <v>295</v>
      </c>
      <c r="P7163" t="s">
        <v>1595</v>
      </c>
      <c r="Q7163">
        <v>0</v>
      </c>
      <c r="R7163">
        <v>52</v>
      </c>
      <c r="S7163">
        <v>19</v>
      </c>
      <c r="T7163">
        <v>1</v>
      </c>
      <c r="U7163" t="b">
        <v>1</v>
      </c>
    </row>
    <row r="7164" spans="1:21" x14ac:dyDescent="0.25">
      <c r="A7164" t="s">
        <v>8016</v>
      </c>
      <c r="B7164" t="s">
        <v>8015</v>
      </c>
      <c r="C7164">
        <v>22</v>
      </c>
      <c r="D7164">
        <v>11</v>
      </c>
      <c r="E7164">
        <v>13</v>
      </c>
      <c r="F7164" s="1">
        <v>41600</v>
      </c>
      <c r="G7164" t="s">
        <v>1236</v>
      </c>
      <c r="H7164" t="s">
        <v>61</v>
      </c>
      <c r="I7164" t="s">
        <v>108</v>
      </c>
      <c r="J7164" t="s">
        <v>1876</v>
      </c>
      <c r="K7164" t="s">
        <v>36</v>
      </c>
      <c r="L7164" t="s">
        <v>26</v>
      </c>
      <c r="M7164" t="s">
        <v>98</v>
      </c>
      <c r="N7164" t="s">
        <v>28</v>
      </c>
      <c r="O7164" t="s">
        <v>29</v>
      </c>
      <c r="P7164" t="s">
        <v>7499</v>
      </c>
      <c r="Q7164">
        <v>0</v>
      </c>
      <c r="R7164">
        <v>204</v>
      </c>
      <c r="S7164">
        <v>77</v>
      </c>
      <c r="T7164">
        <v>12</v>
      </c>
      <c r="U7164" t="b">
        <v>0</v>
      </c>
    </row>
    <row r="7165" spans="1:21" x14ac:dyDescent="0.25">
      <c r="A7165" t="s">
        <v>8014</v>
      </c>
      <c r="B7165" t="s">
        <v>8015</v>
      </c>
      <c r="C7165">
        <v>22</v>
      </c>
      <c r="D7165">
        <v>11</v>
      </c>
      <c r="E7165">
        <v>13</v>
      </c>
      <c r="F7165" s="1">
        <v>41600</v>
      </c>
      <c r="G7165" t="s">
        <v>7468</v>
      </c>
      <c r="H7165" t="s">
        <v>33</v>
      </c>
      <c r="I7165" t="s">
        <v>34</v>
      </c>
      <c r="J7165" t="s">
        <v>609</v>
      </c>
      <c r="K7165" t="s">
        <v>36</v>
      </c>
      <c r="L7165" t="s">
        <v>26</v>
      </c>
      <c r="M7165" t="s">
        <v>98</v>
      </c>
      <c r="N7165" t="s">
        <v>28</v>
      </c>
      <c r="O7165" t="s">
        <v>54</v>
      </c>
      <c r="P7165" t="s">
        <v>1713</v>
      </c>
      <c r="Q7165">
        <v>0</v>
      </c>
      <c r="R7165">
        <v>9</v>
      </c>
      <c r="S7165">
        <v>1</v>
      </c>
      <c r="T7165">
        <v>1</v>
      </c>
      <c r="U7165" t="b">
        <v>0</v>
      </c>
    </row>
    <row r="7166" spans="1:21" x14ac:dyDescent="0.25">
      <c r="A7166" t="s">
        <v>8017</v>
      </c>
      <c r="B7166" t="s">
        <v>8015</v>
      </c>
      <c r="C7166">
        <v>22</v>
      </c>
      <c r="D7166">
        <v>11</v>
      </c>
      <c r="E7166">
        <v>13</v>
      </c>
      <c r="F7166" s="1">
        <v>41600</v>
      </c>
      <c r="G7166" t="s">
        <v>1827</v>
      </c>
      <c r="H7166" t="s">
        <v>33</v>
      </c>
      <c r="I7166" t="s">
        <v>80</v>
      </c>
      <c r="J7166" t="s">
        <v>80</v>
      </c>
      <c r="K7166" t="s">
        <v>36</v>
      </c>
      <c r="L7166" t="s">
        <v>70</v>
      </c>
      <c r="M7166" t="s">
        <v>27</v>
      </c>
      <c r="N7166" t="s">
        <v>56</v>
      </c>
      <c r="O7166" t="s">
        <v>185</v>
      </c>
      <c r="P7166" t="s">
        <v>3674</v>
      </c>
      <c r="Q7166">
        <v>0</v>
      </c>
      <c r="R7166">
        <v>271</v>
      </c>
      <c r="S7166">
        <v>-30</v>
      </c>
      <c r="T7166">
        <v>1</v>
      </c>
      <c r="U7166" t="b">
        <v>0</v>
      </c>
    </row>
    <row r="7167" spans="1:21" x14ac:dyDescent="0.25">
      <c r="A7167" t="s">
        <v>8018</v>
      </c>
      <c r="B7167" t="s">
        <v>8015</v>
      </c>
      <c r="C7167">
        <v>22</v>
      </c>
      <c r="D7167">
        <v>11</v>
      </c>
      <c r="E7167">
        <v>13</v>
      </c>
      <c r="F7167" s="1">
        <v>41600</v>
      </c>
      <c r="G7167" t="s">
        <v>3962</v>
      </c>
      <c r="H7167" t="s">
        <v>61</v>
      </c>
      <c r="I7167" t="s">
        <v>450</v>
      </c>
      <c r="J7167" t="s">
        <v>661</v>
      </c>
      <c r="K7167" t="s">
        <v>36</v>
      </c>
      <c r="L7167" t="s">
        <v>70</v>
      </c>
      <c r="M7167" t="s">
        <v>38</v>
      </c>
      <c r="N7167" t="s">
        <v>28</v>
      </c>
      <c r="O7167" t="s">
        <v>90</v>
      </c>
      <c r="P7167" t="s">
        <v>286</v>
      </c>
      <c r="Q7167">
        <v>0</v>
      </c>
      <c r="R7167">
        <v>4618</v>
      </c>
      <c r="S7167">
        <v>924</v>
      </c>
      <c r="T7167">
        <v>9</v>
      </c>
      <c r="U7167" t="b">
        <v>0</v>
      </c>
    </row>
    <row r="7168" spans="1:21" x14ac:dyDescent="0.25">
      <c r="A7168" t="s">
        <v>8019</v>
      </c>
      <c r="B7168" t="s">
        <v>8015</v>
      </c>
      <c r="C7168">
        <v>22</v>
      </c>
      <c r="D7168">
        <v>11</v>
      </c>
      <c r="E7168">
        <v>13</v>
      </c>
      <c r="F7168" s="1">
        <v>41600</v>
      </c>
      <c r="G7168" t="s">
        <v>1016</v>
      </c>
      <c r="H7168" t="s">
        <v>61</v>
      </c>
      <c r="I7168" t="s">
        <v>108</v>
      </c>
      <c r="J7168" t="s">
        <v>766</v>
      </c>
      <c r="K7168" t="s">
        <v>36</v>
      </c>
      <c r="L7168" t="s">
        <v>70</v>
      </c>
      <c r="M7168" t="s">
        <v>38</v>
      </c>
      <c r="N7168" t="s">
        <v>28</v>
      </c>
      <c r="O7168" t="s">
        <v>48</v>
      </c>
      <c r="P7168" t="s">
        <v>417</v>
      </c>
      <c r="Q7168">
        <v>0</v>
      </c>
      <c r="R7168">
        <v>107</v>
      </c>
      <c r="S7168">
        <v>9</v>
      </c>
      <c r="T7168">
        <v>4</v>
      </c>
      <c r="U7168" t="b">
        <v>1</v>
      </c>
    </row>
    <row r="7169" spans="1:21" x14ac:dyDescent="0.25">
      <c r="A7169" t="s">
        <v>8019</v>
      </c>
      <c r="B7169" t="s">
        <v>8015</v>
      </c>
      <c r="C7169">
        <v>22</v>
      </c>
      <c r="D7169">
        <v>11</v>
      </c>
      <c r="E7169">
        <v>13</v>
      </c>
      <c r="F7169" s="1">
        <v>41600</v>
      </c>
      <c r="G7169" t="s">
        <v>1016</v>
      </c>
      <c r="H7169" t="s">
        <v>61</v>
      </c>
      <c r="I7169" t="s">
        <v>108</v>
      </c>
      <c r="J7169" t="s">
        <v>766</v>
      </c>
      <c r="K7169" t="s">
        <v>36</v>
      </c>
      <c r="L7169" t="s">
        <v>70</v>
      </c>
      <c r="M7169" t="s">
        <v>38</v>
      </c>
      <c r="N7169" t="s">
        <v>28</v>
      </c>
      <c r="O7169" t="s">
        <v>48</v>
      </c>
      <c r="P7169" t="s">
        <v>1776</v>
      </c>
      <c r="Q7169">
        <v>0</v>
      </c>
      <c r="R7169">
        <v>152</v>
      </c>
      <c r="S7169">
        <v>44</v>
      </c>
      <c r="T7169">
        <v>3</v>
      </c>
      <c r="U7169" t="b">
        <v>1</v>
      </c>
    </row>
    <row r="7170" spans="1:21" x14ac:dyDescent="0.25">
      <c r="A7170" t="s">
        <v>8019</v>
      </c>
      <c r="B7170" t="s">
        <v>8015</v>
      </c>
      <c r="C7170">
        <v>22</v>
      </c>
      <c r="D7170">
        <v>11</v>
      </c>
      <c r="E7170">
        <v>13</v>
      </c>
      <c r="F7170" s="1">
        <v>41600</v>
      </c>
      <c r="G7170" t="s">
        <v>1016</v>
      </c>
      <c r="H7170" t="s">
        <v>61</v>
      </c>
      <c r="I7170" t="s">
        <v>108</v>
      </c>
      <c r="J7170" t="s">
        <v>766</v>
      </c>
      <c r="K7170" t="s">
        <v>36</v>
      </c>
      <c r="L7170" t="s">
        <v>70</v>
      </c>
      <c r="M7170" t="s">
        <v>38</v>
      </c>
      <c r="N7170" t="s">
        <v>28</v>
      </c>
      <c r="O7170" t="s">
        <v>29</v>
      </c>
      <c r="P7170" t="s">
        <v>1046</v>
      </c>
      <c r="Q7170">
        <v>0</v>
      </c>
      <c r="R7170">
        <v>45</v>
      </c>
      <c r="S7170">
        <v>2</v>
      </c>
      <c r="T7170">
        <v>2</v>
      </c>
      <c r="U7170" t="b">
        <v>1</v>
      </c>
    </row>
    <row r="7171" spans="1:21" x14ac:dyDescent="0.25">
      <c r="A7171" t="s">
        <v>8019</v>
      </c>
      <c r="B7171" t="s">
        <v>8015</v>
      </c>
      <c r="C7171">
        <v>22</v>
      </c>
      <c r="D7171">
        <v>11</v>
      </c>
      <c r="E7171">
        <v>13</v>
      </c>
      <c r="F7171" s="1">
        <v>41600</v>
      </c>
      <c r="G7171" t="s">
        <v>1016</v>
      </c>
      <c r="H7171" t="s">
        <v>61</v>
      </c>
      <c r="I7171" t="s">
        <v>108</v>
      </c>
      <c r="J7171" t="s">
        <v>766</v>
      </c>
      <c r="K7171" t="s">
        <v>36</v>
      </c>
      <c r="L7171" t="s">
        <v>70</v>
      </c>
      <c r="M7171" t="s">
        <v>38</v>
      </c>
      <c r="N7171" t="s">
        <v>28</v>
      </c>
      <c r="O7171" t="s">
        <v>54</v>
      </c>
      <c r="P7171" t="s">
        <v>4055</v>
      </c>
      <c r="Q7171">
        <v>0</v>
      </c>
      <c r="R7171">
        <v>156</v>
      </c>
      <c r="S7171">
        <v>47</v>
      </c>
      <c r="T7171">
        <v>3</v>
      </c>
      <c r="U7171" t="b">
        <v>1</v>
      </c>
    </row>
    <row r="7172" spans="1:21" x14ac:dyDescent="0.25">
      <c r="A7172" t="s">
        <v>8018</v>
      </c>
      <c r="B7172" t="s">
        <v>8015</v>
      </c>
      <c r="C7172">
        <v>22</v>
      </c>
      <c r="D7172">
        <v>11</v>
      </c>
      <c r="E7172">
        <v>13</v>
      </c>
      <c r="F7172" s="1">
        <v>41600</v>
      </c>
      <c r="G7172" t="s">
        <v>3962</v>
      </c>
      <c r="H7172" t="s">
        <v>61</v>
      </c>
      <c r="I7172" t="s">
        <v>450</v>
      </c>
      <c r="J7172" t="s">
        <v>661</v>
      </c>
      <c r="K7172" t="s">
        <v>36</v>
      </c>
      <c r="L7172" t="s">
        <v>70</v>
      </c>
      <c r="M7172" t="s">
        <v>38</v>
      </c>
      <c r="N7172" t="s">
        <v>28</v>
      </c>
      <c r="O7172" t="s">
        <v>54</v>
      </c>
      <c r="P7172" t="s">
        <v>1846</v>
      </c>
      <c r="Q7172">
        <v>0</v>
      </c>
      <c r="R7172">
        <v>71</v>
      </c>
      <c r="S7172">
        <v>25</v>
      </c>
      <c r="T7172">
        <v>3</v>
      </c>
      <c r="U7172" t="b">
        <v>0</v>
      </c>
    </row>
    <row r="7173" spans="1:21" x14ac:dyDescent="0.25">
      <c r="A7173" t="s">
        <v>8019</v>
      </c>
      <c r="B7173" t="s">
        <v>8015</v>
      </c>
      <c r="C7173">
        <v>22</v>
      </c>
      <c r="D7173">
        <v>11</v>
      </c>
      <c r="E7173">
        <v>13</v>
      </c>
      <c r="F7173" s="1">
        <v>41600</v>
      </c>
      <c r="G7173" t="s">
        <v>1016</v>
      </c>
      <c r="H7173" t="s">
        <v>61</v>
      </c>
      <c r="I7173" t="s">
        <v>108</v>
      </c>
      <c r="J7173" t="s">
        <v>766</v>
      </c>
      <c r="K7173" t="s">
        <v>36</v>
      </c>
      <c r="L7173" t="s">
        <v>70</v>
      </c>
      <c r="M7173" t="s">
        <v>38</v>
      </c>
      <c r="N7173" t="s">
        <v>56</v>
      </c>
      <c r="O7173" t="s">
        <v>81</v>
      </c>
      <c r="P7173" t="s">
        <v>8020</v>
      </c>
      <c r="Q7173">
        <v>0</v>
      </c>
      <c r="R7173">
        <v>276</v>
      </c>
      <c r="S7173">
        <v>80</v>
      </c>
      <c r="T7173">
        <v>5</v>
      </c>
      <c r="U7173" t="b">
        <v>0</v>
      </c>
    </row>
    <row r="7174" spans="1:21" x14ac:dyDescent="0.25">
      <c r="A7174" t="s">
        <v>8021</v>
      </c>
      <c r="B7174" t="s">
        <v>8015</v>
      </c>
      <c r="C7174">
        <v>22</v>
      </c>
      <c r="D7174">
        <v>11</v>
      </c>
      <c r="E7174">
        <v>13</v>
      </c>
      <c r="F7174" s="1">
        <v>41600</v>
      </c>
      <c r="G7174" t="s">
        <v>1188</v>
      </c>
      <c r="H7174" t="s">
        <v>33</v>
      </c>
      <c r="I7174" t="s">
        <v>34</v>
      </c>
      <c r="J7174" t="s">
        <v>1921</v>
      </c>
      <c r="K7174" t="s">
        <v>36</v>
      </c>
      <c r="L7174" t="s">
        <v>37</v>
      </c>
      <c r="M7174" t="s">
        <v>38</v>
      </c>
      <c r="N7174" t="s">
        <v>71</v>
      </c>
      <c r="O7174" t="s">
        <v>72</v>
      </c>
      <c r="P7174" t="s">
        <v>8022</v>
      </c>
      <c r="Q7174">
        <v>0</v>
      </c>
      <c r="R7174">
        <v>1051</v>
      </c>
      <c r="S7174">
        <v>315</v>
      </c>
      <c r="T7174">
        <v>6</v>
      </c>
      <c r="U7174" t="b">
        <v>0</v>
      </c>
    </row>
    <row r="7175" spans="1:21" x14ac:dyDescent="0.25">
      <c r="A7175" t="s">
        <v>8021</v>
      </c>
      <c r="B7175" t="s">
        <v>8015</v>
      </c>
      <c r="C7175">
        <v>22</v>
      </c>
      <c r="D7175">
        <v>11</v>
      </c>
      <c r="E7175">
        <v>13</v>
      </c>
      <c r="F7175" s="1">
        <v>41600</v>
      </c>
      <c r="G7175" t="s">
        <v>1188</v>
      </c>
      <c r="H7175" t="s">
        <v>33</v>
      </c>
      <c r="I7175" t="s">
        <v>34</v>
      </c>
      <c r="J7175" t="s">
        <v>1921</v>
      </c>
      <c r="K7175" t="s">
        <v>36</v>
      </c>
      <c r="L7175" t="s">
        <v>37</v>
      </c>
      <c r="M7175" t="s">
        <v>38</v>
      </c>
      <c r="N7175" t="s">
        <v>28</v>
      </c>
      <c r="O7175" t="s">
        <v>39</v>
      </c>
      <c r="P7175" t="s">
        <v>87</v>
      </c>
      <c r="Q7175">
        <v>0</v>
      </c>
      <c r="R7175">
        <v>59</v>
      </c>
      <c r="S7175">
        <v>22</v>
      </c>
      <c r="T7175">
        <v>7</v>
      </c>
      <c r="U7175" t="b">
        <v>1</v>
      </c>
    </row>
    <row r="7176" spans="1:21" x14ac:dyDescent="0.25">
      <c r="A7176" t="s">
        <v>8023</v>
      </c>
      <c r="B7176" t="s">
        <v>8015</v>
      </c>
      <c r="C7176">
        <v>22</v>
      </c>
      <c r="D7176">
        <v>11</v>
      </c>
      <c r="E7176">
        <v>13</v>
      </c>
      <c r="F7176" s="1">
        <v>41600</v>
      </c>
      <c r="G7176" t="s">
        <v>3431</v>
      </c>
      <c r="H7176" t="s">
        <v>120</v>
      </c>
      <c r="I7176" t="s">
        <v>778</v>
      </c>
      <c r="J7176" t="s">
        <v>778</v>
      </c>
      <c r="K7176" t="s">
        <v>47</v>
      </c>
      <c r="L7176" t="s">
        <v>37</v>
      </c>
      <c r="M7176" t="s">
        <v>38</v>
      </c>
      <c r="N7176" t="s">
        <v>71</v>
      </c>
      <c r="O7176" t="s">
        <v>295</v>
      </c>
      <c r="P7176" t="s">
        <v>4477</v>
      </c>
      <c r="Q7176">
        <v>0</v>
      </c>
      <c r="R7176">
        <v>38</v>
      </c>
      <c r="S7176">
        <v>5</v>
      </c>
      <c r="T7176">
        <v>2</v>
      </c>
      <c r="U7176" t="b">
        <v>0</v>
      </c>
    </row>
    <row r="7177" spans="1:21" x14ac:dyDescent="0.25">
      <c r="A7177" t="s">
        <v>8024</v>
      </c>
      <c r="B7177" t="s">
        <v>8015</v>
      </c>
      <c r="C7177">
        <v>22</v>
      </c>
      <c r="D7177">
        <v>11</v>
      </c>
      <c r="E7177">
        <v>13</v>
      </c>
      <c r="F7177" s="1">
        <v>41600</v>
      </c>
      <c r="G7177" t="s">
        <v>1371</v>
      </c>
      <c r="H7177" t="s">
        <v>33</v>
      </c>
      <c r="I7177" t="s">
        <v>201</v>
      </c>
      <c r="J7177" t="s">
        <v>544</v>
      </c>
      <c r="K7177" t="s">
        <v>36</v>
      </c>
      <c r="L7177" t="s">
        <v>70</v>
      </c>
      <c r="M7177" t="s">
        <v>38</v>
      </c>
      <c r="N7177" t="s">
        <v>28</v>
      </c>
      <c r="O7177" t="s">
        <v>48</v>
      </c>
      <c r="P7177" t="s">
        <v>1904</v>
      </c>
      <c r="Q7177">
        <v>0</v>
      </c>
      <c r="R7177">
        <v>294</v>
      </c>
      <c r="S7177">
        <v>147</v>
      </c>
      <c r="T7177">
        <v>6</v>
      </c>
      <c r="U7177" t="b">
        <v>0</v>
      </c>
    </row>
    <row r="7178" spans="1:21" x14ac:dyDescent="0.25">
      <c r="A7178" t="s">
        <v>8024</v>
      </c>
      <c r="B7178" t="s">
        <v>8015</v>
      </c>
      <c r="C7178">
        <v>22</v>
      </c>
      <c r="D7178">
        <v>11</v>
      </c>
      <c r="E7178">
        <v>13</v>
      </c>
      <c r="F7178" s="1">
        <v>41600</v>
      </c>
      <c r="G7178" t="s">
        <v>1371</v>
      </c>
      <c r="H7178" t="s">
        <v>33</v>
      </c>
      <c r="I7178" t="s">
        <v>201</v>
      </c>
      <c r="J7178" t="s">
        <v>544</v>
      </c>
      <c r="K7178" t="s">
        <v>36</v>
      </c>
      <c r="L7178" t="s">
        <v>70</v>
      </c>
      <c r="M7178" t="s">
        <v>38</v>
      </c>
      <c r="N7178" t="s">
        <v>28</v>
      </c>
      <c r="O7178" t="s">
        <v>48</v>
      </c>
      <c r="P7178" t="s">
        <v>1599</v>
      </c>
      <c r="Q7178">
        <v>0</v>
      </c>
      <c r="R7178">
        <v>28</v>
      </c>
      <c r="S7178">
        <v>1</v>
      </c>
      <c r="T7178">
        <v>2</v>
      </c>
      <c r="U7178" t="b">
        <v>1</v>
      </c>
    </row>
    <row r="7179" spans="1:21" x14ac:dyDescent="0.25">
      <c r="A7179" t="s">
        <v>8024</v>
      </c>
      <c r="B7179" t="s">
        <v>8015</v>
      </c>
      <c r="C7179">
        <v>22</v>
      </c>
      <c r="D7179">
        <v>11</v>
      </c>
      <c r="E7179">
        <v>13</v>
      </c>
      <c r="F7179" s="1">
        <v>41600</v>
      </c>
      <c r="G7179" t="s">
        <v>1371</v>
      </c>
      <c r="H7179" t="s">
        <v>33</v>
      </c>
      <c r="I7179" t="s">
        <v>201</v>
      </c>
      <c r="J7179" t="s">
        <v>544</v>
      </c>
      <c r="K7179" t="s">
        <v>36</v>
      </c>
      <c r="L7179" t="s">
        <v>70</v>
      </c>
      <c r="M7179" t="s">
        <v>38</v>
      </c>
      <c r="N7179" t="s">
        <v>28</v>
      </c>
      <c r="O7179" t="s">
        <v>151</v>
      </c>
      <c r="P7179" t="s">
        <v>2256</v>
      </c>
      <c r="Q7179">
        <v>0</v>
      </c>
      <c r="R7179">
        <v>31</v>
      </c>
      <c r="S7179">
        <v>6</v>
      </c>
      <c r="T7179">
        <v>3</v>
      </c>
      <c r="U7179" t="b">
        <v>0</v>
      </c>
    </row>
    <row r="7180" spans="1:21" x14ac:dyDescent="0.25">
      <c r="A7180" t="s">
        <v>8024</v>
      </c>
      <c r="B7180" t="s">
        <v>8015</v>
      </c>
      <c r="C7180">
        <v>22</v>
      </c>
      <c r="D7180">
        <v>11</v>
      </c>
      <c r="E7180">
        <v>13</v>
      </c>
      <c r="F7180" s="1">
        <v>41600</v>
      </c>
      <c r="G7180" t="s">
        <v>1371</v>
      </c>
      <c r="H7180" t="s">
        <v>33</v>
      </c>
      <c r="I7180" t="s">
        <v>201</v>
      </c>
      <c r="J7180" t="s">
        <v>544</v>
      </c>
      <c r="K7180" t="s">
        <v>36</v>
      </c>
      <c r="L7180" t="s">
        <v>70</v>
      </c>
      <c r="M7180" t="s">
        <v>38</v>
      </c>
      <c r="N7180" t="s">
        <v>28</v>
      </c>
      <c r="O7180" t="s">
        <v>227</v>
      </c>
      <c r="P7180" t="s">
        <v>5140</v>
      </c>
      <c r="Q7180">
        <v>0</v>
      </c>
      <c r="R7180">
        <v>14</v>
      </c>
      <c r="S7180">
        <v>4</v>
      </c>
      <c r="T7180">
        <v>3</v>
      </c>
      <c r="U7180" t="b">
        <v>0</v>
      </c>
    </row>
    <row r="7181" spans="1:21" x14ac:dyDescent="0.25">
      <c r="A7181" t="s">
        <v>8024</v>
      </c>
      <c r="B7181" t="s">
        <v>8015</v>
      </c>
      <c r="C7181">
        <v>22</v>
      </c>
      <c r="D7181">
        <v>11</v>
      </c>
      <c r="E7181">
        <v>13</v>
      </c>
      <c r="F7181" s="1">
        <v>41600</v>
      </c>
      <c r="G7181" t="s">
        <v>1371</v>
      </c>
      <c r="H7181" t="s">
        <v>33</v>
      </c>
      <c r="I7181" t="s">
        <v>201</v>
      </c>
      <c r="J7181" t="s">
        <v>544</v>
      </c>
      <c r="K7181" t="s">
        <v>36</v>
      </c>
      <c r="L7181" t="s">
        <v>70</v>
      </c>
      <c r="M7181" t="s">
        <v>38</v>
      </c>
      <c r="N7181" t="s">
        <v>28</v>
      </c>
      <c r="O7181" t="s">
        <v>29</v>
      </c>
      <c r="P7181" t="s">
        <v>1147</v>
      </c>
      <c r="Q7181">
        <v>0</v>
      </c>
      <c r="R7181">
        <v>72</v>
      </c>
      <c r="S7181">
        <v>19</v>
      </c>
      <c r="T7181">
        <v>4</v>
      </c>
      <c r="U7181" t="b">
        <v>0</v>
      </c>
    </row>
    <row r="7182" spans="1:21" x14ac:dyDescent="0.25">
      <c r="A7182" t="s">
        <v>8024</v>
      </c>
      <c r="B7182" t="s">
        <v>8015</v>
      </c>
      <c r="C7182">
        <v>22</v>
      </c>
      <c r="D7182">
        <v>11</v>
      </c>
      <c r="E7182">
        <v>13</v>
      </c>
      <c r="F7182" s="1">
        <v>41600</v>
      </c>
      <c r="G7182" t="s">
        <v>1371</v>
      </c>
      <c r="H7182" t="s">
        <v>33</v>
      </c>
      <c r="I7182" t="s">
        <v>201</v>
      </c>
      <c r="J7182" t="s">
        <v>544</v>
      </c>
      <c r="K7182" t="s">
        <v>36</v>
      </c>
      <c r="L7182" t="s">
        <v>70</v>
      </c>
      <c r="M7182" t="s">
        <v>38</v>
      </c>
      <c r="N7182" t="s">
        <v>28</v>
      </c>
      <c r="O7182" t="s">
        <v>29</v>
      </c>
      <c r="P7182" t="s">
        <v>6345</v>
      </c>
      <c r="Q7182">
        <v>0</v>
      </c>
      <c r="R7182">
        <v>147</v>
      </c>
      <c r="S7182">
        <v>23</v>
      </c>
      <c r="T7182">
        <v>3</v>
      </c>
      <c r="U7182" t="b">
        <v>0</v>
      </c>
    </row>
    <row r="7183" spans="1:21" x14ac:dyDescent="0.25">
      <c r="A7183" t="s">
        <v>8024</v>
      </c>
      <c r="B7183" t="s">
        <v>8015</v>
      </c>
      <c r="C7183">
        <v>22</v>
      </c>
      <c r="D7183">
        <v>11</v>
      </c>
      <c r="E7183">
        <v>13</v>
      </c>
      <c r="F7183" s="1">
        <v>41600</v>
      </c>
      <c r="G7183" t="s">
        <v>1371</v>
      </c>
      <c r="H7183" t="s">
        <v>33</v>
      </c>
      <c r="I7183" t="s">
        <v>201</v>
      </c>
      <c r="J7183" t="s">
        <v>544</v>
      </c>
      <c r="K7183" t="s">
        <v>36</v>
      </c>
      <c r="L7183" t="s">
        <v>70</v>
      </c>
      <c r="M7183" t="s">
        <v>38</v>
      </c>
      <c r="N7183" t="s">
        <v>28</v>
      </c>
      <c r="O7183" t="s">
        <v>54</v>
      </c>
      <c r="P7183" t="s">
        <v>164</v>
      </c>
      <c r="Q7183">
        <v>0</v>
      </c>
      <c r="R7183">
        <v>383</v>
      </c>
      <c r="S7183">
        <v>166</v>
      </c>
      <c r="T7183">
        <v>7</v>
      </c>
      <c r="U7183" t="b">
        <v>0</v>
      </c>
    </row>
    <row r="7184" spans="1:21" x14ac:dyDescent="0.25">
      <c r="A7184" t="s">
        <v>8024</v>
      </c>
      <c r="B7184" t="s">
        <v>8015</v>
      </c>
      <c r="C7184">
        <v>22</v>
      </c>
      <c r="D7184">
        <v>11</v>
      </c>
      <c r="E7184">
        <v>13</v>
      </c>
      <c r="F7184" s="1">
        <v>41600</v>
      </c>
      <c r="G7184" t="s">
        <v>1371</v>
      </c>
      <c r="H7184" t="s">
        <v>33</v>
      </c>
      <c r="I7184" t="s">
        <v>201</v>
      </c>
      <c r="J7184" t="s">
        <v>544</v>
      </c>
      <c r="K7184" t="s">
        <v>36</v>
      </c>
      <c r="L7184" t="s">
        <v>70</v>
      </c>
      <c r="M7184" t="s">
        <v>38</v>
      </c>
      <c r="N7184" t="s">
        <v>28</v>
      </c>
      <c r="O7184" t="s">
        <v>183</v>
      </c>
      <c r="P7184" t="s">
        <v>8025</v>
      </c>
      <c r="Q7184">
        <v>0</v>
      </c>
      <c r="R7184">
        <v>37</v>
      </c>
      <c r="S7184">
        <v>13</v>
      </c>
      <c r="T7184">
        <v>1</v>
      </c>
      <c r="U7184" t="b">
        <v>0</v>
      </c>
    </row>
    <row r="7185" spans="1:21" x14ac:dyDescent="0.25">
      <c r="A7185" t="s">
        <v>8023</v>
      </c>
      <c r="B7185" t="s">
        <v>8015</v>
      </c>
      <c r="C7185">
        <v>22</v>
      </c>
      <c r="D7185">
        <v>11</v>
      </c>
      <c r="E7185">
        <v>13</v>
      </c>
      <c r="F7185" s="1">
        <v>41600</v>
      </c>
      <c r="G7185" t="s">
        <v>3431</v>
      </c>
      <c r="H7185" t="s">
        <v>120</v>
      </c>
      <c r="I7185" t="s">
        <v>778</v>
      </c>
      <c r="J7185" t="s">
        <v>778</v>
      </c>
      <c r="K7185" t="s">
        <v>47</v>
      </c>
      <c r="L7185" t="s">
        <v>37</v>
      </c>
      <c r="M7185" t="s">
        <v>38</v>
      </c>
      <c r="N7185" t="s">
        <v>28</v>
      </c>
      <c r="O7185" t="s">
        <v>48</v>
      </c>
      <c r="P7185" t="s">
        <v>593</v>
      </c>
      <c r="Q7185">
        <v>0</v>
      </c>
      <c r="R7185">
        <v>59</v>
      </c>
      <c r="S7185">
        <v>21</v>
      </c>
      <c r="T7185">
        <v>2</v>
      </c>
      <c r="U7185" t="b">
        <v>0</v>
      </c>
    </row>
    <row r="7186" spans="1:21" x14ac:dyDescent="0.25">
      <c r="A7186" t="s">
        <v>8024</v>
      </c>
      <c r="B7186" t="s">
        <v>8015</v>
      </c>
      <c r="C7186">
        <v>22</v>
      </c>
      <c r="D7186">
        <v>11</v>
      </c>
      <c r="E7186">
        <v>13</v>
      </c>
      <c r="F7186" s="1">
        <v>41600</v>
      </c>
      <c r="G7186" t="s">
        <v>1371</v>
      </c>
      <c r="H7186" t="s">
        <v>33</v>
      </c>
      <c r="I7186" t="s">
        <v>201</v>
      </c>
      <c r="J7186" t="s">
        <v>544</v>
      </c>
      <c r="K7186" t="s">
        <v>36</v>
      </c>
      <c r="L7186" t="s">
        <v>70</v>
      </c>
      <c r="M7186" t="s">
        <v>38</v>
      </c>
      <c r="N7186" t="s">
        <v>56</v>
      </c>
      <c r="O7186" t="s">
        <v>57</v>
      </c>
      <c r="P7186" t="s">
        <v>1472</v>
      </c>
      <c r="Q7186">
        <v>0</v>
      </c>
      <c r="R7186">
        <v>1509</v>
      </c>
      <c r="S7186">
        <v>45</v>
      </c>
      <c r="T7186">
        <v>5</v>
      </c>
      <c r="U7186" t="b">
        <v>0</v>
      </c>
    </row>
    <row r="7187" spans="1:21" x14ac:dyDescent="0.25">
      <c r="A7187" t="s">
        <v>8026</v>
      </c>
      <c r="B7187" t="s">
        <v>8027</v>
      </c>
      <c r="C7187">
        <v>22</v>
      </c>
      <c r="D7187">
        <v>11</v>
      </c>
      <c r="E7187">
        <v>14</v>
      </c>
      <c r="F7187" s="1">
        <v>41965</v>
      </c>
      <c r="G7187" t="s">
        <v>114</v>
      </c>
      <c r="H7187" t="s">
        <v>61</v>
      </c>
      <c r="I7187" t="s">
        <v>108</v>
      </c>
      <c r="J7187" t="s">
        <v>938</v>
      </c>
      <c r="K7187" t="s">
        <v>36</v>
      </c>
      <c r="L7187" t="s">
        <v>70</v>
      </c>
      <c r="M7187" t="s">
        <v>38</v>
      </c>
      <c r="N7187" t="s">
        <v>71</v>
      </c>
      <c r="O7187" t="s">
        <v>72</v>
      </c>
      <c r="P7187" t="s">
        <v>8028</v>
      </c>
      <c r="Q7187">
        <v>0</v>
      </c>
      <c r="R7187">
        <v>223</v>
      </c>
      <c r="S7187">
        <v>27</v>
      </c>
      <c r="T7187">
        <v>2</v>
      </c>
      <c r="U7187" t="b">
        <v>1</v>
      </c>
    </row>
    <row r="7188" spans="1:21" x14ac:dyDescent="0.25">
      <c r="A7188" t="s">
        <v>8026</v>
      </c>
      <c r="B7188" t="s">
        <v>8027</v>
      </c>
      <c r="C7188">
        <v>22</v>
      </c>
      <c r="D7188">
        <v>11</v>
      </c>
      <c r="E7188">
        <v>14</v>
      </c>
      <c r="F7188" s="1">
        <v>41965</v>
      </c>
      <c r="G7188" t="s">
        <v>114</v>
      </c>
      <c r="H7188" t="s">
        <v>61</v>
      </c>
      <c r="I7188" t="s">
        <v>108</v>
      </c>
      <c r="J7188" t="s">
        <v>938</v>
      </c>
      <c r="K7188" t="s">
        <v>36</v>
      </c>
      <c r="L7188" t="s">
        <v>70</v>
      </c>
      <c r="M7188" t="s">
        <v>38</v>
      </c>
      <c r="N7188" t="s">
        <v>56</v>
      </c>
      <c r="O7188" t="s">
        <v>57</v>
      </c>
      <c r="P7188" t="s">
        <v>8029</v>
      </c>
      <c r="Q7188">
        <v>0</v>
      </c>
      <c r="R7188">
        <v>2457</v>
      </c>
      <c r="S7188">
        <v>665</v>
      </c>
      <c r="T7188">
        <v>11</v>
      </c>
      <c r="U7188" t="b">
        <v>1</v>
      </c>
    </row>
    <row r="7189" spans="1:21" x14ac:dyDescent="0.25">
      <c r="A7189" t="s">
        <v>8030</v>
      </c>
      <c r="B7189" t="s">
        <v>8031</v>
      </c>
      <c r="C7189">
        <v>23</v>
      </c>
      <c r="D7189">
        <v>11</v>
      </c>
      <c r="E7189">
        <v>11</v>
      </c>
      <c r="F7189" s="1">
        <v>40870</v>
      </c>
      <c r="G7189" t="s">
        <v>835</v>
      </c>
      <c r="H7189" t="s">
        <v>33</v>
      </c>
      <c r="I7189" t="s">
        <v>313</v>
      </c>
      <c r="J7189" t="s">
        <v>520</v>
      </c>
      <c r="K7189" t="s">
        <v>36</v>
      </c>
      <c r="L7189" t="s">
        <v>37</v>
      </c>
      <c r="M7189" t="s">
        <v>38</v>
      </c>
      <c r="N7189" t="s">
        <v>71</v>
      </c>
      <c r="O7189" t="s">
        <v>72</v>
      </c>
      <c r="P7189" t="s">
        <v>2930</v>
      </c>
      <c r="Q7189">
        <v>0</v>
      </c>
      <c r="R7189">
        <v>307</v>
      </c>
      <c r="S7189">
        <v>82</v>
      </c>
      <c r="T7189">
        <v>2</v>
      </c>
      <c r="U7189" t="b">
        <v>1</v>
      </c>
    </row>
    <row r="7190" spans="1:21" x14ac:dyDescent="0.25">
      <c r="A7190" t="s">
        <v>8030</v>
      </c>
      <c r="B7190" t="s">
        <v>8031</v>
      </c>
      <c r="C7190">
        <v>23</v>
      </c>
      <c r="D7190">
        <v>11</v>
      </c>
      <c r="E7190">
        <v>11</v>
      </c>
      <c r="F7190" s="1">
        <v>40870</v>
      </c>
      <c r="G7190" t="s">
        <v>835</v>
      </c>
      <c r="H7190" t="s">
        <v>33</v>
      </c>
      <c r="I7190" t="s">
        <v>313</v>
      </c>
      <c r="J7190" t="s">
        <v>520</v>
      </c>
      <c r="K7190" t="s">
        <v>36</v>
      </c>
      <c r="L7190" t="s">
        <v>37</v>
      </c>
      <c r="M7190" t="s">
        <v>38</v>
      </c>
      <c r="N7190" t="s">
        <v>71</v>
      </c>
      <c r="O7190" t="s">
        <v>295</v>
      </c>
      <c r="P7190" t="s">
        <v>1595</v>
      </c>
      <c r="Q7190">
        <v>0</v>
      </c>
      <c r="R7190">
        <v>155</v>
      </c>
      <c r="S7190">
        <v>56</v>
      </c>
      <c r="T7190">
        <v>3</v>
      </c>
      <c r="U7190" t="b">
        <v>0</v>
      </c>
    </row>
    <row r="7191" spans="1:21" x14ac:dyDescent="0.25">
      <c r="A7191" t="s">
        <v>8030</v>
      </c>
      <c r="B7191" t="s">
        <v>8031</v>
      </c>
      <c r="C7191">
        <v>23</v>
      </c>
      <c r="D7191">
        <v>11</v>
      </c>
      <c r="E7191">
        <v>11</v>
      </c>
      <c r="F7191" s="1">
        <v>40870</v>
      </c>
      <c r="G7191" t="s">
        <v>835</v>
      </c>
      <c r="H7191" t="s">
        <v>33</v>
      </c>
      <c r="I7191" t="s">
        <v>313</v>
      </c>
      <c r="J7191" t="s">
        <v>520</v>
      </c>
      <c r="K7191" t="s">
        <v>36</v>
      </c>
      <c r="L7191" t="s">
        <v>37</v>
      </c>
      <c r="M7191" t="s">
        <v>38</v>
      </c>
      <c r="N7191" t="s">
        <v>28</v>
      </c>
      <c r="O7191" t="s">
        <v>39</v>
      </c>
      <c r="P7191" t="s">
        <v>2102</v>
      </c>
      <c r="Q7191">
        <v>0</v>
      </c>
      <c r="R7191">
        <v>100</v>
      </c>
      <c r="S7191">
        <v>21</v>
      </c>
      <c r="T7191">
        <v>2</v>
      </c>
      <c r="U7191" t="b">
        <v>0</v>
      </c>
    </row>
    <row r="7192" spans="1:21" x14ac:dyDescent="0.25">
      <c r="A7192" t="s">
        <v>8030</v>
      </c>
      <c r="B7192" t="s">
        <v>8031</v>
      </c>
      <c r="C7192">
        <v>23</v>
      </c>
      <c r="D7192">
        <v>11</v>
      </c>
      <c r="E7192">
        <v>11</v>
      </c>
      <c r="F7192" s="1">
        <v>40870</v>
      </c>
      <c r="G7192" t="s">
        <v>835</v>
      </c>
      <c r="H7192" t="s">
        <v>33</v>
      </c>
      <c r="I7192" t="s">
        <v>313</v>
      </c>
      <c r="J7192" t="s">
        <v>520</v>
      </c>
      <c r="K7192" t="s">
        <v>36</v>
      </c>
      <c r="L7192" t="s">
        <v>37</v>
      </c>
      <c r="M7192" t="s">
        <v>38</v>
      </c>
      <c r="N7192" t="s">
        <v>28</v>
      </c>
      <c r="O7192" t="s">
        <v>39</v>
      </c>
      <c r="P7192" t="s">
        <v>2145</v>
      </c>
      <c r="Q7192">
        <v>0</v>
      </c>
      <c r="R7192">
        <v>64</v>
      </c>
      <c r="S7192">
        <v>24</v>
      </c>
      <c r="T7192">
        <v>2</v>
      </c>
      <c r="U7192" t="b">
        <v>1</v>
      </c>
    </row>
    <row r="7193" spans="1:21" x14ac:dyDescent="0.25">
      <c r="A7193" t="s">
        <v>8030</v>
      </c>
      <c r="B7193" t="s">
        <v>8031</v>
      </c>
      <c r="C7193">
        <v>23</v>
      </c>
      <c r="D7193">
        <v>11</v>
      </c>
      <c r="E7193">
        <v>11</v>
      </c>
      <c r="F7193" s="1">
        <v>40870</v>
      </c>
      <c r="G7193" t="s">
        <v>835</v>
      </c>
      <c r="H7193" t="s">
        <v>33</v>
      </c>
      <c r="I7193" t="s">
        <v>313</v>
      </c>
      <c r="J7193" t="s">
        <v>520</v>
      </c>
      <c r="K7193" t="s">
        <v>36</v>
      </c>
      <c r="L7193" t="s">
        <v>37</v>
      </c>
      <c r="M7193" t="s">
        <v>38</v>
      </c>
      <c r="N7193" t="s">
        <v>28</v>
      </c>
      <c r="O7193" t="s">
        <v>39</v>
      </c>
      <c r="P7193" t="s">
        <v>1849</v>
      </c>
      <c r="Q7193">
        <v>0</v>
      </c>
      <c r="R7193">
        <v>118</v>
      </c>
      <c r="S7193">
        <v>25</v>
      </c>
      <c r="T7193">
        <v>4</v>
      </c>
      <c r="U7193" t="b">
        <v>1</v>
      </c>
    </row>
    <row r="7194" spans="1:21" x14ac:dyDescent="0.25">
      <c r="A7194" t="s">
        <v>8030</v>
      </c>
      <c r="B7194" t="s">
        <v>8031</v>
      </c>
      <c r="C7194">
        <v>23</v>
      </c>
      <c r="D7194">
        <v>11</v>
      </c>
      <c r="E7194">
        <v>11</v>
      </c>
      <c r="F7194" s="1">
        <v>40870</v>
      </c>
      <c r="G7194" t="s">
        <v>835</v>
      </c>
      <c r="H7194" t="s">
        <v>33</v>
      </c>
      <c r="I7194" t="s">
        <v>313</v>
      </c>
      <c r="J7194" t="s">
        <v>520</v>
      </c>
      <c r="K7194" t="s">
        <v>36</v>
      </c>
      <c r="L7194" t="s">
        <v>37</v>
      </c>
      <c r="M7194" t="s">
        <v>38</v>
      </c>
      <c r="N7194" t="s">
        <v>56</v>
      </c>
      <c r="O7194" t="s">
        <v>57</v>
      </c>
      <c r="P7194" t="s">
        <v>883</v>
      </c>
      <c r="Q7194">
        <v>0</v>
      </c>
      <c r="R7194">
        <v>583</v>
      </c>
      <c r="S7194">
        <v>245</v>
      </c>
      <c r="T7194">
        <v>7</v>
      </c>
      <c r="U7194" t="b">
        <v>0</v>
      </c>
    </row>
    <row r="7195" spans="1:21" x14ac:dyDescent="0.25">
      <c r="A7195" t="s">
        <v>8030</v>
      </c>
      <c r="B7195" t="s">
        <v>8031</v>
      </c>
      <c r="C7195">
        <v>23</v>
      </c>
      <c r="D7195">
        <v>11</v>
      </c>
      <c r="E7195">
        <v>11</v>
      </c>
      <c r="F7195" s="1">
        <v>40870</v>
      </c>
      <c r="G7195" t="s">
        <v>835</v>
      </c>
      <c r="H7195" t="s">
        <v>33</v>
      </c>
      <c r="I7195" t="s">
        <v>313</v>
      </c>
      <c r="J7195" t="s">
        <v>520</v>
      </c>
      <c r="K7195" t="s">
        <v>36</v>
      </c>
      <c r="L7195" t="s">
        <v>37</v>
      </c>
      <c r="M7195" t="s">
        <v>38</v>
      </c>
      <c r="N7195" t="s">
        <v>56</v>
      </c>
      <c r="O7195" t="s">
        <v>104</v>
      </c>
      <c r="P7195" t="s">
        <v>3322</v>
      </c>
      <c r="Q7195">
        <v>0</v>
      </c>
      <c r="R7195">
        <v>773</v>
      </c>
      <c r="S7195">
        <v>46</v>
      </c>
      <c r="T7195">
        <v>5</v>
      </c>
      <c r="U7195" t="b">
        <v>0</v>
      </c>
    </row>
    <row r="7196" spans="1:21" x14ac:dyDescent="0.25">
      <c r="A7196" t="s">
        <v>8032</v>
      </c>
      <c r="B7196" t="s">
        <v>8031</v>
      </c>
      <c r="C7196">
        <v>23</v>
      </c>
      <c r="D7196">
        <v>11</v>
      </c>
      <c r="E7196">
        <v>11</v>
      </c>
      <c r="F7196" s="1">
        <v>40870</v>
      </c>
      <c r="G7196" t="s">
        <v>1665</v>
      </c>
      <c r="H7196" t="s">
        <v>61</v>
      </c>
      <c r="I7196" t="s">
        <v>173</v>
      </c>
      <c r="J7196" t="s">
        <v>1947</v>
      </c>
      <c r="K7196" t="s">
        <v>36</v>
      </c>
      <c r="L7196" t="s">
        <v>37</v>
      </c>
      <c r="M7196" t="s">
        <v>38</v>
      </c>
      <c r="N7196" t="s">
        <v>28</v>
      </c>
      <c r="O7196" t="s">
        <v>39</v>
      </c>
      <c r="P7196" t="s">
        <v>897</v>
      </c>
      <c r="Q7196">
        <v>0</v>
      </c>
      <c r="R7196">
        <v>56</v>
      </c>
      <c r="S7196">
        <v>0</v>
      </c>
      <c r="T7196">
        <v>2</v>
      </c>
      <c r="U7196" t="b">
        <v>1</v>
      </c>
    </row>
    <row r="7197" spans="1:21" x14ac:dyDescent="0.25">
      <c r="A7197" t="s">
        <v>8032</v>
      </c>
      <c r="B7197" t="s">
        <v>8031</v>
      </c>
      <c r="C7197">
        <v>23</v>
      </c>
      <c r="D7197">
        <v>11</v>
      </c>
      <c r="E7197">
        <v>11</v>
      </c>
      <c r="F7197" s="1">
        <v>40870</v>
      </c>
      <c r="G7197" t="s">
        <v>1665</v>
      </c>
      <c r="H7197" t="s">
        <v>61</v>
      </c>
      <c r="I7197" t="s">
        <v>173</v>
      </c>
      <c r="J7197" t="s">
        <v>1947</v>
      </c>
      <c r="K7197" t="s">
        <v>36</v>
      </c>
      <c r="L7197" t="s">
        <v>37</v>
      </c>
      <c r="M7197" t="s">
        <v>38</v>
      </c>
      <c r="N7197" t="s">
        <v>28</v>
      </c>
      <c r="O7197" t="s">
        <v>111</v>
      </c>
      <c r="P7197" t="s">
        <v>1246</v>
      </c>
      <c r="Q7197">
        <v>0</v>
      </c>
      <c r="R7197">
        <v>47</v>
      </c>
      <c r="S7197">
        <v>18</v>
      </c>
      <c r="T7197">
        <v>2</v>
      </c>
      <c r="U7197" t="b">
        <v>1</v>
      </c>
    </row>
    <row r="7198" spans="1:21" x14ac:dyDescent="0.25">
      <c r="A7198" t="s">
        <v>8033</v>
      </c>
      <c r="B7198" t="s">
        <v>8034</v>
      </c>
      <c r="C7198">
        <v>23</v>
      </c>
      <c r="D7198">
        <v>11</v>
      </c>
      <c r="E7198">
        <v>12</v>
      </c>
      <c r="F7198" s="1">
        <v>41236</v>
      </c>
      <c r="G7198" t="s">
        <v>1884</v>
      </c>
      <c r="H7198" t="s">
        <v>67</v>
      </c>
      <c r="I7198" t="s">
        <v>68</v>
      </c>
      <c r="J7198" t="s">
        <v>7457</v>
      </c>
      <c r="K7198" t="s">
        <v>25</v>
      </c>
      <c r="L7198" t="s">
        <v>70</v>
      </c>
      <c r="M7198" t="s">
        <v>38</v>
      </c>
      <c r="N7198" t="s">
        <v>71</v>
      </c>
      <c r="O7198" t="s">
        <v>72</v>
      </c>
      <c r="P7198" t="s">
        <v>1474</v>
      </c>
      <c r="Q7198">
        <v>0</v>
      </c>
      <c r="R7198">
        <v>1167</v>
      </c>
      <c r="S7198">
        <v>93</v>
      </c>
      <c r="T7198">
        <v>3</v>
      </c>
      <c r="U7198" t="b">
        <v>1</v>
      </c>
    </row>
    <row r="7199" spans="1:21" x14ac:dyDescent="0.25">
      <c r="A7199" t="s">
        <v>8033</v>
      </c>
      <c r="B7199" t="s">
        <v>8034</v>
      </c>
      <c r="C7199">
        <v>23</v>
      </c>
      <c r="D7199">
        <v>11</v>
      </c>
      <c r="E7199">
        <v>12</v>
      </c>
      <c r="F7199" s="1">
        <v>41236</v>
      </c>
      <c r="G7199" t="s">
        <v>1884</v>
      </c>
      <c r="H7199" t="s">
        <v>67</v>
      </c>
      <c r="I7199" t="s">
        <v>68</v>
      </c>
      <c r="J7199" t="s">
        <v>7457</v>
      </c>
      <c r="K7199" t="s">
        <v>25</v>
      </c>
      <c r="L7199" t="s">
        <v>70</v>
      </c>
      <c r="M7199" t="s">
        <v>38</v>
      </c>
      <c r="N7199" t="s">
        <v>28</v>
      </c>
      <c r="O7199" t="s">
        <v>48</v>
      </c>
      <c r="P7199" t="s">
        <v>1195</v>
      </c>
      <c r="Q7199">
        <v>0</v>
      </c>
      <c r="R7199">
        <v>96</v>
      </c>
      <c r="S7199">
        <v>18</v>
      </c>
      <c r="T7199">
        <v>4</v>
      </c>
      <c r="U7199" t="b">
        <v>1</v>
      </c>
    </row>
    <row r="7200" spans="1:21" x14ac:dyDescent="0.25">
      <c r="A7200" t="s">
        <v>8035</v>
      </c>
      <c r="B7200" t="s">
        <v>8034</v>
      </c>
      <c r="C7200">
        <v>23</v>
      </c>
      <c r="D7200">
        <v>11</v>
      </c>
      <c r="E7200">
        <v>12</v>
      </c>
      <c r="F7200" s="1">
        <v>41236</v>
      </c>
      <c r="G7200" t="s">
        <v>3847</v>
      </c>
      <c r="H7200" t="s">
        <v>61</v>
      </c>
      <c r="I7200" t="s">
        <v>108</v>
      </c>
      <c r="J7200" t="s">
        <v>5537</v>
      </c>
      <c r="K7200" t="s">
        <v>36</v>
      </c>
      <c r="L7200" t="s">
        <v>70</v>
      </c>
      <c r="M7200" t="s">
        <v>38</v>
      </c>
      <c r="N7200" t="s">
        <v>28</v>
      </c>
      <c r="O7200" t="s">
        <v>90</v>
      </c>
      <c r="P7200" t="s">
        <v>6994</v>
      </c>
      <c r="Q7200">
        <v>0</v>
      </c>
      <c r="R7200">
        <v>384</v>
      </c>
      <c r="S7200">
        <v>-43</v>
      </c>
      <c r="T7200">
        <v>6</v>
      </c>
      <c r="U7200" t="b">
        <v>1</v>
      </c>
    </row>
    <row r="7201" spans="1:21" x14ac:dyDescent="0.25">
      <c r="A7201" t="s">
        <v>8035</v>
      </c>
      <c r="B7201" t="s">
        <v>8034</v>
      </c>
      <c r="C7201">
        <v>23</v>
      </c>
      <c r="D7201">
        <v>11</v>
      </c>
      <c r="E7201">
        <v>12</v>
      </c>
      <c r="F7201" s="1">
        <v>41236</v>
      </c>
      <c r="G7201" t="s">
        <v>3847</v>
      </c>
      <c r="H7201" t="s">
        <v>61</v>
      </c>
      <c r="I7201" t="s">
        <v>108</v>
      </c>
      <c r="J7201" t="s">
        <v>5537</v>
      </c>
      <c r="K7201" t="s">
        <v>36</v>
      </c>
      <c r="L7201" t="s">
        <v>70</v>
      </c>
      <c r="M7201" t="s">
        <v>38</v>
      </c>
      <c r="N7201" t="s">
        <v>28</v>
      </c>
      <c r="O7201" t="s">
        <v>111</v>
      </c>
      <c r="P7201" t="s">
        <v>4800</v>
      </c>
      <c r="Q7201">
        <v>0</v>
      </c>
      <c r="R7201">
        <v>287</v>
      </c>
      <c r="S7201">
        <v>112</v>
      </c>
      <c r="T7201">
        <v>7</v>
      </c>
      <c r="U7201" t="b">
        <v>1</v>
      </c>
    </row>
    <row r="7202" spans="1:21" x14ac:dyDescent="0.25">
      <c r="A7202" t="s">
        <v>8035</v>
      </c>
      <c r="B7202" t="s">
        <v>8034</v>
      </c>
      <c r="C7202">
        <v>23</v>
      </c>
      <c r="D7202">
        <v>11</v>
      </c>
      <c r="E7202">
        <v>12</v>
      </c>
      <c r="F7202" s="1">
        <v>41236</v>
      </c>
      <c r="G7202" t="s">
        <v>3847</v>
      </c>
      <c r="H7202" t="s">
        <v>61</v>
      </c>
      <c r="I7202" t="s">
        <v>108</v>
      </c>
      <c r="J7202" t="s">
        <v>5537</v>
      </c>
      <c r="K7202" t="s">
        <v>36</v>
      </c>
      <c r="L7202" t="s">
        <v>70</v>
      </c>
      <c r="M7202" t="s">
        <v>38</v>
      </c>
      <c r="N7202" t="s">
        <v>56</v>
      </c>
      <c r="O7202" t="s">
        <v>104</v>
      </c>
      <c r="P7202" t="s">
        <v>5516</v>
      </c>
      <c r="Q7202">
        <v>0</v>
      </c>
      <c r="R7202">
        <v>589</v>
      </c>
      <c r="S7202">
        <v>125</v>
      </c>
      <c r="T7202">
        <v>5</v>
      </c>
      <c r="U7202" t="b">
        <v>1</v>
      </c>
    </row>
    <row r="7203" spans="1:21" x14ac:dyDescent="0.25">
      <c r="A7203" t="s">
        <v>8035</v>
      </c>
      <c r="B7203" t="s">
        <v>8034</v>
      </c>
      <c r="C7203">
        <v>23</v>
      </c>
      <c r="D7203">
        <v>11</v>
      </c>
      <c r="E7203">
        <v>12</v>
      </c>
      <c r="F7203" s="1">
        <v>41236</v>
      </c>
      <c r="G7203" t="s">
        <v>3847</v>
      </c>
      <c r="H7203" t="s">
        <v>61</v>
      </c>
      <c r="I7203" t="s">
        <v>108</v>
      </c>
      <c r="J7203" t="s">
        <v>5537</v>
      </c>
      <c r="K7203" t="s">
        <v>36</v>
      </c>
      <c r="L7203" t="s">
        <v>70</v>
      </c>
      <c r="M7203" t="s">
        <v>38</v>
      </c>
      <c r="N7203" t="s">
        <v>56</v>
      </c>
      <c r="O7203" t="s">
        <v>104</v>
      </c>
      <c r="P7203" t="s">
        <v>7432</v>
      </c>
      <c r="Q7203">
        <v>0</v>
      </c>
      <c r="R7203">
        <v>425</v>
      </c>
      <c r="S7203">
        <v>0</v>
      </c>
      <c r="T7203">
        <v>3</v>
      </c>
      <c r="U7203" t="b">
        <v>1</v>
      </c>
    </row>
    <row r="7204" spans="1:21" x14ac:dyDescent="0.25">
      <c r="A7204" t="s">
        <v>8036</v>
      </c>
      <c r="B7204" t="s">
        <v>8034</v>
      </c>
      <c r="C7204">
        <v>23</v>
      </c>
      <c r="D7204">
        <v>11</v>
      </c>
      <c r="E7204">
        <v>12</v>
      </c>
      <c r="F7204" s="1">
        <v>41236</v>
      </c>
      <c r="G7204" t="s">
        <v>1060</v>
      </c>
      <c r="H7204" t="s">
        <v>61</v>
      </c>
      <c r="I7204" t="s">
        <v>1357</v>
      </c>
      <c r="J7204" t="s">
        <v>1358</v>
      </c>
      <c r="K7204" t="s">
        <v>36</v>
      </c>
      <c r="L7204" t="s">
        <v>70</v>
      </c>
      <c r="M7204" t="s">
        <v>98</v>
      </c>
      <c r="N7204" t="s">
        <v>28</v>
      </c>
      <c r="O7204" t="s">
        <v>54</v>
      </c>
      <c r="P7204" t="s">
        <v>1612</v>
      </c>
      <c r="Q7204">
        <v>0</v>
      </c>
      <c r="R7204">
        <v>28</v>
      </c>
      <c r="S7204">
        <v>11</v>
      </c>
      <c r="T7204">
        <v>2</v>
      </c>
      <c r="U7204" t="b">
        <v>0</v>
      </c>
    </row>
    <row r="7205" spans="1:21" x14ac:dyDescent="0.25">
      <c r="A7205" t="s">
        <v>8036</v>
      </c>
      <c r="B7205" t="s">
        <v>8034</v>
      </c>
      <c r="C7205">
        <v>23</v>
      </c>
      <c r="D7205">
        <v>11</v>
      </c>
      <c r="E7205">
        <v>12</v>
      </c>
      <c r="F7205" s="1">
        <v>41236</v>
      </c>
      <c r="G7205" t="s">
        <v>1060</v>
      </c>
      <c r="H7205" t="s">
        <v>61</v>
      </c>
      <c r="I7205" t="s">
        <v>1357</v>
      </c>
      <c r="J7205" t="s">
        <v>1358</v>
      </c>
      <c r="K7205" t="s">
        <v>36</v>
      </c>
      <c r="L7205" t="s">
        <v>70</v>
      </c>
      <c r="M7205" t="s">
        <v>98</v>
      </c>
      <c r="N7205" t="s">
        <v>28</v>
      </c>
      <c r="O7205" t="s">
        <v>183</v>
      </c>
      <c r="P7205" t="s">
        <v>2011</v>
      </c>
      <c r="Q7205">
        <v>0</v>
      </c>
      <c r="R7205">
        <v>76</v>
      </c>
      <c r="S7205">
        <v>20</v>
      </c>
      <c r="T7205">
        <v>3</v>
      </c>
      <c r="U7205" t="b">
        <v>0</v>
      </c>
    </row>
    <row r="7206" spans="1:21" x14ac:dyDescent="0.25">
      <c r="A7206" t="s">
        <v>8036</v>
      </c>
      <c r="B7206" t="s">
        <v>8034</v>
      </c>
      <c r="C7206">
        <v>23</v>
      </c>
      <c r="D7206">
        <v>11</v>
      </c>
      <c r="E7206">
        <v>12</v>
      </c>
      <c r="F7206" s="1">
        <v>41236</v>
      </c>
      <c r="G7206" t="s">
        <v>1060</v>
      </c>
      <c r="H7206" t="s">
        <v>61</v>
      </c>
      <c r="I7206" t="s">
        <v>1357</v>
      </c>
      <c r="J7206" t="s">
        <v>1358</v>
      </c>
      <c r="K7206" t="s">
        <v>36</v>
      </c>
      <c r="L7206" t="s">
        <v>70</v>
      </c>
      <c r="M7206" t="s">
        <v>98</v>
      </c>
      <c r="N7206" t="s">
        <v>56</v>
      </c>
      <c r="O7206" t="s">
        <v>57</v>
      </c>
      <c r="P7206" t="s">
        <v>1773</v>
      </c>
      <c r="Q7206">
        <v>0</v>
      </c>
      <c r="R7206">
        <v>1048</v>
      </c>
      <c r="S7206">
        <v>-49</v>
      </c>
      <c r="T7206">
        <v>4</v>
      </c>
      <c r="U7206" t="b">
        <v>0</v>
      </c>
    </row>
    <row r="7207" spans="1:21" x14ac:dyDescent="0.25">
      <c r="A7207" t="s">
        <v>8037</v>
      </c>
      <c r="B7207" t="s">
        <v>8034</v>
      </c>
      <c r="C7207">
        <v>23</v>
      </c>
      <c r="D7207">
        <v>11</v>
      </c>
      <c r="E7207">
        <v>12</v>
      </c>
      <c r="F7207" s="1">
        <v>41236</v>
      </c>
      <c r="G7207" t="s">
        <v>132</v>
      </c>
      <c r="H7207" t="s">
        <v>120</v>
      </c>
      <c r="I7207" t="s">
        <v>1582</v>
      </c>
      <c r="J7207" t="s">
        <v>2695</v>
      </c>
      <c r="K7207" t="s">
        <v>47</v>
      </c>
      <c r="L7207" t="s">
        <v>70</v>
      </c>
      <c r="M7207" t="s">
        <v>38</v>
      </c>
      <c r="N7207" t="s">
        <v>28</v>
      </c>
      <c r="O7207" t="s">
        <v>54</v>
      </c>
      <c r="P7207" t="s">
        <v>904</v>
      </c>
      <c r="Q7207">
        <v>0</v>
      </c>
      <c r="R7207">
        <v>305</v>
      </c>
      <c r="S7207">
        <v>51</v>
      </c>
      <c r="T7207">
        <v>6</v>
      </c>
      <c r="U7207" t="b">
        <v>1</v>
      </c>
    </row>
    <row r="7208" spans="1:21" x14ac:dyDescent="0.25">
      <c r="A7208" t="s">
        <v>8038</v>
      </c>
      <c r="B7208" t="s">
        <v>8034</v>
      </c>
      <c r="C7208">
        <v>23</v>
      </c>
      <c r="D7208">
        <v>11</v>
      </c>
      <c r="E7208">
        <v>12</v>
      </c>
      <c r="F7208" s="1">
        <v>41236</v>
      </c>
      <c r="G7208" t="s">
        <v>3799</v>
      </c>
      <c r="H7208" t="s">
        <v>61</v>
      </c>
      <c r="I7208" t="s">
        <v>450</v>
      </c>
      <c r="J7208" t="s">
        <v>4353</v>
      </c>
      <c r="K7208" t="s">
        <v>36</v>
      </c>
      <c r="L7208" t="s">
        <v>37</v>
      </c>
      <c r="M7208" t="s">
        <v>27</v>
      </c>
      <c r="N7208" t="s">
        <v>71</v>
      </c>
      <c r="O7208" t="s">
        <v>665</v>
      </c>
      <c r="P7208" t="s">
        <v>5750</v>
      </c>
      <c r="Q7208">
        <v>0</v>
      </c>
      <c r="R7208">
        <v>344</v>
      </c>
      <c r="S7208">
        <v>-106</v>
      </c>
      <c r="T7208">
        <v>1</v>
      </c>
      <c r="U7208" t="b">
        <v>1</v>
      </c>
    </row>
    <row r="7209" spans="1:21" x14ac:dyDescent="0.25">
      <c r="A7209" t="s">
        <v>8039</v>
      </c>
      <c r="B7209" t="s">
        <v>8040</v>
      </c>
      <c r="C7209">
        <v>23</v>
      </c>
      <c r="D7209">
        <v>11</v>
      </c>
      <c r="E7209">
        <v>14</v>
      </c>
      <c r="F7209" s="1">
        <v>41966</v>
      </c>
      <c r="G7209" t="s">
        <v>2121</v>
      </c>
      <c r="H7209" t="s">
        <v>120</v>
      </c>
      <c r="I7209" t="s">
        <v>221</v>
      </c>
      <c r="J7209" t="s">
        <v>8041</v>
      </c>
      <c r="K7209" t="s">
        <v>47</v>
      </c>
      <c r="L7209" t="s">
        <v>70</v>
      </c>
      <c r="M7209" t="s">
        <v>38</v>
      </c>
      <c r="N7209" t="s">
        <v>71</v>
      </c>
      <c r="O7209" t="s">
        <v>72</v>
      </c>
      <c r="P7209" t="s">
        <v>2517</v>
      </c>
      <c r="Q7209">
        <v>0</v>
      </c>
      <c r="R7209">
        <v>566</v>
      </c>
      <c r="S7209">
        <v>272</v>
      </c>
      <c r="T7209">
        <v>4</v>
      </c>
      <c r="U7209" t="b">
        <v>1</v>
      </c>
    </row>
    <row r="7210" spans="1:21" x14ac:dyDescent="0.25">
      <c r="A7210" t="s">
        <v>8039</v>
      </c>
      <c r="B7210" t="s">
        <v>8040</v>
      </c>
      <c r="C7210">
        <v>23</v>
      </c>
      <c r="D7210">
        <v>11</v>
      </c>
      <c r="E7210">
        <v>14</v>
      </c>
      <c r="F7210" s="1">
        <v>41966</v>
      </c>
      <c r="G7210" t="s">
        <v>2121</v>
      </c>
      <c r="H7210" t="s">
        <v>120</v>
      </c>
      <c r="I7210" t="s">
        <v>221</v>
      </c>
      <c r="J7210" t="s">
        <v>8041</v>
      </c>
      <c r="K7210" t="s">
        <v>47</v>
      </c>
      <c r="L7210" t="s">
        <v>70</v>
      </c>
      <c r="M7210" t="s">
        <v>38</v>
      </c>
      <c r="N7210" t="s">
        <v>28</v>
      </c>
      <c r="O7210" t="s">
        <v>90</v>
      </c>
      <c r="P7210" t="s">
        <v>6367</v>
      </c>
      <c r="Q7210">
        <v>0</v>
      </c>
      <c r="R7210">
        <v>115</v>
      </c>
      <c r="S7210">
        <v>5</v>
      </c>
      <c r="T7210">
        <v>2</v>
      </c>
      <c r="U7210" t="b">
        <v>0</v>
      </c>
    </row>
    <row r="7211" spans="1:21" x14ac:dyDescent="0.25">
      <c r="A7211" t="s">
        <v>8039</v>
      </c>
      <c r="B7211" t="s">
        <v>8040</v>
      </c>
      <c r="C7211">
        <v>23</v>
      </c>
      <c r="D7211">
        <v>11</v>
      </c>
      <c r="E7211">
        <v>14</v>
      </c>
      <c r="F7211" s="1">
        <v>41966</v>
      </c>
      <c r="G7211" t="s">
        <v>2121</v>
      </c>
      <c r="H7211" t="s">
        <v>120</v>
      </c>
      <c r="I7211" t="s">
        <v>221</v>
      </c>
      <c r="J7211" t="s">
        <v>8041</v>
      </c>
      <c r="K7211" t="s">
        <v>47</v>
      </c>
      <c r="L7211" t="s">
        <v>70</v>
      </c>
      <c r="M7211" t="s">
        <v>38</v>
      </c>
      <c r="N7211" t="s">
        <v>28</v>
      </c>
      <c r="O7211" t="s">
        <v>39</v>
      </c>
      <c r="P7211" t="s">
        <v>2480</v>
      </c>
      <c r="Q7211">
        <v>0</v>
      </c>
      <c r="R7211">
        <v>339</v>
      </c>
      <c r="S7211">
        <v>95</v>
      </c>
      <c r="T7211">
        <v>11</v>
      </c>
      <c r="U7211" t="b">
        <v>0</v>
      </c>
    </row>
    <row r="7212" spans="1:21" x14ac:dyDescent="0.25">
      <c r="A7212" t="s">
        <v>8039</v>
      </c>
      <c r="B7212" t="s">
        <v>8040</v>
      </c>
      <c r="C7212">
        <v>23</v>
      </c>
      <c r="D7212">
        <v>11</v>
      </c>
      <c r="E7212">
        <v>14</v>
      </c>
      <c r="F7212" s="1">
        <v>41966</v>
      </c>
      <c r="G7212" t="s">
        <v>2121</v>
      </c>
      <c r="H7212" t="s">
        <v>120</v>
      </c>
      <c r="I7212" t="s">
        <v>221</v>
      </c>
      <c r="J7212" t="s">
        <v>8041</v>
      </c>
      <c r="K7212" t="s">
        <v>47</v>
      </c>
      <c r="L7212" t="s">
        <v>70</v>
      </c>
      <c r="M7212" t="s">
        <v>38</v>
      </c>
      <c r="N7212" t="s">
        <v>28</v>
      </c>
      <c r="O7212" t="s">
        <v>111</v>
      </c>
      <c r="P7212" t="s">
        <v>3279</v>
      </c>
      <c r="Q7212">
        <v>0</v>
      </c>
      <c r="R7212">
        <v>37</v>
      </c>
      <c r="S7212">
        <v>4</v>
      </c>
      <c r="T7212">
        <v>1</v>
      </c>
      <c r="U7212" t="b">
        <v>1</v>
      </c>
    </row>
    <row r="7213" spans="1:21" x14ac:dyDescent="0.25">
      <c r="A7213" t="s">
        <v>8039</v>
      </c>
      <c r="B7213" t="s">
        <v>8040</v>
      </c>
      <c r="C7213">
        <v>23</v>
      </c>
      <c r="D7213">
        <v>11</v>
      </c>
      <c r="E7213">
        <v>14</v>
      </c>
      <c r="F7213" s="1">
        <v>41966</v>
      </c>
      <c r="G7213" t="s">
        <v>2121</v>
      </c>
      <c r="H7213" t="s">
        <v>120</v>
      </c>
      <c r="I7213" t="s">
        <v>221</v>
      </c>
      <c r="J7213" t="s">
        <v>8041</v>
      </c>
      <c r="K7213" t="s">
        <v>47</v>
      </c>
      <c r="L7213" t="s">
        <v>70</v>
      </c>
      <c r="M7213" t="s">
        <v>38</v>
      </c>
      <c r="N7213" t="s">
        <v>28</v>
      </c>
      <c r="O7213" t="s">
        <v>111</v>
      </c>
      <c r="P7213" t="s">
        <v>1438</v>
      </c>
      <c r="Q7213">
        <v>0</v>
      </c>
      <c r="R7213">
        <v>40</v>
      </c>
      <c r="S7213">
        <v>10</v>
      </c>
      <c r="T7213">
        <v>2</v>
      </c>
      <c r="U7213" t="b">
        <v>1</v>
      </c>
    </row>
    <row r="7214" spans="1:21" x14ac:dyDescent="0.25">
      <c r="A7214" t="s">
        <v>8039</v>
      </c>
      <c r="B7214" t="s">
        <v>8040</v>
      </c>
      <c r="C7214">
        <v>23</v>
      </c>
      <c r="D7214">
        <v>11</v>
      </c>
      <c r="E7214">
        <v>14</v>
      </c>
      <c r="F7214" s="1">
        <v>41966</v>
      </c>
      <c r="G7214" t="s">
        <v>2121</v>
      </c>
      <c r="H7214" t="s">
        <v>120</v>
      </c>
      <c r="I7214" t="s">
        <v>221</v>
      </c>
      <c r="J7214" t="s">
        <v>8041</v>
      </c>
      <c r="K7214" t="s">
        <v>47</v>
      </c>
      <c r="L7214" t="s">
        <v>70</v>
      </c>
      <c r="M7214" t="s">
        <v>38</v>
      </c>
      <c r="N7214" t="s">
        <v>28</v>
      </c>
      <c r="O7214" t="s">
        <v>151</v>
      </c>
      <c r="P7214" t="s">
        <v>1954</v>
      </c>
      <c r="Q7214">
        <v>0</v>
      </c>
      <c r="R7214">
        <v>25</v>
      </c>
      <c r="S7214">
        <v>5</v>
      </c>
      <c r="T7214">
        <v>2</v>
      </c>
      <c r="U7214" t="b">
        <v>1</v>
      </c>
    </row>
    <row r="7215" spans="1:21" x14ac:dyDescent="0.25">
      <c r="A7215" t="s">
        <v>8039</v>
      </c>
      <c r="B7215" t="s">
        <v>8040</v>
      </c>
      <c r="C7215">
        <v>23</v>
      </c>
      <c r="D7215">
        <v>11</v>
      </c>
      <c r="E7215">
        <v>14</v>
      </c>
      <c r="F7215" s="1">
        <v>41966</v>
      </c>
      <c r="G7215" t="s">
        <v>2121</v>
      </c>
      <c r="H7215" t="s">
        <v>120</v>
      </c>
      <c r="I7215" t="s">
        <v>221</v>
      </c>
      <c r="J7215" t="s">
        <v>8041</v>
      </c>
      <c r="K7215" t="s">
        <v>47</v>
      </c>
      <c r="L7215" t="s">
        <v>70</v>
      </c>
      <c r="M7215" t="s">
        <v>38</v>
      </c>
      <c r="N7215" t="s">
        <v>56</v>
      </c>
      <c r="O7215" t="s">
        <v>185</v>
      </c>
      <c r="P7215" t="s">
        <v>2141</v>
      </c>
      <c r="Q7215">
        <v>0</v>
      </c>
      <c r="R7215">
        <v>498</v>
      </c>
      <c r="S7215">
        <v>80</v>
      </c>
      <c r="T7215">
        <v>4</v>
      </c>
      <c r="U7215" t="b">
        <v>1</v>
      </c>
    </row>
    <row r="7216" spans="1:21" x14ac:dyDescent="0.25">
      <c r="A7216" t="s">
        <v>8039</v>
      </c>
      <c r="B7216" t="s">
        <v>8040</v>
      </c>
      <c r="C7216">
        <v>23</v>
      </c>
      <c r="D7216">
        <v>11</v>
      </c>
      <c r="E7216">
        <v>14</v>
      </c>
      <c r="F7216" s="1">
        <v>41966</v>
      </c>
      <c r="G7216" t="s">
        <v>2121</v>
      </c>
      <c r="H7216" t="s">
        <v>120</v>
      </c>
      <c r="I7216" t="s">
        <v>221</v>
      </c>
      <c r="J7216" t="s">
        <v>8041</v>
      </c>
      <c r="K7216" t="s">
        <v>47</v>
      </c>
      <c r="L7216" t="s">
        <v>70</v>
      </c>
      <c r="M7216" t="s">
        <v>38</v>
      </c>
      <c r="N7216" t="s">
        <v>56</v>
      </c>
      <c r="O7216" t="s">
        <v>104</v>
      </c>
      <c r="P7216" t="s">
        <v>8042</v>
      </c>
      <c r="Q7216">
        <v>0</v>
      </c>
      <c r="R7216">
        <v>755</v>
      </c>
      <c r="S7216">
        <v>201</v>
      </c>
      <c r="T7216">
        <v>6</v>
      </c>
      <c r="U7216" t="b">
        <v>1</v>
      </c>
    </row>
    <row r="7217" spans="1:21" x14ac:dyDescent="0.25">
      <c r="A7217" t="s">
        <v>8043</v>
      </c>
      <c r="B7217" t="s">
        <v>8044</v>
      </c>
      <c r="C7217">
        <v>24</v>
      </c>
      <c r="D7217">
        <v>11</v>
      </c>
      <c r="E7217">
        <v>11</v>
      </c>
      <c r="F7217" s="1">
        <v>40871</v>
      </c>
      <c r="G7217" t="s">
        <v>2210</v>
      </c>
      <c r="H7217" t="s">
        <v>320</v>
      </c>
      <c r="I7217" t="s">
        <v>321</v>
      </c>
      <c r="J7217" t="s">
        <v>321</v>
      </c>
      <c r="K7217" t="s">
        <v>36</v>
      </c>
      <c r="L7217" t="s">
        <v>37</v>
      </c>
      <c r="M7217" t="s">
        <v>98</v>
      </c>
      <c r="N7217" t="s">
        <v>56</v>
      </c>
      <c r="O7217" t="s">
        <v>185</v>
      </c>
      <c r="P7217" t="s">
        <v>2487</v>
      </c>
      <c r="Q7217">
        <v>0</v>
      </c>
      <c r="R7217">
        <v>964</v>
      </c>
      <c r="S7217">
        <v>231</v>
      </c>
      <c r="T7217">
        <v>5</v>
      </c>
      <c r="U7217" t="b">
        <v>0</v>
      </c>
    </row>
    <row r="7218" spans="1:21" x14ac:dyDescent="0.25">
      <c r="A7218" t="s">
        <v>8043</v>
      </c>
      <c r="B7218" t="s">
        <v>8044</v>
      </c>
      <c r="C7218">
        <v>24</v>
      </c>
      <c r="D7218">
        <v>11</v>
      </c>
      <c r="E7218">
        <v>11</v>
      </c>
      <c r="F7218" s="1">
        <v>40871</v>
      </c>
      <c r="G7218" t="s">
        <v>2210</v>
      </c>
      <c r="H7218" t="s">
        <v>320</v>
      </c>
      <c r="I7218" t="s">
        <v>321</v>
      </c>
      <c r="J7218" t="s">
        <v>321</v>
      </c>
      <c r="K7218" t="s">
        <v>36</v>
      </c>
      <c r="L7218" t="s">
        <v>37</v>
      </c>
      <c r="M7218" t="s">
        <v>98</v>
      </c>
      <c r="N7218" t="s">
        <v>56</v>
      </c>
      <c r="O7218" t="s">
        <v>57</v>
      </c>
      <c r="P7218" t="s">
        <v>2826</v>
      </c>
      <c r="Q7218">
        <v>0</v>
      </c>
      <c r="R7218">
        <v>351</v>
      </c>
      <c r="S7218">
        <v>84</v>
      </c>
      <c r="T7218">
        <v>3</v>
      </c>
      <c r="U7218" t="b">
        <v>0</v>
      </c>
    </row>
    <row r="7219" spans="1:21" x14ac:dyDescent="0.25">
      <c r="A7219" t="s">
        <v>8045</v>
      </c>
      <c r="B7219" t="s">
        <v>8046</v>
      </c>
      <c r="C7219">
        <v>24</v>
      </c>
      <c r="D7219">
        <v>11</v>
      </c>
      <c r="E7219">
        <v>12</v>
      </c>
      <c r="F7219" s="1">
        <v>41237</v>
      </c>
      <c r="G7219" t="s">
        <v>1920</v>
      </c>
      <c r="H7219" t="s">
        <v>61</v>
      </c>
      <c r="I7219" t="s">
        <v>108</v>
      </c>
      <c r="J7219" t="s">
        <v>2292</v>
      </c>
      <c r="K7219" t="s">
        <v>36</v>
      </c>
      <c r="L7219" t="s">
        <v>37</v>
      </c>
      <c r="M7219" t="s">
        <v>38</v>
      </c>
      <c r="N7219" t="s">
        <v>28</v>
      </c>
      <c r="O7219" t="s">
        <v>39</v>
      </c>
      <c r="P7219" t="s">
        <v>3319</v>
      </c>
      <c r="Q7219">
        <v>0</v>
      </c>
      <c r="R7219">
        <v>97</v>
      </c>
      <c r="S7219">
        <v>29</v>
      </c>
      <c r="T7219">
        <v>2</v>
      </c>
      <c r="U7219" t="b">
        <v>1</v>
      </c>
    </row>
    <row r="7220" spans="1:21" x14ac:dyDescent="0.25">
      <c r="A7220" t="s">
        <v>8047</v>
      </c>
      <c r="B7220" t="s">
        <v>8046</v>
      </c>
      <c r="C7220">
        <v>24</v>
      </c>
      <c r="D7220">
        <v>11</v>
      </c>
      <c r="E7220">
        <v>12</v>
      </c>
      <c r="F7220" s="1">
        <v>41237</v>
      </c>
      <c r="G7220" t="s">
        <v>2205</v>
      </c>
      <c r="H7220" t="s">
        <v>33</v>
      </c>
      <c r="I7220" t="s">
        <v>313</v>
      </c>
      <c r="J7220" t="s">
        <v>931</v>
      </c>
      <c r="K7220" t="s">
        <v>36</v>
      </c>
      <c r="L7220" t="s">
        <v>70</v>
      </c>
      <c r="M7220" t="s">
        <v>38</v>
      </c>
      <c r="N7220" t="s">
        <v>71</v>
      </c>
      <c r="O7220" t="s">
        <v>295</v>
      </c>
      <c r="P7220" t="s">
        <v>5985</v>
      </c>
      <c r="Q7220">
        <v>0</v>
      </c>
      <c r="R7220">
        <v>205</v>
      </c>
      <c r="S7220">
        <v>27</v>
      </c>
      <c r="T7220">
        <v>5</v>
      </c>
      <c r="U7220" t="b">
        <v>0</v>
      </c>
    </row>
    <row r="7221" spans="1:21" x14ac:dyDescent="0.25">
      <c r="A7221" t="s">
        <v>8048</v>
      </c>
      <c r="B7221" t="s">
        <v>8046</v>
      </c>
      <c r="C7221">
        <v>24</v>
      </c>
      <c r="D7221">
        <v>11</v>
      </c>
      <c r="E7221">
        <v>12</v>
      </c>
      <c r="F7221" s="1">
        <v>41237</v>
      </c>
      <c r="G7221" t="s">
        <v>3570</v>
      </c>
      <c r="H7221" t="s">
        <v>120</v>
      </c>
      <c r="I7221" t="s">
        <v>241</v>
      </c>
      <c r="J7221" t="s">
        <v>7974</v>
      </c>
      <c r="K7221" t="s">
        <v>47</v>
      </c>
      <c r="L7221" t="s">
        <v>37</v>
      </c>
      <c r="M7221" t="s">
        <v>38</v>
      </c>
      <c r="N7221" t="s">
        <v>71</v>
      </c>
      <c r="O7221" t="s">
        <v>74</v>
      </c>
      <c r="P7221" t="s">
        <v>1492</v>
      </c>
      <c r="Q7221">
        <v>0</v>
      </c>
      <c r="R7221">
        <v>119</v>
      </c>
      <c r="S7221">
        <v>-10</v>
      </c>
      <c r="T7221">
        <v>2</v>
      </c>
      <c r="U7221" t="b">
        <v>1</v>
      </c>
    </row>
    <row r="7222" spans="1:21" x14ac:dyDescent="0.25">
      <c r="A7222" t="s">
        <v>8048</v>
      </c>
      <c r="B7222" t="s">
        <v>8046</v>
      </c>
      <c r="C7222">
        <v>24</v>
      </c>
      <c r="D7222">
        <v>11</v>
      </c>
      <c r="E7222">
        <v>12</v>
      </c>
      <c r="F7222" s="1">
        <v>41237</v>
      </c>
      <c r="G7222" t="s">
        <v>3570</v>
      </c>
      <c r="H7222" t="s">
        <v>120</v>
      </c>
      <c r="I7222" t="s">
        <v>241</v>
      </c>
      <c r="J7222" t="s">
        <v>7974</v>
      </c>
      <c r="K7222" t="s">
        <v>47</v>
      </c>
      <c r="L7222" t="s">
        <v>37</v>
      </c>
      <c r="M7222" t="s">
        <v>38</v>
      </c>
      <c r="N7222" t="s">
        <v>28</v>
      </c>
      <c r="O7222" t="s">
        <v>90</v>
      </c>
      <c r="P7222" t="s">
        <v>8049</v>
      </c>
      <c r="Q7222">
        <v>0</v>
      </c>
      <c r="R7222">
        <v>1239</v>
      </c>
      <c r="S7222">
        <v>0</v>
      </c>
      <c r="T7222">
        <v>4</v>
      </c>
      <c r="U7222" t="b">
        <v>0</v>
      </c>
    </row>
    <row r="7223" spans="1:21" x14ac:dyDescent="0.25">
      <c r="A7223" t="s">
        <v>8048</v>
      </c>
      <c r="B7223" t="s">
        <v>8046</v>
      </c>
      <c r="C7223">
        <v>24</v>
      </c>
      <c r="D7223">
        <v>11</v>
      </c>
      <c r="E7223">
        <v>12</v>
      </c>
      <c r="F7223" s="1">
        <v>41237</v>
      </c>
      <c r="G7223" t="s">
        <v>3570</v>
      </c>
      <c r="H7223" t="s">
        <v>120</v>
      </c>
      <c r="I7223" t="s">
        <v>241</v>
      </c>
      <c r="J7223" t="s">
        <v>7974</v>
      </c>
      <c r="K7223" t="s">
        <v>47</v>
      </c>
      <c r="L7223" t="s">
        <v>37</v>
      </c>
      <c r="M7223" t="s">
        <v>38</v>
      </c>
      <c r="N7223" t="s">
        <v>28</v>
      </c>
      <c r="O7223" t="s">
        <v>48</v>
      </c>
      <c r="P7223" t="s">
        <v>2034</v>
      </c>
      <c r="Q7223">
        <v>0</v>
      </c>
      <c r="R7223">
        <v>74</v>
      </c>
      <c r="S7223">
        <v>15</v>
      </c>
      <c r="T7223">
        <v>5</v>
      </c>
      <c r="U7223" t="b">
        <v>1</v>
      </c>
    </row>
    <row r="7224" spans="1:21" x14ac:dyDescent="0.25">
      <c r="A7224" t="s">
        <v>8048</v>
      </c>
      <c r="B7224" t="s">
        <v>8046</v>
      </c>
      <c r="C7224">
        <v>24</v>
      </c>
      <c r="D7224">
        <v>11</v>
      </c>
      <c r="E7224">
        <v>12</v>
      </c>
      <c r="F7224" s="1">
        <v>41237</v>
      </c>
      <c r="G7224" t="s">
        <v>3570</v>
      </c>
      <c r="H7224" t="s">
        <v>120</v>
      </c>
      <c r="I7224" t="s">
        <v>241</v>
      </c>
      <c r="J7224" t="s">
        <v>7974</v>
      </c>
      <c r="K7224" t="s">
        <v>47</v>
      </c>
      <c r="L7224" t="s">
        <v>37</v>
      </c>
      <c r="M7224" t="s">
        <v>38</v>
      </c>
      <c r="N7224" t="s">
        <v>28</v>
      </c>
      <c r="O7224" t="s">
        <v>48</v>
      </c>
      <c r="P7224" t="s">
        <v>1364</v>
      </c>
      <c r="Q7224">
        <v>0</v>
      </c>
      <c r="R7224">
        <v>23</v>
      </c>
      <c r="S7224">
        <v>2</v>
      </c>
      <c r="T7224">
        <v>2</v>
      </c>
      <c r="U7224" t="b">
        <v>0</v>
      </c>
    </row>
    <row r="7225" spans="1:21" x14ac:dyDescent="0.25">
      <c r="A7225" t="s">
        <v>8048</v>
      </c>
      <c r="B7225" t="s">
        <v>8046</v>
      </c>
      <c r="C7225">
        <v>24</v>
      </c>
      <c r="D7225">
        <v>11</v>
      </c>
      <c r="E7225">
        <v>12</v>
      </c>
      <c r="F7225" s="1">
        <v>41237</v>
      </c>
      <c r="G7225" t="s">
        <v>3570</v>
      </c>
      <c r="H7225" t="s">
        <v>120</v>
      </c>
      <c r="I7225" t="s">
        <v>241</v>
      </c>
      <c r="J7225" t="s">
        <v>7974</v>
      </c>
      <c r="K7225" t="s">
        <v>47</v>
      </c>
      <c r="L7225" t="s">
        <v>37</v>
      </c>
      <c r="M7225" t="s">
        <v>38</v>
      </c>
      <c r="N7225" t="s">
        <v>28</v>
      </c>
      <c r="O7225" t="s">
        <v>151</v>
      </c>
      <c r="P7225" t="s">
        <v>747</v>
      </c>
      <c r="Q7225">
        <v>0</v>
      </c>
      <c r="R7225">
        <v>65</v>
      </c>
      <c r="S7225">
        <v>11</v>
      </c>
      <c r="T7225">
        <v>4</v>
      </c>
      <c r="U7225" t="b">
        <v>0</v>
      </c>
    </row>
    <row r="7226" spans="1:21" x14ac:dyDescent="0.25">
      <c r="A7226" t="s">
        <v>8050</v>
      </c>
      <c r="B7226" t="s">
        <v>8051</v>
      </c>
      <c r="C7226">
        <v>24</v>
      </c>
      <c r="D7226">
        <v>11</v>
      </c>
      <c r="E7226">
        <v>13</v>
      </c>
      <c r="F7226" s="1">
        <v>41602</v>
      </c>
      <c r="G7226" t="s">
        <v>114</v>
      </c>
      <c r="H7226" t="s">
        <v>61</v>
      </c>
      <c r="I7226" t="s">
        <v>62</v>
      </c>
      <c r="J7226" t="s">
        <v>8052</v>
      </c>
      <c r="K7226" t="s">
        <v>36</v>
      </c>
      <c r="L7226" t="s">
        <v>70</v>
      </c>
      <c r="M7226" t="s">
        <v>38</v>
      </c>
      <c r="N7226" t="s">
        <v>28</v>
      </c>
      <c r="O7226" t="s">
        <v>54</v>
      </c>
      <c r="P7226" t="s">
        <v>1846</v>
      </c>
      <c r="Q7226">
        <v>0</v>
      </c>
      <c r="R7226">
        <v>24</v>
      </c>
      <c r="S7226">
        <v>8</v>
      </c>
      <c r="T7226">
        <v>1</v>
      </c>
      <c r="U7226" t="b">
        <v>1</v>
      </c>
    </row>
    <row r="7227" spans="1:21" x14ac:dyDescent="0.25">
      <c r="A7227" t="s">
        <v>8053</v>
      </c>
      <c r="B7227" t="s">
        <v>8051</v>
      </c>
      <c r="C7227">
        <v>24</v>
      </c>
      <c r="D7227">
        <v>11</v>
      </c>
      <c r="E7227">
        <v>13</v>
      </c>
      <c r="F7227" s="1">
        <v>41602</v>
      </c>
      <c r="G7227" t="s">
        <v>5484</v>
      </c>
      <c r="H7227" t="s">
        <v>61</v>
      </c>
      <c r="I7227" t="s">
        <v>108</v>
      </c>
      <c r="J7227" t="s">
        <v>226</v>
      </c>
      <c r="K7227" t="s">
        <v>36</v>
      </c>
      <c r="L7227" t="s">
        <v>70</v>
      </c>
      <c r="M7227" t="s">
        <v>38</v>
      </c>
      <c r="N7227" t="s">
        <v>28</v>
      </c>
      <c r="O7227" t="s">
        <v>39</v>
      </c>
      <c r="P7227" t="s">
        <v>704</v>
      </c>
      <c r="Q7227">
        <v>0</v>
      </c>
      <c r="R7227">
        <v>20</v>
      </c>
      <c r="S7227">
        <v>5</v>
      </c>
      <c r="T7227">
        <v>4</v>
      </c>
      <c r="U7227" t="b">
        <v>0</v>
      </c>
    </row>
    <row r="7228" spans="1:21" x14ac:dyDescent="0.25">
      <c r="A7228" t="s">
        <v>8054</v>
      </c>
      <c r="B7228" t="s">
        <v>8055</v>
      </c>
      <c r="C7228">
        <v>24</v>
      </c>
      <c r="D7228">
        <v>11</v>
      </c>
      <c r="E7228">
        <v>14</v>
      </c>
      <c r="F7228" s="1">
        <v>41967</v>
      </c>
      <c r="G7228" t="s">
        <v>3980</v>
      </c>
      <c r="H7228" t="s">
        <v>33</v>
      </c>
      <c r="I7228" t="s">
        <v>80</v>
      </c>
      <c r="J7228" t="s">
        <v>80</v>
      </c>
      <c r="K7228" t="s">
        <v>36</v>
      </c>
      <c r="L7228" t="s">
        <v>37</v>
      </c>
      <c r="M7228" t="s">
        <v>268</v>
      </c>
      <c r="N7228" t="s">
        <v>28</v>
      </c>
      <c r="O7228" t="s">
        <v>48</v>
      </c>
      <c r="P7228" t="s">
        <v>430</v>
      </c>
      <c r="Q7228">
        <v>0</v>
      </c>
      <c r="R7228">
        <v>139</v>
      </c>
      <c r="S7228">
        <v>14</v>
      </c>
      <c r="T7228">
        <v>3</v>
      </c>
      <c r="U7228" t="b">
        <v>0</v>
      </c>
    </row>
    <row r="7229" spans="1:21" x14ac:dyDescent="0.25">
      <c r="A7229" t="s">
        <v>8054</v>
      </c>
      <c r="B7229" t="s">
        <v>8055</v>
      </c>
      <c r="C7229">
        <v>24</v>
      </c>
      <c r="D7229">
        <v>11</v>
      </c>
      <c r="E7229">
        <v>14</v>
      </c>
      <c r="F7229" s="1">
        <v>41967</v>
      </c>
      <c r="G7229" t="s">
        <v>3980</v>
      </c>
      <c r="H7229" t="s">
        <v>33</v>
      </c>
      <c r="I7229" t="s">
        <v>80</v>
      </c>
      <c r="J7229" t="s">
        <v>80</v>
      </c>
      <c r="K7229" t="s">
        <v>36</v>
      </c>
      <c r="L7229" t="s">
        <v>37</v>
      </c>
      <c r="M7229" t="s">
        <v>268</v>
      </c>
      <c r="N7229" t="s">
        <v>28</v>
      </c>
      <c r="O7229" t="s">
        <v>54</v>
      </c>
      <c r="P7229" t="s">
        <v>269</v>
      </c>
      <c r="Q7229">
        <v>0</v>
      </c>
      <c r="R7229">
        <v>220</v>
      </c>
      <c r="S7229">
        <v>-19</v>
      </c>
      <c r="T7229">
        <v>2</v>
      </c>
      <c r="U7229" t="b">
        <v>0</v>
      </c>
    </row>
    <row r="7230" spans="1:21" x14ac:dyDescent="0.25">
      <c r="A7230" t="s">
        <v>8056</v>
      </c>
      <c r="B7230" t="s">
        <v>8055</v>
      </c>
      <c r="C7230">
        <v>24</v>
      </c>
      <c r="D7230">
        <v>11</v>
      </c>
      <c r="E7230">
        <v>14</v>
      </c>
      <c r="F7230" s="1">
        <v>41967</v>
      </c>
      <c r="G7230" t="s">
        <v>3547</v>
      </c>
      <c r="H7230" t="s">
        <v>61</v>
      </c>
      <c r="I7230" t="s">
        <v>108</v>
      </c>
      <c r="J7230" t="s">
        <v>226</v>
      </c>
      <c r="K7230" t="s">
        <v>36</v>
      </c>
      <c r="L7230" t="s">
        <v>70</v>
      </c>
      <c r="M7230" t="s">
        <v>27</v>
      </c>
      <c r="N7230" t="s">
        <v>71</v>
      </c>
      <c r="O7230" t="s">
        <v>72</v>
      </c>
      <c r="P7230" t="s">
        <v>8057</v>
      </c>
      <c r="Q7230">
        <v>0</v>
      </c>
      <c r="R7230">
        <v>814</v>
      </c>
      <c r="S7230">
        <v>217</v>
      </c>
      <c r="T7230">
        <v>6</v>
      </c>
      <c r="U7230" t="b">
        <v>0</v>
      </c>
    </row>
    <row r="7231" spans="1:21" x14ac:dyDescent="0.25">
      <c r="A7231" t="s">
        <v>8056</v>
      </c>
      <c r="B7231" t="s">
        <v>8055</v>
      </c>
      <c r="C7231">
        <v>24</v>
      </c>
      <c r="D7231">
        <v>11</v>
      </c>
      <c r="E7231">
        <v>14</v>
      </c>
      <c r="F7231" s="1">
        <v>41967</v>
      </c>
      <c r="G7231" t="s">
        <v>3547</v>
      </c>
      <c r="H7231" t="s">
        <v>61</v>
      </c>
      <c r="I7231" t="s">
        <v>108</v>
      </c>
      <c r="J7231" t="s">
        <v>226</v>
      </c>
      <c r="K7231" t="s">
        <v>36</v>
      </c>
      <c r="L7231" t="s">
        <v>70</v>
      </c>
      <c r="M7231" t="s">
        <v>27</v>
      </c>
      <c r="N7231" t="s">
        <v>28</v>
      </c>
      <c r="O7231" t="s">
        <v>39</v>
      </c>
      <c r="P7231" t="s">
        <v>1723</v>
      </c>
      <c r="Q7231">
        <v>0</v>
      </c>
      <c r="R7231">
        <v>27</v>
      </c>
      <c r="S7231">
        <v>3</v>
      </c>
      <c r="T7231">
        <v>7</v>
      </c>
      <c r="U7231" t="b">
        <v>0</v>
      </c>
    </row>
    <row r="7232" spans="1:21" x14ac:dyDescent="0.25">
      <c r="A7232" t="s">
        <v>8058</v>
      </c>
      <c r="B7232" t="s">
        <v>8055</v>
      </c>
      <c r="C7232">
        <v>24</v>
      </c>
      <c r="D7232">
        <v>11</v>
      </c>
      <c r="E7232">
        <v>14</v>
      </c>
      <c r="F7232" s="1">
        <v>41967</v>
      </c>
      <c r="G7232" t="s">
        <v>3308</v>
      </c>
      <c r="H7232" t="s">
        <v>126</v>
      </c>
      <c r="I7232" t="s">
        <v>304</v>
      </c>
      <c r="J7232" t="s">
        <v>304</v>
      </c>
      <c r="K7232" t="s">
        <v>25</v>
      </c>
      <c r="L7232" t="s">
        <v>37</v>
      </c>
      <c r="M7232" t="s">
        <v>27</v>
      </c>
      <c r="N7232" t="s">
        <v>28</v>
      </c>
      <c r="O7232" t="s">
        <v>48</v>
      </c>
      <c r="P7232" t="s">
        <v>1702</v>
      </c>
      <c r="Q7232">
        <v>1</v>
      </c>
      <c r="R7232">
        <v>26</v>
      </c>
      <c r="S7232">
        <v>-5</v>
      </c>
      <c r="T7232">
        <v>2</v>
      </c>
      <c r="U7232" t="b">
        <v>0</v>
      </c>
    </row>
    <row r="7233" spans="1:21" x14ac:dyDescent="0.25">
      <c r="A7233" t="s">
        <v>8056</v>
      </c>
      <c r="B7233" t="s">
        <v>8055</v>
      </c>
      <c r="C7233">
        <v>24</v>
      </c>
      <c r="D7233">
        <v>11</v>
      </c>
      <c r="E7233">
        <v>14</v>
      </c>
      <c r="F7233" s="1">
        <v>41967</v>
      </c>
      <c r="G7233" t="s">
        <v>3547</v>
      </c>
      <c r="H7233" t="s">
        <v>61</v>
      </c>
      <c r="I7233" t="s">
        <v>108</v>
      </c>
      <c r="J7233" t="s">
        <v>226</v>
      </c>
      <c r="K7233" t="s">
        <v>36</v>
      </c>
      <c r="L7233" t="s">
        <v>70</v>
      </c>
      <c r="M7233" t="s">
        <v>27</v>
      </c>
      <c r="N7233" t="s">
        <v>56</v>
      </c>
      <c r="O7233" t="s">
        <v>57</v>
      </c>
      <c r="P7233" t="s">
        <v>1472</v>
      </c>
      <c r="Q7233">
        <v>0</v>
      </c>
      <c r="R7233">
        <v>513</v>
      </c>
      <c r="S7233">
        <v>-91</v>
      </c>
      <c r="T7233">
        <v>2</v>
      </c>
      <c r="U7233" t="b">
        <v>1</v>
      </c>
    </row>
    <row r="7234" spans="1:21" x14ac:dyDescent="0.25">
      <c r="A7234" t="s">
        <v>8059</v>
      </c>
      <c r="B7234" t="s">
        <v>8055</v>
      </c>
      <c r="C7234">
        <v>24</v>
      </c>
      <c r="D7234">
        <v>11</v>
      </c>
      <c r="E7234">
        <v>14</v>
      </c>
      <c r="F7234" s="1">
        <v>41967</v>
      </c>
      <c r="G7234" t="s">
        <v>3209</v>
      </c>
      <c r="H7234" t="s">
        <v>67</v>
      </c>
      <c r="I7234" t="s">
        <v>68</v>
      </c>
      <c r="J7234" t="s">
        <v>4718</v>
      </c>
      <c r="K7234" t="s">
        <v>25</v>
      </c>
      <c r="L7234" t="s">
        <v>26</v>
      </c>
      <c r="M7234" t="s">
        <v>38</v>
      </c>
      <c r="N7234" t="s">
        <v>71</v>
      </c>
      <c r="O7234" t="s">
        <v>72</v>
      </c>
      <c r="P7234" t="s">
        <v>1522</v>
      </c>
      <c r="Q7234">
        <v>0</v>
      </c>
      <c r="R7234">
        <v>627</v>
      </c>
      <c r="S7234">
        <v>301</v>
      </c>
      <c r="T7234">
        <v>5</v>
      </c>
      <c r="U7234" t="b">
        <v>0</v>
      </c>
    </row>
    <row r="7235" spans="1:21" x14ac:dyDescent="0.25">
      <c r="A7235" t="s">
        <v>8060</v>
      </c>
      <c r="B7235" t="s">
        <v>8055</v>
      </c>
      <c r="C7235">
        <v>24</v>
      </c>
      <c r="D7235">
        <v>11</v>
      </c>
      <c r="E7235">
        <v>14</v>
      </c>
      <c r="F7235" s="1">
        <v>41967</v>
      </c>
      <c r="G7235" t="s">
        <v>346</v>
      </c>
      <c r="H7235" t="s">
        <v>33</v>
      </c>
      <c r="I7235" t="s">
        <v>34</v>
      </c>
      <c r="J7235" t="s">
        <v>4759</v>
      </c>
      <c r="K7235" t="s">
        <v>36</v>
      </c>
      <c r="L7235" t="s">
        <v>26</v>
      </c>
      <c r="M7235" t="s">
        <v>38</v>
      </c>
      <c r="N7235" t="s">
        <v>56</v>
      </c>
      <c r="O7235" t="s">
        <v>104</v>
      </c>
      <c r="P7235" t="s">
        <v>3486</v>
      </c>
      <c r="Q7235">
        <v>0</v>
      </c>
      <c r="R7235">
        <v>146</v>
      </c>
      <c r="S7235">
        <v>7</v>
      </c>
      <c r="T7235">
        <v>2</v>
      </c>
      <c r="U7235" t="b">
        <v>1</v>
      </c>
    </row>
    <row r="7236" spans="1:21" x14ac:dyDescent="0.25">
      <c r="A7236" t="s">
        <v>8061</v>
      </c>
      <c r="B7236" t="s">
        <v>8055</v>
      </c>
      <c r="C7236">
        <v>24</v>
      </c>
      <c r="D7236">
        <v>11</v>
      </c>
      <c r="E7236">
        <v>14</v>
      </c>
      <c r="F7236" s="1">
        <v>41967</v>
      </c>
      <c r="G7236" t="s">
        <v>7250</v>
      </c>
      <c r="H7236" t="s">
        <v>120</v>
      </c>
      <c r="I7236" t="s">
        <v>901</v>
      </c>
      <c r="J7236" t="s">
        <v>1533</v>
      </c>
      <c r="K7236" t="s">
        <v>47</v>
      </c>
      <c r="L7236" t="s">
        <v>37</v>
      </c>
      <c r="M7236" t="s">
        <v>38</v>
      </c>
      <c r="N7236" t="s">
        <v>28</v>
      </c>
      <c r="O7236" t="s">
        <v>39</v>
      </c>
      <c r="P7236" t="s">
        <v>3341</v>
      </c>
      <c r="Q7236">
        <v>0</v>
      </c>
      <c r="R7236">
        <v>18</v>
      </c>
      <c r="S7236">
        <v>1</v>
      </c>
      <c r="T7236">
        <v>3</v>
      </c>
      <c r="U7236" t="b">
        <v>0</v>
      </c>
    </row>
    <row r="7237" spans="1:21" x14ac:dyDescent="0.25">
      <c r="A7237" t="s">
        <v>8061</v>
      </c>
      <c r="B7237" t="s">
        <v>8055</v>
      </c>
      <c r="C7237">
        <v>24</v>
      </c>
      <c r="D7237">
        <v>11</v>
      </c>
      <c r="E7237">
        <v>14</v>
      </c>
      <c r="F7237" s="1">
        <v>41967</v>
      </c>
      <c r="G7237" t="s">
        <v>7250</v>
      </c>
      <c r="H7237" t="s">
        <v>120</v>
      </c>
      <c r="I7237" t="s">
        <v>901</v>
      </c>
      <c r="J7237" t="s">
        <v>1533</v>
      </c>
      <c r="K7237" t="s">
        <v>47</v>
      </c>
      <c r="L7237" t="s">
        <v>37</v>
      </c>
      <c r="M7237" t="s">
        <v>38</v>
      </c>
      <c r="N7237" t="s">
        <v>28</v>
      </c>
      <c r="O7237" t="s">
        <v>54</v>
      </c>
      <c r="P7237" t="s">
        <v>706</v>
      </c>
      <c r="Q7237">
        <v>0</v>
      </c>
      <c r="R7237">
        <v>1402</v>
      </c>
      <c r="S7237">
        <v>109</v>
      </c>
      <c r="T7237">
        <v>11</v>
      </c>
      <c r="U7237" t="b">
        <v>0</v>
      </c>
    </row>
    <row r="7238" spans="1:21" x14ac:dyDescent="0.25">
      <c r="A7238" t="s">
        <v>8061</v>
      </c>
      <c r="B7238" t="s">
        <v>8055</v>
      </c>
      <c r="C7238">
        <v>24</v>
      </c>
      <c r="D7238">
        <v>11</v>
      </c>
      <c r="E7238">
        <v>14</v>
      </c>
      <c r="F7238" s="1">
        <v>41967</v>
      </c>
      <c r="G7238" t="s">
        <v>7250</v>
      </c>
      <c r="H7238" t="s">
        <v>120</v>
      </c>
      <c r="I7238" t="s">
        <v>901</v>
      </c>
      <c r="J7238" t="s">
        <v>1533</v>
      </c>
      <c r="K7238" t="s">
        <v>47</v>
      </c>
      <c r="L7238" t="s">
        <v>37</v>
      </c>
      <c r="M7238" t="s">
        <v>38</v>
      </c>
      <c r="N7238" t="s">
        <v>56</v>
      </c>
      <c r="O7238" t="s">
        <v>81</v>
      </c>
      <c r="P7238" t="s">
        <v>1526</v>
      </c>
      <c r="Q7238">
        <v>0</v>
      </c>
      <c r="R7238">
        <v>176</v>
      </c>
      <c r="S7238">
        <v>37</v>
      </c>
      <c r="T7238">
        <v>6</v>
      </c>
      <c r="U7238" t="b">
        <v>1</v>
      </c>
    </row>
    <row r="7239" spans="1:21" x14ac:dyDescent="0.25">
      <c r="A7239" t="s">
        <v>8061</v>
      </c>
      <c r="B7239" t="s">
        <v>8055</v>
      </c>
      <c r="C7239">
        <v>24</v>
      </c>
      <c r="D7239">
        <v>11</v>
      </c>
      <c r="E7239">
        <v>14</v>
      </c>
      <c r="F7239" s="1">
        <v>41967</v>
      </c>
      <c r="G7239" t="s">
        <v>7250</v>
      </c>
      <c r="H7239" t="s">
        <v>120</v>
      </c>
      <c r="I7239" t="s">
        <v>901</v>
      </c>
      <c r="J7239" t="s">
        <v>1533</v>
      </c>
      <c r="K7239" t="s">
        <v>47</v>
      </c>
      <c r="L7239" t="s">
        <v>37</v>
      </c>
      <c r="M7239" t="s">
        <v>38</v>
      </c>
      <c r="N7239" t="s">
        <v>56</v>
      </c>
      <c r="O7239" t="s">
        <v>104</v>
      </c>
      <c r="P7239" t="s">
        <v>1200</v>
      </c>
      <c r="Q7239">
        <v>0</v>
      </c>
      <c r="R7239">
        <v>276</v>
      </c>
      <c r="S7239">
        <v>-21</v>
      </c>
      <c r="T7239">
        <v>2</v>
      </c>
      <c r="U7239" t="b">
        <v>1</v>
      </c>
    </row>
    <row r="7240" spans="1:21" x14ac:dyDescent="0.25">
      <c r="A7240" t="s">
        <v>8062</v>
      </c>
      <c r="B7240" t="s">
        <v>8063</v>
      </c>
      <c r="C7240">
        <v>25</v>
      </c>
      <c r="D7240">
        <v>11</v>
      </c>
      <c r="E7240">
        <v>11</v>
      </c>
      <c r="F7240" s="1">
        <v>40872</v>
      </c>
      <c r="G7240" t="s">
        <v>2038</v>
      </c>
      <c r="H7240" t="s">
        <v>120</v>
      </c>
      <c r="I7240" t="s">
        <v>241</v>
      </c>
      <c r="J7240" t="s">
        <v>6133</v>
      </c>
      <c r="K7240" t="s">
        <v>47</v>
      </c>
      <c r="L7240" t="s">
        <v>37</v>
      </c>
      <c r="M7240" t="s">
        <v>38</v>
      </c>
      <c r="N7240" t="s">
        <v>56</v>
      </c>
      <c r="O7240" t="s">
        <v>81</v>
      </c>
      <c r="P7240" t="s">
        <v>2050</v>
      </c>
      <c r="Q7240">
        <v>0</v>
      </c>
      <c r="R7240">
        <v>1295</v>
      </c>
      <c r="S7240">
        <v>609</v>
      </c>
      <c r="T7240">
        <v>5</v>
      </c>
      <c r="U7240" t="b">
        <v>0</v>
      </c>
    </row>
    <row r="7241" spans="1:21" x14ac:dyDescent="0.25">
      <c r="A7241" t="s">
        <v>8064</v>
      </c>
      <c r="B7241" t="s">
        <v>8063</v>
      </c>
      <c r="C7241">
        <v>25</v>
      </c>
      <c r="D7241">
        <v>11</v>
      </c>
      <c r="E7241">
        <v>11</v>
      </c>
      <c r="F7241" s="1">
        <v>40872</v>
      </c>
      <c r="G7241" t="s">
        <v>571</v>
      </c>
      <c r="H7241" t="s">
        <v>67</v>
      </c>
      <c r="I7241" t="s">
        <v>68</v>
      </c>
      <c r="J7241" t="s">
        <v>486</v>
      </c>
      <c r="K7241" t="s">
        <v>25</v>
      </c>
      <c r="L7241" t="s">
        <v>37</v>
      </c>
      <c r="M7241" t="s">
        <v>38</v>
      </c>
      <c r="N7241" t="s">
        <v>28</v>
      </c>
      <c r="O7241" t="s">
        <v>48</v>
      </c>
      <c r="P7241" t="s">
        <v>1096</v>
      </c>
      <c r="Q7241">
        <v>1</v>
      </c>
      <c r="R7241">
        <v>25</v>
      </c>
      <c r="S7241">
        <v>-7</v>
      </c>
      <c r="T7241">
        <v>3</v>
      </c>
      <c r="U7241" t="b">
        <v>0</v>
      </c>
    </row>
    <row r="7242" spans="1:21" x14ac:dyDescent="0.25">
      <c r="A7242" t="s">
        <v>8065</v>
      </c>
      <c r="B7242" t="s">
        <v>8066</v>
      </c>
      <c r="C7242">
        <v>25</v>
      </c>
      <c r="D7242">
        <v>11</v>
      </c>
      <c r="E7242">
        <v>12</v>
      </c>
      <c r="F7242" s="1">
        <v>41238</v>
      </c>
      <c r="G7242" t="s">
        <v>2334</v>
      </c>
      <c r="H7242" t="s">
        <v>976</v>
      </c>
      <c r="I7242" t="s">
        <v>1840</v>
      </c>
      <c r="J7242" t="s">
        <v>1841</v>
      </c>
      <c r="K7242" t="s">
        <v>47</v>
      </c>
      <c r="L7242" t="s">
        <v>70</v>
      </c>
      <c r="M7242" t="s">
        <v>38</v>
      </c>
      <c r="N7242" t="s">
        <v>28</v>
      </c>
      <c r="O7242" t="s">
        <v>39</v>
      </c>
      <c r="P7242" t="s">
        <v>3151</v>
      </c>
      <c r="Q7242">
        <v>1</v>
      </c>
      <c r="R7242">
        <v>28</v>
      </c>
      <c r="S7242">
        <v>0</v>
      </c>
      <c r="T7242">
        <v>2</v>
      </c>
      <c r="U7242" t="b">
        <v>0</v>
      </c>
    </row>
    <row r="7243" spans="1:21" x14ac:dyDescent="0.25">
      <c r="A7243" t="s">
        <v>8065</v>
      </c>
      <c r="B7243" t="s">
        <v>8066</v>
      </c>
      <c r="C7243">
        <v>25</v>
      </c>
      <c r="D7243">
        <v>11</v>
      </c>
      <c r="E7243">
        <v>12</v>
      </c>
      <c r="F7243" s="1">
        <v>41238</v>
      </c>
      <c r="G7243" t="s">
        <v>2334</v>
      </c>
      <c r="H7243" t="s">
        <v>976</v>
      </c>
      <c r="I7243" t="s">
        <v>1840</v>
      </c>
      <c r="J7243" t="s">
        <v>1841</v>
      </c>
      <c r="K7243" t="s">
        <v>47</v>
      </c>
      <c r="L7243" t="s">
        <v>70</v>
      </c>
      <c r="M7243" t="s">
        <v>38</v>
      </c>
      <c r="N7243" t="s">
        <v>28</v>
      </c>
      <c r="O7243" t="s">
        <v>39</v>
      </c>
      <c r="P7243" t="s">
        <v>298</v>
      </c>
      <c r="Q7243">
        <v>1</v>
      </c>
      <c r="R7243">
        <v>149</v>
      </c>
      <c r="S7243">
        <v>-66</v>
      </c>
      <c r="T7243">
        <v>6</v>
      </c>
      <c r="U7243" t="b">
        <v>1</v>
      </c>
    </row>
    <row r="7244" spans="1:21" x14ac:dyDescent="0.25">
      <c r="A7244" t="s">
        <v>8065</v>
      </c>
      <c r="B7244" t="s">
        <v>8066</v>
      </c>
      <c r="C7244">
        <v>25</v>
      </c>
      <c r="D7244">
        <v>11</v>
      </c>
      <c r="E7244">
        <v>12</v>
      </c>
      <c r="F7244" s="1">
        <v>41238</v>
      </c>
      <c r="G7244" t="s">
        <v>2334</v>
      </c>
      <c r="H7244" t="s">
        <v>976</v>
      </c>
      <c r="I7244" t="s">
        <v>1840</v>
      </c>
      <c r="J7244" t="s">
        <v>1841</v>
      </c>
      <c r="K7244" t="s">
        <v>47</v>
      </c>
      <c r="L7244" t="s">
        <v>70</v>
      </c>
      <c r="M7244" t="s">
        <v>38</v>
      </c>
      <c r="N7244" t="s">
        <v>28</v>
      </c>
      <c r="O7244" t="s">
        <v>111</v>
      </c>
      <c r="P7244" t="s">
        <v>3413</v>
      </c>
      <c r="Q7244">
        <v>1</v>
      </c>
      <c r="R7244">
        <v>46</v>
      </c>
      <c r="S7244">
        <v>-29</v>
      </c>
      <c r="T7244">
        <v>5</v>
      </c>
      <c r="U7244" t="b">
        <v>1</v>
      </c>
    </row>
    <row r="7245" spans="1:21" x14ac:dyDescent="0.25">
      <c r="A7245" t="s">
        <v>8067</v>
      </c>
      <c r="B7245" t="s">
        <v>8068</v>
      </c>
      <c r="C7245">
        <v>25</v>
      </c>
      <c r="D7245">
        <v>11</v>
      </c>
      <c r="E7245">
        <v>13</v>
      </c>
      <c r="F7245" s="1">
        <v>41603</v>
      </c>
      <c r="G7245" t="s">
        <v>2979</v>
      </c>
      <c r="H7245" t="s">
        <v>61</v>
      </c>
      <c r="I7245" t="s">
        <v>450</v>
      </c>
      <c r="J7245" t="s">
        <v>661</v>
      </c>
      <c r="K7245" t="s">
        <v>36</v>
      </c>
      <c r="L7245" t="s">
        <v>70</v>
      </c>
      <c r="M7245" t="s">
        <v>27</v>
      </c>
      <c r="N7245" t="s">
        <v>71</v>
      </c>
      <c r="O7245" t="s">
        <v>74</v>
      </c>
      <c r="P7245" t="s">
        <v>2167</v>
      </c>
      <c r="Q7245">
        <v>0</v>
      </c>
      <c r="R7245">
        <v>143</v>
      </c>
      <c r="S7245">
        <v>49</v>
      </c>
      <c r="T7245">
        <v>3</v>
      </c>
      <c r="U7245" t="b">
        <v>1</v>
      </c>
    </row>
    <row r="7246" spans="1:21" x14ac:dyDescent="0.25">
      <c r="A7246" t="s">
        <v>8067</v>
      </c>
      <c r="B7246" t="s">
        <v>8068</v>
      </c>
      <c r="C7246">
        <v>25</v>
      </c>
      <c r="D7246">
        <v>11</v>
      </c>
      <c r="E7246">
        <v>13</v>
      </c>
      <c r="F7246" s="1">
        <v>41603</v>
      </c>
      <c r="G7246" t="s">
        <v>2979</v>
      </c>
      <c r="H7246" t="s">
        <v>61</v>
      </c>
      <c r="I7246" t="s">
        <v>450</v>
      </c>
      <c r="J7246" t="s">
        <v>661</v>
      </c>
      <c r="K7246" t="s">
        <v>36</v>
      </c>
      <c r="L7246" t="s">
        <v>70</v>
      </c>
      <c r="M7246" t="s">
        <v>27</v>
      </c>
      <c r="N7246" t="s">
        <v>28</v>
      </c>
      <c r="O7246" t="s">
        <v>54</v>
      </c>
      <c r="P7246" t="s">
        <v>1944</v>
      </c>
      <c r="Q7246">
        <v>0</v>
      </c>
      <c r="R7246">
        <v>260</v>
      </c>
      <c r="S7246">
        <v>46</v>
      </c>
      <c r="T7246">
        <v>5</v>
      </c>
      <c r="U7246" t="b">
        <v>0</v>
      </c>
    </row>
    <row r="7247" spans="1:21" x14ac:dyDescent="0.25">
      <c r="A7247" t="s">
        <v>8067</v>
      </c>
      <c r="B7247" t="s">
        <v>8068</v>
      </c>
      <c r="C7247">
        <v>25</v>
      </c>
      <c r="D7247">
        <v>11</v>
      </c>
      <c r="E7247">
        <v>13</v>
      </c>
      <c r="F7247" s="1">
        <v>41603</v>
      </c>
      <c r="G7247" t="s">
        <v>2979</v>
      </c>
      <c r="H7247" t="s">
        <v>61</v>
      </c>
      <c r="I7247" t="s">
        <v>450</v>
      </c>
      <c r="J7247" t="s">
        <v>661</v>
      </c>
      <c r="K7247" t="s">
        <v>36</v>
      </c>
      <c r="L7247" t="s">
        <v>70</v>
      </c>
      <c r="M7247" t="s">
        <v>27</v>
      </c>
      <c r="N7247" t="s">
        <v>28</v>
      </c>
      <c r="O7247" t="s">
        <v>54</v>
      </c>
      <c r="P7247" t="s">
        <v>3006</v>
      </c>
      <c r="Q7247">
        <v>0</v>
      </c>
      <c r="R7247">
        <v>1786</v>
      </c>
      <c r="S7247">
        <v>139</v>
      </c>
      <c r="T7247">
        <v>10</v>
      </c>
      <c r="U7247" t="b">
        <v>1</v>
      </c>
    </row>
    <row r="7248" spans="1:21" x14ac:dyDescent="0.25">
      <c r="A7248" t="s">
        <v>8069</v>
      </c>
      <c r="B7248" t="s">
        <v>8068</v>
      </c>
      <c r="C7248">
        <v>25</v>
      </c>
      <c r="D7248">
        <v>11</v>
      </c>
      <c r="E7248">
        <v>13</v>
      </c>
      <c r="F7248" s="1">
        <v>41603</v>
      </c>
      <c r="G7248" t="s">
        <v>1495</v>
      </c>
      <c r="H7248" t="s">
        <v>293</v>
      </c>
      <c r="I7248" t="s">
        <v>964</v>
      </c>
      <c r="J7248" t="s">
        <v>8070</v>
      </c>
      <c r="K7248" t="s">
        <v>36</v>
      </c>
      <c r="L7248" t="s">
        <v>70</v>
      </c>
      <c r="M7248" t="s">
        <v>27</v>
      </c>
      <c r="N7248" t="s">
        <v>28</v>
      </c>
      <c r="O7248" t="s">
        <v>54</v>
      </c>
      <c r="P7248" t="s">
        <v>92</v>
      </c>
      <c r="Q7248">
        <v>1</v>
      </c>
      <c r="R7248">
        <v>106</v>
      </c>
      <c r="S7248">
        <v>0</v>
      </c>
      <c r="T7248">
        <v>8</v>
      </c>
      <c r="U7248" t="b">
        <v>1</v>
      </c>
    </row>
    <row r="7249" spans="1:21" x14ac:dyDescent="0.25">
      <c r="A7249" t="s">
        <v>8071</v>
      </c>
      <c r="B7249" t="s">
        <v>8068</v>
      </c>
      <c r="C7249">
        <v>25</v>
      </c>
      <c r="D7249">
        <v>11</v>
      </c>
      <c r="E7249">
        <v>13</v>
      </c>
      <c r="F7249" s="1">
        <v>41603</v>
      </c>
      <c r="G7249" t="s">
        <v>166</v>
      </c>
      <c r="H7249" t="s">
        <v>120</v>
      </c>
      <c r="I7249" t="s">
        <v>1469</v>
      </c>
      <c r="J7249" t="s">
        <v>1470</v>
      </c>
      <c r="K7249" t="s">
        <v>47</v>
      </c>
      <c r="L7249" t="s">
        <v>26</v>
      </c>
      <c r="M7249" t="s">
        <v>27</v>
      </c>
      <c r="N7249" t="s">
        <v>28</v>
      </c>
      <c r="O7249" t="s">
        <v>48</v>
      </c>
      <c r="P7249" t="s">
        <v>2190</v>
      </c>
      <c r="Q7249">
        <v>0</v>
      </c>
      <c r="R7249">
        <v>76</v>
      </c>
      <c r="S7249">
        <v>25</v>
      </c>
      <c r="T7249">
        <v>3</v>
      </c>
      <c r="U7249" t="b">
        <v>0</v>
      </c>
    </row>
    <row r="7250" spans="1:21" x14ac:dyDescent="0.25">
      <c r="A7250" t="s">
        <v>8067</v>
      </c>
      <c r="B7250" t="s">
        <v>8068</v>
      </c>
      <c r="C7250">
        <v>25</v>
      </c>
      <c r="D7250">
        <v>11</v>
      </c>
      <c r="E7250">
        <v>13</v>
      </c>
      <c r="F7250" s="1">
        <v>41603</v>
      </c>
      <c r="G7250" t="s">
        <v>2979</v>
      </c>
      <c r="H7250" t="s">
        <v>61</v>
      </c>
      <c r="I7250" t="s">
        <v>450</v>
      </c>
      <c r="J7250" t="s">
        <v>661</v>
      </c>
      <c r="K7250" t="s">
        <v>36</v>
      </c>
      <c r="L7250" t="s">
        <v>70</v>
      </c>
      <c r="M7250" t="s">
        <v>27</v>
      </c>
      <c r="N7250" t="s">
        <v>56</v>
      </c>
      <c r="O7250" t="s">
        <v>185</v>
      </c>
      <c r="P7250" t="s">
        <v>4393</v>
      </c>
      <c r="Q7250">
        <v>0</v>
      </c>
      <c r="R7250">
        <v>608</v>
      </c>
      <c r="S7250">
        <v>129</v>
      </c>
      <c r="T7250">
        <v>2</v>
      </c>
      <c r="U7250" t="b">
        <v>1</v>
      </c>
    </row>
    <row r="7251" spans="1:21" x14ac:dyDescent="0.25">
      <c r="A7251" t="s">
        <v>8072</v>
      </c>
      <c r="B7251" t="s">
        <v>8068</v>
      </c>
      <c r="C7251">
        <v>25</v>
      </c>
      <c r="D7251">
        <v>11</v>
      </c>
      <c r="E7251">
        <v>13</v>
      </c>
      <c r="F7251" s="1">
        <v>41603</v>
      </c>
      <c r="G7251" t="s">
        <v>6131</v>
      </c>
      <c r="H7251" t="s">
        <v>23</v>
      </c>
      <c r="I7251" t="s">
        <v>24</v>
      </c>
      <c r="J7251" t="s">
        <v>24</v>
      </c>
      <c r="K7251" t="s">
        <v>25</v>
      </c>
      <c r="L7251" t="s">
        <v>37</v>
      </c>
      <c r="M7251" t="s">
        <v>27</v>
      </c>
      <c r="N7251" t="s">
        <v>71</v>
      </c>
      <c r="O7251" t="s">
        <v>295</v>
      </c>
      <c r="P7251" t="s">
        <v>4119</v>
      </c>
      <c r="Q7251">
        <v>1</v>
      </c>
      <c r="R7251">
        <v>27</v>
      </c>
      <c r="S7251">
        <v>-10</v>
      </c>
      <c r="T7251">
        <v>3</v>
      </c>
      <c r="U7251" t="b">
        <v>0</v>
      </c>
    </row>
    <row r="7252" spans="1:21" x14ac:dyDescent="0.25">
      <c r="A7252" t="s">
        <v>8073</v>
      </c>
      <c r="B7252" t="s">
        <v>8068</v>
      </c>
      <c r="C7252">
        <v>25</v>
      </c>
      <c r="D7252">
        <v>11</v>
      </c>
      <c r="E7252">
        <v>13</v>
      </c>
      <c r="F7252" s="1">
        <v>41603</v>
      </c>
      <c r="G7252" t="s">
        <v>3298</v>
      </c>
      <c r="H7252" t="s">
        <v>33</v>
      </c>
      <c r="I7252" t="s">
        <v>34</v>
      </c>
      <c r="J7252" t="s">
        <v>3953</v>
      </c>
      <c r="K7252" t="s">
        <v>36</v>
      </c>
      <c r="L7252" t="s">
        <v>70</v>
      </c>
      <c r="M7252" t="s">
        <v>98</v>
      </c>
      <c r="N7252" t="s">
        <v>28</v>
      </c>
      <c r="O7252" t="s">
        <v>48</v>
      </c>
      <c r="P7252" t="s">
        <v>522</v>
      </c>
      <c r="Q7252">
        <v>0</v>
      </c>
      <c r="R7252">
        <v>194</v>
      </c>
      <c r="S7252">
        <v>15</v>
      </c>
      <c r="T7252">
        <v>7</v>
      </c>
      <c r="U7252" t="b">
        <v>0</v>
      </c>
    </row>
    <row r="7253" spans="1:21" x14ac:dyDescent="0.25">
      <c r="A7253" t="s">
        <v>8074</v>
      </c>
      <c r="B7253" t="s">
        <v>8068</v>
      </c>
      <c r="C7253">
        <v>25</v>
      </c>
      <c r="D7253">
        <v>11</v>
      </c>
      <c r="E7253">
        <v>13</v>
      </c>
      <c r="F7253" s="1">
        <v>41603</v>
      </c>
      <c r="G7253" t="s">
        <v>2691</v>
      </c>
      <c r="H7253" t="s">
        <v>67</v>
      </c>
      <c r="I7253" t="s">
        <v>68</v>
      </c>
      <c r="J7253" t="s">
        <v>3998</v>
      </c>
      <c r="K7253" t="s">
        <v>25</v>
      </c>
      <c r="L7253" t="s">
        <v>37</v>
      </c>
      <c r="M7253" t="s">
        <v>38</v>
      </c>
      <c r="N7253" t="s">
        <v>28</v>
      </c>
      <c r="O7253" t="s">
        <v>54</v>
      </c>
      <c r="P7253" t="s">
        <v>1799</v>
      </c>
      <c r="Q7253">
        <v>0</v>
      </c>
      <c r="R7253">
        <v>635</v>
      </c>
      <c r="S7253">
        <v>279</v>
      </c>
      <c r="T7253">
        <v>3</v>
      </c>
      <c r="U7253" t="b">
        <v>1</v>
      </c>
    </row>
    <row r="7254" spans="1:21" x14ac:dyDescent="0.25">
      <c r="A7254" t="s">
        <v>8074</v>
      </c>
      <c r="B7254" t="s">
        <v>8068</v>
      </c>
      <c r="C7254">
        <v>25</v>
      </c>
      <c r="D7254">
        <v>11</v>
      </c>
      <c r="E7254">
        <v>13</v>
      </c>
      <c r="F7254" s="1">
        <v>41603</v>
      </c>
      <c r="G7254" t="s">
        <v>2691</v>
      </c>
      <c r="H7254" t="s">
        <v>67</v>
      </c>
      <c r="I7254" t="s">
        <v>68</v>
      </c>
      <c r="J7254" t="s">
        <v>3998</v>
      </c>
      <c r="K7254" t="s">
        <v>25</v>
      </c>
      <c r="L7254" t="s">
        <v>37</v>
      </c>
      <c r="M7254" t="s">
        <v>38</v>
      </c>
      <c r="N7254" t="s">
        <v>56</v>
      </c>
      <c r="O7254" t="s">
        <v>104</v>
      </c>
      <c r="P7254" t="s">
        <v>2022</v>
      </c>
      <c r="Q7254">
        <v>0</v>
      </c>
      <c r="R7254">
        <v>167</v>
      </c>
      <c r="S7254">
        <v>25</v>
      </c>
      <c r="T7254">
        <v>1</v>
      </c>
      <c r="U7254" t="b">
        <v>0</v>
      </c>
    </row>
    <row r="7255" spans="1:21" x14ac:dyDescent="0.25">
      <c r="A7255" t="s">
        <v>8075</v>
      </c>
      <c r="B7255" t="s">
        <v>8068</v>
      </c>
      <c r="C7255">
        <v>25</v>
      </c>
      <c r="D7255">
        <v>11</v>
      </c>
      <c r="E7255">
        <v>13</v>
      </c>
      <c r="F7255" s="1">
        <v>41603</v>
      </c>
      <c r="G7255" t="s">
        <v>1884</v>
      </c>
      <c r="H7255" t="s">
        <v>120</v>
      </c>
      <c r="I7255" t="s">
        <v>241</v>
      </c>
      <c r="J7255" t="s">
        <v>1716</v>
      </c>
      <c r="K7255" t="s">
        <v>47</v>
      </c>
      <c r="L7255" t="s">
        <v>70</v>
      </c>
      <c r="M7255" t="s">
        <v>38</v>
      </c>
      <c r="N7255" t="s">
        <v>28</v>
      </c>
      <c r="O7255" t="s">
        <v>48</v>
      </c>
      <c r="P7255" t="s">
        <v>1026</v>
      </c>
      <c r="Q7255">
        <v>0</v>
      </c>
      <c r="R7255">
        <v>146</v>
      </c>
      <c r="S7255">
        <v>63</v>
      </c>
      <c r="T7255">
        <v>3</v>
      </c>
      <c r="U7255" t="b">
        <v>1</v>
      </c>
    </row>
    <row r="7256" spans="1:21" x14ac:dyDescent="0.25">
      <c r="A7256" t="s">
        <v>8075</v>
      </c>
      <c r="B7256" t="s">
        <v>8068</v>
      </c>
      <c r="C7256">
        <v>25</v>
      </c>
      <c r="D7256">
        <v>11</v>
      </c>
      <c r="E7256">
        <v>13</v>
      </c>
      <c r="F7256" s="1">
        <v>41603</v>
      </c>
      <c r="G7256" t="s">
        <v>1884</v>
      </c>
      <c r="H7256" t="s">
        <v>120</v>
      </c>
      <c r="I7256" t="s">
        <v>241</v>
      </c>
      <c r="J7256" t="s">
        <v>1716</v>
      </c>
      <c r="K7256" t="s">
        <v>47</v>
      </c>
      <c r="L7256" t="s">
        <v>70</v>
      </c>
      <c r="M7256" t="s">
        <v>38</v>
      </c>
      <c r="N7256" t="s">
        <v>28</v>
      </c>
      <c r="O7256" t="s">
        <v>151</v>
      </c>
      <c r="P7256" t="s">
        <v>4134</v>
      </c>
      <c r="Q7256">
        <v>0</v>
      </c>
      <c r="R7256">
        <v>43</v>
      </c>
      <c r="S7256">
        <v>21</v>
      </c>
      <c r="T7256">
        <v>3</v>
      </c>
      <c r="U7256" t="b">
        <v>0</v>
      </c>
    </row>
    <row r="7257" spans="1:21" x14ac:dyDescent="0.25">
      <c r="A7257" t="s">
        <v>8076</v>
      </c>
      <c r="B7257" t="s">
        <v>8068</v>
      </c>
      <c r="C7257">
        <v>25</v>
      </c>
      <c r="D7257">
        <v>11</v>
      </c>
      <c r="E7257">
        <v>13</v>
      </c>
      <c r="F7257" s="1">
        <v>41603</v>
      </c>
      <c r="G7257" t="s">
        <v>1640</v>
      </c>
      <c r="H7257" t="s">
        <v>44</v>
      </c>
      <c r="I7257" t="s">
        <v>460</v>
      </c>
      <c r="J7257" t="s">
        <v>1646</v>
      </c>
      <c r="K7257" t="s">
        <v>47</v>
      </c>
      <c r="L7257" t="s">
        <v>37</v>
      </c>
      <c r="M7257" t="s">
        <v>38</v>
      </c>
      <c r="N7257" t="s">
        <v>28</v>
      </c>
      <c r="O7257" t="s">
        <v>29</v>
      </c>
      <c r="P7257" t="s">
        <v>8077</v>
      </c>
      <c r="Q7257">
        <v>0</v>
      </c>
      <c r="R7257">
        <v>59</v>
      </c>
      <c r="S7257">
        <v>0</v>
      </c>
      <c r="T7257">
        <v>3</v>
      </c>
      <c r="U7257" t="b">
        <v>0</v>
      </c>
    </row>
    <row r="7258" spans="1:21" x14ac:dyDescent="0.25">
      <c r="A7258" t="s">
        <v>8078</v>
      </c>
      <c r="B7258" t="s">
        <v>8079</v>
      </c>
      <c r="C7258">
        <v>25</v>
      </c>
      <c r="D7258">
        <v>11</v>
      </c>
      <c r="E7258">
        <v>14</v>
      </c>
      <c r="F7258" s="1">
        <v>41968</v>
      </c>
      <c r="G7258" t="s">
        <v>1011</v>
      </c>
      <c r="H7258" t="s">
        <v>215</v>
      </c>
      <c r="I7258" t="s">
        <v>4697</v>
      </c>
      <c r="J7258" t="s">
        <v>4698</v>
      </c>
      <c r="K7258" t="s">
        <v>36</v>
      </c>
      <c r="L7258" t="s">
        <v>37</v>
      </c>
      <c r="M7258" t="s">
        <v>98</v>
      </c>
      <c r="N7258" t="s">
        <v>28</v>
      </c>
      <c r="O7258" t="s">
        <v>48</v>
      </c>
      <c r="P7258" t="s">
        <v>305</v>
      </c>
      <c r="Q7258">
        <v>0</v>
      </c>
      <c r="R7258">
        <v>70</v>
      </c>
      <c r="S7258">
        <v>13</v>
      </c>
      <c r="T7258">
        <v>3</v>
      </c>
      <c r="U7258" t="b">
        <v>1</v>
      </c>
    </row>
    <row r="7259" spans="1:21" x14ac:dyDescent="0.25">
      <c r="A7259" t="s">
        <v>8078</v>
      </c>
      <c r="B7259" t="s">
        <v>8079</v>
      </c>
      <c r="C7259">
        <v>25</v>
      </c>
      <c r="D7259">
        <v>11</v>
      </c>
      <c r="E7259">
        <v>14</v>
      </c>
      <c r="F7259" s="1">
        <v>41968</v>
      </c>
      <c r="G7259" t="s">
        <v>1011</v>
      </c>
      <c r="H7259" t="s">
        <v>215</v>
      </c>
      <c r="I7259" t="s">
        <v>4697</v>
      </c>
      <c r="J7259" t="s">
        <v>4698</v>
      </c>
      <c r="K7259" t="s">
        <v>36</v>
      </c>
      <c r="L7259" t="s">
        <v>37</v>
      </c>
      <c r="M7259" t="s">
        <v>98</v>
      </c>
      <c r="N7259" t="s">
        <v>28</v>
      </c>
      <c r="O7259" t="s">
        <v>54</v>
      </c>
      <c r="P7259" t="s">
        <v>1691</v>
      </c>
      <c r="Q7259">
        <v>0</v>
      </c>
      <c r="R7259">
        <v>294</v>
      </c>
      <c r="S7259">
        <v>88</v>
      </c>
      <c r="T7259">
        <v>6</v>
      </c>
      <c r="U7259" t="b">
        <v>1</v>
      </c>
    </row>
    <row r="7260" spans="1:21" x14ac:dyDescent="0.25">
      <c r="A7260" t="s">
        <v>8080</v>
      </c>
      <c r="B7260" t="s">
        <v>8079</v>
      </c>
      <c r="C7260">
        <v>25</v>
      </c>
      <c r="D7260">
        <v>11</v>
      </c>
      <c r="E7260">
        <v>14</v>
      </c>
      <c r="F7260" s="1">
        <v>41968</v>
      </c>
      <c r="G7260" t="s">
        <v>3726</v>
      </c>
      <c r="H7260" t="s">
        <v>161</v>
      </c>
      <c r="I7260" t="s">
        <v>2206</v>
      </c>
      <c r="J7260" t="s">
        <v>2207</v>
      </c>
      <c r="K7260" t="s">
        <v>25</v>
      </c>
      <c r="L7260" t="s">
        <v>26</v>
      </c>
      <c r="M7260" t="s">
        <v>98</v>
      </c>
      <c r="N7260" t="s">
        <v>28</v>
      </c>
      <c r="O7260" t="s">
        <v>227</v>
      </c>
      <c r="P7260" t="s">
        <v>4045</v>
      </c>
      <c r="Q7260">
        <v>0</v>
      </c>
      <c r="R7260">
        <v>70</v>
      </c>
      <c r="S7260">
        <v>32</v>
      </c>
      <c r="T7260">
        <v>6</v>
      </c>
      <c r="U7260" t="b">
        <v>0</v>
      </c>
    </row>
    <row r="7261" spans="1:21" x14ac:dyDescent="0.25">
      <c r="A7261" t="s">
        <v>8081</v>
      </c>
      <c r="B7261" t="s">
        <v>8079</v>
      </c>
      <c r="C7261">
        <v>25</v>
      </c>
      <c r="D7261">
        <v>11</v>
      </c>
      <c r="E7261">
        <v>14</v>
      </c>
      <c r="F7261" s="1">
        <v>41968</v>
      </c>
      <c r="G7261" t="s">
        <v>3458</v>
      </c>
      <c r="H7261" t="s">
        <v>44</v>
      </c>
      <c r="I7261" t="s">
        <v>85</v>
      </c>
      <c r="J7261" t="s">
        <v>6371</v>
      </c>
      <c r="K7261" t="s">
        <v>47</v>
      </c>
      <c r="L7261" t="s">
        <v>37</v>
      </c>
      <c r="M7261" t="s">
        <v>98</v>
      </c>
      <c r="N7261" t="s">
        <v>28</v>
      </c>
      <c r="O7261" t="s">
        <v>227</v>
      </c>
      <c r="P7261" t="s">
        <v>538</v>
      </c>
      <c r="Q7261">
        <v>0</v>
      </c>
      <c r="R7261">
        <v>83</v>
      </c>
      <c r="S7261">
        <v>11</v>
      </c>
      <c r="T7261">
        <v>10</v>
      </c>
      <c r="U7261" t="b">
        <v>0</v>
      </c>
    </row>
    <row r="7262" spans="1:21" x14ac:dyDescent="0.25">
      <c r="A7262" t="s">
        <v>8080</v>
      </c>
      <c r="B7262" t="s">
        <v>8079</v>
      </c>
      <c r="C7262">
        <v>25</v>
      </c>
      <c r="D7262">
        <v>11</v>
      </c>
      <c r="E7262">
        <v>14</v>
      </c>
      <c r="F7262" s="1">
        <v>41968</v>
      </c>
      <c r="G7262" t="s">
        <v>3726</v>
      </c>
      <c r="H7262" t="s">
        <v>161</v>
      </c>
      <c r="I7262" t="s">
        <v>2206</v>
      </c>
      <c r="J7262" t="s">
        <v>2207</v>
      </c>
      <c r="K7262" t="s">
        <v>25</v>
      </c>
      <c r="L7262" t="s">
        <v>26</v>
      </c>
      <c r="M7262" t="s">
        <v>98</v>
      </c>
      <c r="N7262" t="s">
        <v>56</v>
      </c>
      <c r="O7262" t="s">
        <v>185</v>
      </c>
      <c r="P7262" t="s">
        <v>7545</v>
      </c>
      <c r="Q7262">
        <v>0</v>
      </c>
      <c r="R7262">
        <v>599</v>
      </c>
      <c r="S7262">
        <v>0</v>
      </c>
      <c r="T7262">
        <v>2</v>
      </c>
      <c r="U7262" t="b">
        <v>0</v>
      </c>
    </row>
    <row r="7263" spans="1:21" x14ac:dyDescent="0.25">
      <c r="A7263" t="s">
        <v>8082</v>
      </c>
      <c r="B7263" t="s">
        <v>8079</v>
      </c>
      <c r="C7263">
        <v>25</v>
      </c>
      <c r="D7263">
        <v>11</v>
      </c>
      <c r="E7263">
        <v>14</v>
      </c>
      <c r="F7263" s="1">
        <v>41968</v>
      </c>
      <c r="G7263" t="s">
        <v>2045</v>
      </c>
      <c r="H7263" t="s">
        <v>61</v>
      </c>
      <c r="I7263" t="s">
        <v>173</v>
      </c>
      <c r="J7263" t="s">
        <v>1551</v>
      </c>
      <c r="K7263" t="s">
        <v>36</v>
      </c>
      <c r="L7263" t="s">
        <v>70</v>
      </c>
      <c r="M7263" t="s">
        <v>27</v>
      </c>
      <c r="N7263" t="s">
        <v>28</v>
      </c>
      <c r="O7263" t="s">
        <v>48</v>
      </c>
      <c r="P7263" t="s">
        <v>1437</v>
      </c>
      <c r="Q7263">
        <v>0</v>
      </c>
      <c r="R7263">
        <v>109</v>
      </c>
      <c r="S7263">
        <v>52</v>
      </c>
      <c r="T7263">
        <v>2</v>
      </c>
      <c r="U7263" t="b">
        <v>1</v>
      </c>
    </row>
    <row r="7264" spans="1:21" x14ac:dyDescent="0.25">
      <c r="A7264" t="s">
        <v>8082</v>
      </c>
      <c r="B7264" t="s">
        <v>8079</v>
      </c>
      <c r="C7264">
        <v>25</v>
      </c>
      <c r="D7264">
        <v>11</v>
      </c>
      <c r="E7264">
        <v>14</v>
      </c>
      <c r="F7264" s="1">
        <v>41968</v>
      </c>
      <c r="G7264" t="s">
        <v>2045</v>
      </c>
      <c r="H7264" t="s">
        <v>61</v>
      </c>
      <c r="I7264" t="s">
        <v>173</v>
      </c>
      <c r="J7264" t="s">
        <v>1551</v>
      </c>
      <c r="K7264" t="s">
        <v>36</v>
      </c>
      <c r="L7264" t="s">
        <v>70</v>
      </c>
      <c r="M7264" t="s">
        <v>27</v>
      </c>
      <c r="N7264" t="s">
        <v>28</v>
      </c>
      <c r="O7264" t="s">
        <v>29</v>
      </c>
      <c r="P7264" t="s">
        <v>2737</v>
      </c>
      <c r="Q7264">
        <v>0</v>
      </c>
      <c r="R7264">
        <v>27</v>
      </c>
      <c r="S7264">
        <v>8</v>
      </c>
      <c r="T7264">
        <v>2</v>
      </c>
      <c r="U7264" t="b">
        <v>1</v>
      </c>
    </row>
    <row r="7265" spans="1:21" x14ac:dyDescent="0.25">
      <c r="A7265" t="s">
        <v>8083</v>
      </c>
      <c r="B7265" t="s">
        <v>8079</v>
      </c>
      <c r="C7265">
        <v>25</v>
      </c>
      <c r="D7265">
        <v>11</v>
      </c>
      <c r="E7265">
        <v>14</v>
      </c>
      <c r="F7265" s="1">
        <v>41968</v>
      </c>
      <c r="G7265" t="s">
        <v>1214</v>
      </c>
      <c r="H7265" t="s">
        <v>61</v>
      </c>
      <c r="I7265" t="s">
        <v>115</v>
      </c>
      <c r="J7265" t="s">
        <v>482</v>
      </c>
      <c r="K7265" t="s">
        <v>36</v>
      </c>
      <c r="L7265" t="s">
        <v>37</v>
      </c>
      <c r="M7265" t="s">
        <v>38</v>
      </c>
      <c r="N7265" t="s">
        <v>56</v>
      </c>
      <c r="O7265" t="s">
        <v>57</v>
      </c>
      <c r="P7265" t="s">
        <v>8084</v>
      </c>
      <c r="Q7265">
        <v>0</v>
      </c>
      <c r="R7265">
        <v>596</v>
      </c>
      <c r="S7265">
        <v>91</v>
      </c>
      <c r="T7265">
        <v>4</v>
      </c>
      <c r="U7265" t="b">
        <v>0</v>
      </c>
    </row>
    <row r="7266" spans="1:21" x14ac:dyDescent="0.25">
      <c r="A7266" t="s">
        <v>8085</v>
      </c>
      <c r="B7266" t="s">
        <v>8079</v>
      </c>
      <c r="C7266">
        <v>25</v>
      </c>
      <c r="D7266">
        <v>11</v>
      </c>
      <c r="E7266">
        <v>14</v>
      </c>
      <c r="F7266" s="1">
        <v>41968</v>
      </c>
      <c r="G7266" t="s">
        <v>4015</v>
      </c>
      <c r="H7266" t="s">
        <v>33</v>
      </c>
      <c r="I7266" t="s">
        <v>34</v>
      </c>
      <c r="J7266" t="s">
        <v>3270</v>
      </c>
      <c r="K7266" t="s">
        <v>36</v>
      </c>
      <c r="L7266" t="s">
        <v>37</v>
      </c>
      <c r="M7266" t="s">
        <v>38</v>
      </c>
      <c r="N7266" t="s">
        <v>71</v>
      </c>
      <c r="O7266" t="s">
        <v>295</v>
      </c>
      <c r="P7266" t="s">
        <v>5399</v>
      </c>
      <c r="Q7266">
        <v>0</v>
      </c>
      <c r="R7266">
        <v>221</v>
      </c>
      <c r="S7266">
        <v>75</v>
      </c>
      <c r="T7266">
        <v>4</v>
      </c>
      <c r="U7266" t="b">
        <v>0</v>
      </c>
    </row>
    <row r="7267" spans="1:21" x14ac:dyDescent="0.25">
      <c r="A7267" t="s">
        <v>8086</v>
      </c>
      <c r="B7267" t="s">
        <v>8079</v>
      </c>
      <c r="C7267">
        <v>25</v>
      </c>
      <c r="D7267">
        <v>11</v>
      </c>
      <c r="E7267">
        <v>14</v>
      </c>
      <c r="F7267" s="1">
        <v>41968</v>
      </c>
      <c r="G7267" t="s">
        <v>2336</v>
      </c>
      <c r="H7267" t="s">
        <v>1976</v>
      </c>
      <c r="I7267" t="s">
        <v>3788</v>
      </c>
      <c r="J7267" t="s">
        <v>3789</v>
      </c>
      <c r="K7267" t="s">
        <v>25</v>
      </c>
      <c r="L7267" t="s">
        <v>37</v>
      </c>
      <c r="M7267" t="s">
        <v>38</v>
      </c>
      <c r="N7267" t="s">
        <v>71</v>
      </c>
      <c r="O7267" t="s">
        <v>295</v>
      </c>
      <c r="P7267" t="s">
        <v>1842</v>
      </c>
      <c r="Q7267">
        <v>1</v>
      </c>
      <c r="R7267">
        <v>50</v>
      </c>
      <c r="S7267">
        <v>-28</v>
      </c>
      <c r="T7267">
        <v>5</v>
      </c>
      <c r="U7267" t="b">
        <v>1</v>
      </c>
    </row>
    <row r="7268" spans="1:21" x14ac:dyDescent="0.25">
      <c r="A7268" t="s">
        <v>8085</v>
      </c>
      <c r="B7268" t="s">
        <v>8079</v>
      </c>
      <c r="C7268">
        <v>25</v>
      </c>
      <c r="D7268">
        <v>11</v>
      </c>
      <c r="E7268">
        <v>14</v>
      </c>
      <c r="F7268" s="1">
        <v>41968</v>
      </c>
      <c r="G7268" t="s">
        <v>4015</v>
      </c>
      <c r="H7268" t="s">
        <v>33</v>
      </c>
      <c r="I7268" t="s">
        <v>34</v>
      </c>
      <c r="J7268" t="s">
        <v>3270</v>
      </c>
      <c r="K7268" t="s">
        <v>36</v>
      </c>
      <c r="L7268" t="s">
        <v>37</v>
      </c>
      <c r="M7268" t="s">
        <v>38</v>
      </c>
      <c r="N7268" t="s">
        <v>28</v>
      </c>
      <c r="O7268" t="s">
        <v>39</v>
      </c>
      <c r="P7268" t="s">
        <v>3243</v>
      </c>
      <c r="Q7268">
        <v>0</v>
      </c>
      <c r="R7268">
        <v>370</v>
      </c>
      <c r="S7268">
        <v>170</v>
      </c>
      <c r="T7268">
        <v>7</v>
      </c>
      <c r="U7268" t="b">
        <v>1</v>
      </c>
    </row>
    <row r="7269" spans="1:21" x14ac:dyDescent="0.25">
      <c r="A7269" t="s">
        <v>8085</v>
      </c>
      <c r="B7269" t="s">
        <v>8079</v>
      </c>
      <c r="C7269">
        <v>25</v>
      </c>
      <c r="D7269">
        <v>11</v>
      </c>
      <c r="E7269">
        <v>14</v>
      </c>
      <c r="F7269" s="1">
        <v>41968</v>
      </c>
      <c r="G7269" t="s">
        <v>4015</v>
      </c>
      <c r="H7269" t="s">
        <v>33</v>
      </c>
      <c r="I7269" t="s">
        <v>34</v>
      </c>
      <c r="J7269" t="s">
        <v>3270</v>
      </c>
      <c r="K7269" t="s">
        <v>36</v>
      </c>
      <c r="L7269" t="s">
        <v>37</v>
      </c>
      <c r="M7269" t="s">
        <v>38</v>
      </c>
      <c r="N7269" t="s">
        <v>28</v>
      </c>
      <c r="O7269" t="s">
        <v>54</v>
      </c>
      <c r="P7269" t="s">
        <v>4021</v>
      </c>
      <c r="Q7269">
        <v>0</v>
      </c>
      <c r="R7269">
        <v>368</v>
      </c>
      <c r="S7269">
        <v>74</v>
      </c>
      <c r="T7269">
        <v>2</v>
      </c>
      <c r="U7269" t="b">
        <v>1</v>
      </c>
    </row>
    <row r="7270" spans="1:21" x14ac:dyDescent="0.25">
      <c r="A7270" t="s">
        <v>8086</v>
      </c>
      <c r="B7270" t="s">
        <v>8079</v>
      </c>
      <c r="C7270">
        <v>25</v>
      </c>
      <c r="D7270">
        <v>11</v>
      </c>
      <c r="E7270">
        <v>14</v>
      </c>
      <c r="F7270" s="1">
        <v>41968</v>
      </c>
      <c r="G7270" t="s">
        <v>2336</v>
      </c>
      <c r="H7270" t="s">
        <v>1976</v>
      </c>
      <c r="I7270" t="s">
        <v>3788</v>
      </c>
      <c r="J7270" t="s">
        <v>3789</v>
      </c>
      <c r="K7270" t="s">
        <v>25</v>
      </c>
      <c r="L7270" t="s">
        <v>37</v>
      </c>
      <c r="M7270" t="s">
        <v>38</v>
      </c>
      <c r="N7270" t="s">
        <v>28</v>
      </c>
      <c r="O7270" t="s">
        <v>48</v>
      </c>
      <c r="P7270" t="s">
        <v>2505</v>
      </c>
      <c r="Q7270">
        <v>1</v>
      </c>
      <c r="R7270">
        <v>26</v>
      </c>
      <c r="S7270">
        <v>-17</v>
      </c>
      <c r="T7270">
        <v>1</v>
      </c>
      <c r="U7270" t="b">
        <v>0</v>
      </c>
    </row>
    <row r="7271" spans="1:21" x14ac:dyDescent="0.25">
      <c r="A7271" t="s">
        <v>8086</v>
      </c>
      <c r="B7271" t="s">
        <v>8079</v>
      </c>
      <c r="C7271">
        <v>25</v>
      </c>
      <c r="D7271">
        <v>11</v>
      </c>
      <c r="E7271">
        <v>14</v>
      </c>
      <c r="F7271" s="1">
        <v>41968</v>
      </c>
      <c r="G7271" t="s">
        <v>2336</v>
      </c>
      <c r="H7271" t="s">
        <v>1976</v>
      </c>
      <c r="I7271" t="s">
        <v>3788</v>
      </c>
      <c r="J7271" t="s">
        <v>3789</v>
      </c>
      <c r="K7271" t="s">
        <v>25</v>
      </c>
      <c r="L7271" t="s">
        <v>37</v>
      </c>
      <c r="M7271" t="s">
        <v>38</v>
      </c>
      <c r="N7271" t="s">
        <v>28</v>
      </c>
      <c r="O7271" t="s">
        <v>48</v>
      </c>
      <c r="P7271" t="s">
        <v>483</v>
      </c>
      <c r="Q7271">
        <v>1</v>
      </c>
      <c r="R7271">
        <v>93</v>
      </c>
      <c r="S7271">
        <v>-65</v>
      </c>
      <c r="T7271">
        <v>4</v>
      </c>
      <c r="U7271" t="b">
        <v>1</v>
      </c>
    </row>
    <row r="7272" spans="1:21" x14ac:dyDescent="0.25">
      <c r="A7272" t="s">
        <v>8086</v>
      </c>
      <c r="B7272" t="s">
        <v>8079</v>
      </c>
      <c r="C7272">
        <v>25</v>
      </c>
      <c r="D7272">
        <v>11</v>
      </c>
      <c r="E7272">
        <v>14</v>
      </c>
      <c r="F7272" s="1">
        <v>41968</v>
      </c>
      <c r="G7272" t="s">
        <v>2336</v>
      </c>
      <c r="H7272" t="s">
        <v>1976</v>
      </c>
      <c r="I7272" t="s">
        <v>3788</v>
      </c>
      <c r="J7272" t="s">
        <v>3789</v>
      </c>
      <c r="K7272" t="s">
        <v>25</v>
      </c>
      <c r="L7272" t="s">
        <v>37</v>
      </c>
      <c r="M7272" t="s">
        <v>38</v>
      </c>
      <c r="N7272" t="s">
        <v>28</v>
      </c>
      <c r="O7272" t="s">
        <v>54</v>
      </c>
      <c r="P7272" t="s">
        <v>164</v>
      </c>
      <c r="Q7272">
        <v>1</v>
      </c>
      <c r="R7272">
        <v>152</v>
      </c>
      <c r="S7272">
        <v>-3</v>
      </c>
      <c r="T7272">
        <v>5</v>
      </c>
      <c r="U7272" t="b">
        <v>1</v>
      </c>
    </row>
    <row r="7273" spans="1:21" x14ac:dyDescent="0.25">
      <c r="A7273" t="s">
        <v>8086</v>
      </c>
      <c r="B7273" t="s">
        <v>8079</v>
      </c>
      <c r="C7273">
        <v>25</v>
      </c>
      <c r="D7273">
        <v>11</v>
      </c>
      <c r="E7273">
        <v>14</v>
      </c>
      <c r="F7273" s="1">
        <v>41968</v>
      </c>
      <c r="G7273" t="s">
        <v>2336</v>
      </c>
      <c r="H7273" t="s">
        <v>1976</v>
      </c>
      <c r="I7273" t="s">
        <v>3788</v>
      </c>
      <c r="J7273" t="s">
        <v>3789</v>
      </c>
      <c r="K7273" t="s">
        <v>25</v>
      </c>
      <c r="L7273" t="s">
        <v>37</v>
      </c>
      <c r="M7273" t="s">
        <v>38</v>
      </c>
      <c r="N7273" t="s">
        <v>56</v>
      </c>
      <c r="O7273" t="s">
        <v>57</v>
      </c>
      <c r="P7273" t="s">
        <v>5630</v>
      </c>
      <c r="Q7273">
        <v>1</v>
      </c>
      <c r="R7273">
        <v>51</v>
      </c>
      <c r="S7273">
        <v>-49</v>
      </c>
      <c r="T7273">
        <v>2</v>
      </c>
      <c r="U7273" t="b">
        <v>1</v>
      </c>
    </row>
    <row r="7274" spans="1:21" x14ac:dyDescent="0.25">
      <c r="A7274" t="s">
        <v>8087</v>
      </c>
      <c r="B7274" t="s">
        <v>8079</v>
      </c>
      <c r="C7274">
        <v>25</v>
      </c>
      <c r="D7274">
        <v>11</v>
      </c>
      <c r="E7274">
        <v>14</v>
      </c>
      <c r="F7274" s="1">
        <v>41968</v>
      </c>
      <c r="G7274" t="s">
        <v>3456</v>
      </c>
      <c r="H7274" t="s">
        <v>33</v>
      </c>
      <c r="I7274" t="s">
        <v>234</v>
      </c>
      <c r="J7274" t="s">
        <v>354</v>
      </c>
      <c r="K7274" t="s">
        <v>36</v>
      </c>
      <c r="L7274" t="s">
        <v>37</v>
      </c>
      <c r="M7274" t="s">
        <v>38</v>
      </c>
      <c r="N7274" t="s">
        <v>56</v>
      </c>
      <c r="O7274" t="s">
        <v>81</v>
      </c>
      <c r="P7274" t="s">
        <v>2106</v>
      </c>
      <c r="Q7274">
        <v>0</v>
      </c>
      <c r="R7274">
        <v>235</v>
      </c>
      <c r="S7274">
        <v>26</v>
      </c>
      <c r="T7274">
        <v>4</v>
      </c>
      <c r="U7274" t="b">
        <v>0</v>
      </c>
    </row>
    <row r="7275" spans="1:21" x14ac:dyDescent="0.25">
      <c r="A7275" t="s">
        <v>8087</v>
      </c>
      <c r="B7275" t="s">
        <v>8079</v>
      </c>
      <c r="C7275">
        <v>25</v>
      </c>
      <c r="D7275">
        <v>11</v>
      </c>
      <c r="E7275">
        <v>14</v>
      </c>
      <c r="F7275" s="1">
        <v>41968</v>
      </c>
      <c r="G7275" t="s">
        <v>3456</v>
      </c>
      <c r="H7275" t="s">
        <v>33</v>
      </c>
      <c r="I7275" t="s">
        <v>234</v>
      </c>
      <c r="J7275" t="s">
        <v>354</v>
      </c>
      <c r="K7275" t="s">
        <v>36</v>
      </c>
      <c r="L7275" t="s">
        <v>37</v>
      </c>
      <c r="M7275" t="s">
        <v>38</v>
      </c>
      <c r="N7275" t="s">
        <v>56</v>
      </c>
      <c r="O7275" t="s">
        <v>104</v>
      </c>
      <c r="P7275" t="s">
        <v>781</v>
      </c>
      <c r="Q7275">
        <v>0</v>
      </c>
      <c r="R7275">
        <v>249</v>
      </c>
      <c r="S7275">
        <v>60</v>
      </c>
      <c r="T7275">
        <v>2</v>
      </c>
      <c r="U7275" t="b">
        <v>0</v>
      </c>
    </row>
    <row r="7276" spans="1:21" x14ac:dyDescent="0.25">
      <c r="A7276" t="s">
        <v>8088</v>
      </c>
      <c r="B7276" t="s">
        <v>8089</v>
      </c>
      <c r="C7276">
        <v>26</v>
      </c>
      <c r="D7276">
        <v>11</v>
      </c>
      <c r="E7276">
        <v>11</v>
      </c>
      <c r="F7276" s="1">
        <v>40873</v>
      </c>
      <c r="G7276" t="s">
        <v>1619</v>
      </c>
      <c r="H7276" t="s">
        <v>44</v>
      </c>
      <c r="I7276" t="s">
        <v>849</v>
      </c>
      <c r="J7276" t="s">
        <v>2579</v>
      </c>
      <c r="K7276" t="s">
        <v>47</v>
      </c>
      <c r="L7276" t="s">
        <v>70</v>
      </c>
      <c r="M7276" t="s">
        <v>98</v>
      </c>
      <c r="N7276" t="s">
        <v>56</v>
      </c>
      <c r="O7276" t="s">
        <v>81</v>
      </c>
      <c r="P7276" t="s">
        <v>1386</v>
      </c>
      <c r="Q7276">
        <v>0</v>
      </c>
      <c r="R7276">
        <v>54</v>
      </c>
      <c r="S7276">
        <v>12</v>
      </c>
      <c r="T7276">
        <v>2</v>
      </c>
      <c r="U7276" t="b">
        <v>1</v>
      </c>
    </row>
    <row r="7277" spans="1:21" x14ac:dyDescent="0.25">
      <c r="A7277" t="s">
        <v>8088</v>
      </c>
      <c r="B7277" t="s">
        <v>8089</v>
      </c>
      <c r="C7277">
        <v>26</v>
      </c>
      <c r="D7277">
        <v>11</v>
      </c>
      <c r="E7277">
        <v>11</v>
      </c>
      <c r="F7277" s="1">
        <v>40873</v>
      </c>
      <c r="G7277" t="s">
        <v>1619</v>
      </c>
      <c r="H7277" t="s">
        <v>44</v>
      </c>
      <c r="I7277" t="s">
        <v>849</v>
      </c>
      <c r="J7277" t="s">
        <v>2579</v>
      </c>
      <c r="K7277" t="s">
        <v>47</v>
      </c>
      <c r="L7277" t="s">
        <v>70</v>
      </c>
      <c r="M7277" t="s">
        <v>98</v>
      </c>
      <c r="N7277" t="s">
        <v>56</v>
      </c>
      <c r="O7277" t="s">
        <v>57</v>
      </c>
      <c r="P7277" t="s">
        <v>5256</v>
      </c>
      <c r="Q7277">
        <v>0</v>
      </c>
      <c r="R7277">
        <v>538</v>
      </c>
      <c r="S7277">
        <v>36</v>
      </c>
      <c r="T7277">
        <v>3</v>
      </c>
      <c r="U7277" t="b">
        <v>0</v>
      </c>
    </row>
    <row r="7278" spans="1:21" x14ac:dyDescent="0.25">
      <c r="A7278" t="s">
        <v>8088</v>
      </c>
      <c r="B7278" t="s">
        <v>8089</v>
      </c>
      <c r="C7278">
        <v>26</v>
      </c>
      <c r="D7278">
        <v>11</v>
      </c>
      <c r="E7278">
        <v>11</v>
      </c>
      <c r="F7278" s="1">
        <v>40873</v>
      </c>
      <c r="G7278" t="s">
        <v>1619</v>
      </c>
      <c r="H7278" t="s">
        <v>44</v>
      </c>
      <c r="I7278" t="s">
        <v>849</v>
      </c>
      <c r="J7278" t="s">
        <v>2579</v>
      </c>
      <c r="K7278" t="s">
        <v>47</v>
      </c>
      <c r="L7278" t="s">
        <v>70</v>
      </c>
      <c r="M7278" t="s">
        <v>98</v>
      </c>
      <c r="N7278" t="s">
        <v>56</v>
      </c>
      <c r="O7278" t="s">
        <v>104</v>
      </c>
      <c r="P7278" t="s">
        <v>3532</v>
      </c>
      <c r="Q7278">
        <v>0</v>
      </c>
      <c r="R7278">
        <v>120</v>
      </c>
      <c r="S7278">
        <v>-22</v>
      </c>
      <c r="T7278">
        <v>3</v>
      </c>
      <c r="U7278" t="b">
        <v>1</v>
      </c>
    </row>
    <row r="7279" spans="1:21" x14ac:dyDescent="0.25">
      <c r="A7279" t="s">
        <v>8090</v>
      </c>
      <c r="B7279" t="s">
        <v>8089</v>
      </c>
      <c r="C7279">
        <v>26</v>
      </c>
      <c r="D7279">
        <v>11</v>
      </c>
      <c r="E7279">
        <v>11</v>
      </c>
      <c r="F7279" s="1">
        <v>40873</v>
      </c>
      <c r="G7279" t="s">
        <v>646</v>
      </c>
      <c r="H7279" t="s">
        <v>33</v>
      </c>
      <c r="I7279" t="s">
        <v>34</v>
      </c>
      <c r="J7279" t="s">
        <v>2790</v>
      </c>
      <c r="K7279" t="s">
        <v>36</v>
      </c>
      <c r="L7279" t="s">
        <v>70</v>
      </c>
      <c r="M7279" t="s">
        <v>38</v>
      </c>
      <c r="N7279" t="s">
        <v>71</v>
      </c>
      <c r="O7279" t="s">
        <v>295</v>
      </c>
      <c r="P7279" t="s">
        <v>3067</v>
      </c>
      <c r="Q7279">
        <v>0</v>
      </c>
      <c r="R7279">
        <v>151</v>
      </c>
      <c r="S7279">
        <v>5</v>
      </c>
      <c r="T7279">
        <v>3</v>
      </c>
      <c r="U7279" t="b">
        <v>1</v>
      </c>
    </row>
    <row r="7280" spans="1:21" x14ac:dyDescent="0.25">
      <c r="A7280" t="s">
        <v>8091</v>
      </c>
      <c r="B7280" t="s">
        <v>8089</v>
      </c>
      <c r="C7280">
        <v>26</v>
      </c>
      <c r="D7280">
        <v>11</v>
      </c>
      <c r="E7280">
        <v>11</v>
      </c>
      <c r="F7280" s="1">
        <v>40873</v>
      </c>
      <c r="G7280" t="s">
        <v>3607</v>
      </c>
      <c r="H7280" t="s">
        <v>33</v>
      </c>
      <c r="I7280" t="s">
        <v>34</v>
      </c>
      <c r="J7280" t="s">
        <v>440</v>
      </c>
      <c r="K7280" t="s">
        <v>36</v>
      </c>
      <c r="L7280" t="s">
        <v>37</v>
      </c>
      <c r="M7280" t="s">
        <v>38</v>
      </c>
      <c r="N7280" t="s">
        <v>28</v>
      </c>
      <c r="O7280" t="s">
        <v>90</v>
      </c>
      <c r="P7280" t="s">
        <v>3259</v>
      </c>
      <c r="Q7280">
        <v>0</v>
      </c>
      <c r="R7280">
        <v>2040</v>
      </c>
      <c r="S7280">
        <v>-113</v>
      </c>
      <c r="T7280">
        <v>4</v>
      </c>
      <c r="U7280" t="b">
        <v>1</v>
      </c>
    </row>
    <row r="7281" spans="1:21" x14ac:dyDescent="0.25">
      <c r="A7281" t="s">
        <v>8092</v>
      </c>
      <c r="B7281" t="s">
        <v>8093</v>
      </c>
      <c r="C7281">
        <v>26</v>
      </c>
      <c r="D7281">
        <v>11</v>
      </c>
      <c r="E7281">
        <v>12</v>
      </c>
      <c r="F7281" s="1">
        <v>41239</v>
      </c>
      <c r="G7281" t="s">
        <v>2531</v>
      </c>
      <c r="H7281" t="s">
        <v>120</v>
      </c>
      <c r="I7281" t="s">
        <v>778</v>
      </c>
      <c r="J7281" t="s">
        <v>2326</v>
      </c>
      <c r="K7281" t="s">
        <v>47</v>
      </c>
      <c r="L7281" t="s">
        <v>70</v>
      </c>
      <c r="M7281" t="s">
        <v>98</v>
      </c>
      <c r="N7281" t="s">
        <v>56</v>
      </c>
      <c r="O7281" t="s">
        <v>104</v>
      </c>
      <c r="P7281" t="s">
        <v>4372</v>
      </c>
      <c r="Q7281">
        <v>0</v>
      </c>
      <c r="R7281">
        <v>201</v>
      </c>
      <c r="S7281">
        <v>16</v>
      </c>
      <c r="T7281">
        <v>3</v>
      </c>
      <c r="U7281" t="b">
        <v>0</v>
      </c>
    </row>
    <row r="7282" spans="1:21" x14ac:dyDescent="0.25">
      <c r="A7282" t="s">
        <v>8094</v>
      </c>
      <c r="B7282" t="s">
        <v>8093</v>
      </c>
      <c r="C7282">
        <v>26</v>
      </c>
      <c r="D7282">
        <v>11</v>
      </c>
      <c r="E7282">
        <v>12</v>
      </c>
      <c r="F7282" s="1">
        <v>41239</v>
      </c>
      <c r="G7282" t="s">
        <v>4093</v>
      </c>
      <c r="H7282" t="s">
        <v>120</v>
      </c>
      <c r="I7282" t="s">
        <v>241</v>
      </c>
      <c r="J7282" t="s">
        <v>7974</v>
      </c>
      <c r="K7282" t="s">
        <v>47</v>
      </c>
      <c r="L7282" t="s">
        <v>37</v>
      </c>
      <c r="M7282" t="s">
        <v>38</v>
      </c>
      <c r="N7282" t="s">
        <v>28</v>
      </c>
      <c r="O7282" t="s">
        <v>39</v>
      </c>
      <c r="P7282" t="s">
        <v>362</v>
      </c>
      <c r="Q7282">
        <v>0</v>
      </c>
      <c r="R7282">
        <v>242</v>
      </c>
      <c r="S7282">
        <v>29</v>
      </c>
      <c r="T7282">
        <v>5</v>
      </c>
      <c r="U7282" t="b">
        <v>1</v>
      </c>
    </row>
    <row r="7283" spans="1:21" x14ac:dyDescent="0.25">
      <c r="A7283" t="s">
        <v>8095</v>
      </c>
      <c r="B7283" t="s">
        <v>8093</v>
      </c>
      <c r="C7283">
        <v>26</v>
      </c>
      <c r="D7283">
        <v>11</v>
      </c>
      <c r="E7283">
        <v>12</v>
      </c>
      <c r="F7283" s="1">
        <v>41239</v>
      </c>
      <c r="G7283" t="s">
        <v>1065</v>
      </c>
      <c r="H7283" t="s">
        <v>33</v>
      </c>
      <c r="I7283" t="s">
        <v>80</v>
      </c>
      <c r="J7283" t="s">
        <v>80</v>
      </c>
      <c r="K7283" t="s">
        <v>36</v>
      </c>
      <c r="L7283" t="s">
        <v>26</v>
      </c>
      <c r="M7283" t="s">
        <v>38</v>
      </c>
      <c r="N7283" t="s">
        <v>71</v>
      </c>
      <c r="O7283" t="s">
        <v>74</v>
      </c>
      <c r="P7283" t="s">
        <v>75</v>
      </c>
      <c r="Q7283">
        <v>0</v>
      </c>
      <c r="R7283">
        <v>451</v>
      </c>
      <c r="S7283">
        <v>118</v>
      </c>
      <c r="T7283">
        <v>4</v>
      </c>
      <c r="U7283" t="b">
        <v>1</v>
      </c>
    </row>
    <row r="7284" spans="1:21" x14ac:dyDescent="0.25">
      <c r="A7284" t="s">
        <v>8095</v>
      </c>
      <c r="B7284" t="s">
        <v>8093</v>
      </c>
      <c r="C7284">
        <v>26</v>
      </c>
      <c r="D7284">
        <v>11</v>
      </c>
      <c r="E7284">
        <v>12</v>
      </c>
      <c r="F7284" s="1">
        <v>41239</v>
      </c>
      <c r="G7284" t="s">
        <v>1065</v>
      </c>
      <c r="H7284" t="s">
        <v>33</v>
      </c>
      <c r="I7284" t="s">
        <v>80</v>
      </c>
      <c r="J7284" t="s">
        <v>80</v>
      </c>
      <c r="K7284" t="s">
        <v>36</v>
      </c>
      <c r="L7284" t="s">
        <v>26</v>
      </c>
      <c r="M7284" t="s">
        <v>38</v>
      </c>
      <c r="N7284" t="s">
        <v>28</v>
      </c>
      <c r="O7284" t="s">
        <v>111</v>
      </c>
      <c r="P7284" t="s">
        <v>620</v>
      </c>
      <c r="Q7284">
        <v>0</v>
      </c>
      <c r="R7284">
        <v>16</v>
      </c>
      <c r="S7284">
        <v>3</v>
      </c>
      <c r="T7284">
        <v>1</v>
      </c>
      <c r="U7284" t="b">
        <v>0</v>
      </c>
    </row>
    <row r="7285" spans="1:21" x14ac:dyDescent="0.25">
      <c r="A7285" t="s">
        <v>8095</v>
      </c>
      <c r="B7285" t="s">
        <v>8093</v>
      </c>
      <c r="C7285">
        <v>26</v>
      </c>
      <c r="D7285">
        <v>11</v>
      </c>
      <c r="E7285">
        <v>12</v>
      </c>
      <c r="F7285" s="1">
        <v>41239</v>
      </c>
      <c r="G7285" t="s">
        <v>1065</v>
      </c>
      <c r="H7285" t="s">
        <v>33</v>
      </c>
      <c r="I7285" t="s">
        <v>80</v>
      </c>
      <c r="J7285" t="s">
        <v>80</v>
      </c>
      <c r="K7285" t="s">
        <v>36</v>
      </c>
      <c r="L7285" t="s">
        <v>26</v>
      </c>
      <c r="M7285" t="s">
        <v>38</v>
      </c>
      <c r="N7285" t="s">
        <v>28</v>
      </c>
      <c r="O7285" t="s">
        <v>54</v>
      </c>
      <c r="P7285" t="s">
        <v>1223</v>
      </c>
      <c r="Q7285">
        <v>0</v>
      </c>
      <c r="R7285">
        <v>247</v>
      </c>
      <c r="S7285">
        <v>-40</v>
      </c>
      <c r="T7285">
        <v>5</v>
      </c>
      <c r="U7285" t="b">
        <v>1</v>
      </c>
    </row>
    <row r="7286" spans="1:21" x14ac:dyDescent="0.25">
      <c r="A7286" t="s">
        <v>8096</v>
      </c>
      <c r="B7286" t="s">
        <v>8093</v>
      </c>
      <c r="C7286">
        <v>26</v>
      </c>
      <c r="D7286">
        <v>11</v>
      </c>
      <c r="E7286">
        <v>12</v>
      </c>
      <c r="F7286" s="1">
        <v>41239</v>
      </c>
      <c r="G7286" t="s">
        <v>1389</v>
      </c>
      <c r="H7286" t="s">
        <v>33</v>
      </c>
      <c r="I7286" t="s">
        <v>80</v>
      </c>
      <c r="J7286" t="s">
        <v>80</v>
      </c>
      <c r="K7286" t="s">
        <v>36</v>
      </c>
      <c r="L7286" t="s">
        <v>37</v>
      </c>
      <c r="M7286" t="s">
        <v>38</v>
      </c>
      <c r="N7286" t="s">
        <v>28</v>
      </c>
      <c r="O7286" t="s">
        <v>54</v>
      </c>
      <c r="P7286" t="s">
        <v>282</v>
      </c>
      <c r="Q7286">
        <v>0</v>
      </c>
      <c r="R7286">
        <v>151</v>
      </c>
      <c r="S7286">
        <v>36</v>
      </c>
      <c r="T7286">
        <v>4</v>
      </c>
      <c r="U7286" t="b">
        <v>0</v>
      </c>
    </row>
    <row r="7287" spans="1:21" x14ac:dyDescent="0.25">
      <c r="A7287" t="s">
        <v>8097</v>
      </c>
      <c r="B7287" t="s">
        <v>8098</v>
      </c>
      <c r="C7287">
        <v>26</v>
      </c>
      <c r="D7287">
        <v>11</v>
      </c>
      <c r="E7287">
        <v>13</v>
      </c>
      <c r="F7287" s="1">
        <v>41604</v>
      </c>
      <c r="G7287" t="s">
        <v>8099</v>
      </c>
      <c r="H7287" t="s">
        <v>67</v>
      </c>
      <c r="I7287" t="s">
        <v>68</v>
      </c>
      <c r="J7287" t="s">
        <v>4040</v>
      </c>
      <c r="K7287" t="s">
        <v>25</v>
      </c>
      <c r="L7287" t="s">
        <v>37</v>
      </c>
      <c r="M7287" t="s">
        <v>268</v>
      </c>
      <c r="N7287" t="s">
        <v>71</v>
      </c>
      <c r="O7287" t="s">
        <v>74</v>
      </c>
      <c r="P7287" t="s">
        <v>1895</v>
      </c>
      <c r="Q7287">
        <v>0</v>
      </c>
      <c r="R7287">
        <v>287</v>
      </c>
      <c r="S7287">
        <v>103</v>
      </c>
      <c r="T7287">
        <v>2</v>
      </c>
      <c r="U7287" t="b">
        <v>0</v>
      </c>
    </row>
    <row r="7288" spans="1:21" x14ac:dyDescent="0.25">
      <c r="A7288" t="s">
        <v>8097</v>
      </c>
      <c r="B7288" t="s">
        <v>8098</v>
      </c>
      <c r="C7288">
        <v>26</v>
      </c>
      <c r="D7288">
        <v>11</v>
      </c>
      <c r="E7288">
        <v>13</v>
      </c>
      <c r="F7288" s="1">
        <v>41604</v>
      </c>
      <c r="G7288" t="s">
        <v>8099</v>
      </c>
      <c r="H7288" t="s">
        <v>67</v>
      </c>
      <c r="I7288" t="s">
        <v>68</v>
      </c>
      <c r="J7288" t="s">
        <v>4040</v>
      </c>
      <c r="K7288" t="s">
        <v>25</v>
      </c>
      <c r="L7288" t="s">
        <v>37</v>
      </c>
      <c r="M7288" t="s">
        <v>268</v>
      </c>
      <c r="N7288" t="s">
        <v>56</v>
      </c>
      <c r="O7288" t="s">
        <v>185</v>
      </c>
      <c r="P7288" t="s">
        <v>7545</v>
      </c>
      <c r="Q7288">
        <v>0</v>
      </c>
      <c r="R7288">
        <v>599</v>
      </c>
      <c r="S7288">
        <v>0</v>
      </c>
      <c r="T7288">
        <v>2</v>
      </c>
      <c r="U7288" t="b">
        <v>0</v>
      </c>
    </row>
    <row r="7289" spans="1:21" x14ac:dyDescent="0.25">
      <c r="A7289" t="s">
        <v>8100</v>
      </c>
      <c r="B7289" t="s">
        <v>8098</v>
      </c>
      <c r="C7289">
        <v>26</v>
      </c>
      <c r="D7289">
        <v>11</v>
      </c>
      <c r="E7289">
        <v>13</v>
      </c>
      <c r="F7289" s="1">
        <v>41604</v>
      </c>
      <c r="G7289" t="s">
        <v>3303</v>
      </c>
      <c r="H7289" t="s">
        <v>293</v>
      </c>
      <c r="I7289" t="s">
        <v>714</v>
      </c>
      <c r="J7289" t="s">
        <v>715</v>
      </c>
      <c r="K7289" t="s">
        <v>36</v>
      </c>
      <c r="L7289" t="s">
        <v>26</v>
      </c>
      <c r="M7289" t="s">
        <v>98</v>
      </c>
      <c r="N7289" t="s">
        <v>28</v>
      </c>
      <c r="O7289" t="s">
        <v>29</v>
      </c>
      <c r="P7289" t="s">
        <v>4316</v>
      </c>
      <c r="Q7289">
        <v>1</v>
      </c>
      <c r="R7289">
        <v>30</v>
      </c>
      <c r="S7289">
        <v>-4</v>
      </c>
      <c r="T7289">
        <v>2</v>
      </c>
      <c r="U7289" t="b">
        <v>0</v>
      </c>
    </row>
    <row r="7290" spans="1:21" x14ac:dyDescent="0.25">
      <c r="A7290" t="s">
        <v>8101</v>
      </c>
      <c r="B7290" t="s">
        <v>8098</v>
      </c>
      <c r="C7290">
        <v>26</v>
      </c>
      <c r="D7290">
        <v>11</v>
      </c>
      <c r="E7290">
        <v>13</v>
      </c>
      <c r="F7290" s="1">
        <v>41604</v>
      </c>
      <c r="G7290" t="s">
        <v>1443</v>
      </c>
      <c r="H7290" t="s">
        <v>67</v>
      </c>
      <c r="I7290" t="s">
        <v>68</v>
      </c>
      <c r="J7290" t="s">
        <v>255</v>
      </c>
      <c r="K7290" t="s">
        <v>25</v>
      </c>
      <c r="L7290" t="s">
        <v>37</v>
      </c>
      <c r="M7290" t="s">
        <v>38</v>
      </c>
      <c r="N7290" t="s">
        <v>28</v>
      </c>
      <c r="O7290" t="s">
        <v>39</v>
      </c>
      <c r="P7290" t="s">
        <v>110</v>
      </c>
      <c r="Q7290">
        <v>0</v>
      </c>
      <c r="R7290">
        <v>52</v>
      </c>
      <c r="S7290">
        <v>20</v>
      </c>
      <c r="T7290">
        <v>2</v>
      </c>
      <c r="U7290" t="b">
        <v>1</v>
      </c>
    </row>
    <row r="7291" spans="1:21" x14ac:dyDescent="0.25">
      <c r="A7291" t="s">
        <v>8101</v>
      </c>
      <c r="B7291" t="s">
        <v>8098</v>
      </c>
      <c r="C7291">
        <v>26</v>
      </c>
      <c r="D7291">
        <v>11</v>
      </c>
      <c r="E7291">
        <v>13</v>
      </c>
      <c r="F7291" s="1">
        <v>41604</v>
      </c>
      <c r="G7291" t="s">
        <v>1443</v>
      </c>
      <c r="H7291" t="s">
        <v>67</v>
      </c>
      <c r="I7291" t="s">
        <v>68</v>
      </c>
      <c r="J7291" t="s">
        <v>255</v>
      </c>
      <c r="K7291" t="s">
        <v>25</v>
      </c>
      <c r="L7291" t="s">
        <v>37</v>
      </c>
      <c r="M7291" t="s">
        <v>38</v>
      </c>
      <c r="N7291" t="s">
        <v>28</v>
      </c>
      <c r="O7291" t="s">
        <v>39</v>
      </c>
      <c r="P7291" t="s">
        <v>2145</v>
      </c>
      <c r="Q7291">
        <v>0</v>
      </c>
      <c r="R7291">
        <v>86</v>
      </c>
      <c r="S7291">
        <v>26</v>
      </c>
      <c r="T7291">
        <v>3</v>
      </c>
      <c r="U7291" t="b">
        <v>1</v>
      </c>
    </row>
    <row r="7292" spans="1:21" x14ac:dyDescent="0.25">
      <c r="A7292" t="s">
        <v>8101</v>
      </c>
      <c r="B7292" t="s">
        <v>8098</v>
      </c>
      <c r="C7292">
        <v>26</v>
      </c>
      <c r="D7292">
        <v>11</v>
      </c>
      <c r="E7292">
        <v>13</v>
      </c>
      <c r="F7292" s="1">
        <v>41604</v>
      </c>
      <c r="G7292" t="s">
        <v>1443</v>
      </c>
      <c r="H7292" t="s">
        <v>67</v>
      </c>
      <c r="I7292" t="s">
        <v>68</v>
      </c>
      <c r="J7292" t="s">
        <v>255</v>
      </c>
      <c r="K7292" t="s">
        <v>25</v>
      </c>
      <c r="L7292" t="s">
        <v>37</v>
      </c>
      <c r="M7292" t="s">
        <v>38</v>
      </c>
      <c r="N7292" t="s">
        <v>28</v>
      </c>
      <c r="O7292" t="s">
        <v>183</v>
      </c>
      <c r="P7292" t="s">
        <v>3832</v>
      </c>
      <c r="Q7292">
        <v>0</v>
      </c>
      <c r="R7292">
        <v>9</v>
      </c>
      <c r="S7292">
        <v>1</v>
      </c>
      <c r="T7292">
        <v>1</v>
      </c>
      <c r="U7292" t="b">
        <v>0</v>
      </c>
    </row>
    <row r="7293" spans="1:21" x14ac:dyDescent="0.25">
      <c r="A7293" t="s">
        <v>8102</v>
      </c>
      <c r="B7293" t="s">
        <v>8103</v>
      </c>
      <c r="C7293">
        <v>26</v>
      </c>
      <c r="D7293">
        <v>11</v>
      </c>
      <c r="E7293">
        <v>14</v>
      </c>
      <c r="F7293" s="1">
        <v>41969</v>
      </c>
      <c r="G7293" t="s">
        <v>937</v>
      </c>
      <c r="H7293" t="s">
        <v>215</v>
      </c>
      <c r="I7293" t="s">
        <v>216</v>
      </c>
      <c r="J7293" t="s">
        <v>3045</v>
      </c>
      <c r="K7293" t="s">
        <v>36</v>
      </c>
      <c r="L7293" t="s">
        <v>70</v>
      </c>
      <c r="M7293" t="s">
        <v>27</v>
      </c>
      <c r="N7293" t="s">
        <v>71</v>
      </c>
      <c r="O7293" t="s">
        <v>72</v>
      </c>
      <c r="P7293" t="s">
        <v>1299</v>
      </c>
      <c r="Q7293">
        <v>0</v>
      </c>
      <c r="R7293">
        <v>143</v>
      </c>
      <c r="S7293">
        <v>32</v>
      </c>
      <c r="T7293">
        <v>1</v>
      </c>
      <c r="U7293" t="b">
        <v>1</v>
      </c>
    </row>
    <row r="7294" spans="1:21" x14ac:dyDescent="0.25">
      <c r="A7294" t="s">
        <v>8102</v>
      </c>
      <c r="B7294" t="s">
        <v>8103</v>
      </c>
      <c r="C7294">
        <v>26</v>
      </c>
      <c r="D7294">
        <v>11</v>
      </c>
      <c r="E7294">
        <v>14</v>
      </c>
      <c r="F7294" s="1">
        <v>41969</v>
      </c>
      <c r="G7294" t="s">
        <v>937</v>
      </c>
      <c r="H7294" t="s">
        <v>215</v>
      </c>
      <c r="I7294" t="s">
        <v>216</v>
      </c>
      <c r="J7294" t="s">
        <v>3045</v>
      </c>
      <c r="K7294" t="s">
        <v>36</v>
      </c>
      <c r="L7294" t="s">
        <v>70</v>
      </c>
      <c r="M7294" t="s">
        <v>27</v>
      </c>
      <c r="N7294" t="s">
        <v>28</v>
      </c>
      <c r="O7294" t="s">
        <v>183</v>
      </c>
      <c r="P7294" t="s">
        <v>6232</v>
      </c>
      <c r="Q7294">
        <v>0</v>
      </c>
      <c r="R7294">
        <v>111</v>
      </c>
      <c r="S7294">
        <v>35</v>
      </c>
      <c r="T7294">
        <v>5</v>
      </c>
      <c r="U7294" t="b">
        <v>1</v>
      </c>
    </row>
    <row r="7295" spans="1:21" x14ac:dyDescent="0.25">
      <c r="A7295" t="s">
        <v>8102</v>
      </c>
      <c r="B7295" t="s">
        <v>8103</v>
      </c>
      <c r="C7295">
        <v>26</v>
      </c>
      <c r="D7295">
        <v>11</v>
      </c>
      <c r="E7295">
        <v>14</v>
      </c>
      <c r="F7295" s="1">
        <v>41969</v>
      </c>
      <c r="G7295" t="s">
        <v>937</v>
      </c>
      <c r="H7295" t="s">
        <v>215</v>
      </c>
      <c r="I7295" t="s">
        <v>216</v>
      </c>
      <c r="J7295" t="s">
        <v>3045</v>
      </c>
      <c r="K7295" t="s">
        <v>36</v>
      </c>
      <c r="L7295" t="s">
        <v>70</v>
      </c>
      <c r="M7295" t="s">
        <v>27</v>
      </c>
      <c r="N7295" t="s">
        <v>56</v>
      </c>
      <c r="O7295" t="s">
        <v>81</v>
      </c>
      <c r="P7295" t="s">
        <v>5700</v>
      </c>
      <c r="Q7295">
        <v>0</v>
      </c>
      <c r="R7295">
        <v>425</v>
      </c>
      <c r="S7295">
        <v>183</v>
      </c>
      <c r="T7295">
        <v>5</v>
      </c>
      <c r="U7295" t="b">
        <v>0</v>
      </c>
    </row>
    <row r="7296" spans="1:21" x14ac:dyDescent="0.25">
      <c r="A7296" t="s">
        <v>8104</v>
      </c>
      <c r="B7296" t="s">
        <v>8103</v>
      </c>
      <c r="C7296">
        <v>26</v>
      </c>
      <c r="D7296">
        <v>11</v>
      </c>
      <c r="E7296">
        <v>14</v>
      </c>
      <c r="F7296" s="1">
        <v>41969</v>
      </c>
      <c r="G7296" t="s">
        <v>200</v>
      </c>
      <c r="H7296" t="s">
        <v>67</v>
      </c>
      <c r="I7296" t="s">
        <v>68</v>
      </c>
      <c r="J7296" t="s">
        <v>1970</v>
      </c>
      <c r="K7296" t="s">
        <v>25</v>
      </c>
      <c r="L7296" t="s">
        <v>37</v>
      </c>
      <c r="M7296" t="s">
        <v>98</v>
      </c>
      <c r="N7296" t="s">
        <v>28</v>
      </c>
      <c r="O7296" t="s">
        <v>48</v>
      </c>
      <c r="P7296" t="s">
        <v>1128</v>
      </c>
      <c r="Q7296">
        <v>0</v>
      </c>
      <c r="R7296">
        <v>227</v>
      </c>
      <c r="S7296">
        <v>34</v>
      </c>
      <c r="T7296">
        <v>4</v>
      </c>
      <c r="U7296" t="b">
        <v>1</v>
      </c>
    </row>
    <row r="7297" spans="1:21" x14ac:dyDescent="0.25">
      <c r="A7297" t="s">
        <v>8105</v>
      </c>
      <c r="B7297" t="s">
        <v>8103</v>
      </c>
      <c r="C7297">
        <v>26</v>
      </c>
      <c r="D7297">
        <v>11</v>
      </c>
      <c r="E7297">
        <v>14</v>
      </c>
      <c r="F7297" s="1">
        <v>41969</v>
      </c>
      <c r="G7297" t="s">
        <v>7468</v>
      </c>
      <c r="H7297" t="s">
        <v>161</v>
      </c>
      <c r="I7297" t="s">
        <v>2206</v>
      </c>
      <c r="J7297" t="s">
        <v>3994</v>
      </c>
      <c r="K7297" t="s">
        <v>25</v>
      </c>
      <c r="L7297" t="s">
        <v>26</v>
      </c>
      <c r="M7297" t="s">
        <v>38</v>
      </c>
      <c r="N7297" t="s">
        <v>28</v>
      </c>
      <c r="O7297" t="s">
        <v>48</v>
      </c>
      <c r="P7297" t="s">
        <v>755</v>
      </c>
      <c r="Q7297">
        <v>0</v>
      </c>
      <c r="R7297">
        <v>28</v>
      </c>
      <c r="S7297">
        <v>1</v>
      </c>
      <c r="T7297">
        <v>1</v>
      </c>
      <c r="U7297" t="b">
        <v>1</v>
      </c>
    </row>
    <row r="7298" spans="1:21" x14ac:dyDescent="0.25">
      <c r="A7298" t="s">
        <v>8106</v>
      </c>
      <c r="B7298" t="s">
        <v>8103</v>
      </c>
      <c r="C7298">
        <v>26</v>
      </c>
      <c r="D7298">
        <v>11</v>
      </c>
      <c r="E7298">
        <v>14</v>
      </c>
      <c r="F7298" s="1">
        <v>41969</v>
      </c>
      <c r="G7298" t="s">
        <v>32</v>
      </c>
      <c r="H7298" t="s">
        <v>61</v>
      </c>
      <c r="I7298" t="s">
        <v>491</v>
      </c>
      <c r="J7298" t="s">
        <v>5866</v>
      </c>
      <c r="K7298" t="s">
        <v>36</v>
      </c>
      <c r="L7298" t="s">
        <v>37</v>
      </c>
      <c r="M7298" t="s">
        <v>38</v>
      </c>
      <c r="N7298" t="s">
        <v>56</v>
      </c>
      <c r="O7298" t="s">
        <v>57</v>
      </c>
      <c r="P7298" t="s">
        <v>6191</v>
      </c>
      <c r="Q7298">
        <v>0</v>
      </c>
      <c r="R7298">
        <v>646</v>
      </c>
      <c r="S7298">
        <v>213</v>
      </c>
      <c r="T7298">
        <v>3</v>
      </c>
      <c r="U7298" t="b">
        <v>1</v>
      </c>
    </row>
    <row r="7299" spans="1:21" x14ac:dyDescent="0.25">
      <c r="A7299" t="s">
        <v>8107</v>
      </c>
      <c r="B7299" t="s">
        <v>8103</v>
      </c>
      <c r="C7299">
        <v>26</v>
      </c>
      <c r="D7299">
        <v>11</v>
      </c>
      <c r="E7299">
        <v>14</v>
      </c>
      <c r="F7299" s="1">
        <v>41969</v>
      </c>
      <c r="G7299" t="s">
        <v>1500</v>
      </c>
      <c r="H7299" t="s">
        <v>61</v>
      </c>
      <c r="I7299" t="s">
        <v>108</v>
      </c>
      <c r="J7299" t="s">
        <v>1004</v>
      </c>
      <c r="K7299" t="s">
        <v>36</v>
      </c>
      <c r="L7299" t="s">
        <v>37</v>
      </c>
      <c r="M7299" t="s">
        <v>38</v>
      </c>
      <c r="N7299" t="s">
        <v>71</v>
      </c>
      <c r="O7299" t="s">
        <v>295</v>
      </c>
      <c r="P7299" t="s">
        <v>1915</v>
      </c>
      <c r="Q7299">
        <v>0</v>
      </c>
      <c r="R7299">
        <v>98</v>
      </c>
      <c r="S7299">
        <v>9</v>
      </c>
      <c r="T7299">
        <v>2</v>
      </c>
      <c r="U7299" t="b">
        <v>0</v>
      </c>
    </row>
    <row r="7300" spans="1:21" x14ac:dyDescent="0.25">
      <c r="A7300" t="s">
        <v>8107</v>
      </c>
      <c r="B7300" t="s">
        <v>8103</v>
      </c>
      <c r="C7300">
        <v>26</v>
      </c>
      <c r="D7300">
        <v>11</v>
      </c>
      <c r="E7300">
        <v>14</v>
      </c>
      <c r="F7300" s="1">
        <v>41969</v>
      </c>
      <c r="G7300" t="s">
        <v>1500</v>
      </c>
      <c r="H7300" t="s">
        <v>61</v>
      </c>
      <c r="I7300" t="s">
        <v>108</v>
      </c>
      <c r="J7300" t="s">
        <v>1004</v>
      </c>
      <c r="K7300" t="s">
        <v>36</v>
      </c>
      <c r="L7300" t="s">
        <v>37</v>
      </c>
      <c r="M7300" t="s">
        <v>38</v>
      </c>
      <c r="N7300" t="s">
        <v>28</v>
      </c>
      <c r="O7300" t="s">
        <v>90</v>
      </c>
      <c r="P7300" t="s">
        <v>7212</v>
      </c>
      <c r="Q7300">
        <v>0</v>
      </c>
      <c r="R7300">
        <v>3151</v>
      </c>
      <c r="S7300">
        <v>-35</v>
      </c>
      <c r="T7300">
        <v>7</v>
      </c>
      <c r="U7300" t="b">
        <v>1</v>
      </c>
    </row>
    <row r="7301" spans="1:21" x14ac:dyDescent="0.25">
      <c r="A7301" t="s">
        <v>8107</v>
      </c>
      <c r="B7301" t="s">
        <v>8103</v>
      </c>
      <c r="C7301">
        <v>26</v>
      </c>
      <c r="D7301">
        <v>11</v>
      </c>
      <c r="E7301">
        <v>14</v>
      </c>
      <c r="F7301" s="1">
        <v>41969</v>
      </c>
      <c r="G7301" t="s">
        <v>1500</v>
      </c>
      <c r="H7301" t="s">
        <v>61</v>
      </c>
      <c r="I7301" t="s">
        <v>108</v>
      </c>
      <c r="J7301" t="s">
        <v>1004</v>
      </c>
      <c r="K7301" t="s">
        <v>36</v>
      </c>
      <c r="L7301" t="s">
        <v>37</v>
      </c>
      <c r="M7301" t="s">
        <v>38</v>
      </c>
      <c r="N7301" t="s">
        <v>28</v>
      </c>
      <c r="O7301" t="s">
        <v>48</v>
      </c>
      <c r="P7301" t="s">
        <v>64</v>
      </c>
      <c r="Q7301">
        <v>0</v>
      </c>
      <c r="R7301">
        <v>53</v>
      </c>
      <c r="S7301">
        <v>15</v>
      </c>
      <c r="T7301">
        <v>2</v>
      </c>
      <c r="U7301" t="b">
        <v>0</v>
      </c>
    </row>
    <row r="7302" spans="1:21" x14ac:dyDescent="0.25">
      <c r="A7302" t="s">
        <v>8107</v>
      </c>
      <c r="B7302" t="s">
        <v>8103</v>
      </c>
      <c r="C7302">
        <v>26</v>
      </c>
      <c r="D7302">
        <v>11</v>
      </c>
      <c r="E7302">
        <v>14</v>
      </c>
      <c r="F7302" s="1">
        <v>41969</v>
      </c>
      <c r="G7302" t="s">
        <v>1500</v>
      </c>
      <c r="H7302" t="s">
        <v>61</v>
      </c>
      <c r="I7302" t="s">
        <v>108</v>
      </c>
      <c r="J7302" t="s">
        <v>1004</v>
      </c>
      <c r="K7302" t="s">
        <v>36</v>
      </c>
      <c r="L7302" t="s">
        <v>37</v>
      </c>
      <c r="M7302" t="s">
        <v>38</v>
      </c>
      <c r="N7302" t="s">
        <v>28</v>
      </c>
      <c r="O7302" t="s">
        <v>48</v>
      </c>
      <c r="P7302" t="s">
        <v>533</v>
      </c>
      <c r="Q7302">
        <v>0</v>
      </c>
      <c r="R7302">
        <v>165</v>
      </c>
      <c r="S7302">
        <v>30</v>
      </c>
      <c r="T7302">
        <v>3</v>
      </c>
      <c r="U7302" t="b">
        <v>0</v>
      </c>
    </row>
    <row r="7303" spans="1:21" x14ac:dyDescent="0.25">
      <c r="A7303" t="s">
        <v>8107</v>
      </c>
      <c r="B7303" t="s">
        <v>8103</v>
      </c>
      <c r="C7303">
        <v>26</v>
      </c>
      <c r="D7303">
        <v>11</v>
      </c>
      <c r="E7303">
        <v>14</v>
      </c>
      <c r="F7303" s="1">
        <v>41969</v>
      </c>
      <c r="G7303" t="s">
        <v>1500</v>
      </c>
      <c r="H7303" t="s">
        <v>61</v>
      </c>
      <c r="I7303" t="s">
        <v>108</v>
      </c>
      <c r="J7303" t="s">
        <v>1004</v>
      </c>
      <c r="K7303" t="s">
        <v>36</v>
      </c>
      <c r="L7303" t="s">
        <v>37</v>
      </c>
      <c r="M7303" t="s">
        <v>38</v>
      </c>
      <c r="N7303" t="s">
        <v>28</v>
      </c>
      <c r="O7303" t="s">
        <v>48</v>
      </c>
      <c r="P7303" t="s">
        <v>1233</v>
      </c>
      <c r="Q7303">
        <v>0</v>
      </c>
      <c r="R7303">
        <v>211</v>
      </c>
      <c r="S7303">
        <v>19</v>
      </c>
      <c r="T7303">
        <v>8</v>
      </c>
      <c r="U7303" t="b">
        <v>0</v>
      </c>
    </row>
    <row r="7304" spans="1:21" x14ac:dyDescent="0.25">
      <c r="A7304" t="s">
        <v>8107</v>
      </c>
      <c r="B7304" t="s">
        <v>8103</v>
      </c>
      <c r="C7304">
        <v>26</v>
      </c>
      <c r="D7304">
        <v>11</v>
      </c>
      <c r="E7304">
        <v>14</v>
      </c>
      <c r="F7304" s="1">
        <v>41969</v>
      </c>
      <c r="G7304" t="s">
        <v>1500</v>
      </c>
      <c r="H7304" t="s">
        <v>61</v>
      </c>
      <c r="I7304" t="s">
        <v>108</v>
      </c>
      <c r="J7304" t="s">
        <v>1004</v>
      </c>
      <c r="K7304" t="s">
        <v>36</v>
      </c>
      <c r="L7304" t="s">
        <v>37</v>
      </c>
      <c r="M7304" t="s">
        <v>38</v>
      </c>
      <c r="N7304" t="s">
        <v>28</v>
      </c>
      <c r="O7304" t="s">
        <v>39</v>
      </c>
      <c r="P7304" t="s">
        <v>1572</v>
      </c>
      <c r="Q7304">
        <v>0</v>
      </c>
      <c r="R7304">
        <v>106</v>
      </c>
      <c r="S7304">
        <v>15</v>
      </c>
      <c r="T7304">
        <v>7</v>
      </c>
      <c r="U7304" t="b">
        <v>1</v>
      </c>
    </row>
    <row r="7305" spans="1:21" x14ac:dyDescent="0.25">
      <c r="A7305" t="s">
        <v>8107</v>
      </c>
      <c r="B7305" t="s">
        <v>8103</v>
      </c>
      <c r="C7305">
        <v>26</v>
      </c>
      <c r="D7305">
        <v>11</v>
      </c>
      <c r="E7305">
        <v>14</v>
      </c>
      <c r="F7305" s="1">
        <v>41969</v>
      </c>
      <c r="G7305" t="s">
        <v>1500</v>
      </c>
      <c r="H7305" t="s">
        <v>61</v>
      </c>
      <c r="I7305" t="s">
        <v>108</v>
      </c>
      <c r="J7305" t="s">
        <v>1004</v>
      </c>
      <c r="K7305" t="s">
        <v>36</v>
      </c>
      <c r="L7305" t="s">
        <v>37</v>
      </c>
      <c r="M7305" t="s">
        <v>38</v>
      </c>
      <c r="N7305" t="s">
        <v>28</v>
      </c>
      <c r="O7305" t="s">
        <v>39</v>
      </c>
      <c r="P7305" t="s">
        <v>921</v>
      </c>
      <c r="Q7305">
        <v>0</v>
      </c>
      <c r="R7305">
        <v>14</v>
      </c>
      <c r="S7305">
        <v>5</v>
      </c>
      <c r="T7305">
        <v>1</v>
      </c>
      <c r="U7305" t="b">
        <v>1</v>
      </c>
    </row>
    <row r="7306" spans="1:21" x14ac:dyDescent="0.25">
      <c r="A7306" t="s">
        <v>8107</v>
      </c>
      <c r="B7306" t="s">
        <v>8103</v>
      </c>
      <c r="C7306">
        <v>26</v>
      </c>
      <c r="D7306">
        <v>11</v>
      </c>
      <c r="E7306">
        <v>14</v>
      </c>
      <c r="F7306" s="1">
        <v>41969</v>
      </c>
      <c r="G7306" t="s">
        <v>1500</v>
      </c>
      <c r="H7306" t="s">
        <v>61</v>
      </c>
      <c r="I7306" t="s">
        <v>108</v>
      </c>
      <c r="J7306" t="s">
        <v>1004</v>
      </c>
      <c r="K7306" t="s">
        <v>36</v>
      </c>
      <c r="L7306" t="s">
        <v>37</v>
      </c>
      <c r="M7306" t="s">
        <v>38</v>
      </c>
      <c r="N7306" t="s">
        <v>28</v>
      </c>
      <c r="O7306" t="s">
        <v>39</v>
      </c>
      <c r="P7306" t="s">
        <v>1032</v>
      </c>
      <c r="Q7306">
        <v>0</v>
      </c>
      <c r="R7306">
        <v>17</v>
      </c>
      <c r="S7306">
        <v>7</v>
      </c>
      <c r="T7306">
        <v>3</v>
      </c>
      <c r="U7306" t="b">
        <v>0</v>
      </c>
    </row>
    <row r="7307" spans="1:21" x14ac:dyDescent="0.25">
      <c r="A7307" t="s">
        <v>8107</v>
      </c>
      <c r="B7307" t="s">
        <v>8103</v>
      </c>
      <c r="C7307">
        <v>26</v>
      </c>
      <c r="D7307">
        <v>11</v>
      </c>
      <c r="E7307">
        <v>14</v>
      </c>
      <c r="F7307" s="1">
        <v>41969</v>
      </c>
      <c r="G7307" t="s">
        <v>1500</v>
      </c>
      <c r="H7307" t="s">
        <v>61</v>
      </c>
      <c r="I7307" t="s">
        <v>108</v>
      </c>
      <c r="J7307" t="s">
        <v>1004</v>
      </c>
      <c r="K7307" t="s">
        <v>36</v>
      </c>
      <c r="L7307" t="s">
        <v>37</v>
      </c>
      <c r="M7307" t="s">
        <v>38</v>
      </c>
      <c r="N7307" t="s">
        <v>28</v>
      </c>
      <c r="O7307" t="s">
        <v>227</v>
      </c>
      <c r="P7307" t="s">
        <v>3640</v>
      </c>
      <c r="Q7307">
        <v>0</v>
      </c>
      <c r="R7307">
        <v>46</v>
      </c>
      <c r="S7307">
        <v>14</v>
      </c>
      <c r="T7307">
        <v>5</v>
      </c>
      <c r="U7307" t="b">
        <v>1</v>
      </c>
    </row>
    <row r="7308" spans="1:21" x14ac:dyDescent="0.25">
      <c r="A7308" t="s">
        <v>8108</v>
      </c>
      <c r="B7308" t="s">
        <v>8109</v>
      </c>
      <c r="C7308">
        <v>27</v>
      </c>
      <c r="D7308">
        <v>11</v>
      </c>
      <c r="E7308">
        <v>11</v>
      </c>
      <c r="F7308" s="1">
        <v>40874</v>
      </c>
      <c r="G7308" t="s">
        <v>1376</v>
      </c>
      <c r="H7308" t="s">
        <v>61</v>
      </c>
      <c r="I7308" t="s">
        <v>108</v>
      </c>
      <c r="J7308" t="s">
        <v>1675</v>
      </c>
      <c r="K7308" t="s">
        <v>36</v>
      </c>
      <c r="L7308" t="s">
        <v>37</v>
      </c>
      <c r="M7308" t="s">
        <v>38</v>
      </c>
      <c r="N7308" t="s">
        <v>28</v>
      </c>
      <c r="O7308" t="s">
        <v>48</v>
      </c>
      <c r="P7308" t="s">
        <v>523</v>
      </c>
      <c r="Q7308">
        <v>0</v>
      </c>
      <c r="R7308">
        <v>52</v>
      </c>
      <c r="S7308">
        <v>23</v>
      </c>
      <c r="T7308">
        <v>5</v>
      </c>
      <c r="U7308" t="b">
        <v>1</v>
      </c>
    </row>
    <row r="7309" spans="1:21" x14ac:dyDescent="0.25">
      <c r="A7309" t="s">
        <v>8110</v>
      </c>
      <c r="B7309" t="s">
        <v>8109</v>
      </c>
      <c r="C7309">
        <v>27</v>
      </c>
      <c r="D7309">
        <v>11</v>
      </c>
      <c r="E7309">
        <v>11</v>
      </c>
      <c r="F7309" s="1">
        <v>40874</v>
      </c>
      <c r="G7309" t="s">
        <v>2609</v>
      </c>
      <c r="H7309" t="s">
        <v>976</v>
      </c>
      <c r="I7309" t="s">
        <v>1840</v>
      </c>
      <c r="J7309" t="s">
        <v>1841</v>
      </c>
      <c r="K7309" t="s">
        <v>47</v>
      </c>
      <c r="L7309" t="s">
        <v>37</v>
      </c>
      <c r="M7309" t="s">
        <v>98</v>
      </c>
      <c r="N7309" t="s">
        <v>28</v>
      </c>
      <c r="O7309" t="s">
        <v>54</v>
      </c>
      <c r="P7309" t="s">
        <v>1070</v>
      </c>
      <c r="Q7309">
        <v>1</v>
      </c>
      <c r="R7309">
        <v>47</v>
      </c>
      <c r="S7309">
        <v>-40</v>
      </c>
      <c r="T7309">
        <v>2</v>
      </c>
      <c r="U7309" t="b">
        <v>1</v>
      </c>
    </row>
    <row r="7310" spans="1:21" x14ac:dyDescent="0.25">
      <c r="A7310" t="s">
        <v>8111</v>
      </c>
      <c r="B7310" t="s">
        <v>8112</v>
      </c>
      <c r="C7310">
        <v>27</v>
      </c>
      <c r="D7310">
        <v>11</v>
      </c>
      <c r="E7310">
        <v>12</v>
      </c>
      <c r="F7310" s="1">
        <v>41240</v>
      </c>
      <c r="G7310" t="s">
        <v>2507</v>
      </c>
      <c r="H7310" t="s">
        <v>67</v>
      </c>
      <c r="I7310" t="s">
        <v>68</v>
      </c>
      <c r="J7310" t="s">
        <v>255</v>
      </c>
      <c r="K7310" t="s">
        <v>25</v>
      </c>
      <c r="L7310" t="s">
        <v>70</v>
      </c>
      <c r="M7310" t="s">
        <v>38</v>
      </c>
      <c r="N7310" t="s">
        <v>28</v>
      </c>
      <c r="O7310" t="s">
        <v>39</v>
      </c>
      <c r="P7310" t="s">
        <v>3587</v>
      </c>
      <c r="Q7310">
        <v>0</v>
      </c>
      <c r="R7310">
        <v>84</v>
      </c>
      <c r="S7310">
        <v>22</v>
      </c>
      <c r="T7310">
        <v>9</v>
      </c>
      <c r="U7310" t="b">
        <v>1</v>
      </c>
    </row>
    <row r="7311" spans="1:21" x14ac:dyDescent="0.25">
      <c r="A7311" t="s">
        <v>8111</v>
      </c>
      <c r="B7311" t="s">
        <v>8112</v>
      </c>
      <c r="C7311">
        <v>27</v>
      </c>
      <c r="D7311">
        <v>11</v>
      </c>
      <c r="E7311">
        <v>12</v>
      </c>
      <c r="F7311" s="1">
        <v>41240</v>
      </c>
      <c r="G7311" t="s">
        <v>2507</v>
      </c>
      <c r="H7311" t="s">
        <v>67</v>
      </c>
      <c r="I7311" t="s">
        <v>68</v>
      </c>
      <c r="J7311" t="s">
        <v>255</v>
      </c>
      <c r="K7311" t="s">
        <v>25</v>
      </c>
      <c r="L7311" t="s">
        <v>70</v>
      </c>
      <c r="M7311" t="s">
        <v>38</v>
      </c>
      <c r="N7311" t="s">
        <v>28</v>
      </c>
      <c r="O7311" t="s">
        <v>54</v>
      </c>
      <c r="P7311" t="s">
        <v>3076</v>
      </c>
      <c r="Q7311">
        <v>0</v>
      </c>
      <c r="R7311">
        <v>16</v>
      </c>
      <c r="S7311">
        <v>4</v>
      </c>
      <c r="T7311">
        <v>1</v>
      </c>
      <c r="U7311" t="b">
        <v>0</v>
      </c>
    </row>
    <row r="7312" spans="1:21" x14ac:dyDescent="0.25">
      <c r="A7312" t="s">
        <v>8111</v>
      </c>
      <c r="B7312" t="s">
        <v>8112</v>
      </c>
      <c r="C7312">
        <v>27</v>
      </c>
      <c r="D7312">
        <v>11</v>
      </c>
      <c r="E7312">
        <v>12</v>
      </c>
      <c r="F7312" s="1">
        <v>41240</v>
      </c>
      <c r="G7312" t="s">
        <v>2507</v>
      </c>
      <c r="H7312" t="s">
        <v>67</v>
      </c>
      <c r="I7312" t="s">
        <v>68</v>
      </c>
      <c r="J7312" t="s">
        <v>255</v>
      </c>
      <c r="K7312" t="s">
        <v>25</v>
      </c>
      <c r="L7312" t="s">
        <v>70</v>
      </c>
      <c r="M7312" t="s">
        <v>38</v>
      </c>
      <c r="N7312" t="s">
        <v>56</v>
      </c>
      <c r="O7312" t="s">
        <v>57</v>
      </c>
      <c r="P7312" t="s">
        <v>391</v>
      </c>
      <c r="Q7312">
        <v>0</v>
      </c>
      <c r="R7312">
        <v>133</v>
      </c>
      <c r="S7312">
        <v>28</v>
      </c>
      <c r="T7312">
        <v>3</v>
      </c>
      <c r="U7312" t="b">
        <v>0</v>
      </c>
    </row>
    <row r="7313" spans="1:21" x14ac:dyDescent="0.25">
      <c r="A7313" t="s">
        <v>8113</v>
      </c>
      <c r="B7313" t="s">
        <v>8112</v>
      </c>
      <c r="C7313">
        <v>27</v>
      </c>
      <c r="D7313">
        <v>11</v>
      </c>
      <c r="E7313">
        <v>12</v>
      </c>
      <c r="F7313" s="1">
        <v>41240</v>
      </c>
      <c r="G7313" t="s">
        <v>564</v>
      </c>
      <c r="H7313" t="s">
        <v>33</v>
      </c>
      <c r="I7313" t="s">
        <v>266</v>
      </c>
      <c r="J7313" t="s">
        <v>2251</v>
      </c>
      <c r="K7313" t="s">
        <v>36</v>
      </c>
      <c r="L7313" t="s">
        <v>37</v>
      </c>
      <c r="M7313" t="s">
        <v>38</v>
      </c>
      <c r="N7313" t="s">
        <v>28</v>
      </c>
      <c r="O7313" t="s">
        <v>48</v>
      </c>
      <c r="P7313" t="s">
        <v>2841</v>
      </c>
      <c r="Q7313">
        <v>0</v>
      </c>
      <c r="R7313">
        <v>59</v>
      </c>
      <c r="S7313">
        <v>25</v>
      </c>
      <c r="T7313">
        <v>3</v>
      </c>
      <c r="U7313" t="b">
        <v>1</v>
      </c>
    </row>
    <row r="7314" spans="1:21" x14ac:dyDescent="0.25">
      <c r="A7314" t="s">
        <v>8114</v>
      </c>
      <c r="B7314" t="s">
        <v>8112</v>
      </c>
      <c r="C7314">
        <v>27</v>
      </c>
      <c r="D7314">
        <v>11</v>
      </c>
      <c r="E7314">
        <v>12</v>
      </c>
      <c r="F7314" s="1">
        <v>41240</v>
      </c>
      <c r="G7314" t="s">
        <v>2601</v>
      </c>
      <c r="H7314" t="s">
        <v>67</v>
      </c>
      <c r="I7314" t="s">
        <v>68</v>
      </c>
      <c r="J7314" t="s">
        <v>255</v>
      </c>
      <c r="K7314" t="s">
        <v>25</v>
      </c>
      <c r="L7314" t="s">
        <v>70</v>
      </c>
      <c r="M7314" t="s">
        <v>38</v>
      </c>
      <c r="N7314" t="s">
        <v>71</v>
      </c>
      <c r="O7314" t="s">
        <v>74</v>
      </c>
      <c r="P7314" t="s">
        <v>7297</v>
      </c>
      <c r="Q7314">
        <v>0</v>
      </c>
      <c r="R7314">
        <v>207</v>
      </c>
      <c r="S7314">
        <v>37</v>
      </c>
      <c r="T7314">
        <v>5</v>
      </c>
      <c r="U7314" t="b">
        <v>1</v>
      </c>
    </row>
    <row r="7315" spans="1:21" x14ac:dyDescent="0.25">
      <c r="A7315" t="s">
        <v>8114</v>
      </c>
      <c r="B7315" t="s">
        <v>8112</v>
      </c>
      <c r="C7315">
        <v>27</v>
      </c>
      <c r="D7315">
        <v>11</v>
      </c>
      <c r="E7315">
        <v>12</v>
      </c>
      <c r="F7315" s="1">
        <v>41240</v>
      </c>
      <c r="G7315" t="s">
        <v>2601</v>
      </c>
      <c r="H7315" t="s">
        <v>67</v>
      </c>
      <c r="I7315" t="s">
        <v>68</v>
      </c>
      <c r="J7315" t="s">
        <v>255</v>
      </c>
      <c r="K7315" t="s">
        <v>25</v>
      </c>
      <c r="L7315" t="s">
        <v>70</v>
      </c>
      <c r="M7315" t="s">
        <v>38</v>
      </c>
      <c r="N7315" t="s">
        <v>71</v>
      </c>
      <c r="O7315" t="s">
        <v>295</v>
      </c>
      <c r="P7315" t="s">
        <v>1857</v>
      </c>
      <c r="Q7315">
        <v>0</v>
      </c>
      <c r="R7315">
        <v>100</v>
      </c>
      <c r="S7315">
        <v>-13</v>
      </c>
      <c r="T7315">
        <v>7</v>
      </c>
      <c r="U7315" t="b">
        <v>0</v>
      </c>
    </row>
    <row r="7316" spans="1:21" x14ac:dyDescent="0.25">
      <c r="A7316" t="s">
        <v>8114</v>
      </c>
      <c r="B7316" t="s">
        <v>8112</v>
      </c>
      <c r="C7316">
        <v>27</v>
      </c>
      <c r="D7316">
        <v>11</v>
      </c>
      <c r="E7316">
        <v>12</v>
      </c>
      <c r="F7316" s="1">
        <v>41240</v>
      </c>
      <c r="G7316" t="s">
        <v>2601</v>
      </c>
      <c r="H7316" t="s">
        <v>67</v>
      </c>
      <c r="I7316" t="s">
        <v>68</v>
      </c>
      <c r="J7316" t="s">
        <v>255</v>
      </c>
      <c r="K7316" t="s">
        <v>25</v>
      </c>
      <c r="L7316" t="s">
        <v>70</v>
      </c>
      <c r="M7316" t="s">
        <v>38</v>
      </c>
      <c r="N7316" t="s">
        <v>56</v>
      </c>
      <c r="O7316" t="s">
        <v>81</v>
      </c>
      <c r="P7316" t="s">
        <v>3855</v>
      </c>
      <c r="Q7316">
        <v>0</v>
      </c>
      <c r="R7316">
        <v>105</v>
      </c>
      <c r="S7316">
        <v>41</v>
      </c>
      <c r="T7316">
        <v>4</v>
      </c>
      <c r="U7316" t="b">
        <v>0</v>
      </c>
    </row>
    <row r="7317" spans="1:21" x14ac:dyDescent="0.25">
      <c r="A7317" t="s">
        <v>8115</v>
      </c>
      <c r="B7317" t="s">
        <v>8116</v>
      </c>
      <c r="C7317">
        <v>27</v>
      </c>
      <c r="D7317">
        <v>11</v>
      </c>
      <c r="E7317">
        <v>13</v>
      </c>
      <c r="F7317" s="1">
        <v>41605</v>
      </c>
      <c r="G7317" t="s">
        <v>571</v>
      </c>
      <c r="H7317" t="s">
        <v>320</v>
      </c>
      <c r="I7317" t="s">
        <v>1991</v>
      </c>
      <c r="J7317" t="s">
        <v>1992</v>
      </c>
      <c r="K7317" t="s">
        <v>36</v>
      </c>
      <c r="L7317" t="s">
        <v>37</v>
      </c>
      <c r="M7317" t="s">
        <v>98</v>
      </c>
      <c r="N7317" t="s">
        <v>71</v>
      </c>
      <c r="O7317" t="s">
        <v>72</v>
      </c>
      <c r="P7317" t="s">
        <v>470</v>
      </c>
      <c r="Q7317">
        <v>0</v>
      </c>
      <c r="R7317">
        <v>2900</v>
      </c>
      <c r="S7317">
        <v>928</v>
      </c>
      <c r="T7317">
        <v>7</v>
      </c>
      <c r="U7317" t="b">
        <v>1</v>
      </c>
    </row>
    <row r="7318" spans="1:21" x14ac:dyDescent="0.25">
      <c r="A7318" t="s">
        <v>8117</v>
      </c>
      <c r="B7318" t="s">
        <v>8116</v>
      </c>
      <c r="C7318">
        <v>27</v>
      </c>
      <c r="D7318">
        <v>11</v>
      </c>
      <c r="E7318">
        <v>13</v>
      </c>
      <c r="F7318" s="1">
        <v>41605</v>
      </c>
      <c r="G7318" t="s">
        <v>5737</v>
      </c>
      <c r="H7318" t="s">
        <v>67</v>
      </c>
      <c r="I7318" t="s">
        <v>68</v>
      </c>
      <c r="J7318" t="s">
        <v>1970</v>
      </c>
      <c r="K7318" t="s">
        <v>25</v>
      </c>
      <c r="L7318" t="s">
        <v>37</v>
      </c>
      <c r="M7318" t="s">
        <v>98</v>
      </c>
      <c r="N7318" t="s">
        <v>28</v>
      </c>
      <c r="O7318" t="s">
        <v>48</v>
      </c>
      <c r="P7318" t="s">
        <v>533</v>
      </c>
      <c r="Q7318">
        <v>0</v>
      </c>
      <c r="R7318">
        <v>165</v>
      </c>
      <c r="S7318">
        <v>30</v>
      </c>
      <c r="T7318">
        <v>3</v>
      </c>
      <c r="U7318" t="b">
        <v>1</v>
      </c>
    </row>
    <row r="7319" spans="1:21" x14ac:dyDescent="0.25">
      <c r="A7319" t="s">
        <v>8118</v>
      </c>
      <c r="B7319" t="s">
        <v>8116</v>
      </c>
      <c r="C7319">
        <v>27</v>
      </c>
      <c r="D7319">
        <v>11</v>
      </c>
      <c r="E7319">
        <v>13</v>
      </c>
      <c r="F7319" s="1">
        <v>41605</v>
      </c>
      <c r="G7319" t="s">
        <v>95</v>
      </c>
      <c r="H7319" t="s">
        <v>67</v>
      </c>
      <c r="I7319" t="s">
        <v>68</v>
      </c>
      <c r="J7319" t="s">
        <v>4101</v>
      </c>
      <c r="K7319" t="s">
        <v>25</v>
      </c>
      <c r="L7319" t="s">
        <v>37</v>
      </c>
      <c r="M7319" t="s">
        <v>38</v>
      </c>
      <c r="N7319" t="s">
        <v>56</v>
      </c>
      <c r="O7319" t="s">
        <v>104</v>
      </c>
      <c r="P7319" t="s">
        <v>3401</v>
      </c>
      <c r="Q7319">
        <v>0</v>
      </c>
      <c r="R7319">
        <v>265</v>
      </c>
      <c r="S7319">
        <v>13</v>
      </c>
      <c r="T7319">
        <v>2</v>
      </c>
      <c r="U7319" t="b">
        <v>0</v>
      </c>
    </row>
    <row r="7320" spans="1:21" x14ac:dyDescent="0.25">
      <c r="A7320" t="s">
        <v>8119</v>
      </c>
      <c r="B7320" t="s">
        <v>8120</v>
      </c>
      <c r="C7320">
        <v>27</v>
      </c>
      <c r="D7320">
        <v>11</v>
      </c>
      <c r="E7320">
        <v>14</v>
      </c>
      <c r="F7320" s="1">
        <v>41970</v>
      </c>
      <c r="G7320" t="s">
        <v>3843</v>
      </c>
      <c r="H7320" t="s">
        <v>61</v>
      </c>
      <c r="I7320" t="s">
        <v>326</v>
      </c>
      <c r="J7320" t="s">
        <v>8121</v>
      </c>
      <c r="K7320" t="s">
        <v>36</v>
      </c>
      <c r="L7320" t="s">
        <v>70</v>
      </c>
      <c r="M7320" t="s">
        <v>268</v>
      </c>
      <c r="N7320" t="s">
        <v>56</v>
      </c>
      <c r="O7320" t="s">
        <v>104</v>
      </c>
      <c r="P7320" t="s">
        <v>1158</v>
      </c>
      <c r="Q7320">
        <v>0</v>
      </c>
      <c r="R7320">
        <v>258</v>
      </c>
      <c r="S7320">
        <v>-27</v>
      </c>
      <c r="T7320">
        <v>2</v>
      </c>
      <c r="U7320" t="b">
        <v>0</v>
      </c>
    </row>
    <row r="7321" spans="1:21" x14ac:dyDescent="0.25">
      <c r="A7321" t="s">
        <v>8122</v>
      </c>
      <c r="B7321" t="s">
        <v>8120</v>
      </c>
      <c r="C7321">
        <v>27</v>
      </c>
      <c r="D7321">
        <v>11</v>
      </c>
      <c r="E7321">
        <v>14</v>
      </c>
      <c r="F7321" s="1">
        <v>41970</v>
      </c>
      <c r="G7321" t="s">
        <v>4555</v>
      </c>
      <c r="H7321" t="s">
        <v>293</v>
      </c>
      <c r="I7321" t="s">
        <v>1276</v>
      </c>
      <c r="J7321" t="s">
        <v>1276</v>
      </c>
      <c r="K7321" t="s">
        <v>36</v>
      </c>
      <c r="L7321" t="s">
        <v>37</v>
      </c>
      <c r="M7321" t="s">
        <v>98</v>
      </c>
      <c r="N7321" t="s">
        <v>71</v>
      </c>
      <c r="O7321" t="s">
        <v>72</v>
      </c>
      <c r="P7321" t="s">
        <v>845</v>
      </c>
      <c r="Q7321">
        <v>1</v>
      </c>
      <c r="R7321">
        <v>617</v>
      </c>
      <c r="S7321">
        <v>-382</v>
      </c>
      <c r="T7321">
        <v>3</v>
      </c>
      <c r="U7321" t="b">
        <v>1</v>
      </c>
    </row>
    <row r="7322" spans="1:21" x14ac:dyDescent="0.25">
      <c r="A7322" t="s">
        <v>8122</v>
      </c>
      <c r="B7322" t="s">
        <v>8120</v>
      </c>
      <c r="C7322">
        <v>27</v>
      </c>
      <c r="D7322">
        <v>11</v>
      </c>
      <c r="E7322">
        <v>14</v>
      </c>
      <c r="F7322" s="1">
        <v>41970</v>
      </c>
      <c r="G7322" t="s">
        <v>4555</v>
      </c>
      <c r="H7322" t="s">
        <v>293</v>
      </c>
      <c r="I7322" t="s">
        <v>1276</v>
      </c>
      <c r="J7322" t="s">
        <v>1276</v>
      </c>
      <c r="K7322" t="s">
        <v>36</v>
      </c>
      <c r="L7322" t="s">
        <v>37</v>
      </c>
      <c r="M7322" t="s">
        <v>98</v>
      </c>
      <c r="N7322" t="s">
        <v>71</v>
      </c>
      <c r="O7322" t="s">
        <v>72</v>
      </c>
      <c r="P7322" t="s">
        <v>3465</v>
      </c>
      <c r="Q7322">
        <v>1</v>
      </c>
      <c r="R7322">
        <v>521</v>
      </c>
      <c r="S7322">
        <v>-261</v>
      </c>
      <c r="T7322">
        <v>7</v>
      </c>
      <c r="U7322" t="b">
        <v>0</v>
      </c>
    </row>
    <row r="7323" spans="1:21" x14ac:dyDescent="0.25">
      <c r="A7323" t="s">
        <v>8123</v>
      </c>
      <c r="B7323" t="s">
        <v>8120</v>
      </c>
      <c r="C7323">
        <v>27</v>
      </c>
      <c r="D7323">
        <v>11</v>
      </c>
      <c r="E7323">
        <v>14</v>
      </c>
      <c r="F7323" s="1">
        <v>41970</v>
      </c>
      <c r="G7323" t="s">
        <v>6612</v>
      </c>
      <c r="H7323" t="s">
        <v>61</v>
      </c>
      <c r="I7323" t="s">
        <v>108</v>
      </c>
      <c r="J7323" t="s">
        <v>7026</v>
      </c>
      <c r="K7323" t="s">
        <v>36</v>
      </c>
      <c r="L7323" t="s">
        <v>70</v>
      </c>
      <c r="M7323" t="s">
        <v>98</v>
      </c>
      <c r="N7323" t="s">
        <v>71</v>
      </c>
      <c r="O7323" t="s">
        <v>72</v>
      </c>
      <c r="P7323" t="s">
        <v>1106</v>
      </c>
      <c r="Q7323">
        <v>0</v>
      </c>
      <c r="R7323">
        <v>676</v>
      </c>
      <c r="S7323">
        <v>195</v>
      </c>
      <c r="T7323">
        <v>5</v>
      </c>
      <c r="U7323" t="b">
        <v>1</v>
      </c>
    </row>
    <row r="7324" spans="1:21" x14ac:dyDescent="0.25">
      <c r="A7324" t="s">
        <v>8122</v>
      </c>
      <c r="B7324" t="s">
        <v>8120</v>
      </c>
      <c r="C7324">
        <v>27</v>
      </c>
      <c r="D7324">
        <v>11</v>
      </c>
      <c r="E7324">
        <v>14</v>
      </c>
      <c r="F7324" s="1">
        <v>41970</v>
      </c>
      <c r="G7324" t="s">
        <v>4555</v>
      </c>
      <c r="H7324" t="s">
        <v>293</v>
      </c>
      <c r="I7324" t="s">
        <v>1276</v>
      </c>
      <c r="J7324" t="s">
        <v>1276</v>
      </c>
      <c r="K7324" t="s">
        <v>36</v>
      </c>
      <c r="L7324" t="s">
        <v>37</v>
      </c>
      <c r="M7324" t="s">
        <v>98</v>
      </c>
      <c r="N7324" t="s">
        <v>28</v>
      </c>
      <c r="O7324" t="s">
        <v>48</v>
      </c>
      <c r="P7324" t="s">
        <v>191</v>
      </c>
      <c r="Q7324">
        <v>1</v>
      </c>
      <c r="R7324">
        <v>145</v>
      </c>
      <c r="S7324">
        <v>0</v>
      </c>
      <c r="T7324">
        <v>9</v>
      </c>
      <c r="U7324" t="b">
        <v>1</v>
      </c>
    </row>
    <row r="7325" spans="1:21" x14ac:dyDescent="0.25">
      <c r="A7325" t="s">
        <v>8122</v>
      </c>
      <c r="B7325" t="s">
        <v>8120</v>
      </c>
      <c r="C7325">
        <v>27</v>
      </c>
      <c r="D7325">
        <v>11</v>
      </c>
      <c r="E7325">
        <v>14</v>
      </c>
      <c r="F7325" s="1">
        <v>41970</v>
      </c>
      <c r="G7325" t="s">
        <v>4555</v>
      </c>
      <c r="H7325" t="s">
        <v>293</v>
      </c>
      <c r="I7325" t="s">
        <v>1276</v>
      </c>
      <c r="J7325" t="s">
        <v>1276</v>
      </c>
      <c r="K7325" t="s">
        <v>36</v>
      </c>
      <c r="L7325" t="s">
        <v>37</v>
      </c>
      <c r="M7325" t="s">
        <v>98</v>
      </c>
      <c r="N7325" t="s">
        <v>28</v>
      </c>
      <c r="O7325" t="s">
        <v>29</v>
      </c>
      <c r="P7325" t="s">
        <v>3943</v>
      </c>
      <c r="Q7325">
        <v>1</v>
      </c>
      <c r="R7325">
        <v>158</v>
      </c>
      <c r="S7325">
        <v>-63</v>
      </c>
      <c r="T7325">
        <v>7</v>
      </c>
      <c r="U7325" t="b">
        <v>0</v>
      </c>
    </row>
    <row r="7326" spans="1:21" x14ac:dyDescent="0.25">
      <c r="A7326" t="s">
        <v>8122</v>
      </c>
      <c r="B7326" t="s">
        <v>8120</v>
      </c>
      <c r="C7326">
        <v>27</v>
      </c>
      <c r="D7326">
        <v>11</v>
      </c>
      <c r="E7326">
        <v>14</v>
      </c>
      <c r="F7326" s="1">
        <v>41970</v>
      </c>
      <c r="G7326" t="s">
        <v>4555</v>
      </c>
      <c r="H7326" t="s">
        <v>293</v>
      </c>
      <c r="I7326" t="s">
        <v>1276</v>
      </c>
      <c r="J7326" t="s">
        <v>1276</v>
      </c>
      <c r="K7326" t="s">
        <v>36</v>
      </c>
      <c r="L7326" t="s">
        <v>37</v>
      </c>
      <c r="M7326" t="s">
        <v>98</v>
      </c>
      <c r="N7326" t="s">
        <v>28</v>
      </c>
      <c r="O7326" t="s">
        <v>54</v>
      </c>
      <c r="P7326" t="s">
        <v>751</v>
      </c>
      <c r="Q7326">
        <v>1</v>
      </c>
      <c r="R7326">
        <v>398</v>
      </c>
      <c r="S7326">
        <v>-175</v>
      </c>
      <c r="T7326">
        <v>4</v>
      </c>
      <c r="U7326" t="b">
        <v>0</v>
      </c>
    </row>
    <row r="7327" spans="1:21" x14ac:dyDescent="0.25">
      <c r="A7327" t="s">
        <v>8123</v>
      </c>
      <c r="B7327" t="s">
        <v>8120</v>
      </c>
      <c r="C7327">
        <v>27</v>
      </c>
      <c r="D7327">
        <v>11</v>
      </c>
      <c r="E7327">
        <v>14</v>
      </c>
      <c r="F7327" s="1">
        <v>41970</v>
      </c>
      <c r="G7327" t="s">
        <v>6612</v>
      </c>
      <c r="H7327" t="s">
        <v>61</v>
      </c>
      <c r="I7327" t="s">
        <v>108</v>
      </c>
      <c r="J7327" t="s">
        <v>7026</v>
      </c>
      <c r="K7327" t="s">
        <v>36</v>
      </c>
      <c r="L7327" t="s">
        <v>70</v>
      </c>
      <c r="M7327" t="s">
        <v>98</v>
      </c>
      <c r="N7327" t="s">
        <v>28</v>
      </c>
      <c r="O7327" t="s">
        <v>48</v>
      </c>
      <c r="P7327" t="s">
        <v>522</v>
      </c>
      <c r="Q7327">
        <v>0</v>
      </c>
      <c r="R7327">
        <v>138</v>
      </c>
      <c r="S7327">
        <v>11</v>
      </c>
      <c r="T7327">
        <v>5</v>
      </c>
      <c r="U7327" t="b">
        <v>0</v>
      </c>
    </row>
    <row r="7328" spans="1:21" x14ac:dyDescent="0.25">
      <c r="A7328" t="s">
        <v>8123</v>
      </c>
      <c r="B7328" t="s">
        <v>8120</v>
      </c>
      <c r="C7328">
        <v>27</v>
      </c>
      <c r="D7328">
        <v>11</v>
      </c>
      <c r="E7328">
        <v>14</v>
      </c>
      <c r="F7328" s="1">
        <v>41970</v>
      </c>
      <c r="G7328" t="s">
        <v>6612</v>
      </c>
      <c r="H7328" t="s">
        <v>61</v>
      </c>
      <c r="I7328" t="s">
        <v>108</v>
      </c>
      <c r="J7328" t="s">
        <v>7026</v>
      </c>
      <c r="K7328" t="s">
        <v>36</v>
      </c>
      <c r="L7328" t="s">
        <v>70</v>
      </c>
      <c r="M7328" t="s">
        <v>98</v>
      </c>
      <c r="N7328" t="s">
        <v>28</v>
      </c>
      <c r="O7328" t="s">
        <v>39</v>
      </c>
      <c r="P7328" t="s">
        <v>2777</v>
      </c>
      <c r="Q7328">
        <v>0</v>
      </c>
      <c r="R7328">
        <v>189</v>
      </c>
      <c r="S7328">
        <v>60</v>
      </c>
      <c r="T7328">
        <v>14</v>
      </c>
      <c r="U7328" t="b">
        <v>1</v>
      </c>
    </row>
    <row r="7329" spans="1:21" x14ac:dyDescent="0.25">
      <c r="A7329" t="s">
        <v>8123</v>
      </c>
      <c r="B7329" t="s">
        <v>8120</v>
      </c>
      <c r="C7329">
        <v>27</v>
      </c>
      <c r="D7329">
        <v>11</v>
      </c>
      <c r="E7329">
        <v>14</v>
      </c>
      <c r="F7329" s="1">
        <v>41970</v>
      </c>
      <c r="G7329" t="s">
        <v>6612</v>
      </c>
      <c r="H7329" t="s">
        <v>61</v>
      </c>
      <c r="I7329" t="s">
        <v>108</v>
      </c>
      <c r="J7329" t="s">
        <v>7026</v>
      </c>
      <c r="K7329" t="s">
        <v>36</v>
      </c>
      <c r="L7329" t="s">
        <v>70</v>
      </c>
      <c r="M7329" t="s">
        <v>98</v>
      </c>
      <c r="N7329" t="s">
        <v>28</v>
      </c>
      <c r="O7329" t="s">
        <v>39</v>
      </c>
      <c r="P7329" t="s">
        <v>1849</v>
      </c>
      <c r="Q7329">
        <v>0</v>
      </c>
      <c r="R7329">
        <v>59</v>
      </c>
      <c r="S7329">
        <v>12</v>
      </c>
      <c r="T7329">
        <v>2</v>
      </c>
      <c r="U7329" t="b">
        <v>1</v>
      </c>
    </row>
    <row r="7330" spans="1:21" x14ac:dyDescent="0.25">
      <c r="A7330" t="s">
        <v>8122</v>
      </c>
      <c r="B7330" t="s">
        <v>8120</v>
      </c>
      <c r="C7330">
        <v>27</v>
      </c>
      <c r="D7330">
        <v>11</v>
      </c>
      <c r="E7330">
        <v>14</v>
      </c>
      <c r="F7330" s="1">
        <v>41970</v>
      </c>
      <c r="G7330" t="s">
        <v>4555</v>
      </c>
      <c r="H7330" t="s">
        <v>293</v>
      </c>
      <c r="I7330" t="s">
        <v>1276</v>
      </c>
      <c r="J7330" t="s">
        <v>1276</v>
      </c>
      <c r="K7330" t="s">
        <v>36</v>
      </c>
      <c r="L7330" t="s">
        <v>37</v>
      </c>
      <c r="M7330" t="s">
        <v>98</v>
      </c>
      <c r="N7330" t="s">
        <v>56</v>
      </c>
      <c r="O7330" t="s">
        <v>81</v>
      </c>
      <c r="P7330" t="s">
        <v>1604</v>
      </c>
      <c r="Q7330">
        <v>1</v>
      </c>
      <c r="R7330">
        <v>108</v>
      </c>
      <c r="S7330">
        <v>-30</v>
      </c>
      <c r="T7330">
        <v>5</v>
      </c>
      <c r="U7330" t="b">
        <v>0</v>
      </c>
    </row>
    <row r="7331" spans="1:21" x14ac:dyDescent="0.25">
      <c r="A7331" t="s">
        <v>8122</v>
      </c>
      <c r="B7331" t="s">
        <v>8120</v>
      </c>
      <c r="C7331">
        <v>27</v>
      </c>
      <c r="D7331">
        <v>11</v>
      </c>
      <c r="E7331">
        <v>14</v>
      </c>
      <c r="F7331" s="1">
        <v>41970</v>
      </c>
      <c r="G7331" t="s">
        <v>4555</v>
      </c>
      <c r="H7331" t="s">
        <v>293</v>
      </c>
      <c r="I7331" t="s">
        <v>1276</v>
      </c>
      <c r="J7331" t="s">
        <v>1276</v>
      </c>
      <c r="K7331" t="s">
        <v>36</v>
      </c>
      <c r="L7331" t="s">
        <v>37</v>
      </c>
      <c r="M7331" t="s">
        <v>98</v>
      </c>
      <c r="N7331" t="s">
        <v>56</v>
      </c>
      <c r="O7331" t="s">
        <v>185</v>
      </c>
      <c r="P7331" t="s">
        <v>3350</v>
      </c>
      <c r="Q7331">
        <v>1</v>
      </c>
      <c r="R7331">
        <v>264</v>
      </c>
      <c r="S7331">
        <v>-132</v>
      </c>
      <c r="T7331">
        <v>2</v>
      </c>
      <c r="U7331" t="b">
        <v>0</v>
      </c>
    </row>
    <row r="7332" spans="1:21" x14ac:dyDescent="0.25">
      <c r="A7332" t="s">
        <v>8123</v>
      </c>
      <c r="B7332" t="s">
        <v>8120</v>
      </c>
      <c r="C7332">
        <v>27</v>
      </c>
      <c r="D7332">
        <v>11</v>
      </c>
      <c r="E7332">
        <v>14</v>
      </c>
      <c r="F7332" s="1">
        <v>41970</v>
      </c>
      <c r="G7332" t="s">
        <v>6612</v>
      </c>
      <c r="H7332" t="s">
        <v>61</v>
      </c>
      <c r="I7332" t="s">
        <v>108</v>
      </c>
      <c r="J7332" t="s">
        <v>7026</v>
      </c>
      <c r="K7332" t="s">
        <v>36</v>
      </c>
      <c r="L7332" t="s">
        <v>70</v>
      </c>
      <c r="M7332" t="s">
        <v>98</v>
      </c>
      <c r="N7332" t="s">
        <v>56</v>
      </c>
      <c r="O7332" t="s">
        <v>81</v>
      </c>
      <c r="P7332" t="s">
        <v>4153</v>
      </c>
      <c r="Q7332">
        <v>0</v>
      </c>
      <c r="R7332">
        <v>776</v>
      </c>
      <c r="S7332">
        <v>140</v>
      </c>
      <c r="T7332">
        <v>3</v>
      </c>
      <c r="U7332" t="b">
        <v>0</v>
      </c>
    </row>
    <row r="7333" spans="1:21" x14ac:dyDescent="0.25">
      <c r="A7333" t="s">
        <v>8124</v>
      </c>
      <c r="B7333" t="s">
        <v>8120</v>
      </c>
      <c r="C7333">
        <v>27</v>
      </c>
      <c r="D7333">
        <v>11</v>
      </c>
      <c r="E7333">
        <v>14</v>
      </c>
      <c r="F7333" s="1">
        <v>41970</v>
      </c>
      <c r="G7333" t="s">
        <v>4093</v>
      </c>
      <c r="H7333" t="s">
        <v>33</v>
      </c>
      <c r="I7333" t="s">
        <v>313</v>
      </c>
      <c r="J7333" t="s">
        <v>1436</v>
      </c>
      <c r="K7333" t="s">
        <v>36</v>
      </c>
      <c r="L7333" t="s">
        <v>37</v>
      </c>
      <c r="M7333" t="s">
        <v>38</v>
      </c>
      <c r="N7333" t="s">
        <v>28</v>
      </c>
      <c r="O7333" t="s">
        <v>48</v>
      </c>
      <c r="P7333" t="s">
        <v>934</v>
      </c>
      <c r="Q7333">
        <v>0</v>
      </c>
      <c r="R7333">
        <v>263</v>
      </c>
      <c r="S7333">
        <v>50</v>
      </c>
      <c r="T7333">
        <v>5</v>
      </c>
      <c r="U7333" t="b">
        <v>1</v>
      </c>
    </row>
    <row r="7334" spans="1:21" x14ac:dyDescent="0.25">
      <c r="A7334" t="s">
        <v>8124</v>
      </c>
      <c r="B7334" t="s">
        <v>8120</v>
      </c>
      <c r="C7334">
        <v>27</v>
      </c>
      <c r="D7334">
        <v>11</v>
      </c>
      <c r="E7334">
        <v>14</v>
      </c>
      <c r="F7334" s="1">
        <v>41970</v>
      </c>
      <c r="G7334" t="s">
        <v>4093</v>
      </c>
      <c r="H7334" t="s">
        <v>33</v>
      </c>
      <c r="I7334" t="s">
        <v>313</v>
      </c>
      <c r="J7334" t="s">
        <v>1436</v>
      </c>
      <c r="K7334" t="s">
        <v>36</v>
      </c>
      <c r="L7334" t="s">
        <v>37</v>
      </c>
      <c r="M7334" t="s">
        <v>38</v>
      </c>
      <c r="N7334" t="s">
        <v>28</v>
      </c>
      <c r="O7334" t="s">
        <v>39</v>
      </c>
      <c r="P7334" t="s">
        <v>827</v>
      </c>
      <c r="Q7334">
        <v>0</v>
      </c>
      <c r="R7334">
        <v>70</v>
      </c>
      <c r="S7334">
        <v>26</v>
      </c>
      <c r="T7334">
        <v>5</v>
      </c>
      <c r="U7334" t="b">
        <v>1</v>
      </c>
    </row>
    <row r="7335" spans="1:21" x14ac:dyDescent="0.25">
      <c r="A7335" t="s">
        <v>8124</v>
      </c>
      <c r="B7335" t="s">
        <v>8120</v>
      </c>
      <c r="C7335">
        <v>27</v>
      </c>
      <c r="D7335">
        <v>11</v>
      </c>
      <c r="E7335">
        <v>14</v>
      </c>
      <c r="F7335" s="1">
        <v>41970</v>
      </c>
      <c r="G7335" t="s">
        <v>4093</v>
      </c>
      <c r="H7335" t="s">
        <v>33</v>
      </c>
      <c r="I7335" t="s">
        <v>313</v>
      </c>
      <c r="J7335" t="s">
        <v>1436</v>
      </c>
      <c r="K7335" t="s">
        <v>36</v>
      </c>
      <c r="L7335" t="s">
        <v>37</v>
      </c>
      <c r="M7335" t="s">
        <v>38</v>
      </c>
      <c r="N7335" t="s">
        <v>28</v>
      </c>
      <c r="O7335" t="s">
        <v>39</v>
      </c>
      <c r="P7335" t="s">
        <v>648</v>
      </c>
      <c r="Q7335">
        <v>0</v>
      </c>
      <c r="R7335">
        <v>81</v>
      </c>
      <c r="S7335">
        <v>19</v>
      </c>
      <c r="T7335">
        <v>7</v>
      </c>
      <c r="U7335" t="b">
        <v>0</v>
      </c>
    </row>
    <row r="7336" spans="1:21" x14ac:dyDescent="0.25">
      <c r="A7336" t="s">
        <v>8125</v>
      </c>
      <c r="B7336" t="s">
        <v>8120</v>
      </c>
      <c r="C7336">
        <v>27</v>
      </c>
      <c r="D7336">
        <v>11</v>
      </c>
      <c r="E7336">
        <v>14</v>
      </c>
      <c r="F7336" s="1">
        <v>41970</v>
      </c>
      <c r="G7336" t="s">
        <v>208</v>
      </c>
      <c r="H7336" t="s">
        <v>61</v>
      </c>
      <c r="I7336" t="s">
        <v>108</v>
      </c>
      <c r="J7336" t="s">
        <v>8126</v>
      </c>
      <c r="K7336" t="s">
        <v>36</v>
      </c>
      <c r="L7336" t="s">
        <v>26</v>
      </c>
      <c r="M7336" t="s">
        <v>38</v>
      </c>
      <c r="N7336" t="s">
        <v>28</v>
      </c>
      <c r="O7336" t="s">
        <v>39</v>
      </c>
      <c r="P7336" t="s">
        <v>740</v>
      </c>
      <c r="Q7336">
        <v>0</v>
      </c>
      <c r="R7336">
        <v>86</v>
      </c>
      <c r="S7336">
        <v>4</v>
      </c>
      <c r="T7336">
        <v>6</v>
      </c>
      <c r="U7336" t="b">
        <v>1</v>
      </c>
    </row>
    <row r="7337" spans="1:21" x14ac:dyDescent="0.25">
      <c r="A7337" t="s">
        <v>8125</v>
      </c>
      <c r="B7337" t="s">
        <v>8120</v>
      </c>
      <c r="C7337">
        <v>27</v>
      </c>
      <c r="D7337">
        <v>11</v>
      </c>
      <c r="E7337">
        <v>14</v>
      </c>
      <c r="F7337" s="1">
        <v>41970</v>
      </c>
      <c r="G7337" t="s">
        <v>208</v>
      </c>
      <c r="H7337" t="s">
        <v>61</v>
      </c>
      <c r="I7337" t="s">
        <v>108</v>
      </c>
      <c r="J7337" t="s">
        <v>8126</v>
      </c>
      <c r="K7337" t="s">
        <v>36</v>
      </c>
      <c r="L7337" t="s">
        <v>26</v>
      </c>
      <c r="M7337" t="s">
        <v>38</v>
      </c>
      <c r="N7337" t="s">
        <v>28</v>
      </c>
      <c r="O7337" t="s">
        <v>29</v>
      </c>
      <c r="P7337" t="s">
        <v>2126</v>
      </c>
      <c r="Q7337">
        <v>0</v>
      </c>
      <c r="R7337">
        <v>119</v>
      </c>
      <c r="S7337">
        <v>36</v>
      </c>
      <c r="T7337">
        <v>4</v>
      </c>
      <c r="U7337" t="b">
        <v>1</v>
      </c>
    </row>
    <row r="7338" spans="1:21" x14ac:dyDescent="0.25">
      <c r="A7338" t="s">
        <v>8124</v>
      </c>
      <c r="B7338" t="s">
        <v>8120</v>
      </c>
      <c r="C7338">
        <v>27</v>
      </c>
      <c r="D7338">
        <v>11</v>
      </c>
      <c r="E7338">
        <v>14</v>
      </c>
      <c r="F7338" s="1">
        <v>41970</v>
      </c>
      <c r="G7338" t="s">
        <v>4093</v>
      </c>
      <c r="H7338" t="s">
        <v>33</v>
      </c>
      <c r="I7338" t="s">
        <v>313</v>
      </c>
      <c r="J7338" t="s">
        <v>1436</v>
      </c>
      <c r="K7338" t="s">
        <v>36</v>
      </c>
      <c r="L7338" t="s">
        <v>37</v>
      </c>
      <c r="M7338" t="s">
        <v>38</v>
      </c>
      <c r="N7338" t="s">
        <v>56</v>
      </c>
      <c r="O7338" t="s">
        <v>185</v>
      </c>
      <c r="P7338" t="s">
        <v>3978</v>
      </c>
      <c r="Q7338">
        <v>0</v>
      </c>
      <c r="R7338">
        <v>955</v>
      </c>
      <c r="S7338">
        <v>305</v>
      </c>
      <c r="T7338">
        <v>3</v>
      </c>
      <c r="U7338" t="b">
        <v>0</v>
      </c>
    </row>
    <row r="7339" spans="1:21" x14ac:dyDescent="0.25">
      <c r="A7339" t="s">
        <v>8127</v>
      </c>
      <c r="B7339" t="s">
        <v>8120</v>
      </c>
      <c r="C7339">
        <v>27</v>
      </c>
      <c r="D7339">
        <v>11</v>
      </c>
      <c r="E7339">
        <v>14</v>
      </c>
      <c r="F7339" s="1">
        <v>41970</v>
      </c>
      <c r="G7339" t="s">
        <v>445</v>
      </c>
      <c r="H7339" t="s">
        <v>120</v>
      </c>
      <c r="I7339" t="s">
        <v>1582</v>
      </c>
      <c r="J7339" t="s">
        <v>4969</v>
      </c>
      <c r="K7339" t="s">
        <v>47</v>
      </c>
      <c r="L7339" t="s">
        <v>37</v>
      </c>
      <c r="M7339" t="s">
        <v>38</v>
      </c>
      <c r="N7339" t="s">
        <v>28</v>
      </c>
      <c r="O7339" t="s">
        <v>111</v>
      </c>
      <c r="P7339" t="s">
        <v>2859</v>
      </c>
      <c r="Q7339">
        <v>0</v>
      </c>
      <c r="R7339">
        <v>103</v>
      </c>
      <c r="S7339">
        <v>44</v>
      </c>
      <c r="T7339">
        <v>4</v>
      </c>
      <c r="U7339" t="b">
        <v>1</v>
      </c>
    </row>
    <row r="7340" spans="1:21" x14ac:dyDescent="0.25">
      <c r="A7340" t="s">
        <v>8128</v>
      </c>
      <c r="B7340" t="s">
        <v>8120</v>
      </c>
      <c r="C7340">
        <v>27</v>
      </c>
      <c r="D7340">
        <v>11</v>
      </c>
      <c r="E7340">
        <v>14</v>
      </c>
      <c r="F7340" s="1">
        <v>41970</v>
      </c>
      <c r="G7340" t="s">
        <v>1541</v>
      </c>
      <c r="H7340" t="s">
        <v>61</v>
      </c>
      <c r="I7340" t="s">
        <v>108</v>
      </c>
      <c r="J7340" t="s">
        <v>226</v>
      </c>
      <c r="K7340" t="s">
        <v>36</v>
      </c>
      <c r="L7340" t="s">
        <v>37</v>
      </c>
      <c r="M7340" t="s">
        <v>38</v>
      </c>
      <c r="N7340" t="s">
        <v>28</v>
      </c>
      <c r="O7340" t="s">
        <v>48</v>
      </c>
      <c r="P7340" t="s">
        <v>583</v>
      </c>
      <c r="Q7340">
        <v>0</v>
      </c>
      <c r="R7340">
        <v>207</v>
      </c>
      <c r="S7340">
        <v>77</v>
      </c>
      <c r="T7340">
        <v>4</v>
      </c>
      <c r="U7340" t="b">
        <v>1</v>
      </c>
    </row>
    <row r="7341" spans="1:21" x14ac:dyDescent="0.25">
      <c r="A7341" t="s">
        <v>8129</v>
      </c>
      <c r="B7341" t="s">
        <v>8130</v>
      </c>
      <c r="C7341">
        <v>28</v>
      </c>
      <c r="D7341">
        <v>11</v>
      </c>
      <c r="E7341">
        <v>11</v>
      </c>
      <c r="F7341" s="1">
        <v>40875</v>
      </c>
      <c r="G7341" t="s">
        <v>1173</v>
      </c>
      <c r="H7341" t="s">
        <v>44</v>
      </c>
      <c r="I7341" t="s">
        <v>280</v>
      </c>
      <c r="J7341" t="s">
        <v>281</v>
      </c>
      <c r="K7341" t="s">
        <v>47</v>
      </c>
      <c r="L7341" t="s">
        <v>37</v>
      </c>
      <c r="M7341" t="s">
        <v>27</v>
      </c>
      <c r="N7341" t="s">
        <v>28</v>
      </c>
      <c r="O7341" t="s">
        <v>29</v>
      </c>
      <c r="P7341" t="s">
        <v>3943</v>
      </c>
      <c r="Q7341">
        <v>0</v>
      </c>
      <c r="R7341">
        <v>136</v>
      </c>
      <c r="S7341">
        <v>41</v>
      </c>
      <c r="T7341">
        <v>3</v>
      </c>
      <c r="U7341" t="b">
        <v>1</v>
      </c>
    </row>
    <row r="7342" spans="1:21" x14ac:dyDescent="0.25">
      <c r="A7342" t="s">
        <v>8131</v>
      </c>
      <c r="B7342" t="s">
        <v>8130</v>
      </c>
      <c r="C7342">
        <v>28</v>
      </c>
      <c r="D7342">
        <v>11</v>
      </c>
      <c r="E7342">
        <v>11</v>
      </c>
      <c r="F7342" s="1">
        <v>40875</v>
      </c>
      <c r="G7342" t="s">
        <v>1347</v>
      </c>
      <c r="H7342" t="s">
        <v>161</v>
      </c>
      <c r="I7342" t="s">
        <v>422</v>
      </c>
      <c r="J7342" t="s">
        <v>422</v>
      </c>
      <c r="K7342" t="s">
        <v>25</v>
      </c>
      <c r="L7342" t="s">
        <v>37</v>
      </c>
      <c r="M7342" t="s">
        <v>38</v>
      </c>
      <c r="N7342" t="s">
        <v>28</v>
      </c>
      <c r="O7342" t="s">
        <v>183</v>
      </c>
      <c r="P7342" t="s">
        <v>2415</v>
      </c>
      <c r="Q7342">
        <v>0</v>
      </c>
      <c r="R7342">
        <v>244</v>
      </c>
      <c r="S7342">
        <v>68</v>
      </c>
      <c r="T7342">
        <v>9</v>
      </c>
      <c r="U7342" t="b">
        <v>1</v>
      </c>
    </row>
    <row r="7343" spans="1:21" x14ac:dyDescent="0.25">
      <c r="A7343" t="s">
        <v>8132</v>
      </c>
      <c r="B7343" t="s">
        <v>8130</v>
      </c>
      <c r="C7343">
        <v>28</v>
      </c>
      <c r="D7343">
        <v>11</v>
      </c>
      <c r="E7343">
        <v>11</v>
      </c>
      <c r="F7343" s="1">
        <v>40875</v>
      </c>
      <c r="G7343" t="s">
        <v>3321</v>
      </c>
      <c r="H7343" t="s">
        <v>67</v>
      </c>
      <c r="I7343" t="s">
        <v>68</v>
      </c>
      <c r="J7343" t="s">
        <v>255</v>
      </c>
      <c r="K7343" t="s">
        <v>25</v>
      </c>
      <c r="L7343" t="s">
        <v>37</v>
      </c>
      <c r="M7343" t="s">
        <v>38</v>
      </c>
      <c r="N7343" t="s">
        <v>28</v>
      </c>
      <c r="O7343" t="s">
        <v>48</v>
      </c>
      <c r="P7343" t="s">
        <v>191</v>
      </c>
      <c r="Q7343">
        <v>0</v>
      </c>
      <c r="R7343">
        <v>53</v>
      </c>
      <c r="S7343">
        <v>2</v>
      </c>
      <c r="T7343">
        <v>2</v>
      </c>
      <c r="U7343" t="b">
        <v>0</v>
      </c>
    </row>
    <row r="7344" spans="1:21" x14ac:dyDescent="0.25">
      <c r="A7344" t="s">
        <v>8132</v>
      </c>
      <c r="B7344" t="s">
        <v>8130</v>
      </c>
      <c r="C7344">
        <v>28</v>
      </c>
      <c r="D7344">
        <v>11</v>
      </c>
      <c r="E7344">
        <v>11</v>
      </c>
      <c r="F7344" s="1">
        <v>40875</v>
      </c>
      <c r="G7344" t="s">
        <v>3321</v>
      </c>
      <c r="H7344" t="s">
        <v>67</v>
      </c>
      <c r="I7344" t="s">
        <v>68</v>
      </c>
      <c r="J7344" t="s">
        <v>255</v>
      </c>
      <c r="K7344" t="s">
        <v>25</v>
      </c>
      <c r="L7344" t="s">
        <v>37</v>
      </c>
      <c r="M7344" t="s">
        <v>38</v>
      </c>
      <c r="N7344" t="s">
        <v>28</v>
      </c>
      <c r="O7344" t="s">
        <v>48</v>
      </c>
      <c r="P7344" t="s">
        <v>2305</v>
      </c>
      <c r="Q7344">
        <v>0</v>
      </c>
      <c r="R7344">
        <v>80</v>
      </c>
      <c r="S7344">
        <v>-1</v>
      </c>
      <c r="T7344">
        <v>4</v>
      </c>
      <c r="U7344" t="b">
        <v>1</v>
      </c>
    </row>
    <row r="7345" spans="1:21" x14ac:dyDescent="0.25">
      <c r="A7345" t="s">
        <v>8133</v>
      </c>
      <c r="B7345" t="s">
        <v>8130</v>
      </c>
      <c r="C7345">
        <v>28</v>
      </c>
      <c r="D7345">
        <v>11</v>
      </c>
      <c r="E7345">
        <v>11</v>
      </c>
      <c r="F7345" s="1">
        <v>40875</v>
      </c>
      <c r="G7345" t="s">
        <v>2799</v>
      </c>
      <c r="H7345" t="s">
        <v>293</v>
      </c>
      <c r="I7345" t="s">
        <v>714</v>
      </c>
      <c r="J7345" t="s">
        <v>8134</v>
      </c>
      <c r="K7345" t="s">
        <v>36</v>
      </c>
      <c r="L7345" t="s">
        <v>37</v>
      </c>
      <c r="M7345" t="s">
        <v>27</v>
      </c>
      <c r="N7345" t="s">
        <v>28</v>
      </c>
      <c r="O7345" t="s">
        <v>48</v>
      </c>
      <c r="P7345" t="s">
        <v>601</v>
      </c>
      <c r="Q7345">
        <v>1</v>
      </c>
      <c r="R7345">
        <v>18</v>
      </c>
      <c r="S7345">
        <v>-15</v>
      </c>
      <c r="T7345">
        <v>2</v>
      </c>
      <c r="U7345" t="b">
        <v>0</v>
      </c>
    </row>
    <row r="7346" spans="1:21" x14ac:dyDescent="0.25">
      <c r="A7346" t="s">
        <v>8133</v>
      </c>
      <c r="B7346" t="s">
        <v>8130</v>
      </c>
      <c r="C7346">
        <v>28</v>
      </c>
      <c r="D7346">
        <v>11</v>
      </c>
      <c r="E7346">
        <v>11</v>
      </c>
      <c r="F7346" s="1">
        <v>40875</v>
      </c>
      <c r="G7346" t="s">
        <v>2799</v>
      </c>
      <c r="H7346" t="s">
        <v>293</v>
      </c>
      <c r="I7346" t="s">
        <v>714</v>
      </c>
      <c r="J7346" t="s">
        <v>8134</v>
      </c>
      <c r="K7346" t="s">
        <v>36</v>
      </c>
      <c r="L7346" t="s">
        <v>37</v>
      </c>
      <c r="M7346" t="s">
        <v>27</v>
      </c>
      <c r="N7346" t="s">
        <v>28</v>
      </c>
      <c r="O7346" t="s">
        <v>48</v>
      </c>
      <c r="P7346" t="s">
        <v>1342</v>
      </c>
      <c r="Q7346">
        <v>1</v>
      </c>
      <c r="R7346">
        <v>122</v>
      </c>
      <c r="S7346">
        <v>0</v>
      </c>
      <c r="T7346">
        <v>9</v>
      </c>
      <c r="U7346" t="b">
        <v>0</v>
      </c>
    </row>
    <row r="7347" spans="1:21" x14ac:dyDescent="0.25">
      <c r="A7347" t="s">
        <v>8133</v>
      </c>
      <c r="B7347" t="s">
        <v>8130</v>
      </c>
      <c r="C7347">
        <v>28</v>
      </c>
      <c r="D7347">
        <v>11</v>
      </c>
      <c r="E7347">
        <v>11</v>
      </c>
      <c r="F7347" s="1">
        <v>40875</v>
      </c>
      <c r="G7347" t="s">
        <v>2799</v>
      </c>
      <c r="H7347" t="s">
        <v>293</v>
      </c>
      <c r="I7347" t="s">
        <v>714</v>
      </c>
      <c r="J7347" t="s">
        <v>8134</v>
      </c>
      <c r="K7347" t="s">
        <v>36</v>
      </c>
      <c r="L7347" t="s">
        <v>37</v>
      </c>
      <c r="M7347" t="s">
        <v>27</v>
      </c>
      <c r="N7347" t="s">
        <v>28</v>
      </c>
      <c r="O7347" t="s">
        <v>151</v>
      </c>
      <c r="P7347" t="s">
        <v>6467</v>
      </c>
      <c r="Q7347">
        <v>1</v>
      </c>
      <c r="R7347">
        <v>17</v>
      </c>
      <c r="S7347">
        <v>-7</v>
      </c>
      <c r="T7347">
        <v>2</v>
      </c>
      <c r="U7347" t="b">
        <v>0</v>
      </c>
    </row>
    <row r="7348" spans="1:21" x14ac:dyDescent="0.25">
      <c r="A7348" t="s">
        <v>8133</v>
      </c>
      <c r="B7348" t="s">
        <v>8130</v>
      </c>
      <c r="C7348">
        <v>28</v>
      </c>
      <c r="D7348">
        <v>11</v>
      </c>
      <c r="E7348">
        <v>11</v>
      </c>
      <c r="F7348" s="1">
        <v>40875</v>
      </c>
      <c r="G7348" t="s">
        <v>2799</v>
      </c>
      <c r="H7348" t="s">
        <v>293</v>
      </c>
      <c r="I7348" t="s">
        <v>714</v>
      </c>
      <c r="J7348" t="s">
        <v>8134</v>
      </c>
      <c r="K7348" t="s">
        <v>36</v>
      </c>
      <c r="L7348" t="s">
        <v>37</v>
      </c>
      <c r="M7348" t="s">
        <v>27</v>
      </c>
      <c r="N7348" t="s">
        <v>28</v>
      </c>
      <c r="O7348" t="s">
        <v>151</v>
      </c>
      <c r="P7348" t="s">
        <v>4403</v>
      </c>
      <c r="Q7348">
        <v>1</v>
      </c>
      <c r="R7348">
        <v>27</v>
      </c>
      <c r="S7348">
        <v>-6</v>
      </c>
      <c r="T7348">
        <v>5</v>
      </c>
      <c r="U7348" t="b">
        <v>0</v>
      </c>
    </row>
    <row r="7349" spans="1:21" x14ac:dyDescent="0.25">
      <c r="A7349" t="s">
        <v>8133</v>
      </c>
      <c r="B7349" t="s">
        <v>8130</v>
      </c>
      <c r="C7349">
        <v>28</v>
      </c>
      <c r="D7349">
        <v>11</v>
      </c>
      <c r="E7349">
        <v>11</v>
      </c>
      <c r="F7349" s="1">
        <v>40875</v>
      </c>
      <c r="G7349" t="s">
        <v>2799</v>
      </c>
      <c r="H7349" t="s">
        <v>293</v>
      </c>
      <c r="I7349" t="s">
        <v>714</v>
      </c>
      <c r="J7349" t="s">
        <v>8134</v>
      </c>
      <c r="K7349" t="s">
        <v>36</v>
      </c>
      <c r="L7349" t="s">
        <v>37</v>
      </c>
      <c r="M7349" t="s">
        <v>27</v>
      </c>
      <c r="N7349" t="s">
        <v>28</v>
      </c>
      <c r="O7349" t="s">
        <v>227</v>
      </c>
      <c r="P7349" t="s">
        <v>2327</v>
      </c>
      <c r="Q7349">
        <v>1</v>
      </c>
      <c r="R7349">
        <v>24</v>
      </c>
      <c r="S7349">
        <v>-6</v>
      </c>
      <c r="T7349">
        <v>4</v>
      </c>
      <c r="U7349" t="b">
        <v>1</v>
      </c>
    </row>
    <row r="7350" spans="1:21" x14ac:dyDescent="0.25">
      <c r="A7350" t="s">
        <v>8133</v>
      </c>
      <c r="B7350" t="s">
        <v>8130</v>
      </c>
      <c r="C7350">
        <v>28</v>
      </c>
      <c r="D7350">
        <v>11</v>
      </c>
      <c r="E7350">
        <v>11</v>
      </c>
      <c r="F7350" s="1">
        <v>40875</v>
      </c>
      <c r="G7350" t="s">
        <v>2799</v>
      </c>
      <c r="H7350" t="s">
        <v>293</v>
      </c>
      <c r="I7350" t="s">
        <v>714</v>
      </c>
      <c r="J7350" t="s">
        <v>8134</v>
      </c>
      <c r="K7350" t="s">
        <v>36</v>
      </c>
      <c r="L7350" t="s">
        <v>37</v>
      </c>
      <c r="M7350" t="s">
        <v>27</v>
      </c>
      <c r="N7350" t="s">
        <v>28</v>
      </c>
      <c r="O7350" t="s">
        <v>54</v>
      </c>
      <c r="P7350" t="s">
        <v>690</v>
      </c>
      <c r="Q7350">
        <v>1</v>
      </c>
      <c r="R7350">
        <v>104</v>
      </c>
      <c r="S7350">
        <v>-68</v>
      </c>
      <c r="T7350">
        <v>1</v>
      </c>
      <c r="U7350" t="b">
        <v>0</v>
      </c>
    </row>
    <row r="7351" spans="1:21" x14ac:dyDescent="0.25">
      <c r="A7351" t="s">
        <v>8133</v>
      </c>
      <c r="B7351" t="s">
        <v>8130</v>
      </c>
      <c r="C7351">
        <v>28</v>
      </c>
      <c r="D7351">
        <v>11</v>
      </c>
      <c r="E7351">
        <v>11</v>
      </c>
      <c r="F7351" s="1">
        <v>40875</v>
      </c>
      <c r="G7351" t="s">
        <v>2799</v>
      </c>
      <c r="H7351" t="s">
        <v>293</v>
      </c>
      <c r="I7351" t="s">
        <v>714</v>
      </c>
      <c r="J7351" t="s">
        <v>8134</v>
      </c>
      <c r="K7351" t="s">
        <v>36</v>
      </c>
      <c r="L7351" t="s">
        <v>37</v>
      </c>
      <c r="M7351" t="s">
        <v>27</v>
      </c>
      <c r="N7351" t="s">
        <v>56</v>
      </c>
      <c r="O7351" t="s">
        <v>104</v>
      </c>
      <c r="P7351" t="s">
        <v>105</v>
      </c>
      <c r="Q7351">
        <v>1</v>
      </c>
      <c r="R7351">
        <v>414</v>
      </c>
      <c r="S7351">
        <v>-373</v>
      </c>
      <c r="T7351">
        <v>6</v>
      </c>
      <c r="U7351" t="b">
        <v>0</v>
      </c>
    </row>
    <row r="7352" spans="1:21" x14ac:dyDescent="0.25">
      <c r="A7352" t="s">
        <v>8135</v>
      </c>
      <c r="B7352" t="s">
        <v>8136</v>
      </c>
      <c r="C7352">
        <v>28</v>
      </c>
      <c r="D7352">
        <v>11</v>
      </c>
      <c r="E7352">
        <v>12</v>
      </c>
      <c r="F7352" s="1">
        <v>41241</v>
      </c>
      <c r="G7352" t="s">
        <v>4003</v>
      </c>
      <c r="H7352" t="s">
        <v>44</v>
      </c>
      <c r="I7352" t="s">
        <v>434</v>
      </c>
      <c r="J7352" t="s">
        <v>2088</v>
      </c>
      <c r="K7352" t="s">
        <v>47</v>
      </c>
      <c r="L7352" t="s">
        <v>37</v>
      </c>
      <c r="M7352" t="s">
        <v>38</v>
      </c>
      <c r="N7352" t="s">
        <v>28</v>
      </c>
      <c r="O7352" t="s">
        <v>227</v>
      </c>
      <c r="P7352" t="s">
        <v>1798</v>
      </c>
      <c r="Q7352">
        <v>0</v>
      </c>
      <c r="R7352">
        <v>53</v>
      </c>
      <c r="S7352">
        <v>9</v>
      </c>
      <c r="T7352">
        <v>4</v>
      </c>
      <c r="U7352" t="b">
        <v>0</v>
      </c>
    </row>
    <row r="7353" spans="1:21" x14ac:dyDescent="0.25">
      <c r="A7353" t="s">
        <v>8137</v>
      </c>
      <c r="B7353" t="s">
        <v>8136</v>
      </c>
      <c r="C7353">
        <v>28</v>
      </c>
      <c r="D7353">
        <v>11</v>
      </c>
      <c r="E7353">
        <v>12</v>
      </c>
      <c r="F7353" s="1">
        <v>41241</v>
      </c>
      <c r="G7353" t="s">
        <v>4254</v>
      </c>
      <c r="H7353" t="s">
        <v>67</v>
      </c>
      <c r="I7353" t="s">
        <v>68</v>
      </c>
      <c r="J7353" t="s">
        <v>943</v>
      </c>
      <c r="K7353" t="s">
        <v>25</v>
      </c>
      <c r="L7353" t="s">
        <v>37</v>
      </c>
      <c r="M7353" t="s">
        <v>38</v>
      </c>
      <c r="N7353" t="s">
        <v>28</v>
      </c>
      <c r="O7353" t="s">
        <v>54</v>
      </c>
      <c r="P7353" t="s">
        <v>3511</v>
      </c>
      <c r="Q7353">
        <v>0</v>
      </c>
      <c r="R7353">
        <v>415</v>
      </c>
      <c r="S7353">
        <v>108</v>
      </c>
      <c r="T7353">
        <v>2</v>
      </c>
      <c r="U7353" t="b">
        <v>0</v>
      </c>
    </row>
    <row r="7354" spans="1:21" x14ac:dyDescent="0.25">
      <c r="A7354" t="s">
        <v>8138</v>
      </c>
      <c r="B7354" t="s">
        <v>8139</v>
      </c>
      <c r="C7354">
        <v>28</v>
      </c>
      <c r="D7354">
        <v>11</v>
      </c>
      <c r="E7354">
        <v>13</v>
      </c>
      <c r="F7354" s="1">
        <v>41606</v>
      </c>
      <c r="G7354" t="s">
        <v>3624</v>
      </c>
      <c r="H7354" t="s">
        <v>320</v>
      </c>
      <c r="I7354" t="s">
        <v>321</v>
      </c>
      <c r="J7354" t="s">
        <v>321</v>
      </c>
      <c r="K7354" t="s">
        <v>36</v>
      </c>
      <c r="L7354" t="s">
        <v>37</v>
      </c>
      <c r="M7354" t="s">
        <v>27</v>
      </c>
      <c r="N7354" t="s">
        <v>56</v>
      </c>
      <c r="O7354" t="s">
        <v>185</v>
      </c>
      <c r="P7354" t="s">
        <v>1590</v>
      </c>
      <c r="Q7354">
        <v>0</v>
      </c>
      <c r="R7354">
        <v>497</v>
      </c>
      <c r="S7354">
        <v>169</v>
      </c>
      <c r="T7354">
        <v>4</v>
      </c>
      <c r="U7354" t="b">
        <v>1</v>
      </c>
    </row>
    <row r="7355" spans="1:21" x14ac:dyDescent="0.25">
      <c r="A7355" t="s">
        <v>8140</v>
      </c>
      <c r="B7355" t="s">
        <v>8139</v>
      </c>
      <c r="C7355">
        <v>28</v>
      </c>
      <c r="D7355">
        <v>11</v>
      </c>
      <c r="E7355">
        <v>13</v>
      </c>
      <c r="F7355" s="1">
        <v>41606</v>
      </c>
      <c r="G7355" t="s">
        <v>1028</v>
      </c>
      <c r="H7355" t="s">
        <v>33</v>
      </c>
      <c r="I7355" t="s">
        <v>234</v>
      </c>
      <c r="J7355" t="s">
        <v>354</v>
      </c>
      <c r="K7355" t="s">
        <v>36</v>
      </c>
      <c r="L7355" t="s">
        <v>37</v>
      </c>
      <c r="M7355" t="s">
        <v>38</v>
      </c>
      <c r="N7355" t="s">
        <v>28</v>
      </c>
      <c r="O7355" t="s">
        <v>29</v>
      </c>
      <c r="P7355" t="s">
        <v>5113</v>
      </c>
      <c r="Q7355">
        <v>0</v>
      </c>
      <c r="R7355">
        <v>119</v>
      </c>
      <c r="S7355">
        <v>11</v>
      </c>
      <c r="T7355">
        <v>4</v>
      </c>
      <c r="U7355" t="b">
        <v>0</v>
      </c>
    </row>
    <row r="7356" spans="1:21" x14ac:dyDescent="0.25">
      <c r="A7356" t="s">
        <v>8141</v>
      </c>
      <c r="B7356" t="s">
        <v>8139</v>
      </c>
      <c r="C7356">
        <v>28</v>
      </c>
      <c r="D7356">
        <v>11</v>
      </c>
      <c r="E7356">
        <v>13</v>
      </c>
      <c r="F7356" s="1">
        <v>41606</v>
      </c>
      <c r="G7356" t="s">
        <v>2176</v>
      </c>
      <c r="H7356" t="s">
        <v>33</v>
      </c>
      <c r="I7356" t="s">
        <v>34</v>
      </c>
      <c r="J7356" t="s">
        <v>950</v>
      </c>
      <c r="K7356" t="s">
        <v>36</v>
      </c>
      <c r="L7356" t="s">
        <v>26</v>
      </c>
      <c r="M7356" t="s">
        <v>38</v>
      </c>
      <c r="N7356" t="s">
        <v>28</v>
      </c>
      <c r="O7356" t="s">
        <v>39</v>
      </c>
      <c r="P7356" t="s">
        <v>170</v>
      </c>
      <c r="Q7356">
        <v>0</v>
      </c>
      <c r="R7356">
        <v>19</v>
      </c>
      <c r="S7356">
        <v>8</v>
      </c>
      <c r="T7356">
        <v>2</v>
      </c>
      <c r="U7356" t="b">
        <v>0</v>
      </c>
    </row>
    <row r="7357" spans="1:21" x14ac:dyDescent="0.25">
      <c r="A7357" t="s">
        <v>8141</v>
      </c>
      <c r="B7357" t="s">
        <v>8139</v>
      </c>
      <c r="C7357">
        <v>28</v>
      </c>
      <c r="D7357">
        <v>11</v>
      </c>
      <c r="E7357">
        <v>13</v>
      </c>
      <c r="F7357" s="1">
        <v>41606</v>
      </c>
      <c r="G7357" t="s">
        <v>2176</v>
      </c>
      <c r="H7357" t="s">
        <v>33</v>
      </c>
      <c r="I7357" t="s">
        <v>34</v>
      </c>
      <c r="J7357" t="s">
        <v>950</v>
      </c>
      <c r="K7357" t="s">
        <v>36</v>
      </c>
      <c r="L7357" t="s">
        <v>26</v>
      </c>
      <c r="M7357" t="s">
        <v>38</v>
      </c>
      <c r="N7357" t="s">
        <v>28</v>
      </c>
      <c r="O7357" t="s">
        <v>54</v>
      </c>
      <c r="P7357" t="s">
        <v>2412</v>
      </c>
      <c r="Q7357">
        <v>0</v>
      </c>
      <c r="R7357">
        <v>44</v>
      </c>
      <c r="S7357">
        <v>7</v>
      </c>
      <c r="T7357">
        <v>1</v>
      </c>
      <c r="U7357" t="b">
        <v>0</v>
      </c>
    </row>
    <row r="7358" spans="1:21" x14ac:dyDescent="0.25">
      <c r="A7358" t="s">
        <v>8142</v>
      </c>
      <c r="B7358" t="s">
        <v>8139</v>
      </c>
      <c r="C7358">
        <v>28</v>
      </c>
      <c r="D7358">
        <v>11</v>
      </c>
      <c r="E7358">
        <v>13</v>
      </c>
      <c r="F7358" s="1">
        <v>41606</v>
      </c>
      <c r="G7358" t="s">
        <v>1935</v>
      </c>
      <c r="H7358" t="s">
        <v>23</v>
      </c>
      <c r="I7358" t="s">
        <v>24</v>
      </c>
      <c r="J7358" t="s">
        <v>24</v>
      </c>
      <c r="K7358" t="s">
        <v>25</v>
      </c>
      <c r="L7358" t="s">
        <v>26</v>
      </c>
      <c r="M7358" t="s">
        <v>38</v>
      </c>
      <c r="N7358" t="s">
        <v>28</v>
      </c>
      <c r="O7358" t="s">
        <v>54</v>
      </c>
      <c r="P7358" t="s">
        <v>786</v>
      </c>
      <c r="Q7358">
        <v>1</v>
      </c>
      <c r="R7358">
        <v>133</v>
      </c>
      <c r="S7358">
        <v>-85</v>
      </c>
      <c r="T7358">
        <v>2</v>
      </c>
      <c r="U7358" t="b">
        <v>0</v>
      </c>
    </row>
    <row r="7359" spans="1:21" x14ac:dyDescent="0.25">
      <c r="A7359" t="s">
        <v>8141</v>
      </c>
      <c r="B7359" t="s">
        <v>8139</v>
      </c>
      <c r="C7359">
        <v>28</v>
      </c>
      <c r="D7359">
        <v>11</v>
      </c>
      <c r="E7359">
        <v>13</v>
      </c>
      <c r="F7359" s="1">
        <v>41606</v>
      </c>
      <c r="G7359" t="s">
        <v>2176</v>
      </c>
      <c r="H7359" t="s">
        <v>33</v>
      </c>
      <c r="I7359" t="s">
        <v>34</v>
      </c>
      <c r="J7359" t="s">
        <v>950</v>
      </c>
      <c r="K7359" t="s">
        <v>36</v>
      </c>
      <c r="L7359" t="s">
        <v>26</v>
      </c>
      <c r="M7359" t="s">
        <v>38</v>
      </c>
      <c r="N7359" t="s">
        <v>56</v>
      </c>
      <c r="O7359" t="s">
        <v>81</v>
      </c>
      <c r="P7359" t="s">
        <v>1917</v>
      </c>
      <c r="Q7359">
        <v>0</v>
      </c>
      <c r="R7359">
        <v>335</v>
      </c>
      <c r="S7359">
        <v>43</v>
      </c>
      <c r="T7359">
        <v>7</v>
      </c>
      <c r="U7359" t="b">
        <v>1</v>
      </c>
    </row>
    <row r="7360" spans="1:21" x14ac:dyDescent="0.25">
      <c r="A7360" t="s">
        <v>8143</v>
      </c>
      <c r="B7360" t="s">
        <v>8139</v>
      </c>
      <c r="C7360">
        <v>28</v>
      </c>
      <c r="D7360">
        <v>11</v>
      </c>
      <c r="E7360">
        <v>13</v>
      </c>
      <c r="F7360" s="1">
        <v>41606</v>
      </c>
      <c r="G7360" t="s">
        <v>622</v>
      </c>
      <c r="H7360" t="s">
        <v>61</v>
      </c>
      <c r="I7360" t="s">
        <v>108</v>
      </c>
      <c r="J7360" t="s">
        <v>8144</v>
      </c>
      <c r="K7360" t="s">
        <v>36</v>
      </c>
      <c r="L7360" t="s">
        <v>37</v>
      </c>
      <c r="M7360" t="s">
        <v>38</v>
      </c>
      <c r="N7360" t="s">
        <v>28</v>
      </c>
      <c r="O7360" t="s">
        <v>227</v>
      </c>
      <c r="P7360" t="s">
        <v>1732</v>
      </c>
      <c r="Q7360">
        <v>0</v>
      </c>
      <c r="R7360">
        <v>5</v>
      </c>
      <c r="S7360">
        <v>2</v>
      </c>
      <c r="T7360">
        <v>1</v>
      </c>
      <c r="U7360" t="b">
        <v>0</v>
      </c>
    </row>
    <row r="7361" spans="1:21" x14ac:dyDescent="0.25">
      <c r="A7361" t="s">
        <v>8145</v>
      </c>
      <c r="B7361" t="s">
        <v>8139</v>
      </c>
      <c r="C7361">
        <v>28</v>
      </c>
      <c r="D7361">
        <v>11</v>
      </c>
      <c r="E7361">
        <v>13</v>
      </c>
      <c r="F7361" s="1">
        <v>41606</v>
      </c>
      <c r="G7361" t="s">
        <v>2799</v>
      </c>
      <c r="H7361" t="s">
        <v>120</v>
      </c>
      <c r="I7361" t="s">
        <v>1582</v>
      </c>
      <c r="J7361" t="s">
        <v>4441</v>
      </c>
      <c r="K7361" t="s">
        <v>47</v>
      </c>
      <c r="L7361" t="s">
        <v>37</v>
      </c>
      <c r="M7361" t="s">
        <v>38</v>
      </c>
      <c r="N7361" t="s">
        <v>71</v>
      </c>
      <c r="O7361" t="s">
        <v>72</v>
      </c>
      <c r="P7361" t="s">
        <v>2819</v>
      </c>
      <c r="Q7361">
        <v>0</v>
      </c>
      <c r="R7361">
        <v>3063</v>
      </c>
      <c r="S7361">
        <v>1470</v>
      </c>
      <c r="T7361">
        <v>7</v>
      </c>
      <c r="U7361" t="b">
        <v>1</v>
      </c>
    </row>
    <row r="7362" spans="1:21" x14ac:dyDescent="0.25">
      <c r="A7362" t="s">
        <v>8145</v>
      </c>
      <c r="B7362" t="s">
        <v>8139</v>
      </c>
      <c r="C7362">
        <v>28</v>
      </c>
      <c r="D7362">
        <v>11</v>
      </c>
      <c r="E7362">
        <v>13</v>
      </c>
      <c r="F7362" s="1">
        <v>41606</v>
      </c>
      <c r="G7362" t="s">
        <v>2799</v>
      </c>
      <c r="H7362" t="s">
        <v>120</v>
      </c>
      <c r="I7362" t="s">
        <v>1582</v>
      </c>
      <c r="J7362" t="s">
        <v>4441</v>
      </c>
      <c r="K7362" t="s">
        <v>47</v>
      </c>
      <c r="L7362" t="s">
        <v>37</v>
      </c>
      <c r="M7362" t="s">
        <v>38</v>
      </c>
      <c r="N7362" t="s">
        <v>28</v>
      </c>
      <c r="O7362" t="s">
        <v>90</v>
      </c>
      <c r="P7362" t="s">
        <v>7299</v>
      </c>
      <c r="Q7362">
        <v>0</v>
      </c>
      <c r="R7362">
        <v>82</v>
      </c>
      <c r="S7362">
        <v>36</v>
      </c>
      <c r="T7362">
        <v>2</v>
      </c>
      <c r="U7362" t="b">
        <v>0</v>
      </c>
    </row>
    <row r="7363" spans="1:21" x14ac:dyDescent="0.25">
      <c r="A7363" t="s">
        <v>8145</v>
      </c>
      <c r="B7363" t="s">
        <v>8139</v>
      </c>
      <c r="C7363">
        <v>28</v>
      </c>
      <c r="D7363">
        <v>11</v>
      </c>
      <c r="E7363">
        <v>13</v>
      </c>
      <c r="F7363" s="1">
        <v>41606</v>
      </c>
      <c r="G7363" t="s">
        <v>2799</v>
      </c>
      <c r="H7363" t="s">
        <v>120</v>
      </c>
      <c r="I7363" t="s">
        <v>1582</v>
      </c>
      <c r="J7363" t="s">
        <v>4441</v>
      </c>
      <c r="K7363" t="s">
        <v>47</v>
      </c>
      <c r="L7363" t="s">
        <v>37</v>
      </c>
      <c r="M7363" t="s">
        <v>38</v>
      </c>
      <c r="N7363" t="s">
        <v>28</v>
      </c>
      <c r="O7363" t="s">
        <v>39</v>
      </c>
      <c r="P7363" t="s">
        <v>864</v>
      </c>
      <c r="Q7363">
        <v>0</v>
      </c>
      <c r="R7363">
        <v>19</v>
      </c>
      <c r="S7363">
        <v>1</v>
      </c>
      <c r="T7363">
        <v>3</v>
      </c>
      <c r="U7363" t="b">
        <v>0</v>
      </c>
    </row>
    <row r="7364" spans="1:21" x14ac:dyDescent="0.25">
      <c r="A7364" t="s">
        <v>8145</v>
      </c>
      <c r="B7364" t="s">
        <v>8139</v>
      </c>
      <c r="C7364">
        <v>28</v>
      </c>
      <c r="D7364">
        <v>11</v>
      </c>
      <c r="E7364">
        <v>13</v>
      </c>
      <c r="F7364" s="1">
        <v>41606</v>
      </c>
      <c r="G7364" t="s">
        <v>2799</v>
      </c>
      <c r="H7364" t="s">
        <v>120</v>
      </c>
      <c r="I7364" t="s">
        <v>1582</v>
      </c>
      <c r="J7364" t="s">
        <v>4441</v>
      </c>
      <c r="K7364" t="s">
        <v>47</v>
      </c>
      <c r="L7364" t="s">
        <v>37</v>
      </c>
      <c r="M7364" t="s">
        <v>38</v>
      </c>
      <c r="N7364" t="s">
        <v>28</v>
      </c>
      <c r="O7364" t="s">
        <v>39</v>
      </c>
      <c r="P7364" t="s">
        <v>827</v>
      </c>
      <c r="Q7364">
        <v>0</v>
      </c>
      <c r="R7364">
        <v>28</v>
      </c>
      <c r="S7364">
        <v>10</v>
      </c>
      <c r="T7364">
        <v>2</v>
      </c>
      <c r="U7364" t="b">
        <v>0</v>
      </c>
    </row>
    <row r="7365" spans="1:21" x14ac:dyDescent="0.25">
      <c r="A7365" t="s">
        <v>8145</v>
      </c>
      <c r="B7365" t="s">
        <v>8139</v>
      </c>
      <c r="C7365">
        <v>28</v>
      </c>
      <c r="D7365">
        <v>11</v>
      </c>
      <c r="E7365">
        <v>13</v>
      </c>
      <c r="F7365" s="1">
        <v>41606</v>
      </c>
      <c r="G7365" t="s">
        <v>2799</v>
      </c>
      <c r="H7365" t="s">
        <v>120</v>
      </c>
      <c r="I7365" t="s">
        <v>1582</v>
      </c>
      <c r="J7365" t="s">
        <v>4441</v>
      </c>
      <c r="K7365" t="s">
        <v>47</v>
      </c>
      <c r="L7365" t="s">
        <v>37</v>
      </c>
      <c r="M7365" t="s">
        <v>38</v>
      </c>
      <c r="N7365" t="s">
        <v>28</v>
      </c>
      <c r="O7365" t="s">
        <v>227</v>
      </c>
      <c r="P7365" t="s">
        <v>310</v>
      </c>
      <c r="Q7365">
        <v>0</v>
      </c>
      <c r="R7365">
        <v>57</v>
      </c>
      <c r="S7365">
        <v>16</v>
      </c>
      <c r="T7365">
        <v>5</v>
      </c>
      <c r="U7365" t="b">
        <v>0</v>
      </c>
    </row>
    <row r="7366" spans="1:21" x14ac:dyDescent="0.25">
      <c r="A7366" t="s">
        <v>8146</v>
      </c>
      <c r="B7366" t="s">
        <v>8147</v>
      </c>
      <c r="C7366">
        <v>28</v>
      </c>
      <c r="D7366">
        <v>11</v>
      </c>
      <c r="E7366">
        <v>14</v>
      </c>
      <c r="F7366" s="1">
        <v>41971</v>
      </c>
      <c r="G7366" t="s">
        <v>4504</v>
      </c>
      <c r="H7366" t="s">
        <v>44</v>
      </c>
      <c r="I7366" t="s">
        <v>738</v>
      </c>
      <c r="J7366" t="s">
        <v>8148</v>
      </c>
      <c r="K7366" t="s">
        <v>47</v>
      </c>
      <c r="L7366" t="s">
        <v>37</v>
      </c>
      <c r="M7366" t="s">
        <v>38</v>
      </c>
      <c r="N7366" t="s">
        <v>28</v>
      </c>
      <c r="O7366" t="s">
        <v>54</v>
      </c>
      <c r="P7366" t="s">
        <v>2345</v>
      </c>
      <c r="Q7366">
        <v>0</v>
      </c>
      <c r="R7366">
        <v>25</v>
      </c>
      <c r="S7366">
        <v>-5</v>
      </c>
      <c r="T7366">
        <v>4</v>
      </c>
      <c r="U7366" t="b">
        <v>0</v>
      </c>
    </row>
    <row r="7367" spans="1:21" x14ac:dyDescent="0.25">
      <c r="A7367" t="s">
        <v>8149</v>
      </c>
      <c r="B7367" t="s">
        <v>8147</v>
      </c>
      <c r="C7367">
        <v>28</v>
      </c>
      <c r="D7367">
        <v>11</v>
      </c>
      <c r="E7367">
        <v>14</v>
      </c>
      <c r="F7367" s="1">
        <v>41971</v>
      </c>
      <c r="G7367" t="s">
        <v>2334</v>
      </c>
      <c r="H7367" t="s">
        <v>33</v>
      </c>
      <c r="I7367" t="s">
        <v>266</v>
      </c>
      <c r="J7367" t="s">
        <v>2251</v>
      </c>
      <c r="K7367" t="s">
        <v>36</v>
      </c>
      <c r="L7367" t="s">
        <v>70</v>
      </c>
      <c r="M7367" t="s">
        <v>38</v>
      </c>
      <c r="N7367" t="s">
        <v>71</v>
      </c>
      <c r="O7367" t="s">
        <v>72</v>
      </c>
      <c r="P7367" t="s">
        <v>1062</v>
      </c>
      <c r="Q7367">
        <v>0</v>
      </c>
      <c r="R7367">
        <v>562</v>
      </c>
      <c r="S7367">
        <v>181</v>
      </c>
      <c r="T7367">
        <v>5</v>
      </c>
      <c r="U7367" t="b">
        <v>0</v>
      </c>
    </row>
    <row r="7368" spans="1:21" x14ac:dyDescent="0.25">
      <c r="A7368" t="s">
        <v>8149</v>
      </c>
      <c r="B7368" t="s">
        <v>8147</v>
      </c>
      <c r="C7368">
        <v>28</v>
      </c>
      <c r="D7368">
        <v>11</v>
      </c>
      <c r="E7368">
        <v>14</v>
      </c>
      <c r="F7368" s="1">
        <v>41971</v>
      </c>
      <c r="G7368" t="s">
        <v>2334</v>
      </c>
      <c r="H7368" t="s">
        <v>33</v>
      </c>
      <c r="I7368" t="s">
        <v>266</v>
      </c>
      <c r="J7368" t="s">
        <v>2251</v>
      </c>
      <c r="K7368" t="s">
        <v>36</v>
      </c>
      <c r="L7368" t="s">
        <v>70</v>
      </c>
      <c r="M7368" t="s">
        <v>38</v>
      </c>
      <c r="N7368" t="s">
        <v>71</v>
      </c>
      <c r="O7368" t="s">
        <v>72</v>
      </c>
      <c r="P7368" t="s">
        <v>4066</v>
      </c>
      <c r="Q7368">
        <v>0</v>
      </c>
      <c r="R7368">
        <v>225</v>
      </c>
      <c r="S7368">
        <v>95</v>
      </c>
      <c r="T7368">
        <v>2</v>
      </c>
      <c r="U7368" t="b">
        <v>0</v>
      </c>
    </row>
    <row r="7369" spans="1:21" x14ac:dyDescent="0.25">
      <c r="A7369" t="s">
        <v>8149</v>
      </c>
      <c r="B7369" t="s">
        <v>8147</v>
      </c>
      <c r="C7369">
        <v>28</v>
      </c>
      <c r="D7369">
        <v>11</v>
      </c>
      <c r="E7369">
        <v>14</v>
      </c>
      <c r="F7369" s="1">
        <v>41971</v>
      </c>
      <c r="G7369" t="s">
        <v>2334</v>
      </c>
      <c r="H7369" t="s">
        <v>33</v>
      </c>
      <c r="I7369" t="s">
        <v>266</v>
      </c>
      <c r="J7369" t="s">
        <v>2251</v>
      </c>
      <c r="K7369" t="s">
        <v>36</v>
      </c>
      <c r="L7369" t="s">
        <v>70</v>
      </c>
      <c r="M7369" t="s">
        <v>38</v>
      </c>
      <c r="N7369" t="s">
        <v>71</v>
      </c>
      <c r="O7369" t="s">
        <v>72</v>
      </c>
      <c r="P7369" t="s">
        <v>4255</v>
      </c>
      <c r="Q7369">
        <v>0</v>
      </c>
      <c r="R7369">
        <v>2456</v>
      </c>
      <c r="S7369">
        <v>-191</v>
      </c>
      <c r="T7369">
        <v>7</v>
      </c>
      <c r="U7369" t="b">
        <v>1</v>
      </c>
    </row>
    <row r="7370" spans="1:21" x14ac:dyDescent="0.25">
      <c r="A7370" t="s">
        <v>8150</v>
      </c>
      <c r="B7370" t="s">
        <v>8147</v>
      </c>
      <c r="C7370">
        <v>28</v>
      </c>
      <c r="D7370">
        <v>11</v>
      </c>
      <c r="E7370">
        <v>14</v>
      </c>
      <c r="F7370" s="1">
        <v>41971</v>
      </c>
      <c r="G7370" t="s">
        <v>3415</v>
      </c>
      <c r="H7370" t="s">
        <v>120</v>
      </c>
      <c r="I7370" t="s">
        <v>241</v>
      </c>
      <c r="J7370" t="s">
        <v>3697</v>
      </c>
      <c r="K7370" t="s">
        <v>47</v>
      </c>
      <c r="L7370" t="s">
        <v>37</v>
      </c>
      <c r="M7370" t="s">
        <v>38</v>
      </c>
      <c r="N7370" t="s">
        <v>71</v>
      </c>
      <c r="O7370" t="s">
        <v>74</v>
      </c>
      <c r="P7370" t="s">
        <v>3125</v>
      </c>
      <c r="Q7370">
        <v>0</v>
      </c>
      <c r="R7370">
        <v>389</v>
      </c>
      <c r="S7370">
        <v>-83</v>
      </c>
      <c r="T7370">
        <v>3</v>
      </c>
      <c r="U7370" t="b">
        <v>1</v>
      </c>
    </row>
    <row r="7371" spans="1:21" x14ac:dyDescent="0.25">
      <c r="A7371" t="s">
        <v>8151</v>
      </c>
      <c r="B7371" t="s">
        <v>8147</v>
      </c>
      <c r="C7371">
        <v>28</v>
      </c>
      <c r="D7371">
        <v>11</v>
      </c>
      <c r="E7371">
        <v>14</v>
      </c>
      <c r="F7371" s="1">
        <v>41971</v>
      </c>
      <c r="G7371" t="s">
        <v>3552</v>
      </c>
      <c r="H7371" t="s">
        <v>293</v>
      </c>
      <c r="I7371" t="s">
        <v>1319</v>
      </c>
      <c r="J7371" t="s">
        <v>2618</v>
      </c>
      <c r="K7371" t="s">
        <v>36</v>
      </c>
      <c r="L7371" t="s">
        <v>37</v>
      </c>
      <c r="M7371" t="s">
        <v>38</v>
      </c>
      <c r="N7371" t="s">
        <v>28</v>
      </c>
      <c r="O7371" t="s">
        <v>54</v>
      </c>
      <c r="P7371" t="s">
        <v>92</v>
      </c>
      <c r="Q7371">
        <v>1</v>
      </c>
      <c r="R7371">
        <v>40</v>
      </c>
      <c r="S7371">
        <v>0</v>
      </c>
      <c r="T7371">
        <v>3</v>
      </c>
      <c r="U7371" t="b">
        <v>0</v>
      </c>
    </row>
    <row r="7372" spans="1:21" x14ac:dyDescent="0.25">
      <c r="A7372" t="s">
        <v>8151</v>
      </c>
      <c r="B7372" t="s">
        <v>8147</v>
      </c>
      <c r="C7372">
        <v>28</v>
      </c>
      <c r="D7372">
        <v>11</v>
      </c>
      <c r="E7372">
        <v>14</v>
      </c>
      <c r="F7372" s="1">
        <v>41971</v>
      </c>
      <c r="G7372" t="s">
        <v>3552</v>
      </c>
      <c r="H7372" t="s">
        <v>293</v>
      </c>
      <c r="I7372" t="s">
        <v>1319</v>
      </c>
      <c r="J7372" t="s">
        <v>2618</v>
      </c>
      <c r="K7372" t="s">
        <v>36</v>
      </c>
      <c r="L7372" t="s">
        <v>37</v>
      </c>
      <c r="M7372" t="s">
        <v>38</v>
      </c>
      <c r="N7372" t="s">
        <v>28</v>
      </c>
      <c r="O7372" t="s">
        <v>54</v>
      </c>
      <c r="P7372" t="s">
        <v>193</v>
      </c>
      <c r="Q7372">
        <v>1</v>
      </c>
      <c r="R7372">
        <v>102</v>
      </c>
      <c r="S7372">
        <v>-90</v>
      </c>
      <c r="T7372">
        <v>1</v>
      </c>
      <c r="U7372" t="b">
        <v>0</v>
      </c>
    </row>
    <row r="7373" spans="1:21" x14ac:dyDescent="0.25">
      <c r="A7373" t="s">
        <v>8149</v>
      </c>
      <c r="B7373" t="s">
        <v>8147</v>
      </c>
      <c r="C7373">
        <v>28</v>
      </c>
      <c r="D7373">
        <v>11</v>
      </c>
      <c r="E7373">
        <v>14</v>
      </c>
      <c r="F7373" s="1">
        <v>41971</v>
      </c>
      <c r="G7373" t="s">
        <v>2334</v>
      </c>
      <c r="H7373" t="s">
        <v>33</v>
      </c>
      <c r="I7373" t="s">
        <v>266</v>
      </c>
      <c r="J7373" t="s">
        <v>2251</v>
      </c>
      <c r="K7373" t="s">
        <v>36</v>
      </c>
      <c r="L7373" t="s">
        <v>70</v>
      </c>
      <c r="M7373" t="s">
        <v>38</v>
      </c>
      <c r="N7373" t="s">
        <v>28</v>
      </c>
      <c r="O7373" t="s">
        <v>39</v>
      </c>
      <c r="P7373" t="s">
        <v>3416</v>
      </c>
      <c r="Q7373">
        <v>0</v>
      </c>
      <c r="R7373">
        <v>68</v>
      </c>
      <c r="S7373">
        <v>9</v>
      </c>
      <c r="T7373">
        <v>5</v>
      </c>
      <c r="U7373" t="b">
        <v>0</v>
      </c>
    </row>
    <row r="7374" spans="1:21" x14ac:dyDescent="0.25">
      <c r="A7374" t="s">
        <v>8149</v>
      </c>
      <c r="B7374" t="s">
        <v>8147</v>
      </c>
      <c r="C7374">
        <v>28</v>
      </c>
      <c r="D7374">
        <v>11</v>
      </c>
      <c r="E7374">
        <v>14</v>
      </c>
      <c r="F7374" s="1">
        <v>41971</v>
      </c>
      <c r="G7374" t="s">
        <v>2334</v>
      </c>
      <c r="H7374" t="s">
        <v>33</v>
      </c>
      <c r="I7374" t="s">
        <v>266</v>
      </c>
      <c r="J7374" t="s">
        <v>2251</v>
      </c>
      <c r="K7374" t="s">
        <v>36</v>
      </c>
      <c r="L7374" t="s">
        <v>70</v>
      </c>
      <c r="M7374" t="s">
        <v>38</v>
      </c>
      <c r="N7374" t="s">
        <v>28</v>
      </c>
      <c r="O7374" t="s">
        <v>54</v>
      </c>
      <c r="P7374" t="s">
        <v>4192</v>
      </c>
      <c r="Q7374">
        <v>0</v>
      </c>
      <c r="R7374">
        <v>64</v>
      </c>
      <c r="S7374">
        <v>-7</v>
      </c>
      <c r="T7374">
        <v>3</v>
      </c>
      <c r="U7374" t="b">
        <v>1</v>
      </c>
    </row>
    <row r="7375" spans="1:21" x14ac:dyDescent="0.25">
      <c r="A7375" t="s">
        <v>8149</v>
      </c>
      <c r="B7375" t="s">
        <v>8147</v>
      </c>
      <c r="C7375">
        <v>28</v>
      </c>
      <c r="D7375">
        <v>11</v>
      </c>
      <c r="E7375">
        <v>14</v>
      </c>
      <c r="F7375" s="1">
        <v>41971</v>
      </c>
      <c r="G7375" t="s">
        <v>2334</v>
      </c>
      <c r="H7375" t="s">
        <v>33</v>
      </c>
      <c r="I7375" t="s">
        <v>266</v>
      </c>
      <c r="J7375" t="s">
        <v>2251</v>
      </c>
      <c r="K7375" t="s">
        <v>36</v>
      </c>
      <c r="L7375" t="s">
        <v>70</v>
      </c>
      <c r="M7375" t="s">
        <v>38</v>
      </c>
      <c r="N7375" t="s">
        <v>28</v>
      </c>
      <c r="O7375" t="s">
        <v>183</v>
      </c>
      <c r="P7375" t="s">
        <v>2731</v>
      </c>
      <c r="Q7375">
        <v>0</v>
      </c>
      <c r="R7375">
        <v>137</v>
      </c>
      <c r="S7375">
        <v>5</v>
      </c>
      <c r="T7375">
        <v>5</v>
      </c>
      <c r="U7375" t="b">
        <v>1</v>
      </c>
    </row>
    <row r="7376" spans="1:21" x14ac:dyDescent="0.25">
      <c r="A7376" t="s">
        <v>8150</v>
      </c>
      <c r="B7376" t="s">
        <v>8147</v>
      </c>
      <c r="C7376">
        <v>28</v>
      </c>
      <c r="D7376">
        <v>11</v>
      </c>
      <c r="E7376">
        <v>14</v>
      </c>
      <c r="F7376" s="1">
        <v>41971</v>
      </c>
      <c r="G7376" t="s">
        <v>3415</v>
      </c>
      <c r="H7376" t="s">
        <v>120</v>
      </c>
      <c r="I7376" t="s">
        <v>241</v>
      </c>
      <c r="J7376" t="s">
        <v>3697</v>
      </c>
      <c r="K7376" t="s">
        <v>47</v>
      </c>
      <c r="L7376" t="s">
        <v>37</v>
      </c>
      <c r="M7376" t="s">
        <v>38</v>
      </c>
      <c r="N7376" t="s">
        <v>28</v>
      </c>
      <c r="O7376" t="s">
        <v>39</v>
      </c>
      <c r="P7376" t="s">
        <v>565</v>
      </c>
      <c r="Q7376">
        <v>0</v>
      </c>
      <c r="R7376">
        <v>40</v>
      </c>
      <c r="S7376">
        <v>16</v>
      </c>
      <c r="T7376">
        <v>3</v>
      </c>
      <c r="U7376" t="b">
        <v>1</v>
      </c>
    </row>
    <row r="7377" spans="1:21" x14ac:dyDescent="0.25">
      <c r="A7377" t="s">
        <v>8150</v>
      </c>
      <c r="B7377" t="s">
        <v>8147</v>
      </c>
      <c r="C7377">
        <v>28</v>
      </c>
      <c r="D7377">
        <v>11</v>
      </c>
      <c r="E7377">
        <v>14</v>
      </c>
      <c r="F7377" s="1">
        <v>41971</v>
      </c>
      <c r="G7377" t="s">
        <v>3415</v>
      </c>
      <c r="H7377" t="s">
        <v>120</v>
      </c>
      <c r="I7377" t="s">
        <v>241</v>
      </c>
      <c r="J7377" t="s">
        <v>3697</v>
      </c>
      <c r="K7377" t="s">
        <v>47</v>
      </c>
      <c r="L7377" t="s">
        <v>37</v>
      </c>
      <c r="M7377" t="s">
        <v>38</v>
      </c>
      <c r="N7377" t="s">
        <v>28</v>
      </c>
      <c r="O7377" t="s">
        <v>227</v>
      </c>
      <c r="P7377" t="s">
        <v>1395</v>
      </c>
      <c r="Q7377">
        <v>0</v>
      </c>
      <c r="R7377">
        <v>23</v>
      </c>
      <c r="S7377">
        <v>2</v>
      </c>
      <c r="T7377">
        <v>2</v>
      </c>
      <c r="U7377" t="b">
        <v>1</v>
      </c>
    </row>
    <row r="7378" spans="1:21" x14ac:dyDescent="0.25">
      <c r="A7378" t="s">
        <v>8150</v>
      </c>
      <c r="B7378" t="s">
        <v>8147</v>
      </c>
      <c r="C7378">
        <v>28</v>
      </c>
      <c r="D7378">
        <v>11</v>
      </c>
      <c r="E7378">
        <v>14</v>
      </c>
      <c r="F7378" s="1">
        <v>41971</v>
      </c>
      <c r="G7378" t="s">
        <v>3415</v>
      </c>
      <c r="H7378" t="s">
        <v>120</v>
      </c>
      <c r="I7378" t="s">
        <v>241</v>
      </c>
      <c r="J7378" t="s">
        <v>3697</v>
      </c>
      <c r="K7378" t="s">
        <v>47</v>
      </c>
      <c r="L7378" t="s">
        <v>37</v>
      </c>
      <c r="M7378" t="s">
        <v>38</v>
      </c>
      <c r="N7378" t="s">
        <v>28</v>
      </c>
      <c r="O7378" t="s">
        <v>54</v>
      </c>
      <c r="P7378" t="s">
        <v>706</v>
      </c>
      <c r="Q7378">
        <v>0</v>
      </c>
      <c r="R7378">
        <v>382</v>
      </c>
      <c r="S7378">
        <v>30</v>
      </c>
      <c r="T7378">
        <v>3</v>
      </c>
      <c r="U7378" t="b">
        <v>1</v>
      </c>
    </row>
    <row r="7379" spans="1:21" x14ac:dyDescent="0.25">
      <c r="A7379" t="s">
        <v>8150</v>
      </c>
      <c r="B7379" t="s">
        <v>8147</v>
      </c>
      <c r="C7379">
        <v>28</v>
      </c>
      <c r="D7379">
        <v>11</v>
      </c>
      <c r="E7379">
        <v>14</v>
      </c>
      <c r="F7379" s="1">
        <v>41971</v>
      </c>
      <c r="G7379" t="s">
        <v>3415</v>
      </c>
      <c r="H7379" t="s">
        <v>120</v>
      </c>
      <c r="I7379" t="s">
        <v>241</v>
      </c>
      <c r="J7379" t="s">
        <v>3697</v>
      </c>
      <c r="K7379" t="s">
        <v>47</v>
      </c>
      <c r="L7379" t="s">
        <v>37</v>
      </c>
      <c r="M7379" t="s">
        <v>38</v>
      </c>
      <c r="N7379" t="s">
        <v>28</v>
      </c>
      <c r="O7379" t="s">
        <v>54</v>
      </c>
      <c r="P7379" t="s">
        <v>2089</v>
      </c>
      <c r="Q7379">
        <v>0</v>
      </c>
      <c r="R7379">
        <v>637</v>
      </c>
      <c r="S7379">
        <v>113</v>
      </c>
      <c r="T7379">
        <v>5</v>
      </c>
      <c r="U7379" t="b">
        <v>0</v>
      </c>
    </row>
    <row r="7380" spans="1:21" x14ac:dyDescent="0.25">
      <c r="A7380" t="s">
        <v>8150</v>
      </c>
      <c r="B7380" t="s">
        <v>8147</v>
      </c>
      <c r="C7380">
        <v>28</v>
      </c>
      <c r="D7380">
        <v>11</v>
      </c>
      <c r="E7380">
        <v>14</v>
      </c>
      <c r="F7380" s="1">
        <v>41971</v>
      </c>
      <c r="G7380" t="s">
        <v>3415</v>
      </c>
      <c r="H7380" t="s">
        <v>120</v>
      </c>
      <c r="I7380" t="s">
        <v>241</v>
      </c>
      <c r="J7380" t="s">
        <v>3697</v>
      </c>
      <c r="K7380" t="s">
        <v>47</v>
      </c>
      <c r="L7380" t="s">
        <v>37</v>
      </c>
      <c r="M7380" t="s">
        <v>38</v>
      </c>
      <c r="N7380" t="s">
        <v>28</v>
      </c>
      <c r="O7380" t="s">
        <v>183</v>
      </c>
      <c r="P7380" t="s">
        <v>2040</v>
      </c>
      <c r="Q7380">
        <v>0</v>
      </c>
      <c r="R7380">
        <v>117</v>
      </c>
      <c r="S7380">
        <v>14</v>
      </c>
      <c r="T7380">
        <v>3</v>
      </c>
      <c r="U7380" t="b">
        <v>0</v>
      </c>
    </row>
    <row r="7381" spans="1:21" x14ac:dyDescent="0.25">
      <c r="A7381" t="s">
        <v>8152</v>
      </c>
      <c r="B7381" t="s">
        <v>8153</v>
      </c>
      <c r="C7381">
        <v>29</v>
      </c>
      <c r="D7381">
        <v>11</v>
      </c>
      <c r="E7381">
        <v>11</v>
      </c>
      <c r="F7381" s="1">
        <v>40876</v>
      </c>
      <c r="G7381" t="s">
        <v>8154</v>
      </c>
      <c r="H7381" t="s">
        <v>120</v>
      </c>
      <c r="I7381" t="s">
        <v>209</v>
      </c>
      <c r="J7381" t="s">
        <v>246</v>
      </c>
      <c r="K7381" t="s">
        <v>47</v>
      </c>
      <c r="L7381" t="s">
        <v>37</v>
      </c>
      <c r="M7381" t="s">
        <v>38</v>
      </c>
      <c r="N7381" t="s">
        <v>28</v>
      </c>
      <c r="O7381" t="s">
        <v>39</v>
      </c>
      <c r="P7381" t="s">
        <v>4052</v>
      </c>
      <c r="Q7381">
        <v>0</v>
      </c>
      <c r="R7381">
        <v>152</v>
      </c>
      <c r="S7381">
        <v>14</v>
      </c>
      <c r="T7381">
        <v>5</v>
      </c>
      <c r="U7381" t="b">
        <v>0</v>
      </c>
    </row>
    <row r="7382" spans="1:21" x14ac:dyDescent="0.25">
      <c r="A7382" t="s">
        <v>8155</v>
      </c>
      <c r="B7382" t="s">
        <v>8153</v>
      </c>
      <c r="C7382">
        <v>29</v>
      </c>
      <c r="D7382">
        <v>11</v>
      </c>
      <c r="E7382">
        <v>11</v>
      </c>
      <c r="F7382" s="1">
        <v>40876</v>
      </c>
      <c r="G7382" t="s">
        <v>1048</v>
      </c>
      <c r="H7382" t="s">
        <v>61</v>
      </c>
      <c r="I7382" t="s">
        <v>450</v>
      </c>
      <c r="J7382" t="s">
        <v>585</v>
      </c>
      <c r="K7382" t="s">
        <v>36</v>
      </c>
      <c r="L7382" t="s">
        <v>26</v>
      </c>
      <c r="M7382" t="s">
        <v>38</v>
      </c>
      <c r="N7382" t="s">
        <v>28</v>
      </c>
      <c r="O7382" t="s">
        <v>48</v>
      </c>
      <c r="P7382" t="s">
        <v>382</v>
      </c>
      <c r="Q7382">
        <v>0</v>
      </c>
      <c r="R7382">
        <v>60</v>
      </c>
      <c r="S7382">
        <v>10</v>
      </c>
      <c r="T7382">
        <v>2</v>
      </c>
      <c r="U7382" t="b">
        <v>1</v>
      </c>
    </row>
    <row r="7383" spans="1:21" x14ac:dyDescent="0.25">
      <c r="A7383" t="s">
        <v>8155</v>
      </c>
      <c r="B7383" t="s">
        <v>8153</v>
      </c>
      <c r="C7383">
        <v>29</v>
      </c>
      <c r="D7383">
        <v>11</v>
      </c>
      <c r="E7383">
        <v>11</v>
      </c>
      <c r="F7383" s="1">
        <v>40876</v>
      </c>
      <c r="G7383" t="s">
        <v>1048</v>
      </c>
      <c r="H7383" t="s">
        <v>61</v>
      </c>
      <c r="I7383" t="s">
        <v>450</v>
      </c>
      <c r="J7383" t="s">
        <v>585</v>
      </c>
      <c r="K7383" t="s">
        <v>36</v>
      </c>
      <c r="L7383" t="s">
        <v>26</v>
      </c>
      <c r="M7383" t="s">
        <v>38</v>
      </c>
      <c r="N7383" t="s">
        <v>28</v>
      </c>
      <c r="O7383" t="s">
        <v>29</v>
      </c>
      <c r="P7383" t="s">
        <v>1257</v>
      </c>
      <c r="Q7383">
        <v>0</v>
      </c>
      <c r="R7383">
        <v>170</v>
      </c>
      <c r="S7383">
        <v>69</v>
      </c>
      <c r="T7383">
        <v>5</v>
      </c>
      <c r="U7383" t="b">
        <v>1</v>
      </c>
    </row>
    <row r="7384" spans="1:21" x14ac:dyDescent="0.25">
      <c r="A7384" t="s">
        <v>8155</v>
      </c>
      <c r="B7384" t="s">
        <v>8153</v>
      </c>
      <c r="C7384">
        <v>29</v>
      </c>
      <c r="D7384">
        <v>11</v>
      </c>
      <c r="E7384">
        <v>11</v>
      </c>
      <c r="F7384" s="1">
        <v>40876</v>
      </c>
      <c r="G7384" t="s">
        <v>1048</v>
      </c>
      <c r="H7384" t="s">
        <v>61</v>
      </c>
      <c r="I7384" t="s">
        <v>450</v>
      </c>
      <c r="J7384" t="s">
        <v>585</v>
      </c>
      <c r="K7384" t="s">
        <v>36</v>
      </c>
      <c r="L7384" t="s">
        <v>26</v>
      </c>
      <c r="M7384" t="s">
        <v>38</v>
      </c>
      <c r="N7384" t="s">
        <v>56</v>
      </c>
      <c r="O7384" t="s">
        <v>185</v>
      </c>
      <c r="P7384" t="s">
        <v>5336</v>
      </c>
      <c r="Q7384">
        <v>0</v>
      </c>
      <c r="R7384">
        <v>1630</v>
      </c>
      <c r="S7384">
        <v>594</v>
      </c>
      <c r="T7384">
        <v>6</v>
      </c>
      <c r="U7384" t="b">
        <v>1</v>
      </c>
    </row>
    <row r="7385" spans="1:21" x14ac:dyDescent="0.25">
      <c r="A7385" t="s">
        <v>8156</v>
      </c>
      <c r="B7385" t="s">
        <v>8153</v>
      </c>
      <c r="C7385">
        <v>29</v>
      </c>
      <c r="D7385">
        <v>11</v>
      </c>
      <c r="E7385">
        <v>11</v>
      </c>
      <c r="F7385" s="1">
        <v>40876</v>
      </c>
      <c r="G7385" t="s">
        <v>1249</v>
      </c>
      <c r="H7385" t="s">
        <v>23</v>
      </c>
      <c r="I7385" t="s">
        <v>24</v>
      </c>
      <c r="J7385" t="s">
        <v>24</v>
      </c>
      <c r="K7385" t="s">
        <v>25</v>
      </c>
      <c r="L7385" t="s">
        <v>70</v>
      </c>
      <c r="M7385" t="s">
        <v>38</v>
      </c>
      <c r="N7385" t="s">
        <v>28</v>
      </c>
      <c r="O7385" t="s">
        <v>227</v>
      </c>
      <c r="P7385" t="s">
        <v>475</v>
      </c>
      <c r="Q7385">
        <v>1</v>
      </c>
      <c r="R7385">
        <v>53</v>
      </c>
      <c r="S7385">
        <v>-30</v>
      </c>
      <c r="T7385">
        <v>9</v>
      </c>
      <c r="U7385" t="b">
        <v>1</v>
      </c>
    </row>
    <row r="7386" spans="1:21" x14ac:dyDescent="0.25">
      <c r="A7386" t="s">
        <v>8156</v>
      </c>
      <c r="B7386" t="s">
        <v>8153</v>
      </c>
      <c r="C7386">
        <v>29</v>
      </c>
      <c r="D7386">
        <v>11</v>
      </c>
      <c r="E7386">
        <v>11</v>
      </c>
      <c r="F7386" s="1">
        <v>40876</v>
      </c>
      <c r="G7386" t="s">
        <v>1249</v>
      </c>
      <c r="H7386" t="s">
        <v>23</v>
      </c>
      <c r="I7386" t="s">
        <v>24</v>
      </c>
      <c r="J7386" t="s">
        <v>24</v>
      </c>
      <c r="K7386" t="s">
        <v>25</v>
      </c>
      <c r="L7386" t="s">
        <v>70</v>
      </c>
      <c r="M7386" t="s">
        <v>38</v>
      </c>
      <c r="N7386" t="s">
        <v>56</v>
      </c>
      <c r="O7386" t="s">
        <v>104</v>
      </c>
      <c r="P7386" t="s">
        <v>8157</v>
      </c>
      <c r="Q7386">
        <v>1</v>
      </c>
      <c r="R7386">
        <v>98</v>
      </c>
      <c r="S7386">
        <v>-86</v>
      </c>
      <c r="T7386">
        <v>3</v>
      </c>
      <c r="U7386" t="b">
        <v>0</v>
      </c>
    </row>
    <row r="7387" spans="1:21" x14ac:dyDescent="0.25">
      <c r="A7387" t="s">
        <v>8158</v>
      </c>
      <c r="B7387" t="s">
        <v>8159</v>
      </c>
      <c r="C7387">
        <v>29</v>
      </c>
      <c r="D7387">
        <v>11</v>
      </c>
      <c r="E7387">
        <v>12</v>
      </c>
      <c r="F7387" s="1">
        <v>41242</v>
      </c>
      <c r="G7387" t="s">
        <v>4599</v>
      </c>
      <c r="H7387" t="s">
        <v>44</v>
      </c>
      <c r="I7387" t="s">
        <v>1118</v>
      </c>
      <c r="J7387" t="s">
        <v>4065</v>
      </c>
      <c r="K7387" t="s">
        <v>47</v>
      </c>
      <c r="L7387" t="s">
        <v>37</v>
      </c>
      <c r="M7387" t="s">
        <v>268</v>
      </c>
      <c r="N7387" t="s">
        <v>28</v>
      </c>
      <c r="O7387" t="s">
        <v>29</v>
      </c>
      <c r="P7387" t="s">
        <v>453</v>
      </c>
      <c r="Q7387">
        <v>0</v>
      </c>
      <c r="R7387">
        <v>111</v>
      </c>
      <c r="S7387">
        <v>24</v>
      </c>
      <c r="T7387">
        <v>4</v>
      </c>
      <c r="U7387" t="b">
        <v>0</v>
      </c>
    </row>
    <row r="7388" spans="1:21" x14ac:dyDescent="0.25">
      <c r="A7388" t="s">
        <v>8160</v>
      </c>
      <c r="B7388" t="s">
        <v>8159</v>
      </c>
      <c r="C7388">
        <v>29</v>
      </c>
      <c r="D7388">
        <v>11</v>
      </c>
      <c r="E7388">
        <v>12</v>
      </c>
      <c r="F7388" s="1">
        <v>41242</v>
      </c>
      <c r="G7388" t="s">
        <v>994</v>
      </c>
      <c r="H7388" t="s">
        <v>1260</v>
      </c>
      <c r="I7388" t="s">
        <v>1261</v>
      </c>
      <c r="J7388" t="s">
        <v>2516</v>
      </c>
      <c r="K7388" t="s">
        <v>25</v>
      </c>
      <c r="L7388" t="s">
        <v>70</v>
      </c>
      <c r="M7388" t="s">
        <v>38</v>
      </c>
      <c r="N7388" t="s">
        <v>56</v>
      </c>
      <c r="O7388" t="s">
        <v>81</v>
      </c>
      <c r="P7388" t="s">
        <v>1748</v>
      </c>
      <c r="Q7388">
        <v>0</v>
      </c>
      <c r="R7388">
        <v>316</v>
      </c>
      <c r="S7388">
        <v>95</v>
      </c>
      <c r="T7388">
        <v>7</v>
      </c>
      <c r="U7388" t="b">
        <v>1</v>
      </c>
    </row>
    <row r="7389" spans="1:21" x14ac:dyDescent="0.25">
      <c r="A7389" t="s">
        <v>8161</v>
      </c>
      <c r="B7389" t="s">
        <v>8159</v>
      </c>
      <c r="C7389">
        <v>29</v>
      </c>
      <c r="D7389">
        <v>11</v>
      </c>
      <c r="E7389">
        <v>12</v>
      </c>
      <c r="F7389" s="1">
        <v>41242</v>
      </c>
      <c r="G7389" t="s">
        <v>2196</v>
      </c>
      <c r="H7389" t="s">
        <v>1260</v>
      </c>
      <c r="I7389" t="s">
        <v>1261</v>
      </c>
      <c r="J7389" t="s">
        <v>1262</v>
      </c>
      <c r="K7389" t="s">
        <v>25</v>
      </c>
      <c r="L7389" t="s">
        <v>37</v>
      </c>
      <c r="M7389" t="s">
        <v>38</v>
      </c>
      <c r="N7389" t="s">
        <v>28</v>
      </c>
      <c r="O7389" t="s">
        <v>54</v>
      </c>
      <c r="P7389" t="s">
        <v>697</v>
      </c>
      <c r="Q7389">
        <v>0</v>
      </c>
      <c r="R7389">
        <v>17</v>
      </c>
      <c r="S7389">
        <v>1</v>
      </c>
      <c r="T7389">
        <v>1</v>
      </c>
      <c r="U7389" t="b">
        <v>1</v>
      </c>
    </row>
    <row r="7390" spans="1:21" x14ac:dyDescent="0.25">
      <c r="A7390" t="s">
        <v>8162</v>
      </c>
      <c r="B7390" t="s">
        <v>8159</v>
      </c>
      <c r="C7390">
        <v>29</v>
      </c>
      <c r="D7390">
        <v>11</v>
      </c>
      <c r="E7390">
        <v>12</v>
      </c>
      <c r="F7390" s="1">
        <v>41242</v>
      </c>
      <c r="G7390" t="s">
        <v>225</v>
      </c>
      <c r="H7390" t="s">
        <v>215</v>
      </c>
      <c r="I7390" t="s">
        <v>858</v>
      </c>
      <c r="J7390" t="s">
        <v>859</v>
      </c>
      <c r="K7390" t="s">
        <v>36</v>
      </c>
      <c r="L7390" t="s">
        <v>37</v>
      </c>
      <c r="M7390" t="s">
        <v>38</v>
      </c>
      <c r="N7390" t="s">
        <v>28</v>
      </c>
      <c r="O7390" t="s">
        <v>48</v>
      </c>
      <c r="P7390" t="s">
        <v>1075</v>
      </c>
      <c r="Q7390">
        <v>0</v>
      </c>
      <c r="R7390">
        <v>57</v>
      </c>
      <c r="S7390">
        <v>23</v>
      </c>
      <c r="T7390">
        <v>3</v>
      </c>
      <c r="U7390" t="b">
        <v>0</v>
      </c>
    </row>
    <row r="7391" spans="1:21" x14ac:dyDescent="0.25">
      <c r="A7391" t="s">
        <v>8163</v>
      </c>
      <c r="B7391" t="s">
        <v>8159</v>
      </c>
      <c r="C7391">
        <v>29</v>
      </c>
      <c r="D7391">
        <v>11</v>
      </c>
      <c r="E7391">
        <v>12</v>
      </c>
      <c r="F7391" s="1">
        <v>41242</v>
      </c>
      <c r="G7391" t="s">
        <v>258</v>
      </c>
      <c r="H7391" t="s">
        <v>67</v>
      </c>
      <c r="I7391" t="s">
        <v>68</v>
      </c>
      <c r="J7391" t="s">
        <v>1957</v>
      </c>
      <c r="K7391" t="s">
        <v>25</v>
      </c>
      <c r="L7391" t="s">
        <v>37</v>
      </c>
      <c r="M7391" t="s">
        <v>38</v>
      </c>
      <c r="N7391" t="s">
        <v>28</v>
      </c>
      <c r="O7391" t="s">
        <v>39</v>
      </c>
      <c r="P7391" t="s">
        <v>2252</v>
      </c>
      <c r="Q7391">
        <v>0</v>
      </c>
      <c r="R7391">
        <v>197</v>
      </c>
      <c r="S7391">
        <v>79</v>
      </c>
      <c r="T7391">
        <v>4</v>
      </c>
      <c r="U7391" t="b">
        <v>0</v>
      </c>
    </row>
    <row r="7392" spans="1:21" x14ac:dyDescent="0.25">
      <c r="A7392" t="s">
        <v>8164</v>
      </c>
      <c r="B7392" t="s">
        <v>8159</v>
      </c>
      <c r="C7392">
        <v>29</v>
      </c>
      <c r="D7392">
        <v>11</v>
      </c>
      <c r="E7392">
        <v>12</v>
      </c>
      <c r="F7392" s="1">
        <v>41242</v>
      </c>
      <c r="G7392" t="s">
        <v>2623</v>
      </c>
      <c r="H7392" t="s">
        <v>44</v>
      </c>
      <c r="I7392" t="s">
        <v>280</v>
      </c>
      <c r="J7392" t="s">
        <v>281</v>
      </c>
      <c r="K7392" t="s">
        <v>47</v>
      </c>
      <c r="L7392" t="s">
        <v>37</v>
      </c>
      <c r="M7392" t="s">
        <v>27</v>
      </c>
      <c r="N7392" t="s">
        <v>71</v>
      </c>
      <c r="O7392" t="s">
        <v>74</v>
      </c>
      <c r="P7392" t="s">
        <v>7917</v>
      </c>
      <c r="Q7392">
        <v>1</v>
      </c>
      <c r="R7392">
        <v>74</v>
      </c>
      <c r="S7392">
        <v>-31</v>
      </c>
      <c r="T7392">
        <v>3</v>
      </c>
      <c r="U7392" t="b">
        <v>1</v>
      </c>
    </row>
    <row r="7393" spans="1:21" x14ac:dyDescent="0.25">
      <c r="A7393" t="s">
        <v>8165</v>
      </c>
      <c r="B7393" t="s">
        <v>8159</v>
      </c>
      <c r="C7393">
        <v>29</v>
      </c>
      <c r="D7393">
        <v>11</v>
      </c>
      <c r="E7393">
        <v>12</v>
      </c>
      <c r="F7393" s="1">
        <v>41242</v>
      </c>
      <c r="G7393" t="s">
        <v>2241</v>
      </c>
      <c r="H7393" t="s">
        <v>33</v>
      </c>
      <c r="I7393" t="s">
        <v>4375</v>
      </c>
      <c r="J7393" t="s">
        <v>4376</v>
      </c>
      <c r="K7393" t="s">
        <v>36</v>
      </c>
      <c r="L7393" t="s">
        <v>70</v>
      </c>
      <c r="M7393" t="s">
        <v>38</v>
      </c>
      <c r="N7393" t="s">
        <v>28</v>
      </c>
      <c r="O7393" t="s">
        <v>48</v>
      </c>
      <c r="P7393" t="s">
        <v>1392</v>
      </c>
      <c r="Q7393">
        <v>0</v>
      </c>
      <c r="R7393">
        <v>112</v>
      </c>
      <c r="S7393">
        <v>41</v>
      </c>
      <c r="T7393">
        <v>7</v>
      </c>
      <c r="U7393" t="b">
        <v>1</v>
      </c>
    </row>
    <row r="7394" spans="1:21" x14ac:dyDescent="0.25">
      <c r="A7394" t="s">
        <v>8165</v>
      </c>
      <c r="B7394" t="s">
        <v>8159</v>
      </c>
      <c r="C7394">
        <v>29</v>
      </c>
      <c r="D7394">
        <v>11</v>
      </c>
      <c r="E7394">
        <v>12</v>
      </c>
      <c r="F7394" s="1">
        <v>41242</v>
      </c>
      <c r="G7394" t="s">
        <v>2241</v>
      </c>
      <c r="H7394" t="s">
        <v>33</v>
      </c>
      <c r="I7394" t="s">
        <v>4375</v>
      </c>
      <c r="J7394" t="s">
        <v>4376</v>
      </c>
      <c r="K7394" t="s">
        <v>36</v>
      </c>
      <c r="L7394" t="s">
        <v>70</v>
      </c>
      <c r="M7394" t="s">
        <v>38</v>
      </c>
      <c r="N7394" t="s">
        <v>28</v>
      </c>
      <c r="O7394" t="s">
        <v>227</v>
      </c>
      <c r="P7394" t="s">
        <v>5118</v>
      </c>
      <c r="Q7394">
        <v>0</v>
      </c>
      <c r="R7394">
        <v>29</v>
      </c>
      <c r="S7394">
        <v>12</v>
      </c>
      <c r="T7394">
        <v>3</v>
      </c>
      <c r="U7394" t="b">
        <v>0</v>
      </c>
    </row>
    <row r="7395" spans="1:21" x14ac:dyDescent="0.25">
      <c r="A7395" t="s">
        <v>8165</v>
      </c>
      <c r="B7395" t="s">
        <v>8159</v>
      </c>
      <c r="C7395">
        <v>29</v>
      </c>
      <c r="D7395">
        <v>11</v>
      </c>
      <c r="E7395">
        <v>12</v>
      </c>
      <c r="F7395" s="1">
        <v>41242</v>
      </c>
      <c r="G7395" t="s">
        <v>2241</v>
      </c>
      <c r="H7395" t="s">
        <v>33</v>
      </c>
      <c r="I7395" t="s">
        <v>4375</v>
      </c>
      <c r="J7395" t="s">
        <v>4376</v>
      </c>
      <c r="K7395" t="s">
        <v>36</v>
      </c>
      <c r="L7395" t="s">
        <v>70</v>
      </c>
      <c r="M7395" t="s">
        <v>38</v>
      </c>
      <c r="N7395" t="s">
        <v>28</v>
      </c>
      <c r="O7395" t="s">
        <v>183</v>
      </c>
      <c r="P7395" t="s">
        <v>1316</v>
      </c>
      <c r="Q7395">
        <v>0</v>
      </c>
      <c r="R7395">
        <v>85</v>
      </c>
      <c r="S7395">
        <v>40</v>
      </c>
      <c r="T7395">
        <v>3</v>
      </c>
      <c r="U7395" t="b">
        <v>0</v>
      </c>
    </row>
    <row r="7396" spans="1:21" x14ac:dyDescent="0.25">
      <c r="A7396" t="s">
        <v>8165</v>
      </c>
      <c r="B7396" t="s">
        <v>8159</v>
      </c>
      <c r="C7396">
        <v>29</v>
      </c>
      <c r="D7396">
        <v>11</v>
      </c>
      <c r="E7396">
        <v>12</v>
      </c>
      <c r="F7396" s="1">
        <v>41242</v>
      </c>
      <c r="G7396" t="s">
        <v>2241</v>
      </c>
      <c r="H7396" t="s">
        <v>33</v>
      </c>
      <c r="I7396" t="s">
        <v>4375</v>
      </c>
      <c r="J7396" t="s">
        <v>4376</v>
      </c>
      <c r="K7396" t="s">
        <v>36</v>
      </c>
      <c r="L7396" t="s">
        <v>70</v>
      </c>
      <c r="M7396" t="s">
        <v>38</v>
      </c>
      <c r="N7396" t="s">
        <v>56</v>
      </c>
      <c r="O7396" t="s">
        <v>185</v>
      </c>
      <c r="P7396" t="s">
        <v>5846</v>
      </c>
      <c r="Q7396">
        <v>0</v>
      </c>
      <c r="R7396">
        <v>1188</v>
      </c>
      <c r="S7396">
        <v>95</v>
      </c>
      <c r="T7396">
        <v>4</v>
      </c>
      <c r="U7396" t="b">
        <v>0</v>
      </c>
    </row>
    <row r="7397" spans="1:21" x14ac:dyDescent="0.25">
      <c r="A7397" t="s">
        <v>8166</v>
      </c>
      <c r="B7397" t="s">
        <v>8167</v>
      </c>
      <c r="C7397">
        <v>29</v>
      </c>
      <c r="D7397">
        <v>11</v>
      </c>
      <c r="E7397">
        <v>13</v>
      </c>
      <c r="F7397" s="1">
        <v>41607</v>
      </c>
      <c r="G7397" t="s">
        <v>1092</v>
      </c>
      <c r="H7397" t="s">
        <v>33</v>
      </c>
      <c r="I7397" t="s">
        <v>372</v>
      </c>
      <c r="J7397" t="s">
        <v>1227</v>
      </c>
      <c r="K7397" t="s">
        <v>36</v>
      </c>
      <c r="L7397" t="s">
        <v>70</v>
      </c>
      <c r="M7397" t="s">
        <v>38</v>
      </c>
      <c r="N7397" t="s">
        <v>71</v>
      </c>
      <c r="O7397" t="s">
        <v>295</v>
      </c>
      <c r="P7397" t="s">
        <v>3508</v>
      </c>
      <c r="Q7397">
        <v>0</v>
      </c>
      <c r="R7397">
        <v>342</v>
      </c>
      <c r="S7397">
        <v>154</v>
      </c>
      <c r="T7397">
        <v>7</v>
      </c>
      <c r="U7397" t="b">
        <v>1</v>
      </c>
    </row>
    <row r="7398" spans="1:21" x14ac:dyDescent="0.25">
      <c r="A7398" t="s">
        <v>8168</v>
      </c>
      <c r="B7398" t="s">
        <v>8167</v>
      </c>
      <c r="C7398">
        <v>29</v>
      </c>
      <c r="D7398">
        <v>11</v>
      </c>
      <c r="E7398">
        <v>13</v>
      </c>
      <c r="F7398" s="1">
        <v>41607</v>
      </c>
      <c r="G7398" t="s">
        <v>531</v>
      </c>
      <c r="H7398" t="s">
        <v>61</v>
      </c>
      <c r="I7398" t="s">
        <v>108</v>
      </c>
      <c r="J7398" t="s">
        <v>226</v>
      </c>
      <c r="K7398" t="s">
        <v>36</v>
      </c>
      <c r="L7398" t="s">
        <v>70</v>
      </c>
      <c r="M7398" t="s">
        <v>38</v>
      </c>
      <c r="N7398" t="s">
        <v>71</v>
      </c>
      <c r="O7398" t="s">
        <v>74</v>
      </c>
      <c r="P7398" t="s">
        <v>4932</v>
      </c>
      <c r="Q7398">
        <v>0</v>
      </c>
      <c r="R7398">
        <v>2479</v>
      </c>
      <c r="S7398">
        <v>1019</v>
      </c>
      <c r="T7398">
        <v>6</v>
      </c>
      <c r="U7398" t="b">
        <v>0</v>
      </c>
    </row>
    <row r="7399" spans="1:21" x14ac:dyDescent="0.25">
      <c r="A7399" t="s">
        <v>8168</v>
      </c>
      <c r="B7399" t="s">
        <v>8167</v>
      </c>
      <c r="C7399">
        <v>29</v>
      </c>
      <c r="D7399">
        <v>11</v>
      </c>
      <c r="E7399">
        <v>13</v>
      </c>
      <c r="F7399" s="1">
        <v>41607</v>
      </c>
      <c r="G7399" t="s">
        <v>531</v>
      </c>
      <c r="H7399" t="s">
        <v>61</v>
      </c>
      <c r="I7399" t="s">
        <v>108</v>
      </c>
      <c r="J7399" t="s">
        <v>226</v>
      </c>
      <c r="K7399" t="s">
        <v>36</v>
      </c>
      <c r="L7399" t="s">
        <v>70</v>
      </c>
      <c r="M7399" t="s">
        <v>38</v>
      </c>
      <c r="N7399" t="s">
        <v>71</v>
      </c>
      <c r="O7399" t="s">
        <v>295</v>
      </c>
      <c r="P7399" t="s">
        <v>815</v>
      </c>
      <c r="Q7399">
        <v>0</v>
      </c>
      <c r="R7399">
        <v>206</v>
      </c>
      <c r="S7399">
        <v>25</v>
      </c>
      <c r="T7399">
        <v>4</v>
      </c>
      <c r="U7399" t="b">
        <v>1</v>
      </c>
    </row>
    <row r="7400" spans="1:21" x14ac:dyDescent="0.25">
      <c r="A7400" t="s">
        <v>8168</v>
      </c>
      <c r="B7400" t="s">
        <v>8167</v>
      </c>
      <c r="C7400">
        <v>29</v>
      </c>
      <c r="D7400">
        <v>11</v>
      </c>
      <c r="E7400">
        <v>13</v>
      </c>
      <c r="F7400" s="1">
        <v>41607</v>
      </c>
      <c r="G7400" t="s">
        <v>531</v>
      </c>
      <c r="H7400" t="s">
        <v>61</v>
      </c>
      <c r="I7400" t="s">
        <v>108</v>
      </c>
      <c r="J7400" t="s">
        <v>226</v>
      </c>
      <c r="K7400" t="s">
        <v>36</v>
      </c>
      <c r="L7400" t="s">
        <v>70</v>
      </c>
      <c r="M7400" t="s">
        <v>38</v>
      </c>
      <c r="N7400" t="s">
        <v>71</v>
      </c>
      <c r="O7400" t="s">
        <v>295</v>
      </c>
      <c r="P7400" t="s">
        <v>1504</v>
      </c>
      <c r="Q7400">
        <v>0</v>
      </c>
      <c r="R7400">
        <v>48</v>
      </c>
      <c r="S7400">
        <v>6</v>
      </c>
      <c r="T7400">
        <v>3</v>
      </c>
      <c r="U7400" t="b">
        <v>0</v>
      </c>
    </row>
    <row r="7401" spans="1:21" x14ac:dyDescent="0.25">
      <c r="A7401" t="s">
        <v>8168</v>
      </c>
      <c r="B7401" t="s">
        <v>8167</v>
      </c>
      <c r="C7401">
        <v>29</v>
      </c>
      <c r="D7401">
        <v>11</v>
      </c>
      <c r="E7401">
        <v>13</v>
      </c>
      <c r="F7401" s="1">
        <v>41607</v>
      </c>
      <c r="G7401" t="s">
        <v>531</v>
      </c>
      <c r="H7401" t="s">
        <v>61</v>
      </c>
      <c r="I7401" t="s">
        <v>108</v>
      </c>
      <c r="J7401" t="s">
        <v>226</v>
      </c>
      <c r="K7401" t="s">
        <v>36</v>
      </c>
      <c r="L7401" t="s">
        <v>70</v>
      </c>
      <c r="M7401" t="s">
        <v>38</v>
      </c>
      <c r="N7401" t="s">
        <v>56</v>
      </c>
      <c r="O7401" t="s">
        <v>57</v>
      </c>
      <c r="P7401" t="s">
        <v>2420</v>
      </c>
      <c r="Q7401">
        <v>0</v>
      </c>
      <c r="R7401">
        <v>188</v>
      </c>
      <c r="S7401">
        <v>-18</v>
      </c>
      <c r="T7401">
        <v>2</v>
      </c>
      <c r="U7401" t="b">
        <v>0</v>
      </c>
    </row>
    <row r="7402" spans="1:21" x14ac:dyDescent="0.25">
      <c r="A7402" t="s">
        <v>8169</v>
      </c>
      <c r="B7402" t="s">
        <v>8170</v>
      </c>
      <c r="C7402">
        <v>29</v>
      </c>
      <c r="D7402">
        <v>11</v>
      </c>
      <c r="E7402">
        <v>14</v>
      </c>
      <c r="F7402" s="1">
        <v>41972</v>
      </c>
      <c r="G7402" t="s">
        <v>3497</v>
      </c>
      <c r="H7402" t="s">
        <v>120</v>
      </c>
      <c r="I7402" t="s">
        <v>121</v>
      </c>
      <c r="J7402" t="s">
        <v>1145</v>
      </c>
      <c r="K7402" t="s">
        <v>47</v>
      </c>
      <c r="L7402" t="s">
        <v>26</v>
      </c>
      <c r="M7402" t="s">
        <v>27</v>
      </c>
      <c r="N7402" t="s">
        <v>71</v>
      </c>
      <c r="O7402" t="s">
        <v>295</v>
      </c>
      <c r="P7402" t="s">
        <v>1731</v>
      </c>
      <c r="Q7402">
        <v>0</v>
      </c>
      <c r="R7402">
        <v>103</v>
      </c>
      <c r="S7402">
        <v>50</v>
      </c>
      <c r="T7402">
        <v>2</v>
      </c>
      <c r="U7402" t="b">
        <v>0</v>
      </c>
    </row>
    <row r="7403" spans="1:21" x14ac:dyDescent="0.25">
      <c r="A7403" t="s">
        <v>8171</v>
      </c>
      <c r="B7403" t="s">
        <v>8170</v>
      </c>
      <c r="C7403">
        <v>29</v>
      </c>
      <c r="D7403">
        <v>11</v>
      </c>
      <c r="E7403">
        <v>14</v>
      </c>
      <c r="F7403" s="1">
        <v>41972</v>
      </c>
      <c r="G7403" t="s">
        <v>2198</v>
      </c>
      <c r="H7403" t="s">
        <v>33</v>
      </c>
      <c r="I7403" t="s">
        <v>34</v>
      </c>
      <c r="J7403" t="s">
        <v>2409</v>
      </c>
      <c r="K7403" t="s">
        <v>36</v>
      </c>
      <c r="L7403" t="s">
        <v>37</v>
      </c>
      <c r="M7403" t="s">
        <v>27</v>
      </c>
      <c r="N7403" t="s">
        <v>28</v>
      </c>
      <c r="O7403" t="s">
        <v>54</v>
      </c>
      <c r="P7403" t="s">
        <v>4747</v>
      </c>
      <c r="Q7403">
        <v>0</v>
      </c>
      <c r="R7403">
        <v>457</v>
      </c>
      <c r="S7403">
        <v>-41</v>
      </c>
      <c r="T7403">
        <v>4</v>
      </c>
      <c r="U7403" t="b">
        <v>1</v>
      </c>
    </row>
    <row r="7404" spans="1:21" x14ac:dyDescent="0.25">
      <c r="A7404" t="s">
        <v>8169</v>
      </c>
      <c r="B7404" t="s">
        <v>8170</v>
      </c>
      <c r="C7404">
        <v>29</v>
      </c>
      <c r="D7404">
        <v>11</v>
      </c>
      <c r="E7404">
        <v>14</v>
      </c>
      <c r="F7404" s="1">
        <v>41972</v>
      </c>
      <c r="G7404" t="s">
        <v>3497</v>
      </c>
      <c r="H7404" t="s">
        <v>120</v>
      </c>
      <c r="I7404" t="s">
        <v>121</v>
      </c>
      <c r="J7404" t="s">
        <v>1145</v>
      </c>
      <c r="K7404" t="s">
        <v>47</v>
      </c>
      <c r="L7404" t="s">
        <v>26</v>
      </c>
      <c r="M7404" t="s">
        <v>27</v>
      </c>
      <c r="N7404" t="s">
        <v>28</v>
      </c>
      <c r="O7404" t="s">
        <v>183</v>
      </c>
      <c r="P7404" t="s">
        <v>4458</v>
      </c>
      <c r="Q7404">
        <v>0</v>
      </c>
      <c r="R7404">
        <v>46</v>
      </c>
      <c r="S7404">
        <v>22</v>
      </c>
      <c r="T7404">
        <v>2</v>
      </c>
      <c r="U7404" t="b">
        <v>1</v>
      </c>
    </row>
    <row r="7405" spans="1:21" x14ac:dyDescent="0.25">
      <c r="A7405" t="s">
        <v>8169</v>
      </c>
      <c r="B7405" t="s">
        <v>8170</v>
      </c>
      <c r="C7405">
        <v>29</v>
      </c>
      <c r="D7405">
        <v>11</v>
      </c>
      <c r="E7405">
        <v>14</v>
      </c>
      <c r="F7405" s="1">
        <v>41972</v>
      </c>
      <c r="G7405" t="s">
        <v>3497</v>
      </c>
      <c r="H7405" t="s">
        <v>120</v>
      </c>
      <c r="I7405" t="s">
        <v>121</v>
      </c>
      <c r="J7405" t="s">
        <v>1145</v>
      </c>
      <c r="K7405" t="s">
        <v>47</v>
      </c>
      <c r="L7405" t="s">
        <v>26</v>
      </c>
      <c r="M7405" t="s">
        <v>27</v>
      </c>
      <c r="N7405" t="s">
        <v>28</v>
      </c>
      <c r="O7405" t="s">
        <v>183</v>
      </c>
      <c r="P7405" t="s">
        <v>4313</v>
      </c>
      <c r="Q7405">
        <v>0</v>
      </c>
      <c r="R7405">
        <v>128</v>
      </c>
      <c r="S7405">
        <v>28</v>
      </c>
      <c r="T7405">
        <v>3</v>
      </c>
      <c r="U7405" t="b">
        <v>1</v>
      </c>
    </row>
    <row r="7406" spans="1:21" x14ac:dyDescent="0.25">
      <c r="A7406" t="s">
        <v>8172</v>
      </c>
      <c r="B7406" t="s">
        <v>8170</v>
      </c>
      <c r="C7406">
        <v>29</v>
      </c>
      <c r="D7406">
        <v>11</v>
      </c>
      <c r="E7406">
        <v>14</v>
      </c>
      <c r="F7406" s="1">
        <v>41972</v>
      </c>
      <c r="G7406" t="s">
        <v>5363</v>
      </c>
      <c r="H7406" t="s">
        <v>161</v>
      </c>
      <c r="I7406" t="s">
        <v>422</v>
      </c>
      <c r="J7406" t="s">
        <v>422</v>
      </c>
      <c r="K7406" t="s">
        <v>25</v>
      </c>
      <c r="L7406" t="s">
        <v>70</v>
      </c>
      <c r="M7406" t="s">
        <v>38</v>
      </c>
      <c r="N7406" t="s">
        <v>28</v>
      </c>
      <c r="O7406" t="s">
        <v>39</v>
      </c>
      <c r="P7406" t="s">
        <v>615</v>
      </c>
      <c r="Q7406">
        <v>0</v>
      </c>
      <c r="R7406">
        <v>33</v>
      </c>
      <c r="S7406">
        <v>9</v>
      </c>
      <c r="T7406">
        <v>2</v>
      </c>
      <c r="U7406" t="b">
        <v>1</v>
      </c>
    </row>
    <row r="7407" spans="1:21" x14ac:dyDescent="0.25">
      <c r="A7407" t="s">
        <v>8172</v>
      </c>
      <c r="B7407" t="s">
        <v>8170</v>
      </c>
      <c r="C7407">
        <v>29</v>
      </c>
      <c r="D7407">
        <v>11</v>
      </c>
      <c r="E7407">
        <v>14</v>
      </c>
      <c r="F7407" s="1">
        <v>41972</v>
      </c>
      <c r="G7407" t="s">
        <v>5363</v>
      </c>
      <c r="H7407" t="s">
        <v>161</v>
      </c>
      <c r="I7407" t="s">
        <v>422</v>
      </c>
      <c r="J7407" t="s">
        <v>422</v>
      </c>
      <c r="K7407" t="s">
        <v>25</v>
      </c>
      <c r="L7407" t="s">
        <v>70</v>
      </c>
      <c r="M7407" t="s">
        <v>38</v>
      </c>
      <c r="N7407" t="s">
        <v>28</v>
      </c>
      <c r="O7407" t="s">
        <v>54</v>
      </c>
      <c r="P7407" t="s">
        <v>2004</v>
      </c>
      <c r="Q7407">
        <v>0</v>
      </c>
      <c r="R7407">
        <v>424</v>
      </c>
      <c r="S7407">
        <v>161</v>
      </c>
      <c r="T7407">
        <v>2</v>
      </c>
      <c r="U7407" t="b">
        <v>0</v>
      </c>
    </row>
    <row r="7408" spans="1:21" x14ac:dyDescent="0.25">
      <c r="A7408" t="s">
        <v>8172</v>
      </c>
      <c r="B7408" t="s">
        <v>8170</v>
      </c>
      <c r="C7408">
        <v>29</v>
      </c>
      <c r="D7408">
        <v>11</v>
      </c>
      <c r="E7408">
        <v>14</v>
      </c>
      <c r="F7408" s="1">
        <v>41972</v>
      </c>
      <c r="G7408" t="s">
        <v>5363</v>
      </c>
      <c r="H7408" t="s">
        <v>161</v>
      </c>
      <c r="I7408" t="s">
        <v>422</v>
      </c>
      <c r="J7408" t="s">
        <v>422</v>
      </c>
      <c r="K7408" t="s">
        <v>25</v>
      </c>
      <c r="L7408" t="s">
        <v>70</v>
      </c>
      <c r="M7408" t="s">
        <v>38</v>
      </c>
      <c r="N7408" t="s">
        <v>56</v>
      </c>
      <c r="O7408" t="s">
        <v>104</v>
      </c>
      <c r="P7408" t="s">
        <v>875</v>
      </c>
      <c r="Q7408">
        <v>0</v>
      </c>
      <c r="R7408">
        <v>391</v>
      </c>
      <c r="S7408">
        <v>90</v>
      </c>
      <c r="T7408">
        <v>6</v>
      </c>
      <c r="U7408" t="b">
        <v>0</v>
      </c>
    </row>
    <row r="7409" spans="1:21" x14ac:dyDescent="0.25">
      <c r="A7409" t="s">
        <v>8173</v>
      </c>
      <c r="B7409" t="s">
        <v>8174</v>
      </c>
      <c r="C7409">
        <v>30</v>
      </c>
      <c r="D7409">
        <v>11</v>
      </c>
      <c r="E7409">
        <v>11</v>
      </c>
      <c r="F7409" s="1">
        <v>40877</v>
      </c>
      <c r="G7409" t="s">
        <v>2524</v>
      </c>
      <c r="H7409" t="s">
        <v>120</v>
      </c>
      <c r="I7409" t="s">
        <v>241</v>
      </c>
      <c r="J7409" t="s">
        <v>3841</v>
      </c>
      <c r="K7409" t="s">
        <v>47</v>
      </c>
      <c r="L7409" t="s">
        <v>37</v>
      </c>
      <c r="M7409" t="s">
        <v>38</v>
      </c>
      <c r="N7409" t="s">
        <v>28</v>
      </c>
      <c r="O7409" t="s">
        <v>183</v>
      </c>
      <c r="P7409" t="s">
        <v>5981</v>
      </c>
      <c r="Q7409">
        <v>0</v>
      </c>
      <c r="R7409">
        <v>82</v>
      </c>
      <c r="S7409">
        <v>20</v>
      </c>
      <c r="T7409">
        <v>8</v>
      </c>
      <c r="U7409" t="b">
        <v>1</v>
      </c>
    </row>
    <row r="7410" spans="1:21" x14ac:dyDescent="0.25">
      <c r="A7410" t="s">
        <v>8175</v>
      </c>
      <c r="B7410" t="s">
        <v>8174</v>
      </c>
      <c r="C7410">
        <v>30</v>
      </c>
      <c r="D7410">
        <v>11</v>
      </c>
      <c r="E7410">
        <v>11</v>
      </c>
      <c r="F7410" s="1">
        <v>40877</v>
      </c>
      <c r="G7410" t="s">
        <v>1461</v>
      </c>
      <c r="H7410" t="s">
        <v>61</v>
      </c>
      <c r="I7410" t="s">
        <v>108</v>
      </c>
      <c r="J7410" t="s">
        <v>226</v>
      </c>
      <c r="K7410" t="s">
        <v>36</v>
      </c>
      <c r="L7410" t="s">
        <v>70</v>
      </c>
      <c r="M7410" t="s">
        <v>98</v>
      </c>
      <c r="N7410" t="s">
        <v>71</v>
      </c>
      <c r="O7410" t="s">
        <v>74</v>
      </c>
      <c r="P7410" t="s">
        <v>1056</v>
      </c>
      <c r="Q7410">
        <v>0</v>
      </c>
      <c r="R7410">
        <v>689</v>
      </c>
      <c r="S7410">
        <v>84</v>
      </c>
      <c r="T7410">
        <v>11</v>
      </c>
      <c r="U7410" t="b">
        <v>0</v>
      </c>
    </row>
    <row r="7411" spans="1:21" x14ac:dyDescent="0.25">
      <c r="A7411" t="s">
        <v>8175</v>
      </c>
      <c r="B7411" t="s">
        <v>8174</v>
      </c>
      <c r="C7411">
        <v>30</v>
      </c>
      <c r="D7411">
        <v>11</v>
      </c>
      <c r="E7411">
        <v>11</v>
      </c>
      <c r="F7411" s="1">
        <v>40877</v>
      </c>
      <c r="G7411" t="s">
        <v>1461</v>
      </c>
      <c r="H7411" t="s">
        <v>61</v>
      </c>
      <c r="I7411" t="s">
        <v>108</v>
      </c>
      <c r="J7411" t="s">
        <v>226</v>
      </c>
      <c r="K7411" t="s">
        <v>36</v>
      </c>
      <c r="L7411" t="s">
        <v>70</v>
      </c>
      <c r="M7411" t="s">
        <v>98</v>
      </c>
      <c r="N7411" t="s">
        <v>28</v>
      </c>
      <c r="O7411" t="s">
        <v>39</v>
      </c>
      <c r="P7411" t="s">
        <v>1983</v>
      </c>
      <c r="Q7411">
        <v>0</v>
      </c>
      <c r="R7411">
        <v>62</v>
      </c>
      <c r="S7411">
        <v>6</v>
      </c>
      <c r="T7411">
        <v>5</v>
      </c>
      <c r="U7411" t="b">
        <v>0</v>
      </c>
    </row>
    <row r="7412" spans="1:21" x14ac:dyDescent="0.25">
      <c r="A7412" t="s">
        <v>8176</v>
      </c>
      <c r="B7412" t="s">
        <v>8174</v>
      </c>
      <c r="C7412">
        <v>30</v>
      </c>
      <c r="D7412">
        <v>11</v>
      </c>
      <c r="E7412">
        <v>11</v>
      </c>
      <c r="F7412" s="1">
        <v>40877</v>
      </c>
      <c r="G7412" t="s">
        <v>225</v>
      </c>
      <c r="H7412" t="s">
        <v>67</v>
      </c>
      <c r="I7412" t="s">
        <v>68</v>
      </c>
      <c r="J7412" t="s">
        <v>4019</v>
      </c>
      <c r="K7412" t="s">
        <v>25</v>
      </c>
      <c r="L7412" t="s">
        <v>37</v>
      </c>
      <c r="M7412" t="s">
        <v>38</v>
      </c>
      <c r="N7412" t="s">
        <v>71</v>
      </c>
      <c r="O7412" t="s">
        <v>295</v>
      </c>
      <c r="P7412" t="s">
        <v>1993</v>
      </c>
      <c r="Q7412">
        <v>0</v>
      </c>
      <c r="R7412">
        <v>41</v>
      </c>
      <c r="S7412">
        <v>-7</v>
      </c>
      <c r="T7412">
        <v>1</v>
      </c>
      <c r="U7412" t="b">
        <v>0</v>
      </c>
    </row>
    <row r="7413" spans="1:21" x14ac:dyDescent="0.25">
      <c r="A7413" t="s">
        <v>8177</v>
      </c>
      <c r="B7413" t="s">
        <v>8174</v>
      </c>
      <c r="C7413">
        <v>30</v>
      </c>
      <c r="D7413">
        <v>11</v>
      </c>
      <c r="E7413">
        <v>11</v>
      </c>
      <c r="F7413" s="1">
        <v>40877</v>
      </c>
      <c r="G7413" t="s">
        <v>1516</v>
      </c>
      <c r="H7413" t="s">
        <v>293</v>
      </c>
      <c r="I7413" t="s">
        <v>714</v>
      </c>
      <c r="J7413" t="s">
        <v>715</v>
      </c>
      <c r="K7413" t="s">
        <v>36</v>
      </c>
      <c r="L7413" t="s">
        <v>37</v>
      </c>
      <c r="M7413" t="s">
        <v>98</v>
      </c>
      <c r="N7413" t="s">
        <v>71</v>
      </c>
      <c r="O7413" t="s">
        <v>74</v>
      </c>
      <c r="P7413" t="s">
        <v>1255</v>
      </c>
      <c r="Q7413">
        <v>1</v>
      </c>
      <c r="R7413">
        <v>87</v>
      </c>
      <c r="S7413">
        <v>-45</v>
      </c>
      <c r="T7413">
        <v>3</v>
      </c>
      <c r="U7413" t="b">
        <v>0</v>
      </c>
    </row>
    <row r="7414" spans="1:21" x14ac:dyDescent="0.25">
      <c r="A7414" t="s">
        <v>8177</v>
      </c>
      <c r="B7414" t="s">
        <v>8174</v>
      </c>
      <c r="C7414">
        <v>30</v>
      </c>
      <c r="D7414">
        <v>11</v>
      </c>
      <c r="E7414">
        <v>11</v>
      </c>
      <c r="F7414" s="1">
        <v>40877</v>
      </c>
      <c r="G7414" t="s">
        <v>1516</v>
      </c>
      <c r="H7414" t="s">
        <v>293</v>
      </c>
      <c r="I7414" t="s">
        <v>714</v>
      </c>
      <c r="J7414" t="s">
        <v>715</v>
      </c>
      <c r="K7414" t="s">
        <v>36</v>
      </c>
      <c r="L7414" t="s">
        <v>37</v>
      </c>
      <c r="M7414" t="s">
        <v>98</v>
      </c>
      <c r="N7414" t="s">
        <v>28</v>
      </c>
      <c r="O7414" t="s">
        <v>151</v>
      </c>
      <c r="P7414" t="s">
        <v>6710</v>
      </c>
      <c r="Q7414">
        <v>1</v>
      </c>
      <c r="R7414">
        <v>17</v>
      </c>
      <c r="S7414">
        <v>-5</v>
      </c>
      <c r="T7414">
        <v>2</v>
      </c>
      <c r="U7414" t="b">
        <v>0</v>
      </c>
    </row>
    <row r="7415" spans="1:21" x14ac:dyDescent="0.25">
      <c r="A7415" t="s">
        <v>8177</v>
      </c>
      <c r="B7415" t="s">
        <v>8174</v>
      </c>
      <c r="C7415">
        <v>30</v>
      </c>
      <c r="D7415">
        <v>11</v>
      </c>
      <c r="E7415">
        <v>11</v>
      </c>
      <c r="F7415" s="1">
        <v>40877</v>
      </c>
      <c r="G7415" t="s">
        <v>1516</v>
      </c>
      <c r="H7415" t="s">
        <v>293</v>
      </c>
      <c r="I7415" t="s">
        <v>714</v>
      </c>
      <c r="J7415" t="s">
        <v>715</v>
      </c>
      <c r="K7415" t="s">
        <v>36</v>
      </c>
      <c r="L7415" t="s">
        <v>37</v>
      </c>
      <c r="M7415" t="s">
        <v>98</v>
      </c>
      <c r="N7415" t="s">
        <v>56</v>
      </c>
      <c r="O7415" t="s">
        <v>185</v>
      </c>
      <c r="P7415" t="s">
        <v>1632</v>
      </c>
      <c r="Q7415">
        <v>1</v>
      </c>
      <c r="R7415">
        <v>1441</v>
      </c>
      <c r="S7415">
        <v>-1268</v>
      </c>
      <c r="T7415">
        <v>8</v>
      </c>
      <c r="U7415" t="b">
        <v>0</v>
      </c>
    </row>
    <row r="7416" spans="1:21" x14ac:dyDescent="0.25">
      <c r="A7416" t="s">
        <v>8178</v>
      </c>
      <c r="B7416" t="s">
        <v>8179</v>
      </c>
      <c r="C7416">
        <v>30</v>
      </c>
      <c r="D7416">
        <v>11</v>
      </c>
      <c r="E7416">
        <v>12</v>
      </c>
      <c r="F7416" s="1">
        <v>41243</v>
      </c>
      <c r="G7416" t="s">
        <v>2612</v>
      </c>
      <c r="H7416" t="s">
        <v>61</v>
      </c>
      <c r="I7416" t="s">
        <v>108</v>
      </c>
      <c r="J7416" t="s">
        <v>2527</v>
      </c>
      <c r="K7416" t="s">
        <v>36</v>
      </c>
      <c r="L7416" t="s">
        <v>26</v>
      </c>
      <c r="M7416" t="s">
        <v>38</v>
      </c>
      <c r="N7416" t="s">
        <v>71</v>
      </c>
      <c r="O7416" t="s">
        <v>72</v>
      </c>
      <c r="P7416" t="s">
        <v>8022</v>
      </c>
      <c r="Q7416">
        <v>0</v>
      </c>
      <c r="R7416">
        <v>350</v>
      </c>
      <c r="S7416">
        <v>105</v>
      </c>
      <c r="T7416">
        <v>2</v>
      </c>
      <c r="U7416" t="b">
        <v>0</v>
      </c>
    </row>
    <row r="7417" spans="1:21" x14ac:dyDescent="0.25">
      <c r="A7417" t="s">
        <v>8178</v>
      </c>
      <c r="B7417" t="s">
        <v>8179</v>
      </c>
      <c r="C7417">
        <v>30</v>
      </c>
      <c r="D7417">
        <v>11</v>
      </c>
      <c r="E7417">
        <v>12</v>
      </c>
      <c r="F7417" s="1">
        <v>41243</v>
      </c>
      <c r="G7417" t="s">
        <v>2612</v>
      </c>
      <c r="H7417" t="s">
        <v>61</v>
      </c>
      <c r="I7417" t="s">
        <v>108</v>
      </c>
      <c r="J7417" t="s">
        <v>2527</v>
      </c>
      <c r="K7417" t="s">
        <v>36</v>
      </c>
      <c r="L7417" t="s">
        <v>26</v>
      </c>
      <c r="M7417" t="s">
        <v>38</v>
      </c>
      <c r="N7417" t="s">
        <v>28</v>
      </c>
      <c r="O7417" t="s">
        <v>39</v>
      </c>
      <c r="P7417" t="s">
        <v>374</v>
      </c>
      <c r="Q7417">
        <v>0</v>
      </c>
      <c r="R7417">
        <v>54</v>
      </c>
      <c r="S7417">
        <v>12</v>
      </c>
      <c r="T7417">
        <v>6</v>
      </c>
      <c r="U7417" t="b">
        <v>0</v>
      </c>
    </row>
    <row r="7418" spans="1:21" x14ac:dyDescent="0.25">
      <c r="A7418" t="s">
        <v>8178</v>
      </c>
      <c r="B7418" t="s">
        <v>8179</v>
      </c>
      <c r="C7418">
        <v>30</v>
      </c>
      <c r="D7418">
        <v>11</v>
      </c>
      <c r="E7418">
        <v>12</v>
      </c>
      <c r="F7418" s="1">
        <v>41243</v>
      </c>
      <c r="G7418" t="s">
        <v>2612</v>
      </c>
      <c r="H7418" t="s">
        <v>61</v>
      </c>
      <c r="I7418" t="s">
        <v>108</v>
      </c>
      <c r="J7418" t="s">
        <v>2527</v>
      </c>
      <c r="K7418" t="s">
        <v>36</v>
      </c>
      <c r="L7418" t="s">
        <v>26</v>
      </c>
      <c r="M7418" t="s">
        <v>38</v>
      </c>
      <c r="N7418" t="s">
        <v>28</v>
      </c>
      <c r="O7418" t="s">
        <v>29</v>
      </c>
      <c r="P7418" t="s">
        <v>1069</v>
      </c>
      <c r="Q7418">
        <v>0</v>
      </c>
      <c r="R7418">
        <v>57</v>
      </c>
      <c r="S7418">
        <v>27</v>
      </c>
      <c r="T7418">
        <v>2</v>
      </c>
      <c r="U7418" t="b">
        <v>0</v>
      </c>
    </row>
    <row r="7419" spans="1:21" x14ac:dyDescent="0.25">
      <c r="A7419" t="s">
        <v>8180</v>
      </c>
      <c r="B7419" t="s">
        <v>8181</v>
      </c>
      <c r="C7419">
        <v>30</v>
      </c>
      <c r="D7419">
        <v>11</v>
      </c>
      <c r="E7419">
        <v>13</v>
      </c>
      <c r="F7419" s="1">
        <v>41608</v>
      </c>
      <c r="G7419" t="s">
        <v>923</v>
      </c>
      <c r="H7419" t="s">
        <v>293</v>
      </c>
      <c r="I7419" t="s">
        <v>1276</v>
      </c>
      <c r="J7419" t="s">
        <v>1276</v>
      </c>
      <c r="K7419" t="s">
        <v>36</v>
      </c>
      <c r="L7419" t="s">
        <v>37</v>
      </c>
      <c r="M7419" t="s">
        <v>98</v>
      </c>
      <c r="N7419" t="s">
        <v>56</v>
      </c>
      <c r="O7419" t="s">
        <v>57</v>
      </c>
      <c r="P7419" t="s">
        <v>507</v>
      </c>
      <c r="Q7419">
        <v>1</v>
      </c>
      <c r="R7419">
        <v>628</v>
      </c>
      <c r="S7419">
        <v>-616</v>
      </c>
      <c r="T7419">
        <v>4</v>
      </c>
      <c r="U7419" t="b">
        <v>1</v>
      </c>
    </row>
    <row r="7420" spans="1:21" x14ac:dyDescent="0.25">
      <c r="A7420" t="s">
        <v>8182</v>
      </c>
      <c r="B7420" t="s">
        <v>8181</v>
      </c>
      <c r="C7420">
        <v>30</v>
      </c>
      <c r="D7420">
        <v>11</v>
      </c>
      <c r="E7420">
        <v>13</v>
      </c>
      <c r="F7420" s="1">
        <v>41608</v>
      </c>
      <c r="G7420" t="s">
        <v>2053</v>
      </c>
      <c r="H7420" t="s">
        <v>120</v>
      </c>
      <c r="I7420" t="s">
        <v>778</v>
      </c>
      <c r="J7420" t="s">
        <v>778</v>
      </c>
      <c r="K7420" t="s">
        <v>47</v>
      </c>
      <c r="L7420" t="s">
        <v>70</v>
      </c>
      <c r="M7420" t="s">
        <v>27</v>
      </c>
      <c r="N7420" t="s">
        <v>71</v>
      </c>
      <c r="O7420" t="s">
        <v>295</v>
      </c>
      <c r="P7420" t="s">
        <v>4094</v>
      </c>
      <c r="Q7420">
        <v>0</v>
      </c>
      <c r="R7420">
        <v>201</v>
      </c>
      <c r="S7420">
        <v>76</v>
      </c>
      <c r="T7420">
        <v>4</v>
      </c>
      <c r="U7420" t="b">
        <v>0</v>
      </c>
    </row>
    <row r="7421" spans="1:21" x14ac:dyDescent="0.25">
      <c r="A7421" t="s">
        <v>8183</v>
      </c>
      <c r="B7421" t="s">
        <v>8181</v>
      </c>
      <c r="C7421">
        <v>30</v>
      </c>
      <c r="D7421">
        <v>11</v>
      </c>
      <c r="E7421">
        <v>13</v>
      </c>
      <c r="F7421" s="1">
        <v>41608</v>
      </c>
      <c r="G7421" t="s">
        <v>3797</v>
      </c>
      <c r="H7421" t="s">
        <v>320</v>
      </c>
      <c r="I7421" t="s">
        <v>1006</v>
      </c>
      <c r="J7421" t="s">
        <v>1007</v>
      </c>
      <c r="K7421" t="s">
        <v>36</v>
      </c>
      <c r="L7421" t="s">
        <v>37</v>
      </c>
      <c r="M7421" t="s">
        <v>38</v>
      </c>
      <c r="N7421" t="s">
        <v>28</v>
      </c>
      <c r="O7421" t="s">
        <v>39</v>
      </c>
      <c r="P7421" t="s">
        <v>3149</v>
      </c>
      <c r="Q7421">
        <v>0</v>
      </c>
      <c r="R7421">
        <v>303</v>
      </c>
      <c r="S7421">
        <v>33</v>
      </c>
      <c r="T7421">
        <v>6</v>
      </c>
      <c r="U7421" t="b">
        <v>0</v>
      </c>
    </row>
    <row r="7422" spans="1:21" x14ac:dyDescent="0.25">
      <c r="A7422" t="s">
        <v>8183</v>
      </c>
      <c r="B7422" t="s">
        <v>8181</v>
      </c>
      <c r="C7422">
        <v>30</v>
      </c>
      <c r="D7422">
        <v>11</v>
      </c>
      <c r="E7422">
        <v>13</v>
      </c>
      <c r="F7422" s="1">
        <v>41608</v>
      </c>
      <c r="G7422" t="s">
        <v>3797</v>
      </c>
      <c r="H7422" t="s">
        <v>320</v>
      </c>
      <c r="I7422" t="s">
        <v>1006</v>
      </c>
      <c r="J7422" t="s">
        <v>1007</v>
      </c>
      <c r="K7422" t="s">
        <v>36</v>
      </c>
      <c r="L7422" t="s">
        <v>37</v>
      </c>
      <c r="M7422" t="s">
        <v>38</v>
      </c>
      <c r="N7422" t="s">
        <v>28</v>
      </c>
      <c r="O7422" t="s">
        <v>54</v>
      </c>
      <c r="P7422" t="s">
        <v>1104</v>
      </c>
      <c r="Q7422">
        <v>0</v>
      </c>
      <c r="R7422">
        <v>1829</v>
      </c>
      <c r="S7422">
        <v>567</v>
      </c>
      <c r="T7422">
        <v>9</v>
      </c>
      <c r="U7422" t="b">
        <v>1</v>
      </c>
    </row>
    <row r="7423" spans="1:21" x14ac:dyDescent="0.25">
      <c r="A7423" t="s">
        <v>8183</v>
      </c>
      <c r="B7423" t="s">
        <v>8181</v>
      </c>
      <c r="C7423">
        <v>30</v>
      </c>
      <c r="D7423">
        <v>11</v>
      </c>
      <c r="E7423">
        <v>13</v>
      </c>
      <c r="F7423" s="1">
        <v>41608</v>
      </c>
      <c r="G7423" t="s">
        <v>3797</v>
      </c>
      <c r="H7423" t="s">
        <v>320</v>
      </c>
      <c r="I7423" t="s">
        <v>1006</v>
      </c>
      <c r="J7423" t="s">
        <v>1007</v>
      </c>
      <c r="K7423" t="s">
        <v>36</v>
      </c>
      <c r="L7423" t="s">
        <v>37</v>
      </c>
      <c r="M7423" t="s">
        <v>38</v>
      </c>
      <c r="N7423" t="s">
        <v>28</v>
      </c>
      <c r="O7423" t="s">
        <v>183</v>
      </c>
      <c r="P7423" t="s">
        <v>7419</v>
      </c>
      <c r="Q7423">
        <v>0</v>
      </c>
      <c r="R7423">
        <v>215</v>
      </c>
      <c r="S7423">
        <v>52</v>
      </c>
      <c r="T7423">
        <v>5</v>
      </c>
      <c r="U7423" t="b">
        <v>1</v>
      </c>
    </row>
    <row r="7424" spans="1:21" x14ac:dyDescent="0.25">
      <c r="A7424" t="s">
        <v>8184</v>
      </c>
      <c r="B7424" t="s">
        <v>8181</v>
      </c>
      <c r="C7424">
        <v>30</v>
      </c>
      <c r="D7424">
        <v>11</v>
      </c>
      <c r="E7424">
        <v>13</v>
      </c>
      <c r="F7424" s="1">
        <v>41608</v>
      </c>
      <c r="G7424" t="s">
        <v>2605</v>
      </c>
      <c r="H7424" t="s">
        <v>61</v>
      </c>
      <c r="I7424" t="s">
        <v>308</v>
      </c>
      <c r="J7424" t="s">
        <v>892</v>
      </c>
      <c r="K7424" t="s">
        <v>36</v>
      </c>
      <c r="L7424" t="s">
        <v>37</v>
      </c>
      <c r="M7424" t="s">
        <v>38</v>
      </c>
      <c r="N7424" t="s">
        <v>71</v>
      </c>
      <c r="O7424" t="s">
        <v>295</v>
      </c>
      <c r="P7424" t="s">
        <v>6234</v>
      </c>
      <c r="Q7424">
        <v>0</v>
      </c>
      <c r="R7424">
        <v>50</v>
      </c>
      <c r="S7424">
        <v>15</v>
      </c>
      <c r="T7424">
        <v>2</v>
      </c>
      <c r="U7424" t="b">
        <v>0</v>
      </c>
    </row>
    <row r="7425" spans="1:21" x14ac:dyDescent="0.25">
      <c r="A7425" t="s">
        <v>8184</v>
      </c>
      <c r="B7425" t="s">
        <v>8181</v>
      </c>
      <c r="C7425">
        <v>30</v>
      </c>
      <c r="D7425">
        <v>11</v>
      </c>
      <c r="E7425">
        <v>13</v>
      </c>
      <c r="F7425" s="1">
        <v>41608</v>
      </c>
      <c r="G7425" t="s">
        <v>2605</v>
      </c>
      <c r="H7425" t="s">
        <v>61</v>
      </c>
      <c r="I7425" t="s">
        <v>308</v>
      </c>
      <c r="J7425" t="s">
        <v>892</v>
      </c>
      <c r="K7425" t="s">
        <v>36</v>
      </c>
      <c r="L7425" t="s">
        <v>37</v>
      </c>
      <c r="M7425" t="s">
        <v>38</v>
      </c>
      <c r="N7425" t="s">
        <v>28</v>
      </c>
      <c r="O7425" t="s">
        <v>54</v>
      </c>
      <c r="P7425" t="s">
        <v>3159</v>
      </c>
      <c r="Q7425">
        <v>0</v>
      </c>
      <c r="R7425">
        <v>146</v>
      </c>
      <c r="S7425">
        <v>18</v>
      </c>
      <c r="T7425">
        <v>7</v>
      </c>
      <c r="U7425" t="b">
        <v>0</v>
      </c>
    </row>
    <row r="7426" spans="1:21" x14ac:dyDescent="0.25">
      <c r="A7426" t="s">
        <v>8185</v>
      </c>
      <c r="B7426" t="s">
        <v>8181</v>
      </c>
      <c r="C7426">
        <v>30</v>
      </c>
      <c r="D7426">
        <v>11</v>
      </c>
      <c r="E7426">
        <v>13</v>
      </c>
      <c r="F7426" s="1">
        <v>41608</v>
      </c>
      <c r="G7426" t="s">
        <v>2311</v>
      </c>
      <c r="H7426" t="s">
        <v>61</v>
      </c>
      <c r="I7426" t="s">
        <v>108</v>
      </c>
      <c r="J7426" t="s">
        <v>226</v>
      </c>
      <c r="K7426" t="s">
        <v>36</v>
      </c>
      <c r="L7426" t="s">
        <v>37</v>
      </c>
      <c r="M7426" t="s">
        <v>38</v>
      </c>
      <c r="N7426" t="s">
        <v>71</v>
      </c>
      <c r="O7426" t="s">
        <v>74</v>
      </c>
      <c r="P7426" t="s">
        <v>404</v>
      </c>
      <c r="Q7426">
        <v>0</v>
      </c>
      <c r="R7426">
        <v>359</v>
      </c>
      <c r="S7426">
        <v>28</v>
      </c>
      <c r="T7426">
        <v>5</v>
      </c>
      <c r="U7426" t="b">
        <v>0</v>
      </c>
    </row>
    <row r="7427" spans="1:21" x14ac:dyDescent="0.25">
      <c r="A7427" t="s">
        <v>8185</v>
      </c>
      <c r="B7427" t="s">
        <v>8181</v>
      </c>
      <c r="C7427">
        <v>30</v>
      </c>
      <c r="D7427">
        <v>11</v>
      </c>
      <c r="E7427">
        <v>13</v>
      </c>
      <c r="F7427" s="1">
        <v>41608</v>
      </c>
      <c r="G7427" t="s">
        <v>2311</v>
      </c>
      <c r="H7427" t="s">
        <v>61</v>
      </c>
      <c r="I7427" t="s">
        <v>108</v>
      </c>
      <c r="J7427" t="s">
        <v>226</v>
      </c>
      <c r="K7427" t="s">
        <v>36</v>
      </c>
      <c r="L7427" t="s">
        <v>37</v>
      </c>
      <c r="M7427" t="s">
        <v>38</v>
      </c>
      <c r="N7427" t="s">
        <v>28</v>
      </c>
      <c r="O7427" t="s">
        <v>48</v>
      </c>
      <c r="P7427" t="s">
        <v>3459</v>
      </c>
      <c r="Q7427">
        <v>0</v>
      </c>
      <c r="R7427">
        <v>311</v>
      </c>
      <c r="S7427">
        <v>47</v>
      </c>
      <c r="T7427">
        <v>6</v>
      </c>
      <c r="U7427" t="b">
        <v>0</v>
      </c>
    </row>
    <row r="7428" spans="1:21" x14ac:dyDescent="0.25">
      <c r="A7428" t="s">
        <v>8185</v>
      </c>
      <c r="B7428" t="s">
        <v>8181</v>
      </c>
      <c r="C7428">
        <v>30</v>
      </c>
      <c r="D7428">
        <v>11</v>
      </c>
      <c r="E7428">
        <v>13</v>
      </c>
      <c r="F7428" s="1">
        <v>41608</v>
      </c>
      <c r="G7428" t="s">
        <v>2311</v>
      </c>
      <c r="H7428" t="s">
        <v>61</v>
      </c>
      <c r="I7428" t="s">
        <v>108</v>
      </c>
      <c r="J7428" t="s">
        <v>226</v>
      </c>
      <c r="K7428" t="s">
        <v>36</v>
      </c>
      <c r="L7428" t="s">
        <v>37</v>
      </c>
      <c r="M7428" t="s">
        <v>38</v>
      </c>
      <c r="N7428" t="s">
        <v>28</v>
      </c>
      <c r="O7428" t="s">
        <v>48</v>
      </c>
      <c r="P7428" t="s">
        <v>1702</v>
      </c>
      <c r="Q7428">
        <v>0</v>
      </c>
      <c r="R7428">
        <v>53</v>
      </c>
      <c r="S7428">
        <v>22</v>
      </c>
      <c r="T7428">
        <v>2</v>
      </c>
      <c r="U7428" t="b">
        <v>0</v>
      </c>
    </row>
    <row r="7429" spans="1:21" x14ac:dyDescent="0.25">
      <c r="A7429" t="s">
        <v>8185</v>
      </c>
      <c r="B7429" t="s">
        <v>8181</v>
      </c>
      <c r="C7429">
        <v>30</v>
      </c>
      <c r="D7429">
        <v>11</v>
      </c>
      <c r="E7429">
        <v>13</v>
      </c>
      <c r="F7429" s="1">
        <v>41608</v>
      </c>
      <c r="G7429" t="s">
        <v>2311</v>
      </c>
      <c r="H7429" t="s">
        <v>61</v>
      </c>
      <c r="I7429" t="s">
        <v>108</v>
      </c>
      <c r="J7429" t="s">
        <v>226</v>
      </c>
      <c r="K7429" t="s">
        <v>36</v>
      </c>
      <c r="L7429" t="s">
        <v>37</v>
      </c>
      <c r="M7429" t="s">
        <v>38</v>
      </c>
      <c r="N7429" t="s">
        <v>56</v>
      </c>
      <c r="O7429" t="s">
        <v>57</v>
      </c>
      <c r="P7429" t="s">
        <v>1417</v>
      </c>
      <c r="Q7429">
        <v>0</v>
      </c>
      <c r="R7429">
        <v>227</v>
      </c>
      <c r="S7429">
        <v>-37</v>
      </c>
      <c r="T7429">
        <v>1</v>
      </c>
      <c r="U7429" t="b">
        <v>1</v>
      </c>
    </row>
    <row r="7430" spans="1:21" x14ac:dyDescent="0.25">
      <c r="A7430" t="s">
        <v>8186</v>
      </c>
      <c r="B7430" t="s">
        <v>8187</v>
      </c>
      <c r="C7430">
        <v>13</v>
      </c>
      <c r="D7430">
        <v>12</v>
      </c>
      <c r="E7430">
        <v>11</v>
      </c>
      <c r="F7430" s="1">
        <v>40890</v>
      </c>
      <c r="G7430" t="s">
        <v>285</v>
      </c>
      <c r="H7430" t="s">
        <v>44</v>
      </c>
      <c r="I7430" t="s">
        <v>738</v>
      </c>
      <c r="J7430" t="s">
        <v>739</v>
      </c>
      <c r="K7430" t="s">
        <v>47</v>
      </c>
      <c r="L7430" t="s">
        <v>70</v>
      </c>
      <c r="M7430" t="s">
        <v>27</v>
      </c>
      <c r="N7430" t="s">
        <v>28</v>
      </c>
      <c r="O7430" t="s">
        <v>54</v>
      </c>
      <c r="P7430" t="s">
        <v>269</v>
      </c>
      <c r="Q7430">
        <v>0</v>
      </c>
      <c r="R7430">
        <v>248</v>
      </c>
      <c r="S7430">
        <v>-112</v>
      </c>
      <c r="T7430">
        <v>3</v>
      </c>
      <c r="U7430" t="b">
        <v>1</v>
      </c>
    </row>
    <row r="7431" spans="1:21" x14ac:dyDescent="0.25">
      <c r="A7431" t="s">
        <v>8188</v>
      </c>
      <c r="B7431" t="s">
        <v>8187</v>
      </c>
      <c r="C7431">
        <v>13</v>
      </c>
      <c r="D7431">
        <v>12</v>
      </c>
      <c r="E7431">
        <v>11</v>
      </c>
      <c r="F7431" s="1">
        <v>40890</v>
      </c>
      <c r="G7431" t="s">
        <v>3027</v>
      </c>
      <c r="H7431" t="s">
        <v>976</v>
      </c>
      <c r="I7431" t="s">
        <v>1840</v>
      </c>
      <c r="J7431" t="s">
        <v>3683</v>
      </c>
      <c r="K7431" t="s">
        <v>47</v>
      </c>
      <c r="L7431" t="s">
        <v>37</v>
      </c>
      <c r="M7431" t="s">
        <v>38</v>
      </c>
      <c r="N7431" t="s">
        <v>71</v>
      </c>
      <c r="O7431" t="s">
        <v>72</v>
      </c>
      <c r="P7431" t="s">
        <v>1079</v>
      </c>
      <c r="Q7431">
        <v>1</v>
      </c>
      <c r="R7431">
        <v>411</v>
      </c>
      <c r="S7431">
        <v>-58</v>
      </c>
      <c r="T7431">
        <v>2</v>
      </c>
      <c r="U7431" t="b">
        <v>0</v>
      </c>
    </row>
    <row r="7432" spans="1:21" x14ac:dyDescent="0.25">
      <c r="A7432" t="s">
        <v>8188</v>
      </c>
      <c r="B7432" t="s">
        <v>8187</v>
      </c>
      <c r="C7432">
        <v>13</v>
      </c>
      <c r="D7432">
        <v>12</v>
      </c>
      <c r="E7432">
        <v>11</v>
      </c>
      <c r="F7432" s="1">
        <v>40890</v>
      </c>
      <c r="G7432" t="s">
        <v>3027</v>
      </c>
      <c r="H7432" t="s">
        <v>976</v>
      </c>
      <c r="I7432" t="s">
        <v>1840</v>
      </c>
      <c r="J7432" t="s">
        <v>3683</v>
      </c>
      <c r="K7432" t="s">
        <v>47</v>
      </c>
      <c r="L7432" t="s">
        <v>37</v>
      </c>
      <c r="M7432" t="s">
        <v>38</v>
      </c>
      <c r="N7432" t="s">
        <v>71</v>
      </c>
      <c r="O7432" t="s">
        <v>295</v>
      </c>
      <c r="P7432" t="s">
        <v>3114</v>
      </c>
      <c r="Q7432">
        <v>1</v>
      </c>
      <c r="R7432">
        <v>122</v>
      </c>
      <c r="S7432">
        <v>-88</v>
      </c>
      <c r="T7432">
        <v>5</v>
      </c>
      <c r="U7432" t="b">
        <v>0</v>
      </c>
    </row>
    <row r="7433" spans="1:21" x14ac:dyDescent="0.25">
      <c r="A7433" t="s">
        <v>8188</v>
      </c>
      <c r="B7433" t="s">
        <v>8187</v>
      </c>
      <c r="C7433">
        <v>13</v>
      </c>
      <c r="D7433">
        <v>12</v>
      </c>
      <c r="E7433">
        <v>11</v>
      </c>
      <c r="F7433" s="1">
        <v>40890</v>
      </c>
      <c r="G7433" t="s">
        <v>3027</v>
      </c>
      <c r="H7433" t="s">
        <v>976</v>
      </c>
      <c r="I7433" t="s">
        <v>1840</v>
      </c>
      <c r="J7433" t="s">
        <v>3683</v>
      </c>
      <c r="K7433" t="s">
        <v>47</v>
      </c>
      <c r="L7433" t="s">
        <v>37</v>
      </c>
      <c r="M7433" t="s">
        <v>38</v>
      </c>
      <c r="N7433" t="s">
        <v>71</v>
      </c>
      <c r="O7433" t="s">
        <v>295</v>
      </c>
      <c r="P7433" t="s">
        <v>503</v>
      </c>
      <c r="Q7433">
        <v>1</v>
      </c>
      <c r="R7433">
        <v>60</v>
      </c>
      <c r="S7433">
        <v>-26</v>
      </c>
      <c r="T7433">
        <v>5</v>
      </c>
      <c r="U7433" t="b">
        <v>1</v>
      </c>
    </row>
    <row r="7434" spans="1:21" x14ac:dyDescent="0.25">
      <c r="A7434" t="s">
        <v>8188</v>
      </c>
      <c r="B7434" t="s">
        <v>8187</v>
      </c>
      <c r="C7434">
        <v>13</v>
      </c>
      <c r="D7434">
        <v>12</v>
      </c>
      <c r="E7434">
        <v>11</v>
      </c>
      <c r="F7434" s="1">
        <v>40890</v>
      </c>
      <c r="G7434" t="s">
        <v>3027</v>
      </c>
      <c r="H7434" t="s">
        <v>976</v>
      </c>
      <c r="I7434" t="s">
        <v>1840</v>
      </c>
      <c r="J7434" t="s">
        <v>3683</v>
      </c>
      <c r="K7434" t="s">
        <v>47</v>
      </c>
      <c r="L7434" t="s">
        <v>37</v>
      </c>
      <c r="M7434" t="s">
        <v>38</v>
      </c>
      <c r="N7434" t="s">
        <v>28</v>
      </c>
      <c r="O7434" t="s">
        <v>90</v>
      </c>
      <c r="P7434" t="s">
        <v>286</v>
      </c>
      <c r="Q7434">
        <v>1</v>
      </c>
      <c r="R7434">
        <v>855</v>
      </c>
      <c r="S7434">
        <v>-376</v>
      </c>
      <c r="T7434">
        <v>3</v>
      </c>
      <c r="U7434" t="b">
        <v>1</v>
      </c>
    </row>
    <row r="7435" spans="1:21" x14ac:dyDescent="0.25">
      <c r="A7435" t="s">
        <v>8188</v>
      </c>
      <c r="B7435" t="s">
        <v>8187</v>
      </c>
      <c r="C7435">
        <v>13</v>
      </c>
      <c r="D7435">
        <v>12</v>
      </c>
      <c r="E7435">
        <v>11</v>
      </c>
      <c r="F7435" s="1">
        <v>40890</v>
      </c>
      <c r="G7435" t="s">
        <v>3027</v>
      </c>
      <c r="H7435" t="s">
        <v>976</v>
      </c>
      <c r="I7435" t="s">
        <v>1840</v>
      </c>
      <c r="J7435" t="s">
        <v>3683</v>
      </c>
      <c r="K7435" t="s">
        <v>47</v>
      </c>
      <c r="L7435" t="s">
        <v>37</v>
      </c>
      <c r="M7435" t="s">
        <v>38</v>
      </c>
      <c r="N7435" t="s">
        <v>28</v>
      </c>
      <c r="O7435" t="s">
        <v>48</v>
      </c>
      <c r="P7435" t="s">
        <v>1026</v>
      </c>
      <c r="Q7435">
        <v>1</v>
      </c>
      <c r="R7435">
        <v>122</v>
      </c>
      <c r="S7435">
        <v>-17</v>
      </c>
      <c r="T7435">
        <v>5</v>
      </c>
      <c r="U7435" t="b">
        <v>1</v>
      </c>
    </row>
    <row r="7436" spans="1:21" x14ac:dyDescent="0.25">
      <c r="A7436" t="s">
        <v>8188</v>
      </c>
      <c r="B7436" t="s">
        <v>8187</v>
      </c>
      <c r="C7436">
        <v>13</v>
      </c>
      <c r="D7436">
        <v>12</v>
      </c>
      <c r="E7436">
        <v>11</v>
      </c>
      <c r="F7436" s="1">
        <v>40890</v>
      </c>
      <c r="G7436" t="s">
        <v>3027</v>
      </c>
      <c r="H7436" t="s">
        <v>976</v>
      </c>
      <c r="I7436" t="s">
        <v>1840</v>
      </c>
      <c r="J7436" t="s">
        <v>3683</v>
      </c>
      <c r="K7436" t="s">
        <v>47</v>
      </c>
      <c r="L7436" t="s">
        <v>37</v>
      </c>
      <c r="M7436" t="s">
        <v>38</v>
      </c>
      <c r="N7436" t="s">
        <v>28</v>
      </c>
      <c r="O7436" t="s">
        <v>48</v>
      </c>
      <c r="P7436" t="s">
        <v>2034</v>
      </c>
      <c r="Q7436">
        <v>1</v>
      </c>
      <c r="R7436">
        <v>37</v>
      </c>
      <c r="S7436">
        <v>-22</v>
      </c>
      <c r="T7436">
        <v>5</v>
      </c>
      <c r="U7436" t="b">
        <v>0</v>
      </c>
    </row>
    <row r="7437" spans="1:21" x14ac:dyDescent="0.25">
      <c r="A7437" t="s">
        <v>8188</v>
      </c>
      <c r="B7437" t="s">
        <v>8187</v>
      </c>
      <c r="C7437">
        <v>13</v>
      </c>
      <c r="D7437">
        <v>12</v>
      </c>
      <c r="E7437">
        <v>11</v>
      </c>
      <c r="F7437" s="1">
        <v>40890</v>
      </c>
      <c r="G7437" t="s">
        <v>3027</v>
      </c>
      <c r="H7437" t="s">
        <v>976</v>
      </c>
      <c r="I7437" t="s">
        <v>1840</v>
      </c>
      <c r="J7437" t="s">
        <v>3683</v>
      </c>
      <c r="K7437" t="s">
        <v>47</v>
      </c>
      <c r="L7437" t="s">
        <v>37</v>
      </c>
      <c r="M7437" t="s">
        <v>38</v>
      </c>
      <c r="N7437" t="s">
        <v>28</v>
      </c>
      <c r="O7437" t="s">
        <v>39</v>
      </c>
      <c r="P7437" t="s">
        <v>4054</v>
      </c>
      <c r="Q7437">
        <v>1</v>
      </c>
      <c r="R7437">
        <v>7</v>
      </c>
      <c r="S7437">
        <v>-3</v>
      </c>
      <c r="T7437">
        <v>2</v>
      </c>
      <c r="U7437" t="b">
        <v>1</v>
      </c>
    </row>
    <row r="7438" spans="1:21" x14ac:dyDescent="0.25">
      <c r="A7438" t="s">
        <v>8189</v>
      </c>
      <c r="B7438" t="s">
        <v>8187</v>
      </c>
      <c r="C7438">
        <v>13</v>
      </c>
      <c r="D7438">
        <v>12</v>
      </c>
      <c r="E7438">
        <v>11</v>
      </c>
      <c r="F7438" s="1">
        <v>40890</v>
      </c>
      <c r="G7438" t="s">
        <v>2906</v>
      </c>
      <c r="H7438" t="s">
        <v>120</v>
      </c>
      <c r="I7438" t="s">
        <v>3708</v>
      </c>
      <c r="J7438" t="s">
        <v>3709</v>
      </c>
      <c r="K7438" t="s">
        <v>47</v>
      </c>
      <c r="L7438" t="s">
        <v>37</v>
      </c>
      <c r="M7438" t="s">
        <v>38</v>
      </c>
      <c r="N7438" t="s">
        <v>71</v>
      </c>
      <c r="O7438" t="s">
        <v>665</v>
      </c>
      <c r="P7438" t="s">
        <v>8190</v>
      </c>
      <c r="Q7438">
        <v>1</v>
      </c>
      <c r="R7438">
        <v>727</v>
      </c>
      <c r="S7438">
        <v>-400</v>
      </c>
      <c r="T7438">
        <v>2</v>
      </c>
      <c r="U7438" t="b">
        <v>0</v>
      </c>
    </row>
    <row r="7439" spans="1:21" x14ac:dyDescent="0.25">
      <c r="A7439" t="s">
        <v>8191</v>
      </c>
      <c r="B7439" t="s">
        <v>8187</v>
      </c>
      <c r="C7439">
        <v>13</v>
      </c>
      <c r="D7439">
        <v>12</v>
      </c>
      <c r="E7439">
        <v>11</v>
      </c>
      <c r="F7439" s="1">
        <v>40890</v>
      </c>
      <c r="G7439" t="s">
        <v>312</v>
      </c>
      <c r="H7439" t="s">
        <v>61</v>
      </c>
      <c r="I7439" t="s">
        <v>308</v>
      </c>
      <c r="J7439" t="s">
        <v>8192</v>
      </c>
      <c r="K7439" t="s">
        <v>36</v>
      </c>
      <c r="L7439" t="s">
        <v>70</v>
      </c>
      <c r="M7439" t="s">
        <v>38</v>
      </c>
      <c r="N7439" t="s">
        <v>71</v>
      </c>
      <c r="O7439" t="s">
        <v>295</v>
      </c>
      <c r="P7439" t="s">
        <v>5975</v>
      </c>
      <c r="Q7439">
        <v>0</v>
      </c>
      <c r="R7439">
        <v>101</v>
      </c>
      <c r="S7439">
        <v>31</v>
      </c>
      <c r="T7439">
        <v>2</v>
      </c>
      <c r="U7439" t="b">
        <v>0</v>
      </c>
    </row>
    <row r="7440" spans="1:21" x14ac:dyDescent="0.25">
      <c r="A7440" t="s">
        <v>8191</v>
      </c>
      <c r="B7440" t="s">
        <v>8187</v>
      </c>
      <c r="C7440">
        <v>13</v>
      </c>
      <c r="D7440">
        <v>12</v>
      </c>
      <c r="E7440">
        <v>11</v>
      </c>
      <c r="F7440" s="1">
        <v>40890</v>
      </c>
      <c r="G7440" t="s">
        <v>312</v>
      </c>
      <c r="H7440" t="s">
        <v>61</v>
      </c>
      <c r="I7440" t="s">
        <v>308</v>
      </c>
      <c r="J7440" t="s">
        <v>8192</v>
      </c>
      <c r="K7440" t="s">
        <v>36</v>
      </c>
      <c r="L7440" t="s">
        <v>70</v>
      </c>
      <c r="M7440" t="s">
        <v>38</v>
      </c>
      <c r="N7440" t="s">
        <v>28</v>
      </c>
      <c r="O7440" t="s">
        <v>111</v>
      </c>
      <c r="P7440" t="s">
        <v>3695</v>
      </c>
      <c r="Q7440">
        <v>0</v>
      </c>
      <c r="R7440">
        <v>29</v>
      </c>
      <c r="S7440">
        <v>14</v>
      </c>
      <c r="T7440">
        <v>4</v>
      </c>
      <c r="U7440" t="b">
        <v>0</v>
      </c>
    </row>
    <row r="7441" spans="1:21" x14ac:dyDescent="0.25">
      <c r="A7441" t="s">
        <v>8191</v>
      </c>
      <c r="B7441" t="s">
        <v>8187</v>
      </c>
      <c r="C7441">
        <v>13</v>
      </c>
      <c r="D7441">
        <v>12</v>
      </c>
      <c r="E7441">
        <v>11</v>
      </c>
      <c r="F7441" s="1">
        <v>40890</v>
      </c>
      <c r="G7441" t="s">
        <v>312</v>
      </c>
      <c r="H7441" t="s">
        <v>61</v>
      </c>
      <c r="I7441" t="s">
        <v>308</v>
      </c>
      <c r="J7441" t="s">
        <v>8192</v>
      </c>
      <c r="K7441" t="s">
        <v>36</v>
      </c>
      <c r="L7441" t="s">
        <v>70</v>
      </c>
      <c r="M7441" t="s">
        <v>38</v>
      </c>
      <c r="N7441" t="s">
        <v>56</v>
      </c>
      <c r="O7441" t="s">
        <v>185</v>
      </c>
      <c r="P7441" t="s">
        <v>589</v>
      </c>
      <c r="Q7441">
        <v>0</v>
      </c>
      <c r="R7441">
        <v>325</v>
      </c>
      <c r="S7441">
        <v>-4</v>
      </c>
      <c r="T7441">
        <v>2</v>
      </c>
      <c r="U7441" t="b">
        <v>0</v>
      </c>
    </row>
    <row r="7442" spans="1:21" x14ac:dyDescent="0.25">
      <c r="A7442" t="s">
        <v>8193</v>
      </c>
      <c r="B7442" t="s">
        <v>8187</v>
      </c>
      <c r="C7442">
        <v>13</v>
      </c>
      <c r="D7442">
        <v>12</v>
      </c>
      <c r="E7442">
        <v>11</v>
      </c>
      <c r="F7442" s="1">
        <v>40890</v>
      </c>
      <c r="G7442" t="s">
        <v>338</v>
      </c>
      <c r="H7442" t="s">
        <v>44</v>
      </c>
      <c r="I7442" t="s">
        <v>434</v>
      </c>
      <c r="J7442" t="s">
        <v>2088</v>
      </c>
      <c r="K7442" t="s">
        <v>47</v>
      </c>
      <c r="L7442" t="s">
        <v>37</v>
      </c>
      <c r="M7442" t="s">
        <v>27</v>
      </c>
      <c r="N7442" t="s">
        <v>71</v>
      </c>
      <c r="O7442" t="s">
        <v>74</v>
      </c>
      <c r="P7442" t="s">
        <v>1570</v>
      </c>
      <c r="Q7442">
        <v>1</v>
      </c>
      <c r="R7442">
        <v>211</v>
      </c>
      <c r="S7442">
        <v>-90</v>
      </c>
      <c r="T7442">
        <v>6</v>
      </c>
      <c r="U7442" t="b">
        <v>1</v>
      </c>
    </row>
    <row r="7443" spans="1:21" x14ac:dyDescent="0.25">
      <c r="A7443" t="s">
        <v>8194</v>
      </c>
      <c r="B7443" t="s">
        <v>8187</v>
      </c>
      <c r="C7443">
        <v>13</v>
      </c>
      <c r="D7443">
        <v>12</v>
      </c>
      <c r="E7443">
        <v>11</v>
      </c>
      <c r="F7443" s="1">
        <v>40890</v>
      </c>
      <c r="G7443" t="s">
        <v>4299</v>
      </c>
      <c r="H7443" t="s">
        <v>44</v>
      </c>
      <c r="I7443" t="s">
        <v>460</v>
      </c>
      <c r="J7443" t="s">
        <v>1646</v>
      </c>
      <c r="K7443" t="s">
        <v>47</v>
      </c>
      <c r="L7443" t="s">
        <v>70</v>
      </c>
      <c r="M7443" t="s">
        <v>27</v>
      </c>
      <c r="N7443" t="s">
        <v>71</v>
      </c>
      <c r="O7443" t="s">
        <v>665</v>
      </c>
      <c r="P7443" t="s">
        <v>8190</v>
      </c>
      <c r="Q7443">
        <v>1</v>
      </c>
      <c r="R7443">
        <v>1363</v>
      </c>
      <c r="S7443">
        <v>-327</v>
      </c>
      <c r="T7443">
        <v>3</v>
      </c>
      <c r="U7443" t="b">
        <v>0</v>
      </c>
    </row>
    <row r="7444" spans="1:21" x14ac:dyDescent="0.25">
      <c r="A7444" t="s">
        <v>8194</v>
      </c>
      <c r="B7444" t="s">
        <v>8187</v>
      </c>
      <c r="C7444">
        <v>13</v>
      </c>
      <c r="D7444">
        <v>12</v>
      </c>
      <c r="E7444">
        <v>11</v>
      </c>
      <c r="F7444" s="1">
        <v>40890</v>
      </c>
      <c r="G7444" t="s">
        <v>4299</v>
      </c>
      <c r="H7444" t="s">
        <v>44</v>
      </c>
      <c r="I7444" t="s">
        <v>460</v>
      </c>
      <c r="J7444" t="s">
        <v>1646</v>
      </c>
      <c r="K7444" t="s">
        <v>47</v>
      </c>
      <c r="L7444" t="s">
        <v>70</v>
      </c>
      <c r="M7444" t="s">
        <v>27</v>
      </c>
      <c r="N7444" t="s">
        <v>28</v>
      </c>
      <c r="O7444" t="s">
        <v>48</v>
      </c>
      <c r="P7444" t="s">
        <v>1668</v>
      </c>
      <c r="Q7444">
        <v>0</v>
      </c>
      <c r="R7444">
        <v>285</v>
      </c>
      <c r="S7444">
        <v>14</v>
      </c>
      <c r="T7444">
        <v>6</v>
      </c>
      <c r="U7444" t="b">
        <v>0</v>
      </c>
    </row>
    <row r="7445" spans="1:21" x14ac:dyDescent="0.25">
      <c r="A7445" t="s">
        <v>8194</v>
      </c>
      <c r="B7445" t="s">
        <v>8187</v>
      </c>
      <c r="C7445">
        <v>13</v>
      </c>
      <c r="D7445">
        <v>12</v>
      </c>
      <c r="E7445">
        <v>11</v>
      </c>
      <c r="F7445" s="1">
        <v>40890</v>
      </c>
      <c r="G7445" t="s">
        <v>4299</v>
      </c>
      <c r="H7445" t="s">
        <v>44</v>
      </c>
      <c r="I7445" t="s">
        <v>460</v>
      </c>
      <c r="J7445" t="s">
        <v>1646</v>
      </c>
      <c r="K7445" t="s">
        <v>47</v>
      </c>
      <c r="L7445" t="s">
        <v>70</v>
      </c>
      <c r="M7445" t="s">
        <v>27</v>
      </c>
      <c r="N7445" t="s">
        <v>28</v>
      </c>
      <c r="O7445" t="s">
        <v>54</v>
      </c>
      <c r="P7445" t="s">
        <v>2177</v>
      </c>
      <c r="Q7445">
        <v>0</v>
      </c>
      <c r="R7445">
        <v>344</v>
      </c>
      <c r="S7445">
        <v>-190</v>
      </c>
      <c r="T7445">
        <v>10</v>
      </c>
      <c r="U7445" t="b">
        <v>1</v>
      </c>
    </row>
    <row r="7446" spans="1:21" x14ac:dyDescent="0.25">
      <c r="A7446" t="s">
        <v>8195</v>
      </c>
      <c r="B7446" t="s">
        <v>8187</v>
      </c>
      <c r="C7446">
        <v>13</v>
      </c>
      <c r="D7446">
        <v>12</v>
      </c>
      <c r="E7446">
        <v>11</v>
      </c>
      <c r="F7446" s="1">
        <v>40890</v>
      </c>
      <c r="G7446" t="s">
        <v>2566</v>
      </c>
      <c r="H7446" t="s">
        <v>23</v>
      </c>
      <c r="I7446" t="s">
        <v>24</v>
      </c>
      <c r="J7446" t="s">
        <v>1273</v>
      </c>
      <c r="K7446" t="s">
        <v>25</v>
      </c>
      <c r="L7446" t="s">
        <v>37</v>
      </c>
      <c r="M7446" t="s">
        <v>38</v>
      </c>
      <c r="N7446" t="s">
        <v>28</v>
      </c>
      <c r="O7446" t="s">
        <v>151</v>
      </c>
      <c r="P7446" t="s">
        <v>2256</v>
      </c>
      <c r="Q7446">
        <v>1</v>
      </c>
      <c r="R7446">
        <v>10</v>
      </c>
      <c r="S7446">
        <v>-6</v>
      </c>
      <c r="T7446">
        <v>2</v>
      </c>
      <c r="U7446" t="b">
        <v>0</v>
      </c>
    </row>
    <row r="7447" spans="1:21" x14ac:dyDescent="0.25">
      <c r="A7447" t="s">
        <v>8195</v>
      </c>
      <c r="B7447" t="s">
        <v>8187</v>
      </c>
      <c r="C7447">
        <v>13</v>
      </c>
      <c r="D7447">
        <v>12</v>
      </c>
      <c r="E7447">
        <v>11</v>
      </c>
      <c r="F7447" s="1">
        <v>40890</v>
      </c>
      <c r="G7447" t="s">
        <v>2566</v>
      </c>
      <c r="H7447" t="s">
        <v>23</v>
      </c>
      <c r="I7447" t="s">
        <v>24</v>
      </c>
      <c r="J7447" t="s">
        <v>1273</v>
      </c>
      <c r="K7447" t="s">
        <v>25</v>
      </c>
      <c r="L7447" t="s">
        <v>37</v>
      </c>
      <c r="M7447" t="s">
        <v>38</v>
      </c>
      <c r="N7447" t="s">
        <v>28</v>
      </c>
      <c r="O7447" t="s">
        <v>54</v>
      </c>
      <c r="P7447" t="s">
        <v>1663</v>
      </c>
      <c r="Q7447">
        <v>1</v>
      </c>
      <c r="R7447">
        <v>122</v>
      </c>
      <c r="S7447">
        <v>-47</v>
      </c>
      <c r="T7447">
        <v>4</v>
      </c>
      <c r="U7447" t="b">
        <v>1</v>
      </c>
    </row>
    <row r="7448" spans="1:21" x14ac:dyDescent="0.25">
      <c r="A7448" t="s">
        <v>8196</v>
      </c>
      <c r="B7448" t="s">
        <v>8197</v>
      </c>
      <c r="C7448">
        <v>13</v>
      </c>
      <c r="D7448">
        <v>12</v>
      </c>
      <c r="E7448">
        <v>12</v>
      </c>
      <c r="F7448" s="1">
        <v>41256</v>
      </c>
      <c r="G7448" t="s">
        <v>871</v>
      </c>
      <c r="H7448" t="s">
        <v>33</v>
      </c>
      <c r="I7448" t="s">
        <v>34</v>
      </c>
      <c r="J7448" t="s">
        <v>770</v>
      </c>
      <c r="K7448" t="s">
        <v>36</v>
      </c>
      <c r="L7448" t="s">
        <v>37</v>
      </c>
      <c r="M7448" t="s">
        <v>38</v>
      </c>
      <c r="N7448" t="s">
        <v>28</v>
      </c>
      <c r="O7448" t="s">
        <v>54</v>
      </c>
      <c r="P7448" t="s">
        <v>2267</v>
      </c>
      <c r="Q7448">
        <v>0</v>
      </c>
      <c r="R7448">
        <v>20</v>
      </c>
      <c r="S7448">
        <v>0</v>
      </c>
      <c r="T7448">
        <v>2</v>
      </c>
      <c r="U7448" t="b">
        <v>0</v>
      </c>
    </row>
    <row r="7449" spans="1:21" x14ac:dyDescent="0.25">
      <c r="A7449" t="s">
        <v>8196</v>
      </c>
      <c r="B7449" t="s">
        <v>8197</v>
      </c>
      <c r="C7449">
        <v>13</v>
      </c>
      <c r="D7449">
        <v>12</v>
      </c>
      <c r="E7449">
        <v>12</v>
      </c>
      <c r="F7449" s="1">
        <v>41256</v>
      </c>
      <c r="G7449" t="s">
        <v>871</v>
      </c>
      <c r="H7449" t="s">
        <v>33</v>
      </c>
      <c r="I7449" t="s">
        <v>34</v>
      </c>
      <c r="J7449" t="s">
        <v>770</v>
      </c>
      <c r="K7449" t="s">
        <v>36</v>
      </c>
      <c r="L7449" t="s">
        <v>37</v>
      </c>
      <c r="M7449" t="s">
        <v>38</v>
      </c>
      <c r="N7449" t="s">
        <v>56</v>
      </c>
      <c r="O7449" t="s">
        <v>57</v>
      </c>
      <c r="P7449" t="s">
        <v>6471</v>
      </c>
      <c r="Q7449">
        <v>0</v>
      </c>
      <c r="R7449">
        <v>2132</v>
      </c>
      <c r="S7449">
        <v>533</v>
      </c>
      <c r="T7449">
        <v>8</v>
      </c>
      <c r="U7449" t="b">
        <v>1</v>
      </c>
    </row>
    <row r="7450" spans="1:21" x14ac:dyDescent="0.25">
      <c r="A7450" t="s">
        <v>8198</v>
      </c>
      <c r="B7450" t="s">
        <v>8197</v>
      </c>
      <c r="C7450">
        <v>13</v>
      </c>
      <c r="D7450">
        <v>12</v>
      </c>
      <c r="E7450">
        <v>12</v>
      </c>
      <c r="F7450" s="1">
        <v>41256</v>
      </c>
      <c r="G7450" t="s">
        <v>1972</v>
      </c>
      <c r="H7450" t="s">
        <v>67</v>
      </c>
      <c r="I7450" t="s">
        <v>68</v>
      </c>
      <c r="J7450" t="s">
        <v>369</v>
      </c>
      <c r="K7450" t="s">
        <v>25</v>
      </c>
      <c r="L7450" t="s">
        <v>37</v>
      </c>
      <c r="M7450" t="s">
        <v>38</v>
      </c>
      <c r="N7450" t="s">
        <v>71</v>
      </c>
      <c r="O7450" t="s">
        <v>295</v>
      </c>
      <c r="P7450" t="s">
        <v>6983</v>
      </c>
      <c r="Q7450">
        <v>0</v>
      </c>
      <c r="R7450">
        <v>22</v>
      </c>
      <c r="S7450">
        <v>6</v>
      </c>
      <c r="T7450">
        <v>2</v>
      </c>
      <c r="U7450" t="b">
        <v>0</v>
      </c>
    </row>
    <row r="7451" spans="1:21" x14ac:dyDescent="0.25">
      <c r="A7451" t="s">
        <v>8198</v>
      </c>
      <c r="B7451" t="s">
        <v>8197</v>
      </c>
      <c r="C7451">
        <v>13</v>
      </c>
      <c r="D7451">
        <v>12</v>
      </c>
      <c r="E7451">
        <v>12</v>
      </c>
      <c r="F7451" s="1">
        <v>41256</v>
      </c>
      <c r="G7451" t="s">
        <v>1972</v>
      </c>
      <c r="H7451" t="s">
        <v>67</v>
      </c>
      <c r="I7451" t="s">
        <v>68</v>
      </c>
      <c r="J7451" t="s">
        <v>369</v>
      </c>
      <c r="K7451" t="s">
        <v>25</v>
      </c>
      <c r="L7451" t="s">
        <v>37</v>
      </c>
      <c r="M7451" t="s">
        <v>38</v>
      </c>
      <c r="N7451" t="s">
        <v>28</v>
      </c>
      <c r="O7451" t="s">
        <v>90</v>
      </c>
      <c r="P7451" t="s">
        <v>1110</v>
      </c>
      <c r="Q7451">
        <v>0</v>
      </c>
      <c r="R7451">
        <v>1241</v>
      </c>
      <c r="S7451">
        <v>87</v>
      </c>
      <c r="T7451">
        <v>4</v>
      </c>
      <c r="U7451" t="b">
        <v>0</v>
      </c>
    </row>
    <row r="7452" spans="1:21" x14ac:dyDescent="0.25">
      <c r="A7452" t="s">
        <v>8198</v>
      </c>
      <c r="B7452" t="s">
        <v>8197</v>
      </c>
      <c r="C7452">
        <v>13</v>
      </c>
      <c r="D7452">
        <v>12</v>
      </c>
      <c r="E7452">
        <v>12</v>
      </c>
      <c r="F7452" s="1">
        <v>41256</v>
      </c>
      <c r="G7452" t="s">
        <v>1972</v>
      </c>
      <c r="H7452" t="s">
        <v>67</v>
      </c>
      <c r="I7452" t="s">
        <v>68</v>
      </c>
      <c r="J7452" t="s">
        <v>369</v>
      </c>
      <c r="K7452" t="s">
        <v>25</v>
      </c>
      <c r="L7452" t="s">
        <v>37</v>
      </c>
      <c r="M7452" t="s">
        <v>38</v>
      </c>
      <c r="N7452" t="s">
        <v>56</v>
      </c>
      <c r="O7452" t="s">
        <v>104</v>
      </c>
      <c r="P7452" t="s">
        <v>1387</v>
      </c>
      <c r="Q7452">
        <v>0</v>
      </c>
      <c r="R7452">
        <v>5785</v>
      </c>
      <c r="S7452">
        <v>405</v>
      </c>
      <c r="T7452">
        <v>9</v>
      </c>
      <c r="U7452" t="b">
        <v>1</v>
      </c>
    </row>
    <row r="7453" spans="1:21" x14ac:dyDescent="0.25">
      <c r="A7453" t="s">
        <v>8199</v>
      </c>
      <c r="B7453" t="s">
        <v>8200</v>
      </c>
      <c r="C7453">
        <v>13</v>
      </c>
      <c r="D7453">
        <v>12</v>
      </c>
      <c r="E7453">
        <v>13</v>
      </c>
      <c r="F7453" s="1">
        <v>41621</v>
      </c>
      <c r="G7453" t="s">
        <v>8201</v>
      </c>
      <c r="H7453" t="s">
        <v>293</v>
      </c>
      <c r="I7453" t="s">
        <v>613</v>
      </c>
      <c r="J7453" t="s">
        <v>7509</v>
      </c>
      <c r="K7453" t="s">
        <v>36</v>
      </c>
      <c r="L7453" t="s">
        <v>70</v>
      </c>
      <c r="M7453" t="s">
        <v>268</v>
      </c>
      <c r="N7453" t="s">
        <v>28</v>
      </c>
      <c r="O7453" t="s">
        <v>39</v>
      </c>
      <c r="P7453" t="s">
        <v>1685</v>
      </c>
      <c r="Q7453">
        <v>1</v>
      </c>
      <c r="R7453">
        <v>74</v>
      </c>
      <c r="S7453">
        <v>-10</v>
      </c>
      <c r="T7453">
        <v>3</v>
      </c>
      <c r="U7453" t="b">
        <v>0</v>
      </c>
    </row>
    <row r="7454" spans="1:21" x14ac:dyDescent="0.25">
      <c r="A7454" t="s">
        <v>8199</v>
      </c>
      <c r="B7454" t="s">
        <v>8200</v>
      </c>
      <c r="C7454">
        <v>13</v>
      </c>
      <c r="D7454">
        <v>12</v>
      </c>
      <c r="E7454">
        <v>13</v>
      </c>
      <c r="F7454" s="1">
        <v>41621</v>
      </c>
      <c r="G7454" t="s">
        <v>8201</v>
      </c>
      <c r="H7454" t="s">
        <v>293</v>
      </c>
      <c r="I7454" t="s">
        <v>613</v>
      </c>
      <c r="J7454" t="s">
        <v>7509</v>
      </c>
      <c r="K7454" t="s">
        <v>36</v>
      </c>
      <c r="L7454" t="s">
        <v>70</v>
      </c>
      <c r="M7454" t="s">
        <v>268</v>
      </c>
      <c r="N7454" t="s">
        <v>56</v>
      </c>
      <c r="O7454" t="s">
        <v>185</v>
      </c>
      <c r="P7454" t="s">
        <v>1019</v>
      </c>
      <c r="Q7454">
        <v>1</v>
      </c>
      <c r="R7454">
        <v>588</v>
      </c>
      <c r="S7454">
        <v>-341</v>
      </c>
      <c r="T7454">
        <v>4</v>
      </c>
      <c r="U7454" t="b">
        <v>1</v>
      </c>
    </row>
    <row r="7455" spans="1:21" x14ac:dyDescent="0.25">
      <c r="A7455" t="s">
        <v>8202</v>
      </c>
      <c r="B7455" t="s">
        <v>8200</v>
      </c>
      <c r="C7455">
        <v>13</v>
      </c>
      <c r="D7455">
        <v>12</v>
      </c>
      <c r="E7455">
        <v>13</v>
      </c>
      <c r="F7455" s="1">
        <v>41621</v>
      </c>
      <c r="G7455" t="s">
        <v>2205</v>
      </c>
      <c r="H7455" t="s">
        <v>320</v>
      </c>
      <c r="I7455" t="s">
        <v>321</v>
      </c>
      <c r="J7455" t="s">
        <v>321</v>
      </c>
      <c r="K7455" t="s">
        <v>36</v>
      </c>
      <c r="L7455" t="s">
        <v>70</v>
      </c>
      <c r="M7455" t="s">
        <v>38</v>
      </c>
      <c r="N7455" t="s">
        <v>28</v>
      </c>
      <c r="O7455" t="s">
        <v>48</v>
      </c>
      <c r="P7455" t="s">
        <v>49</v>
      </c>
      <c r="Q7455">
        <v>0</v>
      </c>
      <c r="R7455">
        <v>157</v>
      </c>
      <c r="S7455">
        <v>41</v>
      </c>
      <c r="T7455">
        <v>6</v>
      </c>
      <c r="U7455" t="b">
        <v>0</v>
      </c>
    </row>
    <row r="7456" spans="1:21" x14ac:dyDescent="0.25">
      <c r="A7456" t="s">
        <v>8202</v>
      </c>
      <c r="B7456" t="s">
        <v>8200</v>
      </c>
      <c r="C7456">
        <v>13</v>
      </c>
      <c r="D7456">
        <v>12</v>
      </c>
      <c r="E7456">
        <v>13</v>
      </c>
      <c r="F7456" s="1">
        <v>41621</v>
      </c>
      <c r="G7456" t="s">
        <v>2205</v>
      </c>
      <c r="H7456" t="s">
        <v>320</v>
      </c>
      <c r="I7456" t="s">
        <v>321</v>
      </c>
      <c r="J7456" t="s">
        <v>321</v>
      </c>
      <c r="K7456" t="s">
        <v>36</v>
      </c>
      <c r="L7456" t="s">
        <v>70</v>
      </c>
      <c r="M7456" t="s">
        <v>38</v>
      </c>
      <c r="N7456" t="s">
        <v>56</v>
      </c>
      <c r="O7456" t="s">
        <v>57</v>
      </c>
      <c r="P7456" t="s">
        <v>883</v>
      </c>
      <c r="Q7456">
        <v>0</v>
      </c>
      <c r="R7456">
        <v>417</v>
      </c>
      <c r="S7456">
        <v>175</v>
      </c>
      <c r="T7456">
        <v>5</v>
      </c>
      <c r="U7456" t="b">
        <v>1</v>
      </c>
    </row>
    <row r="7457" spans="1:21" x14ac:dyDescent="0.25">
      <c r="A7457" t="s">
        <v>8203</v>
      </c>
      <c r="B7457" t="s">
        <v>8200</v>
      </c>
      <c r="C7457">
        <v>13</v>
      </c>
      <c r="D7457">
        <v>12</v>
      </c>
      <c r="E7457">
        <v>13</v>
      </c>
      <c r="F7457" s="1">
        <v>41621</v>
      </c>
      <c r="G7457" t="s">
        <v>1657</v>
      </c>
      <c r="H7457" t="s">
        <v>33</v>
      </c>
      <c r="I7457" t="s">
        <v>34</v>
      </c>
      <c r="J7457" t="s">
        <v>440</v>
      </c>
      <c r="K7457" t="s">
        <v>36</v>
      </c>
      <c r="L7457" t="s">
        <v>37</v>
      </c>
      <c r="M7457" t="s">
        <v>38</v>
      </c>
      <c r="N7457" t="s">
        <v>28</v>
      </c>
      <c r="O7457" t="s">
        <v>48</v>
      </c>
      <c r="P7457" t="s">
        <v>1296</v>
      </c>
      <c r="Q7457">
        <v>0</v>
      </c>
      <c r="R7457">
        <v>30</v>
      </c>
      <c r="S7457">
        <v>15</v>
      </c>
      <c r="T7457">
        <v>3</v>
      </c>
      <c r="U7457" t="b">
        <v>1</v>
      </c>
    </row>
    <row r="7458" spans="1:21" x14ac:dyDescent="0.25">
      <c r="A7458" t="s">
        <v>8204</v>
      </c>
      <c r="B7458" t="s">
        <v>8200</v>
      </c>
      <c r="C7458">
        <v>13</v>
      </c>
      <c r="D7458">
        <v>12</v>
      </c>
      <c r="E7458">
        <v>13</v>
      </c>
      <c r="F7458" s="1">
        <v>41621</v>
      </c>
      <c r="G7458" t="s">
        <v>2948</v>
      </c>
      <c r="H7458" t="s">
        <v>33</v>
      </c>
      <c r="I7458" t="s">
        <v>313</v>
      </c>
      <c r="J7458" t="s">
        <v>8205</v>
      </c>
      <c r="K7458" t="s">
        <v>36</v>
      </c>
      <c r="L7458" t="s">
        <v>37</v>
      </c>
      <c r="M7458" t="s">
        <v>38</v>
      </c>
      <c r="N7458" t="s">
        <v>71</v>
      </c>
      <c r="O7458" t="s">
        <v>72</v>
      </c>
      <c r="P7458" t="s">
        <v>4221</v>
      </c>
      <c r="Q7458">
        <v>0</v>
      </c>
      <c r="R7458">
        <v>980</v>
      </c>
      <c r="S7458">
        <v>283</v>
      </c>
      <c r="T7458">
        <v>3</v>
      </c>
      <c r="U7458" t="b">
        <v>1</v>
      </c>
    </row>
    <row r="7459" spans="1:21" x14ac:dyDescent="0.25">
      <c r="A7459" t="s">
        <v>8206</v>
      </c>
      <c r="B7459" t="s">
        <v>8200</v>
      </c>
      <c r="C7459">
        <v>13</v>
      </c>
      <c r="D7459">
        <v>12</v>
      </c>
      <c r="E7459">
        <v>13</v>
      </c>
      <c r="F7459" s="1">
        <v>41621</v>
      </c>
      <c r="G7459" t="s">
        <v>5109</v>
      </c>
      <c r="H7459" t="s">
        <v>67</v>
      </c>
      <c r="I7459" t="s">
        <v>68</v>
      </c>
      <c r="J7459" t="s">
        <v>2538</v>
      </c>
      <c r="K7459" t="s">
        <v>25</v>
      </c>
      <c r="L7459" t="s">
        <v>37</v>
      </c>
      <c r="M7459" t="s">
        <v>38</v>
      </c>
      <c r="N7459" t="s">
        <v>71</v>
      </c>
      <c r="O7459" t="s">
        <v>72</v>
      </c>
      <c r="P7459" t="s">
        <v>2026</v>
      </c>
      <c r="Q7459">
        <v>0</v>
      </c>
      <c r="R7459">
        <v>776</v>
      </c>
      <c r="S7459">
        <v>186</v>
      </c>
      <c r="T7459">
        <v>4</v>
      </c>
      <c r="U7459" t="b">
        <v>1</v>
      </c>
    </row>
    <row r="7460" spans="1:21" x14ac:dyDescent="0.25">
      <c r="A7460" t="s">
        <v>8207</v>
      </c>
      <c r="B7460" t="s">
        <v>8200</v>
      </c>
      <c r="C7460">
        <v>13</v>
      </c>
      <c r="D7460">
        <v>12</v>
      </c>
      <c r="E7460">
        <v>13</v>
      </c>
      <c r="F7460" s="1">
        <v>41621</v>
      </c>
      <c r="G7460" t="s">
        <v>990</v>
      </c>
      <c r="H7460" t="s">
        <v>33</v>
      </c>
      <c r="I7460" t="s">
        <v>34</v>
      </c>
      <c r="J7460" t="s">
        <v>276</v>
      </c>
      <c r="K7460" t="s">
        <v>36</v>
      </c>
      <c r="L7460" t="s">
        <v>26</v>
      </c>
      <c r="M7460" t="s">
        <v>38</v>
      </c>
      <c r="N7460" t="s">
        <v>28</v>
      </c>
      <c r="O7460" t="s">
        <v>183</v>
      </c>
      <c r="P7460" t="s">
        <v>5294</v>
      </c>
      <c r="Q7460">
        <v>0</v>
      </c>
      <c r="R7460">
        <v>75</v>
      </c>
      <c r="S7460">
        <v>5</v>
      </c>
      <c r="T7460">
        <v>2</v>
      </c>
      <c r="U7460" t="b">
        <v>1</v>
      </c>
    </row>
    <row r="7461" spans="1:21" x14ac:dyDescent="0.25">
      <c r="A7461" t="s">
        <v>8208</v>
      </c>
      <c r="B7461" t="s">
        <v>8200</v>
      </c>
      <c r="C7461">
        <v>13</v>
      </c>
      <c r="D7461">
        <v>12</v>
      </c>
      <c r="E7461">
        <v>13</v>
      </c>
      <c r="F7461" s="1">
        <v>41621</v>
      </c>
      <c r="G7461" t="s">
        <v>8209</v>
      </c>
      <c r="H7461" t="s">
        <v>120</v>
      </c>
      <c r="I7461" t="s">
        <v>778</v>
      </c>
      <c r="J7461" t="s">
        <v>4722</v>
      </c>
      <c r="K7461" t="s">
        <v>47</v>
      </c>
      <c r="L7461" t="s">
        <v>26</v>
      </c>
      <c r="M7461" t="s">
        <v>38</v>
      </c>
      <c r="N7461" t="s">
        <v>28</v>
      </c>
      <c r="O7461" t="s">
        <v>54</v>
      </c>
      <c r="P7461" t="s">
        <v>1589</v>
      </c>
      <c r="Q7461">
        <v>0</v>
      </c>
      <c r="R7461">
        <v>74</v>
      </c>
      <c r="S7461">
        <v>12</v>
      </c>
      <c r="T7461">
        <v>5</v>
      </c>
      <c r="U7461" t="b">
        <v>1</v>
      </c>
    </row>
    <row r="7462" spans="1:21" x14ac:dyDescent="0.25">
      <c r="A7462" t="s">
        <v>8210</v>
      </c>
      <c r="B7462" t="s">
        <v>8211</v>
      </c>
      <c r="C7462">
        <v>13</v>
      </c>
      <c r="D7462">
        <v>12</v>
      </c>
      <c r="E7462">
        <v>14</v>
      </c>
      <c r="F7462" s="1">
        <v>41986</v>
      </c>
      <c r="G7462" t="s">
        <v>3431</v>
      </c>
      <c r="H7462" t="s">
        <v>61</v>
      </c>
      <c r="I7462" t="s">
        <v>115</v>
      </c>
      <c r="J7462" t="s">
        <v>482</v>
      </c>
      <c r="K7462" t="s">
        <v>36</v>
      </c>
      <c r="L7462" t="s">
        <v>37</v>
      </c>
      <c r="M7462" t="s">
        <v>38</v>
      </c>
      <c r="N7462" t="s">
        <v>28</v>
      </c>
      <c r="O7462" t="s">
        <v>183</v>
      </c>
      <c r="P7462" t="s">
        <v>1897</v>
      </c>
      <c r="Q7462">
        <v>0</v>
      </c>
      <c r="R7462">
        <v>125</v>
      </c>
      <c r="S7462">
        <v>15</v>
      </c>
      <c r="T7462">
        <v>5</v>
      </c>
      <c r="U7462" t="b">
        <v>0</v>
      </c>
    </row>
    <row r="7463" spans="1:21" x14ac:dyDescent="0.25">
      <c r="A7463" t="s">
        <v>8212</v>
      </c>
      <c r="B7463" t="s">
        <v>8211</v>
      </c>
      <c r="C7463">
        <v>13</v>
      </c>
      <c r="D7463">
        <v>12</v>
      </c>
      <c r="E7463">
        <v>14</v>
      </c>
      <c r="F7463" s="1">
        <v>41986</v>
      </c>
      <c r="G7463" t="s">
        <v>2073</v>
      </c>
      <c r="H7463" t="s">
        <v>61</v>
      </c>
      <c r="I7463" t="s">
        <v>108</v>
      </c>
      <c r="J7463" t="s">
        <v>890</v>
      </c>
      <c r="K7463" t="s">
        <v>36</v>
      </c>
      <c r="L7463" t="s">
        <v>70</v>
      </c>
      <c r="M7463" t="s">
        <v>38</v>
      </c>
      <c r="N7463" t="s">
        <v>28</v>
      </c>
      <c r="O7463" t="s">
        <v>227</v>
      </c>
      <c r="P7463" t="s">
        <v>3110</v>
      </c>
      <c r="Q7463">
        <v>0</v>
      </c>
      <c r="R7463">
        <v>17</v>
      </c>
      <c r="S7463">
        <v>1</v>
      </c>
      <c r="T7463">
        <v>2</v>
      </c>
      <c r="U7463" t="b">
        <v>0</v>
      </c>
    </row>
    <row r="7464" spans="1:21" x14ac:dyDescent="0.25">
      <c r="A7464" t="s">
        <v>8213</v>
      </c>
      <c r="B7464" t="s">
        <v>8211</v>
      </c>
      <c r="C7464">
        <v>13</v>
      </c>
      <c r="D7464">
        <v>12</v>
      </c>
      <c r="E7464">
        <v>14</v>
      </c>
      <c r="F7464" s="1">
        <v>41986</v>
      </c>
      <c r="G7464" t="s">
        <v>1554</v>
      </c>
      <c r="H7464" t="s">
        <v>61</v>
      </c>
      <c r="I7464" t="s">
        <v>115</v>
      </c>
      <c r="J7464" t="s">
        <v>478</v>
      </c>
      <c r="K7464" t="s">
        <v>36</v>
      </c>
      <c r="L7464" t="s">
        <v>37</v>
      </c>
      <c r="M7464" t="s">
        <v>27</v>
      </c>
      <c r="N7464" t="s">
        <v>56</v>
      </c>
      <c r="O7464" t="s">
        <v>104</v>
      </c>
      <c r="P7464" t="s">
        <v>4505</v>
      </c>
      <c r="Q7464">
        <v>0</v>
      </c>
      <c r="R7464">
        <v>1622</v>
      </c>
      <c r="S7464">
        <v>248</v>
      </c>
      <c r="T7464">
        <v>3</v>
      </c>
      <c r="U7464" t="b">
        <v>0</v>
      </c>
    </row>
    <row r="7465" spans="1:21" x14ac:dyDescent="0.25">
      <c r="A7465" t="s">
        <v>8213</v>
      </c>
      <c r="B7465" t="s">
        <v>8211</v>
      </c>
      <c r="C7465">
        <v>13</v>
      </c>
      <c r="D7465">
        <v>12</v>
      </c>
      <c r="E7465">
        <v>14</v>
      </c>
      <c r="F7465" s="1">
        <v>41986</v>
      </c>
      <c r="G7465" t="s">
        <v>1554</v>
      </c>
      <c r="H7465" t="s">
        <v>61</v>
      </c>
      <c r="I7465" t="s">
        <v>115</v>
      </c>
      <c r="J7465" t="s">
        <v>478</v>
      </c>
      <c r="K7465" t="s">
        <v>36</v>
      </c>
      <c r="L7465" t="s">
        <v>37</v>
      </c>
      <c r="M7465" t="s">
        <v>27</v>
      </c>
      <c r="N7465" t="s">
        <v>56</v>
      </c>
      <c r="O7465" t="s">
        <v>104</v>
      </c>
      <c r="P7465" t="s">
        <v>5716</v>
      </c>
      <c r="Q7465">
        <v>0</v>
      </c>
      <c r="R7465">
        <v>323</v>
      </c>
      <c r="S7465">
        <v>122</v>
      </c>
      <c r="T7465">
        <v>5</v>
      </c>
      <c r="U7465" t="b">
        <v>1</v>
      </c>
    </row>
    <row r="7466" spans="1:21" x14ac:dyDescent="0.25">
      <c r="A7466" t="s">
        <v>8214</v>
      </c>
      <c r="B7466" t="s">
        <v>8211</v>
      </c>
      <c r="C7466">
        <v>13</v>
      </c>
      <c r="D7466">
        <v>12</v>
      </c>
      <c r="E7466">
        <v>14</v>
      </c>
      <c r="F7466" s="1">
        <v>41986</v>
      </c>
      <c r="G7466" t="s">
        <v>1379</v>
      </c>
      <c r="H7466" t="s">
        <v>33</v>
      </c>
      <c r="I7466" t="s">
        <v>34</v>
      </c>
      <c r="J7466" t="s">
        <v>2409</v>
      </c>
      <c r="K7466" t="s">
        <v>36</v>
      </c>
      <c r="L7466" t="s">
        <v>37</v>
      </c>
      <c r="M7466" t="s">
        <v>38</v>
      </c>
      <c r="N7466" t="s">
        <v>28</v>
      </c>
      <c r="O7466" t="s">
        <v>48</v>
      </c>
      <c r="P7466" t="s">
        <v>523</v>
      </c>
      <c r="Q7466">
        <v>0</v>
      </c>
      <c r="R7466">
        <v>21</v>
      </c>
      <c r="S7466">
        <v>9</v>
      </c>
      <c r="T7466">
        <v>2</v>
      </c>
      <c r="U7466" t="b">
        <v>1</v>
      </c>
    </row>
    <row r="7467" spans="1:21" x14ac:dyDescent="0.25">
      <c r="A7467" t="s">
        <v>8214</v>
      </c>
      <c r="B7467" t="s">
        <v>8211</v>
      </c>
      <c r="C7467">
        <v>13</v>
      </c>
      <c r="D7467">
        <v>12</v>
      </c>
      <c r="E7467">
        <v>14</v>
      </c>
      <c r="F7467" s="1">
        <v>41986</v>
      </c>
      <c r="G7467" t="s">
        <v>1379</v>
      </c>
      <c r="H7467" t="s">
        <v>33</v>
      </c>
      <c r="I7467" t="s">
        <v>34</v>
      </c>
      <c r="J7467" t="s">
        <v>2409</v>
      </c>
      <c r="K7467" t="s">
        <v>36</v>
      </c>
      <c r="L7467" t="s">
        <v>37</v>
      </c>
      <c r="M7467" t="s">
        <v>38</v>
      </c>
      <c r="N7467" t="s">
        <v>28</v>
      </c>
      <c r="O7467" t="s">
        <v>48</v>
      </c>
      <c r="P7467" t="s">
        <v>2706</v>
      </c>
      <c r="Q7467">
        <v>0</v>
      </c>
      <c r="R7467">
        <v>311</v>
      </c>
      <c r="S7467">
        <v>102</v>
      </c>
      <c r="T7467">
        <v>7</v>
      </c>
      <c r="U7467" t="b">
        <v>1</v>
      </c>
    </row>
    <row r="7468" spans="1:21" x14ac:dyDescent="0.25">
      <c r="A7468" t="s">
        <v>8214</v>
      </c>
      <c r="B7468" t="s">
        <v>8211</v>
      </c>
      <c r="C7468">
        <v>13</v>
      </c>
      <c r="D7468">
        <v>12</v>
      </c>
      <c r="E7468">
        <v>14</v>
      </c>
      <c r="F7468" s="1">
        <v>41986</v>
      </c>
      <c r="G7468" t="s">
        <v>1379</v>
      </c>
      <c r="H7468" t="s">
        <v>33</v>
      </c>
      <c r="I7468" t="s">
        <v>34</v>
      </c>
      <c r="J7468" t="s">
        <v>2409</v>
      </c>
      <c r="K7468" t="s">
        <v>36</v>
      </c>
      <c r="L7468" t="s">
        <v>37</v>
      </c>
      <c r="M7468" t="s">
        <v>38</v>
      </c>
      <c r="N7468" t="s">
        <v>28</v>
      </c>
      <c r="O7468" t="s">
        <v>227</v>
      </c>
      <c r="P7468" t="s">
        <v>5252</v>
      </c>
      <c r="Q7468">
        <v>0</v>
      </c>
      <c r="R7468">
        <v>95</v>
      </c>
      <c r="S7468">
        <v>14</v>
      </c>
      <c r="T7468">
        <v>14</v>
      </c>
      <c r="U7468" t="b">
        <v>0</v>
      </c>
    </row>
    <row r="7469" spans="1:21" x14ac:dyDescent="0.25">
      <c r="A7469" t="s">
        <v>8215</v>
      </c>
      <c r="B7469" t="s">
        <v>8216</v>
      </c>
      <c r="C7469">
        <v>14</v>
      </c>
      <c r="D7469">
        <v>12</v>
      </c>
      <c r="E7469">
        <v>11</v>
      </c>
      <c r="F7469" s="1">
        <v>40891</v>
      </c>
      <c r="G7469" t="s">
        <v>762</v>
      </c>
      <c r="H7469" t="s">
        <v>61</v>
      </c>
      <c r="I7469" t="s">
        <v>108</v>
      </c>
      <c r="J7469" t="s">
        <v>8217</v>
      </c>
      <c r="K7469" t="s">
        <v>36</v>
      </c>
      <c r="L7469" t="s">
        <v>37</v>
      </c>
      <c r="M7469" t="s">
        <v>38</v>
      </c>
      <c r="N7469" t="s">
        <v>56</v>
      </c>
      <c r="O7469" t="s">
        <v>57</v>
      </c>
      <c r="P7469" t="s">
        <v>2837</v>
      </c>
      <c r="Q7469">
        <v>0</v>
      </c>
      <c r="R7469">
        <v>956</v>
      </c>
      <c r="S7469">
        <v>-45</v>
      </c>
      <c r="T7469">
        <v>7</v>
      </c>
      <c r="U7469" t="b">
        <v>1</v>
      </c>
    </row>
    <row r="7470" spans="1:21" x14ac:dyDescent="0.25">
      <c r="A7470" t="s">
        <v>8215</v>
      </c>
      <c r="B7470" t="s">
        <v>8216</v>
      </c>
      <c r="C7470">
        <v>14</v>
      </c>
      <c r="D7470">
        <v>12</v>
      </c>
      <c r="E7470">
        <v>11</v>
      </c>
      <c r="F7470" s="1">
        <v>40891</v>
      </c>
      <c r="G7470" t="s">
        <v>762</v>
      </c>
      <c r="H7470" t="s">
        <v>61</v>
      </c>
      <c r="I7470" t="s">
        <v>108</v>
      </c>
      <c r="J7470" t="s">
        <v>8217</v>
      </c>
      <c r="K7470" t="s">
        <v>36</v>
      </c>
      <c r="L7470" t="s">
        <v>37</v>
      </c>
      <c r="M7470" t="s">
        <v>38</v>
      </c>
      <c r="N7470" t="s">
        <v>56</v>
      </c>
      <c r="O7470" t="s">
        <v>104</v>
      </c>
      <c r="P7470" t="s">
        <v>2339</v>
      </c>
      <c r="Q7470">
        <v>0</v>
      </c>
      <c r="R7470">
        <v>232</v>
      </c>
      <c r="S7470">
        <v>-41</v>
      </c>
      <c r="T7470">
        <v>2</v>
      </c>
      <c r="U7470" t="b">
        <v>1</v>
      </c>
    </row>
    <row r="7471" spans="1:21" x14ac:dyDescent="0.25">
      <c r="A7471" t="s">
        <v>8218</v>
      </c>
      <c r="B7471" t="s">
        <v>8219</v>
      </c>
      <c r="C7471">
        <v>14</v>
      </c>
      <c r="D7471">
        <v>12</v>
      </c>
      <c r="E7471">
        <v>12</v>
      </c>
      <c r="F7471" s="1">
        <v>41257</v>
      </c>
      <c r="G7471" t="s">
        <v>4667</v>
      </c>
      <c r="H7471" t="s">
        <v>33</v>
      </c>
      <c r="I7471" t="s">
        <v>34</v>
      </c>
      <c r="J7471" t="s">
        <v>3090</v>
      </c>
      <c r="K7471" t="s">
        <v>36</v>
      </c>
      <c r="L7471" t="s">
        <v>37</v>
      </c>
      <c r="M7471" t="s">
        <v>38</v>
      </c>
      <c r="N7471" t="s">
        <v>71</v>
      </c>
      <c r="O7471" t="s">
        <v>72</v>
      </c>
      <c r="P7471" t="s">
        <v>436</v>
      </c>
      <c r="Q7471">
        <v>0</v>
      </c>
      <c r="R7471">
        <v>327</v>
      </c>
      <c r="S7471">
        <v>116</v>
      </c>
      <c r="T7471">
        <v>3</v>
      </c>
      <c r="U7471" t="b">
        <v>0</v>
      </c>
    </row>
    <row r="7472" spans="1:21" x14ac:dyDescent="0.25">
      <c r="A7472" t="s">
        <v>8220</v>
      </c>
      <c r="B7472" t="s">
        <v>8219</v>
      </c>
      <c r="C7472">
        <v>14</v>
      </c>
      <c r="D7472">
        <v>12</v>
      </c>
      <c r="E7472">
        <v>12</v>
      </c>
      <c r="F7472" s="1">
        <v>41257</v>
      </c>
      <c r="G7472" t="s">
        <v>1975</v>
      </c>
      <c r="H7472" t="s">
        <v>61</v>
      </c>
      <c r="I7472" t="s">
        <v>108</v>
      </c>
      <c r="J7472" t="s">
        <v>1675</v>
      </c>
      <c r="K7472" t="s">
        <v>36</v>
      </c>
      <c r="L7472" t="s">
        <v>37</v>
      </c>
      <c r="M7472" t="s">
        <v>98</v>
      </c>
      <c r="N7472" t="s">
        <v>28</v>
      </c>
      <c r="O7472" t="s">
        <v>111</v>
      </c>
      <c r="P7472" t="s">
        <v>2614</v>
      </c>
      <c r="Q7472">
        <v>0</v>
      </c>
      <c r="R7472">
        <v>99</v>
      </c>
      <c r="S7472">
        <v>10</v>
      </c>
      <c r="T7472">
        <v>2</v>
      </c>
      <c r="U7472" t="b">
        <v>1</v>
      </c>
    </row>
    <row r="7473" spans="1:21" x14ac:dyDescent="0.25">
      <c r="A7473" t="s">
        <v>8220</v>
      </c>
      <c r="B7473" t="s">
        <v>8219</v>
      </c>
      <c r="C7473">
        <v>14</v>
      </c>
      <c r="D7473">
        <v>12</v>
      </c>
      <c r="E7473">
        <v>12</v>
      </c>
      <c r="F7473" s="1">
        <v>41257</v>
      </c>
      <c r="G7473" t="s">
        <v>1975</v>
      </c>
      <c r="H7473" t="s">
        <v>61</v>
      </c>
      <c r="I7473" t="s">
        <v>108</v>
      </c>
      <c r="J7473" t="s">
        <v>1675</v>
      </c>
      <c r="K7473" t="s">
        <v>36</v>
      </c>
      <c r="L7473" t="s">
        <v>37</v>
      </c>
      <c r="M7473" t="s">
        <v>98</v>
      </c>
      <c r="N7473" t="s">
        <v>56</v>
      </c>
      <c r="O7473" t="s">
        <v>185</v>
      </c>
      <c r="P7473" t="s">
        <v>2237</v>
      </c>
      <c r="Q7473">
        <v>0</v>
      </c>
      <c r="R7473">
        <v>1003</v>
      </c>
      <c r="S7473">
        <v>354</v>
      </c>
      <c r="T7473">
        <v>7</v>
      </c>
      <c r="U7473" t="b">
        <v>1</v>
      </c>
    </row>
    <row r="7474" spans="1:21" x14ac:dyDescent="0.25">
      <c r="A7474" t="s">
        <v>8221</v>
      </c>
      <c r="B7474" t="s">
        <v>8219</v>
      </c>
      <c r="C7474">
        <v>14</v>
      </c>
      <c r="D7474">
        <v>12</v>
      </c>
      <c r="E7474">
        <v>12</v>
      </c>
      <c r="F7474" s="1">
        <v>41257</v>
      </c>
      <c r="G7474" t="s">
        <v>5869</v>
      </c>
      <c r="H7474" t="s">
        <v>44</v>
      </c>
      <c r="I7474" t="s">
        <v>45</v>
      </c>
      <c r="J7474" t="s">
        <v>701</v>
      </c>
      <c r="K7474" t="s">
        <v>47</v>
      </c>
      <c r="L7474" t="s">
        <v>37</v>
      </c>
      <c r="M7474" t="s">
        <v>27</v>
      </c>
      <c r="N7474" t="s">
        <v>28</v>
      </c>
      <c r="O7474" t="s">
        <v>48</v>
      </c>
      <c r="P7474" t="s">
        <v>511</v>
      </c>
      <c r="Q7474">
        <v>0</v>
      </c>
      <c r="R7474">
        <v>198</v>
      </c>
      <c r="S7474">
        <v>65</v>
      </c>
      <c r="T7474">
        <v>4</v>
      </c>
      <c r="U7474" t="b">
        <v>1</v>
      </c>
    </row>
    <row r="7475" spans="1:21" x14ac:dyDescent="0.25">
      <c r="A7475" t="s">
        <v>8222</v>
      </c>
      <c r="B7475" t="s">
        <v>8219</v>
      </c>
      <c r="C7475">
        <v>14</v>
      </c>
      <c r="D7475">
        <v>12</v>
      </c>
      <c r="E7475">
        <v>12</v>
      </c>
      <c r="F7475" s="1">
        <v>41257</v>
      </c>
      <c r="G7475" t="s">
        <v>514</v>
      </c>
      <c r="H7475" t="s">
        <v>61</v>
      </c>
      <c r="I7475" t="s">
        <v>326</v>
      </c>
      <c r="J7475" t="s">
        <v>7293</v>
      </c>
      <c r="K7475" t="s">
        <v>36</v>
      </c>
      <c r="L7475" t="s">
        <v>26</v>
      </c>
      <c r="M7475" t="s">
        <v>27</v>
      </c>
      <c r="N7475" t="s">
        <v>28</v>
      </c>
      <c r="O7475" t="s">
        <v>151</v>
      </c>
      <c r="P7475" t="s">
        <v>1561</v>
      </c>
      <c r="Q7475">
        <v>0</v>
      </c>
      <c r="R7475">
        <v>52</v>
      </c>
      <c r="S7475">
        <v>1</v>
      </c>
      <c r="T7475">
        <v>4</v>
      </c>
      <c r="U7475" t="b">
        <v>0</v>
      </c>
    </row>
    <row r="7476" spans="1:21" x14ac:dyDescent="0.25">
      <c r="A7476" t="s">
        <v>8223</v>
      </c>
      <c r="B7476" t="s">
        <v>8219</v>
      </c>
      <c r="C7476">
        <v>14</v>
      </c>
      <c r="D7476">
        <v>12</v>
      </c>
      <c r="E7476">
        <v>12</v>
      </c>
      <c r="F7476" s="1">
        <v>41257</v>
      </c>
      <c r="G7476" t="s">
        <v>1661</v>
      </c>
      <c r="H7476" t="s">
        <v>120</v>
      </c>
      <c r="I7476" t="s">
        <v>778</v>
      </c>
      <c r="J7476" t="s">
        <v>778</v>
      </c>
      <c r="K7476" t="s">
        <v>47</v>
      </c>
      <c r="L7476" t="s">
        <v>37</v>
      </c>
      <c r="M7476" t="s">
        <v>38</v>
      </c>
      <c r="N7476" t="s">
        <v>71</v>
      </c>
      <c r="O7476" t="s">
        <v>295</v>
      </c>
      <c r="P7476" t="s">
        <v>3340</v>
      </c>
      <c r="Q7476">
        <v>0</v>
      </c>
      <c r="R7476">
        <v>880</v>
      </c>
      <c r="S7476">
        <v>387</v>
      </c>
      <c r="T7476">
        <v>8</v>
      </c>
      <c r="U7476" t="b">
        <v>0</v>
      </c>
    </row>
    <row r="7477" spans="1:21" x14ac:dyDescent="0.25">
      <c r="A7477" t="s">
        <v>8224</v>
      </c>
      <c r="B7477" t="s">
        <v>8225</v>
      </c>
      <c r="C7477">
        <v>14</v>
      </c>
      <c r="D7477">
        <v>12</v>
      </c>
      <c r="E7477">
        <v>13</v>
      </c>
      <c r="F7477" s="1">
        <v>41622</v>
      </c>
      <c r="G7477" t="s">
        <v>51</v>
      </c>
      <c r="H7477" t="s">
        <v>67</v>
      </c>
      <c r="I7477" t="s">
        <v>68</v>
      </c>
      <c r="J7477" t="s">
        <v>1628</v>
      </c>
      <c r="K7477" t="s">
        <v>25</v>
      </c>
      <c r="L7477" t="s">
        <v>26</v>
      </c>
      <c r="M7477" t="s">
        <v>27</v>
      </c>
      <c r="N7477" t="s">
        <v>71</v>
      </c>
      <c r="O7477" t="s">
        <v>74</v>
      </c>
      <c r="P7477" t="s">
        <v>3125</v>
      </c>
      <c r="Q7477">
        <v>0</v>
      </c>
      <c r="R7477">
        <v>810</v>
      </c>
      <c r="S7477">
        <v>24</v>
      </c>
      <c r="T7477">
        <v>5</v>
      </c>
      <c r="U7477" t="b">
        <v>1</v>
      </c>
    </row>
    <row r="7478" spans="1:21" x14ac:dyDescent="0.25">
      <c r="A7478" t="s">
        <v>8224</v>
      </c>
      <c r="B7478" t="s">
        <v>8225</v>
      </c>
      <c r="C7478">
        <v>14</v>
      </c>
      <c r="D7478">
        <v>12</v>
      </c>
      <c r="E7478">
        <v>13</v>
      </c>
      <c r="F7478" s="1">
        <v>41622</v>
      </c>
      <c r="G7478" t="s">
        <v>51</v>
      </c>
      <c r="H7478" t="s">
        <v>67</v>
      </c>
      <c r="I7478" t="s">
        <v>68</v>
      </c>
      <c r="J7478" t="s">
        <v>1628</v>
      </c>
      <c r="K7478" t="s">
        <v>25</v>
      </c>
      <c r="L7478" t="s">
        <v>26</v>
      </c>
      <c r="M7478" t="s">
        <v>27</v>
      </c>
      <c r="N7478" t="s">
        <v>28</v>
      </c>
      <c r="O7478" t="s">
        <v>39</v>
      </c>
      <c r="P7478" t="s">
        <v>1032</v>
      </c>
      <c r="Q7478">
        <v>0</v>
      </c>
      <c r="R7478">
        <v>34</v>
      </c>
      <c r="S7478">
        <v>14</v>
      </c>
      <c r="T7478">
        <v>6</v>
      </c>
      <c r="U7478" t="b">
        <v>0</v>
      </c>
    </row>
    <row r="7479" spans="1:21" x14ac:dyDescent="0.25">
      <c r="A7479" t="s">
        <v>8224</v>
      </c>
      <c r="B7479" t="s">
        <v>8225</v>
      </c>
      <c r="C7479">
        <v>14</v>
      </c>
      <c r="D7479">
        <v>12</v>
      </c>
      <c r="E7479">
        <v>13</v>
      </c>
      <c r="F7479" s="1">
        <v>41622</v>
      </c>
      <c r="G7479" t="s">
        <v>51</v>
      </c>
      <c r="H7479" t="s">
        <v>67</v>
      </c>
      <c r="I7479" t="s">
        <v>68</v>
      </c>
      <c r="J7479" t="s">
        <v>1628</v>
      </c>
      <c r="K7479" t="s">
        <v>25</v>
      </c>
      <c r="L7479" t="s">
        <v>26</v>
      </c>
      <c r="M7479" t="s">
        <v>27</v>
      </c>
      <c r="N7479" t="s">
        <v>56</v>
      </c>
      <c r="O7479" t="s">
        <v>81</v>
      </c>
      <c r="P7479" t="s">
        <v>6625</v>
      </c>
      <c r="Q7479">
        <v>0</v>
      </c>
      <c r="R7479">
        <v>572</v>
      </c>
      <c r="S7479">
        <v>34</v>
      </c>
      <c r="T7479">
        <v>7</v>
      </c>
      <c r="U7479" t="b">
        <v>1</v>
      </c>
    </row>
    <row r="7480" spans="1:21" x14ac:dyDescent="0.25">
      <c r="A7480" t="s">
        <v>8226</v>
      </c>
      <c r="B7480" t="s">
        <v>8225</v>
      </c>
      <c r="C7480">
        <v>14</v>
      </c>
      <c r="D7480">
        <v>12</v>
      </c>
      <c r="E7480">
        <v>13</v>
      </c>
      <c r="F7480" s="1">
        <v>41622</v>
      </c>
      <c r="G7480" t="s">
        <v>2948</v>
      </c>
      <c r="H7480" t="s">
        <v>33</v>
      </c>
      <c r="I7480" t="s">
        <v>528</v>
      </c>
      <c r="J7480" t="s">
        <v>529</v>
      </c>
      <c r="K7480" t="s">
        <v>36</v>
      </c>
      <c r="L7480" t="s">
        <v>37</v>
      </c>
      <c r="M7480" t="s">
        <v>38</v>
      </c>
      <c r="N7480" t="s">
        <v>71</v>
      </c>
      <c r="O7480" t="s">
        <v>295</v>
      </c>
      <c r="P7480" t="s">
        <v>503</v>
      </c>
      <c r="Q7480">
        <v>1</v>
      </c>
      <c r="R7480">
        <v>33</v>
      </c>
      <c r="S7480">
        <v>-31</v>
      </c>
      <c r="T7480">
        <v>3</v>
      </c>
      <c r="U7480" t="b">
        <v>1</v>
      </c>
    </row>
    <row r="7481" spans="1:21" x14ac:dyDescent="0.25">
      <c r="A7481" t="s">
        <v>8227</v>
      </c>
      <c r="B7481" t="s">
        <v>8228</v>
      </c>
      <c r="C7481">
        <v>14</v>
      </c>
      <c r="D7481">
        <v>12</v>
      </c>
      <c r="E7481">
        <v>14</v>
      </c>
      <c r="F7481" s="1">
        <v>41987</v>
      </c>
      <c r="G7481" t="s">
        <v>7409</v>
      </c>
      <c r="H7481" t="s">
        <v>44</v>
      </c>
      <c r="I7481" t="s">
        <v>178</v>
      </c>
      <c r="J7481" t="s">
        <v>335</v>
      </c>
      <c r="K7481" t="s">
        <v>47</v>
      </c>
      <c r="L7481" t="s">
        <v>37</v>
      </c>
      <c r="M7481" t="s">
        <v>38</v>
      </c>
      <c r="N7481" t="s">
        <v>71</v>
      </c>
      <c r="O7481" t="s">
        <v>72</v>
      </c>
      <c r="P7481" t="s">
        <v>8229</v>
      </c>
      <c r="Q7481">
        <v>0</v>
      </c>
      <c r="R7481">
        <v>494</v>
      </c>
      <c r="S7481">
        <v>54</v>
      </c>
      <c r="T7481">
        <v>4</v>
      </c>
      <c r="U7481" t="b">
        <v>1</v>
      </c>
    </row>
    <row r="7482" spans="1:21" x14ac:dyDescent="0.25">
      <c r="A7482" t="s">
        <v>8227</v>
      </c>
      <c r="B7482" t="s">
        <v>8228</v>
      </c>
      <c r="C7482">
        <v>14</v>
      </c>
      <c r="D7482">
        <v>12</v>
      </c>
      <c r="E7482">
        <v>14</v>
      </c>
      <c r="F7482" s="1">
        <v>41987</v>
      </c>
      <c r="G7482" t="s">
        <v>7409</v>
      </c>
      <c r="H7482" t="s">
        <v>44</v>
      </c>
      <c r="I7482" t="s">
        <v>178</v>
      </c>
      <c r="J7482" t="s">
        <v>335</v>
      </c>
      <c r="K7482" t="s">
        <v>47</v>
      </c>
      <c r="L7482" t="s">
        <v>37</v>
      </c>
      <c r="M7482" t="s">
        <v>38</v>
      </c>
      <c r="N7482" t="s">
        <v>56</v>
      </c>
      <c r="O7482" t="s">
        <v>57</v>
      </c>
      <c r="P7482" t="s">
        <v>7706</v>
      </c>
      <c r="Q7482">
        <v>0</v>
      </c>
      <c r="R7482">
        <v>98</v>
      </c>
      <c r="S7482">
        <v>-12</v>
      </c>
      <c r="T7482">
        <v>2</v>
      </c>
      <c r="U7482" t="b">
        <v>0</v>
      </c>
    </row>
    <row r="7483" spans="1:21" x14ac:dyDescent="0.25">
      <c r="A7483" t="s">
        <v>8230</v>
      </c>
      <c r="B7483" t="s">
        <v>8231</v>
      </c>
      <c r="C7483">
        <v>15</v>
      </c>
      <c r="D7483">
        <v>12</v>
      </c>
      <c r="E7483">
        <v>11</v>
      </c>
      <c r="F7483" s="1">
        <v>40892</v>
      </c>
      <c r="G7483" t="s">
        <v>3296</v>
      </c>
      <c r="H7483" t="s">
        <v>33</v>
      </c>
      <c r="I7483" t="s">
        <v>266</v>
      </c>
      <c r="J7483" t="s">
        <v>289</v>
      </c>
      <c r="K7483" t="s">
        <v>36</v>
      </c>
      <c r="L7483" t="s">
        <v>26</v>
      </c>
      <c r="M7483" t="s">
        <v>38</v>
      </c>
      <c r="N7483" t="s">
        <v>56</v>
      </c>
      <c r="O7483" t="s">
        <v>81</v>
      </c>
      <c r="P7483" t="s">
        <v>3160</v>
      </c>
      <c r="Q7483">
        <v>0</v>
      </c>
      <c r="R7483">
        <v>113</v>
      </c>
      <c r="S7483">
        <v>56</v>
      </c>
      <c r="T7483">
        <v>1</v>
      </c>
      <c r="U7483" t="b">
        <v>1</v>
      </c>
    </row>
    <row r="7484" spans="1:21" x14ac:dyDescent="0.25">
      <c r="A7484" t="s">
        <v>8232</v>
      </c>
      <c r="B7484" t="s">
        <v>8231</v>
      </c>
      <c r="C7484">
        <v>15</v>
      </c>
      <c r="D7484">
        <v>12</v>
      </c>
      <c r="E7484">
        <v>11</v>
      </c>
      <c r="F7484" s="1">
        <v>40892</v>
      </c>
      <c r="G7484" t="s">
        <v>1322</v>
      </c>
      <c r="H7484" t="s">
        <v>120</v>
      </c>
      <c r="I7484" t="s">
        <v>209</v>
      </c>
      <c r="J7484" t="s">
        <v>1312</v>
      </c>
      <c r="K7484" t="s">
        <v>47</v>
      </c>
      <c r="L7484" t="s">
        <v>26</v>
      </c>
      <c r="M7484" t="s">
        <v>38</v>
      </c>
      <c r="N7484" t="s">
        <v>28</v>
      </c>
      <c r="O7484" t="s">
        <v>54</v>
      </c>
      <c r="P7484" t="s">
        <v>175</v>
      </c>
      <c r="Q7484">
        <v>0</v>
      </c>
      <c r="R7484">
        <v>168</v>
      </c>
      <c r="S7484">
        <v>7</v>
      </c>
      <c r="T7484">
        <v>6</v>
      </c>
      <c r="U7484" t="b">
        <v>0</v>
      </c>
    </row>
    <row r="7485" spans="1:21" x14ac:dyDescent="0.25">
      <c r="A7485" t="s">
        <v>8233</v>
      </c>
      <c r="B7485" t="s">
        <v>8231</v>
      </c>
      <c r="C7485">
        <v>15</v>
      </c>
      <c r="D7485">
        <v>12</v>
      </c>
      <c r="E7485">
        <v>11</v>
      </c>
      <c r="F7485" s="1">
        <v>40892</v>
      </c>
      <c r="G7485" t="s">
        <v>3093</v>
      </c>
      <c r="H7485" t="s">
        <v>67</v>
      </c>
      <c r="I7485" t="s">
        <v>68</v>
      </c>
      <c r="J7485" t="s">
        <v>255</v>
      </c>
      <c r="K7485" t="s">
        <v>25</v>
      </c>
      <c r="L7485" t="s">
        <v>37</v>
      </c>
      <c r="M7485" t="s">
        <v>38</v>
      </c>
      <c r="N7485" t="s">
        <v>71</v>
      </c>
      <c r="O7485" t="s">
        <v>72</v>
      </c>
      <c r="P7485" t="s">
        <v>2784</v>
      </c>
      <c r="Q7485">
        <v>0</v>
      </c>
      <c r="R7485">
        <v>1983</v>
      </c>
      <c r="S7485">
        <v>617</v>
      </c>
      <c r="T7485">
        <v>5</v>
      </c>
      <c r="U7485" t="b">
        <v>0</v>
      </c>
    </row>
    <row r="7486" spans="1:21" x14ac:dyDescent="0.25">
      <c r="A7486" t="s">
        <v>8233</v>
      </c>
      <c r="B7486" t="s">
        <v>8231</v>
      </c>
      <c r="C7486">
        <v>15</v>
      </c>
      <c r="D7486">
        <v>12</v>
      </c>
      <c r="E7486">
        <v>11</v>
      </c>
      <c r="F7486" s="1">
        <v>40892</v>
      </c>
      <c r="G7486" t="s">
        <v>3093</v>
      </c>
      <c r="H7486" t="s">
        <v>67</v>
      </c>
      <c r="I7486" t="s">
        <v>68</v>
      </c>
      <c r="J7486" t="s">
        <v>255</v>
      </c>
      <c r="K7486" t="s">
        <v>25</v>
      </c>
      <c r="L7486" t="s">
        <v>37</v>
      </c>
      <c r="M7486" t="s">
        <v>38</v>
      </c>
      <c r="N7486" t="s">
        <v>28</v>
      </c>
      <c r="O7486" t="s">
        <v>39</v>
      </c>
      <c r="P7486" t="s">
        <v>3318</v>
      </c>
      <c r="Q7486">
        <v>0</v>
      </c>
      <c r="R7486">
        <v>24</v>
      </c>
      <c r="S7486">
        <v>4</v>
      </c>
      <c r="T7486">
        <v>4</v>
      </c>
      <c r="U7486" t="b">
        <v>1</v>
      </c>
    </row>
    <row r="7487" spans="1:21" x14ac:dyDescent="0.25">
      <c r="A7487" t="s">
        <v>8234</v>
      </c>
      <c r="B7487" t="s">
        <v>8231</v>
      </c>
      <c r="C7487">
        <v>15</v>
      </c>
      <c r="D7487">
        <v>12</v>
      </c>
      <c r="E7487">
        <v>11</v>
      </c>
      <c r="F7487" s="1">
        <v>40892</v>
      </c>
      <c r="G7487" t="s">
        <v>2303</v>
      </c>
      <c r="H7487" t="s">
        <v>33</v>
      </c>
      <c r="I7487" t="s">
        <v>80</v>
      </c>
      <c r="J7487" t="s">
        <v>80</v>
      </c>
      <c r="K7487" t="s">
        <v>36</v>
      </c>
      <c r="L7487" t="s">
        <v>70</v>
      </c>
      <c r="M7487" t="s">
        <v>38</v>
      </c>
      <c r="N7487" t="s">
        <v>71</v>
      </c>
      <c r="O7487" t="s">
        <v>295</v>
      </c>
      <c r="P7487" t="s">
        <v>1842</v>
      </c>
      <c r="Q7487">
        <v>0</v>
      </c>
      <c r="R7487">
        <v>68</v>
      </c>
      <c r="S7487">
        <v>21</v>
      </c>
      <c r="T7487">
        <v>3</v>
      </c>
      <c r="U7487" t="b">
        <v>1</v>
      </c>
    </row>
    <row r="7488" spans="1:21" x14ac:dyDescent="0.25">
      <c r="A7488" t="s">
        <v>8234</v>
      </c>
      <c r="B7488" t="s">
        <v>8231</v>
      </c>
      <c r="C7488">
        <v>15</v>
      </c>
      <c r="D7488">
        <v>12</v>
      </c>
      <c r="E7488">
        <v>11</v>
      </c>
      <c r="F7488" s="1">
        <v>40892</v>
      </c>
      <c r="G7488" t="s">
        <v>2303</v>
      </c>
      <c r="H7488" t="s">
        <v>33</v>
      </c>
      <c r="I7488" t="s">
        <v>80</v>
      </c>
      <c r="J7488" t="s">
        <v>80</v>
      </c>
      <c r="K7488" t="s">
        <v>36</v>
      </c>
      <c r="L7488" t="s">
        <v>70</v>
      </c>
      <c r="M7488" t="s">
        <v>38</v>
      </c>
      <c r="N7488" t="s">
        <v>28</v>
      </c>
      <c r="O7488" t="s">
        <v>48</v>
      </c>
      <c r="P7488" t="s">
        <v>99</v>
      </c>
      <c r="Q7488">
        <v>0</v>
      </c>
      <c r="R7488">
        <v>95</v>
      </c>
      <c r="S7488">
        <v>36</v>
      </c>
      <c r="T7488">
        <v>2</v>
      </c>
      <c r="U7488" t="b">
        <v>0</v>
      </c>
    </row>
    <row r="7489" spans="1:21" x14ac:dyDescent="0.25">
      <c r="A7489" t="s">
        <v>8234</v>
      </c>
      <c r="B7489" t="s">
        <v>8231</v>
      </c>
      <c r="C7489">
        <v>15</v>
      </c>
      <c r="D7489">
        <v>12</v>
      </c>
      <c r="E7489">
        <v>11</v>
      </c>
      <c r="F7489" s="1">
        <v>40892</v>
      </c>
      <c r="G7489" t="s">
        <v>2303</v>
      </c>
      <c r="H7489" t="s">
        <v>33</v>
      </c>
      <c r="I7489" t="s">
        <v>80</v>
      </c>
      <c r="J7489" t="s">
        <v>80</v>
      </c>
      <c r="K7489" t="s">
        <v>36</v>
      </c>
      <c r="L7489" t="s">
        <v>70</v>
      </c>
      <c r="M7489" t="s">
        <v>38</v>
      </c>
      <c r="N7489" t="s">
        <v>28</v>
      </c>
      <c r="O7489" t="s">
        <v>54</v>
      </c>
      <c r="P7489" t="s">
        <v>1104</v>
      </c>
      <c r="Q7489">
        <v>0</v>
      </c>
      <c r="R7489">
        <v>488</v>
      </c>
      <c r="S7489">
        <v>67</v>
      </c>
      <c r="T7489">
        <v>3</v>
      </c>
      <c r="U7489" t="b">
        <v>0</v>
      </c>
    </row>
    <row r="7490" spans="1:21" x14ac:dyDescent="0.25">
      <c r="A7490" t="s">
        <v>8234</v>
      </c>
      <c r="B7490" t="s">
        <v>8231</v>
      </c>
      <c r="C7490">
        <v>15</v>
      </c>
      <c r="D7490">
        <v>12</v>
      </c>
      <c r="E7490">
        <v>11</v>
      </c>
      <c r="F7490" s="1">
        <v>40892</v>
      </c>
      <c r="G7490" t="s">
        <v>2303</v>
      </c>
      <c r="H7490" t="s">
        <v>33</v>
      </c>
      <c r="I7490" t="s">
        <v>80</v>
      </c>
      <c r="J7490" t="s">
        <v>80</v>
      </c>
      <c r="K7490" t="s">
        <v>36</v>
      </c>
      <c r="L7490" t="s">
        <v>70</v>
      </c>
      <c r="M7490" t="s">
        <v>38</v>
      </c>
      <c r="N7490" t="s">
        <v>56</v>
      </c>
      <c r="O7490" t="s">
        <v>81</v>
      </c>
      <c r="P7490" t="s">
        <v>138</v>
      </c>
      <c r="Q7490">
        <v>0</v>
      </c>
      <c r="R7490">
        <v>104</v>
      </c>
      <c r="S7490">
        <v>15</v>
      </c>
      <c r="T7490">
        <v>2</v>
      </c>
      <c r="U7490" t="b">
        <v>0</v>
      </c>
    </row>
    <row r="7491" spans="1:21" x14ac:dyDescent="0.25">
      <c r="A7491" t="s">
        <v>8234</v>
      </c>
      <c r="B7491" t="s">
        <v>8231</v>
      </c>
      <c r="C7491">
        <v>15</v>
      </c>
      <c r="D7491">
        <v>12</v>
      </c>
      <c r="E7491">
        <v>11</v>
      </c>
      <c r="F7491" s="1">
        <v>40892</v>
      </c>
      <c r="G7491" t="s">
        <v>2303</v>
      </c>
      <c r="H7491" t="s">
        <v>33</v>
      </c>
      <c r="I7491" t="s">
        <v>80</v>
      </c>
      <c r="J7491" t="s">
        <v>80</v>
      </c>
      <c r="K7491" t="s">
        <v>36</v>
      </c>
      <c r="L7491" t="s">
        <v>70</v>
      </c>
      <c r="M7491" t="s">
        <v>38</v>
      </c>
      <c r="N7491" t="s">
        <v>56</v>
      </c>
      <c r="O7491" t="s">
        <v>57</v>
      </c>
      <c r="P7491" t="s">
        <v>5630</v>
      </c>
      <c r="Q7491">
        <v>0</v>
      </c>
      <c r="R7491">
        <v>228</v>
      </c>
      <c r="S7491">
        <v>-20</v>
      </c>
      <c r="T7491">
        <v>5</v>
      </c>
      <c r="U7491" t="b">
        <v>0</v>
      </c>
    </row>
    <row r="7492" spans="1:21" x14ac:dyDescent="0.25">
      <c r="A7492" t="s">
        <v>8235</v>
      </c>
      <c r="B7492" t="s">
        <v>8231</v>
      </c>
      <c r="C7492">
        <v>15</v>
      </c>
      <c r="D7492">
        <v>12</v>
      </c>
      <c r="E7492">
        <v>11</v>
      </c>
      <c r="F7492" s="1">
        <v>40892</v>
      </c>
      <c r="G7492" t="s">
        <v>1192</v>
      </c>
      <c r="H7492" t="s">
        <v>61</v>
      </c>
      <c r="I7492" t="s">
        <v>108</v>
      </c>
      <c r="J7492" t="s">
        <v>8236</v>
      </c>
      <c r="K7492" t="s">
        <v>36</v>
      </c>
      <c r="L7492" t="s">
        <v>70</v>
      </c>
      <c r="M7492" t="s">
        <v>38</v>
      </c>
      <c r="N7492" t="s">
        <v>28</v>
      </c>
      <c r="O7492" t="s">
        <v>39</v>
      </c>
      <c r="P7492" t="s">
        <v>1234</v>
      </c>
      <c r="Q7492">
        <v>0</v>
      </c>
      <c r="R7492">
        <v>104</v>
      </c>
      <c r="S7492">
        <v>19</v>
      </c>
      <c r="T7492">
        <v>2</v>
      </c>
      <c r="U7492" t="b">
        <v>0</v>
      </c>
    </row>
    <row r="7493" spans="1:21" x14ac:dyDescent="0.25">
      <c r="A7493" t="s">
        <v>8235</v>
      </c>
      <c r="B7493" t="s">
        <v>8231</v>
      </c>
      <c r="C7493">
        <v>15</v>
      </c>
      <c r="D7493">
        <v>12</v>
      </c>
      <c r="E7493">
        <v>11</v>
      </c>
      <c r="F7493" s="1">
        <v>40892</v>
      </c>
      <c r="G7493" t="s">
        <v>1192</v>
      </c>
      <c r="H7493" t="s">
        <v>61</v>
      </c>
      <c r="I7493" t="s">
        <v>108</v>
      </c>
      <c r="J7493" t="s">
        <v>8236</v>
      </c>
      <c r="K7493" t="s">
        <v>36</v>
      </c>
      <c r="L7493" t="s">
        <v>70</v>
      </c>
      <c r="M7493" t="s">
        <v>38</v>
      </c>
      <c r="N7493" t="s">
        <v>28</v>
      </c>
      <c r="O7493" t="s">
        <v>54</v>
      </c>
      <c r="P7493" t="s">
        <v>1267</v>
      </c>
      <c r="Q7493">
        <v>0</v>
      </c>
      <c r="R7493">
        <v>736</v>
      </c>
      <c r="S7493">
        <v>90</v>
      </c>
      <c r="T7493">
        <v>6</v>
      </c>
      <c r="U7493" t="b">
        <v>1</v>
      </c>
    </row>
    <row r="7494" spans="1:21" x14ac:dyDescent="0.25">
      <c r="A7494" t="s">
        <v>8235</v>
      </c>
      <c r="B7494" t="s">
        <v>8231</v>
      </c>
      <c r="C7494">
        <v>15</v>
      </c>
      <c r="D7494">
        <v>12</v>
      </c>
      <c r="E7494">
        <v>11</v>
      </c>
      <c r="F7494" s="1">
        <v>40892</v>
      </c>
      <c r="G7494" t="s">
        <v>1192</v>
      </c>
      <c r="H7494" t="s">
        <v>61</v>
      </c>
      <c r="I7494" t="s">
        <v>108</v>
      </c>
      <c r="J7494" t="s">
        <v>8236</v>
      </c>
      <c r="K7494" t="s">
        <v>36</v>
      </c>
      <c r="L7494" t="s">
        <v>70</v>
      </c>
      <c r="M7494" t="s">
        <v>38</v>
      </c>
      <c r="N7494" t="s">
        <v>56</v>
      </c>
      <c r="O7494" t="s">
        <v>104</v>
      </c>
      <c r="P7494" t="s">
        <v>623</v>
      </c>
      <c r="Q7494">
        <v>0</v>
      </c>
      <c r="R7494">
        <v>1112</v>
      </c>
      <c r="S7494">
        <v>379</v>
      </c>
      <c r="T7494">
        <v>2</v>
      </c>
      <c r="U7494" t="b">
        <v>1</v>
      </c>
    </row>
    <row r="7495" spans="1:21" x14ac:dyDescent="0.25">
      <c r="A7495" t="s">
        <v>8237</v>
      </c>
      <c r="B7495" t="s">
        <v>8231</v>
      </c>
      <c r="C7495">
        <v>15</v>
      </c>
      <c r="D7495">
        <v>12</v>
      </c>
      <c r="E7495">
        <v>11</v>
      </c>
      <c r="F7495" s="1">
        <v>40892</v>
      </c>
      <c r="G7495" t="s">
        <v>1700</v>
      </c>
      <c r="H7495" t="s">
        <v>1260</v>
      </c>
      <c r="I7495" t="s">
        <v>2139</v>
      </c>
      <c r="J7495" t="s">
        <v>2140</v>
      </c>
      <c r="K7495" t="s">
        <v>25</v>
      </c>
      <c r="L7495" t="s">
        <v>26</v>
      </c>
      <c r="M7495" t="s">
        <v>38</v>
      </c>
      <c r="N7495" t="s">
        <v>71</v>
      </c>
      <c r="O7495" t="s">
        <v>74</v>
      </c>
      <c r="P7495" t="s">
        <v>4742</v>
      </c>
      <c r="Q7495">
        <v>0</v>
      </c>
      <c r="R7495">
        <v>547</v>
      </c>
      <c r="S7495">
        <v>159</v>
      </c>
      <c r="T7495">
        <v>3</v>
      </c>
      <c r="U7495" t="b">
        <v>0</v>
      </c>
    </row>
    <row r="7496" spans="1:21" x14ac:dyDescent="0.25">
      <c r="A7496" t="s">
        <v>8238</v>
      </c>
      <c r="B7496" t="s">
        <v>8239</v>
      </c>
      <c r="C7496">
        <v>15</v>
      </c>
      <c r="D7496">
        <v>12</v>
      </c>
      <c r="E7496">
        <v>12</v>
      </c>
      <c r="F7496" s="1">
        <v>41258</v>
      </c>
      <c r="G7496" t="s">
        <v>1000</v>
      </c>
      <c r="H7496" t="s">
        <v>120</v>
      </c>
      <c r="I7496" t="s">
        <v>121</v>
      </c>
      <c r="J7496" t="s">
        <v>2549</v>
      </c>
      <c r="K7496" t="s">
        <v>47</v>
      </c>
      <c r="L7496" t="s">
        <v>37</v>
      </c>
      <c r="M7496" t="s">
        <v>38</v>
      </c>
      <c r="N7496" t="s">
        <v>28</v>
      </c>
      <c r="O7496" t="s">
        <v>90</v>
      </c>
      <c r="P7496" t="s">
        <v>4062</v>
      </c>
      <c r="Q7496">
        <v>0</v>
      </c>
      <c r="R7496">
        <v>172</v>
      </c>
      <c r="S7496">
        <v>74</v>
      </c>
      <c r="T7496">
        <v>2</v>
      </c>
      <c r="U7496" t="b">
        <v>0</v>
      </c>
    </row>
    <row r="7497" spans="1:21" x14ac:dyDescent="0.25">
      <c r="A7497" t="s">
        <v>8238</v>
      </c>
      <c r="B7497" t="s">
        <v>8239</v>
      </c>
      <c r="C7497">
        <v>15</v>
      </c>
      <c r="D7497">
        <v>12</v>
      </c>
      <c r="E7497">
        <v>12</v>
      </c>
      <c r="F7497" s="1">
        <v>41258</v>
      </c>
      <c r="G7497" t="s">
        <v>1000</v>
      </c>
      <c r="H7497" t="s">
        <v>120</v>
      </c>
      <c r="I7497" t="s">
        <v>121</v>
      </c>
      <c r="J7497" t="s">
        <v>2549</v>
      </c>
      <c r="K7497" t="s">
        <v>47</v>
      </c>
      <c r="L7497" t="s">
        <v>37</v>
      </c>
      <c r="M7497" t="s">
        <v>38</v>
      </c>
      <c r="N7497" t="s">
        <v>28</v>
      </c>
      <c r="O7497" t="s">
        <v>48</v>
      </c>
      <c r="P7497" t="s">
        <v>3644</v>
      </c>
      <c r="Q7497">
        <v>0</v>
      </c>
      <c r="R7497">
        <v>108</v>
      </c>
      <c r="S7497">
        <v>25</v>
      </c>
      <c r="T7497">
        <v>2</v>
      </c>
      <c r="U7497" t="b">
        <v>1</v>
      </c>
    </row>
    <row r="7498" spans="1:21" x14ac:dyDescent="0.25">
      <c r="A7498" t="s">
        <v>8238</v>
      </c>
      <c r="B7498" t="s">
        <v>8239</v>
      </c>
      <c r="C7498">
        <v>15</v>
      </c>
      <c r="D7498">
        <v>12</v>
      </c>
      <c r="E7498">
        <v>12</v>
      </c>
      <c r="F7498" s="1">
        <v>41258</v>
      </c>
      <c r="G7498" t="s">
        <v>1000</v>
      </c>
      <c r="H7498" t="s">
        <v>120</v>
      </c>
      <c r="I7498" t="s">
        <v>121</v>
      </c>
      <c r="J7498" t="s">
        <v>2549</v>
      </c>
      <c r="K7498" t="s">
        <v>47</v>
      </c>
      <c r="L7498" t="s">
        <v>37</v>
      </c>
      <c r="M7498" t="s">
        <v>38</v>
      </c>
      <c r="N7498" t="s">
        <v>28</v>
      </c>
      <c r="O7498" t="s">
        <v>48</v>
      </c>
      <c r="P7498" t="s">
        <v>2878</v>
      </c>
      <c r="Q7498">
        <v>0</v>
      </c>
      <c r="R7498">
        <v>150</v>
      </c>
      <c r="S7498">
        <v>0</v>
      </c>
      <c r="T7498">
        <v>3</v>
      </c>
      <c r="U7498" t="b">
        <v>1</v>
      </c>
    </row>
    <row r="7499" spans="1:21" x14ac:dyDescent="0.25">
      <c r="A7499" t="s">
        <v>8238</v>
      </c>
      <c r="B7499" t="s">
        <v>8239</v>
      </c>
      <c r="C7499">
        <v>15</v>
      </c>
      <c r="D7499">
        <v>12</v>
      </c>
      <c r="E7499">
        <v>12</v>
      </c>
      <c r="F7499" s="1">
        <v>41258</v>
      </c>
      <c r="G7499" t="s">
        <v>1000</v>
      </c>
      <c r="H7499" t="s">
        <v>120</v>
      </c>
      <c r="I7499" t="s">
        <v>121</v>
      </c>
      <c r="J7499" t="s">
        <v>2549</v>
      </c>
      <c r="K7499" t="s">
        <v>47</v>
      </c>
      <c r="L7499" t="s">
        <v>37</v>
      </c>
      <c r="M7499" t="s">
        <v>38</v>
      </c>
      <c r="N7499" t="s">
        <v>28</v>
      </c>
      <c r="O7499" t="s">
        <v>39</v>
      </c>
      <c r="P7499" t="s">
        <v>169</v>
      </c>
      <c r="Q7499">
        <v>0</v>
      </c>
      <c r="R7499">
        <v>151</v>
      </c>
      <c r="S7499">
        <v>9</v>
      </c>
      <c r="T7499">
        <v>3</v>
      </c>
      <c r="U7499" t="b">
        <v>1</v>
      </c>
    </row>
    <row r="7500" spans="1:21" x14ac:dyDescent="0.25">
      <c r="A7500" t="s">
        <v>8240</v>
      </c>
      <c r="B7500" t="s">
        <v>8239</v>
      </c>
      <c r="C7500">
        <v>15</v>
      </c>
      <c r="D7500">
        <v>12</v>
      </c>
      <c r="E7500">
        <v>12</v>
      </c>
      <c r="F7500" s="1">
        <v>41258</v>
      </c>
      <c r="G7500" t="s">
        <v>3890</v>
      </c>
      <c r="H7500" t="s">
        <v>61</v>
      </c>
      <c r="I7500" t="s">
        <v>450</v>
      </c>
      <c r="J7500" t="s">
        <v>8241</v>
      </c>
      <c r="K7500" t="s">
        <v>36</v>
      </c>
      <c r="L7500" t="s">
        <v>26</v>
      </c>
      <c r="M7500" t="s">
        <v>27</v>
      </c>
      <c r="N7500" t="s">
        <v>28</v>
      </c>
      <c r="O7500" t="s">
        <v>183</v>
      </c>
      <c r="P7500" t="s">
        <v>5936</v>
      </c>
      <c r="Q7500">
        <v>0</v>
      </c>
      <c r="R7500">
        <v>89</v>
      </c>
      <c r="S7500">
        <v>12</v>
      </c>
      <c r="T7500">
        <v>6</v>
      </c>
      <c r="U7500" t="b">
        <v>1</v>
      </c>
    </row>
    <row r="7501" spans="1:21" x14ac:dyDescent="0.25">
      <c r="A7501" t="s">
        <v>8240</v>
      </c>
      <c r="B7501" t="s">
        <v>8239</v>
      </c>
      <c r="C7501">
        <v>15</v>
      </c>
      <c r="D7501">
        <v>12</v>
      </c>
      <c r="E7501">
        <v>12</v>
      </c>
      <c r="F7501" s="1">
        <v>41258</v>
      </c>
      <c r="G7501" t="s">
        <v>3890</v>
      </c>
      <c r="H7501" t="s">
        <v>61</v>
      </c>
      <c r="I7501" t="s">
        <v>450</v>
      </c>
      <c r="J7501" t="s">
        <v>8241</v>
      </c>
      <c r="K7501" t="s">
        <v>36</v>
      </c>
      <c r="L7501" t="s">
        <v>26</v>
      </c>
      <c r="M7501" t="s">
        <v>27</v>
      </c>
      <c r="N7501" t="s">
        <v>28</v>
      </c>
      <c r="O7501" t="s">
        <v>183</v>
      </c>
      <c r="P7501" t="s">
        <v>1475</v>
      </c>
      <c r="Q7501">
        <v>0</v>
      </c>
      <c r="R7501">
        <v>84</v>
      </c>
      <c r="S7501">
        <v>29</v>
      </c>
      <c r="T7501">
        <v>2</v>
      </c>
      <c r="U7501" t="b">
        <v>1</v>
      </c>
    </row>
    <row r="7502" spans="1:21" x14ac:dyDescent="0.25">
      <c r="A7502" t="s">
        <v>8242</v>
      </c>
      <c r="B7502" t="s">
        <v>8239</v>
      </c>
      <c r="C7502">
        <v>15</v>
      </c>
      <c r="D7502">
        <v>12</v>
      </c>
      <c r="E7502">
        <v>12</v>
      </c>
      <c r="F7502" s="1">
        <v>41258</v>
      </c>
      <c r="G7502" t="s">
        <v>1371</v>
      </c>
      <c r="H7502" t="s">
        <v>33</v>
      </c>
      <c r="I7502" t="s">
        <v>528</v>
      </c>
      <c r="J7502" t="s">
        <v>572</v>
      </c>
      <c r="K7502" t="s">
        <v>36</v>
      </c>
      <c r="L7502" t="s">
        <v>70</v>
      </c>
      <c r="M7502" t="s">
        <v>268</v>
      </c>
      <c r="N7502" t="s">
        <v>28</v>
      </c>
      <c r="O7502" t="s">
        <v>48</v>
      </c>
      <c r="P7502" t="s">
        <v>2034</v>
      </c>
      <c r="Q7502">
        <v>0</v>
      </c>
      <c r="R7502">
        <v>44</v>
      </c>
      <c r="S7502">
        <v>9</v>
      </c>
      <c r="T7502">
        <v>3</v>
      </c>
      <c r="U7502" t="b">
        <v>1</v>
      </c>
    </row>
    <row r="7503" spans="1:21" x14ac:dyDescent="0.25">
      <c r="A7503" t="s">
        <v>8243</v>
      </c>
      <c r="B7503" t="s">
        <v>8244</v>
      </c>
      <c r="C7503">
        <v>15</v>
      </c>
      <c r="D7503">
        <v>12</v>
      </c>
      <c r="E7503">
        <v>14</v>
      </c>
      <c r="F7503" s="1">
        <v>41988</v>
      </c>
      <c r="G7503" t="s">
        <v>4189</v>
      </c>
      <c r="H7503" t="s">
        <v>61</v>
      </c>
      <c r="I7503" t="s">
        <v>1357</v>
      </c>
      <c r="J7503" t="s">
        <v>5790</v>
      </c>
      <c r="K7503" t="s">
        <v>36</v>
      </c>
      <c r="L7503" t="s">
        <v>37</v>
      </c>
      <c r="M7503" t="s">
        <v>27</v>
      </c>
      <c r="N7503" t="s">
        <v>71</v>
      </c>
      <c r="O7503" t="s">
        <v>295</v>
      </c>
      <c r="P7503" t="s">
        <v>4491</v>
      </c>
      <c r="Q7503">
        <v>0</v>
      </c>
      <c r="R7503">
        <v>667</v>
      </c>
      <c r="S7503">
        <v>133</v>
      </c>
      <c r="T7503">
        <v>6</v>
      </c>
      <c r="U7503" t="b">
        <v>0</v>
      </c>
    </row>
    <row r="7504" spans="1:21" x14ac:dyDescent="0.25">
      <c r="A7504" t="s">
        <v>8243</v>
      </c>
      <c r="B7504" t="s">
        <v>8244</v>
      </c>
      <c r="C7504">
        <v>15</v>
      </c>
      <c r="D7504">
        <v>12</v>
      </c>
      <c r="E7504">
        <v>14</v>
      </c>
      <c r="F7504" s="1">
        <v>41988</v>
      </c>
      <c r="G7504" t="s">
        <v>4189</v>
      </c>
      <c r="H7504" t="s">
        <v>61</v>
      </c>
      <c r="I7504" t="s">
        <v>1357</v>
      </c>
      <c r="J7504" t="s">
        <v>5790</v>
      </c>
      <c r="K7504" t="s">
        <v>36</v>
      </c>
      <c r="L7504" t="s">
        <v>37</v>
      </c>
      <c r="M7504" t="s">
        <v>27</v>
      </c>
      <c r="N7504" t="s">
        <v>28</v>
      </c>
      <c r="O7504" t="s">
        <v>48</v>
      </c>
      <c r="P7504" t="s">
        <v>523</v>
      </c>
      <c r="Q7504">
        <v>0</v>
      </c>
      <c r="R7504">
        <v>41</v>
      </c>
      <c r="S7504">
        <v>18</v>
      </c>
      <c r="T7504">
        <v>4</v>
      </c>
      <c r="U7504" t="b">
        <v>1</v>
      </c>
    </row>
    <row r="7505" spans="1:21" x14ac:dyDescent="0.25">
      <c r="A7505" t="s">
        <v>8243</v>
      </c>
      <c r="B7505" t="s">
        <v>8244</v>
      </c>
      <c r="C7505">
        <v>15</v>
      </c>
      <c r="D7505">
        <v>12</v>
      </c>
      <c r="E7505">
        <v>14</v>
      </c>
      <c r="F7505" s="1">
        <v>41988</v>
      </c>
      <c r="G7505" t="s">
        <v>4189</v>
      </c>
      <c r="H7505" t="s">
        <v>61</v>
      </c>
      <c r="I7505" t="s">
        <v>1357</v>
      </c>
      <c r="J7505" t="s">
        <v>5790</v>
      </c>
      <c r="K7505" t="s">
        <v>36</v>
      </c>
      <c r="L7505" t="s">
        <v>37</v>
      </c>
      <c r="M7505" t="s">
        <v>27</v>
      </c>
      <c r="N7505" t="s">
        <v>28</v>
      </c>
      <c r="O7505" t="s">
        <v>39</v>
      </c>
      <c r="P7505" t="s">
        <v>231</v>
      </c>
      <c r="Q7505">
        <v>0</v>
      </c>
      <c r="R7505">
        <v>309</v>
      </c>
      <c r="S7505">
        <v>77</v>
      </c>
      <c r="T7505">
        <v>6</v>
      </c>
      <c r="U7505" t="b">
        <v>0</v>
      </c>
    </row>
    <row r="7506" spans="1:21" x14ac:dyDescent="0.25">
      <c r="A7506" t="s">
        <v>8243</v>
      </c>
      <c r="B7506" t="s">
        <v>8244</v>
      </c>
      <c r="C7506">
        <v>15</v>
      </c>
      <c r="D7506">
        <v>12</v>
      </c>
      <c r="E7506">
        <v>14</v>
      </c>
      <c r="F7506" s="1">
        <v>41988</v>
      </c>
      <c r="G7506" t="s">
        <v>4189</v>
      </c>
      <c r="H7506" t="s">
        <v>61</v>
      </c>
      <c r="I7506" t="s">
        <v>1357</v>
      </c>
      <c r="J7506" t="s">
        <v>5790</v>
      </c>
      <c r="K7506" t="s">
        <v>36</v>
      </c>
      <c r="L7506" t="s">
        <v>37</v>
      </c>
      <c r="M7506" t="s">
        <v>27</v>
      </c>
      <c r="N7506" t="s">
        <v>28</v>
      </c>
      <c r="O7506" t="s">
        <v>54</v>
      </c>
      <c r="P7506" t="s">
        <v>1908</v>
      </c>
      <c r="Q7506">
        <v>0</v>
      </c>
      <c r="R7506">
        <v>49</v>
      </c>
      <c r="S7506">
        <v>6</v>
      </c>
      <c r="T7506">
        <v>1</v>
      </c>
      <c r="U7506" t="b">
        <v>0</v>
      </c>
    </row>
    <row r="7507" spans="1:21" x14ac:dyDescent="0.25">
      <c r="A7507" t="s">
        <v>8245</v>
      </c>
      <c r="B7507" t="s">
        <v>8244</v>
      </c>
      <c r="C7507">
        <v>15</v>
      </c>
      <c r="D7507">
        <v>12</v>
      </c>
      <c r="E7507">
        <v>14</v>
      </c>
      <c r="F7507" s="1">
        <v>41988</v>
      </c>
      <c r="G7507" t="s">
        <v>7630</v>
      </c>
      <c r="H7507" t="s">
        <v>126</v>
      </c>
      <c r="I7507" t="s">
        <v>304</v>
      </c>
      <c r="J7507" t="s">
        <v>304</v>
      </c>
      <c r="K7507" t="s">
        <v>25</v>
      </c>
      <c r="L7507" t="s">
        <v>26</v>
      </c>
      <c r="M7507" t="s">
        <v>98</v>
      </c>
      <c r="N7507" t="s">
        <v>28</v>
      </c>
      <c r="O7507" t="s">
        <v>29</v>
      </c>
      <c r="P7507" t="s">
        <v>1168</v>
      </c>
      <c r="Q7507">
        <v>1</v>
      </c>
      <c r="R7507">
        <v>37</v>
      </c>
      <c r="S7507">
        <v>-5</v>
      </c>
      <c r="T7507">
        <v>3</v>
      </c>
      <c r="U7507" t="b">
        <v>1</v>
      </c>
    </row>
    <row r="7508" spans="1:21" x14ac:dyDescent="0.25">
      <c r="A7508" t="s">
        <v>8246</v>
      </c>
      <c r="B7508" t="s">
        <v>8244</v>
      </c>
      <c r="C7508">
        <v>15</v>
      </c>
      <c r="D7508">
        <v>12</v>
      </c>
      <c r="E7508">
        <v>14</v>
      </c>
      <c r="F7508" s="1">
        <v>41988</v>
      </c>
      <c r="G7508" t="s">
        <v>1516</v>
      </c>
      <c r="H7508" t="s">
        <v>33</v>
      </c>
      <c r="I7508" t="s">
        <v>347</v>
      </c>
      <c r="J7508" t="s">
        <v>347</v>
      </c>
      <c r="K7508" t="s">
        <v>36</v>
      </c>
      <c r="L7508" t="s">
        <v>37</v>
      </c>
      <c r="M7508" t="s">
        <v>38</v>
      </c>
      <c r="N7508" t="s">
        <v>28</v>
      </c>
      <c r="O7508" t="s">
        <v>48</v>
      </c>
      <c r="P7508" t="s">
        <v>593</v>
      </c>
      <c r="Q7508">
        <v>0</v>
      </c>
      <c r="R7508">
        <v>59</v>
      </c>
      <c r="S7508">
        <v>21</v>
      </c>
      <c r="T7508">
        <v>2</v>
      </c>
      <c r="U7508" t="b">
        <v>1</v>
      </c>
    </row>
    <row r="7509" spans="1:21" x14ac:dyDescent="0.25">
      <c r="A7509" t="s">
        <v>8246</v>
      </c>
      <c r="B7509" t="s">
        <v>8244</v>
      </c>
      <c r="C7509">
        <v>15</v>
      </c>
      <c r="D7509">
        <v>12</v>
      </c>
      <c r="E7509">
        <v>14</v>
      </c>
      <c r="F7509" s="1">
        <v>41988</v>
      </c>
      <c r="G7509" t="s">
        <v>1516</v>
      </c>
      <c r="H7509" t="s">
        <v>33</v>
      </c>
      <c r="I7509" t="s">
        <v>347</v>
      </c>
      <c r="J7509" t="s">
        <v>347</v>
      </c>
      <c r="K7509" t="s">
        <v>36</v>
      </c>
      <c r="L7509" t="s">
        <v>37</v>
      </c>
      <c r="M7509" t="s">
        <v>38</v>
      </c>
      <c r="N7509" t="s">
        <v>28</v>
      </c>
      <c r="O7509" t="s">
        <v>48</v>
      </c>
      <c r="P7509" t="s">
        <v>925</v>
      </c>
      <c r="Q7509">
        <v>0</v>
      </c>
      <c r="R7509">
        <v>168</v>
      </c>
      <c r="S7509">
        <v>18</v>
      </c>
      <c r="T7509">
        <v>6</v>
      </c>
      <c r="U7509" t="b">
        <v>1</v>
      </c>
    </row>
    <row r="7510" spans="1:21" x14ac:dyDescent="0.25">
      <c r="A7510" t="s">
        <v>8246</v>
      </c>
      <c r="B7510" t="s">
        <v>8244</v>
      </c>
      <c r="C7510">
        <v>15</v>
      </c>
      <c r="D7510">
        <v>12</v>
      </c>
      <c r="E7510">
        <v>14</v>
      </c>
      <c r="F7510" s="1">
        <v>41988</v>
      </c>
      <c r="G7510" t="s">
        <v>1516</v>
      </c>
      <c r="H7510" t="s">
        <v>33</v>
      </c>
      <c r="I7510" t="s">
        <v>347</v>
      </c>
      <c r="J7510" t="s">
        <v>347</v>
      </c>
      <c r="K7510" t="s">
        <v>36</v>
      </c>
      <c r="L7510" t="s">
        <v>37</v>
      </c>
      <c r="M7510" t="s">
        <v>38</v>
      </c>
      <c r="N7510" t="s">
        <v>28</v>
      </c>
      <c r="O7510" t="s">
        <v>48</v>
      </c>
      <c r="P7510" t="s">
        <v>2317</v>
      </c>
      <c r="Q7510">
        <v>0</v>
      </c>
      <c r="R7510">
        <v>155</v>
      </c>
      <c r="S7510">
        <v>5</v>
      </c>
      <c r="T7510">
        <v>3</v>
      </c>
      <c r="U7510" t="b">
        <v>1</v>
      </c>
    </row>
    <row r="7511" spans="1:21" x14ac:dyDescent="0.25">
      <c r="A7511" t="s">
        <v>8246</v>
      </c>
      <c r="B7511" t="s">
        <v>8244</v>
      </c>
      <c r="C7511">
        <v>15</v>
      </c>
      <c r="D7511">
        <v>12</v>
      </c>
      <c r="E7511">
        <v>14</v>
      </c>
      <c r="F7511" s="1">
        <v>41988</v>
      </c>
      <c r="G7511" t="s">
        <v>1516</v>
      </c>
      <c r="H7511" t="s">
        <v>33</v>
      </c>
      <c r="I7511" t="s">
        <v>347</v>
      </c>
      <c r="J7511" t="s">
        <v>347</v>
      </c>
      <c r="K7511" t="s">
        <v>36</v>
      </c>
      <c r="L7511" t="s">
        <v>37</v>
      </c>
      <c r="M7511" t="s">
        <v>38</v>
      </c>
      <c r="N7511" t="s">
        <v>28</v>
      </c>
      <c r="O7511" t="s">
        <v>48</v>
      </c>
      <c r="P7511" t="s">
        <v>1228</v>
      </c>
      <c r="Q7511">
        <v>0</v>
      </c>
      <c r="R7511">
        <v>32</v>
      </c>
      <c r="S7511">
        <v>1</v>
      </c>
      <c r="T7511">
        <v>2</v>
      </c>
      <c r="U7511" t="b">
        <v>1</v>
      </c>
    </row>
    <row r="7512" spans="1:21" x14ac:dyDescent="0.25">
      <c r="A7512" t="s">
        <v>8247</v>
      </c>
      <c r="B7512" t="s">
        <v>8244</v>
      </c>
      <c r="C7512">
        <v>15</v>
      </c>
      <c r="D7512">
        <v>12</v>
      </c>
      <c r="E7512">
        <v>14</v>
      </c>
      <c r="F7512" s="1">
        <v>41988</v>
      </c>
      <c r="G7512" t="s">
        <v>427</v>
      </c>
      <c r="H7512" t="s">
        <v>33</v>
      </c>
      <c r="I7512" t="s">
        <v>528</v>
      </c>
      <c r="J7512" t="s">
        <v>529</v>
      </c>
      <c r="K7512" t="s">
        <v>36</v>
      </c>
      <c r="L7512" t="s">
        <v>37</v>
      </c>
      <c r="M7512" t="s">
        <v>38</v>
      </c>
      <c r="N7512" t="s">
        <v>28</v>
      </c>
      <c r="O7512" t="s">
        <v>48</v>
      </c>
      <c r="P7512" t="s">
        <v>3003</v>
      </c>
      <c r="Q7512">
        <v>1</v>
      </c>
      <c r="R7512">
        <v>55</v>
      </c>
      <c r="S7512">
        <v>-17</v>
      </c>
      <c r="T7512">
        <v>2</v>
      </c>
      <c r="U7512" t="b">
        <v>0</v>
      </c>
    </row>
    <row r="7513" spans="1:21" x14ac:dyDescent="0.25">
      <c r="A7513" t="s">
        <v>8246</v>
      </c>
      <c r="B7513" t="s">
        <v>8244</v>
      </c>
      <c r="C7513">
        <v>15</v>
      </c>
      <c r="D7513">
        <v>12</v>
      </c>
      <c r="E7513">
        <v>14</v>
      </c>
      <c r="F7513" s="1">
        <v>41988</v>
      </c>
      <c r="G7513" t="s">
        <v>1516</v>
      </c>
      <c r="H7513" t="s">
        <v>33</v>
      </c>
      <c r="I7513" t="s">
        <v>347</v>
      </c>
      <c r="J7513" t="s">
        <v>347</v>
      </c>
      <c r="K7513" t="s">
        <v>36</v>
      </c>
      <c r="L7513" t="s">
        <v>37</v>
      </c>
      <c r="M7513" t="s">
        <v>38</v>
      </c>
      <c r="N7513" t="s">
        <v>28</v>
      </c>
      <c r="O7513" t="s">
        <v>39</v>
      </c>
      <c r="P7513" t="s">
        <v>3282</v>
      </c>
      <c r="Q7513">
        <v>0</v>
      </c>
      <c r="R7513">
        <v>41</v>
      </c>
      <c r="S7513">
        <v>19</v>
      </c>
      <c r="T7513">
        <v>5</v>
      </c>
      <c r="U7513" t="b">
        <v>0</v>
      </c>
    </row>
    <row r="7514" spans="1:21" x14ac:dyDescent="0.25">
      <c r="A7514" t="s">
        <v>8246</v>
      </c>
      <c r="B7514" t="s">
        <v>8244</v>
      </c>
      <c r="C7514">
        <v>15</v>
      </c>
      <c r="D7514">
        <v>12</v>
      </c>
      <c r="E7514">
        <v>14</v>
      </c>
      <c r="F7514" s="1">
        <v>41988</v>
      </c>
      <c r="G7514" t="s">
        <v>1516</v>
      </c>
      <c r="H7514" t="s">
        <v>33</v>
      </c>
      <c r="I7514" t="s">
        <v>347</v>
      </c>
      <c r="J7514" t="s">
        <v>347</v>
      </c>
      <c r="K7514" t="s">
        <v>36</v>
      </c>
      <c r="L7514" t="s">
        <v>37</v>
      </c>
      <c r="M7514" t="s">
        <v>38</v>
      </c>
      <c r="N7514" t="s">
        <v>28</v>
      </c>
      <c r="O7514" t="s">
        <v>39</v>
      </c>
      <c r="P7514" t="s">
        <v>1332</v>
      </c>
      <c r="Q7514">
        <v>0</v>
      </c>
      <c r="R7514">
        <v>255</v>
      </c>
      <c r="S7514">
        <v>76</v>
      </c>
      <c r="T7514">
        <v>9</v>
      </c>
      <c r="U7514" t="b">
        <v>0</v>
      </c>
    </row>
    <row r="7515" spans="1:21" x14ac:dyDescent="0.25">
      <c r="A7515" t="s">
        <v>8246</v>
      </c>
      <c r="B7515" t="s">
        <v>8244</v>
      </c>
      <c r="C7515">
        <v>15</v>
      </c>
      <c r="D7515">
        <v>12</v>
      </c>
      <c r="E7515">
        <v>14</v>
      </c>
      <c r="F7515" s="1">
        <v>41988</v>
      </c>
      <c r="G7515" t="s">
        <v>1516</v>
      </c>
      <c r="H7515" t="s">
        <v>33</v>
      </c>
      <c r="I7515" t="s">
        <v>347</v>
      </c>
      <c r="J7515" t="s">
        <v>347</v>
      </c>
      <c r="K7515" t="s">
        <v>36</v>
      </c>
      <c r="L7515" t="s">
        <v>37</v>
      </c>
      <c r="M7515" t="s">
        <v>38</v>
      </c>
      <c r="N7515" t="s">
        <v>28</v>
      </c>
      <c r="O7515" t="s">
        <v>111</v>
      </c>
      <c r="P7515" t="s">
        <v>2135</v>
      </c>
      <c r="Q7515">
        <v>0</v>
      </c>
      <c r="R7515">
        <v>25</v>
      </c>
      <c r="S7515">
        <v>2</v>
      </c>
      <c r="T7515">
        <v>3</v>
      </c>
      <c r="U7515" t="b">
        <v>1</v>
      </c>
    </row>
    <row r="7516" spans="1:21" x14ac:dyDescent="0.25">
      <c r="A7516" t="s">
        <v>8247</v>
      </c>
      <c r="B7516" t="s">
        <v>8244</v>
      </c>
      <c r="C7516">
        <v>15</v>
      </c>
      <c r="D7516">
        <v>12</v>
      </c>
      <c r="E7516">
        <v>14</v>
      </c>
      <c r="F7516" s="1">
        <v>41988</v>
      </c>
      <c r="G7516" t="s">
        <v>427</v>
      </c>
      <c r="H7516" t="s">
        <v>33</v>
      </c>
      <c r="I7516" t="s">
        <v>528</v>
      </c>
      <c r="J7516" t="s">
        <v>529</v>
      </c>
      <c r="K7516" t="s">
        <v>36</v>
      </c>
      <c r="L7516" t="s">
        <v>37</v>
      </c>
      <c r="M7516" t="s">
        <v>38</v>
      </c>
      <c r="N7516" t="s">
        <v>28</v>
      </c>
      <c r="O7516" t="s">
        <v>151</v>
      </c>
      <c r="P7516" t="s">
        <v>1057</v>
      </c>
      <c r="Q7516">
        <v>1</v>
      </c>
      <c r="R7516">
        <v>12</v>
      </c>
      <c r="S7516">
        <v>-2</v>
      </c>
      <c r="T7516">
        <v>3</v>
      </c>
      <c r="U7516" t="b">
        <v>1</v>
      </c>
    </row>
    <row r="7517" spans="1:21" x14ac:dyDescent="0.25">
      <c r="A7517" t="s">
        <v>8246</v>
      </c>
      <c r="B7517" t="s">
        <v>8244</v>
      </c>
      <c r="C7517">
        <v>15</v>
      </c>
      <c r="D7517">
        <v>12</v>
      </c>
      <c r="E7517">
        <v>14</v>
      </c>
      <c r="F7517" s="1">
        <v>41988</v>
      </c>
      <c r="G7517" t="s">
        <v>1516</v>
      </c>
      <c r="H7517" t="s">
        <v>33</v>
      </c>
      <c r="I7517" t="s">
        <v>347</v>
      </c>
      <c r="J7517" t="s">
        <v>347</v>
      </c>
      <c r="K7517" t="s">
        <v>36</v>
      </c>
      <c r="L7517" t="s">
        <v>37</v>
      </c>
      <c r="M7517" t="s">
        <v>38</v>
      </c>
      <c r="N7517" t="s">
        <v>28</v>
      </c>
      <c r="O7517" t="s">
        <v>29</v>
      </c>
      <c r="P7517" t="s">
        <v>5763</v>
      </c>
      <c r="Q7517">
        <v>0</v>
      </c>
      <c r="R7517">
        <v>54</v>
      </c>
      <c r="S7517">
        <v>8</v>
      </c>
      <c r="T7517">
        <v>4</v>
      </c>
      <c r="U7517" t="b">
        <v>1</v>
      </c>
    </row>
    <row r="7518" spans="1:21" x14ac:dyDescent="0.25">
      <c r="A7518" t="s">
        <v>8246</v>
      </c>
      <c r="B7518" t="s">
        <v>8244</v>
      </c>
      <c r="C7518">
        <v>15</v>
      </c>
      <c r="D7518">
        <v>12</v>
      </c>
      <c r="E7518">
        <v>14</v>
      </c>
      <c r="F7518" s="1">
        <v>41988</v>
      </c>
      <c r="G7518" t="s">
        <v>1516</v>
      </c>
      <c r="H7518" t="s">
        <v>33</v>
      </c>
      <c r="I7518" t="s">
        <v>347</v>
      </c>
      <c r="J7518" t="s">
        <v>347</v>
      </c>
      <c r="K7518" t="s">
        <v>36</v>
      </c>
      <c r="L7518" t="s">
        <v>37</v>
      </c>
      <c r="M7518" t="s">
        <v>38</v>
      </c>
      <c r="N7518" t="s">
        <v>28</v>
      </c>
      <c r="O7518" t="s">
        <v>183</v>
      </c>
      <c r="P7518" t="s">
        <v>8248</v>
      </c>
      <c r="Q7518">
        <v>0</v>
      </c>
      <c r="R7518">
        <v>77</v>
      </c>
      <c r="S7518">
        <v>36</v>
      </c>
      <c r="T7518">
        <v>2</v>
      </c>
      <c r="U7518" t="b">
        <v>0</v>
      </c>
    </row>
    <row r="7519" spans="1:21" x14ac:dyDescent="0.25">
      <c r="A7519" t="s">
        <v>8246</v>
      </c>
      <c r="B7519" t="s">
        <v>8244</v>
      </c>
      <c r="C7519">
        <v>15</v>
      </c>
      <c r="D7519">
        <v>12</v>
      </c>
      <c r="E7519">
        <v>14</v>
      </c>
      <c r="F7519" s="1">
        <v>41988</v>
      </c>
      <c r="G7519" t="s">
        <v>1516</v>
      </c>
      <c r="H7519" t="s">
        <v>33</v>
      </c>
      <c r="I7519" t="s">
        <v>347</v>
      </c>
      <c r="J7519" t="s">
        <v>347</v>
      </c>
      <c r="K7519" t="s">
        <v>36</v>
      </c>
      <c r="L7519" t="s">
        <v>37</v>
      </c>
      <c r="M7519" t="s">
        <v>38</v>
      </c>
      <c r="N7519" t="s">
        <v>56</v>
      </c>
      <c r="O7519" t="s">
        <v>81</v>
      </c>
      <c r="P7519" t="s">
        <v>3354</v>
      </c>
      <c r="Q7519">
        <v>0</v>
      </c>
      <c r="R7519">
        <v>115</v>
      </c>
      <c r="S7519">
        <v>0</v>
      </c>
      <c r="T7519">
        <v>1</v>
      </c>
      <c r="U7519" t="b">
        <v>1</v>
      </c>
    </row>
    <row r="7520" spans="1:21" x14ac:dyDescent="0.25">
      <c r="A7520" t="s">
        <v>8246</v>
      </c>
      <c r="B7520" t="s">
        <v>8244</v>
      </c>
      <c r="C7520">
        <v>15</v>
      </c>
      <c r="D7520">
        <v>12</v>
      </c>
      <c r="E7520">
        <v>14</v>
      </c>
      <c r="F7520" s="1">
        <v>41988</v>
      </c>
      <c r="G7520" t="s">
        <v>1516</v>
      </c>
      <c r="H7520" t="s">
        <v>33</v>
      </c>
      <c r="I7520" t="s">
        <v>347</v>
      </c>
      <c r="J7520" t="s">
        <v>347</v>
      </c>
      <c r="K7520" t="s">
        <v>36</v>
      </c>
      <c r="L7520" t="s">
        <v>37</v>
      </c>
      <c r="M7520" t="s">
        <v>38</v>
      </c>
      <c r="N7520" t="s">
        <v>56</v>
      </c>
      <c r="O7520" t="s">
        <v>104</v>
      </c>
      <c r="P7520" t="s">
        <v>1514</v>
      </c>
      <c r="Q7520">
        <v>0</v>
      </c>
      <c r="R7520">
        <v>1272</v>
      </c>
      <c r="S7520">
        <v>547</v>
      </c>
      <c r="T7520">
        <v>2</v>
      </c>
      <c r="U7520" t="b">
        <v>1</v>
      </c>
    </row>
    <row r="7521" spans="1:21" x14ac:dyDescent="0.25">
      <c r="A7521" t="s">
        <v>8249</v>
      </c>
      <c r="B7521" t="s">
        <v>8244</v>
      </c>
      <c r="C7521">
        <v>15</v>
      </c>
      <c r="D7521">
        <v>12</v>
      </c>
      <c r="E7521">
        <v>14</v>
      </c>
      <c r="F7521" s="1">
        <v>41988</v>
      </c>
      <c r="G7521" t="s">
        <v>4189</v>
      </c>
      <c r="H7521" t="s">
        <v>61</v>
      </c>
      <c r="I7521" t="s">
        <v>173</v>
      </c>
      <c r="J7521" t="s">
        <v>1551</v>
      </c>
      <c r="K7521" t="s">
        <v>36</v>
      </c>
      <c r="L7521" t="s">
        <v>37</v>
      </c>
      <c r="M7521" t="s">
        <v>38</v>
      </c>
      <c r="N7521" t="s">
        <v>71</v>
      </c>
      <c r="O7521" t="s">
        <v>295</v>
      </c>
      <c r="P7521" t="s">
        <v>1588</v>
      </c>
      <c r="Q7521">
        <v>0</v>
      </c>
      <c r="R7521">
        <v>122</v>
      </c>
      <c r="S7521">
        <v>59</v>
      </c>
      <c r="T7521">
        <v>7</v>
      </c>
      <c r="U7521" t="b">
        <v>0</v>
      </c>
    </row>
    <row r="7522" spans="1:21" x14ac:dyDescent="0.25">
      <c r="A7522" t="s">
        <v>8249</v>
      </c>
      <c r="B7522" t="s">
        <v>8244</v>
      </c>
      <c r="C7522">
        <v>15</v>
      </c>
      <c r="D7522">
        <v>12</v>
      </c>
      <c r="E7522">
        <v>14</v>
      </c>
      <c r="F7522" s="1">
        <v>41988</v>
      </c>
      <c r="G7522" t="s">
        <v>4189</v>
      </c>
      <c r="H7522" t="s">
        <v>61</v>
      </c>
      <c r="I7522" t="s">
        <v>173</v>
      </c>
      <c r="J7522" t="s">
        <v>1551</v>
      </c>
      <c r="K7522" t="s">
        <v>36</v>
      </c>
      <c r="L7522" t="s">
        <v>37</v>
      </c>
      <c r="M7522" t="s">
        <v>38</v>
      </c>
      <c r="N7522" t="s">
        <v>28</v>
      </c>
      <c r="O7522" t="s">
        <v>48</v>
      </c>
      <c r="P7522" t="s">
        <v>1026</v>
      </c>
      <c r="Q7522">
        <v>0</v>
      </c>
      <c r="R7522">
        <v>49</v>
      </c>
      <c r="S7522">
        <v>21</v>
      </c>
      <c r="T7522">
        <v>1</v>
      </c>
      <c r="U7522" t="b">
        <v>0</v>
      </c>
    </row>
    <row r="7523" spans="1:21" x14ac:dyDescent="0.25">
      <c r="A7523" t="s">
        <v>8250</v>
      </c>
      <c r="B7523" t="s">
        <v>8244</v>
      </c>
      <c r="C7523">
        <v>15</v>
      </c>
      <c r="D7523">
        <v>12</v>
      </c>
      <c r="E7523">
        <v>14</v>
      </c>
      <c r="F7523" s="1">
        <v>41988</v>
      </c>
      <c r="G7523" t="s">
        <v>2601</v>
      </c>
      <c r="H7523" t="s">
        <v>23</v>
      </c>
      <c r="I7523" t="s">
        <v>24</v>
      </c>
      <c r="J7523" t="s">
        <v>6363</v>
      </c>
      <c r="K7523" t="s">
        <v>25</v>
      </c>
      <c r="L7523" t="s">
        <v>70</v>
      </c>
      <c r="M7523" t="s">
        <v>38</v>
      </c>
      <c r="N7523" t="s">
        <v>28</v>
      </c>
      <c r="O7523" t="s">
        <v>39</v>
      </c>
      <c r="P7523" t="s">
        <v>362</v>
      </c>
      <c r="Q7523">
        <v>1</v>
      </c>
      <c r="R7523">
        <v>314</v>
      </c>
      <c r="S7523">
        <v>-239</v>
      </c>
      <c r="T7523">
        <v>13</v>
      </c>
      <c r="U7523" t="b">
        <v>0</v>
      </c>
    </row>
    <row r="7524" spans="1:21" x14ac:dyDescent="0.25">
      <c r="A7524" t="s">
        <v>8251</v>
      </c>
      <c r="B7524" t="s">
        <v>8252</v>
      </c>
      <c r="C7524">
        <v>16</v>
      </c>
      <c r="D7524">
        <v>12</v>
      </c>
      <c r="E7524">
        <v>11</v>
      </c>
      <c r="F7524" s="1">
        <v>40893</v>
      </c>
      <c r="G7524" t="s">
        <v>3415</v>
      </c>
      <c r="H7524" t="s">
        <v>67</v>
      </c>
      <c r="I7524" t="s">
        <v>68</v>
      </c>
      <c r="J7524" t="s">
        <v>5719</v>
      </c>
      <c r="K7524" t="s">
        <v>25</v>
      </c>
      <c r="L7524" t="s">
        <v>37</v>
      </c>
      <c r="M7524" t="s">
        <v>38</v>
      </c>
      <c r="N7524" t="s">
        <v>28</v>
      </c>
      <c r="O7524" t="s">
        <v>54</v>
      </c>
      <c r="P7524" t="s">
        <v>193</v>
      </c>
      <c r="Q7524">
        <v>0</v>
      </c>
      <c r="R7524">
        <v>613</v>
      </c>
      <c r="S7524">
        <v>37</v>
      </c>
      <c r="T7524">
        <v>3</v>
      </c>
      <c r="U7524" t="b">
        <v>1</v>
      </c>
    </row>
    <row r="7525" spans="1:21" x14ac:dyDescent="0.25">
      <c r="A7525" t="s">
        <v>8253</v>
      </c>
      <c r="B7525" t="s">
        <v>8252</v>
      </c>
      <c r="C7525">
        <v>16</v>
      </c>
      <c r="D7525">
        <v>12</v>
      </c>
      <c r="E7525">
        <v>11</v>
      </c>
      <c r="F7525" s="1">
        <v>40893</v>
      </c>
      <c r="G7525" t="s">
        <v>2455</v>
      </c>
      <c r="H7525" t="s">
        <v>44</v>
      </c>
      <c r="I7525" t="s">
        <v>1404</v>
      </c>
      <c r="J7525" t="s">
        <v>1405</v>
      </c>
      <c r="K7525" t="s">
        <v>47</v>
      </c>
      <c r="L7525" t="s">
        <v>37</v>
      </c>
      <c r="M7525" t="s">
        <v>27</v>
      </c>
      <c r="N7525" t="s">
        <v>56</v>
      </c>
      <c r="O7525" t="s">
        <v>185</v>
      </c>
      <c r="P7525" t="s">
        <v>7545</v>
      </c>
      <c r="Q7525">
        <v>0</v>
      </c>
      <c r="R7525">
        <v>599</v>
      </c>
      <c r="S7525">
        <v>0</v>
      </c>
      <c r="T7525">
        <v>2</v>
      </c>
      <c r="U7525" t="b">
        <v>0</v>
      </c>
    </row>
    <row r="7526" spans="1:21" x14ac:dyDescent="0.25">
      <c r="A7526" t="s">
        <v>8254</v>
      </c>
      <c r="B7526" t="s">
        <v>8255</v>
      </c>
      <c r="C7526">
        <v>16</v>
      </c>
      <c r="D7526">
        <v>12</v>
      </c>
      <c r="E7526">
        <v>13</v>
      </c>
      <c r="F7526" s="1">
        <v>41624</v>
      </c>
      <c r="G7526" t="s">
        <v>4080</v>
      </c>
      <c r="H7526" t="s">
        <v>293</v>
      </c>
      <c r="I7526" t="s">
        <v>613</v>
      </c>
      <c r="J7526" t="s">
        <v>614</v>
      </c>
      <c r="K7526" t="s">
        <v>36</v>
      </c>
      <c r="L7526" t="s">
        <v>70</v>
      </c>
      <c r="M7526" t="s">
        <v>268</v>
      </c>
      <c r="N7526" t="s">
        <v>28</v>
      </c>
      <c r="O7526" t="s">
        <v>227</v>
      </c>
      <c r="P7526" t="s">
        <v>4406</v>
      </c>
      <c r="Q7526">
        <v>1</v>
      </c>
      <c r="R7526">
        <v>28</v>
      </c>
      <c r="S7526">
        <v>-8</v>
      </c>
      <c r="T7526">
        <v>6</v>
      </c>
      <c r="U7526" t="b">
        <v>0</v>
      </c>
    </row>
    <row r="7527" spans="1:21" x14ac:dyDescent="0.25">
      <c r="A7527" t="s">
        <v>8256</v>
      </c>
      <c r="B7527" t="s">
        <v>8255</v>
      </c>
      <c r="C7527">
        <v>16</v>
      </c>
      <c r="D7527">
        <v>12</v>
      </c>
      <c r="E7527">
        <v>13</v>
      </c>
      <c r="F7527" s="1">
        <v>41624</v>
      </c>
      <c r="G7527" t="s">
        <v>927</v>
      </c>
      <c r="H7527" t="s">
        <v>293</v>
      </c>
      <c r="I7527" t="s">
        <v>1206</v>
      </c>
      <c r="J7527" t="s">
        <v>5619</v>
      </c>
      <c r="K7527" t="s">
        <v>36</v>
      </c>
      <c r="L7527" t="s">
        <v>26</v>
      </c>
      <c r="M7527" t="s">
        <v>98</v>
      </c>
      <c r="N7527" t="s">
        <v>28</v>
      </c>
      <c r="O7527" t="s">
        <v>29</v>
      </c>
      <c r="P7527" t="s">
        <v>836</v>
      </c>
      <c r="Q7527">
        <v>1</v>
      </c>
      <c r="R7527">
        <v>75</v>
      </c>
      <c r="S7527">
        <v>-6</v>
      </c>
      <c r="T7527">
        <v>9</v>
      </c>
      <c r="U7527" t="b">
        <v>0</v>
      </c>
    </row>
    <row r="7528" spans="1:21" x14ac:dyDescent="0.25">
      <c r="A7528" t="s">
        <v>8257</v>
      </c>
      <c r="B7528" t="s">
        <v>8255</v>
      </c>
      <c r="C7528">
        <v>16</v>
      </c>
      <c r="D7528">
        <v>12</v>
      </c>
      <c r="E7528">
        <v>13</v>
      </c>
      <c r="F7528" s="1">
        <v>41624</v>
      </c>
      <c r="G7528" t="s">
        <v>1541</v>
      </c>
      <c r="H7528" t="s">
        <v>61</v>
      </c>
      <c r="I7528" t="s">
        <v>326</v>
      </c>
      <c r="J7528" t="s">
        <v>3794</v>
      </c>
      <c r="K7528" t="s">
        <v>36</v>
      </c>
      <c r="L7528" t="s">
        <v>37</v>
      </c>
      <c r="M7528" t="s">
        <v>27</v>
      </c>
      <c r="N7528" t="s">
        <v>28</v>
      </c>
      <c r="O7528" t="s">
        <v>48</v>
      </c>
      <c r="P7528" t="s">
        <v>49</v>
      </c>
      <c r="Q7528">
        <v>0</v>
      </c>
      <c r="R7528">
        <v>116</v>
      </c>
      <c r="S7528">
        <v>13</v>
      </c>
      <c r="T7528">
        <v>4</v>
      </c>
      <c r="U7528" t="b">
        <v>1</v>
      </c>
    </row>
    <row r="7529" spans="1:21" x14ac:dyDescent="0.25">
      <c r="A7529" t="s">
        <v>8258</v>
      </c>
      <c r="B7529" t="s">
        <v>8255</v>
      </c>
      <c r="C7529">
        <v>16</v>
      </c>
      <c r="D7529">
        <v>12</v>
      </c>
      <c r="E7529">
        <v>13</v>
      </c>
      <c r="F7529" s="1">
        <v>41624</v>
      </c>
      <c r="G7529" t="s">
        <v>843</v>
      </c>
      <c r="H7529" t="s">
        <v>33</v>
      </c>
      <c r="I7529" t="s">
        <v>80</v>
      </c>
      <c r="J7529" t="s">
        <v>80</v>
      </c>
      <c r="K7529" t="s">
        <v>36</v>
      </c>
      <c r="L7529" t="s">
        <v>37</v>
      </c>
      <c r="M7529" t="s">
        <v>98</v>
      </c>
      <c r="N7529" t="s">
        <v>28</v>
      </c>
      <c r="O7529" t="s">
        <v>48</v>
      </c>
      <c r="P7529" t="s">
        <v>252</v>
      </c>
      <c r="Q7529">
        <v>0</v>
      </c>
      <c r="R7529">
        <v>307</v>
      </c>
      <c r="S7529">
        <v>-31</v>
      </c>
      <c r="T7529">
        <v>6</v>
      </c>
      <c r="U7529" t="b">
        <v>0</v>
      </c>
    </row>
    <row r="7530" spans="1:21" x14ac:dyDescent="0.25">
      <c r="A7530" t="s">
        <v>8258</v>
      </c>
      <c r="B7530" t="s">
        <v>8255</v>
      </c>
      <c r="C7530">
        <v>16</v>
      </c>
      <c r="D7530">
        <v>12</v>
      </c>
      <c r="E7530">
        <v>13</v>
      </c>
      <c r="F7530" s="1">
        <v>41624</v>
      </c>
      <c r="G7530" t="s">
        <v>843</v>
      </c>
      <c r="H7530" t="s">
        <v>33</v>
      </c>
      <c r="I7530" t="s">
        <v>80</v>
      </c>
      <c r="J7530" t="s">
        <v>80</v>
      </c>
      <c r="K7530" t="s">
        <v>36</v>
      </c>
      <c r="L7530" t="s">
        <v>37</v>
      </c>
      <c r="M7530" t="s">
        <v>98</v>
      </c>
      <c r="N7530" t="s">
        <v>28</v>
      </c>
      <c r="O7530" t="s">
        <v>29</v>
      </c>
      <c r="P7530" t="s">
        <v>344</v>
      </c>
      <c r="Q7530">
        <v>0</v>
      </c>
      <c r="R7530">
        <v>77</v>
      </c>
      <c r="S7530">
        <v>27</v>
      </c>
      <c r="T7530">
        <v>3</v>
      </c>
      <c r="U7530" t="b">
        <v>1</v>
      </c>
    </row>
    <row r="7531" spans="1:21" x14ac:dyDescent="0.25">
      <c r="A7531" t="s">
        <v>8258</v>
      </c>
      <c r="B7531" t="s">
        <v>8255</v>
      </c>
      <c r="C7531">
        <v>16</v>
      </c>
      <c r="D7531">
        <v>12</v>
      </c>
      <c r="E7531">
        <v>13</v>
      </c>
      <c r="F7531" s="1">
        <v>41624</v>
      </c>
      <c r="G7531" t="s">
        <v>843</v>
      </c>
      <c r="H7531" t="s">
        <v>33</v>
      </c>
      <c r="I7531" t="s">
        <v>80</v>
      </c>
      <c r="J7531" t="s">
        <v>80</v>
      </c>
      <c r="K7531" t="s">
        <v>36</v>
      </c>
      <c r="L7531" t="s">
        <v>37</v>
      </c>
      <c r="M7531" t="s">
        <v>98</v>
      </c>
      <c r="N7531" t="s">
        <v>56</v>
      </c>
      <c r="O7531" t="s">
        <v>81</v>
      </c>
      <c r="P7531" t="s">
        <v>5765</v>
      </c>
      <c r="Q7531">
        <v>0</v>
      </c>
      <c r="R7531">
        <v>364</v>
      </c>
      <c r="S7531">
        <v>-32</v>
      </c>
      <c r="T7531">
        <v>4</v>
      </c>
      <c r="U7531" t="b">
        <v>0</v>
      </c>
    </row>
    <row r="7532" spans="1:21" x14ac:dyDescent="0.25">
      <c r="A7532" t="s">
        <v>8259</v>
      </c>
      <c r="B7532" t="s">
        <v>8255</v>
      </c>
      <c r="C7532">
        <v>16</v>
      </c>
      <c r="D7532">
        <v>12</v>
      </c>
      <c r="E7532">
        <v>13</v>
      </c>
      <c r="F7532" s="1">
        <v>41624</v>
      </c>
      <c r="G7532" t="s">
        <v>654</v>
      </c>
      <c r="H7532" t="s">
        <v>33</v>
      </c>
      <c r="I7532" t="s">
        <v>528</v>
      </c>
      <c r="J7532" t="s">
        <v>572</v>
      </c>
      <c r="K7532" t="s">
        <v>36</v>
      </c>
      <c r="L7532" t="s">
        <v>37</v>
      </c>
      <c r="M7532" t="s">
        <v>27</v>
      </c>
      <c r="N7532" t="s">
        <v>28</v>
      </c>
      <c r="O7532" t="s">
        <v>151</v>
      </c>
      <c r="P7532" t="s">
        <v>3061</v>
      </c>
      <c r="Q7532">
        <v>0</v>
      </c>
      <c r="R7532">
        <v>56</v>
      </c>
      <c r="S7532">
        <v>20</v>
      </c>
      <c r="T7532">
        <v>4</v>
      </c>
      <c r="U7532" t="b">
        <v>0</v>
      </c>
    </row>
    <row r="7533" spans="1:21" x14ac:dyDescent="0.25">
      <c r="A7533" t="s">
        <v>8260</v>
      </c>
      <c r="B7533" t="s">
        <v>8255</v>
      </c>
      <c r="C7533">
        <v>16</v>
      </c>
      <c r="D7533">
        <v>12</v>
      </c>
      <c r="E7533">
        <v>13</v>
      </c>
      <c r="F7533" s="1">
        <v>41624</v>
      </c>
      <c r="G7533" t="s">
        <v>2946</v>
      </c>
      <c r="H7533" t="s">
        <v>61</v>
      </c>
      <c r="I7533" t="s">
        <v>308</v>
      </c>
      <c r="J7533" t="s">
        <v>2564</v>
      </c>
      <c r="K7533" t="s">
        <v>36</v>
      </c>
      <c r="L7533" t="s">
        <v>26</v>
      </c>
      <c r="M7533" t="s">
        <v>38</v>
      </c>
      <c r="N7533" t="s">
        <v>28</v>
      </c>
      <c r="O7533" t="s">
        <v>111</v>
      </c>
      <c r="P7533" t="s">
        <v>3413</v>
      </c>
      <c r="Q7533">
        <v>0</v>
      </c>
      <c r="R7533">
        <v>15</v>
      </c>
      <c r="S7533">
        <v>2</v>
      </c>
      <c r="T7533">
        <v>1</v>
      </c>
      <c r="U7533" t="b">
        <v>0</v>
      </c>
    </row>
    <row r="7534" spans="1:21" x14ac:dyDescent="0.25">
      <c r="A7534" t="s">
        <v>8260</v>
      </c>
      <c r="B7534" t="s">
        <v>8255</v>
      </c>
      <c r="C7534">
        <v>16</v>
      </c>
      <c r="D7534">
        <v>12</v>
      </c>
      <c r="E7534">
        <v>13</v>
      </c>
      <c r="F7534" s="1">
        <v>41624</v>
      </c>
      <c r="G7534" t="s">
        <v>2946</v>
      </c>
      <c r="H7534" t="s">
        <v>61</v>
      </c>
      <c r="I7534" t="s">
        <v>308</v>
      </c>
      <c r="J7534" t="s">
        <v>2564</v>
      </c>
      <c r="K7534" t="s">
        <v>36</v>
      </c>
      <c r="L7534" t="s">
        <v>26</v>
      </c>
      <c r="M7534" t="s">
        <v>38</v>
      </c>
      <c r="N7534" t="s">
        <v>28</v>
      </c>
      <c r="O7534" t="s">
        <v>54</v>
      </c>
      <c r="P7534" t="s">
        <v>55</v>
      </c>
      <c r="Q7534">
        <v>0</v>
      </c>
      <c r="R7534">
        <v>154</v>
      </c>
      <c r="S7534">
        <v>53</v>
      </c>
      <c r="T7534">
        <v>3</v>
      </c>
      <c r="U7534" t="b">
        <v>1</v>
      </c>
    </row>
    <row r="7535" spans="1:21" x14ac:dyDescent="0.25">
      <c r="A7535" t="s">
        <v>8261</v>
      </c>
      <c r="B7535" t="s">
        <v>8255</v>
      </c>
      <c r="C7535">
        <v>16</v>
      </c>
      <c r="D7535">
        <v>12</v>
      </c>
      <c r="E7535">
        <v>13</v>
      </c>
      <c r="F7535" s="1">
        <v>41624</v>
      </c>
      <c r="G7535" t="s">
        <v>1265</v>
      </c>
      <c r="H7535" t="s">
        <v>67</v>
      </c>
      <c r="I7535" t="s">
        <v>68</v>
      </c>
      <c r="J7535" t="s">
        <v>8262</v>
      </c>
      <c r="K7535" t="s">
        <v>25</v>
      </c>
      <c r="L7535" t="s">
        <v>70</v>
      </c>
      <c r="M7535" t="s">
        <v>38</v>
      </c>
      <c r="N7535" t="s">
        <v>28</v>
      </c>
      <c r="O7535" t="s">
        <v>29</v>
      </c>
      <c r="P7535" t="s">
        <v>2484</v>
      </c>
      <c r="Q7535">
        <v>0</v>
      </c>
      <c r="R7535">
        <v>54</v>
      </c>
      <c r="S7535">
        <v>11</v>
      </c>
      <c r="T7535">
        <v>3</v>
      </c>
      <c r="U7535" t="b">
        <v>0</v>
      </c>
    </row>
    <row r="7536" spans="1:21" x14ac:dyDescent="0.25">
      <c r="A7536" t="s">
        <v>8263</v>
      </c>
      <c r="B7536" t="s">
        <v>8264</v>
      </c>
      <c r="C7536">
        <v>16</v>
      </c>
      <c r="D7536">
        <v>12</v>
      </c>
      <c r="E7536">
        <v>14</v>
      </c>
      <c r="F7536" s="1">
        <v>41989</v>
      </c>
      <c r="G7536" t="s">
        <v>3009</v>
      </c>
      <c r="H7536" t="s">
        <v>61</v>
      </c>
      <c r="I7536" t="s">
        <v>108</v>
      </c>
      <c r="J7536" t="s">
        <v>1004</v>
      </c>
      <c r="K7536" t="s">
        <v>36</v>
      </c>
      <c r="L7536" t="s">
        <v>37</v>
      </c>
      <c r="M7536" t="s">
        <v>268</v>
      </c>
      <c r="N7536" t="s">
        <v>28</v>
      </c>
      <c r="O7536" t="s">
        <v>39</v>
      </c>
      <c r="P7536" t="s">
        <v>689</v>
      </c>
      <c r="Q7536">
        <v>0</v>
      </c>
      <c r="R7536">
        <v>90</v>
      </c>
      <c r="S7536">
        <v>36</v>
      </c>
      <c r="T7536">
        <v>3</v>
      </c>
      <c r="U7536" t="b">
        <v>0</v>
      </c>
    </row>
    <row r="7537" spans="1:21" x14ac:dyDescent="0.25">
      <c r="A7537" t="s">
        <v>8263</v>
      </c>
      <c r="B7537" t="s">
        <v>8264</v>
      </c>
      <c r="C7537">
        <v>16</v>
      </c>
      <c r="D7537">
        <v>12</v>
      </c>
      <c r="E7537">
        <v>14</v>
      </c>
      <c r="F7537" s="1">
        <v>41989</v>
      </c>
      <c r="G7537" t="s">
        <v>3009</v>
      </c>
      <c r="H7537" t="s">
        <v>61</v>
      </c>
      <c r="I7537" t="s">
        <v>108</v>
      </c>
      <c r="J7537" t="s">
        <v>1004</v>
      </c>
      <c r="K7537" t="s">
        <v>36</v>
      </c>
      <c r="L7537" t="s">
        <v>37</v>
      </c>
      <c r="M7537" t="s">
        <v>268</v>
      </c>
      <c r="N7537" t="s">
        <v>56</v>
      </c>
      <c r="O7537" t="s">
        <v>81</v>
      </c>
      <c r="P7537" t="s">
        <v>8265</v>
      </c>
      <c r="Q7537">
        <v>0</v>
      </c>
      <c r="R7537">
        <v>229</v>
      </c>
      <c r="S7537">
        <v>37</v>
      </c>
      <c r="T7537">
        <v>2</v>
      </c>
      <c r="U7537" t="b">
        <v>1</v>
      </c>
    </row>
    <row r="7538" spans="1:21" x14ac:dyDescent="0.25">
      <c r="A7538" t="s">
        <v>8266</v>
      </c>
      <c r="B7538" t="s">
        <v>8264</v>
      </c>
      <c r="C7538">
        <v>16</v>
      </c>
      <c r="D7538">
        <v>12</v>
      </c>
      <c r="E7538">
        <v>14</v>
      </c>
      <c r="F7538" s="1">
        <v>41989</v>
      </c>
      <c r="G7538" t="s">
        <v>32</v>
      </c>
      <c r="H7538" t="s">
        <v>120</v>
      </c>
      <c r="I7538" t="s">
        <v>209</v>
      </c>
      <c r="J7538" t="s">
        <v>1312</v>
      </c>
      <c r="K7538" t="s">
        <v>47</v>
      </c>
      <c r="L7538" t="s">
        <v>37</v>
      </c>
      <c r="M7538" t="s">
        <v>27</v>
      </c>
      <c r="N7538" t="s">
        <v>28</v>
      </c>
      <c r="O7538" t="s">
        <v>54</v>
      </c>
      <c r="P7538" t="s">
        <v>775</v>
      </c>
      <c r="Q7538">
        <v>0</v>
      </c>
      <c r="R7538">
        <v>54</v>
      </c>
      <c r="S7538">
        <v>1</v>
      </c>
      <c r="T7538">
        <v>2</v>
      </c>
      <c r="U7538" t="b">
        <v>0</v>
      </c>
    </row>
    <row r="7539" spans="1:21" x14ac:dyDescent="0.25">
      <c r="A7539" t="s">
        <v>8267</v>
      </c>
      <c r="B7539" t="s">
        <v>8264</v>
      </c>
      <c r="C7539">
        <v>16</v>
      </c>
      <c r="D7539">
        <v>12</v>
      </c>
      <c r="E7539">
        <v>14</v>
      </c>
      <c r="F7539" s="1">
        <v>41989</v>
      </c>
      <c r="G7539" t="s">
        <v>809</v>
      </c>
      <c r="H7539" t="s">
        <v>67</v>
      </c>
      <c r="I7539" t="s">
        <v>68</v>
      </c>
      <c r="J7539" t="s">
        <v>1367</v>
      </c>
      <c r="K7539" t="s">
        <v>25</v>
      </c>
      <c r="L7539" t="s">
        <v>26</v>
      </c>
      <c r="M7539" t="s">
        <v>38</v>
      </c>
      <c r="N7539" t="s">
        <v>71</v>
      </c>
      <c r="O7539" t="s">
        <v>295</v>
      </c>
      <c r="P7539" t="s">
        <v>1993</v>
      </c>
      <c r="Q7539">
        <v>0</v>
      </c>
      <c r="R7539">
        <v>122</v>
      </c>
      <c r="S7539">
        <v>-21</v>
      </c>
      <c r="T7539">
        <v>3</v>
      </c>
      <c r="U7539" t="b">
        <v>1</v>
      </c>
    </row>
    <row r="7540" spans="1:21" x14ac:dyDescent="0.25">
      <c r="A7540" t="s">
        <v>8268</v>
      </c>
      <c r="B7540" t="s">
        <v>8264</v>
      </c>
      <c r="C7540">
        <v>16</v>
      </c>
      <c r="D7540">
        <v>12</v>
      </c>
      <c r="E7540">
        <v>14</v>
      </c>
      <c r="F7540" s="1">
        <v>41989</v>
      </c>
      <c r="G7540" t="s">
        <v>2376</v>
      </c>
      <c r="H7540" t="s">
        <v>61</v>
      </c>
      <c r="I7540" t="s">
        <v>62</v>
      </c>
      <c r="J7540" t="s">
        <v>259</v>
      </c>
      <c r="K7540" t="s">
        <v>36</v>
      </c>
      <c r="L7540" t="s">
        <v>70</v>
      </c>
      <c r="M7540" t="s">
        <v>38</v>
      </c>
      <c r="N7540" t="s">
        <v>28</v>
      </c>
      <c r="O7540" t="s">
        <v>48</v>
      </c>
      <c r="P7540" t="s">
        <v>305</v>
      </c>
      <c r="Q7540">
        <v>1</v>
      </c>
      <c r="R7540">
        <v>81</v>
      </c>
      <c r="S7540">
        <v>-51</v>
      </c>
      <c r="T7540">
        <v>7</v>
      </c>
      <c r="U7540" t="b">
        <v>0</v>
      </c>
    </row>
    <row r="7541" spans="1:21" x14ac:dyDescent="0.25">
      <c r="A7541" t="s">
        <v>8269</v>
      </c>
      <c r="B7541" t="s">
        <v>8264</v>
      </c>
      <c r="C7541">
        <v>16</v>
      </c>
      <c r="D7541">
        <v>12</v>
      </c>
      <c r="E7541">
        <v>14</v>
      </c>
      <c r="F7541" s="1">
        <v>41989</v>
      </c>
      <c r="G7541" t="s">
        <v>292</v>
      </c>
      <c r="H7541" t="s">
        <v>67</v>
      </c>
      <c r="I7541" t="s">
        <v>68</v>
      </c>
      <c r="J7541" t="s">
        <v>3803</v>
      </c>
      <c r="K7541" t="s">
        <v>25</v>
      </c>
      <c r="L7541" t="s">
        <v>70</v>
      </c>
      <c r="M7541" t="s">
        <v>38</v>
      </c>
      <c r="N7541" t="s">
        <v>28</v>
      </c>
      <c r="O7541" t="s">
        <v>227</v>
      </c>
      <c r="P7541" t="s">
        <v>538</v>
      </c>
      <c r="Q7541">
        <v>0</v>
      </c>
      <c r="R7541">
        <v>50</v>
      </c>
      <c r="S7541">
        <v>7</v>
      </c>
      <c r="T7541">
        <v>6</v>
      </c>
      <c r="U7541" t="b">
        <v>0</v>
      </c>
    </row>
    <row r="7542" spans="1:21" x14ac:dyDescent="0.25">
      <c r="A7542" t="s">
        <v>8267</v>
      </c>
      <c r="B7542" t="s">
        <v>8264</v>
      </c>
      <c r="C7542">
        <v>16</v>
      </c>
      <c r="D7542">
        <v>12</v>
      </c>
      <c r="E7542">
        <v>14</v>
      </c>
      <c r="F7542" s="1">
        <v>41989</v>
      </c>
      <c r="G7542" t="s">
        <v>809</v>
      </c>
      <c r="H7542" t="s">
        <v>67</v>
      </c>
      <c r="I7542" t="s">
        <v>68</v>
      </c>
      <c r="J7542" t="s">
        <v>1367</v>
      </c>
      <c r="K7542" t="s">
        <v>25</v>
      </c>
      <c r="L7542" t="s">
        <v>26</v>
      </c>
      <c r="M7542" t="s">
        <v>38</v>
      </c>
      <c r="N7542" t="s">
        <v>28</v>
      </c>
      <c r="O7542" t="s">
        <v>48</v>
      </c>
      <c r="P7542" t="s">
        <v>99</v>
      </c>
      <c r="Q7542">
        <v>0</v>
      </c>
      <c r="R7542">
        <v>105</v>
      </c>
      <c r="S7542">
        <v>46</v>
      </c>
      <c r="T7542">
        <v>2</v>
      </c>
      <c r="U7542" t="b">
        <v>0</v>
      </c>
    </row>
    <row r="7543" spans="1:21" x14ac:dyDescent="0.25">
      <c r="A7543" t="s">
        <v>8270</v>
      </c>
      <c r="B7543" t="s">
        <v>8264</v>
      </c>
      <c r="C7543">
        <v>16</v>
      </c>
      <c r="D7543">
        <v>12</v>
      </c>
      <c r="E7543">
        <v>14</v>
      </c>
      <c r="F7543" s="1">
        <v>41989</v>
      </c>
      <c r="G7543" t="s">
        <v>2675</v>
      </c>
      <c r="H7543" t="s">
        <v>120</v>
      </c>
      <c r="I7543" t="s">
        <v>221</v>
      </c>
      <c r="J7543" t="s">
        <v>3780</v>
      </c>
      <c r="K7543" t="s">
        <v>47</v>
      </c>
      <c r="L7543" t="s">
        <v>37</v>
      </c>
      <c r="M7543" t="s">
        <v>38</v>
      </c>
      <c r="N7543" t="s">
        <v>28</v>
      </c>
      <c r="O7543" t="s">
        <v>227</v>
      </c>
      <c r="P7543" t="s">
        <v>574</v>
      </c>
      <c r="Q7543">
        <v>0</v>
      </c>
      <c r="R7543">
        <v>12</v>
      </c>
      <c r="S7543">
        <v>2</v>
      </c>
      <c r="T7543">
        <v>2</v>
      </c>
      <c r="U7543" t="b">
        <v>0</v>
      </c>
    </row>
    <row r="7544" spans="1:21" x14ac:dyDescent="0.25">
      <c r="A7544" t="s">
        <v>8269</v>
      </c>
      <c r="B7544" t="s">
        <v>8264</v>
      </c>
      <c r="C7544">
        <v>16</v>
      </c>
      <c r="D7544">
        <v>12</v>
      </c>
      <c r="E7544">
        <v>14</v>
      </c>
      <c r="F7544" s="1">
        <v>41989</v>
      </c>
      <c r="G7544" t="s">
        <v>292</v>
      </c>
      <c r="H7544" t="s">
        <v>67</v>
      </c>
      <c r="I7544" t="s">
        <v>68</v>
      </c>
      <c r="J7544" t="s">
        <v>3803</v>
      </c>
      <c r="K7544" t="s">
        <v>25</v>
      </c>
      <c r="L7544" t="s">
        <v>70</v>
      </c>
      <c r="M7544" t="s">
        <v>38</v>
      </c>
      <c r="N7544" t="s">
        <v>56</v>
      </c>
      <c r="O7544" t="s">
        <v>81</v>
      </c>
      <c r="P7544" t="s">
        <v>350</v>
      </c>
      <c r="Q7544">
        <v>0</v>
      </c>
      <c r="R7544">
        <v>214</v>
      </c>
      <c r="S7544">
        <v>30</v>
      </c>
      <c r="T7544">
        <v>3</v>
      </c>
      <c r="U7544" t="b">
        <v>1</v>
      </c>
    </row>
    <row r="7545" spans="1:21" x14ac:dyDescent="0.25">
      <c r="A7545" t="s">
        <v>8271</v>
      </c>
      <c r="B7545" t="s">
        <v>8264</v>
      </c>
      <c r="C7545">
        <v>16</v>
      </c>
      <c r="D7545">
        <v>12</v>
      </c>
      <c r="E7545">
        <v>14</v>
      </c>
      <c r="F7545" s="1">
        <v>41989</v>
      </c>
      <c r="G7545" t="s">
        <v>3663</v>
      </c>
      <c r="H7545" t="s">
        <v>61</v>
      </c>
      <c r="I7545" t="s">
        <v>108</v>
      </c>
      <c r="J7545" t="s">
        <v>5909</v>
      </c>
      <c r="K7545" t="s">
        <v>36</v>
      </c>
      <c r="L7545" t="s">
        <v>70</v>
      </c>
      <c r="M7545" t="s">
        <v>38</v>
      </c>
      <c r="N7545" t="s">
        <v>28</v>
      </c>
      <c r="O7545" t="s">
        <v>111</v>
      </c>
      <c r="P7545" t="s">
        <v>4390</v>
      </c>
      <c r="Q7545">
        <v>0</v>
      </c>
      <c r="R7545">
        <v>36</v>
      </c>
      <c r="S7545">
        <v>16</v>
      </c>
      <c r="T7545">
        <v>5</v>
      </c>
      <c r="U7545" t="b">
        <v>0</v>
      </c>
    </row>
    <row r="7546" spans="1:21" x14ac:dyDescent="0.25">
      <c r="A7546" t="s">
        <v>8271</v>
      </c>
      <c r="B7546" t="s">
        <v>8264</v>
      </c>
      <c r="C7546">
        <v>16</v>
      </c>
      <c r="D7546">
        <v>12</v>
      </c>
      <c r="E7546">
        <v>14</v>
      </c>
      <c r="F7546" s="1">
        <v>41989</v>
      </c>
      <c r="G7546" t="s">
        <v>3663</v>
      </c>
      <c r="H7546" t="s">
        <v>61</v>
      </c>
      <c r="I7546" t="s">
        <v>108</v>
      </c>
      <c r="J7546" t="s">
        <v>5909</v>
      </c>
      <c r="K7546" t="s">
        <v>36</v>
      </c>
      <c r="L7546" t="s">
        <v>70</v>
      </c>
      <c r="M7546" t="s">
        <v>38</v>
      </c>
      <c r="N7546" t="s">
        <v>28</v>
      </c>
      <c r="O7546" t="s">
        <v>29</v>
      </c>
      <c r="P7546" t="s">
        <v>1257</v>
      </c>
      <c r="Q7546">
        <v>0</v>
      </c>
      <c r="R7546">
        <v>68</v>
      </c>
      <c r="S7546">
        <v>28</v>
      </c>
      <c r="T7546">
        <v>2</v>
      </c>
      <c r="U7546" t="b">
        <v>0</v>
      </c>
    </row>
    <row r="7547" spans="1:21" x14ac:dyDescent="0.25">
      <c r="A7547" t="s">
        <v>8271</v>
      </c>
      <c r="B7547" t="s">
        <v>8264</v>
      </c>
      <c r="C7547">
        <v>16</v>
      </c>
      <c r="D7547">
        <v>12</v>
      </c>
      <c r="E7547">
        <v>14</v>
      </c>
      <c r="F7547" s="1">
        <v>41989</v>
      </c>
      <c r="G7547" t="s">
        <v>3663</v>
      </c>
      <c r="H7547" t="s">
        <v>61</v>
      </c>
      <c r="I7547" t="s">
        <v>108</v>
      </c>
      <c r="J7547" t="s">
        <v>5909</v>
      </c>
      <c r="K7547" t="s">
        <v>36</v>
      </c>
      <c r="L7547" t="s">
        <v>70</v>
      </c>
      <c r="M7547" t="s">
        <v>38</v>
      </c>
      <c r="N7547" t="s">
        <v>28</v>
      </c>
      <c r="O7547" t="s">
        <v>54</v>
      </c>
      <c r="P7547" t="s">
        <v>1564</v>
      </c>
      <c r="Q7547">
        <v>0</v>
      </c>
      <c r="R7547">
        <v>261</v>
      </c>
      <c r="S7547">
        <v>110</v>
      </c>
      <c r="T7547">
        <v>13</v>
      </c>
      <c r="U7547" t="b">
        <v>0</v>
      </c>
    </row>
    <row r="7548" spans="1:21" x14ac:dyDescent="0.25">
      <c r="A7548" t="s">
        <v>8271</v>
      </c>
      <c r="B7548" t="s">
        <v>8264</v>
      </c>
      <c r="C7548">
        <v>16</v>
      </c>
      <c r="D7548">
        <v>12</v>
      </c>
      <c r="E7548">
        <v>14</v>
      </c>
      <c r="F7548" s="1">
        <v>41989</v>
      </c>
      <c r="G7548" t="s">
        <v>3663</v>
      </c>
      <c r="H7548" t="s">
        <v>61</v>
      </c>
      <c r="I7548" t="s">
        <v>108</v>
      </c>
      <c r="J7548" t="s">
        <v>5909</v>
      </c>
      <c r="K7548" t="s">
        <v>36</v>
      </c>
      <c r="L7548" t="s">
        <v>70</v>
      </c>
      <c r="M7548" t="s">
        <v>38</v>
      </c>
      <c r="N7548" t="s">
        <v>28</v>
      </c>
      <c r="O7548" t="s">
        <v>54</v>
      </c>
      <c r="P7548" t="s">
        <v>540</v>
      </c>
      <c r="Q7548">
        <v>0</v>
      </c>
      <c r="R7548">
        <v>197</v>
      </c>
      <c r="S7548">
        <v>0</v>
      </c>
      <c r="T7548">
        <v>4</v>
      </c>
      <c r="U7548" t="b">
        <v>1</v>
      </c>
    </row>
    <row r="7549" spans="1:21" x14ac:dyDescent="0.25">
      <c r="A7549" t="s">
        <v>8272</v>
      </c>
      <c r="B7549" t="s">
        <v>8264</v>
      </c>
      <c r="C7549">
        <v>16</v>
      </c>
      <c r="D7549">
        <v>12</v>
      </c>
      <c r="E7549">
        <v>14</v>
      </c>
      <c r="F7549" s="1">
        <v>41989</v>
      </c>
      <c r="G7549" t="s">
        <v>4392</v>
      </c>
      <c r="H7549" t="s">
        <v>67</v>
      </c>
      <c r="I7549" t="s">
        <v>68</v>
      </c>
      <c r="J7549" t="s">
        <v>1089</v>
      </c>
      <c r="K7549" t="s">
        <v>25</v>
      </c>
      <c r="L7549" t="s">
        <v>37</v>
      </c>
      <c r="M7549" t="s">
        <v>38</v>
      </c>
      <c r="N7549" t="s">
        <v>28</v>
      </c>
      <c r="O7549" t="s">
        <v>48</v>
      </c>
      <c r="P7549" t="s">
        <v>511</v>
      </c>
      <c r="Q7549">
        <v>1</v>
      </c>
      <c r="R7549">
        <v>74</v>
      </c>
      <c r="S7549">
        <v>-25</v>
      </c>
      <c r="T7549">
        <v>3</v>
      </c>
      <c r="U7549" t="b">
        <v>1</v>
      </c>
    </row>
    <row r="7550" spans="1:21" x14ac:dyDescent="0.25">
      <c r="A7550" t="s">
        <v>8271</v>
      </c>
      <c r="B7550" t="s">
        <v>8264</v>
      </c>
      <c r="C7550">
        <v>16</v>
      </c>
      <c r="D7550">
        <v>12</v>
      </c>
      <c r="E7550">
        <v>14</v>
      </c>
      <c r="F7550" s="1">
        <v>41989</v>
      </c>
      <c r="G7550" t="s">
        <v>3663</v>
      </c>
      <c r="H7550" t="s">
        <v>61</v>
      </c>
      <c r="I7550" t="s">
        <v>108</v>
      </c>
      <c r="J7550" t="s">
        <v>5909</v>
      </c>
      <c r="K7550" t="s">
        <v>36</v>
      </c>
      <c r="L7550" t="s">
        <v>70</v>
      </c>
      <c r="M7550" t="s">
        <v>38</v>
      </c>
      <c r="N7550" t="s">
        <v>56</v>
      </c>
      <c r="O7550" t="s">
        <v>81</v>
      </c>
      <c r="P7550" t="s">
        <v>1604</v>
      </c>
      <c r="Q7550">
        <v>0</v>
      </c>
      <c r="R7550">
        <v>129</v>
      </c>
      <c r="S7550">
        <v>46</v>
      </c>
      <c r="T7550">
        <v>3</v>
      </c>
      <c r="U7550" t="b">
        <v>1</v>
      </c>
    </row>
    <row r="7551" spans="1:21" x14ac:dyDescent="0.25">
      <c r="A7551" t="s">
        <v>8273</v>
      </c>
      <c r="B7551" t="s">
        <v>8274</v>
      </c>
      <c r="C7551">
        <v>17</v>
      </c>
      <c r="D7551">
        <v>12</v>
      </c>
      <c r="E7551">
        <v>11</v>
      </c>
      <c r="F7551" s="1">
        <v>40894</v>
      </c>
      <c r="G7551" t="s">
        <v>559</v>
      </c>
      <c r="H7551" t="s">
        <v>33</v>
      </c>
      <c r="I7551" t="s">
        <v>34</v>
      </c>
      <c r="J7551" t="s">
        <v>4318</v>
      </c>
      <c r="K7551" t="s">
        <v>36</v>
      </c>
      <c r="L7551" t="s">
        <v>37</v>
      </c>
      <c r="M7551" t="s">
        <v>38</v>
      </c>
      <c r="N7551" t="s">
        <v>28</v>
      </c>
      <c r="O7551" t="s">
        <v>39</v>
      </c>
      <c r="P7551" t="s">
        <v>3318</v>
      </c>
      <c r="Q7551">
        <v>0</v>
      </c>
      <c r="R7551">
        <v>13</v>
      </c>
      <c r="S7551">
        <v>3</v>
      </c>
      <c r="T7551">
        <v>2</v>
      </c>
      <c r="U7551" t="b">
        <v>0</v>
      </c>
    </row>
    <row r="7552" spans="1:21" x14ac:dyDescent="0.25">
      <c r="A7552" t="s">
        <v>8273</v>
      </c>
      <c r="B7552" t="s">
        <v>8274</v>
      </c>
      <c r="C7552">
        <v>17</v>
      </c>
      <c r="D7552">
        <v>12</v>
      </c>
      <c r="E7552">
        <v>11</v>
      </c>
      <c r="F7552" s="1">
        <v>40894</v>
      </c>
      <c r="G7552" t="s">
        <v>559</v>
      </c>
      <c r="H7552" t="s">
        <v>33</v>
      </c>
      <c r="I7552" t="s">
        <v>34</v>
      </c>
      <c r="J7552" t="s">
        <v>4318</v>
      </c>
      <c r="K7552" t="s">
        <v>36</v>
      </c>
      <c r="L7552" t="s">
        <v>37</v>
      </c>
      <c r="M7552" t="s">
        <v>38</v>
      </c>
      <c r="N7552" t="s">
        <v>28</v>
      </c>
      <c r="O7552" t="s">
        <v>54</v>
      </c>
      <c r="P7552" t="s">
        <v>1513</v>
      </c>
      <c r="Q7552">
        <v>0</v>
      </c>
      <c r="R7552">
        <v>748</v>
      </c>
      <c r="S7552">
        <v>283</v>
      </c>
      <c r="T7552">
        <v>4</v>
      </c>
      <c r="U7552" t="b">
        <v>1</v>
      </c>
    </row>
    <row r="7553" spans="1:21" x14ac:dyDescent="0.25">
      <c r="A7553" t="s">
        <v>8273</v>
      </c>
      <c r="B7553" t="s">
        <v>8274</v>
      </c>
      <c r="C7553">
        <v>17</v>
      </c>
      <c r="D7553">
        <v>12</v>
      </c>
      <c r="E7553">
        <v>11</v>
      </c>
      <c r="F7553" s="1">
        <v>40894</v>
      </c>
      <c r="G7553" t="s">
        <v>559</v>
      </c>
      <c r="H7553" t="s">
        <v>33</v>
      </c>
      <c r="I7553" t="s">
        <v>34</v>
      </c>
      <c r="J7553" t="s">
        <v>4318</v>
      </c>
      <c r="K7553" t="s">
        <v>36</v>
      </c>
      <c r="L7553" t="s">
        <v>37</v>
      </c>
      <c r="M7553" t="s">
        <v>38</v>
      </c>
      <c r="N7553" t="s">
        <v>56</v>
      </c>
      <c r="O7553" t="s">
        <v>57</v>
      </c>
      <c r="P7553" t="s">
        <v>3304</v>
      </c>
      <c r="Q7553">
        <v>0</v>
      </c>
      <c r="R7553">
        <v>800</v>
      </c>
      <c r="S7553">
        <v>168</v>
      </c>
      <c r="T7553">
        <v>3</v>
      </c>
      <c r="U7553" t="b">
        <v>1</v>
      </c>
    </row>
    <row r="7554" spans="1:21" x14ac:dyDescent="0.25">
      <c r="A7554" t="s">
        <v>8273</v>
      </c>
      <c r="B7554" t="s">
        <v>8274</v>
      </c>
      <c r="C7554">
        <v>17</v>
      </c>
      <c r="D7554">
        <v>12</v>
      </c>
      <c r="E7554">
        <v>11</v>
      </c>
      <c r="F7554" s="1">
        <v>40894</v>
      </c>
      <c r="G7554" t="s">
        <v>559</v>
      </c>
      <c r="H7554" t="s">
        <v>33</v>
      </c>
      <c r="I7554" t="s">
        <v>34</v>
      </c>
      <c r="J7554" t="s">
        <v>4318</v>
      </c>
      <c r="K7554" t="s">
        <v>36</v>
      </c>
      <c r="L7554" t="s">
        <v>37</v>
      </c>
      <c r="M7554" t="s">
        <v>38</v>
      </c>
      <c r="N7554" t="s">
        <v>56</v>
      </c>
      <c r="O7554" t="s">
        <v>104</v>
      </c>
      <c r="P7554" t="s">
        <v>1514</v>
      </c>
      <c r="Q7554">
        <v>0</v>
      </c>
      <c r="R7554">
        <v>1908</v>
      </c>
      <c r="S7554">
        <v>820</v>
      </c>
      <c r="T7554">
        <v>3</v>
      </c>
      <c r="U7554" t="b">
        <v>1</v>
      </c>
    </row>
    <row r="7555" spans="1:21" x14ac:dyDescent="0.25">
      <c r="A7555" t="s">
        <v>8275</v>
      </c>
      <c r="B7555" t="s">
        <v>8274</v>
      </c>
      <c r="C7555">
        <v>17</v>
      </c>
      <c r="D7555">
        <v>12</v>
      </c>
      <c r="E7555">
        <v>11</v>
      </c>
      <c r="F7555" s="1">
        <v>40894</v>
      </c>
      <c r="G7555" t="s">
        <v>84</v>
      </c>
      <c r="H7555" t="s">
        <v>320</v>
      </c>
      <c r="I7555" t="s">
        <v>321</v>
      </c>
      <c r="J7555" t="s">
        <v>321</v>
      </c>
      <c r="K7555" t="s">
        <v>36</v>
      </c>
      <c r="L7555" t="s">
        <v>37</v>
      </c>
      <c r="M7555" t="s">
        <v>38</v>
      </c>
      <c r="N7555" t="s">
        <v>28</v>
      </c>
      <c r="O7555" t="s">
        <v>39</v>
      </c>
      <c r="P7555" t="s">
        <v>1943</v>
      </c>
      <c r="Q7555">
        <v>0</v>
      </c>
      <c r="R7555">
        <v>18</v>
      </c>
      <c r="S7555">
        <v>8</v>
      </c>
      <c r="T7555">
        <v>2</v>
      </c>
      <c r="U7555" t="b">
        <v>1</v>
      </c>
    </row>
    <row r="7556" spans="1:21" x14ac:dyDescent="0.25">
      <c r="A7556" t="s">
        <v>8276</v>
      </c>
      <c r="B7556" t="s">
        <v>8274</v>
      </c>
      <c r="C7556">
        <v>17</v>
      </c>
      <c r="D7556">
        <v>12</v>
      </c>
      <c r="E7556">
        <v>11</v>
      </c>
      <c r="F7556" s="1">
        <v>40894</v>
      </c>
      <c r="G7556" t="s">
        <v>796</v>
      </c>
      <c r="H7556" t="s">
        <v>320</v>
      </c>
      <c r="I7556" t="s">
        <v>321</v>
      </c>
      <c r="J7556" t="s">
        <v>321</v>
      </c>
      <c r="K7556" t="s">
        <v>36</v>
      </c>
      <c r="L7556" t="s">
        <v>70</v>
      </c>
      <c r="M7556" t="s">
        <v>38</v>
      </c>
      <c r="N7556" t="s">
        <v>28</v>
      </c>
      <c r="O7556" t="s">
        <v>39</v>
      </c>
      <c r="P7556" t="s">
        <v>4054</v>
      </c>
      <c r="Q7556">
        <v>0</v>
      </c>
      <c r="R7556">
        <v>41</v>
      </c>
      <c r="S7556">
        <v>11</v>
      </c>
      <c r="T7556">
        <v>6</v>
      </c>
      <c r="U7556" t="b">
        <v>0</v>
      </c>
    </row>
    <row r="7557" spans="1:21" x14ac:dyDescent="0.25">
      <c r="A7557" t="s">
        <v>8276</v>
      </c>
      <c r="B7557" t="s">
        <v>8274</v>
      </c>
      <c r="C7557">
        <v>17</v>
      </c>
      <c r="D7557">
        <v>12</v>
      </c>
      <c r="E7557">
        <v>11</v>
      </c>
      <c r="F7557" s="1">
        <v>40894</v>
      </c>
      <c r="G7557" t="s">
        <v>796</v>
      </c>
      <c r="H7557" t="s">
        <v>320</v>
      </c>
      <c r="I7557" t="s">
        <v>321</v>
      </c>
      <c r="J7557" t="s">
        <v>321</v>
      </c>
      <c r="K7557" t="s">
        <v>36</v>
      </c>
      <c r="L7557" t="s">
        <v>70</v>
      </c>
      <c r="M7557" t="s">
        <v>38</v>
      </c>
      <c r="N7557" t="s">
        <v>28</v>
      </c>
      <c r="O7557" t="s">
        <v>151</v>
      </c>
      <c r="P7557" t="s">
        <v>1441</v>
      </c>
      <c r="Q7557">
        <v>0</v>
      </c>
      <c r="R7557">
        <v>117</v>
      </c>
      <c r="S7557">
        <v>56</v>
      </c>
      <c r="T7557">
        <v>7</v>
      </c>
      <c r="U7557" t="b">
        <v>1</v>
      </c>
    </row>
    <row r="7558" spans="1:21" x14ac:dyDescent="0.25">
      <c r="A7558" t="s">
        <v>8276</v>
      </c>
      <c r="B7558" t="s">
        <v>8274</v>
      </c>
      <c r="C7558">
        <v>17</v>
      </c>
      <c r="D7558">
        <v>12</v>
      </c>
      <c r="E7558">
        <v>11</v>
      </c>
      <c r="F7558" s="1">
        <v>40894</v>
      </c>
      <c r="G7558" t="s">
        <v>796</v>
      </c>
      <c r="H7558" t="s">
        <v>320</v>
      </c>
      <c r="I7558" t="s">
        <v>321</v>
      </c>
      <c r="J7558" t="s">
        <v>321</v>
      </c>
      <c r="K7558" t="s">
        <v>36</v>
      </c>
      <c r="L7558" t="s">
        <v>70</v>
      </c>
      <c r="M7558" t="s">
        <v>38</v>
      </c>
      <c r="N7558" t="s">
        <v>56</v>
      </c>
      <c r="O7558" t="s">
        <v>81</v>
      </c>
      <c r="P7558" t="s">
        <v>6577</v>
      </c>
      <c r="Q7558">
        <v>0</v>
      </c>
      <c r="R7558">
        <v>716</v>
      </c>
      <c r="S7558">
        <v>150</v>
      </c>
      <c r="T7558">
        <v>7</v>
      </c>
      <c r="U7558" t="b">
        <v>0</v>
      </c>
    </row>
    <row r="7559" spans="1:21" x14ac:dyDescent="0.25">
      <c r="A7559" t="s">
        <v>8277</v>
      </c>
      <c r="B7559" t="s">
        <v>8274</v>
      </c>
      <c r="C7559">
        <v>17</v>
      </c>
      <c r="D7559">
        <v>12</v>
      </c>
      <c r="E7559">
        <v>11</v>
      </c>
      <c r="F7559" s="1">
        <v>40894</v>
      </c>
      <c r="G7559" t="s">
        <v>4525</v>
      </c>
      <c r="H7559" t="s">
        <v>976</v>
      </c>
      <c r="I7559" t="s">
        <v>1840</v>
      </c>
      <c r="J7559" t="s">
        <v>1841</v>
      </c>
      <c r="K7559" t="s">
        <v>47</v>
      </c>
      <c r="L7559" t="s">
        <v>37</v>
      </c>
      <c r="M7559" t="s">
        <v>27</v>
      </c>
      <c r="N7559" t="s">
        <v>71</v>
      </c>
      <c r="O7559" t="s">
        <v>74</v>
      </c>
      <c r="P7559" t="s">
        <v>8278</v>
      </c>
      <c r="Q7559">
        <v>1</v>
      </c>
      <c r="R7559">
        <v>469</v>
      </c>
      <c r="S7559">
        <v>-103</v>
      </c>
      <c r="T7559">
        <v>7</v>
      </c>
      <c r="U7559" t="b">
        <v>0</v>
      </c>
    </row>
    <row r="7560" spans="1:21" x14ac:dyDescent="0.25">
      <c r="A7560" t="s">
        <v>8277</v>
      </c>
      <c r="B7560" t="s">
        <v>8274</v>
      </c>
      <c r="C7560">
        <v>17</v>
      </c>
      <c r="D7560">
        <v>12</v>
      </c>
      <c r="E7560">
        <v>11</v>
      </c>
      <c r="F7560" s="1">
        <v>40894</v>
      </c>
      <c r="G7560" t="s">
        <v>4525</v>
      </c>
      <c r="H7560" t="s">
        <v>976</v>
      </c>
      <c r="I7560" t="s">
        <v>1840</v>
      </c>
      <c r="J7560" t="s">
        <v>1841</v>
      </c>
      <c r="K7560" t="s">
        <v>47</v>
      </c>
      <c r="L7560" t="s">
        <v>37</v>
      </c>
      <c r="M7560" t="s">
        <v>27</v>
      </c>
      <c r="N7560" t="s">
        <v>28</v>
      </c>
      <c r="O7560" t="s">
        <v>48</v>
      </c>
      <c r="P7560" t="s">
        <v>1128</v>
      </c>
      <c r="Q7560">
        <v>1</v>
      </c>
      <c r="R7560">
        <v>57</v>
      </c>
      <c r="S7560">
        <v>-40</v>
      </c>
      <c r="T7560">
        <v>2</v>
      </c>
      <c r="U7560" t="b">
        <v>1</v>
      </c>
    </row>
    <row r="7561" spans="1:21" x14ac:dyDescent="0.25">
      <c r="A7561" t="s">
        <v>8277</v>
      </c>
      <c r="B7561" t="s">
        <v>8274</v>
      </c>
      <c r="C7561">
        <v>17</v>
      </c>
      <c r="D7561">
        <v>12</v>
      </c>
      <c r="E7561">
        <v>11</v>
      </c>
      <c r="F7561" s="1">
        <v>40894</v>
      </c>
      <c r="G7561" t="s">
        <v>4525</v>
      </c>
      <c r="H7561" t="s">
        <v>976</v>
      </c>
      <c r="I7561" t="s">
        <v>1840</v>
      </c>
      <c r="J7561" t="s">
        <v>1841</v>
      </c>
      <c r="K7561" t="s">
        <v>47</v>
      </c>
      <c r="L7561" t="s">
        <v>37</v>
      </c>
      <c r="M7561" t="s">
        <v>27</v>
      </c>
      <c r="N7561" t="s">
        <v>28</v>
      </c>
      <c r="O7561" t="s">
        <v>54</v>
      </c>
      <c r="P7561" t="s">
        <v>153</v>
      </c>
      <c r="Q7561">
        <v>1</v>
      </c>
      <c r="R7561">
        <v>55</v>
      </c>
      <c r="S7561">
        <v>-34</v>
      </c>
      <c r="T7561">
        <v>2</v>
      </c>
      <c r="U7561" t="b">
        <v>0</v>
      </c>
    </row>
    <row r="7562" spans="1:21" x14ac:dyDescent="0.25">
      <c r="A7562" t="s">
        <v>8279</v>
      </c>
      <c r="B7562" t="s">
        <v>8280</v>
      </c>
      <c r="C7562">
        <v>17</v>
      </c>
      <c r="D7562">
        <v>12</v>
      </c>
      <c r="E7562">
        <v>12</v>
      </c>
      <c r="F7562" s="1">
        <v>41260</v>
      </c>
      <c r="G7562" t="s">
        <v>3349</v>
      </c>
      <c r="H7562" t="s">
        <v>67</v>
      </c>
      <c r="I7562" t="s">
        <v>68</v>
      </c>
      <c r="J7562" t="s">
        <v>1684</v>
      </c>
      <c r="K7562" t="s">
        <v>25</v>
      </c>
      <c r="L7562" t="s">
        <v>70</v>
      </c>
      <c r="M7562" t="s">
        <v>27</v>
      </c>
      <c r="N7562" t="s">
        <v>28</v>
      </c>
      <c r="O7562" t="s">
        <v>111</v>
      </c>
      <c r="P7562" t="s">
        <v>2419</v>
      </c>
      <c r="Q7562">
        <v>0</v>
      </c>
      <c r="R7562">
        <v>20</v>
      </c>
      <c r="S7562">
        <v>8</v>
      </c>
      <c r="T7562">
        <v>2</v>
      </c>
      <c r="U7562" t="b">
        <v>0</v>
      </c>
    </row>
    <row r="7563" spans="1:21" x14ac:dyDescent="0.25">
      <c r="A7563" t="s">
        <v>8281</v>
      </c>
      <c r="B7563" t="s">
        <v>8280</v>
      </c>
      <c r="C7563">
        <v>17</v>
      </c>
      <c r="D7563">
        <v>12</v>
      </c>
      <c r="E7563">
        <v>12</v>
      </c>
      <c r="F7563" s="1">
        <v>41260</v>
      </c>
      <c r="G7563" t="s">
        <v>3482</v>
      </c>
      <c r="H7563" t="s">
        <v>120</v>
      </c>
      <c r="I7563" t="s">
        <v>1582</v>
      </c>
      <c r="J7563" t="s">
        <v>6842</v>
      </c>
      <c r="K7563" t="s">
        <v>47</v>
      </c>
      <c r="L7563" t="s">
        <v>70</v>
      </c>
      <c r="M7563" t="s">
        <v>268</v>
      </c>
      <c r="N7563" t="s">
        <v>28</v>
      </c>
      <c r="O7563" t="s">
        <v>48</v>
      </c>
      <c r="P7563" t="s">
        <v>830</v>
      </c>
      <c r="Q7563">
        <v>0</v>
      </c>
      <c r="R7563">
        <v>45</v>
      </c>
      <c r="S7563">
        <v>0</v>
      </c>
      <c r="T7563">
        <v>2</v>
      </c>
      <c r="U7563" t="b">
        <v>1</v>
      </c>
    </row>
    <row r="7564" spans="1:21" x14ac:dyDescent="0.25">
      <c r="A7564" t="s">
        <v>8282</v>
      </c>
      <c r="B7564" t="s">
        <v>8280</v>
      </c>
      <c r="C7564">
        <v>17</v>
      </c>
      <c r="D7564">
        <v>12</v>
      </c>
      <c r="E7564">
        <v>12</v>
      </c>
      <c r="F7564" s="1">
        <v>41260</v>
      </c>
      <c r="G7564" t="s">
        <v>1092</v>
      </c>
      <c r="H7564" t="s">
        <v>67</v>
      </c>
      <c r="I7564" t="s">
        <v>68</v>
      </c>
      <c r="J7564" t="s">
        <v>8283</v>
      </c>
      <c r="K7564" t="s">
        <v>25</v>
      </c>
      <c r="L7564" t="s">
        <v>70</v>
      </c>
      <c r="M7564" t="s">
        <v>38</v>
      </c>
      <c r="N7564" t="s">
        <v>28</v>
      </c>
      <c r="O7564" t="s">
        <v>39</v>
      </c>
      <c r="P7564" t="s">
        <v>3031</v>
      </c>
      <c r="Q7564">
        <v>0</v>
      </c>
      <c r="R7564">
        <v>60</v>
      </c>
      <c r="S7564">
        <v>5</v>
      </c>
      <c r="T7564">
        <v>4</v>
      </c>
      <c r="U7564" t="b">
        <v>0</v>
      </c>
    </row>
    <row r="7565" spans="1:21" x14ac:dyDescent="0.25">
      <c r="A7565" t="s">
        <v>8282</v>
      </c>
      <c r="B7565" t="s">
        <v>8280</v>
      </c>
      <c r="C7565">
        <v>17</v>
      </c>
      <c r="D7565">
        <v>12</v>
      </c>
      <c r="E7565">
        <v>12</v>
      </c>
      <c r="F7565" s="1">
        <v>41260</v>
      </c>
      <c r="G7565" t="s">
        <v>1092</v>
      </c>
      <c r="H7565" t="s">
        <v>67</v>
      </c>
      <c r="I7565" t="s">
        <v>68</v>
      </c>
      <c r="J7565" t="s">
        <v>8283</v>
      </c>
      <c r="K7565" t="s">
        <v>25</v>
      </c>
      <c r="L7565" t="s">
        <v>70</v>
      </c>
      <c r="M7565" t="s">
        <v>38</v>
      </c>
      <c r="N7565" t="s">
        <v>28</v>
      </c>
      <c r="O7565" t="s">
        <v>39</v>
      </c>
      <c r="P7565" t="s">
        <v>1180</v>
      </c>
      <c r="Q7565">
        <v>0</v>
      </c>
      <c r="R7565">
        <v>29</v>
      </c>
      <c r="S7565">
        <v>9</v>
      </c>
      <c r="T7565">
        <v>4</v>
      </c>
      <c r="U7565" t="b">
        <v>1</v>
      </c>
    </row>
    <row r="7566" spans="1:21" x14ac:dyDescent="0.25">
      <c r="A7566" t="s">
        <v>8282</v>
      </c>
      <c r="B7566" t="s">
        <v>8280</v>
      </c>
      <c r="C7566">
        <v>17</v>
      </c>
      <c r="D7566">
        <v>12</v>
      </c>
      <c r="E7566">
        <v>12</v>
      </c>
      <c r="F7566" s="1">
        <v>41260</v>
      </c>
      <c r="G7566" t="s">
        <v>1092</v>
      </c>
      <c r="H7566" t="s">
        <v>67</v>
      </c>
      <c r="I7566" t="s">
        <v>68</v>
      </c>
      <c r="J7566" t="s">
        <v>8283</v>
      </c>
      <c r="K7566" t="s">
        <v>25</v>
      </c>
      <c r="L7566" t="s">
        <v>70</v>
      </c>
      <c r="M7566" t="s">
        <v>38</v>
      </c>
      <c r="N7566" t="s">
        <v>56</v>
      </c>
      <c r="O7566" t="s">
        <v>57</v>
      </c>
      <c r="P7566" t="s">
        <v>1575</v>
      </c>
      <c r="Q7566">
        <v>0</v>
      </c>
      <c r="R7566">
        <v>1249</v>
      </c>
      <c r="S7566">
        <v>250</v>
      </c>
      <c r="T7566">
        <v>4</v>
      </c>
      <c r="U7566" t="b">
        <v>1</v>
      </c>
    </row>
    <row r="7567" spans="1:21" x14ac:dyDescent="0.25">
      <c r="A7567" t="s">
        <v>8284</v>
      </c>
      <c r="B7567" t="s">
        <v>8280</v>
      </c>
      <c r="C7567">
        <v>17</v>
      </c>
      <c r="D7567">
        <v>12</v>
      </c>
      <c r="E7567">
        <v>12</v>
      </c>
      <c r="F7567" s="1">
        <v>41260</v>
      </c>
      <c r="G7567" t="s">
        <v>3497</v>
      </c>
      <c r="H7567" t="s">
        <v>67</v>
      </c>
      <c r="I7567" t="s">
        <v>68</v>
      </c>
      <c r="J7567" t="s">
        <v>255</v>
      </c>
      <c r="K7567" t="s">
        <v>25</v>
      </c>
      <c r="L7567" t="s">
        <v>26</v>
      </c>
      <c r="M7567" t="s">
        <v>38</v>
      </c>
      <c r="N7567" t="s">
        <v>28</v>
      </c>
      <c r="O7567" t="s">
        <v>48</v>
      </c>
      <c r="P7567" t="s">
        <v>1075</v>
      </c>
      <c r="Q7567">
        <v>0</v>
      </c>
      <c r="R7567">
        <v>85</v>
      </c>
      <c r="S7567">
        <v>28</v>
      </c>
      <c r="T7567">
        <v>5</v>
      </c>
      <c r="U7567" t="b">
        <v>1</v>
      </c>
    </row>
    <row r="7568" spans="1:21" x14ac:dyDescent="0.25">
      <c r="A7568" t="s">
        <v>8284</v>
      </c>
      <c r="B7568" t="s">
        <v>8280</v>
      </c>
      <c r="C7568">
        <v>17</v>
      </c>
      <c r="D7568">
        <v>12</v>
      </c>
      <c r="E7568">
        <v>12</v>
      </c>
      <c r="F7568" s="1">
        <v>41260</v>
      </c>
      <c r="G7568" t="s">
        <v>3497</v>
      </c>
      <c r="H7568" t="s">
        <v>67</v>
      </c>
      <c r="I7568" t="s">
        <v>68</v>
      </c>
      <c r="J7568" t="s">
        <v>255</v>
      </c>
      <c r="K7568" t="s">
        <v>25</v>
      </c>
      <c r="L7568" t="s">
        <v>26</v>
      </c>
      <c r="M7568" t="s">
        <v>38</v>
      </c>
      <c r="N7568" t="s">
        <v>28</v>
      </c>
      <c r="O7568" t="s">
        <v>48</v>
      </c>
      <c r="P7568" t="s">
        <v>99</v>
      </c>
      <c r="Q7568">
        <v>0</v>
      </c>
      <c r="R7568">
        <v>332</v>
      </c>
      <c r="S7568">
        <v>125</v>
      </c>
      <c r="T7568">
        <v>7</v>
      </c>
      <c r="U7568" t="b">
        <v>0</v>
      </c>
    </row>
    <row r="7569" spans="1:21" x14ac:dyDescent="0.25">
      <c r="A7569" t="s">
        <v>8284</v>
      </c>
      <c r="B7569" t="s">
        <v>8280</v>
      </c>
      <c r="C7569">
        <v>17</v>
      </c>
      <c r="D7569">
        <v>12</v>
      </c>
      <c r="E7569">
        <v>12</v>
      </c>
      <c r="F7569" s="1">
        <v>41260</v>
      </c>
      <c r="G7569" t="s">
        <v>3497</v>
      </c>
      <c r="H7569" t="s">
        <v>67</v>
      </c>
      <c r="I7569" t="s">
        <v>68</v>
      </c>
      <c r="J7569" t="s">
        <v>255</v>
      </c>
      <c r="K7569" t="s">
        <v>25</v>
      </c>
      <c r="L7569" t="s">
        <v>26</v>
      </c>
      <c r="M7569" t="s">
        <v>38</v>
      </c>
      <c r="N7569" t="s">
        <v>28</v>
      </c>
      <c r="O7569" t="s">
        <v>48</v>
      </c>
      <c r="P7569" t="s">
        <v>99</v>
      </c>
      <c r="Q7569">
        <v>0</v>
      </c>
      <c r="R7569">
        <v>379</v>
      </c>
      <c r="S7569">
        <v>143</v>
      </c>
      <c r="T7569">
        <v>8</v>
      </c>
      <c r="U7569" t="b">
        <v>0</v>
      </c>
    </row>
    <row r="7570" spans="1:21" x14ac:dyDescent="0.25">
      <c r="A7570" t="s">
        <v>8284</v>
      </c>
      <c r="B7570" t="s">
        <v>8280</v>
      </c>
      <c r="C7570">
        <v>17</v>
      </c>
      <c r="D7570">
        <v>12</v>
      </c>
      <c r="E7570">
        <v>12</v>
      </c>
      <c r="F7570" s="1">
        <v>41260</v>
      </c>
      <c r="G7570" t="s">
        <v>3497</v>
      </c>
      <c r="H7570" t="s">
        <v>67</v>
      </c>
      <c r="I7570" t="s">
        <v>68</v>
      </c>
      <c r="J7570" t="s">
        <v>255</v>
      </c>
      <c r="K7570" t="s">
        <v>25</v>
      </c>
      <c r="L7570" t="s">
        <v>26</v>
      </c>
      <c r="M7570" t="s">
        <v>38</v>
      </c>
      <c r="N7570" t="s">
        <v>28</v>
      </c>
      <c r="O7570" t="s">
        <v>151</v>
      </c>
      <c r="P7570" t="s">
        <v>4917</v>
      </c>
      <c r="Q7570">
        <v>0</v>
      </c>
      <c r="R7570">
        <v>35</v>
      </c>
      <c r="S7570">
        <v>12</v>
      </c>
      <c r="T7570">
        <v>2</v>
      </c>
      <c r="U7570" t="b">
        <v>1</v>
      </c>
    </row>
    <row r="7571" spans="1:21" x14ac:dyDescent="0.25">
      <c r="A7571" t="s">
        <v>8284</v>
      </c>
      <c r="B7571" t="s">
        <v>8280</v>
      </c>
      <c r="C7571">
        <v>17</v>
      </c>
      <c r="D7571">
        <v>12</v>
      </c>
      <c r="E7571">
        <v>12</v>
      </c>
      <c r="F7571" s="1">
        <v>41260</v>
      </c>
      <c r="G7571" t="s">
        <v>3497</v>
      </c>
      <c r="H7571" t="s">
        <v>67</v>
      </c>
      <c r="I7571" t="s">
        <v>68</v>
      </c>
      <c r="J7571" t="s">
        <v>255</v>
      </c>
      <c r="K7571" t="s">
        <v>25</v>
      </c>
      <c r="L7571" t="s">
        <v>26</v>
      </c>
      <c r="M7571" t="s">
        <v>38</v>
      </c>
      <c r="N7571" t="s">
        <v>28</v>
      </c>
      <c r="O7571" t="s">
        <v>151</v>
      </c>
      <c r="P7571" t="s">
        <v>2116</v>
      </c>
      <c r="Q7571">
        <v>0</v>
      </c>
      <c r="R7571">
        <v>15</v>
      </c>
      <c r="S7571">
        <v>5</v>
      </c>
      <c r="T7571">
        <v>1</v>
      </c>
      <c r="U7571" t="b">
        <v>0</v>
      </c>
    </row>
    <row r="7572" spans="1:21" x14ac:dyDescent="0.25">
      <c r="A7572" t="s">
        <v>8285</v>
      </c>
      <c r="B7572" t="s">
        <v>8280</v>
      </c>
      <c r="C7572">
        <v>17</v>
      </c>
      <c r="D7572">
        <v>12</v>
      </c>
      <c r="E7572">
        <v>12</v>
      </c>
      <c r="F7572" s="1">
        <v>41260</v>
      </c>
      <c r="G7572" t="s">
        <v>2147</v>
      </c>
      <c r="H7572" t="s">
        <v>67</v>
      </c>
      <c r="I7572" t="s">
        <v>68</v>
      </c>
      <c r="J7572" t="s">
        <v>2270</v>
      </c>
      <c r="K7572" t="s">
        <v>25</v>
      </c>
      <c r="L7572" t="s">
        <v>70</v>
      </c>
      <c r="M7572" t="s">
        <v>27</v>
      </c>
      <c r="N7572" t="s">
        <v>71</v>
      </c>
      <c r="O7572" t="s">
        <v>74</v>
      </c>
      <c r="P7572" t="s">
        <v>3145</v>
      </c>
      <c r="Q7572">
        <v>0</v>
      </c>
      <c r="R7572">
        <v>263</v>
      </c>
      <c r="S7572">
        <v>47</v>
      </c>
      <c r="T7572">
        <v>2</v>
      </c>
      <c r="U7572" t="b">
        <v>0</v>
      </c>
    </row>
    <row r="7573" spans="1:21" x14ac:dyDescent="0.25">
      <c r="A7573" t="s">
        <v>8285</v>
      </c>
      <c r="B7573" t="s">
        <v>8280</v>
      </c>
      <c r="C7573">
        <v>17</v>
      </c>
      <c r="D7573">
        <v>12</v>
      </c>
      <c r="E7573">
        <v>12</v>
      </c>
      <c r="F7573" s="1">
        <v>41260</v>
      </c>
      <c r="G7573" t="s">
        <v>2147</v>
      </c>
      <c r="H7573" t="s">
        <v>67</v>
      </c>
      <c r="I7573" t="s">
        <v>68</v>
      </c>
      <c r="J7573" t="s">
        <v>2270</v>
      </c>
      <c r="K7573" t="s">
        <v>25</v>
      </c>
      <c r="L7573" t="s">
        <v>70</v>
      </c>
      <c r="M7573" t="s">
        <v>27</v>
      </c>
      <c r="N7573" t="s">
        <v>28</v>
      </c>
      <c r="O7573" t="s">
        <v>39</v>
      </c>
      <c r="P7573" t="s">
        <v>110</v>
      </c>
      <c r="Q7573">
        <v>0</v>
      </c>
      <c r="R7573">
        <v>403</v>
      </c>
      <c r="S7573">
        <v>181</v>
      </c>
      <c r="T7573">
        <v>14</v>
      </c>
      <c r="U7573" t="b">
        <v>1</v>
      </c>
    </row>
    <row r="7574" spans="1:21" x14ac:dyDescent="0.25">
      <c r="A7574" t="s">
        <v>8285</v>
      </c>
      <c r="B7574" t="s">
        <v>8280</v>
      </c>
      <c r="C7574">
        <v>17</v>
      </c>
      <c r="D7574">
        <v>12</v>
      </c>
      <c r="E7574">
        <v>12</v>
      </c>
      <c r="F7574" s="1">
        <v>41260</v>
      </c>
      <c r="G7574" t="s">
        <v>2147</v>
      </c>
      <c r="H7574" t="s">
        <v>67</v>
      </c>
      <c r="I7574" t="s">
        <v>68</v>
      </c>
      <c r="J7574" t="s">
        <v>2270</v>
      </c>
      <c r="K7574" t="s">
        <v>25</v>
      </c>
      <c r="L7574" t="s">
        <v>70</v>
      </c>
      <c r="M7574" t="s">
        <v>27</v>
      </c>
      <c r="N7574" t="s">
        <v>56</v>
      </c>
      <c r="O7574" t="s">
        <v>57</v>
      </c>
      <c r="P7574" t="s">
        <v>2667</v>
      </c>
      <c r="Q7574">
        <v>0</v>
      </c>
      <c r="R7574">
        <v>716</v>
      </c>
      <c r="S7574">
        <v>250</v>
      </c>
      <c r="T7574">
        <v>6</v>
      </c>
      <c r="U7574" t="b">
        <v>1</v>
      </c>
    </row>
    <row r="7575" spans="1:21" x14ac:dyDescent="0.25">
      <c r="A7575" t="s">
        <v>8286</v>
      </c>
      <c r="B7575" t="s">
        <v>8280</v>
      </c>
      <c r="C7575">
        <v>17</v>
      </c>
      <c r="D7575">
        <v>12</v>
      </c>
      <c r="E7575">
        <v>12</v>
      </c>
      <c r="F7575" s="1">
        <v>41260</v>
      </c>
      <c r="G7575" t="s">
        <v>1674</v>
      </c>
      <c r="H7575" t="s">
        <v>120</v>
      </c>
      <c r="I7575" t="s">
        <v>778</v>
      </c>
      <c r="J7575" t="s">
        <v>4867</v>
      </c>
      <c r="K7575" t="s">
        <v>47</v>
      </c>
      <c r="L7575" t="s">
        <v>70</v>
      </c>
      <c r="M7575" t="s">
        <v>27</v>
      </c>
      <c r="N7575" t="s">
        <v>56</v>
      </c>
      <c r="O7575" t="s">
        <v>57</v>
      </c>
      <c r="P7575" t="s">
        <v>7340</v>
      </c>
      <c r="Q7575">
        <v>0</v>
      </c>
      <c r="R7575">
        <v>69</v>
      </c>
      <c r="S7575">
        <v>-6</v>
      </c>
      <c r="T7575">
        <v>2</v>
      </c>
      <c r="U7575" t="b">
        <v>0</v>
      </c>
    </row>
    <row r="7576" spans="1:21" x14ac:dyDescent="0.25">
      <c r="A7576" t="s">
        <v>8287</v>
      </c>
      <c r="B7576" t="s">
        <v>8280</v>
      </c>
      <c r="C7576">
        <v>17</v>
      </c>
      <c r="D7576">
        <v>12</v>
      </c>
      <c r="E7576">
        <v>12</v>
      </c>
      <c r="F7576" s="1">
        <v>41260</v>
      </c>
      <c r="G7576" t="s">
        <v>5058</v>
      </c>
      <c r="H7576" t="s">
        <v>44</v>
      </c>
      <c r="I7576" t="s">
        <v>460</v>
      </c>
      <c r="J7576" t="s">
        <v>2108</v>
      </c>
      <c r="K7576" t="s">
        <v>47</v>
      </c>
      <c r="L7576" t="s">
        <v>37</v>
      </c>
      <c r="M7576" t="s">
        <v>98</v>
      </c>
      <c r="N7576" t="s">
        <v>28</v>
      </c>
      <c r="O7576" t="s">
        <v>54</v>
      </c>
      <c r="P7576" t="s">
        <v>282</v>
      </c>
      <c r="Q7576">
        <v>0</v>
      </c>
      <c r="R7576">
        <v>56</v>
      </c>
      <c r="S7576">
        <v>-1</v>
      </c>
      <c r="T7576">
        <v>2</v>
      </c>
      <c r="U7576" t="b">
        <v>1</v>
      </c>
    </row>
    <row r="7577" spans="1:21" x14ac:dyDescent="0.25">
      <c r="A7577" t="s">
        <v>8288</v>
      </c>
      <c r="B7577" t="s">
        <v>8280</v>
      </c>
      <c r="C7577">
        <v>17</v>
      </c>
      <c r="D7577">
        <v>12</v>
      </c>
      <c r="E7577">
        <v>12</v>
      </c>
      <c r="F7577" s="1">
        <v>41260</v>
      </c>
      <c r="G7577" t="s">
        <v>427</v>
      </c>
      <c r="H7577" t="s">
        <v>976</v>
      </c>
      <c r="I7577" t="s">
        <v>1840</v>
      </c>
      <c r="J7577" t="s">
        <v>1841</v>
      </c>
      <c r="K7577" t="s">
        <v>47</v>
      </c>
      <c r="L7577" t="s">
        <v>37</v>
      </c>
      <c r="M7577" t="s">
        <v>38</v>
      </c>
      <c r="N7577" t="s">
        <v>28</v>
      </c>
      <c r="O7577" t="s">
        <v>39</v>
      </c>
      <c r="P7577" t="s">
        <v>3645</v>
      </c>
      <c r="Q7577">
        <v>1</v>
      </c>
      <c r="R7577">
        <v>17</v>
      </c>
      <c r="S7577">
        <v>-8</v>
      </c>
      <c r="T7577">
        <v>4</v>
      </c>
      <c r="U7577" t="b">
        <v>1</v>
      </c>
    </row>
    <row r="7578" spans="1:21" x14ac:dyDescent="0.25">
      <c r="A7578" t="s">
        <v>8288</v>
      </c>
      <c r="B7578" t="s">
        <v>8280</v>
      </c>
      <c r="C7578">
        <v>17</v>
      </c>
      <c r="D7578">
        <v>12</v>
      </c>
      <c r="E7578">
        <v>12</v>
      </c>
      <c r="F7578" s="1">
        <v>41260</v>
      </c>
      <c r="G7578" t="s">
        <v>427</v>
      </c>
      <c r="H7578" t="s">
        <v>976</v>
      </c>
      <c r="I7578" t="s">
        <v>1840</v>
      </c>
      <c r="J7578" t="s">
        <v>1841</v>
      </c>
      <c r="K7578" t="s">
        <v>47</v>
      </c>
      <c r="L7578" t="s">
        <v>37</v>
      </c>
      <c r="M7578" t="s">
        <v>38</v>
      </c>
      <c r="N7578" t="s">
        <v>28</v>
      </c>
      <c r="O7578" t="s">
        <v>183</v>
      </c>
      <c r="P7578" t="s">
        <v>1121</v>
      </c>
      <c r="Q7578">
        <v>1</v>
      </c>
      <c r="R7578">
        <v>88</v>
      </c>
      <c r="S7578">
        <v>-49</v>
      </c>
      <c r="T7578">
        <v>4</v>
      </c>
      <c r="U7578" t="b">
        <v>1</v>
      </c>
    </row>
    <row r="7579" spans="1:21" x14ac:dyDescent="0.25">
      <c r="A7579" t="s">
        <v>8288</v>
      </c>
      <c r="B7579" t="s">
        <v>8280</v>
      </c>
      <c r="C7579">
        <v>17</v>
      </c>
      <c r="D7579">
        <v>12</v>
      </c>
      <c r="E7579">
        <v>12</v>
      </c>
      <c r="F7579" s="1">
        <v>41260</v>
      </c>
      <c r="G7579" t="s">
        <v>427</v>
      </c>
      <c r="H7579" t="s">
        <v>976</v>
      </c>
      <c r="I7579" t="s">
        <v>1840</v>
      </c>
      <c r="J7579" t="s">
        <v>1841</v>
      </c>
      <c r="K7579" t="s">
        <v>47</v>
      </c>
      <c r="L7579" t="s">
        <v>37</v>
      </c>
      <c r="M7579" t="s">
        <v>38</v>
      </c>
      <c r="N7579" t="s">
        <v>28</v>
      </c>
      <c r="O7579" t="s">
        <v>183</v>
      </c>
      <c r="P7579" t="s">
        <v>1897</v>
      </c>
      <c r="Q7579">
        <v>1</v>
      </c>
      <c r="R7579">
        <v>38</v>
      </c>
      <c r="S7579">
        <v>-29</v>
      </c>
      <c r="T7579">
        <v>3</v>
      </c>
      <c r="U7579" t="b">
        <v>0</v>
      </c>
    </row>
    <row r="7580" spans="1:21" x14ac:dyDescent="0.25">
      <c r="A7580" t="s">
        <v>8289</v>
      </c>
      <c r="B7580" t="s">
        <v>8290</v>
      </c>
      <c r="C7580">
        <v>17</v>
      </c>
      <c r="D7580">
        <v>12</v>
      </c>
      <c r="E7580">
        <v>13</v>
      </c>
      <c r="F7580" s="1">
        <v>41625</v>
      </c>
      <c r="G7580" t="s">
        <v>3078</v>
      </c>
      <c r="H7580" t="s">
        <v>120</v>
      </c>
      <c r="I7580" t="s">
        <v>778</v>
      </c>
      <c r="J7580" t="s">
        <v>778</v>
      </c>
      <c r="K7580" t="s">
        <v>47</v>
      </c>
      <c r="L7580" t="s">
        <v>70</v>
      </c>
      <c r="M7580" t="s">
        <v>268</v>
      </c>
      <c r="N7580" t="s">
        <v>28</v>
      </c>
      <c r="O7580" t="s">
        <v>90</v>
      </c>
      <c r="P7580" t="s">
        <v>1887</v>
      </c>
      <c r="Q7580">
        <v>0</v>
      </c>
      <c r="R7580">
        <v>2712</v>
      </c>
      <c r="S7580">
        <v>1220</v>
      </c>
      <c r="T7580">
        <v>5</v>
      </c>
      <c r="U7580" t="b">
        <v>0</v>
      </c>
    </row>
    <row r="7581" spans="1:21" x14ac:dyDescent="0.25">
      <c r="A7581" t="s">
        <v>8291</v>
      </c>
      <c r="B7581" t="s">
        <v>8290</v>
      </c>
      <c r="C7581">
        <v>17</v>
      </c>
      <c r="D7581">
        <v>12</v>
      </c>
      <c r="E7581">
        <v>13</v>
      </c>
      <c r="F7581" s="1">
        <v>41625</v>
      </c>
      <c r="G7581" t="s">
        <v>634</v>
      </c>
      <c r="H7581" t="s">
        <v>33</v>
      </c>
      <c r="I7581" t="s">
        <v>80</v>
      </c>
      <c r="J7581" t="s">
        <v>80</v>
      </c>
      <c r="K7581" t="s">
        <v>36</v>
      </c>
      <c r="L7581" t="s">
        <v>37</v>
      </c>
      <c r="M7581" t="s">
        <v>27</v>
      </c>
      <c r="N7581" t="s">
        <v>71</v>
      </c>
      <c r="O7581" t="s">
        <v>295</v>
      </c>
      <c r="P7581" t="s">
        <v>8292</v>
      </c>
      <c r="Q7581">
        <v>0</v>
      </c>
      <c r="R7581">
        <v>204</v>
      </c>
      <c r="S7581">
        <v>48</v>
      </c>
      <c r="T7581">
        <v>9</v>
      </c>
      <c r="U7581" t="b">
        <v>1</v>
      </c>
    </row>
    <row r="7582" spans="1:21" x14ac:dyDescent="0.25">
      <c r="A7582" t="s">
        <v>8293</v>
      </c>
      <c r="B7582" t="s">
        <v>8290</v>
      </c>
      <c r="C7582">
        <v>17</v>
      </c>
      <c r="D7582">
        <v>12</v>
      </c>
      <c r="E7582">
        <v>13</v>
      </c>
      <c r="F7582" s="1">
        <v>41625</v>
      </c>
      <c r="G7582" t="s">
        <v>449</v>
      </c>
      <c r="H7582" t="s">
        <v>33</v>
      </c>
      <c r="I7582" t="s">
        <v>266</v>
      </c>
      <c r="J7582" t="s">
        <v>5573</v>
      </c>
      <c r="K7582" t="s">
        <v>36</v>
      </c>
      <c r="L7582" t="s">
        <v>70</v>
      </c>
      <c r="M7582" t="s">
        <v>27</v>
      </c>
      <c r="N7582" t="s">
        <v>56</v>
      </c>
      <c r="O7582" t="s">
        <v>81</v>
      </c>
      <c r="P7582" t="s">
        <v>4301</v>
      </c>
      <c r="Q7582">
        <v>0</v>
      </c>
      <c r="R7582">
        <v>39</v>
      </c>
      <c r="S7582">
        <v>7</v>
      </c>
      <c r="T7582">
        <v>1</v>
      </c>
      <c r="U7582" t="b">
        <v>0</v>
      </c>
    </row>
    <row r="7583" spans="1:21" x14ac:dyDescent="0.25">
      <c r="A7583" t="s">
        <v>8294</v>
      </c>
      <c r="B7583" t="s">
        <v>8290</v>
      </c>
      <c r="C7583">
        <v>17</v>
      </c>
      <c r="D7583">
        <v>12</v>
      </c>
      <c r="E7583">
        <v>13</v>
      </c>
      <c r="F7583" s="1">
        <v>41625</v>
      </c>
      <c r="G7583" t="s">
        <v>2217</v>
      </c>
      <c r="H7583" t="s">
        <v>215</v>
      </c>
      <c r="I7583" t="s">
        <v>3117</v>
      </c>
      <c r="J7583" t="s">
        <v>8295</v>
      </c>
      <c r="K7583" t="s">
        <v>36</v>
      </c>
      <c r="L7583" t="s">
        <v>37</v>
      </c>
      <c r="M7583" t="s">
        <v>38</v>
      </c>
      <c r="N7583" t="s">
        <v>56</v>
      </c>
      <c r="O7583" t="s">
        <v>185</v>
      </c>
      <c r="P7583" t="s">
        <v>6604</v>
      </c>
      <c r="Q7583">
        <v>0</v>
      </c>
      <c r="R7583">
        <v>382</v>
      </c>
      <c r="S7583">
        <v>92</v>
      </c>
      <c r="T7583">
        <v>2</v>
      </c>
      <c r="U7583" t="b">
        <v>1</v>
      </c>
    </row>
    <row r="7584" spans="1:21" x14ac:dyDescent="0.25">
      <c r="A7584" t="s">
        <v>8296</v>
      </c>
      <c r="B7584" t="s">
        <v>8290</v>
      </c>
      <c r="C7584">
        <v>17</v>
      </c>
      <c r="D7584">
        <v>12</v>
      </c>
      <c r="E7584">
        <v>13</v>
      </c>
      <c r="F7584" s="1">
        <v>41625</v>
      </c>
      <c r="G7584" t="s">
        <v>1144</v>
      </c>
      <c r="H7584" t="s">
        <v>61</v>
      </c>
      <c r="I7584" t="s">
        <v>108</v>
      </c>
      <c r="J7584" t="s">
        <v>8297</v>
      </c>
      <c r="K7584" t="s">
        <v>36</v>
      </c>
      <c r="L7584" t="s">
        <v>37</v>
      </c>
      <c r="M7584" t="s">
        <v>38</v>
      </c>
      <c r="N7584" t="s">
        <v>28</v>
      </c>
      <c r="O7584" t="s">
        <v>39</v>
      </c>
      <c r="P7584" t="s">
        <v>3149</v>
      </c>
      <c r="Q7584">
        <v>0</v>
      </c>
      <c r="R7584">
        <v>303</v>
      </c>
      <c r="S7584">
        <v>33</v>
      </c>
      <c r="T7584">
        <v>6</v>
      </c>
      <c r="U7584" t="b">
        <v>1</v>
      </c>
    </row>
    <row r="7585" spans="1:21" x14ac:dyDescent="0.25">
      <c r="A7585" t="s">
        <v>8298</v>
      </c>
      <c r="B7585" t="s">
        <v>8290</v>
      </c>
      <c r="C7585">
        <v>17</v>
      </c>
      <c r="D7585">
        <v>12</v>
      </c>
      <c r="E7585">
        <v>13</v>
      </c>
      <c r="F7585" s="1">
        <v>41625</v>
      </c>
      <c r="G7585" t="s">
        <v>889</v>
      </c>
      <c r="H7585" t="s">
        <v>33</v>
      </c>
      <c r="I7585" t="s">
        <v>266</v>
      </c>
      <c r="J7585" t="s">
        <v>510</v>
      </c>
      <c r="K7585" t="s">
        <v>36</v>
      </c>
      <c r="L7585" t="s">
        <v>26</v>
      </c>
      <c r="M7585" t="s">
        <v>27</v>
      </c>
      <c r="N7585" t="s">
        <v>28</v>
      </c>
      <c r="O7585" t="s">
        <v>54</v>
      </c>
      <c r="P7585" t="s">
        <v>697</v>
      </c>
      <c r="Q7585">
        <v>0</v>
      </c>
      <c r="R7585">
        <v>104</v>
      </c>
      <c r="S7585">
        <v>-5</v>
      </c>
      <c r="T7585">
        <v>7</v>
      </c>
      <c r="U7585" t="b">
        <v>1</v>
      </c>
    </row>
    <row r="7586" spans="1:21" x14ac:dyDescent="0.25">
      <c r="A7586" t="s">
        <v>8296</v>
      </c>
      <c r="B7586" t="s">
        <v>8290</v>
      </c>
      <c r="C7586">
        <v>17</v>
      </c>
      <c r="D7586">
        <v>12</v>
      </c>
      <c r="E7586">
        <v>13</v>
      </c>
      <c r="F7586" s="1">
        <v>41625</v>
      </c>
      <c r="G7586" t="s">
        <v>1144</v>
      </c>
      <c r="H7586" t="s">
        <v>61</v>
      </c>
      <c r="I7586" t="s">
        <v>108</v>
      </c>
      <c r="J7586" t="s">
        <v>8297</v>
      </c>
      <c r="K7586" t="s">
        <v>36</v>
      </c>
      <c r="L7586" t="s">
        <v>37</v>
      </c>
      <c r="M7586" t="s">
        <v>38</v>
      </c>
      <c r="N7586" t="s">
        <v>56</v>
      </c>
      <c r="O7586" t="s">
        <v>185</v>
      </c>
      <c r="P7586" t="s">
        <v>2745</v>
      </c>
      <c r="Q7586">
        <v>0</v>
      </c>
      <c r="R7586">
        <v>612</v>
      </c>
      <c r="S7586">
        <v>187</v>
      </c>
      <c r="T7586">
        <v>2</v>
      </c>
      <c r="U7586" t="b">
        <v>1</v>
      </c>
    </row>
    <row r="7587" spans="1:21" x14ac:dyDescent="0.25">
      <c r="A7587" t="s">
        <v>8299</v>
      </c>
      <c r="B7587" t="s">
        <v>8300</v>
      </c>
      <c r="C7587">
        <v>17</v>
      </c>
      <c r="D7587">
        <v>12</v>
      </c>
      <c r="E7587">
        <v>14</v>
      </c>
      <c r="F7587" s="1">
        <v>41990</v>
      </c>
      <c r="G7587" t="s">
        <v>3120</v>
      </c>
      <c r="H7587" t="s">
        <v>120</v>
      </c>
      <c r="I7587" t="s">
        <v>901</v>
      </c>
      <c r="J7587" t="s">
        <v>8301</v>
      </c>
      <c r="K7587" t="s">
        <v>47</v>
      </c>
      <c r="L7587" t="s">
        <v>70</v>
      </c>
      <c r="M7587" t="s">
        <v>38</v>
      </c>
      <c r="N7587" t="s">
        <v>28</v>
      </c>
      <c r="O7587" t="s">
        <v>39</v>
      </c>
      <c r="P7587" t="s">
        <v>865</v>
      </c>
      <c r="Q7587">
        <v>0</v>
      </c>
      <c r="R7587">
        <v>37</v>
      </c>
      <c r="S7587">
        <v>17</v>
      </c>
      <c r="T7587">
        <v>3</v>
      </c>
      <c r="U7587" t="b">
        <v>0</v>
      </c>
    </row>
    <row r="7588" spans="1:21" x14ac:dyDescent="0.25">
      <c r="A7588" t="s">
        <v>8302</v>
      </c>
      <c r="B7588" t="s">
        <v>8300</v>
      </c>
      <c r="C7588">
        <v>17</v>
      </c>
      <c r="D7588">
        <v>12</v>
      </c>
      <c r="E7588">
        <v>14</v>
      </c>
      <c r="F7588" s="1">
        <v>41990</v>
      </c>
      <c r="G7588" t="s">
        <v>3261</v>
      </c>
      <c r="H7588" t="s">
        <v>61</v>
      </c>
      <c r="I7588" t="s">
        <v>173</v>
      </c>
      <c r="J7588" t="s">
        <v>3440</v>
      </c>
      <c r="K7588" t="s">
        <v>36</v>
      </c>
      <c r="L7588" t="s">
        <v>70</v>
      </c>
      <c r="M7588" t="s">
        <v>27</v>
      </c>
      <c r="N7588" t="s">
        <v>56</v>
      </c>
      <c r="O7588" t="s">
        <v>104</v>
      </c>
      <c r="P7588" t="s">
        <v>2571</v>
      </c>
      <c r="Q7588">
        <v>0</v>
      </c>
      <c r="R7588">
        <v>347</v>
      </c>
      <c r="S7588">
        <v>16</v>
      </c>
      <c r="T7588">
        <v>5</v>
      </c>
      <c r="U7588" t="b">
        <v>1</v>
      </c>
    </row>
    <row r="7589" spans="1:21" x14ac:dyDescent="0.25">
      <c r="A7589" t="s">
        <v>8303</v>
      </c>
      <c r="B7589" t="s">
        <v>8300</v>
      </c>
      <c r="C7589">
        <v>17</v>
      </c>
      <c r="D7589">
        <v>12</v>
      </c>
      <c r="E7589">
        <v>14</v>
      </c>
      <c r="F7589" s="1">
        <v>41990</v>
      </c>
      <c r="G7589" t="s">
        <v>2230</v>
      </c>
      <c r="H7589" t="s">
        <v>33</v>
      </c>
      <c r="I7589" t="s">
        <v>34</v>
      </c>
      <c r="J7589" t="s">
        <v>2650</v>
      </c>
      <c r="K7589" t="s">
        <v>36</v>
      </c>
      <c r="L7589" t="s">
        <v>37</v>
      </c>
      <c r="M7589" t="s">
        <v>38</v>
      </c>
      <c r="N7589" t="s">
        <v>28</v>
      </c>
      <c r="O7589" t="s">
        <v>151</v>
      </c>
      <c r="P7589" t="s">
        <v>2383</v>
      </c>
      <c r="Q7589">
        <v>0</v>
      </c>
      <c r="R7589">
        <v>38</v>
      </c>
      <c r="S7589">
        <v>3</v>
      </c>
      <c r="T7589">
        <v>2</v>
      </c>
      <c r="U7589" t="b">
        <v>0</v>
      </c>
    </row>
    <row r="7590" spans="1:21" x14ac:dyDescent="0.25">
      <c r="A7590" t="s">
        <v>8304</v>
      </c>
      <c r="B7590" t="s">
        <v>8300</v>
      </c>
      <c r="C7590">
        <v>17</v>
      </c>
      <c r="D7590">
        <v>12</v>
      </c>
      <c r="E7590">
        <v>14</v>
      </c>
      <c r="F7590" s="1">
        <v>41990</v>
      </c>
      <c r="G7590" t="s">
        <v>664</v>
      </c>
      <c r="H7590" t="s">
        <v>67</v>
      </c>
      <c r="I7590" t="s">
        <v>68</v>
      </c>
      <c r="J7590" t="s">
        <v>1089</v>
      </c>
      <c r="K7590" t="s">
        <v>25</v>
      </c>
      <c r="L7590" t="s">
        <v>26</v>
      </c>
      <c r="M7590" t="s">
        <v>38</v>
      </c>
      <c r="N7590" t="s">
        <v>28</v>
      </c>
      <c r="O7590" t="s">
        <v>39</v>
      </c>
      <c r="P7590" t="s">
        <v>87</v>
      </c>
      <c r="Q7590">
        <v>1</v>
      </c>
      <c r="R7590">
        <v>9</v>
      </c>
      <c r="S7590">
        <v>-6</v>
      </c>
      <c r="T7590">
        <v>2</v>
      </c>
      <c r="U7590" t="b">
        <v>0</v>
      </c>
    </row>
    <row r="7591" spans="1:21" x14ac:dyDescent="0.25">
      <c r="A7591" t="s">
        <v>8304</v>
      </c>
      <c r="B7591" t="s">
        <v>8300</v>
      </c>
      <c r="C7591">
        <v>17</v>
      </c>
      <c r="D7591">
        <v>12</v>
      </c>
      <c r="E7591">
        <v>14</v>
      </c>
      <c r="F7591" s="1">
        <v>41990</v>
      </c>
      <c r="G7591" t="s">
        <v>664</v>
      </c>
      <c r="H7591" t="s">
        <v>67</v>
      </c>
      <c r="I7591" t="s">
        <v>68</v>
      </c>
      <c r="J7591" t="s">
        <v>1089</v>
      </c>
      <c r="K7591" t="s">
        <v>25</v>
      </c>
      <c r="L7591" t="s">
        <v>26</v>
      </c>
      <c r="M7591" t="s">
        <v>38</v>
      </c>
      <c r="N7591" t="s">
        <v>56</v>
      </c>
      <c r="O7591" t="s">
        <v>185</v>
      </c>
      <c r="P7591" t="s">
        <v>6743</v>
      </c>
      <c r="Q7591">
        <v>1</v>
      </c>
      <c r="R7591">
        <v>1279</v>
      </c>
      <c r="S7591">
        <v>-640</v>
      </c>
      <c r="T7591">
        <v>8</v>
      </c>
      <c r="U7591" t="b">
        <v>1</v>
      </c>
    </row>
    <row r="7592" spans="1:21" x14ac:dyDescent="0.25">
      <c r="A7592" t="s">
        <v>8305</v>
      </c>
      <c r="B7592" t="s">
        <v>8300</v>
      </c>
      <c r="C7592">
        <v>17</v>
      </c>
      <c r="D7592">
        <v>12</v>
      </c>
      <c r="E7592">
        <v>14</v>
      </c>
      <c r="F7592" s="1">
        <v>41990</v>
      </c>
      <c r="G7592" t="s">
        <v>3530</v>
      </c>
      <c r="H7592" t="s">
        <v>61</v>
      </c>
      <c r="I7592" t="s">
        <v>450</v>
      </c>
      <c r="J7592" t="s">
        <v>5674</v>
      </c>
      <c r="K7592" t="s">
        <v>36</v>
      </c>
      <c r="L7592" t="s">
        <v>37</v>
      </c>
      <c r="M7592" t="s">
        <v>38</v>
      </c>
      <c r="N7592" t="s">
        <v>28</v>
      </c>
      <c r="O7592" t="s">
        <v>39</v>
      </c>
      <c r="P7592" t="s">
        <v>3149</v>
      </c>
      <c r="Q7592">
        <v>0</v>
      </c>
      <c r="R7592">
        <v>101</v>
      </c>
      <c r="S7592">
        <v>11</v>
      </c>
      <c r="T7592">
        <v>2</v>
      </c>
      <c r="U7592" t="b">
        <v>0</v>
      </c>
    </row>
    <row r="7593" spans="1:21" x14ac:dyDescent="0.25">
      <c r="A7593" t="s">
        <v>8305</v>
      </c>
      <c r="B7593" t="s">
        <v>8300</v>
      </c>
      <c r="C7593">
        <v>17</v>
      </c>
      <c r="D7593">
        <v>12</v>
      </c>
      <c r="E7593">
        <v>14</v>
      </c>
      <c r="F7593" s="1">
        <v>41990</v>
      </c>
      <c r="G7593" t="s">
        <v>3530</v>
      </c>
      <c r="H7593" t="s">
        <v>61</v>
      </c>
      <c r="I7593" t="s">
        <v>450</v>
      </c>
      <c r="J7593" t="s">
        <v>5674</v>
      </c>
      <c r="K7593" t="s">
        <v>36</v>
      </c>
      <c r="L7593" t="s">
        <v>37</v>
      </c>
      <c r="M7593" t="s">
        <v>38</v>
      </c>
      <c r="N7593" t="s">
        <v>28</v>
      </c>
      <c r="O7593" t="s">
        <v>39</v>
      </c>
      <c r="P7593" t="s">
        <v>1238</v>
      </c>
      <c r="Q7593">
        <v>0</v>
      </c>
      <c r="R7593">
        <v>31</v>
      </c>
      <c r="S7593">
        <v>9</v>
      </c>
      <c r="T7593">
        <v>2</v>
      </c>
      <c r="U7593" t="b">
        <v>1</v>
      </c>
    </row>
    <row r="7594" spans="1:21" x14ac:dyDescent="0.25">
      <c r="A7594" t="s">
        <v>8305</v>
      </c>
      <c r="B7594" t="s">
        <v>8300</v>
      </c>
      <c r="C7594">
        <v>17</v>
      </c>
      <c r="D7594">
        <v>12</v>
      </c>
      <c r="E7594">
        <v>14</v>
      </c>
      <c r="F7594" s="1">
        <v>41990</v>
      </c>
      <c r="G7594" t="s">
        <v>3530</v>
      </c>
      <c r="H7594" t="s">
        <v>61</v>
      </c>
      <c r="I7594" t="s">
        <v>450</v>
      </c>
      <c r="J7594" t="s">
        <v>5674</v>
      </c>
      <c r="K7594" t="s">
        <v>36</v>
      </c>
      <c r="L7594" t="s">
        <v>37</v>
      </c>
      <c r="M7594" t="s">
        <v>38</v>
      </c>
      <c r="N7594" t="s">
        <v>56</v>
      </c>
      <c r="O7594" t="s">
        <v>81</v>
      </c>
      <c r="P7594" t="s">
        <v>8306</v>
      </c>
      <c r="Q7594">
        <v>0</v>
      </c>
      <c r="R7594">
        <v>220</v>
      </c>
      <c r="S7594">
        <v>40</v>
      </c>
      <c r="T7594">
        <v>2</v>
      </c>
      <c r="U7594" t="b">
        <v>0</v>
      </c>
    </row>
    <row r="7595" spans="1:21" x14ac:dyDescent="0.25">
      <c r="A7595" t="s">
        <v>8307</v>
      </c>
      <c r="B7595" t="s">
        <v>8308</v>
      </c>
      <c r="C7595">
        <v>18</v>
      </c>
      <c r="D7595">
        <v>12</v>
      </c>
      <c r="E7595">
        <v>12</v>
      </c>
      <c r="F7595" s="1">
        <v>41261</v>
      </c>
      <c r="G7595" t="s">
        <v>3221</v>
      </c>
      <c r="H7595" t="s">
        <v>120</v>
      </c>
      <c r="I7595" t="s">
        <v>241</v>
      </c>
      <c r="J7595" t="s">
        <v>2861</v>
      </c>
      <c r="K7595" t="s">
        <v>47</v>
      </c>
      <c r="L7595" t="s">
        <v>37</v>
      </c>
      <c r="M7595" t="s">
        <v>27</v>
      </c>
      <c r="N7595" t="s">
        <v>71</v>
      </c>
      <c r="O7595" t="s">
        <v>295</v>
      </c>
      <c r="P7595" t="s">
        <v>4633</v>
      </c>
      <c r="Q7595">
        <v>0</v>
      </c>
      <c r="R7595">
        <v>151</v>
      </c>
      <c r="S7595">
        <v>14</v>
      </c>
      <c r="T7595">
        <v>3</v>
      </c>
      <c r="U7595" t="b">
        <v>1</v>
      </c>
    </row>
    <row r="7596" spans="1:21" x14ac:dyDescent="0.25">
      <c r="A7596" t="s">
        <v>8307</v>
      </c>
      <c r="B7596" t="s">
        <v>8308</v>
      </c>
      <c r="C7596">
        <v>18</v>
      </c>
      <c r="D7596">
        <v>12</v>
      </c>
      <c r="E7596">
        <v>12</v>
      </c>
      <c r="F7596" s="1">
        <v>41261</v>
      </c>
      <c r="G7596" t="s">
        <v>3221</v>
      </c>
      <c r="H7596" t="s">
        <v>120</v>
      </c>
      <c r="I7596" t="s">
        <v>241</v>
      </c>
      <c r="J7596" t="s">
        <v>2861</v>
      </c>
      <c r="K7596" t="s">
        <v>47</v>
      </c>
      <c r="L7596" t="s">
        <v>37</v>
      </c>
      <c r="M7596" t="s">
        <v>27</v>
      </c>
      <c r="N7596" t="s">
        <v>28</v>
      </c>
      <c r="O7596" t="s">
        <v>39</v>
      </c>
      <c r="P7596" t="s">
        <v>565</v>
      </c>
      <c r="Q7596">
        <v>0</v>
      </c>
      <c r="R7596">
        <v>67</v>
      </c>
      <c r="S7596">
        <v>27</v>
      </c>
      <c r="T7596">
        <v>5</v>
      </c>
      <c r="U7596" t="b">
        <v>0</v>
      </c>
    </row>
    <row r="7597" spans="1:21" x14ac:dyDescent="0.25">
      <c r="A7597" t="s">
        <v>8307</v>
      </c>
      <c r="B7597" t="s">
        <v>8308</v>
      </c>
      <c r="C7597">
        <v>18</v>
      </c>
      <c r="D7597">
        <v>12</v>
      </c>
      <c r="E7597">
        <v>12</v>
      </c>
      <c r="F7597" s="1">
        <v>41261</v>
      </c>
      <c r="G7597" t="s">
        <v>3221</v>
      </c>
      <c r="H7597" t="s">
        <v>120</v>
      </c>
      <c r="I7597" t="s">
        <v>241</v>
      </c>
      <c r="J7597" t="s">
        <v>2861</v>
      </c>
      <c r="K7597" t="s">
        <v>47</v>
      </c>
      <c r="L7597" t="s">
        <v>37</v>
      </c>
      <c r="M7597" t="s">
        <v>27</v>
      </c>
      <c r="N7597" t="s">
        <v>28</v>
      </c>
      <c r="O7597" t="s">
        <v>39</v>
      </c>
      <c r="P7597" t="s">
        <v>1135</v>
      </c>
      <c r="Q7597">
        <v>0</v>
      </c>
      <c r="R7597">
        <v>57</v>
      </c>
      <c r="S7597">
        <v>21</v>
      </c>
      <c r="T7597">
        <v>5</v>
      </c>
      <c r="U7597" t="b">
        <v>1</v>
      </c>
    </row>
    <row r="7598" spans="1:21" x14ac:dyDescent="0.25">
      <c r="A7598" t="s">
        <v>8307</v>
      </c>
      <c r="B7598" t="s">
        <v>8308</v>
      </c>
      <c r="C7598">
        <v>18</v>
      </c>
      <c r="D7598">
        <v>12</v>
      </c>
      <c r="E7598">
        <v>12</v>
      </c>
      <c r="F7598" s="1">
        <v>41261</v>
      </c>
      <c r="G7598" t="s">
        <v>3221</v>
      </c>
      <c r="H7598" t="s">
        <v>120</v>
      </c>
      <c r="I7598" t="s">
        <v>241</v>
      </c>
      <c r="J7598" t="s">
        <v>2861</v>
      </c>
      <c r="K7598" t="s">
        <v>47</v>
      </c>
      <c r="L7598" t="s">
        <v>37</v>
      </c>
      <c r="M7598" t="s">
        <v>27</v>
      </c>
      <c r="N7598" t="s">
        <v>28</v>
      </c>
      <c r="O7598" t="s">
        <v>54</v>
      </c>
      <c r="P7598" t="s">
        <v>3589</v>
      </c>
      <c r="Q7598">
        <v>0</v>
      </c>
      <c r="R7598">
        <v>65</v>
      </c>
      <c r="S7598">
        <v>9</v>
      </c>
      <c r="T7598">
        <v>4</v>
      </c>
      <c r="U7598" t="b">
        <v>0</v>
      </c>
    </row>
    <row r="7599" spans="1:21" x14ac:dyDescent="0.25">
      <c r="A7599" t="s">
        <v>8309</v>
      </c>
      <c r="B7599" t="s">
        <v>8308</v>
      </c>
      <c r="C7599">
        <v>18</v>
      </c>
      <c r="D7599">
        <v>12</v>
      </c>
      <c r="E7599">
        <v>12</v>
      </c>
      <c r="F7599" s="1">
        <v>41261</v>
      </c>
      <c r="G7599" t="s">
        <v>1279</v>
      </c>
      <c r="H7599" t="s">
        <v>120</v>
      </c>
      <c r="I7599" t="s">
        <v>241</v>
      </c>
      <c r="J7599" t="s">
        <v>8310</v>
      </c>
      <c r="K7599" t="s">
        <v>47</v>
      </c>
      <c r="L7599" t="s">
        <v>26</v>
      </c>
      <c r="M7599" t="s">
        <v>38</v>
      </c>
      <c r="N7599" t="s">
        <v>71</v>
      </c>
      <c r="O7599" t="s">
        <v>74</v>
      </c>
      <c r="P7599" t="s">
        <v>4205</v>
      </c>
      <c r="Q7599">
        <v>0</v>
      </c>
      <c r="R7599">
        <v>319</v>
      </c>
      <c r="S7599">
        <v>36</v>
      </c>
      <c r="T7599">
        <v>3</v>
      </c>
      <c r="U7599" t="b">
        <v>0</v>
      </c>
    </row>
    <row r="7600" spans="1:21" x14ac:dyDescent="0.25">
      <c r="A7600" t="s">
        <v>8311</v>
      </c>
      <c r="B7600" t="s">
        <v>8308</v>
      </c>
      <c r="C7600">
        <v>18</v>
      </c>
      <c r="D7600">
        <v>12</v>
      </c>
      <c r="E7600">
        <v>12</v>
      </c>
      <c r="F7600" s="1">
        <v>41261</v>
      </c>
      <c r="G7600" t="s">
        <v>6162</v>
      </c>
      <c r="H7600" t="s">
        <v>120</v>
      </c>
      <c r="I7600" t="s">
        <v>446</v>
      </c>
      <c r="J7600" t="s">
        <v>446</v>
      </c>
      <c r="K7600" t="s">
        <v>47</v>
      </c>
      <c r="L7600" t="s">
        <v>70</v>
      </c>
      <c r="M7600" t="s">
        <v>27</v>
      </c>
      <c r="N7600" t="s">
        <v>28</v>
      </c>
      <c r="O7600" t="s">
        <v>111</v>
      </c>
      <c r="P7600" t="s">
        <v>1300</v>
      </c>
      <c r="Q7600">
        <v>0</v>
      </c>
      <c r="R7600">
        <v>95</v>
      </c>
      <c r="S7600">
        <v>34</v>
      </c>
      <c r="T7600">
        <v>2</v>
      </c>
      <c r="U7600" t="b">
        <v>1</v>
      </c>
    </row>
    <row r="7601" spans="1:21" x14ac:dyDescent="0.25">
      <c r="A7601" t="s">
        <v>8311</v>
      </c>
      <c r="B7601" t="s">
        <v>8308</v>
      </c>
      <c r="C7601">
        <v>18</v>
      </c>
      <c r="D7601">
        <v>12</v>
      </c>
      <c r="E7601">
        <v>12</v>
      </c>
      <c r="F7601" s="1">
        <v>41261</v>
      </c>
      <c r="G7601" t="s">
        <v>6162</v>
      </c>
      <c r="H7601" t="s">
        <v>120</v>
      </c>
      <c r="I7601" t="s">
        <v>446</v>
      </c>
      <c r="J7601" t="s">
        <v>446</v>
      </c>
      <c r="K7601" t="s">
        <v>47</v>
      </c>
      <c r="L7601" t="s">
        <v>70</v>
      </c>
      <c r="M7601" t="s">
        <v>27</v>
      </c>
      <c r="N7601" t="s">
        <v>28</v>
      </c>
      <c r="O7601" t="s">
        <v>227</v>
      </c>
      <c r="P7601" t="s">
        <v>3483</v>
      </c>
      <c r="Q7601">
        <v>0</v>
      </c>
      <c r="R7601">
        <v>36</v>
      </c>
      <c r="S7601">
        <v>0</v>
      </c>
      <c r="T7601">
        <v>4</v>
      </c>
      <c r="U7601" t="b">
        <v>1</v>
      </c>
    </row>
    <row r="7602" spans="1:21" x14ac:dyDescent="0.25">
      <c r="A7602" t="s">
        <v>8311</v>
      </c>
      <c r="B7602" t="s">
        <v>8308</v>
      </c>
      <c r="C7602">
        <v>18</v>
      </c>
      <c r="D7602">
        <v>12</v>
      </c>
      <c r="E7602">
        <v>12</v>
      </c>
      <c r="F7602" s="1">
        <v>41261</v>
      </c>
      <c r="G7602" t="s">
        <v>6162</v>
      </c>
      <c r="H7602" t="s">
        <v>120</v>
      </c>
      <c r="I7602" t="s">
        <v>446</v>
      </c>
      <c r="J7602" t="s">
        <v>446</v>
      </c>
      <c r="K7602" t="s">
        <v>47</v>
      </c>
      <c r="L7602" t="s">
        <v>70</v>
      </c>
      <c r="M7602" t="s">
        <v>27</v>
      </c>
      <c r="N7602" t="s">
        <v>28</v>
      </c>
      <c r="O7602" t="s">
        <v>54</v>
      </c>
      <c r="P7602" t="s">
        <v>2345</v>
      </c>
      <c r="Q7602">
        <v>0</v>
      </c>
      <c r="R7602">
        <v>56</v>
      </c>
      <c r="S7602">
        <v>12</v>
      </c>
      <c r="T7602">
        <v>6</v>
      </c>
      <c r="U7602" t="b">
        <v>1</v>
      </c>
    </row>
    <row r="7603" spans="1:21" x14ac:dyDescent="0.25">
      <c r="A7603" t="s">
        <v>8311</v>
      </c>
      <c r="B7603" t="s">
        <v>8308</v>
      </c>
      <c r="C7603">
        <v>18</v>
      </c>
      <c r="D7603">
        <v>12</v>
      </c>
      <c r="E7603">
        <v>12</v>
      </c>
      <c r="F7603" s="1">
        <v>41261</v>
      </c>
      <c r="G7603" t="s">
        <v>6162</v>
      </c>
      <c r="H7603" t="s">
        <v>120</v>
      </c>
      <c r="I7603" t="s">
        <v>446</v>
      </c>
      <c r="J7603" t="s">
        <v>446</v>
      </c>
      <c r="K7603" t="s">
        <v>47</v>
      </c>
      <c r="L7603" t="s">
        <v>70</v>
      </c>
      <c r="M7603" t="s">
        <v>27</v>
      </c>
      <c r="N7603" t="s">
        <v>28</v>
      </c>
      <c r="O7603" t="s">
        <v>54</v>
      </c>
      <c r="P7603" t="s">
        <v>3603</v>
      </c>
      <c r="Q7603">
        <v>0</v>
      </c>
      <c r="R7603">
        <v>711</v>
      </c>
      <c r="S7603">
        <v>-8</v>
      </c>
      <c r="T7603">
        <v>4</v>
      </c>
      <c r="U7603" t="b">
        <v>0</v>
      </c>
    </row>
    <row r="7604" spans="1:21" x14ac:dyDescent="0.25">
      <c r="A7604" t="s">
        <v>8312</v>
      </c>
      <c r="B7604" t="s">
        <v>8308</v>
      </c>
      <c r="C7604">
        <v>18</v>
      </c>
      <c r="D7604">
        <v>12</v>
      </c>
      <c r="E7604">
        <v>12</v>
      </c>
      <c r="F7604" s="1">
        <v>41261</v>
      </c>
      <c r="G7604" t="s">
        <v>5042</v>
      </c>
      <c r="H7604" t="s">
        <v>61</v>
      </c>
      <c r="I7604" t="s">
        <v>173</v>
      </c>
      <c r="J7604" t="s">
        <v>844</v>
      </c>
      <c r="K7604" t="s">
        <v>36</v>
      </c>
      <c r="L7604" t="s">
        <v>37</v>
      </c>
      <c r="M7604" t="s">
        <v>38</v>
      </c>
      <c r="N7604" t="s">
        <v>56</v>
      </c>
      <c r="O7604" t="s">
        <v>104</v>
      </c>
      <c r="P7604" t="s">
        <v>3322</v>
      </c>
      <c r="Q7604">
        <v>1</v>
      </c>
      <c r="R7604">
        <v>108</v>
      </c>
      <c r="S7604">
        <v>-183</v>
      </c>
      <c r="T7604">
        <v>2</v>
      </c>
      <c r="U7604" t="b">
        <v>1</v>
      </c>
    </row>
    <row r="7605" spans="1:21" x14ac:dyDescent="0.25">
      <c r="A7605" t="s">
        <v>8313</v>
      </c>
      <c r="B7605" t="s">
        <v>8314</v>
      </c>
      <c r="C7605">
        <v>18</v>
      </c>
      <c r="D7605">
        <v>12</v>
      </c>
      <c r="E7605">
        <v>13</v>
      </c>
      <c r="F7605" s="1">
        <v>41626</v>
      </c>
      <c r="G7605" t="s">
        <v>3044</v>
      </c>
      <c r="H7605" t="s">
        <v>33</v>
      </c>
      <c r="I7605" t="s">
        <v>630</v>
      </c>
      <c r="J7605" t="s">
        <v>631</v>
      </c>
      <c r="K7605" t="s">
        <v>36</v>
      </c>
      <c r="L7605" t="s">
        <v>37</v>
      </c>
      <c r="M7605" t="s">
        <v>27</v>
      </c>
      <c r="N7605" t="s">
        <v>56</v>
      </c>
      <c r="O7605" t="s">
        <v>57</v>
      </c>
      <c r="P7605" t="s">
        <v>1417</v>
      </c>
      <c r="Q7605">
        <v>0</v>
      </c>
      <c r="R7605">
        <v>534</v>
      </c>
      <c r="S7605">
        <v>5</v>
      </c>
      <c r="T7605">
        <v>2</v>
      </c>
      <c r="U7605" t="b">
        <v>1</v>
      </c>
    </row>
    <row r="7606" spans="1:21" x14ac:dyDescent="0.25">
      <c r="A7606" t="s">
        <v>8315</v>
      </c>
      <c r="B7606" t="s">
        <v>8314</v>
      </c>
      <c r="C7606">
        <v>18</v>
      </c>
      <c r="D7606">
        <v>12</v>
      </c>
      <c r="E7606">
        <v>13</v>
      </c>
      <c r="F7606" s="1">
        <v>41626</v>
      </c>
      <c r="G7606" t="s">
        <v>3315</v>
      </c>
      <c r="H7606" t="s">
        <v>67</v>
      </c>
      <c r="I7606" t="s">
        <v>496</v>
      </c>
      <c r="J7606" t="s">
        <v>497</v>
      </c>
      <c r="K7606" t="s">
        <v>25</v>
      </c>
      <c r="L7606" t="s">
        <v>37</v>
      </c>
      <c r="M7606" t="s">
        <v>38</v>
      </c>
      <c r="N7606" t="s">
        <v>71</v>
      </c>
      <c r="O7606" t="s">
        <v>72</v>
      </c>
      <c r="P7606" t="s">
        <v>2829</v>
      </c>
      <c r="Q7606">
        <v>0</v>
      </c>
      <c r="R7606">
        <v>435</v>
      </c>
      <c r="S7606">
        <v>104</v>
      </c>
      <c r="T7606">
        <v>3</v>
      </c>
      <c r="U7606" t="b">
        <v>0</v>
      </c>
    </row>
    <row r="7607" spans="1:21" x14ac:dyDescent="0.25">
      <c r="A7607" t="s">
        <v>8315</v>
      </c>
      <c r="B7607" t="s">
        <v>8314</v>
      </c>
      <c r="C7607">
        <v>18</v>
      </c>
      <c r="D7607">
        <v>12</v>
      </c>
      <c r="E7607">
        <v>13</v>
      </c>
      <c r="F7607" s="1">
        <v>41626</v>
      </c>
      <c r="G7607" t="s">
        <v>3315</v>
      </c>
      <c r="H7607" t="s">
        <v>67</v>
      </c>
      <c r="I7607" t="s">
        <v>496</v>
      </c>
      <c r="J7607" t="s">
        <v>497</v>
      </c>
      <c r="K7607" t="s">
        <v>25</v>
      </c>
      <c r="L7607" t="s">
        <v>37</v>
      </c>
      <c r="M7607" t="s">
        <v>38</v>
      </c>
      <c r="N7607" t="s">
        <v>28</v>
      </c>
      <c r="O7607" t="s">
        <v>48</v>
      </c>
      <c r="P7607" t="s">
        <v>3003</v>
      </c>
      <c r="Q7607">
        <v>0</v>
      </c>
      <c r="R7607">
        <v>110</v>
      </c>
      <c r="S7607">
        <v>38</v>
      </c>
      <c r="T7607">
        <v>2</v>
      </c>
      <c r="U7607" t="b">
        <v>0</v>
      </c>
    </row>
    <row r="7608" spans="1:21" x14ac:dyDescent="0.25">
      <c r="A7608" t="s">
        <v>8315</v>
      </c>
      <c r="B7608" t="s">
        <v>8314</v>
      </c>
      <c r="C7608">
        <v>18</v>
      </c>
      <c r="D7608">
        <v>12</v>
      </c>
      <c r="E7608">
        <v>13</v>
      </c>
      <c r="F7608" s="1">
        <v>41626</v>
      </c>
      <c r="G7608" t="s">
        <v>3315</v>
      </c>
      <c r="H7608" t="s">
        <v>67</v>
      </c>
      <c r="I7608" t="s">
        <v>496</v>
      </c>
      <c r="J7608" t="s">
        <v>497</v>
      </c>
      <c r="K7608" t="s">
        <v>25</v>
      </c>
      <c r="L7608" t="s">
        <v>37</v>
      </c>
      <c r="M7608" t="s">
        <v>38</v>
      </c>
      <c r="N7608" t="s">
        <v>28</v>
      </c>
      <c r="O7608" t="s">
        <v>48</v>
      </c>
      <c r="P7608" t="s">
        <v>830</v>
      </c>
      <c r="Q7608">
        <v>0</v>
      </c>
      <c r="R7608">
        <v>112</v>
      </c>
      <c r="S7608">
        <v>0</v>
      </c>
      <c r="T7608">
        <v>5</v>
      </c>
      <c r="U7608" t="b">
        <v>0</v>
      </c>
    </row>
    <row r="7609" spans="1:21" x14ac:dyDescent="0.25">
      <c r="A7609" t="s">
        <v>8315</v>
      </c>
      <c r="B7609" t="s">
        <v>8314</v>
      </c>
      <c r="C7609">
        <v>18</v>
      </c>
      <c r="D7609">
        <v>12</v>
      </c>
      <c r="E7609">
        <v>13</v>
      </c>
      <c r="F7609" s="1">
        <v>41626</v>
      </c>
      <c r="G7609" t="s">
        <v>3315</v>
      </c>
      <c r="H7609" t="s">
        <v>67</v>
      </c>
      <c r="I7609" t="s">
        <v>496</v>
      </c>
      <c r="J7609" t="s">
        <v>497</v>
      </c>
      <c r="K7609" t="s">
        <v>25</v>
      </c>
      <c r="L7609" t="s">
        <v>37</v>
      </c>
      <c r="M7609" t="s">
        <v>38</v>
      </c>
      <c r="N7609" t="s">
        <v>28</v>
      </c>
      <c r="O7609" t="s">
        <v>151</v>
      </c>
      <c r="P7609" t="s">
        <v>5009</v>
      </c>
      <c r="Q7609">
        <v>0</v>
      </c>
      <c r="R7609">
        <v>78</v>
      </c>
      <c r="S7609">
        <v>31</v>
      </c>
      <c r="T7609">
        <v>4</v>
      </c>
      <c r="U7609" t="b">
        <v>1</v>
      </c>
    </row>
    <row r="7610" spans="1:21" x14ac:dyDescent="0.25">
      <c r="A7610" t="s">
        <v>8315</v>
      </c>
      <c r="B7610" t="s">
        <v>8314</v>
      </c>
      <c r="C7610">
        <v>18</v>
      </c>
      <c r="D7610">
        <v>12</v>
      </c>
      <c r="E7610">
        <v>13</v>
      </c>
      <c r="F7610" s="1">
        <v>41626</v>
      </c>
      <c r="G7610" t="s">
        <v>3315</v>
      </c>
      <c r="H7610" t="s">
        <v>67</v>
      </c>
      <c r="I7610" t="s">
        <v>496</v>
      </c>
      <c r="J7610" t="s">
        <v>497</v>
      </c>
      <c r="K7610" t="s">
        <v>25</v>
      </c>
      <c r="L7610" t="s">
        <v>37</v>
      </c>
      <c r="M7610" t="s">
        <v>38</v>
      </c>
      <c r="N7610" t="s">
        <v>28</v>
      </c>
      <c r="O7610" t="s">
        <v>54</v>
      </c>
      <c r="P7610" t="s">
        <v>1846</v>
      </c>
      <c r="Q7610">
        <v>0</v>
      </c>
      <c r="R7610">
        <v>132</v>
      </c>
      <c r="S7610">
        <v>54</v>
      </c>
      <c r="T7610">
        <v>5</v>
      </c>
      <c r="U7610" t="b">
        <v>1</v>
      </c>
    </row>
    <row r="7611" spans="1:21" x14ac:dyDescent="0.25">
      <c r="A7611" t="s">
        <v>8316</v>
      </c>
      <c r="B7611" t="s">
        <v>8314</v>
      </c>
      <c r="C7611">
        <v>18</v>
      </c>
      <c r="D7611">
        <v>12</v>
      </c>
      <c r="E7611">
        <v>13</v>
      </c>
      <c r="F7611" s="1">
        <v>41626</v>
      </c>
      <c r="G7611" t="s">
        <v>188</v>
      </c>
      <c r="H7611" t="s">
        <v>61</v>
      </c>
      <c r="I7611" t="s">
        <v>1357</v>
      </c>
      <c r="J7611" t="s">
        <v>5790</v>
      </c>
      <c r="K7611" t="s">
        <v>36</v>
      </c>
      <c r="L7611" t="s">
        <v>37</v>
      </c>
      <c r="M7611" t="s">
        <v>38</v>
      </c>
      <c r="N7611" t="s">
        <v>56</v>
      </c>
      <c r="O7611" t="s">
        <v>57</v>
      </c>
      <c r="P7611" t="s">
        <v>5256</v>
      </c>
      <c r="Q7611">
        <v>0</v>
      </c>
      <c r="R7611">
        <v>1270</v>
      </c>
      <c r="S7611">
        <v>433</v>
      </c>
      <c r="T7611">
        <v>5</v>
      </c>
      <c r="U7611" t="b">
        <v>0</v>
      </c>
    </row>
    <row r="7612" spans="1:21" x14ac:dyDescent="0.25">
      <c r="A7612" t="s">
        <v>8317</v>
      </c>
      <c r="B7612" t="s">
        <v>8318</v>
      </c>
      <c r="C7612">
        <v>18</v>
      </c>
      <c r="D7612">
        <v>12</v>
      </c>
      <c r="E7612">
        <v>14</v>
      </c>
      <c r="F7612" s="1">
        <v>41991</v>
      </c>
      <c r="G7612" t="s">
        <v>672</v>
      </c>
      <c r="H7612" t="s">
        <v>44</v>
      </c>
      <c r="I7612" t="s">
        <v>280</v>
      </c>
      <c r="J7612" t="s">
        <v>8319</v>
      </c>
      <c r="K7612" t="s">
        <v>47</v>
      </c>
      <c r="L7612" t="s">
        <v>37</v>
      </c>
      <c r="M7612" t="s">
        <v>98</v>
      </c>
      <c r="N7612" t="s">
        <v>28</v>
      </c>
      <c r="O7612" t="s">
        <v>227</v>
      </c>
      <c r="P7612" t="s">
        <v>5083</v>
      </c>
      <c r="Q7612">
        <v>0</v>
      </c>
      <c r="R7612">
        <v>28</v>
      </c>
      <c r="S7612">
        <v>6</v>
      </c>
      <c r="T7612">
        <v>4</v>
      </c>
      <c r="U7612" t="b">
        <v>1</v>
      </c>
    </row>
    <row r="7613" spans="1:21" x14ac:dyDescent="0.25">
      <c r="A7613" t="s">
        <v>8320</v>
      </c>
      <c r="B7613" t="s">
        <v>8318</v>
      </c>
      <c r="C7613">
        <v>18</v>
      </c>
      <c r="D7613">
        <v>12</v>
      </c>
      <c r="E7613">
        <v>14</v>
      </c>
      <c r="F7613" s="1">
        <v>41991</v>
      </c>
      <c r="G7613" t="s">
        <v>275</v>
      </c>
      <c r="H7613" t="s">
        <v>44</v>
      </c>
      <c r="I7613" t="s">
        <v>178</v>
      </c>
      <c r="J7613" t="s">
        <v>4652</v>
      </c>
      <c r="K7613" t="s">
        <v>47</v>
      </c>
      <c r="L7613" t="s">
        <v>37</v>
      </c>
      <c r="M7613" t="s">
        <v>98</v>
      </c>
      <c r="N7613" t="s">
        <v>28</v>
      </c>
      <c r="O7613" t="s">
        <v>54</v>
      </c>
      <c r="P7613" t="s">
        <v>3462</v>
      </c>
      <c r="Q7613">
        <v>0</v>
      </c>
      <c r="R7613">
        <v>43</v>
      </c>
      <c r="S7613">
        <v>-20</v>
      </c>
      <c r="T7613">
        <v>3</v>
      </c>
      <c r="U7613" t="b">
        <v>0</v>
      </c>
    </row>
    <row r="7614" spans="1:21" x14ac:dyDescent="0.25">
      <c r="A7614" t="s">
        <v>8320</v>
      </c>
      <c r="B7614" t="s">
        <v>8318</v>
      </c>
      <c r="C7614">
        <v>18</v>
      </c>
      <c r="D7614">
        <v>12</v>
      </c>
      <c r="E7614">
        <v>14</v>
      </c>
      <c r="F7614" s="1">
        <v>41991</v>
      </c>
      <c r="G7614" t="s">
        <v>275</v>
      </c>
      <c r="H7614" t="s">
        <v>44</v>
      </c>
      <c r="I7614" t="s">
        <v>178</v>
      </c>
      <c r="J7614" t="s">
        <v>4652</v>
      </c>
      <c r="K7614" t="s">
        <v>47</v>
      </c>
      <c r="L7614" t="s">
        <v>37</v>
      </c>
      <c r="M7614" t="s">
        <v>98</v>
      </c>
      <c r="N7614" t="s">
        <v>28</v>
      </c>
      <c r="O7614" t="s">
        <v>54</v>
      </c>
      <c r="P7614" t="s">
        <v>1545</v>
      </c>
      <c r="Q7614">
        <v>0</v>
      </c>
      <c r="R7614">
        <v>632</v>
      </c>
      <c r="S7614">
        <v>-158</v>
      </c>
      <c r="T7614">
        <v>5</v>
      </c>
      <c r="U7614" t="b">
        <v>0</v>
      </c>
    </row>
    <row r="7615" spans="1:21" x14ac:dyDescent="0.25">
      <c r="A7615" t="s">
        <v>8320</v>
      </c>
      <c r="B7615" t="s">
        <v>8318</v>
      </c>
      <c r="C7615">
        <v>18</v>
      </c>
      <c r="D7615">
        <v>12</v>
      </c>
      <c r="E7615">
        <v>14</v>
      </c>
      <c r="F7615" s="1">
        <v>41991</v>
      </c>
      <c r="G7615" t="s">
        <v>275</v>
      </c>
      <c r="H7615" t="s">
        <v>44</v>
      </c>
      <c r="I7615" t="s">
        <v>178</v>
      </c>
      <c r="J7615" t="s">
        <v>4652</v>
      </c>
      <c r="K7615" t="s">
        <v>47</v>
      </c>
      <c r="L7615" t="s">
        <v>37</v>
      </c>
      <c r="M7615" t="s">
        <v>98</v>
      </c>
      <c r="N7615" t="s">
        <v>28</v>
      </c>
      <c r="O7615" t="s">
        <v>54</v>
      </c>
      <c r="P7615" t="s">
        <v>1223</v>
      </c>
      <c r="Q7615">
        <v>0</v>
      </c>
      <c r="R7615">
        <v>185</v>
      </c>
      <c r="S7615">
        <v>-102</v>
      </c>
      <c r="T7615">
        <v>5</v>
      </c>
      <c r="U7615" t="b">
        <v>0</v>
      </c>
    </row>
    <row r="7616" spans="1:21" x14ac:dyDescent="0.25">
      <c r="A7616" t="s">
        <v>8320</v>
      </c>
      <c r="B7616" t="s">
        <v>8318</v>
      </c>
      <c r="C7616">
        <v>18</v>
      </c>
      <c r="D7616">
        <v>12</v>
      </c>
      <c r="E7616">
        <v>14</v>
      </c>
      <c r="F7616" s="1">
        <v>41991</v>
      </c>
      <c r="G7616" t="s">
        <v>275</v>
      </c>
      <c r="H7616" t="s">
        <v>44</v>
      </c>
      <c r="I7616" t="s">
        <v>178</v>
      </c>
      <c r="J7616" t="s">
        <v>4652</v>
      </c>
      <c r="K7616" t="s">
        <v>47</v>
      </c>
      <c r="L7616" t="s">
        <v>37</v>
      </c>
      <c r="M7616" t="s">
        <v>98</v>
      </c>
      <c r="N7616" t="s">
        <v>56</v>
      </c>
      <c r="O7616" t="s">
        <v>104</v>
      </c>
      <c r="P7616" t="s">
        <v>6671</v>
      </c>
      <c r="Q7616">
        <v>0</v>
      </c>
      <c r="R7616">
        <v>251</v>
      </c>
      <c r="S7616">
        <v>4</v>
      </c>
      <c r="T7616">
        <v>3</v>
      </c>
      <c r="U7616" t="b">
        <v>0</v>
      </c>
    </row>
    <row r="7617" spans="1:21" x14ac:dyDescent="0.25">
      <c r="A7617" t="s">
        <v>8321</v>
      </c>
      <c r="B7617" t="s">
        <v>8318</v>
      </c>
      <c r="C7617">
        <v>18</v>
      </c>
      <c r="D7617">
        <v>12</v>
      </c>
      <c r="E7617">
        <v>14</v>
      </c>
      <c r="F7617" s="1">
        <v>41991</v>
      </c>
      <c r="G7617" t="s">
        <v>5737</v>
      </c>
      <c r="H7617" t="s">
        <v>61</v>
      </c>
      <c r="I7617" t="s">
        <v>108</v>
      </c>
      <c r="J7617" t="s">
        <v>226</v>
      </c>
      <c r="K7617" t="s">
        <v>36</v>
      </c>
      <c r="L7617" t="s">
        <v>37</v>
      </c>
      <c r="M7617" t="s">
        <v>38</v>
      </c>
      <c r="N7617" t="s">
        <v>56</v>
      </c>
      <c r="O7617" t="s">
        <v>104</v>
      </c>
      <c r="P7617" t="s">
        <v>2047</v>
      </c>
      <c r="Q7617">
        <v>0</v>
      </c>
      <c r="R7617">
        <v>368</v>
      </c>
      <c r="S7617">
        <v>4</v>
      </c>
      <c r="T7617">
        <v>3</v>
      </c>
      <c r="U7617" t="b">
        <v>0</v>
      </c>
    </row>
    <row r="7618" spans="1:21" x14ac:dyDescent="0.25">
      <c r="A7618" t="s">
        <v>8322</v>
      </c>
      <c r="B7618" t="s">
        <v>8318</v>
      </c>
      <c r="C7618">
        <v>18</v>
      </c>
      <c r="D7618">
        <v>12</v>
      </c>
      <c r="E7618">
        <v>14</v>
      </c>
      <c r="F7618" s="1">
        <v>41991</v>
      </c>
      <c r="G7618" t="s">
        <v>969</v>
      </c>
      <c r="H7618" t="s">
        <v>61</v>
      </c>
      <c r="I7618" t="s">
        <v>308</v>
      </c>
      <c r="J7618" t="s">
        <v>403</v>
      </c>
      <c r="K7618" t="s">
        <v>36</v>
      </c>
      <c r="L7618" t="s">
        <v>37</v>
      </c>
      <c r="M7618" t="s">
        <v>38</v>
      </c>
      <c r="N7618" t="s">
        <v>71</v>
      </c>
      <c r="O7618" t="s">
        <v>74</v>
      </c>
      <c r="P7618" t="s">
        <v>1542</v>
      </c>
      <c r="Q7618">
        <v>0</v>
      </c>
      <c r="R7618">
        <v>1657</v>
      </c>
      <c r="S7618">
        <v>460</v>
      </c>
      <c r="T7618">
        <v>4</v>
      </c>
      <c r="U7618" t="b">
        <v>0</v>
      </c>
    </row>
    <row r="7619" spans="1:21" x14ac:dyDescent="0.25">
      <c r="A7619" t="s">
        <v>8322</v>
      </c>
      <c r="B7619" t="s">
        <v>8318</v>
      </c>
      <c r="C7619">
        <v>18</v>
      </c>
      <c r="D7619">
        <v>12</v>
      </c>
      <c r="E7619">
        <v>14</v>
      </c>
      <c r="F7619" s="1">
        <v>41991</v>
      </c>
      <c r="G7619" t="s">
        <v>969</v>
      </c>
      <c r="H7619" t="s">
        <v>61</v>
      </c>
      <c r="I7619" t="s">
        <v>308</v>
      </c>
      <c r="J7619" t="s">
        <v>403</v>
      </c>
      <c r="K7619" t="s">
        <v>36</v>
      </c>
      <c r="L7619" t="s">
        <v>37</v>
      </c>
      <c r="M7619" t="s">
        <v>38</v>
      </c>
      <c r="N7619" t="s">
        <v>28</v>
      </c>
      <c r="O7619" t="s">
        <v>54</v>
      </c>
      <c r="P7619" t="s">
        <v>681</v>
      </c>
      <c r="Q7619">
        <v>0</v>
      </c>
      <c r="R7619">
        <v>61</v>
      </c>
      <c r="S7619">
        <v>25</v>
      </c>
      <c r="T7619">
        <v>4</v>
      </c>
      <c r="U7619" t="b">
        <v>0</v>
      </c>
    </row>
    <row r="7620" spans="1:21" x14ac:dyDescent="0.25">
      <c r="A7620" t="s">
        <v>8323</v>
      </c>
      <c r="B7620" t="s">
        <v>8318</v>
      </c>
      <c r="C7620">
        <v>18</v>
      </c>
      <c r="D7620">
        <v>12</v>
      </c>
      <c r="E7620">
        <v>14</v>
      </c>
      <c r="F7620" s="1">
        <v>41991</v>
      </c>
      <c r="G7620" t="s">
        <v>1495</v>
      </c>
      <c r="H7620" t="s">
        <v>33</v>
      </c>
      <c r="I7620" t="s">
        <v>80</v>
      </c>
      <c r="J7620" t="s">
        <v>80</v>
      </c>
      <c r="K7620" t="s">
        <v>36</v>
      </c>
      <c r="L7620" t="s">
        <v>70</v>
      </c>
      <c r="M7620" t="s">
        <v>38</v>
      </c>
      <c r="N7620" t="s">
        <v>28</v>
      </c>
      <c r="O7620" t="s">
        <v>48</v>
      </c>
      <c r="P7620" t="s">
        <v>191</v>
      </c>
      <c r="Q7620">
        <v>0</v>
      </c>
      <c r="R7620">
        <v>131</v>
      </c>
      <c r="S7620">
        <v>4</v>
      </c>
      <c r="T7620">
        <v>5</v>
      </c>
      <c r="U7620" t="b">
        <v>0</v>
      </c>
    </row>
    <row r="7621" spans="1:21" x14ac:dyDescent="0.25">
      <c r="A7621" t="s">
        <v>8323</v>
      </c>
      <c r="B7621" t="s">
        <v>8318</v>
      </c>
      <c r="C7621">
        <v>18</v>
      </c>
      <c r="D7621">
        <v>12</v>
      </c>
      <c r="E7621">
        <v>14</v>
      </c>
      <c r="F7621" s="1">
        <v>41991</v>
      </c>
      <c r="G7621" t="s">
        <v>1495</v>
      </c>
      <c r="H7621" t="s">
        <v>33</v>
      </c>
      <c r="I7621" t="s">
        <v>80</v>
      </c>
      <c r="J7621" t="s">
        <v>80</v>
      </c>
      <c r="K7621" t="s">
        <v>36</v>
      </c>
      <c r="L7621" t="s">
        <v>70</v>
      </c>
      <c r="M7621" t="s">
        <v>38</v>
      </c>
      <c r="N7621" t="s">
        <v>28</v>
      </c>
      <c r="O7621" t="s">
        <v>39</v>
      </c>
      <c r="P7621" t="s">
        <v>129</v>
      </c>
      <c r="Q7621">
        <v>0</v>
      </c>
      <c r="R7621">
        <v>101</v>
      </c>
      <c r="S7621">
        <v>26</v>
      </c>
      <c r="T7621">
        <v>4</v>
      </c>
      <c r="U7621" t="b">
        <v>0</v>
      </c>
    </row>
    <row r="7622" spans="1:21" x14ac:dyDescent="0.25">
      <c r="A7622" t="s">
        <v>8324</v>
      </c>
      <c r="B7622" t="s">
        <v>8318</v>
      </c>
      <c r="C7622">
        <v>18</v>
      </c>
      <c r="D7622">
        <v>12</v>
      </c>
      <c r="E7622">
        <v>14</v>
      </c>
      <c r="F7622" s="1">
        <v>41991</v>
      </c>
      <c r="G7622" t="s">
        <v>8154</v>
      </c>
      <c r="H7622" t="s">
        <v>67</v>
      </c>
      <c r="I7622" t="s">
        <v>68</v>
      </c>
      <c r="J7622" t="s">
        <v>1628</v>
      </c>
      <c r="K7622" t="s">
        <v>25</v>
      </c>
      <c r="L7622" t="s">
        <v>37</v>
      </c>
      <c r="M7622" t="s">
        <v>38</v>
      </c>
      <c r="N7622" t="s">
        <v>28</v>
      </c>
      <c r="O7622" t="s">
        <v>151</v>
      </c>
      <c r="P7622" t="s">
        <v>8325</v>
      </c>
      <c r="Q7622">
        <v>0</v>
      </c>
      <c r="R7622">
        <v>41</v>
      </c>
      <c r="S7622">
        <v>9</v>
      </c>
      <c r="T7622">
        <v>3</v>
      </c>
      <c r="U7622" t="b">
        <v>0</v>
      </c>
    </row>
    <row r="7623" spans="1:21" x14ac:dyDescent="0.25">
      <c r="A7623" t="s">
        <v>8326</v>
      </c>
      <c r="B7623" t="s">
        <v>8327</v>
      </c>
      <c r="C7623">
        <v>19</v>
      </c>
      <c r="D7623">
        <v>12</v>
      </c>
      <c r="E7623">
        <v>11</v>
      </c>
      <c r="F7623" s="1">
        <v>40896</v>
      </c>
      <c r="G7623" t="s">
        <v>103</v>
      </c>
      <c r="H7623" t="s">
        <v>33</v>
      </c>
      <c r="I7623" t="s">
        <v>34</v>
      </c>
      <c r="J7623" t="s">
        <v>950</v>
      </c>
      <c r="K7623" t="s">
        <v>36</v>
      </c>
      <c r="L7623" t="s">
        <v>70</v>
      </c>
      <c r="M7623" t="s">
        <v>27</v>
      </c>
      <c r="N7623" t="s">
        <v>28</v>
      </c>
      <c r="O7623" t="s">
        <v>48</v>
      </c>
      <c r="P7623" t="s">
        <v>1410</v>
      </c>
      <c r="Q7623">
        <v>0</v>
      </c>
      <c r="R7623">
        <v>99</v>
      </c>
      <c r="S7623">
        <v>24</v>
      </c>
      <c r="T7623">
        <v>2</v>
      </c>
      <c r="U7623" t="b">
        <v>1</v>
      </c>
    </row>
    <row r="7624" spans="1:21" x14ac:dyDescent="0.25">
      <c r="A7624" t="s">
        <v>8326</v>
      </c>
      <c r="B7624" t="s">
        <v>8327</v>
      </c>
      <c r="C7624">
        <v>19</v>
      </c>
      <c r="D7624">
        <v>12</v>
      </c>
      <c r="E7624">
        <v>11</v>
      </c>
      <c r="F7624" s="1">
        <v>40896</v>
      </c>
      <c r="G7624" t="s">
        <v>103</v>
      </c>
      <c r="H7624" t="s">
        <v>33</v>
      </c>
      <c r="I7624" t="s">
        <v>34</v>
      </c>
      <c r="J7624" t="s">
        <v>950</v>
      </c>
      <c r="K7624" t="s">
        <v>36</v>
      </c>
      <c r="L7624" t="s">
        <v>70</v>
      </c>
      <c r="M7624" t="s">
        <v>27</v>
      </c>
      <c r="N7624" t="s">
        <v>28</v>
      </c>
      <c r="O7624" t="s">
        <v>54</v>
      </c>
      <c r="P7624" t="s">
        <v>424</v>
      </c>
      <c r="Q7624">
        <v>0</v>
      </c>
      <c r="R7624">
        <v>83</v>
      </c>
      <c r="S7624">
        <v>2</v>
      </c>
      <c r="T7624">
        <v>4</v>
      </c>
      <c r="U7624" t="b">
        <v>1</v>
      </c>
    </row>
    <row r="7625" spans="1:21" x14ac:dyDescent="0.25">
      <c r="A7625" t="s">
        <v>8328</v>
      </c>
      <c r="B7625" t="s">
        <v>8327</v>
      </c>
      <c r="C7625">
        <v>19</v>
      </c>
      <c r="D7625">
        <v>12</v>
      </c>
      <c r="E7625">
        <v>11</v>
      </c>
      <c r="F7625" s="1">
        <v>40896</v>
      </c>
      <c r="G7625" t="s">
        <v>997</v>
      </c>
      <c r="H7625" t="s">
        <v>120</v>
      </c>
      <c r="I7625" t="s">
        <v>241</v>
      </c>
      <c r="J7625" t="s">
        <v>3841</v>
      </c>
      <c r="K7625" t="s">
        <v>47</v>
      </c>
      <c r="L7625" t="s">
        <v>70</v>
      </c>
      <c r="M7625" t="s">
        <v>38</v>
      </c>
      <c r="N7625" t="s">
        <v>28</v>
      </c>
      <c r="O7625" t="s">
        <v>227</v>
      </c>
      <c r="P7625" t="s">
        <v>4172</v>
      </c>
      <c r="Q7625">
        <v>0</v>
      </c>
      <c r="R7625">
        <v>41</v>
      </c>
      <c r="S7625">
        <v>4</v>
      </c>
      <c r="T7625">
        <v>4</v>
      </c>
      <c r="U7625" t="b">
        <v>1</v>
      </c>
    </row>
    <row r="7626" spans="1:21" x14ac:dyDescent="0.25">
      <c r="A7626" t="s">
        <v>8328</v>
      </c>
      <c r="B7626" t="s">
        <v>8327</v>
      </c>
      <c r="C7626">
        <v>19</v>
      </c>
      <c r="D7626">
        <v>12</v>
      </c>
      <c r="E7626">
        <v>11</v>
      </c>
      <c r="F7626" s="1">
        <v>40896</v>
      </c>
      <c r="G7626" t="s">
        <v>997</v>
      </c>
      <c r="H7626" t="s">
        <v>120</v>
      </c>
      <c r="I7626" t="s">
        <v>241</v>
      </c>
      <c r="J7626" t="s">
        <v>3841</v>
      </c>
      <c r="K7626" t="s">
        <v>47</v>
      </c>
      <c r="L7626" t="s">
        <v>70</v>
      </c>
      <c r="M7626" t="s">
        <v>38</v>
      </c>
      <c r="N7626" t="s">
        <v>56</v>
      </c>
      <c r="O7626" t="s">
        <v>81</v>
      </c>
      <c r="P7626" t="s">
        <v>1748</v>
      </c>
      <c r="Q7626">
        <v>0</v>
      </c>
      <c r="R7626">
        <v>91</v>
      </c>
      <c r="S7626">
        <v>35</v>
      </c>
      <c r="T7626">
        <v>2</v>
      </c>
      <c r="U7626" t="b">
        <v>1</v>
      </c>
    </row>
    <row r="7627" spans="1:21" x14ac:dyDescent="0.25">
      <c r="A7627" t="s">
        <v>8329</v>
      </c>
      <c r="B7627" t="s">
        <v>8327</v>
      </c>
      <c r="C7627">
        <v>19</v>
      </c>
      <c r="D7627">
        <v>12</v>
      </c>
      <c r="E7627">
        <v>11</v>
      </c>
      <c r="F7627" s="1">
        <v>40896</v>
      </c>
      <c r="G7627" t="s">
        <v>1130</v>
      </c>
      <c r="H7627" t="s">
        <v>320</v>
      </c>
      <c r="I7627" t="s">
        <v>321</v>
      </c>
      <c r="J7627" t="s">
        <v>321</v>
      </c>
      <c r="K7627" t="s">
        <v>36</v>
      </c>
      <c r="L7627" t="s">
        <v>26</v>
      </c>
      <c r="M7627" t="s">
        <v>38</v>
      </c>
      <c r="N7627" t="s">
        <v>71</v>
      </c>
      <c r="O7627" t="s">
        <v>72</v>
      </c>
      <c r="P7627" t="s">
        <v>2002</v>
      </c>
      <c r="Q7627">
        <v>0</v>
      </c>
      <c r="R7627">
        <v>1542</v>
      </c>
      <c r="S7627">
        <v>200</v>
      </c>
      <c r="T7627">
        <v>9</v>
      </c>
      <c r="U7627" t="b">
        <v>0</v>
      </c>
    </row>
    <row r="7628" spans="1:21" x14ac:dyDescent="0.25">
      <c r="A7628" t="s">
        <v>8329</v>
      </c>
      <c r="B7628" t="s">
        <v>8327</v>
      </c>
      <c r="C7628">
        <v>19</v>
      </c>
      <c r="D7628">
        <v>12</v>
      </c>
      <c r="E7628">
        <v>11</v>
      </c>
      <c r="F7628" s="1">
        <v>40896</v>
      </c>
      <c r="G7628" t="s">
        <v>1130</v>
      </c>
      <c r="H7628" t="s">
        <v>320</v>
      </c>
      <c r="I7628" t="s">
        <v>321</v>
      </c>
      <c r="J7628" t="s">
        <v>321</v>
      </c>
      <c r="K7628" t="s">
        <v>36</v>
      </c>
      <c r="L7628" t="s">
        <v>26</v>
      </c>
      <c r="M7628" t="s">
        <v>38</v>
      </c>
      <c r="N7628" t="s">
        <v>71</v>
      </c>
      <c r="O7628" t="s">
        <v>74</v>
      </c>
      <c r="P7628" t="s">
        <v>1744</v>
      </c>
      <c r="Q7628">
        <v>0</v>
      </c>
      <c r="R7628">
        <v>1395</v>
      </c>
      <c r="S7628">
        <v>572</v>
      </c>
      <c r="T7628">
        <v>3</v>
      </c>
      <c r="U7628" t="b">
        <v>0</v>
      </c>
    </row>
    <row r="7629" spans="1:21" x14ac:dyDescent="0.25">
      <c r="A7629" t="s">
        <v>8329</v>
      </c>
      <c r="B7629" t="s">
        <v>8327</v>
      </c>
      <c r="C7629">
        <v>19</v>
      </c>
      <c r="D7629">
        <v>12</v>
      </c>
      <c r="E7629">
        <v>11</v>
      </c>
      <c r="F7629" s="1">
        <v>40896</v>
      </c>
      <c r="G7629" t="s">
        <v>1130</v>
      </c>
      <c r="H7629" t="s">
        <v>320</v>
      </c>
      <c r="I7629" t="s">
        <v>321</v>
      </c>
      <c r="J7629" t="s">
        <v>321</v>
      </c>
      <c r="K7629" t="s">
        <v>36</v>
      </c>
      <c r="L7629" t="s">
        <v>26</v>
      </c>
      <c r="M7629" t="s">
        <v>38</v>
      </c>
      <c r="N7629" t="s">
        <v>28</v>
      </c>
      <c r="O7629" t="s">
        <v>54</v>
      </c>
      <c r="P7629" t="s">
        <v>1663</v>
      </c>
      <c r="Q7629">
        <v>0</v>
      </c>
      <c r="R7629">
        <v>184</v>
      </c>
      <c r="S7629">
        <v>57</v>
      </c>
      <c r="T7629">
        <v>3</v>
      </c>
      <c r="U7629" t="b">
        <v>0</v>
      </c>
    </row>
    <row r="7630" spans="1:21" x14ac:dyDescent="0.25">
      <c r="A7630" t="s">
        <v>8329</v>
      </c>
      <c r="B7630" t="s">
        <v>8327</v>
      </c>
      <c r="C7630">
        <v>19</v>
      </c>
      <c r="D7630">
        <v>12</v>
      </c>
      <c r="E7630">
        <v>11</v>
      </c>
      <c r="F7630" s="1">
        <v>40896</v>
      </c>
      <c r="G7630" t="s">
        <v>1130</v>
      </c>
      <c r="H7630" t="s">
        <v>320</v>
      </c>
      <c r="I7630" t="s">
        <v>321</v>
      </c>
      <c r="J7630" t="s">
        <v>321</v>
      </c>
      <c r="K7630" t="s">
        <v>36</v>
      </c>
      <c r="L7630" t="s">
        <v>26</v>
      </c>
      <c r="M7630" t="s">
        <v>38</v>
      </c>
      <c r="N7630" t="s">
        <v>28</v>
      </c>
      <c r="O7630" t="s">
        <v>183</v>
      </c>
      <c r="P7630" t="s">
        <v>5936</v>
      </c>
      <c r="Q7630">
        <v>0</v>
      </c>
      <c r="R7630">
        <v>179</v>
      </c>
      <c r="S7630">
        <v>23</v>
      </c>
      <c r="T7630">
        <v>12</v>
      </c>
      <c r="U7630" t="b">
        <v>0</v>
      </c>
    </row>
    <row r="7631" spans="1:21" x14ac:dyDescent="0.25">
      <c r="A7631" t="s">
        <v>8330</v>
      </c>
      <c r="B7631" t="s">
        <v>8327</v>
      </c>
      <c r="C7631">
        <v>19</v>
      </c>
      <c r="D7631">
        <v>12</v>
      </c>
      <c r="E7631">
        <v>11</v>
      </c>
      <c r="F7631" s="1">
        <v>40896</v>
      </c>
      <c r="G7631" t="s">
        <v>459</v>
      </c>
      <c r="H7631" t="s">
        <v>23</v>
      </c>
      <c r="I7631" t="s">
        <v>24</v>
      </c>
      <c r="J7631" t="s">
        <v>24</v>
      </c>
      <c r="K7631" t="s">
        <v>25</v>
      </c>
      <c r="L7631" t="s">
        <v>37</v>
      </c>
      <c r="M7631" t="s">
        <v>27</v>
      </c>
      <c r="N7631" t="s">
        <v>28</v>
      </c>
      <c r="O7631" t="s">
        <v>111</v>
      </c>
      <c r="P7631" t="s">
        <v>3806</v>
      </c>
      <c r="Q7631">
        <v>1</v>
      </c>
      <c r="R7631">
        <v>13</v>
      </c>
      <c r="S7631">
        <v>-4</v>
      </c>
      <c r="T7631">
        <v>2</v>
      </c>
      <c r="U7631" t="b">
        <v>0</v>
      </c>
    </row>
    <row r="7632" spans="1:21" x14ac:dyDescent="0.25">
      <c r="A7632" t="s">
        <v>8331</v>
      </c>
      <c r="B7632" t="s">
        <v>8332</v>
      </c>
      <c r="C7632">
        <v>19</v>
      </c>
      <c r="D7632">
        <v>12</v>
      </c>
      <c r="E7632">
        <v>12</v>
      </c>
      <c r="F7632" s="1">
        <v>41262</v>
      </c>
      <c r="G7632" t="s">
        <v>3303</v>
      </c>
      <c r="H7632" t="s">
        <v>67</v>
      </c>
      <c r="I7632" t="s">
        <v>68</v>
      </c>
      <c r="J7632" t="s">
        <v>255</v>
      </c>
      <c r="K7632" t="s">
        <v>25</v>
      </c>
      <c r="L7632" t="s">
        <v>26</v>
      </c>
      <c r="M7632" t="s">
        <v>38</v>
      </c>
      <c r="N7632" t="s">
        <v>71</v>
      </c>
      <c r="O7632" t="s">
        <v>72</v>
      </c>
      <c r="P7632" t="s">
        <v>3084</v>
      </c>
      <c r="Q7632">
        <v>0</v>
      </c>
      <c r="R7632">
        <v>1579</v>
      </c>
      <c r="S7632">
        <v>614</v>
      </c>
      <c r="T7632">
        <v>4</v>
      </c>
      <c r="U7632" t="b">
        <v>1</v>
      </c>
    </row>
    <row r="7633" spans="1:21" x14ac:dyDescent="0.25">
      <c r="A7633" t="s">
        <v>8333</v>
      </c>
      <c r="B7633" t="s">
        <v>8332</v>
      </c>
      <c r="C7633">
        <v>19</v>
      </c>
      <c r="D7633">
        <v>12</v>
      </c>
      <c r="E7633">
        <v>12</v>
      </c>
      <c r="F7633" s="1">
        <v>41262</v>
      </c>
      <c r="G7633" t="s">
        <v>8334</v>
      </c>
      <c r="H7633" t="s">
        <v>61</v>
      </c>
      <c r="I7633" t="s">
        <v>108</v>
      </c>
      <c r="J7633" t="s">
        <v>2292</v>
      </c>
      <c r="K7633" t="s">
        <v>36</v>
      </c>
      <c r="L7633" t="s">
        <v>70</v>
      </c>
      <c r="M7633" t="s">
        <v>27</v>
      </c>
      <c r="N7633" t="s">
        <v>28</v>
      </c>
      <c r="O7633" t="s">
        <v>111</v>
      </c>
      <c r="P7633" t="s">
        <v>4390</v>
      </c>
      <c r="Q7633">
        <v>0</v>
      </c>
      <c r="R7633">
        <v>14</v>
      </c>
      <c r="S7633">
        <v>6</v>
      </c>
      <c r="T7633">
        <v>2</v>
      </c>
      <c r="U7633" t="b">
        <v>0</v>
      </c>
    </row>
    <row r="7634" spans="1:21" x14ac:dyDescent="0.25">
      <c r="A7634" t="s">
        <v>8335</v>
      </c>
      <c r="B7634" t="s">
        <v>8332</v>
      </c>
      <c r="C7634">
        <v>19</v>
      </c>
      <c r="D7634">
        <v>12</v>
      </c>
      <c r="E7634">
        <v>12</v>
      </c>
      <c r="F7634" s="1">
        <v>41262</v>
      </c>
      <c r="G7634" t="s">
        <v>2906</v>
      </c>
      <c r="H7634" t="s">
        <v>61</v>
      </c>
      <c r="I7634" t="s">
        <v>450</v>
      </c>
      <c r="J7634" t="s">
        <v>1453</v>
      </c>
      <c r="K7634" t="s">
        <v>36</v>
      </c>
      <c r="L7634" t="s">
        <v>37</v>
      </c>
      <c r="M7634" t="s">
        <v>27</v>
      </c>
      <c r="N7634" t="s">
        <v>28</v>
      </c>
      <c r="O7634" t="s">
        <v>111</v>
      </c>
      <c r="P7634" t="s">
        <v>7512</v>
      </c>
      <c r="Q7634">
        <v>0</v>
      </c>
      <c r="R7634">
        <v>112</v>
      </c>
      <c r="S7634">
        <v>12</v>
      </c>
      <c r="T7634">
        <v>5</v>
      </c>
      <c r="U7634" t="b">
        <v>1</v>
      </c>
    </row>
    <row r="7635" spans="1:21" x14ac:dyDescent="0.25">
      <c r="A7635" t="s">
        <v>8335</v>
      </c>
      <c r="B7635" t="s">
        <v>8332</v>
      </c>
      <c r="C7635">
        <v>19</v>
      </c>
      <c r="D7635">
        <v>12</v>
      </c>
      <c r="E7635">
        <v>12</v>
      </c>
      <c r="F7635" s="1">
        <v>41262</v>
      </c>
      <c r="G7635" t="s">
        <v>2906</v>
      </c>
      <c r="H7635" t="s">
        <v>61</v>
      </c>
      <c r="I7635" t="s">
        <v>450</v>
      </c>
      <c r="J7635" t="s">
        <v>1453</v>
      </c>
      <c r="K7635" t="s">
        <v>36</v>
      </c>
      <c r="L7635" t="s">
        <v>37</v>
      </c>
      <c r="M7635" t="s">
        <v>27</v>
      </c>
      <c r="N7635" t="s">
        <v>56</v>
      </c>
      <c r="O7635" t="s">
        <v>185</v>
      </c>
      <c r="P7635" t="s">
        <v>2575</v>
      </c>
      <c r="Q7635">
        <v>0</v>
      </c>
      <c r="R7635">
        <v>1081</v>
      </c>
      <c r="S7635">
        <v>102</v>
      </c>
      <c r="T7635">
        <v>4</v>
      </c>
      <c r="U7635" t="b">
        <v>0</v>
      </c>
    </row>
    <row r="7636" spans="1:21" x14ac:dyDescent="0.25">
      <c r="A7636" t="s">
        <v>8336</v>
      </c>
      <c r="B7636" t="s">
        <v>8332</v>
      </c>
      <c r="C7636">
        <v>19</v>
      </c>
      <c r="D7636">
        <v>12</v>
      </c>
      <c r="E7636">
        <v>12</v>
      </c>
      <c r="F7636" s="1">
        <v>41262</v>
      </c>
      <c r="G7636" t="s">
        <v>2006</v>
      </c>
      <c r="H7636" t="s">
        <v>33</v>
      </c>
      <c r="I7636" t="s">
        <v>80</v>
      </c>
      <c r="J7636" t="s">
        <v>80</v>
      </c>
      <c r="K7636" t="s">
        <v>36</v>
      </c>
      <c r="L7636" t="s">
        <v>26</v>
      </c>
      <c r="M7636" t="s">
        <v>38</v>
      </c>
      <c r="N7636" t="s">
        <v>71</v>
      </c>
      <c r="O7636" t="s">
        <v>72</v>
      </c>
      <c r="P7636" t="s">
        <v>6326</v>
      </c>
      <c r="Q7636">
        <v>0</v>
      </c>
      <c r="R7636">
        <v>498</v>
      </c>
      <c r="S7636">
        <v>56</v>
      </c>
      <c r="T7636">
        <v>5</v>
      </c>
      <c r="U7636" t="b">
        <v>1</v>
      </c>
    </row>
    <row r="7637" spans="1:21" x14ac:dyDescent="0.25">
      <c r="A7637" t="s">
        <v>8337</v>
      </c>
      <c r="B7637" t="s">
        <v>8338</v>
      </c>
      <c r="C7637">
        <v>19</v>
      </c>
      <c r="D7637">
        <v>12</v>
      </c>
      <c r="E7637">
        <v>13</v>
      </c>
      <c r="F7637" s="1">
        <v>41627</v>
      </c>
      <c r="G7637" t="s">
        <v>1581</v>
      </c>
      <c r="H7637" t="s">
        <v>120</v>
      </c>
      <c r="I7637" t="s">
        <v>446</v>
      </c>
      <c r="J7637" t="s">
        <v>626</v>
      </c>
      <c r="K7637" t="s">
        <v>47</v>
      </c>
      <c r="L7637" t="s">
        <v>26</v>
      </c>
      <c r="M7637" t="s">
        <v>98</v>
      </c>
      <c r="N7637" t="s">
        <v>28</v>
      </c>
      <c r="O7637" t="s">
        <v>54</v>
      </c>
      <c r="P7637" t="s">
        <v>92</v>
      </c>
      <c r="Q7637">
        <v>0</v>
      </c>
      <c r="R7637">
        <v>95</v>
      </c>
      <c r="S7637">
        <v>42</v>
      </c>
      <c r="T7637">
        <v>4</v>
      </c>
      <c r="U7637" t="b">
        <v>1</v>
      </c>
    </row>
    <row r="7638" spans="1:21" x14ac:dyDescent="0.25">
      <c r="A7638" t="s">
        <v>8339</v>
      </c>
      <c r="B7638" t="s">
        <v>8338</v>
      </c>
      <c r="C7638">
        <v>19</v>
      </c>
      <c r="D7638">
        <v>12</v>
      </c>
      <c r="E7638">
        <v>13</v>
      </c>
      <c r="F7638" s="1">
        <v>41627</v>
      </c>
      <c r="G7638" t="s">
        <v>664</v>
      </c>
      <c r="H7638" t="s">
        <v>120</v>
      </c>
      <c r="I7638" t="s">
        <v>221</v>
      </c>
      <c r="J7638" t="s">
        <v>5807</v>
      </c>
      <c r="K7638" t="s">
        <v>47</v>
      </c>
      <c r="L7638" t="s">
        <v>26</v>
      </c>
      <c r="M7638" t="s">
        <v>27</v>
      </c>
      <c r="N7638" t="s">
        <v>28</v>
      </c>
      <c r="O7638" t="s">
        <v>54</v>
      </c>
      <c r="P7638" t="s">
        <v>2312</v>
      </c>
      <c r="Q7638">
        <v>0</v>
      </c>
      <c r="R7638">
        <v>574</v>
      </c>
      <c r="S7638">
        <v>-57</v>
      </c>
      <c r="T7638">
        <v>5</v>
      </c>
      <c r="U7638" t="b">
        <v>1</v>
      </c>
    </row>
    <row r="7639" spans="1:21" x14ac:dyDescent="0.25">
      <c r="A7639" t="s">
        <v>8339</v>
      </c>
      <c r="B7639" t="s">
        <v>8338</v>
      </c>
      <c r="C7639">
        <v>19</v>
      </c>
      <c r="D7639">
        <v>12</v>
      </c>
      <c r="E7639">
        <v>13</v>
      </c>
      <c r="F7639" s="1">
        <v>41627</v>
      </c>
      <c r="G7639" t="s">
        <v>664</v>
      </c>
      <c r="H7639" t="s">
        <v>120</v>
      </c>
      <c r="I7639" t="s">
        <v>221</v>
      </c>
      <c r="J7639" t="s">
        <v>5807</v>
      </c>
      <c r="K7639" t="s">
        <v>47</v>
      </c>
      <c r="L7639" t="s">
        <v>26</v>
      </c>
      <c r="M7639" t="s">
        <v>27</v>
      </c>
      <c r="N7639" t="s">
        <v>28</v>
      </c>
      <c r="O7639" t="s">
        <v>54</v>
      </c>
      <c r="P7639" t="s">
        <v>786</v>
      </c>
      <c r="Q7639">
        <v>0</v>
      </c>
      <c r="R7639">
        <v>719</v>
      </c>
      <c r="S7639">
        <v>64</v>
      </c>
      <c r="T7639">
        <v>6</v>
      </c>
      <c r="U7639" t="b">
        <v>0</v>
      </c>
    </row>
    <row r="7640" spans="1:21" x14ac:dyDescent="0.25">
      <c r="A7640" t="s">
        <v>8339</v>
      </c>
      <c r="B7640" t="s">
        <v>8338</v>
      </c>
      <c r="C7640">
        <v>19</v>
      </c>
      <c r="D7640">
        <v>12</v>
      </c>
      <c r="E7640">
        <v>13</v>
      </c>
      <c r="F7640" s="1">
        <v>41627</v>
      </c>
      <c r="G7640" t="s">
        <v>664</v>
      </c>
      <c r="H7640" t="s">
        <v>120</v>
      </c>
      <c r="I7640" t="s">
        <v>221</v>
      </c>
      <c r="J7640" t="s">
        <v>5807</v>
      </c>
      <c r="K7640" t="s">
        <v>47</v>
      </c>
      <c r="L7640" t="s">
        <v>26</v>
      </c>
      <c r="M7640" t="s">
        <v>27</v>
      </c>
      <c r="N7640" t="s">
        <v>28</v>
      </c>
      <c r="O7640" t="s">
        <v>54</v>
      </c>
      <c r="P7640" t="s">
        <v>673</v>
      </c>
      <c r="Q7640">
        <v>0</v>
      </c>
      <c r="R7640">
        <v>845</v>
      </c>
      <c r="S7640">
        <v>-9</v>
      </c>
      <c r="T7640">
        <v>7</v>
      </c>
      <c r="U7640" t="b">
        <v>0</v>
      </c>
    </row>
    <row r="7641" spans="1:21" x14ac:dyDescent="0.25">
      <c r="A7641" t="s">
        <v>8340</v>
      </c>
      <c r="B7641" t="s">
        <v>8338</v>
      </c>
      <c r="C7641">
        <v>19</v>
      </c>
      <c r="D7641">
        <v>12</v>
      </c>
      <c r="E7641">
        <v>13</v>
      </c>
      <c r="F7641" s="1">
        <v>41627</v>
      </c>
      <c r="G7641" t="s">
        <v>969</v>
      </c>
      <c r="H7641" t="s">
        <v>215</v>
      </c>
      <c r="I7641" t="s">
        <v>4697</v>
      </c>
      <c r="J7641" t="s">
        <v>4698</v>
      </c>
      <c r="K7641" t="s">
        <v>36</v>
      </c>
      <c r="L7641" t="s">
        <v>37</v>
      </c>
      <c r="M7641" t="s">
        <v>38</v>
      </c>
      <c r="N7641" t="s">
        <v>71</v>
      </c>
      <c r="O7641" t="s">
        <v>295</v>
      </c>
      <c r="P7641" t="s">
        <v>2470</v>
      </c>
      <c r="Q7641">
        <v>0</v>
      </c>
      <c r="R7641">
        <v>175</v>
      </c>
      <c r="S7641">
        <v>10</v>
      </c>
      <c r="T7641">
        <v>3</v>
      </c>
      <c r="U7641" t="b">
        <v>0</v>
      </c>
    </row>
    <row r="7642" spans="1:21" x14ac:dyDescent="0.25">
      <c r="A7642" t="s">
        <v>8340</v>
      </c>
      <c r="B7642" t="s">
        <v>8338</v>
      </c>
      <c r="C7642">
        <v>19</v>
      </c>
      <c r="D7642">
        <v>12</v>
      </c>
      <c r="E7642">
        <v>13</v>
      </c>
      <c r="F7642" s="1">
        <v>41627</v>
      </c>
      <c r="G7642" t="s">
        <v>969</v>
      </c>
      <c r="H7642" t="s">
        <v>215</v>
      </c>
      <c r="I7642" t="s">
        <v>4697</v>
      </c>
      <c r="J7642" t="s">
        <v>4698</v>
      </c>
      <c r="K7642" t="s">
        <v>36</v>
      </c>
      <c r="L7642" t="s">
        <v>37</v>
      </c>
      <c r="M7642" t="s">
        <v>38</v>
      </c>
      <c r="N7642" t="s">
        <v>28</v>
      </c>
      <c r="O7642" t="s">
        <v>48</v>
      </c>
      <c r="P7642" t="s">
        <v>522</v>
      </c>
      <c r="Q7642">
        <v>0</v>
      </c>
      <c r="R7642">
        <v>83</v>
      </c>
      <c r="S7642">
        <v>7</v>
      </c>
      <c r="T7642">
        <v>3</v>
      </c>
      <c r="U7642" t="b">
        <v>0</v>
      </c>
    </row>
    <row r="7643" spans="1:21" x14ac:dyDescent="0.25">
      <c r="A7643" t="s">
        <v>8340</v>
      </c>
      <c r="B7643" t="s">
        <v>8338</v>
      </c>
      <c r="C7643">
        <v>19</v>
      </c>
      <c r="D7643">
        <v>12</v>
      </c>
      <c r="E7643">
        <v>13</v>
      </c>
      <c r="F7643" s="1">
        <v>41627</v>
      </c>
      <c r="G7643" t="s">
        <v>969</v>
      </c>
      <c r="H7643" t="s">
        <v>215</v>
      </c>
      <c r="I7643" t="s">
        <v>4697</v>
      </c>
      <c r="J7643" t="s">
        <v>4698</v>
      </c>
      <c r="K7643" t="s">
        <v>36</v>
      </c>
      <c r="L7643" t="s">
        <v>37</v>
      </c>
      <c r="M7643" t="s">
        <v>38</v>
      </c>
      <c r="N7643" t="s">
        <v>28</v>
      </c>
      <c r="O7643" t="s">
        <v>54</v>
      </c>
      <c r="P7643" t="s">
        <v>93</v>
      </c>
      <c r="Q7643">
        <v>0</v>
      </c>
      <c r="R7643">
        <v>343</v>
      </c>
      <c r="S7643">
        <v>154</v>
      </c>
      <c r="T7643">
        <v>7</v>
      </c>
      <c r="U7643" t="b">
        <v>0</v>
      </c>
    </row>
    <row r="7644" spans="1:21" x14ac:dyDescent="0.25">
      <c r="A7644" t="s">
        <v>8341</v>
      </c>
      <c r="B7644" t="s">
        <v>8338</v>
      </c>
      <c r="C7644">
        <v>19</v>
      </c>
      <c r="D7644">
        <v>12</v>
      </c>
      <c r="E7644">
        <v>13</v>
      </c>
      <c r="F7644" s="1">
        <v>41627</v>
      </c>
      <c r="G7644" t="s">
        <v>271</v>
      </c>
      <c r="H7644" t="s">
        <v>33</v>
      </c>
      <c r="I7644" t="s">
        <v>34</v>
      </c>
      <c r="J7644" t="s">
        <v>770</v>
      </c>
      <c r="K7644" t="s">
        <v>36</v>
      </c>
      <c r="L7644" t="s">
        <v>37</v>
      </c>
      <c r="M7644" t="s">
        <v>38</v>
      </c>
      <c r="N7644" t="s">
        <v>28</v>
      </c>
      <c r="O7644" t="s">
        <v>48</v>
      </c>
      <c r="P7644" t="s">
        <v>934</v>
      </c>
      <c r="Q7644">
        <v>0</v>
      </c>
      <c r="R7644">
        <v>105</v>
      </c>
      <c r="S7644">
        <v>20</v>
      </c>
      <c r="T7644">
        <v>2</v>
      </c>
      <c r="U7644" t="b">
        <v>1</v>
      </c>
    </row>
    <row r="7645" spans="1:21" x14ac:dyDescent="0.25">
      <c r="A7645" t="s">
        <v>8342</v>
      </c>
      <c r="B7645" t="s">
        <v>8338</v>
      </c>
      <c r="C7645">
        <v>19</v>
      </c>
      <c r="D7645">
        <v>12</v>
      </c>
      <c r="E7645">
        <v>13</v>
      </c>
      <c r="F7645" s="1">
        <v>41627</v>
      </c>
      <c r="G7645" t="s">
        <v>664</v>
      </c>
      <c r="H7645" t="s">
        <v>61</v>
      </c>
      <c r="I7645" t="s">
        <v>62</v>
      </c>
      <c r="J7645" t="s">
        <v>1789</v>
      </c>
      <c r="K7645" t="s">
        <v>36</v>
      </c>
      <c r="L7645" t="s">
        <v>26</v>
      </c>
      <c r="M7645" t="s">
        <v>38</v>
      </c>
      <c r="N7645" t="s">
        <v>28</v>
      </c>
      <c r="O7645" t="s">
        <v>111</v>
      </c>
      <c r="P7645" t="s">
        <v>7029</v>
      </c>
      <c r="Q7645">
        <v>0</v>
      </c>
      <c r="R7645">
        <v>36</v>
      </c>
      <c r="S7645">
        <v>5</v>
      </c>
      <c r="T7645">
        <v>1</v>
      </c>
      <c r="U7645" t="b">
        <v>1</v>
      </c>
    </row>
    <row r="7646" spans="1:21" x14ac:dyDescent="0.25">
      <c r="A7646" t="s">
        <v>8343</v>
      </c>
      <c r="B7646" t="s">
        <v>8338</v>
      </c>
      <c r="C7646">
        <v>19</v>
      </c>
      <c r="D7646">
        <v>12</v>
      </c>
      <c r="E7646">
        <v>13</v>
      </c>
      <c r="F7646" s="1">
        <v>41627</v>
      </c>
      <c r="G7646" t="s">
        <v>559</v>
      </c>
      <c r="H7646" t="s">
        <v>44</v>
      </c>
      <c r="I7646" t="s">
        <v>85</v>
      </c>
      <c r="J7646" t="s">
        <v>86</v>
      </c>
      <c r="K7646" t="s">
        <v>47</v>
      </c>
      <c r="L7646" t="s">
        <v>37</v>
      </c>
      <c r="M7646" t="s">
        <v>38</v>
      </c>
      <c r="N7646" t="s">
        <v>56</v>
      </c>
      <c r="O7646" t="s">
        <v>57</v>
      </c>
      <c r="P7646" t="s">
        <v>476</v>
      </c>
      <c r="Q7646">
        <v>0</v>
      </c>
      <c r="R7646">
        <v>283</v>
      </c>
      <c r="S7646">
        <v>42</v>
      </c>
      <c r="T7646">
        <v>4</v>
      </c>
      <c r="U7646" t="b">
        <v>1</v>
      </c>
    </row>
    <row r="7647" spans="1:21" x14ac:dyDescent="0.25">
      <c r="A7647" t="s">
        <v>8344</v>
      </c>
      <c r="B7647" t="s">
        <v>8338</v>
      </c>
      <c r="C7647">
        <v>19</v>
      </c>
      <c r="D7647">
        <v>12</v>
      </c>
      <c r="E7647">
        <v>13</v>
      </c>
      <c r="F7647" s="1">
        <v>41627</v>
      </c>
      <c r="G7647" t="s">
        <v>1796</v>
      </c>
      <c r="H7647" t="s">
        <v>61</v>
      </c>
      <c r="I7647" t="s">
        <v>108</v>
      </c>
      <c r="J7647" t="s">
        <v>8345</v>
      </c>
      <c r="K7647" t="s">
        <v>36</v>
      </c>
      <c r="L7647" t="s">
        <v>26</v>
      </c>
      <c r="M7647" t="s">
        <v>27</v>
      </c>
      <c r="N7647" t="s">
        <v>28</v>
      </c>
      <c r="O7647" t="s">
        <v>48</v>
      </c>
      <c r="P7647" t="s">
        <v>1599</v>
      </c>
      <c r="Q7647">
        <v>0</v>
      </c>
      <c r="R7647">
        <v>71</v>
      </c>
      <c r="S7647">
        <v>1</v>
      </c>
      <c r="T7647">
        <v>5</v>
      </c>
      <c r="U7647" t="b">
        <v>1</v>
      </c>
    </row>
    <row r="7648" spans="1:21" x14ac:dyDescent="0.25">
      <c r="A7648" t="s">
        <v>8346</v>
      </c>
      <c r="B7648" t="s">
        <v>8338</v>
      </c>
      <c r="C7648">
        <v>19</v>
      </c>
      <c r="D7648">
        <v>12</v>
      </c>
      <c r="E7648">
        <v>13</v>
      </c>
      <c r="F7648" s="1">
        <v>41627</v>
      </c>
      <c r="G7648" t="s">
        <v>1124</v>
      </c>
      <c r="H7648" t="s">
        <v>126</v>
      </c>
      <c r="I7648" t="s">
        <v>127</v>
      </c>
      <c r="J7648" t="s">
        <v>127</v>
      </c>
      <c r="K7648" t="s">
        <v>25</v>
      </c>
      <c r="L7648" t="s">
        <v>37</v>
      </c>
      <c r="M7648" t="s">
        <v>38</v>
      </c>
      <c r="N7648" t="s">
        <v>28</v>
      </c>
      <c r="O7648" t="s">
        <v>29</v>
      </c>
      <c r="P7648" t="s">
        <v>2172</v>
      </c>
      <c r="Q7648">
        <v>1</v>
      </c>
      <c r="R7648">
        <v>13</v>
      </c>
      <c r="S7648">
        <v>-7</v>
      </c>
      <c r="T7648">
        <v>1</v>
      </c>
      <c r="U7648" t="b">
        <v>1</v>
      </c>
    </row>
    <row r="7649" spans="1:21" x14ac:dyDescent="0.25">
      <c r="A7649" t="s">
        <v>8346</v>
      </c>
      <c r="B7649" t="s">
        <v>8338</v>
      </c>
      <c r="C7649">
        <v>19</v>
      </c>
      <c r="D7649">
        <v>12</v>
      </c>
      <c r="E7649">
        <v>13</v>
      </c>
      <c r="F7649" s="1">
        <v>41627</v>
      </c>
      <c r="G7649" t="s">
        <v>1124</v>
      </c>
      <c r="H7649" t="s">
        <v>126</v>
      </c>
      <c r="I7649" t="s">
        <v>127</v>
      </c>
      <c r="J7649" t="s">
        <v>127</v>
      </c>
      <c r="K7649" t="s">
        <v>25</v>
      </c>
      <c r="L7649" t="s">
        <v>37</v>
      </c>
      <c r="M7649" t="s">
        <v>38</v>
      </c>
      <c r="N7649" t="s">
        <v>28</v>
      </c>
      <c r="O7649" t="s">
        <v>54</v>
      </c>
      <c r="P7649" t="s">
        <v>55</v>
      </c>
      <c r="Q7649">
        <v>1</v>
      </c>
      <c r="R7649">
        <v>114</v>
      </c>
      <c r="S7649">
        <v>-21</v>
      </c>
      <c r="T7649">
        <v>4</v>
      </c>
      <c r="U7649" t="b">
        <v>1</v>
      </c>
    </row>
    <row r="7650" spans="1:21" x14ac:dyDescent="0.25">
      <c r="A7650" t="s">
        <v>8346</v>
      </c>
      <c r="B7650" t="s">
        <v>8338</v>
      </c>
      <c r="C7650">
        <v>19</v>
      </c>
      <c r="D7650">
        <v>12</v>
      </c>
      <c r="E7650">
        <v>13</v>
      </c>
      <c r="F7650" s="1">
        <v>41627</v>
      </c>
      <c r="G7650" t="s">
        <v>1124</v>
      </c>
      <c r="H7650" t="s">
        <v>126</v>
      </c>
      <c r="I7650" t="s">
        <v>127</v>
      </c>
      <c r="J7650" t="s">
        <v>127</v>
      </c>
      <c r="K7650" t="s">
        <v>25</v>
      </c>
      <c r="L7650" t="s">
        <v>37</v>
      </c>
      <c r="M7650" t="s">
        <v>38</v>
      </c>
      <c r="N7650" t="s">
        <v>56</v>
      </c>
      <c r="O7650" t="s">
        <v>104</v>
      </c>
      <c r="P7650" t="s">
        <v>3561</v>
      </c>
      <c r="Q7650">
        <v>1</v>
      </c>
      <c r="R7650">
        <v>141</v>
      </c>
      <c r="S7650">
        <v>-113</v>
      </c>
      <c r="T7650">
        <v>2</v>
      </c>
      <c r="U7650" t="b">
        <v>0</v>
      </c>
    </row>
    <row r="7651" spans="1:21" x14ac:dyDescent="0.25">
      <c r="A7651" t="s">
        <v>8347</v>
      </c>
      <c r="B7651" t="s">
        <v>8348</v>
      </c>
      <c r="C7651">
        <v>19</v>
      </c>
      <c r="D7651">
        <v>12</v>
      </c>
      <c r="E7651">
        <v>14</v>
      </c>
      <c r="F7651" s="1">
        <v>41992</v>
      </c>
      <c r="G7651" t="s">
        <v>4769</v>
      </c>
      <c r="H7651" t="s">
        <v>67</v>
      </c>
      <c r="I7651" t="s">
        <v>68</v>
      </c>
      <c r="J7651" t="s">
        <v>2975</v>
      </c>
      <c r="K7651" t="s">
        <v>25</v>
      </c>
      <c r="L7651" t="s">
        <v>70</v>
      </c>
      <c r="M7651" t="s">
        <v>268</v>
      </c>
      <c r="N7651" t="s">
        <v>28</v>
      </c>
      <c r="O7651" t="s">
        <v>39</v>
      </c>
      <c r="P7651" t="s">
        <v>1534</v>
      </c>
      <c r="Q7651">
        <v>0</v>
      </c>
      <c r="R7651">
        <v>80</v>
      </c>
      <c r="S7651">
        <v>37</v>
      </c>
      <c r="T7651">
        <v>6</v>
      </c>
      <c r="U7651" t="b">
        <v>0</v>
      </c>
    </row>
    <row r="7652" spans="1:21" x14ac:dyDescent="0.25">
      <c r="A7652" t="s">
        <v>8347</v>
      </c>
      <c r="B7652" t="s">
        <v>8348</v>
      </c>
      <c r="C7652">
        <v>19</v>
      </c>
      <c r="D7652">
        <v>12</v>
      </c>
      <c r="E7652">
        <v>14</v>
      </c>
      <c r="F7652" s="1">
        <v>41992</v>
      </c>
      <c r="G7652" t="s">
        <v>4769</v>
      </c>
      <c r="H7652" t="s">
        <v>67</v>
      </c>
      <c r="I7652" t="s">
        <v>68</v>
      </c>
      <c r="J7652" t="s">
        <v>2975</v>
      </c>
      <c r="K7652" t="s">
        <v>25</v>
      </c>
      <c r="L7652" t="s">
        <v>70</v>
      </c>
      <c r="M7652" t="s">
        <v>268</v>
      </c>
      <c r="N7652" t="s">
        <v>56</v>
      </c>
      <c r="O7652" t="s">
        <v>185</v>
      </c>
      <c r="P7652" t="s">
        <v>3575</v>
      </c>
      <c r="Q7652">
        <v>0</v>
      </c>
      <c r="R7652">
        <v>1600</v>
      </c>
      <c r="S7652">
        <v>720</v>
      </c>
      <c r="T7652">
        <v>5</v>
      </c>
      <c r="U7652" t="b">
        <v>1</v>
      </c>
    </row>
    <row r="7653" spans="1:21" x14ac:dyDescent="0.25">
      <c r="A7653" t="s">
        <v>8349</v>
      </c>
      <c r="B7653" t="s">
        <v>8348</v>
      </c>
      <c r="C7653">
        <v>19</v>
      </c>
      <c r="D7653">
        <v>12</v>
      </c>
      <c r="E7653">
        <v>14</v>
      </c>
      <c r="F7653" s="1">
        <v>41992</v>
      </c>
      <c r="G7653" t="s">
        <v>160</v>
      </c>
      <c r="H7653" t="s">
        <v>33</v>
      </c>
      <c r="I7653" t="s">
        <v>34</v>
      </c>
      <c r="J7653" t="s">
        <v>35</v>
      </c>
      <c r="K7653" t="s">
        <v>36</v>
      </c>
      <c r="L7653" t="s">
        <v>70</v>
      </c>
      <c r="M7653" t="s">
        <v>98</v>
      </c>
      <c r="N7653" t="s">
        <v>71</v>
      </c>
      <c r="O7653" t="s">
        <v>74</v>
      </c>
      <c r="P7653" t="s">
        <v>6580</v>
      </c>
      <c r="Q7653">
        <v>0</v>
      </c>
      <c r="R7653">
        <v>119</v>
      </c>
      <c r="S7653">
        <v>1</v>
      </c>
      <c r="T7653">
        <v>1</v>
      </c>
      <c r="U7653" t="b">
        <v>0</v>
      </c>
    </row>
    <row r="7654" spans="1:21" x14ac:dyDescent="0.25">
      <c r="A7654" t="s">
        <v>8350</v>
      </c>
      <c r="B7654" t="s">
        <v>8348</v>
      </c>
      <c r="C7654">
        <v>19</v>
      </c>
      <c r="D7654">
        <v>12</v>
      </c>
      <c r="E7654">
        <v>14</v>
      </c>
      <c r="F7654" s="1">
        <v>41992</v>
      </c>
      <c r="G7654" t="s">
        <v>3418</v>
      </c>
      <c r="H7654" t="s">
        <v>61</v>
      </c>
      <c r="I7654" t="s">
        <v>326</v>
      </c>
      <c r="J7654" t="s">
        <v>3605</v>
      </c>
      <c r="K7654" t="s">
        <v>36</v>
      </c>
      <c r="L7654" t="s">
        <v>70</v>
      </c>
      <c r="M7654" t="s">
        <v>98</v>
      </c>
      <c r="N7654" t="s">
        <v>28</v>
      </c>
      <c r="O7654" t="s">
        <v>48</v>
      </c>
      <c r="P7654" t="s">
        <v>53</v>
      </c>
      <c r="Q7654">
        <v>0</v>
      </c>
      <c r="R7654">
        <v>73</v>
      </c>
      <c r="S7654">
        <v>0</v>
      </c>
      <c r="T7654">
        <v>6</v>
      </c>
      <c r="U7654" t="b">
        <v>1</v>
      </c>
    </row>
    <row r="7655" spans="1:21" x14ac:dyDescent="0.25">
      <c r="A7655" t="s">
        <v>8351</v>
      </c>
      <c r="B7655" t="s">
        <v>8348</v>
      </c>
      <c r="C7655">
        <v>19</v>
      </c>
      <c r="D7655">
        <v>12</v>
      </c>
      <c r="E7655">
        <v>14</v>
      </c>
      <c r="F7655" s="1">
        <v>41992</v>
      </c>
      <c r="G7655" t="s">
        <v>225</v>
      </c>
      <c r="H7655" t="s">
        <v>320</v>
      </c>
      <c r="I7655" t="s">
        <v>3309</v>
      </c>
      <c r="J7655" t="s">
        <v>3310</v>
      </c>
      <c r="K7655" t="s">
        <v>36</v>
      </c>
      <c r="L7655" t="s">
        <v>37</v>
      </c>
      <c r="M7655" t="s">
        <v>98</v>
      </c>
      <c r="N7655" t="s">
        <v>28</v>
      </c>
      <c r="O7655" t="s">
        <v>183</v>
      </c>
      <c r="P7655" t="s">
        <v>3668</v>
      </c>
      <c r="Q7655">
        <v>0</v>
      </c>
      <c r="R7655">
        <v>83</v>
      </c>
      <c r="S7655">
        <v>34</v>
      </c>
      <c r="T7655">
        <v>5</v>
      </c>
      <c r="U7655" t="b">
        <v>1</v>
      </c>
    </row>
    <row r="7656" spans="1:21" x14ac:dyDescent="0.25">
      <c r="A7656" t="s">
        <v>8352</v>
      </c>
      <c r="B7656" t="s">
        <v>8348</v>
      </c>
      <c r="C7656">
        <v>19</v>
      </c>
      <c r="D7656">
        <v>12</v>
      </c>
      <c r="E7656">
        <v>14</v>
      </c>
      <c r="F7656" s="1">
        <v>41992</v>
      </c>
      <c r="G7656" t="s">
        <v>1964</v>
      </c>
      <c r="H7656" t="s">
        <v>61</v>
      </c>
      <c r="I7656" t="s">
        <v>1357</v>
      </c>
      <c r="J7656" t="s">
        <v>1358</v>
      </c>
      <c r="K7656" t="s">
        <v>36</v>
      </c>
      <c r="L7656" t="s">
        <v>70</v>
      </c>
      <c r="M7656" t="s">
        <v>27</v>
      </c>
      <c r="N7656" t="s">
        <v>28</v>
      </c>
      <c r="O7656" t="s">
        <v>39</v>
      </c>
      <c r="P7656" t="s">
        <v>865</v>
      </c>
      <c r="Q7656">
        <v>0</v>
      </c>
      <c r="R7656">
        <v>37</v>
      </c>
      <c r="S7656">
        <v>17</v>
      </c>
      <c r="T7656">
        <v>3</v>
      </c>
      <c r="U7656" t="b">
        <v>1</v>
      </c>
    </row>
    <row r="7657" spans="1:21" x14ac:dyDescent="0.25">
      <c r="A7657" t="s">
        <v>8353</v>
      </c>
      <c r="B7657" t="s">
        <v>8348</v>
      </c>
      <c r="C7657">
        <v>19</v>
      </c>
      <c r="D7657">
        <v>12</v>
      </c>
      <c r="E7657">
        <v>14</v>
      </c>
      <c r="F7657" s="1">
        <v>41992</v>
      </c>
      <c r="G7657" t="s">
        <v>927</v>
      </c>
      <c r="H7657" t="s">
        <v>61</v>
      </c>
      <c r="I7657" t="s">
        <v>308</v>
      </c>
      <c r="J7657" t="s">
        <v>1194</v>
      </c>
      <c r="K7657" t="s">
        <v>36</v>
      </c>
      <c r="L7657" t="s">
        <v>26</v>
      </c>
      <c r="M7657" t="s">
        <v>98</v>
      </c>
      <c r="N7657" t="s">
        <v>28</v>
      </c>
      <c r="O7657" t="s">
        <v>111</v>
      </c>
      <c r="P7657" t="s">
        <v>3756</v>
      </c>
      <c r="Q7657">
        <v>0</v>
      </c>
      <c r="R7657">
        <v>37</v>
      </c>
      <c r="S7657">
        <v>14</v>
      </c>
      <c r="T7657">
        <v>3</v>
      </c>
      <c r="U7657" t="b">
        <v>1</v>
      </c>
    </row>
    <row r="7658" spans="1:21" x14ac:dyDescent="0.25">
      <c r="A7658" t="s">
        <v>8354</v>
      </c>
      <c r="B7658" t="s">
        <v>8348</v>
      </c>
      <c r="C7658">
        <v>19</v>
      </c>
      <c r="D7658">
        <v>12</v>
      </c>
      <c r="E7658">
        <v>14</v>
      </c>
      <c r="F7658" s="1">
        <v>41992</v>
      </c>
      <c r="G7658" t="s">
        <v>5742</v>
      </c>
      <c r="H7658" t="s">
        <v>61</v>
      </c>
      <c r="I7658" t="s">
        <v>115</v>
      </c>
      <c r="J7658" t="s">
        <v>6189</v>
      </c>
      <c r="K7658" t="s">
        <v>36</v>
      </c>
      <c r="L7658" t="s">
        <v>70</v>
      </c>
      <c r="M7658" t="s">
        <v>38</v>
      </c>
      <c r="N7658" t="s">
        <v>71</v>
      </c>
      <c r="O7658" t="s">
        <v>72</v>
      </c>
      <c r="P7658" t="s">
        <v>3852</v>
      </c>
      <c r="Q7658">
        <v>0</v>
      </c>
      <c r="R7658">
        <v>659</v>
      </c>
      <c r="S7658">
        <v>-37</v>
      </c>
      <c r="T7658">
        <v>2</v>
      </c>
      <c r="U7658" t="b">
        <v>1</v>
      </c>
    </row>
    <row r="7659" spans="1:21" x14ac:dyDescent="0.25">
      <c r="A7659" t="s">
        <v>8355</v>
      </c>
      <c r="B7659" t="s">
        <v>8348</v>
      </c>
      <c r="C7659">
        <v>19</v>
      </c>
      <c r="D7659">
        <v>12</v>
      </c>
      <c r="E7659">
        <v>14</v>
      </c>
      <c r="F7659" s="1">
        <v>41992</v>
      </c>
      <c r="G7659" t="s">
        <v>1693</v>
      </c>
      <c r="H7659" t="s">
        <v>215</v>
      </c>
      <c r="I7659" t="s">
        <v>3117</v>
      </c>
      <c r="J7659" t="s">
        <v>4166</v>
      </c>
      <c r="K7659" t="s">
        <v>36</v>
      </c>
      <c r="L7659" t="s">
        <v>37</v>
      </c>
      <c r="M7659" t="s">
        <v>27</v>
      </c>
      <c r="N7659" t="s">
        <v>28</v>
      </c>
      <c r="O7659" t="s">
        <v>39</v>
      </c>
      <c r="P7659" t="s">
        <v>4239</v>
      </c>
      <c r="Q7659">
        <v>0</v>
      </c>
      <c r="R7659">
        <v>158</v>
      </c>
      <c r="S7659">
        <v>65</v>
      </c>
      <c r="T7659">
        <v>5</v>
      </c>
      <c r="U7659" t="b">
        <v>0</v>
      </c>
    </row>
    <row r="7660" spans="1:21" x14ac:dyDescent="0.25">
      <c r="A7660" t="s">
        <v>8354</v>
      </c>
      <c r="B7660" t="s">
        <v>8348</v>
      </c>
      <c r="C7660">
        <v>19</v>
      </c>
      <c r="D7660">
        <v>12</v>
      </c>
      <c r="E7660">
        <v>14</v>
      </c>
      <c r="F7660" s="1">
        <v>41992</v>
      </c>
      <c r="G7660" t="s">
        <v>5742</v>
      </c>
      <c r="H7660" t="s">
        <v>61</v>
      </c>
      <c r="I7660" t="s">
        <v>115</v>
      </c>
      <c r="J7660" t="s">
        <v>6189</v>
      </c>
      <c r="K7660" t="s">
        <v>36</v>
      </c>
      <c r="L7660" t="s">
        <v>70</v>
      </c>
      <c r="M7660" t="s">
        <v>38</v>
      </c>
      <c r="N7660" t="s">
        <v>28</v>
      </c>
      <c r="O7660" t="s">
        <v>90</v>
      </c>
      <c r="P7660" t="s">
        <v>2448</v>
      </c>
      <c r="Q7660">
        <v>0</v>
      </c>
      <c r="R7660">
        <v>224</v>
      </c>
      <c r="S7660">
        <v>87</v>
      </c>
      <c r="T7660">
        <v>3</v>
      </c>
      <c r="U7660" t="b">
        <v>1</v>
      </c>
    </row>
    <row r="7661" spans="1:21" x14ac:dyDescent="0.25">
      <c r="A7661" t="s">
        <v>8354</v>
      </c>
      <c r="B7661" t="s">
        <v>8348</v>
      </c>
      <c r="C7661">
        <v>19</v>
      </c>
      <c r="D7661">
        <v>12</v>
      </c>
      <c r="E7661">
        <v>14</v>
      </c>
      <c r="F7661" s="1">
        <v>41992</v>
      </c>
      <c r="G7661" t="s">
        <v>5742</v>
      </c>
      <c r="H7661" t="s">
        <v>61</v>
      </c>
      <c r="I7661" t="s">
        <v>115</v>
      </c>
      <c r="J7661" t="s">
        <v>6189</v>
      </c>
      <c r="K7661" t="s">
        <v>36</v>
      </c>
      <c r="L7661" t="s">
        <v>70</v>
      </c>
      <c r="M7661" t="s">
        <v>38</v>
      </c>
      <c r="N7661" t="s">
        <v>28</v>
      </c>
      <c r="O7661" t="s">
        <v>39</v>
      </c>
      <c r="P7661" t="s">
        <v>1483</v>
      </c>
      <c r="Q7661">
        <v>0</v>
      </c>
      <c r="R7661">
        <v>212</v>
      </c>
      <c r="S7661">
        <v>97</v>
      </c>
      <c r="T7661">
        <v>7</v>
      </c>
      <c r="U7661" t="b">
        <v>1</v>
      </c>
    </row>
    <row r="7662" spans="1:21" x14ac:dyDescent="0.25">
      <c r="A7662" t="s">
        <v>8354</v>
      </c>
      <c r="B7662" t="s">
        <v>8348</v>
      </c>
      <c r="C7662">
        <v>19</v>
      </c>
      <c r="D7662">
        <v>12</v>
      </c>
      <c r="E7662">
        <v>14</v>
      </c>
      <c r="F7662" s="1">
        <v>41992</v>
      </c>
      <c r="G7662" t="s">
        <v>5742</v>
      </c>
      <c r="H7662" t="s">
        <v>61</v>
      </c>
      <c r="I7662" t="s">
        <v>115</v>
      </c>
      <c r="J7662" t="s">
        <v>6189</v>
      </c>
      <c r="K7662" t="s">
        <v>36</v>
      </c>
      <c r="L7662" t="s">
        <v>70</v>
      </c>
      <c r="M7662" t="s">
        <v>38</v>
      </c>
      <c r="N7662" t="s">
        <v>28</v>
      </c>
      <c r="O7662" t="s">
        <v>29</v>
      </c>
      <c r="P7662" t="s">
        <v>3257</v>
      </c>
      <c r="Q7662">
        <v>0</v>
      </c>
      <c r="R7662">
        <v>20</v>
      </c>
      <c r="S7662">
        <v>6</v>
      </c>
      <c r="T7662">
        <v>1</v>
      </c>
      <c r="U7662" t="b">
        <v>1</v>
      </c>
    </row>
    <row r="7663" spans="1:21" x14ac:dyDescent="0.25">
      <c r="A7663" t="s">
        <v>8354</v>
      </c>
      <c r="B7663" t="s">
        <v>8348</v>
      </c>
      <c r="C7663">
        <v>19</v>
      </c>
      <c r="D7663">
        <v>12</v>
      </c>
      <c r="E7663">
        <v>14</v>
      </c>
      <c r="F7663" s="1">
        <v>41992</v>
      </c>
      <c r="G7663" t="s">
        <v>5742</v>
      </c>
      <c r="H7663" t="s">
        <v>61</v>
      </c>
      <c r="I7663" t="s">
        <v>115</v>
      </c>
      <c r="J7663" t="s">
        <v>6189</v>
      </c>
      <c r="K7663" t="s">
        <v>36</v>
      </c>
      <c r="L7663" t="s">
        <v>70</v>
      </c>
      <c r="M7663" t="s">
        <v>38</v>
      </c>
      <c r="N7663" t="s">
        <v>28</v>
      </c>
      <c r="O7663" t="s">
        <v>54</v>
      </c>
      <c r="P7663" t="s">
        <v>2089</v>
      </c>
      <c r="Q7663">
        <v>0</v>
      </c>
      <c r="R7663">
        <v>382</v>
      </c>
      <c r="S7663">
        <v>68</v>
      </c>
      <c r="T7663">
        <v>3</v>
      </c>
      <c r="U7663" t="b">
        <v>0</v>
      </c>
    </row>
    <row r="7664" spans="1:21" x14ac:dyDescent="0.25">
      <c r="A7664" t="s">
        <v>8356</v>
      </c>
      <c r="B7664" t="s">
        <v>8348</v>
      </c>
      <c r="C7664">
        <v>19</v>
      </c>
      <c r="D7664">
        <v>12</v>
      </c>
      <c r="E7664">
        <v>14</v>
      </c>
      <c r="F7664" s="1">
        <v>41992</v>
      </c>
      <c r="G7664" t="s">
        <v>3607</v>
      </c>
      <c r="H7664" t="s">
        <v>120</v>
      </c>
      <c r="I7664" t="s">
        <v>778</v>
      </c>
      <c r="J7664" t="s">
        <v>3989</v>
      </c>
      <c r="K7664" t="s">
        <v>47</v>
      </c>
      <c r="L7664" t="s">
        <v>37</v>
      </c>
      <c r="M7664" t="s">
        <v>38</v>
      </c>
      <c r="N7664" t="s">
        <v>28</v>
      </c>
      <c r="O7664" t="s">
        <v>54</v>
      </c>
      <c r="P7664" t="s">
        <v>1545</v>
      </c>
      <c r="Q7664">
        <v>0</v>
      </c>
      <c r="R7664">
        <v>758</v>
      </c>
      <c r="S7664">
        <v>126</v>
      </c>
      <c r="T7664">
        <v>4</v>
      </c>
      <c r="U7664" t="b">
        <v>0</v>
      </c>
    </row>
    <row r="7665" spans="1:21" x14ac:dyDescent="0.25">
      <c r="A7665" t="s">
        <v>8354</v>
      </c>
      <c r="B7665" t="s">
        <v>8348</v>
      </c>
      <c r="C7665">
        <v>19</v>
      </c>
      <c r="D7665">
        <v>12</v>
      </c>
      <c r="E7665">
        <v>14</v>
      </c>
      <c r="F7665" s="1">
        <v>41992</v>
      </c>
      <c r="G7665" t="s">
        <v>5742</v>
      </c>
      <c r="H7665" t="s">
        <v>61</v>
      </c>
      <c r="I7665" t="s">
        <v>115</v>
      </c>
      <c r="J7665" t="s">
        <v>6189</v>
      </c>
      <c r="K7665" t="s">
        <v>36</v>
      </c>
      <c r="L7665" t="s">
        <v>70</v>
      </c>
      <c r="M7665" t="s">
        <v>38</v>
      </c>
      <c r="N7665" t="s">
        <v>56</v>
      </c>
      <c r="O7665" t="s">
        <v>81</v>
      </c>
      <c r="P7665" t="s">
        <v>1464</v>
      </c>
      <c r="Q7665">
        <v>0</v>
      </c>
      <c r="R7665">
        <v>508</v>
      </c>
      <c r="S7665">
        <v>203</v>
      </c>
      <c r="T7665">
        <v>2</v>
      </c>
      <c r="U7665" t="b">
        <v>1</v>
      </c>
    </row>
    <row r="7666" spans="1:21" x14ac:dyDescent="0.25">
      <c r="A7666" t="s">
        <v>8354</v>
      </c>
      <c r="B7666" t="s">
        <v>8348</v>
      </c>
      <c r="C7666">
        <v>19</v>
      </c>
      <c r="D7666">
        <v>12</v>
      </c>
      <c r="E7666">
        <v>14</v>
      </c>
      <c r="F7666" s="1">
        <v>41992</v>
      </c>
      <c r="G7666" t="s">
        <v>5742</v>
      </c>
      <c r="H7666" t="s">
        <v>61</v>
      </c>
      <c r="I7666" t="s">
        <v>115</v>
      </c>
      <c r="J7666" t="s">
        <v>6189</v>
      </c>
      <c r="K7666" t="s">
        <v>36</v>
      </c>
      <c r="L7666" t="s">
        <v>70</v>
      </c>
      <c r="M7666" t="s">
        <v>38</v>
      </c>
      <c r="N7666" t="s">
        <v>56</v>
      </c>
      <c r="O7666" t="s">
        <v>185</v>
      </c>
      <c r="P7666" t="s">
        <v>2927</v>
      </c>
      <c r="Q7666">
        <v>0</v>
      </c>
      <c r="R7666">
        <v>965</v>
      </c>
      <c r="S7666">
        <v>-68</v>
      </c>
      <c r="T7666">
        <v>3</v>
      </c>
      <c r="U7666" t="b">
        <v>0</v>
      </c>
    </row>
    <row r="7667" spans="1:21" x14ac:dyDescent="0.25">
      <c r="A7667" t="s">
        <v>8354</v>
      </c>
      <c r="B7667" t="s">
        <v>8348</v>
      </c>
      <c r="C7667">
        <v>19</v>
      </c>
      <c r="D7667">
        <v>12</v>
      </c>
      <c r="E7667">
        <v>14</v>
      </c>
      <c r="F7667" s="1">
        <v>41992</v>
      </c>
      <c r="G7667" t="s">
        <v>5742</v>
      </c>
      <c r="H7667" t="s">
        <v>61</v>
      </c>
      <c r="I7667" t="s">
        <v>115</v>
      </c>
      <c r="J7667" t="s">
        <v>6189</v>
      </c>
      <c r="K7667" t="s">
        <v>36</v>
      </c>
      <c r="L7667" t="s">
        <v>70</v>
      </c>
      <c r="M7667" t="s">
        <v>38</v>
      </c>
      <c r="N7667" t="s">
        <v>56</v>
      </c>
      <c r="O7667" t="s">
        <v>185</v>
      </c>
      <c r="P7667" t="s">
        <v>1596</v>
      </c>
      <c r="Q7667">
        <v>0</v>
      </c>
      <c r="R7667">
        <v>206</v>
      </c>
      <c r="S7667">
        <v>12</v>
      </c>
      <c r="T7667">
        <v>1</v>
      </c>
      <c r="U7667" t="b">
        <v>1</v>
      </c>
    </row>
    <row r="7668" spans="1:21" x14ac:dyDescent="0.25">
      <c r="A7668" t="s">
        <v>8357</v>
      </c>
      <c r="B7668" t="s">
        <v>8348</v>
      </c>
      <c r="C7668">
        <v>19</v>
      </c>
      <c r="D7668">
        <v>12</v>
      </c>
      <c r="E7668">
        <v>14</v>
      </c>
      <c r="F7668" s="1">
        <v>41992</v>
      </c>
      <c r="G7668" t="s">
        <v>546</v>
      </c>
      <c r="H7668" t="s">
        <v>67</v>
      </c>
      <c r="I7668" t="s">
        <v>68</v>
      </c>
      <c r="J7668" t="s">
        <v>2007</v>
      </c>
      <c r="K7668" t="s">
        <v>25</v>
      </c>
      <c r="L7668" t="s">
        <v>26</v>
      </c>
      <c r="M7668" t="s">
        <v>38</v>
      </c>
      <c r="N7668" t="s">
        <v>28</v>
      </c>
      <c r="O7668" t="s">
        <v>48</v>
      </c>
      <c r="P7668" t="s">
        <v>441</v>
      </c>
      <c r="Q7668">
        <v>0</v>
      </c>
      <c r="R7668">
        <v>44</v>
      </c>
      <c r="S7668">
        <v>10</v>
      </c>
      <c r="T7668">
        <v>3</v>
      </c>
      <c r="U7668" t="b">
        <v>1</v>
      </c>
    </row>
    <row r="7669" spans="1:21" x14ac:dyDescent="0.25">
      <c r="A7669" t="s">
        <v>8357</v>
      </c>
      <c r="B7669" t="s">
        <v>8348</v>
      </c>
      <c r="C7669">
        <v>19</v>
      </c>
      <c r="D7669">
        <v>12</v>
      </c>
      <c r="E7669">
        <v>14</v>
      </c>
      <c r="F7669" s="1">
        <v>41992</v>
      </c>
      <c r="G7669" t="s">
        <v>546</v>
      </c>
      <c r="H7669" t="s">
        <v>67</v>
      </c>
      <c r="I7669" t="s">
        <v>68</v>
      </c>
      <c r="J7669" t="s">
        <v>2007</v>
      </c>
      <c r="K7669" t="s">
        <v>25</v>
      </c>
      <c r="L7669" t="s">
        <v>26</v>
      </c>
      <c r="M7669" t="s">
        <v>38</v>
      </c>
      <c r="N7669" t="s">
        <v>28</v>
      </c>
      <c r="O7669" t="s">
        <v>151</v>
      </c>
      <c r="P7669" t="s">
        <v>7648</v>
      </c>
      <c r="Q7669">
        <v>0</v>
      </c>
      <c r="R7669">
        <v>27</v>
      </c>
      <c r="S7669">
        <v>0</v>
      </c>
      <c r="T7669">
        <v>2</v>
      </c>
      <c r="U7669" t="b">
        <v>0</v>
      </c>
    </row>
    <row r="7670" spans="1:21" x14ac:dyDescent="0.25">
      <c r="A7670" t="s">
        <v>8357</v>
      </c>
      <c r="B7670" t="s">
        <v>8348</v>
      </c>
      <c r="C7670">
        <v>19</v>
      </c>
      <c r="D7670">
        <v>12</v>
      </c>
      <c r="E7670">
        <v>14</v>
      </c>
      <c r="F7670" s="1">
        <v>41992</v>
      </c>
      <c r="G7670" t="s">
        <v>546</v>
      </c>
      <c r="H7670" t="s">
        <v>67</v>
      </c>
      <c r="I7670" t="s">
        <v>68</v>
      </c>
      <c r="J7670" t="s">
        <v>2007</v>
      </c>
      <c r="K7670" t="s">
        <v>25</v>
      </c>
      <c r="L7670" t="s">
        <v>26</v>
      </c>
      <c r="M7670" t="s">
        <v>38</v>
      </c>
      <c r="N7670" t="s">
        <v>28</v>
      </c>
      <c r="O7670" t="s">
        <v>183</v>
      </c>
      <c r="P7670" t="s">
        <v>317</v>
      </c>
      <c r="Q7670">
        <v>0</v>
      </c>
      <c r="R7670">
        <v>48</v>
      </c>
      <c r="S7670">
        <v>11</v>
      </c>
      <c r="T7670">
        <v>2</v>
      </c>
      <c r="U7670" t="b">
        <v>1</v>
      </c>
    </row>
    <row r="7671" spans="1:21" x14ac:dyDescent="0.25">
      <c r="A7671" t="s">
        <v>8358</v>
      </c>
      <c r="B7671" t="s">
        <v>8359</v>
      </c>
      <c r="C7671">
        <v>20</v>
      </c>
      <c r="D7671">
        <v>12</v>
      </c>
      <c r="E7671">
        <v>11</v>
      </c>
      <c r="F7671" s="1">
        <v>40897</v>
      </c>
      <c r="G7671" t="s">
        <v>3063</v>
      </c>
      <c r="H7671" t="s">
        <v>33</v>
      </c>
      <c r="I7671" t="s">
        <v>34</v>
      </c>
      <c r="J7671" t="s">
        <v>950</v>
      </c>
      <c r="K7671" t="s">
        <v>36</v>
      </c>
      <c r="L7671" t="s">
        <v>37</v>
      </c>
      <c r="M7671" t="s">
        <v>38</v>
      </c>
      <c r="N7671" t="s">
        <v>28</v>
      </c>
      <c r="O7671" t="s">
        <v>54</v>
      </c>
      <c r="P7671" t="s">
        <v>1323</v>
      </c>
      <c r="Q7671">
        <v>0</v>
      </c>
      <c r="R7671">
        <v>88</v>
      </c>
      <c r="S7671">
        <v>22</v>
      </c>
      <c r="T7671">
        <v>2</v>
      </c>
      <c r="U7671" t="b">
        <v>1</v>
      </c>
    </row>
    <row r="7672" spans="1:21" x14ac:dyDescent="0.25">
      <c r="A7672" t="s">
        <v>8360</v>
      </c>
      <c r="B7672" t="s">
        <v>8359</v>
      </c>
      <c r="C7672">
        <v>20</v>
      </c>
      <c r="D7672">
        <v>12</v>
      </c>
      <c r="E7672">
        <v>11</v>
      </c>
      <c r="F7672" s="1">
        <v>40897</v>
      </c>
      <c r="G7672" t="s">
        <v>1403</v>
      </c>
      <c r="H7672" t="s">
        <v>120</v>
      </c>
      <c r="I7672" t="s">
        <v>121</v>
      </c>
      <c r="J7672" t="s">
        <v>122</v>
      </c>
      <c r="K7672" t="s">
        <v>47</v>
      </c>
      <c r="L7672" t="s">
        <v>37</v>
      </c>
      <c r="M7672" t="s">
        <v>27</v>
      </c>
      <c r="N7672" t="s">
        <v>28</v>
      </c>
      <c r="O7672" t="s">
        <v>39</v>
      </c>
      <c r="P7672" t="s">
        <v>362</v>
      </c>
      <c r="Q7672">
        <v>0</v>
      </c>
      <c r="R7672">
        <v>97</v>
      </c>
      <c r="S7672">
        <v>12</v>
      </c>
      <c r="T7672">
        <v>2</v>
      </c>
      <c r="U7672" t="b">
        <v>0</v>
      </c>
    </row>
    <row r="7673" spans="1:21" x14ac:dyDescent="0.25">
      <c r="A7673" t="s">
        <v>8361</v>
      </c>
      <c r="B7673" t="s">
        <v>8359</v>
      </c>
      <c r="C7673">
        <v>20</v>
      </c>
      <c r="D7673">
        <v>12</v>
      </c>
      <c r="E7673">
        <v>11</v>
      </c>
      <c r="F7673" s="1">
        <v>40897</v>
      </c>
      <c r="G7673" t="s">
        <v>1827</v>
      </c>
      <c r="H7673" t="s">
        <v>61</v>
      </c>
      <c r="I7673" t="s">
        <v>722</v>
      </c>
      <c r="J7673" t="s">
        <v>1754</v>
      </c>
      <c r="K7673" t="s">
        <v>36</v>
      </c>
      <c r="L7673" t="s">
        <v>70</v>
      </c>
      <c r="M7673" t="s">
        <v>27</v>
      </c>
      <c r="N7673" t="s">
        <v>28</v>
      </c>
      <c r="O7673" t="s">
        <v>39</v>
      </c>
      <c r="P7673" t="s">
        <v>1878</v>
      </c>
      <c r="Q7673">
        <v>0</v>
      </c>
      <c r="R7673">
        <v>40</v>
      </c>
      <c r="S7673">
        <v>17</v>
      </c>
      <c r="T7673">
        <v>5</v>
      </c>
      <c r="U7673" t="b">
        <v>0</v>
      </c>
    </row>
    <row r="7674" spans="1:21" x14ac:dyDescent="0.25">
      <c r="A7674" t="s">
        <v>8362</v>
      </c>
      <c r="B7674" t="s">
        <v>8359</v>
      </c>
      <c r="C7674">
        <v>20</v>
      </c>
      <c r="D7674">
        <v>12</v>
      </c>
      <c r="E7674">
        <v>11</v>
      </c>
      <c r="F7674" s="1">
        <v>40897</v>
      </c>
      <c r="G7674" t="s">
        <v>5217</v>
      </c>
      <c r="H7674" t="s">
        <v>61</v>
      </c>
      <c r="I7674" t="s">
        <v>115</v>
      </c>
      <c r="J7674" t="s">
        <v>8363</v>
      </c>
      <c r="K7674" t="s">
        <v>36</v>
      </c>
      <c r="L7674" t="s">
        <v>37</v>
      </c>
      <c r="M7674" t="s">
        <v>38</v>
      </c>
      <c r="N7674" t="s">
        <v>28</v>
      </c>
      <c r="O7674" t="s">
        <v>39</v>
      </c>
      <c r="P7674" t="s">
        <v>557</v>
      </c>
      <c r="Q7674">
        <v>0</v>
      </c>
      <c r="R7674">
        <v>26</v>
      </c>
      <c r="S7674">
        <v>10</v>
      </c>
      <c r="T7674">
        <v>2</v>
      </c>
      <c r="U7674" t="b">
        <v>0</v>
      </c>
    </row>
    <row r="7675" spans="1:21" x14ac:dyDescent="0.25">
      <c r="A7675" t="s">
        <v>8362</v>
      </c>
      <c r="B7675" t="s">
        <v>8359</v>
      </c>
      <c r="C7675">
        <v>20</v>
      </c>
      <c r="D7675">
        <v>12</v>
      </c>
      <c r="E7675">
        <v>11</v>
      </c>
      <c r="F7675" s="1">
        <v>40897</v>
      </c>
      <c r="G7675" t="s">
        <v>5217</v>
      </c>
      <c r="H7675" t="s">
        <v>61</v>
      </c>
      <c r="I7675" t="s">
        <v>115</v>
      </c>
      <c r="J7675" t="s">
        <v>8363</v>
      </c>
      <c r="K7675" t="s">
        <v>36</v>
      </c>
      <c r="L7675" t="s">
        <v>37</v>
      </c>
      <c r="M7675" t="s">
        <v>38</v>
      </c>
      <c r="N7675" t="s">
        <v>28</v>
      </c>
      <c r="O7675" t="s">
        <v>111</v>
      </c>
      <c r="P7675" t="s">
        <v>2024</v>
      </c>
      <c r="Q7675">
        <v>0</v>
      </c>
      <c r="R7675">
        <v>185</v>
      </c>
      <c r="S7675">
        <v>78</v>
      </c>
      <c r="T7675">
        <v>4</v>
      </c>
      <c r="U7675" t="b">
        <v>1</v>
      </c>
    </row>
    <row r="7676" spans="1:21" x14ac:dyDescent="0.25">
      <c r="A7676" t="s">
        <v>8362</v>
      </c>
      <c r="B7676" t="s">
        <v>8359</v>
      </c>
      <c r="C7676">
        <v>20</v>
      </c>
      <c r="D7676">
        <v>12</v>
      </c>
      <c r="E7676">
        <v>11</v>
      </c>
      <c r="F7676" s="1">
        <v>40897</v>
      </c>
      <c r="G7676" t="s">
        <v>5217</v>
      </c>
      <c r="H7676" t="s">
        <v>61</v>
      </c>
      <c r="I7676" t="s">
        <v>115</v>
      </c>
      <c r="J7676" t="s">
        <v>8363</v>
      </c>
      <c r="K7676" t="s">
        <v>36</v>
      </c>
      <c r="L7676" t="s">
        <v>37</v>
      </c>
      <c r="M7676" t="s">
        <v>38</v>
      </c>
      <c r="N7676" t="s">
        <v>56</v>
      </c>
      <c r="O7676" t="s">
        <v>57</v>
      </c>
      <c r="P7676" t="s">
        <v>7340</v>
      </c>
      <c r="Q7676">
        <v>0</v>
      </c>
      <c r="R7676">
        <v>130</v>
      </c>
      <c r="S7676">
        <v>-20</v>
      </c>
      <c r="T7676">
        <v>4</v>
      </c>
      <c r="U7676" t="b">
        <v>1</v>
      </c>
    </row>
    <row r="7677" spans="1:21" x14ac:dyDescent="0.25">
      <c r="A7677" t="s">
        <v>8364</v>
      </c>
      <c r="B7677" t="s">
        <v>8359</v>
      </c>
      <c r="C7677">
        <v>20</v>
      </c>
      <c r="D7677">
        <v>12</v>
      </c>
      <c r="E7677">
        <v>11</v>
      </c>
      <c r="F7677" s="1">
        <v>40897</v>
      </c>
      <c r="G7677" t="s">
        <v>1568</v>
      </c>
      <c r="H7677" t="s">
        <v>120</v>
      </c>
      <c r="I7677" t="s">
        <v>778</v>
      </c>
      <c r="J7677" t="s">
        <v>4872</v>
      </c>
      <c r="K7677" t="s">
        <v>47</v>
      </c>
      <c r="L7677" t="s">
        <v>70</v>
      </c>
      <c r="M7677" t="s">
        <v>38</v>
      </c>
      <c r="N7677" t="s">
        <v>28</v>
      </c>
      <c r="O7677" t="s">
        <v>48</v>
      </c>
      <c r="P7677" t="s">
        <v>703</v>
      </c>
      <c r="Q7677">
        <v>0</v>
      </c>
      <c r="R7677">
        <v>55</v>
      </c>
      <c r="S7677">
        <v>8</v>
      </c>
      <c r="T7677">
        <v>2</v>
      </c>
      <c r="U7677" t="b">
        <v>1</v>
      </c>
    </row>
    <row r="7678" spans="1:21" x14ac:dyDescent="0.25">
      <c r="A7678" t="s">
        <v>8364</v>
      </c>
      <c r="B7678" t="s">
        <v>8359</v>
      </c>
      <c r="C7678">
        <v>20</v>
      </c>
      <c r="D7678">
        <v>12</v>
      </c>
      <c r="E7678">
        <v>11</v>
      </c>
      <c r="F7678" s="1">
        <v>40897</v>
      </c>
      <c r="G7678" t="s">
        <v>1568</v>
      </c>
      <c r="H7678" t="s">
        <v>120</v>
      </c>
      <c r="I7678" t="s">
        <v>778</v>
      </c>
      <c r="J7678" t="s">
        <v>4872</v>
      </c>
      <c r="K7678" t="s">
        <v>47</v>
      </c>
      <c r="L7678" t="s">
        <v>70</v>
      </c>
      <c r="M7678" t="s">
        <v>38</v>
      </c>
      <c r="N7678" t="s">
        <v>28</v>
      </c>
      <c r="O7678" t="s">
        <v>227</v>
      </c>
      <c r="P7678" t="s">
        <v>3769</v>
      </c>
      <c r="Q7678">
        <v>0</v>
      </c>
      <c r="R7678">
        <v>42</v>
      </c>
      <c r="S7678">
        <v>14</v>
      </c>
      <c r="T7678">
        <v>6</v>
      </c>
      <c r="U7678" t="b">
        <v>1</v>
      </c>
    </row>
    <row r="7679" spans="1:21" x14ac:dyDescent="0.25">
      <c r="A7679" t="s">
        <v>8365</v>
      </c>
      <c r="B7679" t="s">
        <v>8359</v>
      </c>
      <c r="C7679">
        <v>20</v>
      </c>
      <c r="D7679">
        <v>12</v>
      </c>
      <c r="E7679">
        <v>11</v>
      </c>
      <c r="F7679" s="1">
        <v>40897</v>
      </c>
      <c r="G7679" t="s">
        <v>2210</v>
      </c>
      <c r="H7679" t="s">
        <v>61</v>
      </c>
      <c r="I7679" t="s">
        <v>308</v>
      </c>
      <c r="J7679" t="s">
        <v>2666</v>
      </c>
      <c r="K7679" t="s">
        <v>36</v>
      </c>
      <c r="L7679" t="s">
        <v>37</v>
      </c>
      <c r="M7679" t="s">
        <v>27</v>
      </c>
      <c r="N7679" t="s">
        <v>71</v>
      </c>
      <c r="O7679" t="s">
        <v>72</v>
      </c>
      <c r="P7679" t="s">
        <v>2539</v>
      </c>
      <c r="Q7679">
        <v>0</v>
      </c>
      <c r="R7679">
        <v>705</v>
      </c>
      <c r="S7679">
        <v>102</v>
      </c>
      <c r="T7679">
        <v>4</v>
      </c>
      <c r="U7679" t="b">
        <v>1</v>
      </c>
    </row>
    <row r="7680" spans="1:21" x14ac:dyDescent="0.25">
      <c r="A7680" t="s">
        <v>8365</v>
      </c>
      <c r="B7680" t="s">
        <v>8359</v>
      </c>
      <c r="C7680">
        <v>20</v>
      </c>
      <c r="D7680">
        <v>12</v>
      </c>
      <c r="E7680">
        <v>11</v>
      </c>
      <c r="F7680" s="1">
        <v>40897</v>
      </c>
      <c r="G7680" t="s">
        <v>2210</v>
      </c>
      <c r="H7680" t="s">
        <v>61</v>
      </c>
      <c r="I7680" t="s">
        <v>308</v>
      </c>
      <c r="J7680" t="s">
        <v>2666</v>
      </c>
      <c r="K7680" t="s">
        <v>36</v>
      </c>
      <c r="L7680" t="s">
        <v>37</v>
      </c>
      <c r="M7680" t="s">
        <v>27</v>
      </c>
      <c r="N7680" t="s">
        <v>71</v>
      </c>
      <c r="O7680" t="s">
        <v>74</v>
      </c>
      <c r="P7680" t="s">
        <v>75</v>
      </c>
      <c r="Q7680">
        <v>0</v>
      </c>
      <c r="R7680">
        <v>380</v>
      </c>
      <c r="S7680">
        <v>131</v>
      </c>
      <c r="T7680">
        <v>3</v>
      </c>
      <c r="U7680" t="b">
        <v>1</v>
      </c>
    </row>
    <row r="7681" spans="1:21" x14ac:dyDescent="0.25">
      <c r="A7681" t="s">
        <v>8366</v>
      </c>
      <c r="B7681" t="s">
        <v>8359</v>
      </c>
      <c r="C7681">
        <v>20</v>
      </c>
      <c r="D7681">
        <v>12</v>
      </c>
      <c r="E7681">
        <v>11</v>
      </c>
      <c r="F7681" s="1">
        <v>40897</v>
      </c>
      <c r="G7681" t="s">
        <v>2662</v>
      </c>
      <c r="H7681" t="s">
        <v>23</v>
      </c>
      <c r="I7681" t="s">
        <v>24</v>
      </c>
      <c r="J7681" t="s">
        <v>24</v>
      </c>
      <c r="K7681" t="s">
        <v>25</v>
      </c>
      <c r="L7681" t="s">
        <v>70</v>
      </c>
      <c r="M7681" t="s">
        <v>38</v>
      </c>
      <c r="N7681" t="s">
        <v>28</v>
      </c>
      <c r="O7681" t="s">
        <v>48</v>
      </c>
      <c r="P7681" t="s">
        <v>1075</v>
      </c>
      <c r="Q7681">
        <v>1</v>
      </c>
      <c r="R7681">
        <v>19</v>
      </c>
      <c r="S7681">
        <v>-4</v>
      </c>
      <c r="T7681">
        <v>2</v>
      </c>
      <c r="U7681" t="b">
        <v>1</v>
      </c>
    </row>
    <row r="7682" spans="1:21" x14ac:dyDescent="0.25">
      <c r="A7682" t="s">
        <v>8367</v>
      </c>
      <c r="B7682" t="s">
        <v>8368</v>
      </c>
      <c r="C7682">
        <v>20</v>
      </c>
      <c r="D7682">
        <v>12</v>
      </c>
      <c r="E7682">
        <v>12</v>
      </c>
      <c r="F7682" s="1">
        <v>41263</v>
      </c>
      <c r="G7682" t="s">
        <v>1653</v>
      </c>
      <c r="H7682" t="s">
        <v>44</v>
      </c>
      <c r="I7682" t="s">
        <v>849</v>
      </c>
      <c r="J7682" t="s">
        <v>7752</v>
      </c>
      <c r="K7682" t="s">
        <v>47</v>
      </c>
      <c r="L7682" t="s">
        <v>70</v>
      </c>
      <c r="M7682" t="s">
        <v>38</v>
      </c>
      <c r="N7682" t="s">
        <v>71</v>
      </c>
      <c r="O7682" t="s">
        <v>74</v>
      </c>
      <c r="P7682" t="s">
        <v>5611</v>
      </c>
      <c r="Q7682">
        <v>1</v>
      </c>
      <c r="R7682">
        <v>212</v>
      </c>
      <c r="S7682">
        <v>-265</v>
      </c>
      <c r="T7682">
        <v>3</v>
      </c>
      <c r="U7682" t="b">
        <v>0</v>
      </c>
    </row>
    <row r="7683" spans="1:21" x14ac:dyDescent="0.25">
      <c r="A7683" t="s">
        <v>8367</v>
      </c>
      <c r="B7683" t="s">
        <v>8368</v>
      </c>
      <c r="C7683">
        <v>20</v>
      </c>
      <c r="D7683">
        <v>12</v>
      </c>
      <c r="E7683">
        <v>12</v>
      </c>
      <c r="F7683" s="1">
        <v>41263</v>
      </c>
      <c r="G7683" t="s">
        <v>1653</v>
      </c>
      <c r="H7683" t="s">
        <v>44</v>
      </c>
      <c r="I7683" t="s">
        <v>849</v>
      </c>
      <c r="J7683" t="s">
        <v>7752</v>
      </c>
      <c r="K7683" t="s">
        <v>47</v>
      </c>
      <c r="L7683" t="s">
        <v>70</v>
      </c>
      <c r="M7683" t="s">
        <v>38</v>
      </c>
      <c r="N7683" t="s">
        <v>28</v>
      </c>
      <c r="O7683" t="s">
        <v>48</v>
      </c>
      <c r="P7683" t="s">
        <v>2505</v>
      </c>
      <c r="Q7683">
        <v>0</v>
      </c>
      <c r="R7683">
        <v>155</v>
      </c>
      <c r="S7683">
        <v>26</v>
      </c>
      <c r="T7683">
        <v>3</v>
      </c>
      <c r="U7683" t="b">
        <v>0</v>
      </c>
    </row>
    <row r="7684" spans="1:21" x14ac:dyDescent="0.25">
      <c r="A7684" t="s">
        <v>8367</v>
      </c>
      <c r="B7684" t="s">
        <v>8368</v>
      </c>
      <c r="C7684">
        <v>20</v>
      </c>
      <c r="D7684">
        <v>12</v>
      </c>
      <c r="E7684">
        <v>12</v>
      </c>
      <c r="F7684" s="1">
        <v>41263</v>
      </c>
      <c r="G7684" t="s">
        <v>1653</v>
      </c>
      <c r="H7684" t="s">
        <v>44</v>
      </c>
      <c r="I7684" t="s">
        <v>849</v>
      </c>
      <c r="J7684" t="s">
        <v>7752</v>
      </c>
      <c r="K7684" t="s">
        <v>47</v>
      </c>
      <c r="L7684" t="s">
        <v>70</v>
      </c>
      <c r="M7684" t="s">
        <v>38</v>
      </c>
      <c r="N7684" t="s">
        <v>28</v>
      </c>
      <c r="O7684" t="s">
        <v>39</v>
      </c>
      <c r="P7684" t="s">
        <v>374</v>
      </c>
      <c r="Q7684">
        <v>0</v>
      </c>
      <c r="R7684">
        <v>18</v>
      </c>
      <c r="S7684">
        <v>4</v>
      </c>
      <c r="T7684">
        <v>2</v>
      </c>
      <c r="U7684" t="b">
        <v>1</v>
      </c>
    </row>
    <row r="7685" spans="1:21" x14ac:dyDescent="0.25">
      <c r="A7685" t="s">
        <v>8367</v>
      </c>
      <c r="B7685" t="s">
        <v>8368</v>
      </c>
      <c r="C7685">
        <v>20</v>
      </c>
      <c r="D7685">
        <v>12</v>
      </c>
      <c r="E7685">
        <v>12</v>
      </c>
      <c r="F7685" s="1">
        <v>41263</v>
      </c>
      <c r="G7685" t="s">
        <v>1653</v>
      </c>
      <c r="H7685" t="s">
        <v>44</v>
      </c>
      <c r="I7685" t="s">
        <v>849</v>
      </c>
      <c r="J7685" t="s">
        <v>7752</v>
      </c>
      <c r="K7685" t="s">
        <v>47</v>
      </c>
      <c r="L7685" t="s">
        <v>70</v>
      </c>
      <c r="M7685" t="s">
        <v>38</v>
      </c>
      <c r="N7685" t="s">
        <v>56</v>
      </c>
      <c r="O7685" t="s">
        <v>185</v>
      </c>
      <c r="P7685" t="s">
        <v>4393</v>
      </c>
      <c r="Q7685">
        <v>0</v>
      </c>
      <c r="R7685">
        <v>357</v>
      </c>
      <c r="S7685">
        <v>118</v>
      </c>
      <c r="T7685">
        <v>1</v>
      </c>
      <c r="U7685" t="b">
        <v>0</v>
      </c>
    </row>
    <row r="7686" spans="1:21" x14ac:dyDescent="0.25">
      <c r="A7686" t="s">
        <v>8369</v>
      </c>
      <c r="B7686" t="s">
        <v>8368</v>
      </c>
      <c r="C7686">
        <v>20</v>
      </c>
      <c r="D7686">
        <v>12</v>
      </c>
      <c r="E7686">
        <v>12</v>
      </c>
      <c r="F7686" s="1">
        <v>41263</v>
      </c>
      <c r="G7686" t="s">
        <v>5463</v>
      </c>
      <c r="H7686" t="s">
        <v>33</v>
      </c>
      <c r="I7686" t="s">
        <v>34</v>
      </c>
      <c r="J7686" t="s">
        <v>950</v>
      </c>
      <c r="K7686" t="s">
        <v>36</v>
      </c>
      <c r="L7686" t="s">
        <v>37</v>
      </c>
      <c r="M7686" t="s">
        <v>268</v>
      </c>
      <c r="N7686" t="s">
        <v>28</v>
      </c>
      <c r="O7686" t="s">
        <v>48</v>
      </c>
      <c r="P7686" t="s">
        <v>2065</v>
      </c>
      <c r="Q7686">
        <v>0</v>
      </c>
      <c r="R7686">
        <v>161</v>
      </c>
      <c r="S7686">
        <v>0</v>
      </c>
      <c r="T7686">
        <v>3</v>
      </c>
      <c r="U7686" t="b">
        <v>0</v>
      </c>
    </row>
    <row r="7687" spans="1:21" x14ac:dyDescent="0.25">
      <c r="A7687" t="s">
        <v>8370</v>
      </c>
      <c r="B7687" t="s">
        <v>8368</v>
      </c>
      <c r="C7687">
        <v>20</v>
      </c>
      <c r="D7687">
        <v>12</v>
      </c>
      <c r="E7687">
        <v>12</v>
      </c>
      <c r="F7687" s="1">
        <v>41263</v>
      </c>
      <c r="G7687" t="s">
        <v>5058</v>
      </c>
      <c r="H7687" t="s">
        <v>44</v>
      </c>
      <c r="I7687" t="s">
        <v>45</v>
      </c>
      <c r="J7687" t="s">
        <v>1331</v>
      </c>
      <c r="K7687" t="s">
        <v>47</v>
      </c>
      <c r="L7687" t="s">
        <v>37</v>
      </c>
      <c r="M7687" t="s">
        <v>38</v>
      </c>
      <c r="N7687" t="s">
        <v>56</v>
      </c>
      <c r="O7687" t="s">
        <v>185</v>
      </c>
      <c r="P7687" t="s">
        <v>2770</v>
      </c>
      <c r="Q7687">
        <v>0</v>
      </c>
      <c r="R7687">
        <v>1478</v>
      </c>
      <c r="S7687">
        <v>133</v>
      </c>
      <c r="T7687">
        <v>5</v>
      </c>
      <c r="U7687" t="b">
        <v>1</v>
      </c>
    </row>
    <row r="7688" spans="1:21" x14ac:dyDescent="0.25">
      <c r="A7688" t="s">
        <v>8371</v>
      </c>
      <c r="B7688" t="s">
        <v>8368</v>
      </c>
      <c r="C7688">
        <v>20</v>
      </c>
      <c r="D7688">
        <v>12</v>
      </c>
      <c r="E7688">
        <v>12</v>
      </c>
      <c r="F7688" s="1">
        <v>41263</v>
      </c>
      <c r="G7688" t="s">
        <v>2181</v>
      </c>
      <c r="H7688" t="s">
        <v>61</v>
      </c>
      <c r="I7688" t="s">
        <v>108</v>
      </c>
      <c r="J7688" t="s">
        <v>109</v>
      </c>
      <c r="K7688" t="s">
        <v>36</v>
      </c>
      <c r="L7688" t="s">
        <v>70</v>
      </c>
      <c r="M7688" t="s">
        <v>98</v>
      </c>
      <c r="N7688" t="s">
        <v>28</v>
      </c>
      <c r="O7688" t="s">
        <v>39</v>
      </c>
      <c r="P7688" t="s">
        <v>3645</v>
      </c>
      <c r="Q7688">
        <v>0</v>
      </c>
      <c r="R7688">
        <v>34</v>
      </c>
      <c r="S7688">
        <v>9</v>
      </c>
      <c r="T7688">
        <v>4</v>
      </c>
      <c r="U7688" t="b">
        <v>0</v>
      </c>
    </row>
    <row r="7689" spans="1:21" x14ac:dyDescent="0.25">
      <c r="A7689" t="s">
        <v>8371</v>
      </c>
      <c r="B7689" t="s">
        <v>8368</v>
      </c>
      <c r="C7689">
        <v>20</v>
      </c>
      <c r="D7689">
        <v>12</v>
      </c>
      <c r="E7689">
        <v>12</v>
      </c>
      <c r="F7689" s="1">
        <v>41263</v>
      </c>
      <c r="G7689" t="s">
        <v>2181</v>
      </c>
      <c r="H7689" t="s">
        <v>61</v>
      </c>
      <c r="I7689" t="s">
        <v>108</v>
      </c>
      <c r="J7689" t="s">
        <v>109</v>
      </c>
      <c r="K7689" t="s">
        <v>36</v>
      </c>
      <c r="L7689" t="s">
        <v>70</v>
      </c>
      <c r="M7689" t="s">
        <v>98</v>
      </c>
      <c r="N7689" t="s">
        <v>56</v>
      </c>
      <c r="O7689" t="s">
        <v>57</v>
      </c>
      <c r="P7689" t="s">
        <v>2653</v>
      </c>
      <c r="Q7689">
        <v>0</v>
      </c>
      <c r="R7689">
        <v>1239</v>
      </c>
      <c r="S7689">
        <v>14</v>
      </c>
      <c r="T7689">
        <v>9</v>
      </c>
      <c r="U7689" t="b">
        <v>1</v>
      </c>
    </row>
    <row r="7690" spans="1:21" x14ac:dyDescent="0.25">
      <c r="A7690" t="s">
        <v>8372</v>
      </c>
      <c r="B7690" t="s">
        <v>8373</v>
      </c>
      <c r="C7690">
        <v>20</v>
      </c>
      <c r="D7690">
        <v>12</v>
      </c>
      <c r="E7690">
        <v>13</v>
      </c>
      <c r="F7690" s="1">
        <v>41628</v>
      </c>
      <c r="G7690" t="s">
        <v>5134</v>
      </c>
      <c r="H7690" t="s">
        <v>61</v>
      </c>
      <c r="I7690" t="s">
        <v>108</v>
      </c>
      <c r="J7690" t="s">
        <v>7211</v>
      </c>
      <c r="K7690" t="s">
        <v>36</v>
      </c>
      <c r="L7690" t="s">
        <v>26</v>
      </c>
      <c r="M7690" t="s">
        <v>98</v>
      </c>
      <c r="N7690" t="s">
        <v>28</v>
      </c>
      <c r="O7690" t="s">
        <v>39</v>
      </c>
      <c r="P7690" t="s">
        <v>1610</v>
      </c>
      <c r="Q7690">
        <v>0</v>
      </c>
      <c r="R7690">
        <v>11</v>
      </c>
      <c r="S7690">
        <v>3</v>
      </c>
      <c r="T7690">
        <v>1</v>
      </c>
      <c r="U7690" t="b">
        <v>1</v>
      </c>
    </row>
    <row r="7691" spans="1:21" x14ac:dyDescent="0.25">
      <c r="A7691" t="s">
        <v>8372</v>
      </c>
      <c r="B7691" t="s">
        <v>8373</v>
      </c>
      <c r="C7691">
        <v>20</v>
      </c>
      <c r="D7691">
        <v>12</v>
      </c>
      <c r="E7691">
        <v>13</v>
      </c>
      <c r="F7691" s="1">
        <v>41628</v>
      </c>
      <c r="G7691" t="s">
        <v>5134</v>
      </c>
      <c r="H7691" t="s">
        <v>61</v>
      </c>
      <c r="I7691" t="s">
        <v>108</v>
      </c>
      <c r="J7691" t="s">
        <v>7211</v>
      </c>
      <c r="K7691" t="s">
        <v>36</v>
      </c>
      <c r="L7691" t="s">
        <v>26</v>
      </c>
      <c r="M7691" t="s">
        <v>98</v>
      </c>
      <c r="N7691" t="s">
        <v>28</v>
      </c>
      <c r="O7691" t="s">
        <v>29</v>
      </c>
      <c r="P7691" t="s">
        <v>3967</v>
      </c>
      <c r="Q7691">
        <v>0</v>
      </c>
      <c r="R7691">
        <v>27</v>
      </c>
      <c r="S7691">
        <v>6</v>
      </c>
      <c r="T7691">
        <v>2</v>
      </c>
      <c r="U7691" t="b">
        <v>1</v>
      </c>
    </row>
    <row r="7692" spans="1:21" x14ac:dyDescent="0.25">
      <c r="A7692" t="s">
        <v>8374</v>
      </c>
      <c r="B7692" t="s">
        <v>8373</v>
      </c>
      <c r="C7692">
        <v>20</v>
      </c>
      <c r="D7692">
        <v>12</v>
      </c>
      <c r="E7692">
        <v>13</v>
      </c>
      <c r="F7692" s="1">
        <v>41628</v>
      </c>
      <c r="G7692" t="s">
        <v>3570</v>
      </c>
      <c r="H7692" t="s">
        <v>44</v>
      </c>
      <c r="I7692" t="s">
        <v>434</v>
      </c>
      <c r="J7692" t="s">
        <v>2088</v>
      </c>
      <c r="K7692" t="s">
        <v>47</v>
      </c>
      <c r="L7692" t="s">
        <v>37</v>
      </c>
      <c r="M7692" t="s">
        <v>98</v>
      </c>
      <c r="N7692" t="s">
        <v>71</v>
      </c>
      <c r="O7692" t="s">
        <v>72</v>
      </c>
      <c r="P7692" t="s">
        <v>3478</v>
      </c>
      <c r="Q7692">
        <v>0</v>
      </c>
      <c r="R7692">
        <v>1817</v>
      </c>
      <c r="S7692">
        <v>799</v>
      </c>
      <c r="T7692">
        <v>5</v>
      </c>
      <c r="U7692" t="b">
        <v>0</v>
      </c>
    </row>
    <row r="7693" spans="1:21" x14ac:dyDescent="0.25">
      <c r="A7693" t="s">
        <v>8374</v>
      </c>
      <c r="B7693" t="s">
        <v>8373</v>
      </c>
      <c r="C7693">
        <v>20</v>
      </c>
      <c r="D7693">
        <v>12</v>
      </c>
      <c r="E7693">
        <v>13</v>
      </c>
      <c r="F7693" s="1">
        <v>41628</v>
      </c>
      <c r="G7693" t="s">
        <v>3570</v>
      </c>
      <c r="H7693" t="s">
        <v>44</v>
      </c>
      <c r="I7693" t="s">
        <v>434</v>
      </c>
      <c r="J7693" t="s">
        <v>2088</v>
      </c>
      <c r="K7693" t="s">
        <v>47</v>
      </c>
      <c r="L7693" t="s">
        <v>37</v>
      </c>
      <c r="M7693" t="s">
        <v>98</v>
      </c>
      <c r="N7693" t="s">
        <v>28</v>
      </c>
      <c r="O7693" t="s">
        <v>48</v>
      </c>
      <c r="P7693" t="s">
        <v>1045</v>
      </c>
      <c r="Q7693">
        <v>0</v>
      </c>
      <c r="R7693">
        <v>137</v>
      </c>
      <c r="S7693">
        <v>63</v>
      </c>
      <c r="T7693">
        <v>3</v>
      </c>
      <c r="U7693" t="b">
        <v>1</v>
      </c>
    </row>
    <row r="7694" spans="1:21" x14ac:dyDescent="0.25">
      <c r="A7694" t="s">
        <v>8374</v>
      </c>
      <c r="B7694" t="s">
        <v>8373</v>
      </c>
      <c r="C7694">
        <v>20</v>
      </c>
      <c r="D7694">
        <v>12</v>
      </c>
      <c r="E7694">
        <v>13</v>
      </c>
      <c r="F7694" s="1">
        <v>41628</v>
      </c>
      <c r="G7694" t="s">
        <v>3570</v>
      </c>
      <c r="H7694" t="s">
        <v>44</v>
      </c>
      <c r="I7694" t="s">
        <v>434</v>
      </c>
      <c r="J7694" t="s">
        <v>2088</v>
      </c>
      <c r="K7694" t="s">
        <v>47</v>
      </c>
      <c r="L7694" t="s">
        <v>37</v>
      </c>
      <c r="M7694" t="s">
        <v>98</v>
      </c>
      <c r="N7694" t="s">
        <v>28</v>
      </c>
      <c r="O7694" t="s">
        <v>183</v>
      </c>
      <c r="P7694" t="s">
        <v>3704</v>
      </c>
      <c r="Q7694">
        <v>0</v>
      </c>
      <c r="R7694">
        <v>125</v>
      </c>
      <c r="S7694">
        <v>15</v>
      </c>
      <c r="T7694">
        <v>3</v>
      </c>
      <c r="U7694" t="b">
        <v>1</v>
      </c>
    </row>
    <row r="7695" spans="1:21" x14ac:dyDescent="0.25">
      <c r="A7695" t="s">
        <v>8375</v>
      </c>
      <c r="B7695" t="s">
        <v>8373</v>
      </c>
      <c r="C7695">
        <v>20</v>
      </c>
      <c r="D7695">
        <v>12</v>
      </c>
      <c r="E7695">
        <v>13</v>
      </c>
      <c r="F7695" s="1">
        <v>41628</v>
      </c>
      <c r="G7695" t="s">
        <v>7250</v>
      </c>
      <c r="H7695" t="s">
        <v>33</v>
      </c>
      <c r="I7695" t="s">
        <v>313</v>
      </c>
      <c r="J7695" t="s">
        <v>1436</v>
      </c>
      <c r="K7695" t="s">
        <v>36</v>
      </c>
      <c r="L7695" t="s">
        <v>37</v>
      </c>
      <c r="M7695" t="s">
        <v>38</v>
      </c>
      <c r="N7695" t="s">
        <v>71</v>
      </c>
      <c r="O7695" t="s">
        <v>74</v>
      </c>
      <c r="P7695" t="s">
        <v>4076</v>
      </c>
      <c r="Q7695">
        <v>0</v>
      </c>
      <c r="R7695">
        <v>486</v>
      </c>
      <c r="S7695">
        <v>-27</v>
      </c>
      <c r="T7695">
        <v>4</v>
      </c>
      <c r="U7695" t="b">
        <v>1</v>
      </c>
    </row>
    <row r="7696" spans="1:21" x14ac:dyDescent="0.25">
      <c r="A7696" t="s">
        <v>8376</v>
      </c>
      <c r="B7696" t="s">
        <v>8373</v>
      </c>
      <c r="C7696">
        <v>20</v>
      </c>
      <c r="D7696">
        <v>12</v>
      </c>
      <c r="E7696">
        <v>13</v>
      </c>
      <c r="F7696" s="1">
        <v>41628</v>
      </c>
      <c r="G7696" t="s">
        <v>1024</v>
      </c>
      <c r="H7696" t="s">
        <v>67</v>
      </c>
      <c r="I7696" t="s">
        <v>68</v>
      </c>
      <c r="J7696" t="s">
        <v>4101</v>
      </c>
      <c r="K7696" t="s">
        <v>25</v>
      </c>
      <c r="L7696" t="s">
        <v>26</v>
      </c>
      <c r="M7696" t="s">
        <v>38</v>
      </c>
      <c r="N7696" t="s">
        <v>71</v>
      </c>
      <c r="O7696" t="s">
        <v>74</v>
      </c>
      <c r="P7696" t="s">
        <v>75</v>
      </c>
      <c r="Q7696">
        <v>0</v>
      </c>
      <c r="R7696">
        <v>423</v>
      </c>
      <c r="S7696">
        <v>173</v>
      </c>
      <c r="T7696">
        <v>3</v>
      </c>
      <c r="U7696" t="b">
        <v>0</v>
      </c>
    </row>
    <row r="7697" spans="1:21" x14ac:dyDescent="0.25">
      <c r="A7697" t="s">
        <v>8377</v>
      </c>
      <c r="B7697" t="s">
        <v>8373</v>
      </c>
      <c r="C7697">
        <v>20</v>
      </c>
      <c r="D7697">
        <v>12</v>
      </c>
      <c r="E7697">
        <v>13</v>
      </c>
      <c r="F7697" s="1">
        <v>41628</v>
      </c>
      <c r="G7697" t="s">
        <v>1902</v>
      </c>
      <c r="H7697" t="s">
        <v>120</v>
      </c>
      <c r="I7697" t="s">
        <v>121</v>
      </c>
      <c r="J7697" t="s">
        <v>122</v>
      </c>
      <c r="K7697" t="s">
        <v>47</v>
      </c>
      <c r="L7697" t="s">
        <v>70</v>
      </c>
      <c r="M7697" t="s">
        <v>38</v>
      </c>
      <c r="N7697" t="s">
        <v>71</v>
      </c>
      <c r="O7697" t="s">
        <v>665</v>
      </c>
      <c r="P7697" t="s">
        <v>8378</v>
      </c>
      <c r="Q7697">
        <v>1</v>
      </c>
      <c r="R7697">
        <v>1715</v>
      </c>
      <c r="S7697">
        <v>-1630</v>
      </c>
      <c r="T7697">
        <v>5</v>
      </c>
      <c r="U7697" t="b">
        <v>0</v>
      </c>
    </row>
    <row r="7698" spans="1:21" x14ac:dyDescent="0.25">
      <c r="A7698" t="s">
        <v>8379</v>
      </c>
      <c r="B7698" t="s">
        <v>8373</v>
      </c>
      <c r="C7698">
        <v>20</v>
      </c>
      <c r="D7698">
        <v>12</v>
      </c>
      <c r="E7698">
        <v>13</v>
      </c>
      <c r="F7698" s="1">
        <v>41628</v>
      </c>
      <c r="G7698" t="s">
        <v>3406</v>
      </c>
      <c r="H7698" t="s">
        <v>44</v>
      </c>
      <c r="I7698" t="s">
        <v>45</v>
      </c>
      <c r="J7698" t="s">
        <v>701</v>
      </c>
      <c r="K7698" t="s">
        <v>47</v>
      </c>
      <c r="L7698" t="s">
        <v>70</v>
      </c>
      <c r="M7698" t="s">
        <v>38</v>
      </c>
      <c r="N7698" t="s">
        <v>71</v>
      </c>
      <c r="O7698" t="s">
        <v>74</v>
      </c>
      <c r="P7698" t="s">
        <v>7671</v>
      </c>
      <c r="Q7698">
        <v>1</v>
      </c>
      <c r="R7698">
        <v>139</v>
      </c>
      <c r="S7698">
        <v>-191</v>
      </c>
      <c r="T7698">
        <v>2</v>
      </c>
      <c r="U7698" t="b">
        <v>0</v>
      </c>
    </row>
    <row r="7699" spans="1:21" x14ac:dyDescent="0.25">
      <c r="A7699" t="s">
        <v>8380</v>
      </c>
      <c r="B7699" t="s">
        <v>8373</v>
      </c>
      <c r="C7699">
        <v>20</v>
      </c>
      <c r="D7699">
        <v>12</v>
      </c>
      <c r="E7699">
        <v>13</v>
      </c>
      <c r="F7699" s="1">
        <v>41628</v>
      </c>
      <c r="G7699" t="s">
        <v>1188</v>
      </c>
      <c r="H7699" t="s">
        <v>67</v>
      </c>
      <c r="I7699" t="s">
        <v>2143</v>
      </c>
      <c r="J7699" t="s">
        <v>5672</v>
      </c>
      <c r="K7699" t="s">
        <v>25</v>
      </c>
      <c r="L7699" t="s">
        <v>37</v>
      </c>
      <c r="M7699" t="s">
        <v>38</v>
      </c>
      <c r="N7699" t="s">
        <v>28</v>
      </c>
      <c r="O7699" t="s">
        <v>54</v>
      </c>
      <c r="P7699" t="s">
        <v>3434</v>
      </c>
      <c r="Q7699">
        <v>0</v>
      </c>
      <c r="R7699">
        <v>249</v>
      </c>
      <c r="S7699">
        <v>12</v>
      </c>
      <c r="T7699">
        <v>4</v>
      </c>
      <c r="U7699" t="b">
        <v>0</v>
      </c>
    </row>
    <row r="7700" spans="1:21" x14ac:dyDescent="0.25">
      <c r="A7700" t="s">
        <v>8381</v>
      </c>
      <c r="B7700" t="s">
        <v>8373</v>
      </c>
      <c r="C7700">
        <v>20</v>
      </c>
      <c r="D7700">
        <v>12</v>
      </c>
      <c r="E7700">
        <v>13</v>
      </c>
      <c r="F7700" s="1">
        <v>41628</v>
      </c>
      <c r="G7700" t="s">
        <v>1966</v>
      </c>
      <c r="H7700" t="s">
        <v>67</v>
      </c>
      <c r="I7700" t="s">
        <v>68</v>
      </c>
      <c r="J7700" t="s">
        <v>255</v>
      </c>
      <c r="K7700" t="s">
        <v>25</v>
      </c>
      <c r="L7700" t="s">
        <v>26</v>
      </c>
      <c r="M7700" t="s">
        <v>38</v>
      </c>
      <c r="N7700" t="s">
        <v>28</v>
      </c>
      <c r="O7700" t="s">
        <v>54</v>
      </c>
      <c r="P7700" t="s">
        <v>181</v>
      </c>
      <c r="Q7700">
        <v>0</v>
      </c>
      <c r="R7700">
        <v>576</v>
      </c>
      <c r="S7700">
        <v>51</v>
      </c>
      <c r="T7700">
        <v>5</v>
      </c>
      <c r="U7700" t="b">
        <v>0</v>
      </c>
    </row>
    <row r="7701" spans="1:21" x14ac:dyDescent="0.25">
      <c r="A7701" t="s">
        <v>8379</v>
      </c>
      <c r="B7701" t="s">
        <v>8373</v>
      </c>
      <c r="C7701">
        <v>20</v>
      </c>
      <c r="D7701">
        <v>12</v>
      </c>
      <c r="E7701">
        <v>13</v>
      </c>
      <c r="F7701" s="1">
        <v>41628</v>
      </c>
      <c r="G7701" t="s">
        <v>3406</v>
      </c>
      <c r="H7701" t="s">
        <v>44</v>
      </c>
      <c r="I7701" t="s">
        <v>45</v>
      </c>
      <c r="J7701" t="s">
        <v>701</v>
      </c>
      <c r="K7701" t="s">
        <v>47</v>
      </c>
      <c r="L7701" t="s">
        <v>70</v>
      </c>
      <c r="M7701" t="s">
        <v>38</v>
      </c>
      <c r="N7701" t="s">
        <v>28</v>
      </c>
      <c r="O7701" t="s">
        <v>54</v>
      </c>
      <c r="P7701" t="s">
        <v>1323</v>
      </c>
      <c r="Q7701">
        <v>0</v>
      </c>
      <c r="R7701">
        <v>88</v>
      </c>
      <c r="S7701">
        <v>-10</v>
      </c>
      <c r="T7701">
        <v>3</v>
      </c>
      <c r="U7701" t="b">
        <v>0</v>
      </c>
    </row>
    <row r="7702" spans="1:21" x14ac:dyDescent="0.25">
      <c r="A7702" t="s">
        <v>8382</v>
      </c>
      <c r="B7702" t="s">
        <v>8373</v>
      </c>
      <c r="C7702">
        <v>20</v>
      </c>
      <c r="D7702">
        <v>12</v>
      </c>
      <c r="E7702">
        <v>13</v>
      </c>
      <c r="F7702" s="1">
        <v>41628</v>
      </c>
      <c r="G7702" t="s">
        <v>3033</v>
      </c>
      <c r="H7702" t="s">
        <v>33</v>
      </c>
      <c r="I7702" t="s">
        <v>1284</v>
      </c>
      <c r="J7702" t="s">
        <v>5513</v>
      </c>
      <c r="K7702" t="s">
        <v>36</v>
      </c>
      <c r="L7702" t="s">
        <v>70</v>
      </c>
      <c r="M7702" t="s">
        <v>38</v>
      </c>
      <c r="N7702" t="s">
        <v>28</v>
      </c>
      <c r="O7702" t="s">
        <v>54</v>
      </c>
      <c r="P7702" t="s">
        <v>681</v>
      </c>
      <c r="Q7702">
        <v>0</v>
      </c>
      <c r="R7702">
        <v>31</v>
      </c>
      <c r="S7702">
        <v>13</v>
      </c>
      <c r="T7702">
        <v>2</v>
      </c>
      <c r="U7702" t="b">
        <v>1</v>
      </c>
    </row>
    <row r="7703" spans="1:21" x14ac:dyDescent="0.25">
      <c r="A7703" t="s">
        <v>8382</v>
      </c>
      <c r="B7703" t="s">
        <v>8373</v>
      </c>
      <c r="C7703">
        <v>20</v>
      </c>
      <c r="D7703">
        <v>12</v>
      </c>
      <c r="E7703">
        <v>13</v>
      </c>
      <c r="F7703" s="1">
        <v>41628</v>
      </c>
      <c r="G7703" t="s">
        <v>3033</v>
      </c>
      <c r="H7703" t="s">
        <v>33</v>
      </c>
      <c r="I7703" t="s">
        <v>1284</v>
      </c>
      <c r="J7703" t="s">
        <v>5513</v>
      </c>
      <c r="K7703" t="s">
        <v>36</v>
      </c>
      <c r="L7703" t="s">
        <v>70</v>
      </c>
      <c r="M7703" t="s">
        <v>38</v>
      </c>
      <c r="N7703" t="s">
        <v>56</v>
      </c>
      <c r="O7703" t="s">
        <v>57</v>
      </c>
      <c r="P7703" t="s">
        <v>8383</v>
      </c>
      <c r="Q7703">
        <v>0</v>
      </c>
      <c r="R7703">
        <v>260</v>
      </c>
      <c r="S7703">
        <v>39</v>
      </c>
      <c r="T7703">
        <v>7</v>
      </c>
      <c r="U7703" t="b">
        <v>0</v>
      </c>
    </row>
    <row r="7704" spans="1:21" x14ac:dyDescent="0.25">
      <c r="A7704" t="s">
        <v>8384</v>
      </c>
      <c r="B7704" t="s">
        <v>8385</v>
      </c>
      <c r="C7704">
        <v>20</v>
      </c>
      <c r="D7704">
        <v>12</v>
      </c>
      <c r="E7704">
        <v>14</v>
      </c>
      <c r="F7704" s="1">
        <v>41993</v>
      </c>
      <c r="G7704" t="s">
        <v>1140</v>
      </c>
      <c r="H7704" t="s">
        <v>67</v>
      </c>
      <c r="I7704" t="s">
        <v>68</v>
      </c>
      <c r="J7704" t="s">
        <v>1089</v>
      </c>
      <c r="K7704" t="s">
        <v>25</v>
      </c>
      <c r="L7704" t="s">
        <v>37</v>
      </c>
      <c r="M7704" t="s">
        <v>38</v>
      </c>
      <c r="N7704" t="s">
        <v>71</v>
      </c>
      <c r="O7704" t="s">
        <v>295</v>
      </c>
      <c r="P7704" t="s">
        <v>2802</v>
      </c>
      <c r="Q7704">
        <v>1</v>
      </c>
      <c r="R7704">
        <v>47</v>
      </c>
      <c r="S7704">
        <v>-114</v>
      </c>
      <c r="T7704">
        <v>5</v>
      </c>
      <c r="U7704" t="b">
        <v>0</v>
      </c>
    </row>
    <row r="7705" spans="1:21" x14ac:dyDescent="0.25">
      <c r="A7705" t="s">
        <v>8386</v>
      </c>
      <c r="B7705" t="s">
        <v>8385</v>
      </c>
      <c r="C7705">
        <v>20</v>
      </c>
      <c r="D7705">
        <v>12</v>
      </c>
      <c r="E7705">
        <v>14</v>
      </c>
      <c r="F7705" s="1">
        <v>41993</v>
      </c>
      <c r="G7705" t="s">
        <v>1940</v>
      </c>
      <c r="H7705" t="s">
        <v>976</v>
      </c>
      <c r="I7705" t="s">
        <v>8387</v>
      </c>
      <c r="J7705" t="s">
        <v>8388</v>
      </c>
      <c r="K7705" t="s">
        <v>47</v>
      </c>
      <c r="L7705" t="s">
        <v>37</v>
      </c>
      <c r="M7705" t="s">
        <v>27</v>
      </c>
      <c r="N7705" t="s">
        <v>71</v>
      </c>
      <c r="O7705" t="s">
        <v>72</v>
      </c>
      <c r="P7705" t="s">
        <v>1415</v>
      </c>
      <c r="Q7705">
        <v>1</v>
      </c>
      <c r="R7705">
        <v>182</v>
      </c>
      <c r="S7705">
        <v>-11</v>
      </c>
      <c r="T7705">
        <v>3</v>
      </c>
      <c r="U7705" t="b">
        <v>0</v>
      </c>
    </row>
    <row r="7706" spans="1:21" x14ac:dyDescent="0.25">
      <c r="A7706" t="s">
        <v>8389</v>
      </c>
      <c r="B7706" t="s">
        <v>8390</v>
      </c>
      <c r="C7706">
        <v>21</v>
      </c>
      <c r="D7706">
        <v>12</v>
      </c>
      <c r="E7706">
        <v>11</v>
      </c>
      <c r="F7706" s="1">
        <v>40898</v>
      </c>
      <c r="G7706" t="s">
        <v>2890</v>
      </c>
      <c r="H7706" t="s">
        <v>120</v>
      </c>
      <c r="I7706" t="s">
        <v>121</v>
      </c>
      <c r="J7706" t="s">
        <v>8391</v>
      </c>
      <c r="K7706" t="s">
        <v>47</v>
      </c>
      <c r="L7706" t="s">
        <v>37</v>
      </c>
      <c r="M7706" t="s">
        <v>27</v>
      </c>
      <c r="N7706" t="s">
        <v>28</v>
      </c>
      <c r="O7706" t="s">
        <v>48</v>
      </c>
      <c r="P7706" t="s">
        <v>1166</v>
      </c>
      <c r="Q7706">
        <v>0</v>
      </c>
      <c r="R7706">
        <v>38</v>
      </c>
      <c r="S7706">
        <v>9</v>
      </c>
      <c r="T7706">
        <v>2</v>
      </c>
      <c r="U7706" t="b">
        <v>0</v>
      </c>
    </row>
    <row r="7707" spans="1:21" x14ac:dyDescent="0.25">
      <c r="A7707" t="s">
        <v>8392</v>
      </c>
      <c r="B7707" t="s">
        <v>8390</v>
      </c>
      <c r="C7707">
        <v>21</v>
      </c>
      <c r="D7707">
        <v>12</v>
      </c>
      <c r="E7707">
        <v>11</v>
      </c>
      <c r="F7707" s="1">
        <v>40898</v>
      </c>
      <c r="G7707" t="s">
        <v>2543</v>
      </c>
      <c r="H7707" t="s">
        <v>67</v>
      </c>
      <c r="I7707" t="s">
        <v>68</v>
      </c>
      <c r="J7707" t="s">
        <v>6126</v>
      </c>
      <c r="K7707" t="s">
        <v>25</v>
      </c>
      <c r="L7707" t="s">
        <v>37</v>
      </c>
      <c r="M7707" t="s">
        <v>27</v>
      </c>
      <c r="N7707" t="s">
        <v>28</v>
      </c>
      <c r="O7707" t="s">
        <v>48</v>
      </c>
      <c r="P7707" t="s">
        <v>2065</v>
      </c>
      <c r="Q7707">
        <v>0</v>
      </c>
      <c r="R7707">
        <v>107</v>
      </c>
      <c r="S7707">
        <v>0</v>
      </c>
      <c r="T7707">
        <v>2</v>
      </c>
      <c r="U7707" t="b">
        <v>0</v>
      </c>
    </row>
    <row r="7708" spans="1:21" x14ac:dyDescent="0.25">
      <c r="A7708" t="s">
        <v>8392</v>
      </c>
      <c r="B7708" t="s">
        <v>8390</v>
      </c>
      <c r="C7708">
        <v>21</v>
      </c>
      <c r="D7708">
        <v>12</v>
      </c>
      <c r="E7708">
        <v>11</v>
      </c>
      <c r="F7708" s="1">
        <v>40898</v>
      </c>
      <c r="G7708" t="s">
        <v>2543</v>
      </c>
      <c r="H7708" t="s">
        <v>67</v>
      </c>
      <c r="I7708" t="s">
        <v>68</v>
      </c>
      <c r="J7708" t="s">
        <v>6126</v>
      </c>
      <c r="K7708" t="s">
        <v>25</v>
      </c>
      <c r="L7708" t="s">
        <v>37</v>
      </c>
      <c r="M7708" t="s">
        <v>27</v>
      </c>
      <c r="N7708" t="s">
        <v>28</v>
      </c>
      <c r="O7708" t="s">
        <v>29</v>
      </c>
      <c r="P7708" t="s">
        <v>5695</v>
      </c>
      <c r="Q7708">
        <v>0</v>
      </c>
      <c r="R7708">
        <v>51</v>
      </c>
      <c r="S7708">
        <v>9</v>
      </c>
      <c r="T7708">
        <v>3</v>
      </c>
      <c r="U7708" t="b">
        <v>1</v>
      </c>
    </row>
    <row r="7709" spans="1:21" x14ac:dyDescent="0.25">
      <c r="A7709" t="s">
        <v>8393</v>
      </c>
      <c r="B7709" t="s">
        <v>8390</v>
      </c>
      <c r="C7709">
        <v>21</v>
      </c>
      <c r="D7709">
        <v>12</v>
      </c>
      <c r="E7709">
        <v>11</v>
      </c>
      <c r="F7709" s="1">
        <v>40898</v>
      </c>
      <c r="G7709" t="s">
        <v>8209</v>
      </c>
      <c r="H7709" t="s">
        <v>126</v>
      </c>
      <c r="I7709" t="s">
        <v>304</v>
      </c>
      <c r="J7709" t="s">
        <v>304</v>
      </c>
      <c r="K7709" t="s">
        <v>25</v>
      </c>
      <c r="L7709" t="s">
        <v>26</v>
      </c>
      <c r="M7709" t="s">
        <v>27</v>
      </c>
      <c r="N7709" t="s">
        <v>28</v>
      </c>
      <c r="O7709" t="s">
        <v>111</v>
      </c>
      <c r="P7709" t="s">
        <v>8394</v>
      </c>
      <c r="Q7709">
        <v>1</v>
      </c>
      <c r="R7709">
        <v>47</v>
      </c>
      <c r="S7709">
        <v>-4</v>
      </c>
      <c r="T7709">
        <v>5</v>
      </c>
      <c r="U7709" t="b">
        <v>1</v>
      </c>
    </row>
    <row r="7710" spans="1:21" x14ac:dyDescent="0.25">
      <c r="A7710" t="s">
        <v>8393</v>
      </c>
      <c r="B7710" t="s">
        <v>8390</v>
      </c>
      <c r="C7710">
        <v>21</v>
      </c>
      <c r="D7710">
        <v>12</v>
      </c>
      <c r="E7710">
        <v>11</v>
      </c>
      <c r="F7710" s="1">
        <v>40898</v>
      </c>
      <c r="G7710" t="s">
        <v>8209</v>
      </c>
      <c r="H7710" t="s">
        <v>126</v>
      </c>
      <c r="I7710" t="s">
        <v>304</v>
      </c>
      <c r="J7710" t="s">
        <v>304</v>
      </c>
      <c r="K7710" t="s">
        <v>25</v>
      </c>
      <c r="L7710" t="s">
        <v>26</v>
      </c>
      <c r="M7710" t="s">
        <v>27</v>
      </c>
      <c r="N7710" t="s">
        <v>28</v>
      </c>
      <c r="O7710" t="s">
        <v>151</v>
      </c>
      <c r="P7710" t="s">
        <v>152</v>
      </c>
      <c r="Q7710">
        <v>1</v>
      </c>
      <c r="R7710">
        <v>6</v>
      </c>
      <c r="S7710">
        <v>-6</v>
      </c>
      <c r="T7710">
        <v>1</v>
      </c>
      <c r="U7710" t="b">
        <v>1</v>
      </c>
    </row>
    <row r="7711" spans="1:21" x14ac:dyDescent="0.25">
      <c r="A7711" t="s">
        <v>8393</v>
      </c>
      <c r="B7711" t="s">
        <v>8390</v>
      </c>
      <c r="C7711">
        <v>21</v>
      </c>
      <c r="D7711">
        <v>12</v>
      </c>
      <c r="E7711">
        <v>11</v>
      </c>
      <c r="F7711" s="1">
        <v>40898</v>
      </c>
      <c r="G7711" t="s">
        <v>8209</v>
      </c>
      <c r="H7711" t="s">
        <v>126</v>
      </c>
      <c r="I7711" t="s">
        <v>304</v>
      </c>
      <c r="J7711" t="s">
        <v>304</v>
      </c>
      <c r="K7711" t="s">
        <v>25</v>
      </c>
      <c r="L7711" t="s">
        <v>26</v>
      </c>
      <c r="M7711" t="s">
        <v>27</v>
      </c>
      <c r="N7711" t="s">
        <v>56</v>
      </c>
      <c r="O7711" t="s">
        <v>104</v>
      </c>
      <c r="P7711" t="s">
        <v>4948</v>
      </c>
      <c r="Q7711">
        <v>1</v>
      </c>
      <c r="R7711">
        <v>80</v>
      </c>
      <c r="S7711">
        <v>-60</v>
      </c>
      <c r="T7711">
        <v>2</v>
      </c>
      <c r="U7711" t="b">
        <v>0</v>
      </c>
    </row>
    <row r="7712" spans="1:21" x14ac:dyDescent="0.25">
      <c r="A7712" t="s">
        <v>8393</v>
      </c>
      <c r="B7712" t="s">
        <v>8390</v>
      </c>
      <c r="C7712">
        <v>21</v>
      </c>
      <c r="D7712">
        <v>12</v>
      </c>
      <c r="E7712">
        <v>11</v>
      </c>
      <c r="F7712" s="1">
        <v>40898</v>
      </c>
      <c r="G7712" t="s">
        <v>8209</v>
      </c>
      <c r="H7712" t="s">
        <v>126</v>
      </c>
      <c r="I7712" t="s">
        <v>304</v>
      </c>
      <c r="J7712" t="s">
        <v>304</v>
      </c>
      <c r="K7712" t="s">
        <v>25</v>
      </c>
      <c r="L7712" t="s">
        <v>26</v>
      </c>
      <c r="M7712" t="s">
        <v>27</v>
      </c>
      <c r="N7712" t="s">
        <v>56</v>
      </c>
      <c r="O7712" t="s">
        <v>104</v>
      </c>
      <c r="P7712" t="s">
        <v>4115</v>
      </c>
      <c r="Q7712">
        <v>1</v>
      </c>
      <c r="R7712">
        <v>166</v>
      </c>
      <c r="S7712">
        <v>-83</v>
      </c>
      <c r="T7712">
        <v>5</v>
      </c>
      <c r="U7712" t="b">
        <v>0</v>
      </c>
    </row>
    <row r="7713" spans="1:21" x14ac:dyDescent="0.25">
      <c r="A7713" t="s">
        <v>8395</v>
      </c>
      <c r="B7713" t="s">
        <v>8390</v>
      </c>
      <c r="C7713">
        <v>21</v>
      </c>
      <c r="D7713">
        <v>12</v>
      </c>
      <c r="E7713">
        <v>11</v>
      </c>
      <c r="F7713" s="1">
        <v>40898</v>
      </c>
      <c r="G7713" t="s">
        <v>1772</v>
      </c>
      <c r="H7713" t="s">
        <v>33</v>
      </c>
      <c r="I7713" t="s">
        <v>34</v>
      </c>
      <c r="J7713" t="s">
        <v>2189</v>
      </c>
      <c r="K7713" t="s">
        <v>36</v>
      </c>
      <c r="L7713" t="s">
        <v>37</v>
      </c>
      <c r="M7713" t="s">
        <v>38</v>
      </c>
      <c r="N7713" t="s">
        <v>28</v>
      </c>
      <c r="O7713" t="s">
        <v>39</v>
      </c>
      <c r="P7713" t="s">
        <v>4248</v>
      </c>
      <c r="Q7713">
        <v>0</v>
      </c>
      <c r="R7713">
        <v>32</v>
      </c>
      <c r="S7713">
        <v>8</v>
      </c>
      <c r="T7713">
        <v>5</v>
      </c>
      <c r="U7713" t="b">
        <v>0</v>
      </c>
    </row>
    <row r="7714" spans="1:21" x14ac:dyDescent="0.25">
      <c r="A7714" t="s">
        <v>8395</v>
      </c>
      <c r="B7714" t="s">
        <v>8390</v>
      </c>
      <c r="C7714">
        <v>21</v>
      </c>
      <c r="D7714">
        <v>12</v>
      </c>
      <c r="E7714">
        <v>11</v>
      </c>
      <c r="F7714" s="1">
        <v>40898</v>
      </c>
      <c r="G7714" t="s">
        <v>1772</v>
      </c>
      <c r="H7714" t="s">
        <v>33</v>
      </c>
      <c r="I7714" t="s">
        <v>34</v>
      </c>
      <c r="J7714" t="s">
        <v>2189</v>
      </c>
      <c r="K7714" t="s">
        <v>36</v>
      </c>
      <c r="L7714" t="s">
        <v>37</v>
      </c>
      <c r="M7714" t="s">
        <v>38</v>
      </c>
      <c r="N7714" t="s">
        <v>28</v>
      </c>
      <c r="O7714" t="s">
        <v>54</v>
      </c>
      <c r="P7714" t="s">
        <v>3603</v>
      </c>
      <c r="Q7714">
        <v>0</v>
      </c>
      <c r="R7714">
        <v>1244</v>
      </c>
      <c r="S7714">
        <v>-14</v>
      </c>
      <c r="T7714">
        <v>7</v>
      </c>
      <c r="U7714" t="b">
        <v>0</v>
      </c>
    </row>
    <row r="7715" spans="1:21" x14ac:dyDescent="0.25">
      <c r="A7715" t="s">
        <v>8396</v>
      </c>
      <c r="B7715" t="s">
        <v>8397</v>
      </c>
      <c r="C7715">
        <v>21</v>
      </c>
      <c r="D7715">
        <v>12</v>
      </c>
      <c r="E7715">
        <v>12</v>
      </c>
      <c r="F7715" s="1">
        <v>41264</v>
      </c>
      <c r="G7715" t="s">
        <v>5217</v>
      </c>
      <c r="H7715" t="s">
        <v>61</v>
      </c>
      <c r="I7715" t="s">
        <v>115</v>
      </c>
      <c r="J7715" t="s">
        <v>7757</v>
      </c>
      <c r="K7715" t="s">
        <v>36</v>
      </c>
      <c r="L7715" t="s">
        <v>37</v>
      </c>
      <c r="M7715" t="s">
        <v>38</v>
      </c>
      <c r="N7715" t="s">
        <v>71</v>
      </c>
      <c r="O7715" t="s">
        <v>665</v>
      </c>
      <c r="P7715" t="s">
        <v>8398</v>
      </c>
      <c r="Q7715">
        <v>0</v>
      </c>
      <c r="R7715">
        <v>172</v>
      </c>
      <c r="S7715">
        <v>-58</v>
      </c>
      <c r="T7715">
        <v>1</v>
      </c>
      <c r="U7715" t="b">
        <v>0</v>
      </c>
    </row>
    <row r="7716" spans="1:21" x14ac:dyDescent="0.25">
      <c r="A7716" t="s">
        <v>8396</v>
      </c>
      <c r="B7716" t="s">
        <v>8397</v>
      </c>
      <c r="C7716">
        <v>21</v>
      </c>
      <c r="D7716">
        <v>12</v>
      </c>
      <c r="E7716">
        <v>12</v>
      </c>
      <c r="F7716" s="1">
        <v>41264</v>
      </c>
      <c r="G7716" t="s">
        <v>5217</v>
      </c>
      <c r="H7716" t="s">
        <v>61</v>
      </c>
      <c r="I7716" t="s">
        <v>115</v>
      </c>
      <c r="J7716" t="s">
        <v>7757</v>
      </c>
      <c r="K7716" t="s">
        <v>36</v>
      </c>
      <c r="L7716" t="s">
        <v>37</v>
      </c>
      <c r="M7716" t="s">
        <v>38</v>
      </c>
      <c r="N7716" t="s">
        <v>28</v>
      </c>
      <c r="O7716" t="s">
        <v>90</v>
      </c>
      <c r="P7716" t="s">
        <v>1887</v>
      </c>
      <c r="Q7716">
        <v>0</v>
      </c>
      <c r="R7716">
        <v>1952</v>
      </c>
      <c r="S7716">
        <v>759</v>
      </c>
      <c r="T7716">
        <v>4</v>
      </c>
      <c r="U7716" t="b">
        <v>0</v>
      </c>
    </row>
    <row r="7717" spans="1:21" x14ac:dyDescent="0.25">
      <c r="A7717" t="s">
        <v>8396</v>
      </c>
      <c r="B7717" t="s">
        <v>8397</v>
      </c>
      <c r="C7717">
        <v>21</v>
      </c>
      <c r="D7717">
        <v>12</v>
      </c>
      <c r="E7717">
        <v>12</v>
      </c>
      <c r="F7717" s="1">
        <v>41264</v>
      </c>
      <c r="G7717" t="s">
        <v>5217</v>
      </c>
      <c r="H7717" t="s">
        <v>61</v>
      </c>
      <c r="I7717" t="s">
        <v>115</v>
      </c>
      <c r="J7717" t="s">
        <v>7757</v>
      </c>
      <c r="K7717" t="s">
        <v>36</v>
      </c>
      <c r="L7717" t="s">
        <v>37</v>
      </c>
      <c r="M7717" t="s">
        <v>38</v>
      </c>
      <c r="N7717" t="s">
        <v>28</v>
      </c>
      <c r="O7717" t="s">
        <v>39</v>
      </c>
      <c r="P7717" t="s">
        <v>298</v>
      </c>
      <c r="Q7717">
        <v>0</v>
      </c>
      <c r="R7717">
        <v>249</v>
      </c>
      <c r="S7717">
        <v>70</v>
      </c>
      <c r="T7717">
        <v>5</v>
      </c>
      <c r="U7717" t="b">
        <v>1</v>
      </c>
    </row>
    <row r="7718" spans="1:21" x14ac:dyDescent="0.25">
      <c r="A7718" t="s">
        <v>8396</v>
      </c>
      <c r="B7718" t="s">
        <v>8397</v>
      </c>
      <c r="C7718">
        <v>21</v>
      </c>
      <c r="D7718">
        <v>12</v>
      </c>
      <c r="E7718">
        <v>12</v>
      </c>
      <c r="F7718" s="1">
        <v>41264</v>
      </c>
      <c r="G7718" t="s">
        <v>5217</v>
      </c>
      <c r="H7718" t="s">
        <v>61</v>
      </c>
      <c r="I7718" t="s">
        <v>115</v>
      </c>
      <c r="J7718" t="s">
        <v>7757</v>
      </c>
      <c r="K7718" t="s">
        <v>36</v>
      </c>
      <c r="L7718" t="s">
        <v>37</v>
      </c>
      <c r="M7718" t="s">
        <v>38</v>
      </c>
      <c r="N7718" t="s">
        <v>56</v>
      </c>
      <c r="O7718" t="s">
        <v>57</v>
      </c>
      <c r="P7718" t="s">
        <v>7340</v>
      </c>
      <c r="Q7718">
        <v>0</v>
      </c>
      <c r="R7718">
        <v>130</v>
      </c>
      <c r="S7718">
        <v>-20</v>
      </c>
      <c r="T7718">
        <v>4</v>
      </c>
      <c r="U7718" t="b">
        <v>1</v>
      </c>
    </row>
    <row r="7719" spans="1:21" x14ac:dyDescent="0.25">
      <c r="A7719" t="s">
        <v>8399</v>
      </c>
      <c r="B7719" t="s">
        <v>8397</v>
      </c>
      <c r="C7719">
        <v>21</v>
      </c>
      <c r="D7719">
        <v>12</v>
      </c>
      <c r="E7719">
        <v>12</v>
      </c>
      <c r="F7719" s="1">
        <v>41264</v>
      </c>
      <c r="G7719" t="s">
        <v>1182</v>
      </c>
      <c r="H7719" t="s">
        <v>61</v>
      </c>
      <c r="I7719" t="s">
        <v>308</v>
      </c>
      <c r="J7719" t="s">
        <v>8192</v>
      </c>
      <c r="K7719" t="s">
        <v>36</v>
      </c>
      <c r="L7719" t="s">
        <v>37</v>
      </c>
      <c r="M7719" t="s">
        <v>38</v>
      </c>
      <c r="N7719" t="s">
        <v>28</v>
      </c>
      <c r="O7719" t="s">
        <v>48</v>
      </c>
      <c r="P7719" t="s">
        <v>2505</v>
      </c>
      <c r="Q7719">
        <v>0</v>
      </c>
      <c r="R7719">
        <v>103</v>
      </c>
      <c r="S7719">
        <v>18</v>
      </c>
      <c r="T7719">
        <v>2</v>
      </c>
      <c r="U7719" t="b">
        <v>0</v>
      </c>
    </row>
    <row r="7720" spans="1:21" x14ac:dyDescent="0.25">
      <c r="A7720" t="s">
        <v>8400</v>
      </c>
      <c r="B7720" t="s">
        <v>8397</v>
      </c>
      <c r="C7720">
        <v>21</v>
      </c>
      <c r="D7720">
        <v>12</v>
      </c>
      <c r="E7720">
        <v>12</v>
      </c>
      <c r="F7720" s="1">
        <v>41264</v>
      </c>
      <c r="G7720" t="s">
        <v>3598</v>
      </c>
      <c r="H7720" t="s">
        <v>33</v>
      </c>
      <c r="I7720" t="s">
        <v>34</v>
      </c>
      <c r="J7720" t="s">
        <v>896</v>
      </c>
      <c r="K7720" t="s">
        <v>36</v>
      </c>
      <c r="L7720" t="s">
        <v>37</v>
      </c>
      <c r="M7720" t="s">
        <v>98</v>
      </c>
      <c r="N7720" t="s">
        <v>71</v>
      </c>
      <c r="O7720" t="s">
        <v>74</v>
      </c>
      <c r="P7720" t="s">
        <v>5479</v>
      </c>
      <c r="Q7720">
        <v>0</v>
      </c>
      <c r="R7720">
        <v>355</v>
      </c>
      <c r="S7720">
        <v>79</v>
      </c>
      <c r="T7720">
        <v>5</v>
      </c>
      <c r="U7720" t="b">
        <v>1</v>
      </c>
    </row>
    <row r="7721" spans="1:21" x14ac:dyDescent="0.25">
      <c r="A7721" t="s">
        <v>8401</v>
      </c>
      <c r="B7721" t="s">
        <v>8402</v>
      </c>
      <c r="C7721">
        <v>22</v>
      </c>
      <c r="D7721">
        <v>12</v>
      </c>
      <c r="E7721">
        <v>11</v>
      </c>
      <c r="F7721" s="1">
        <v>40899</v>
      </c>
      <c r="G7721" t="s">
        <v>2750</v>
      </c>
      <c r="H7721" t="s">
        <v>44</v>
      </c>
      <c r="I7721" t="s">
        <v>434</v>
      </c>
      <c r="J7721" t="s">
        <v>2088</v>
      </c>
      <c r="K7721" t="s">
        <v>47</v>
      </c>
      <c r="L7721" t="s">
        <v>70</v>
      </c>
      <c r="M7721" t="s">
        <v>27</v>
      </c>
      <c r="N7721" t="s">
        <v>28</v>
      </c>
      <c r="O7721" t="s">
        <v>48</v>
      </c>
      <c r="P7721" t="s">
        <v>583</v>
      </c>
      <c r="Q7721">
        <v>0</v>
      </c>
      <c r="R7721">
        <v>155</v>
      </c>
      <c r="S7721">
        <v>57</v>
      </c>
      <c r="T7721">
        <v>3</v>
      </c>
      <c r="U7721" t="b">
        <v>0</v>
      </c>
    </row>
    <row r="7722" spans="1:21" x14ac:dyDescent="0.25">
      <c r="A7722" t="s">
        <v>8401</v>
      </c>
      <c r="B7722" t="s">
        <v>8402</v>
      </c>
      <c r="C7722">
        <v>22</v>
      </c>
      <c r="D7722">
        <v>12</v>
      </c>
      <c r="E7722">
        <v>11</v>
      </c>
      <c r="F7722" s="1">
        <v>40899</v>
      </c>
      <c r="G7722" t="s">
        <v>2750</v>
      </c>
      <c r="H7722" t="s">
        <v>44</v>
      </c>
      <c r="I7722" t="s">
        <v>434</v>
      </c>
      <c r="J7722" t="s">
        <v>2088</v>
      </c>
      <c r="K7722" t="s">
        <v>47</v>
      </c>
      <c r="L7722" t="s">
        <v>70</v>
      </c>
      <c r="M7722" t="s">
        <v>27</v>
      </c>
      <c r="N7722" t="s">
        <v>28</v>
      </c>
      <c r="O7722" t="s">
        <v>39</v>
      </c>
      <c r="P7722" t="s">
        <v>3416</v>
      </c>
      <c r="Q7722">
        <v>0</v>
      </c>
      <c r="R7722">
        <v>137</v>
      </c>
      <c r="S7722">
        <v>19</v>
      </c>
      <c r="T7722">
        <v>10</v>
      </c>
      <c r="U7722" t="b">
        <v>1</v>
      </c>
    </row>
    <row r="7723" spans="1:21" x14ac:dyDescent="0.25">
      <c r="A7723" t="s">
        <v>8401</v>
      </c>
      <c r="B7723" t="s">
        <v>8402</v>
      </c>
      <c r="C7723">
        <v>22</v>
      </c>
      <c r="D7723">
        <v>12</v>
      </c>
      <c r="E7723">
        <v>11</v>
      </c>
      <c r="F7723" s="1">
        <v>40899</v>
      </c>
      <c r="G7723" t="s">
        <v>2750</v>
      </c>
      <c r="H7723" t="s">
        <v>44</v>
      </c>
      <c r="I7723" t="s">
        <v>434</v>
      </c>
      <c r="J7723" t="s">
        <v>2088</v>
      </c>
      <c r="K7723" t="s">
        <v>47</v>
      </c>
      <c r="L7723" t="s">
        <v>70</v>
      </c>
      <c r="M7723" t="s">
        <v>27</v>
      </c>
      <c r="N7723" t="s">
        <v>28</v>
      </c>
      <c r="O7723" t="s">
        <v>227</v>
      </c>
      <c r="P7723" t="s">
        <v>705</v>
      </c>
      <c r="Q7723">
        <v>0</v>
      </c>
      <c r="R7723">
        <v>32</v>
      </c>
      <c r="S7723">
        <v>5</v>
      </c>
      <c r="T7723">
        <v>3</v>
      </c>
      <c r="U7723" t="b">
        <v>0</v>
      </c>
    </row>
    <row r="7724" spans="1:21" x14ac:dyDescent="0.25">
      <c r="A7724" t="s">
        <v>8403</v>
      </c>
      <c r="B7724" t="s">
        <v>8402</v>
      </c>
      <c r="C7724">
        <v>22</v>
      </c>
      <c r="D7724">
        <v>12</v>
      </c>
      <c r="E7724">
        <v>11</v>
      </c>
      <c r="F7724" s="1">
        <v>40899</v>
      </c>
      <c r="G7724" t="s">
        <v>1039</v>
      </c>
      <c r="H7724" t="s">
        <v>67</v>
      </c>
      <c r="I7724" t="s">
        <v>68</v>
      </c>
      <c r="J7724" t="s">
        <v>3390</v>
      </c>
      <c r="K7724" t="s">
        <v>25</v>
      </c>
      <c r="L7724" t="s">
        <v>26</v>
      </c>
      <c r="M7724" t="s">
        <v>38</v>
      </c>
      <c r="N7724" t="s">
        <v>28</v>
      </c>
      <c r="O7724" t="s">
        <v>29</v>
      </c>
      <c r="P7724" t="s">
        <v>836</v>
      </c>
      <c r="Q7724">
        <v>0</v>
      </c>
      <c r="R7724">
        <v>166</v>
      </c>
      <c r="S7724">
        <v>76</v>
      </c>
      <c r="T7724">
        <v>10</v>
      </c>
      <c r="U7724" t="b">
        <v>0</v>
      </c>
    </row>
    <row r="7725" spans="1:21" x14ac:dyDescent="0.25">
      <c r="A7725" t="s">
        <v>8404</v>
      </c>
      <c r="B7725" t="s">
        <v>8402</v>
      </c>
      <c r="C7725">
        <v>22</v>
      </c>
      <c r="D7725">
        <v>12</v>
      </c>
      <c r="E7725">
        <v>11</v>
      </c>
      <c r="F7725" s="1">
        <v>40899</v>
      </c>
      <c r="G7725" t="s">
        <v>719</v>
      </c>
      <c r="H7725" t="s">
        <v>120</v>
      </c>
      <c r="I7725" t="s">
        <v>209</v>
      </c>
      <c r="J7725" t="s">
        <v>4882</v>
      </c>
      <c r="K7725" t="s">
        <v>47</v>
      </c>
      <c r="L7725" t="s">
        <v>37</v>
      </c>
      <c r="M7725" t="s">
        <v>38</v>
      </c>
      <c r="N7725" t="s">
        <v>56</v>
      </c>
      <c r="O7725" t="s">
        <v>104</v>
      </c>
      <c r="P7725" t="s">
        <v>3486</v>
      </c>
      <c r="Q7725">
        <v>0</v>
      </c>
      <c r="R7725">
        <v>132</v>
      </c>
      <c r="S7725">
        <v>-7</v>
      </c>
      <c r="T7725">
        <v>2</v>
      </c>
      <c r="U7725" t="b">
        <v>1</v>
      </c>
    </row>
    <row r="7726" spans="1:21" x14ac:dyDescent="0.25">
      <c r="A7726" t="s">
        <v>8405</v>
      </c>
      <c r="B7726" t="s">
        <v>8406</v>
      </c>
      <c r="C7726">
        <v>22</v>
      </c>
      <c r="D7726">
        <v>12</v>
      </c>
      <c r="E7726">
        <v>12</v>
      </c>
      <c r="F7726" s="1">
        <v>41265</v>
      </c>
      <c r="G7726" t="s">
        <v>734</v>
      </c>
      <c r="H7726" t="s">
        <v>61</v>
      </c>
      <c r="I7726" t="s">
        <v>1357</v>
      </c>
      <c r="J7726" t="s">
        <v>1448</v>
      </c>
      <c r="K7726" t="s">
        <v>36</v>
      </c>
      <c r="L7726" t="s">
        <v>37</v>
      </c>
      <c r="M7726" t="s">
        <v>38</v>
      </c>
      <c r="N7726" t="s">
        <v>56</v>
      </c>
      <c r="O7726" t="s">
        <v>185</v>
      </c>
      <c r="P7726" t="s">
        <v>4302</v>
      </c>
      <c r="Q7726">
        <v>0</v>
      </c>
      <c r="R7726">
        <v>719</v>
      </c>
      <c r="S7726">
        <v>101</v>
      </c>
      <c r="T7726">
        <v>6</v>
      </c>
      <c r="U7726" t="b">
        <v>0</v>
      </c>
    </row>
    <row r="7727" spans="1:21" x14ac:dyDescent="0.25">
      <c r="A7727" t="s">
        <v>8407</v>
      </c>
      <c r="B7727" t="s">
        <v>8406</v>
      </c>
      <c r="C7727">
        <v>22</v>
      </c>
      <c r="D7727">
        <v>12</v>
      </c>
      <c r="E7727">
        <v>12</v>
      </c>
      <c r="F7727" s="1">
        <v>41265</v>
      </c>
      <c r="G7727" t="s">
        <v>2080</v>
      </c>
      <c r="H7727" t="s">
        <v>33</v>
      </c>
      <c r="I7727" t="s">
        <v>34</v>
      </c>
      <c r="J7727" t="s">
        <v>52</v>
      </c>
      <c r="K7727" t="s">
        <v>36</v>
      </c>
      <c r="L7727" t="s">
        <v>37</v>
      </c>
      <c r="M7727" t="s">
        <v>27</v>
      </c>
      <c r="N7727" t="s">
        <v>71</v>
      </c>
      <c r="O7727" t="s">
        <v>72</v>
      </c>
      <c r="P7727" t="s">
        <v>7176</v>
      </c>
      <c r="Q7727">
        <v>0</v>
      </c>
      <c r="R7727">
        <v>342</v>
      </c>
      <c r="S7727">
        <v>121</v>
      </c>
      <c r="T7727">
        <v>3</v>
      </c>
      <c r="U7727" t="b">
        <v>0</v>
      </c>
    </row>
    <row r="7728" spans="1:21" x14ac:dyDescent="0.25">
      <c r="A7728" t="s">
        <v>8407</v>
      </c>
      <c r="B7728" t="s">
        <v>8406</v>
      </c>
      <c r="C7728">
        <v>22</v>
      </c>
      <c r="D7728">
        <v>12</v>
      </c>
      <c r="E7728">
        <v>12</v>
      </c>
      <c r="F7728" s="1">
        <v>41265</v>
      </c>
      <c r="G7728" t="s">
        <v>2080</v>
      </c>
      <c r="H7728" t="s">
        <v>33</v>
      </c>
      <c r="I7728" t="s">
        <v>34</v>
      </c>
      <c r="J7728" t="s">
        <v>52</v>
      </c>
      <c r="K7728" t="s">
        <v>36</v>
      </c>
      <c r="L7728" t="s">
        <v>37</v>
      </c>
      <c r="M7728" t="s">
        <v>27</v>
      </c>
      <c r="N7728" t="s">
        <v>28</v>
      </c>
      <c r="O7728" t="s">
        <v>111</v>
      </c>
      <c r="P7728" t="s">
        <v>7238</v>
      </c>
      <c r="Q7728">
        <v>0</v>
      </c>
      <c r="R7728">
        <v>62</v>
      </c>
      <c r="S7728">
        <v>19</v>
      </c>
      <c r="T7728">
        <v>2</v>
      </c>
      <c r="U7728" t="b">
        <v>0</v>
      </c>
    </row>
    <row r="7729" spans="1:21" x14ac:dyDescent="0.25">
      <c r="A7729" t="s">
        <v>8407</v>
      </c>
      <c r="B7729" t="s">
        <v>8406</v>
      </c>
      <c r="C7729">
        <v>22</v>
      </c>
      <c r="D7729">
        <v>12</v>
      </c>
      <c r="E7729">
        <v>12</v>
      </c>
      <c r="F7729" s="1">
        <v>41265</v>
      </c>
      <c r="G7729" t="s">
        <v>2080</v>
      </c>
      <c r="H7729" t="s">
        <v>33</v>
      </c>
      <c r="I7729" t="s">
        <v>34</v>
      </c>
      <c r="J7729" t="s">
        <v>52</v>
      </c>
      <c r="K7729" t="s">
        <v>36</v>
      </c>
      <c r="L7729" t="s">
        <v>37</v>
      </c>
      <c r="M7729" t="s">
        <v>27</v>
      </c>
      <c r="N7729" t="s">
        <v>28</v>
      </c>
      <c r="O7729" t="s">
        <v>54</v>
      </c>
      <c r="P7729" t="s">
        <v>1846</v>
      </c>
      <c r="Q7729">
        <v>0</v>
      </c>
      <c r="R7729">
        <v>71</v>
      </c>
      <c r="S7729">
        <v>25</v>
      </c>
      <c r="T7729">
        <v>3</v>
      </c>
      <c r="U7729" t="b">
        <v>1</v>
      </c>
    </row>
    <row r="7730" spans="1:21" x14ac:dyDescent="0.25">
      <c r="A7730" t="s">
        <v>8407</v>
      </c>
      <c r="B7730" t="s">
        <v>8406</v>
      </c>
      <c r="C7730">
        <v>22</v>
      </c>
      <c r="D7730">
        <v>12</v>
      </c>
      <c r="E7730">
        <v>12</v>
      </c>
      <c r="F7730" s="1">
        <v>41265</v>
      </c>
      <c r="G7730" t="s">
        <v>2080</v>
      </c>
      <c r="H7730" t="s">
        <v>33</v>
      </c>
      <c r="I7730" t="s">
        <v>34</v>
      </c>
      <c r="J7730" t="s">
        <v>52</v>
      </c>
      <c r="K7730" t="s">
        <v>36</v>
      </c>
      <c r="L7730" t="s">
        <v>37</v>
      </c>
      <c r="M7730" t="s">
        <v>27</v>
      </c>
      <c r="N7730" t="s">
        <v>28</v>
      </c>
      <c r="O7730" t="s">
        <v>54</v>
      </c>
      <c r="P7730" t="s">
        <v>2131</v>
      </c>
      <c r="Q7730">
        <v>0</v>
      </c>
      <c r="R7730">
        <v>98</v>
      </c>
      <c r="S7730">
        <v>-5</v>
      </c>
      <c r="T7730">
        <v>2</v>
      </c>
      <c r="U7730" t="b">
        <v>0</v>
      </c>
    </row>
    <row r="7731" spans="1:21" x14ac:dyDescent="0.25">
      <c r="A7731" t="s">
        <v>8408</v>
      </c>
      <c r="B7731" t="s">
        <v>8406</v>
      </c>
      <c r="C7731">
        <v>22</v>
      </c>
      <c r="D7731">
        <v>12</v>
      </c>
      <c r="E7731">
        <v>12</v>
      </c>
      <c r="F7731" s="1">
        <v>41265</v>
      </c>
      <c r="G7731" t="s">
        <v>759</v>
      </c>
      <c r="H7731" t="s">
        <v>44</v>
      </c>
      <c r="I7731" t="s">
        <v>280</v>
      </c>
      <c r="J7731" t="s">
        <v>281</v>
      </c>
      <c r="K7731" t="s">
        <v>47</v>
      </c>
      <c r="L7731" t="s">
        <v>70</v>
      </c>
      <c r="M7731" t="s">
        <v>38</v>
      </c>
      <c r="N7731" t="s">
        <v>28</v>
      </c>
      <c r="O7731" t="s">
        <v>48</v>
      </c>
      <c r="P7731" t="s">
        <v>3058</v>
      </c>
      <c r="Q7731">
        <v>0</v>
      </c>
      <c r="R7731">
        <v>29</v>
      </c>
      <c r="S7731">
        <v>12</v>
      </c>
      <c r="T7731">
        <v>1</v>
      </c>
      <c r="U7731" t="b">
        <v>0</v>
      </c>
    </row>
    <row r="7732" spans="1:21" x14ac:dyDescent="0.25">
      <c r="A7732" t="s">
        <v>8408</v>
      </c>
      <c r="B7732" t="s">
        <v>8406</v>
      </c>
      <c r="C7732">
        <v>22</v>
      </c>
      <c r="D7732">
        <v>12</v>
      </c>
      <c r="E7732">
        <v>12</v>
      </c>
      <c r="F7732" s="1">
        <v>41265</v>
      </c>
      <c r="G7732" t="s">
        <v>759</v>
      </c>
      <c r="H7732" t="s">
        <v>44</v>
      </c>
      <c r="I7732" t="s">
        <v>280</v>
      </c>
      <c r="J7732" t="s">
        <v>281</v>
      </c>
      <c r="K7732" t="s">
        <v>47</v>
      </c>
      <c r="L7732" t="s">
        <v>70</v>
      </c>
      <c r="M7732" t="s">
        <v>38</v>
      </c>
      <c r="N7732" t="s">
        <v>28</v>
      </c>
      <c r="O7732" t="s">
        <v>48</v>
      </c>
      <c r="P7732" t="s">
        <v>2065</v>
      </c>
      <c r="Q7732">
        <v>0</v>
      </c>
      <c r="R7732">
        <v>215</v>
      </c>
      <c r="S7732">
        <v>0</v>
      </c>
      <c r="T7732">
        <v>4</v>
      </c>
      <c r="U7732" t="b">
        <v>0</v>
      </c>
    </row>
    <row r="7733" spans="1:21" x14ac:dyDescent="0.25">
      <c r="A7733" t="s">
        <v>8408</v>
      </c>
      <c r="B7733" t="s">
        <v>8406</v>
      </c>
      <c r="C7733">
        <v>22</v>
      </c>
      <c r="D7733">
        <v>12</v>
      </c>
      <c r="E7733">
        <v>12</v>
      </c>
      <c r="F7733" s="1">
        <v>41265</v>
      </c>
      <c r="G7733" t="s">
        <v>759</v>
      </c>
      <c r="H7733" t="s">
        <v>44</v>
      </c>
      <c r="I7733" t="s">
        <v>280</v>
      </c>
      <c r="J7733" t="s">
        <v>281</v>
      </c>
      <c r="K7733" t="s">
        <v>47</v>
      </c>
      <c r="L7733" t="s">
        <v>70</v>
      </c>
      <c r="M7733" t="s">
        <v>38</v>
      </c>
      <c r="N7733" t="s">
        <v>28</v>
      </c>
      <c r="O7733" t="s">
        <v>54</v>
      </c>
      <c r="P7733" t="s">
        <v>1086</v>
      </c>
      <c r="Q7733">
        <v>0</v>
      </c>
      <c r="R7733">
        <v>161</v>
      </c>
      <c r="S7733">
        <v>-56</v>
      </c>
      <c r="T7733">
        <v>2</v>
      </c>
      <c r="U7733" t="b">
        <v>1</v>
      </c>
    </row>
    <row r="7734" spans="1:21" x14ac:dyDescent="0.25">
      <c r="A7734" t="s">
        <v>8408</v>
      </c>
      <c r="B7734" t="s">
        <v>8406</v>
      </c>
      <c r="C7734">
        <v>22</v>
      </c>
      <c r="D7734">
        <v>12</v>
      </c>
      <c r="E7734">
        <v>12</v>
      </c>
      <c r="F7734" s="1">
        <v>41265</v>
      </c>
      <c r="G7734" t="s">
        <v>759</v>
      </c>
      <c r="H7734" t="s">
        <v>44</v>
      </c>
      <c r="I7734" t="s">
        <v>280</v>
      </c>
      <c r="J7734" t="s">
        <v>281</v>
      </c>
      <c r="K7734" t="s">
        <v>47</v>
      </c>
      <c r="L7734" t="s">
        <v>70</v>
      </c>
      <c r="M7734" t="s">
        <v>38</v>
      </c>
      <c r="N7734" t="s">
        <v>56</v>
      </c>
      <c r="O7734" t="s">
        <v>57</v>
      </c>
      <c r="P7734" t="s">
        <v>3963</v>
      </c>
      <c r="Q7734">
        <v>0</v>
      </c>
      <c r="R7734">
        <v>58</v>
      </c>
      <c r="S7734">
        <v>-7</v>
      </c>
      <c r="T7734">
        <v>2</v>
      </c>
      <c r="U7734" t="b">
        <v>0</v>
      </c>
    </row>
    <row r="7735" spans="1:21" x14ac:dyDescent="0.25">
      <c r="A7735" t="s">
        <v>8409</v>
      </c>
      <c r="B7735" t="s">
        <v>8410</v>
      </c>
      <c r="C7735">
        <v>22</v>
      </c>
      <c r="D7735">
        <v>12</v>
      </c>
      <c r="E7735">
        <v>14</v>
      </c>
      <c r="F7735" s="1">
        <v>41995</v>
      </c>
      <c r="G7735" t="s">
        <v>2691</v>
      </c>
      <c r="H7735" t="s">
        <v>61</v>
      </c>
      <c r="I7735" t="s">
        <v>308</v>
      </c>
      <c r="J7735" t="s">
        <v>2160</v>
      </c>
      <c r="K7735" t="s">
        <v>36</v>
      </c>
      <c r="L7735" t="s">
        <v>37</v>
      </c>
      <c r="M7735" t="s">
        <v>27</v>
      </c>
      <c r="N7735" t="s">
        <v>28</v>
      </c>
      <c r="O7735" t="s">
        <v>39</v>
      </c>
      <c r="P7735" t="s">
        <v>557</v>
      </c>
      <c r="Q7735">
        <v>0</v>
      </c>
      <c r="R7735">
        <v>26</v>
      </c>
      <c r="S7735">
        <v>10</v>
      </c>
      <c r="T7735">
        <v>2</v>
      </c>
      <c r="U7735" t="b">
        <v>0</v>
      </c>
    </row>
    <row r="7736" spans="1:21" x14ac:dyDescent="0.25">
      <c r="A7736" t="s">
        <v>8411</v>
      </c>
      <c r="B7736" t="s">
        <v>8410</v>
      </c>
      <c r="C7736">
        <v>22</v>
      </c>
      <c r="D7736">
        <v>12</v>
      </c>
      <c r="E7736">
        <v>14</v>
      </c>
      <c r="F7736" s="1">
        <v>41995</v>
      </c>
      <c r="G7736" t="s">
        <v>119</v>
      </c>
      <c r="H7736" t="s">
        <v>33</v>
      </c>
      <c r="I7736" t="s">
        <v>266</v>
      </c>
      <c r="J7736" t="s">
        <v>2137</v>
      </c>
      <c r="K7736" t="s">
        <v>36</v>
      </c>
      <c r="L7736" t="s">
        <v>26</v>
      </c>
      <c r="M7736" t="s">
        <v>38</v>
      </c>
      <c r="N7736" t="s">
        <v>71</v>
      </c>
      <c r="O7736" t="s">
        <v>74</v>
      </c>
      <c r="P7736" t="s">
        <v>3219</v>
      </c>
      <c r="Q7736">
        <v>0</v>
      </c>
      <c r="R7736">
        <v>127</v>
      </c>
      <c r="S7736">
        <v>10</v>
      </c>
      <c r="T7736">
        <v>3</v>
      </c>
      <c r="U7736" t="b">
        <v>0</v>
      </c>
    </row>
    <row r="7737" spans="1:21" x14ac:dyDescent="0.25">
      <c r="A7737" t="s">
        <v>8411</v>
      </c>
      <c r="B7737" t="s">
        <v>8410</v>
      </c>
      <c r="C7737">
        <v>22</v>
      </c>
      <c r="D7737">
        <v>12</v>
      </c>
      <c r="E7737">
        <v>14</v>
      </c>
      <c r="F7737" s="1">
        <v>41995</v>
      </c>
      <c r="G7737" t="s">
        <v>119</v>
      </c>
      <c r="H7737" t="s">
        <v>33</v>
      </c>
      <c r="I7737" t="s">
        <v>266</v>
      </c>
      <c r="J7737" t="s">
        <v>2137</v>
      </c>
      <c r="K7737" t="s">
        <v>36</v>
      </c>
      <c r="L7737" t="s">
        <v>26</v>
      </c>
      <c r="M7737" t="s">
        <v>38</v>
      </c>
      <c r="N7737" t="s">
        <v>56</v>
      </c>
      <c r="O7737" t="s">
        <v>81</v>
      </c>
      <c r="P7737" t="s">
        <v>8306</v>
      </c>
      <c r="Q7737">
        <v>0</v>
      </c>
      <c r="R7737">
        <v>661</v>
      </c>
      <c r="S7737">
        <v>119</v>
      </c>
      <c r="T7737">
        <v>6</v>
      </c>
      <c r="U7737" t="b">
        <v>1</v>
      </c>
    </row>
    <row r="7738" spans="1:21" x14ac:dyDescent="0.25">
      <c r="A7738" t="s">
        <v>8411</v>
      </c>
      <c r="B7738" t="s">
        <v>8410</v>
      </c>
      <c r="C7738">
        <v>22</v>
      </c>
      <c r="D7738">
        <v>12</v>
      </c>
      <c r="E7738">
        <v>14</v>
      </c>
      <c r="F7738" s="1">
        <v>41995</v>
      </c>
      <c r="G7738" t="s">
        <v>119</v>
      </c>
      <c r="H7738" t="s">
        <v>33</v>
      </c>
      <c r="I7738" t="s">
        <v>266</v>
      </c>
      <c r="J7738" t="s">
        <v>2137</v>
      </c>
      <c r="K7738" t="s">
        <v>36</v>
      </c>
      <c r="L7738" t="s">
        <v>26</v>
      </c>
      <c r="M7738" t="s">
        <v>38</v>
      </c>
      <c r="N7738" t="s">
        <v>56</v>
      </c>
      <c r="O7738" t="s">
        <v>104</v>
      </c>
      <c r="P7738" t="s">
        <v>4414</v>
      </c>
      <c r="Q7738">
        <v>0</v>
      </c>
      <c r="R7738">
        <v>279</v>
      </c>
      <c r="S7738">
        <v>84</v>
      </c>
      <c r="T7738">
        <v>2</v>
      </c>
      <c r="U7738" t="b">
        <v>1</v>
      </c>
    </row>
    <row r="7739" spans="1:21" x14ac:dyDescent="0.25">
      <c r="A7739" t="s">
        <v>8411</v>
      </c>
      <c r="B7739" t="s">
        <v>8410</v>
      </c>
      <c r="C7739">
        <v>22</v>
      </c>
      <c r="D7739">
        <v>12</v>
      </c>
      <c r="E7739">
        <v>14</v>
      </c>
      <c r="F7739" s="1">
        <v>41995</v>
      </c>
      <c r="G7739" t="s">
        <v>119</v>
      </c>
      <c r="H7739" t="s">
        <v>33</v>
      </c>
      <c r="I7739" t="s">
        <v>266</v>
      </c>
      <c r="J7739" t="s">
        <v>2137</v>
      </c>
      <c r="K7739" t="s">
        <v>36</v>
      </c>
      <c r="L7739" t="s">
        <v>26</v>
      </c>
      <c r="M7739" t="s">
        <v>38</v>
      </c>
      <c r="N7739" t="s">
        <v>56</v>
      </c>
      <c r="O7739" t="s">
        <v>104</v>
      </c>
      <c r="P7739" t="s">
        <v>781</v>
      </c>
      <c r="Q7739">
        <v>0</v>
      </c>
      <c r="R7739">
        <v>1121</v>
      </c>
      <c r="S7739">
        <v>269</v>
      </c>
      <c r="T7739">
        <v>9</v>
      </c>
      <c r="U7739" t="b">
        <v>0</v>
      </c>
    </row>
    <row r="7740" spans="1:21" x14ac:dyDescent="0.25">
      <c r="A7740" t="s">
        <v>8412</v>
      </c>
      <c r="B7740" t="s">
        <v>8413</v>
      </c>
      <c r="C7740">
        <v>23</v>
      </c>
      <c r="D7740">
        <v>12</v>
      </c>
      <c r="E7740">
        <v>11</v>
      </c>
      <c r="F7740" s="1">
        <v>40900</v>
      </c>
      <c r="G7740" t="s">
        <v>3598</v>
      </c>
      <c r="H7740" t="s">
        <v>61</v>
      </c>
      <c r="I7740" t="s">
        <v>108</v>
      </c>
      <c r="J7740" t="s">
        <v>2869</v>
      </c>
      <c r="K7740" t="s">
        <v>36</v>
      </c>
      <c r="L7740" t="s">
        <v>37</v>
      </c>
      <c r="M7740" t="s">
        <v>27</v>
      </c>
      <c r="N7740" t="s">
        <v>71</v>
      </c>
      <c r="O7740" t="s">
        <v>295</v>
      </c>
      <c r="P7740" t="s">
        <v>2963</v>
      </c>
      <c r="Q7740">
        <v>0</v>
      </c>
      <c r="R7740">
        <v>67</v>
      </c>
      <c r="S7740">
        <v>29</v>
      </c>
      <c r="T7740">
        <v>3</v>
      </c>
      <c r="U7740" t="b">
        <v>1</v>
      </c>
    </row>
    <row r="7741" spans="1:21" x14ac:dyDescent="0.25">
      <c r="A7741" t="s">
        <v>8412</v>
      </c>
      <c r="B7741" t="s">
        <v>8413</v>
      </c>
      <c r="C7741">
        <v>23</v>
      </c>
      <c r="D7741">
        <v>12</v>
      </c>
      <c r="E7741">
        <v>11</v>
      </c>
      <c r="F7741" s="1">
        <v>40900</v>
      </c>
      <c r="G7741" t="s">
        <v>3598</v>
      </c>
      <c r="H7741" t="s">
        <v>61</v>
      </c>
      <c r="I7741" t="s">
        <v>108</v>
      </c>
      <c r="J7741" t="s">
        <v>2869</v>
      </c>
      <c r="K7741" t="s">
        <v>36</v>
      </c>
      <c r="L7741" t="s">
        <v>37</v>
      </c>
      <c r="M7741" t="s">
        <v>27</v>
      </c>
      <c r="N7741" t="s">
        <v>28</v>
      </c>
      <c r="O7741" t="s">
        <v>227</v>
      </c>
      <c r="P7741" t="s">
        <v>6051</v>
      </c>
      <c r="Q7741">
        <v>0</v>
      </c>
      <c r="R7741">
        <v>68</v>
      </c>
      <c r="S7741">
        <v>22</v>
      </c>
      <c r="T7741">
        <v>7</v>
      </c>
      <c r="U7741" t="b">
        <v>0</v>
      </c>
    </row>
    <row r="7742" spans="1:21" x14ac:dyDescent="0.25">
      <c r="A7742" t="s">
        <v>8412</v>
      </c>
      <c r="B7742" t="s">
        <v>8413</v>
      </c>
      <c r="C7742">
        <v>23</v>
      </c>
      <c r="D7742">
        <v>12</v>
      </c>
      <c r="E7742">
        <v>11</v>
      </c>
      <c r="F7742" s="1">
        <v>40900</v>
      </c>
      <c r="G7742" t="s">
        <v>3598</v>
      </c>
      <c r="H7742" t="s">
        <v>61</v>
      </c>
      <c r="I7742" t="s">
        <v>108</v>
      </c>
      <c r="J7742" t="s">
        <v>2869</v>
      </c>
      <c r="K7742" t="s">
        <v>36</v>
      </c>
      <c r="L7742" t="s">
        <v>37</v>
      </c>
      <c r="M7742" t="s">
        <v>27</v>
      </c>
      <c r="N7742" t="s">
        <v>28</v>
      </c>
      <c r="O7742" t="s">
        <v>29</v>
      </c>
      <c r="P7742" t="s">
        <v>8414</v>
      </c>
      <c r="Q7742">
        <v>0</v>
      </c>
      <c r="R7742">
        <v>96</v>
      </c>
      <c r="S7742">
        <v>20</v>
      </c>
      <c r="T7742">
        <v>7</v>
      </c>
      <c r="U7742" t="b">
        <v>0</v>
      </c>
    </row>
    <row r="7743" spans="1:21" x14ac:dyDescent="0.25">
      <c r="A7743" t="s">
        <v>8412</v>
      </c>
      <c r="B7743" t="s">
        <v>8413</v>
      </c>
      <c r="C7743">
        <v>23</v>
      </c>
      <c r="D7743">
        <v>12</v>
      </c>
      <c r="E7743">
        <v>11</v>
      </c>
      <c r="F7743" s="1">
        <v>40900</v>
      </c>
      <c r="G7743" t="s">
        <v>3598</v>
      </c>
      <c r="H7743" t="s">
        <v>61</v>
      </c>
      <c r="I7743" t="s">
        <v>108</v>
      </c>
      <c r="J7743" t="s">
        <v>2869</v>
      </c>
      <c r="K7743" t="s">
        <v>36</v>
      </c>
      <c r="L7743" t="s">
        <v>37</v>
      </c>
      <c r="M7743" t="s">
        <v>27</v>
      </c>
      <c r="N7743" t="s">
        <v>28</v>
      </c>
      <c r="O7743" t="s">
        <v>54</v>
      </c>
      <c r="P7743" t="s">
        <v>269</v>
      </c>
      <c r="Q7743">
        <v>0</v>
      </c>
      <c r="R7743">
        <v>868</v>
      </c>
      <c r="S7743">
        <v>29</v>
      </c>
      <c r="T7743">
        <v>7</v>
      </c>
      <c r="U7743" t="b">
        <v>1</v>
      </c>
    </row>
    <row r="7744" spans="1:21" x14ac:dyDescent="0.25">
      <c r="A7744" t="s">
        <v>8415</v>
      </c>
      <c r="B7744" t="s">
        <v>8413</v>
      </c>
      <c r="C7744">
        <v>23</v>
      </c>
      <c r="D7744">
        <v>12</v>
      </c>
      <c r="E7744">
        <v>11</v>
      </c>
      <c r="F7744" s="1">
        <v>40900</v>
      </c>
      <c r="G7744" t="s">
        <v>427</v>
      </c>
      <c r="H7744" t="s">
        <v>126</v>
      </c>
      <c r="I7744" t="s">
        <v>304</v>
      </c>
      <c r="J7744" t="s">
        <v>304</v>
      </c>
      <c r="K7744" t="s">
        <v>25</v>
      </c>
      <c r="L7744" t="s">
        <v>37</v>
      </c>
      <c r="M7744" t="s">
        <v>27</v>
      </c>
      <c r="N7744" t="s">
        <v>56</v>
      </c>
      <c r="O7744" t="s">
        <v>81</v>
      </c>
      <c r="P7744" t="s">
        <v>2242</v>
      </c>
      <c r="Q7744">
        <v>1</v>
      </c>
      <c r="R7744">
        <v>897</v>
      </c>
      <c r="S7744">
        <v>-198</v>
      </c>
      <c r="T7744">
        <v>7</v>
      </c>
      <c r="U7744" t="b">
        <v>1</v>
      </c>
    </row>
    <row r="7745" spans="1:21" x14ac:dyDescent="0.25">
      <c r="A7745" t="s">
        <v>8415</v>
      </c>
      <c r="B7745" t="s">
        <v>8413</v>
      </c>
      <c r="C7745">
        <v>23</v>
      </c>
      <c r="D7745">
        <v>12</v>
      </c>
      <c r="E7745">
        <v>11</v>
      </c>
      <c r="F7745" s="1">
        <v>40900</v>
      </c>
      <c r="G7745" t="s">
        <v>427</v>
      </c>
      <c r="H7745" t="s">
        <v>126</v>
      </c>
      <c r="I7745" t="s">
        <v>304</v>
      </c>
      <c r="J7745" t="s">
        <v>304</v>
      </c>
      <c r="K7745" t="s">
        <v>25</v>
      </c>
      <c r="L7745" t="s">
        <v>37</v>
      </c>
      <c r="M7745" t="s">
        <v>27</v>
      </c>
      <c r="N7745" t="s">
        <v>56</v>
      </c>
      <c r="O7745" t="s">
        <v>57</v>
      </c>
      <c r="P7745" t="s">
        <v>2826</v>
      </c>
      <c r="Q7745">
        <v>1</v>
      </c>
      <c r="R7745">
        <v>117</v>
      </c>
      <c r="S7745">
        <v>-61</v>
      </c>
      <c r="T7745">
        <v>2</v>
      </c>
      <c r="U7745" t="b">
        <v>0</v>
      </c>
    </row>
    <row r="7746" spans="1:21" x14ac:dyDescent="0.25">
      <c r="A7746" t="s">
        <v>8415</v>
      </c>
      <c r="B7746" t="s">
        <v>8413</v>
      </c>
      <c r="C7746">
        <v>23</v>
      </c>
      <c r="D7746">
        <v>12</v>
      </c>
      <c r="E7746">
        <v>11</v>
      </c>
      <c r="F7746" s="1">
        <v>40900</v>
      </c>
      <c r="G7746" t="s">
        <v>427</v>
      </c>
      <c r="H7746" t="s">
        <v>126</v>
      </c>
      <c r="I7746" t="s">
        <v>304</v>
      </c>
      <c r="J7746" t="s">
        <v>304</v>
      </c>
      <c r="K7746" t="s">
        <v>25</v>
      </c>
      <c r="L7746" t="s">
        <v>37</v>
      </c>
      <c r="M7746" t="s">
        <v>27</v>
      </c>
      <c r="N7746" t="s">
        <v>56</v>
      </c>
      <c r="O7746" t="s">
        <v>104</v>
      </c>
      <c r="P7746" t="s">
        <v>623</v>
      </c>
      <c r="Q7746">
        <v>1</v>
      </c>
      <c r="R7746">
        <v>981</v>
      </c>
      <c r="S7746">
        <v>-118</v>
      </c>
      <c r="T7746">
        <v>3</v>
      </c>
      <c r="U7746" t="b">
        <v>1</v>
      </c>
    </row>
    <row r="7747" spans="1:21" x14ac:dyDescent="0.25">
      <c r="A7747" t="s">
        <v>8416</v>
      </c>
      <c r="B7747" t="s">
        <v>8417</v>
      </c>
      <c r="C7747">
        <v>23</v>
      </c>
      <c r="D7747">
        <v>12</v>
      </c>
      <c r="E7747">
        <v>13</v>
      </c>
      <c r="F7747" s="1">
        <v>41631</v>
      </c>
      <c r="G7747" t="s">
        <v>1334</v>
      </c>
      <c r="H7747" t="s">
        <v>61</v>
      </c>
      <c r="I7747" t="s">
        <v>326</v>
      </c>
      <c r="J7747" t="s">
        <v>8418</v>
      </c>
      <c r="K7747" t="s">
        <v>36</v>
      </c>
      <c r="L7747" t="s">
        <v>26</v>
      </c>
      <c r="M7747" t="s">
        <v>27</v>
      </c>
      <c r="N7747" t="s">
        <v>71</v>
      </c>
      <c r="O7747" t="s">
        <v>295</v>
      </c>
      <c r="P7747" t="s">
        <v>1099</v>
      </c>
      <c r="Q7747">
        <v>0</v>
      </c>
      <c r="R7747">
        <v>132</v>
      </c>
      <c r="S7747">
        <v>48</v>
      </c>
      <c r="T7747">
        <v>3</v>
      </c>
      <c r="U7747" t="b">
        <v>1</v>
      </c>
    </row>
    <row r="7748" spans="1:21" x14ac:dyDescent="0.25">
      <c r="A7748" t="s">
        <v>8419</v>
      </c>
      <c r="B7748" t="s">
        <v>8417</v>
      </c>
      <c r="C7748">
        <v>23</v>
      </c>
      <c r="D7748">
        <v>12</v>
      </c>
      <c r="E7748">
        <v>13</v>
      </c>
      <c r="F7748" s="1">
        <v>41631</v>
      </c>
      <c r="G7748" t="s">
        <v>2917</v>
      </c>
      <c r="H7748" t="s">
        <v>61</v>
      </c>
      <c r="I7748" t="s">
        <v>115</v>
      </c>
      <c r="J7748" t="s">
        <v>1503</v>
      </c>
      <c r="K7748" t="s">
        <v>36</v>
      </c>
      <c r="L7748" t="s">
        <v>26</v>
      </c>
      <c r="M7748" t="s">
        <v>27</v>
      </c>
      <c r="N7748" t="s">
        <v>28</v>
      </c>
      <c r="O7748" t="s">
        <v>90</v>
      </c>
      <c r="P7748" t="s">
        <v>860</v>
      </c>
      <c r="Q7748">
        <v>0</v>
      </c>
      <c r="R7748">
        <v>343</v>
      </c>
      <c r="S7748">
        <v>72</v>
      </c>
      <c r="T7748">
        <v>5</v>
      </c>
      <c r="U7748" t="b">
        <v>1</v>
      </c>
    </row>
    <row r="7749" spans="1:21" x14ac:dyDescent="0.25">
      <c r="A7749" t="s">
        <v>8419</v>
      </c>
      <c r="B7749" t="s">
        <v>8417</v>
      </c>
      <c r="C7749">
        <v>23</v>
      </c>
      <c r="D7749">
        <v>12</v>
      </c>
      <c r="E7749">
        <v>13</v>
      </c>
      <c r="F7749" s="1">
        <v>41631</v>
      </c>
      <c r="G7749" t="s">
        <v>2917</v>
      </c>
      <c r="H7749" t="s">
        <v>61</v>
      </c>
      <c r="I7749" t="s">
        <v>115</v>
      </c>
      <c r="J7749" t="s">
        <v>1503</v>
      </c>
      <c r="K7749" t="s">
        <v>36</v>
      </c>
      <c r="L7749" t="s">
        <v>26</v>
      </c>
      <c r="M7749" t="s">
        <v>27</v>
      </c>
      <c r="N7749" t="s">
        <v>28</v>
      </c>
      <c r="O7749" t="s">
        <v>48</v>
      </c>
      <c r="P7749" t="s">
        <v>981</v>
      </c>
      <c r="Q7749">
        <v>0</v>
      </c>
      <c r="R7749">
        <v>155</v>
      </c>
      <c r="S7749">
        <v>54</v>
      </c>
      <c r="T7749">
        <v>6</v>
      </c>
      <c r="U7749" t="b">
        <v>1</v>
      </c>
    </row>
    <row r="7750" spans="1:21" x14ac:dyDescent="0.25">
      <c r="A7750" t="s">
        <v>8419</v>
      </c>
      <c r="B7750" t="s">
        <v>8417</v>
      </c>
      <c r="C7750">
        <v>23</v>
      </c>
      <c r="D7750">
        <v>12</v>
      </c>
      <c r="E7750">
        <v>13</v>
      </c>
      <c r="F7750" s="1">
        <v>41631</v>
      </c>
      <c r="G7750" t="s">
        <v>2917</v>
      </c>
      <c r="H7750" t="s">
        <v>61</v>
      </c>
      <c r="I7750" t="s">
        <v>115</v>
      </c>
      <c r="J7750" t="s">
        <v>1503</v>
      </c>
      <c r="K7750" t="s">
        <v>36</v>
      </c>
      <c r="L7750" t="s">
        <v>26</v>
      </c>
      <c r="M7750" t="s">
        <v>27</v>
      </c>
      <c r="N7750" t="s">
        <v>28</v>
      </c>
      <c r="O7750" t="s">
        <v>48</v>
      </c>
      <c r="P7750" t="s">
        <v>755</v>
      </c>
      <c r="Q7750">
        <v>0</v>
      </c>
      <c r="R7750">
        <v>125</v>
      </c>
      <c r="S7750">
        <v>8</v>
      </c>
      <c r="T7750">
        <v>5</v>
      </c>
      <c r="U7750" t="b">
        <v>1</v>
      </c>
    </row>
    <row r="7751" spans="1:21" x14ac:dyDescent="0.25">
      <c r="A7751" t="s">
        <v>8420</v>
      </c>
      <c r="B7751" t="s">
        <v>8417</v>
      </c>
      <c r="C7751">
        <v>23</v>
      </c>
      <c r="D7751">
        <v>12</v>
      </c>
      <c r="E7751">
        <v>13</v>
      </c>
      <c r="F7751" s="1">
        <v>41631</v>
      </c>
      <c r="G7751" t="s">
        <v>2275</v>
      </c>
      <c r="H7751" t="s">
        <v>215</v>
      </c>
      <c r="I7751" t="s">
        <v>7310</v>
      </c>
      <c r="J7751" t="s">
        <v>7310</v>
      </c>
      <c r="K7751" t="s">
        <v>36</v>
      </c>
      <c r="L7751" t="s">
        <v>70</v>
      </c>
      <c r="M7751" t="s">
        <v>27</v>
      </c>
      <c r="N7751" t="s">
        <v>71</v>
      </c>
      <c r="O7751" t="s">
        <v>74</v>
      </c>
      <c r="P7751" t="s">
        <v>5421</v>
      </c>
      <c r="Q7751">
        <v>0</v>
      </c>
      <c r="R7751">
        <v>289</v>
      </c>
      <c r="S7751">
        <v>63</v>
      </c>
      <c r="T7751">
        <v>5</v>
      </c>
      <c r="U7751" t="b">
        <v>1</v>
      </c>
    </row>
    <row r="7752" spans="1:21" x14ac:dyDescent="0.25">
      <c r="A7752" t="s">
        <v>8421</v>
      </c>
      <c r="B7752" t="s">
        <v>8417</v>
      </c>
      <c r="C7752">
        <v>23</v>
      </c>
      <c r="D7752">
        <v>12</v>
      </c>
      <c r="E7752">
        <v>13</v>
      </c>
      <c r="F7752" s="1">
        <v>41631</v>
      </c>
      <c r="G7752" t="s">
        <v>895</v>
      </c>
      <c r="H7752" t="s">
        <v>61</v>
      </c>
      <c r="I7752" t="s">
        <v>308</v>
      </c>
      <c r="J7752" t="s">
        <v>5529</v>
      </c>
      <c r="K7752" t="s">
        <v>36</v>
      </c>
      <c r="L7752" t="s">
        <v>37</v>
      </c>
      <c r="M7752" t="s">
        <v>38</v>
      </c>
      <c r="N7752" t="s">
        <v>28</v>
      </c>
      <c r="O7752" t="s">
        <v>111</v>
      </c>
      <c r="P7752" t="s">
        <v>978</v>
      </c>
      <c r="Q7752">
        <v>0</v>
      </c>
      <c r="R7752">
        <v>68</v>
      </c>
      <c r="S7752">
        <v>24</v>
      </c>
      <c r="T7752">
        <v>4</v>
      </c>
      <c r="U7752" t="b">
        <v>0</v>
      </c>
    </row>
    <row r="7753" spans="1:21" x14ac:dyDescent="0.25">
      <c r="A7753" t="s">
        <v>8420</v>
      </c>
      <c r="B7753" t="s">
        <v>8417</v>
      </c>
      <c r="C7753">
        <v>23</v>
      </c>
      <c r="D7753">
        <v>12</v>
      </c>
      <c r="E7753">
        <v>13</v>
      </c>
      <c r="F7753" s="1">
        <v>41631</v>
      </c>
      <c r="G7753" t="s">
        <v>2275</v>
      </c>
      <c r="H7753" t="s">
        <v>215</v>
      </c>
      <c r="I7753" t="s">
        <v>7310</v>
      </c>
      <c r="J7753" t="s">
        <v>7310</v>
      </c>
      <c r="K7753" t="s">
        <v>36</v>
      </c>
      <c r="L7753" t="s">
        <v>70</v>
      </c>
      <c r="M7753" t="s">
        <v>27</v>
      </c>
      <c r="N7753" t="s">
        <v>28</v>
      </c>
      <c r="O7753" t="s">
        <v>151</v>
      </c>
      <c r="P7753" t="s">
        <v>4991</v>
      </c>
      <c r="Q7753">
        <v>0</v>
      </c>
      <c r="R7753">
        <v>11</v>
      </c>
      <c r="S7753">
        <v>3</v>
      </c>
      <c r="T7753">
        <v>1</v>
      </c>
      <c r="U7753" t="b">
        <v>0</v>
      </c>
    </row>
    <row r="7754" spans="1:21" x14ac:dyDescent="0.25">
      <c r="A7754" t="s">
        <v>8421</v>
      </c>
      <c r="B7754" t="s">
        <v>8417</v>
      </c>
      <c r="C7754">
        <v>23</v>
      </c>
      <c r="D7754">
        <v>12</v>
      </c>
      <c r="E7754">
        <v>13</v>
      </c>
      <c r="F7754" s="1">
        <v>41631</v>
      </c>
      <c r="G7754" t="s">
        <v>895</v>
      </c>
      <c r="H7754" t="s">
        <v>61</v>
      </c>
      <c r="I7754" t="s">
        <v>308</v>
      </c>
      <c r="J7754" t="s">
        <v>5529</v>
      </c>
      <c r="K7754" t="s">
        <v>36</v>
      </c>
      <c r="L7754" t="s">
        <v>37</v>
      </c>
      <c r="M7754" t="s">
        <v>38</v>
      </c>
      <c r="N7754" t="s">
        <v>56</v>
      </c>
      <c r="O7754" t="s">
        <v>81</v>
      </c>
      <c r="P7754" t="s">
        <v>3610</v>
      </c>
      <c r="Q7754">
        <v>0</v>
      </c>
      <c r="R7754">
        <v>225</v>
      </c>
      <c r="S7754">
        <v>9</v>
      </c>
      <c r="T7754">
        <v>8</v>
      </c>
      <c r="U7754" t="b">
        <v>1</v>
      </c>
    </row>
    <row r="7755" spans="1:21" x14ac:dyDescent="0.25">
      <c r="A7755" t="s">
        <v>8422</v>
      </c>
      <c r="B7755" t="s">
        <v>8423</v>
      </c>
      <c r="C7755">
        <v>23</v>
      </c>
      <c r="D7755">
        <v>12</v>
      </c>
      <c r="E7755">
        <v>14</v>
      </c>
      <c r="F7755" s="1">
        <v>41996</v>
      </c>
      <c r="G7755" t="s">
        <v>1860</v>
      </c>
      <c r="H7755" t="s">
        <v>67</v>
      </c>
      <c r="I7755" t="s">
        <v>68</v>
      </c>
      <c r="J7755" t="s">
        <v>8424</v>
      </c>
      <c r="K7755" t="s">
        <v>25</v>
      </c>
      <c r="L7755" t="s">
        <v>37</v>
      </c>
      <c r="M7755" t="s">
        <v>98</v>
      </c>
      <c r="N7755" t="s">
        <v>28</v>
      </c>
      <c r="O7755" t="s">
        <v>48</v>
      </c>
      <c r="P7755" t="s">
        <v>191</v>
      </c>
      <c r="Q7755">
        <v>0</v>
      </c>
      <c r="R7755">
        <v>193</v>
      </c>
      <c r="S7755">
        <v>96</v>
      </c>
      <c r="T7755">
        <v>6</v>
      </c>
      <c r="U7755" t="b">
        <v>0</v>
      </c>
    </row>
    <row r="7756" spans="1:21" x14ac:dyDescent="0.25">
      <c r="A7756" t="s">
        <v>8425</v>
      </c>
      <c r="B7756" t="s">
        <v>8423</v>
      </c>
      <c r="C7756">
        <v>23</v>
      </c>
      <c r="D7756">
        <v>12</v>
      </c>
      <c r="E7756">
        <v>14</v>
      </c>
      <c r="F7756" s="1">
        <v>41996</v>
      </c>
      <c r="G7756" t="s">
        <v>2118</v>
      </c>
      <c r="H7756" t="s">
        <v>976</v>
      </c>
      <c r="I7756" t="s">
        <v>984</v>
      </c>
      <c r="J7756" t="s">
        <v>984</v>
      </c>
      <c r="K7756" t="s">
        <v>47</v>
      </c>
      <c r="L7756" t="s">
        <v>37</v>
      </c>
      <c r="M7756" t="s">
        <v>38</v>
      </c>
      <c r="N7756" t="s">
        <v>28</v>
      </c>
      <c r="O7756" t="s">
        <v>48</v>
      </c>
      <c r="P7756" t="s">
        <v>1776</v>
      </c>
      <c r="Q7756">
        <v>1</v>
      </c>
      <c r="R7756">
        <v>25</v>
      </c>
      <c r="S7756">
        <v>-11</v>
      </c>
      <c r="T7756">
        <v>1</v>
      </c>
      <c r="U7756" t="b">
        <v>1</v>
      </c>
    </row>
    <row r="7757" spans="1:21" x14ac:dyDescent="0.25">
      <c r="A7757" t="s">
        <v>8425</v>
      </c>
      <c r="B7757" t="s">
        <v>8423</v>
      </c>
      <c r="C7757">
        <v>23</v>
      </c>
      <c r="D7757">
        <v>12</v>
      </c>
      <c r="E7757">
        <v>14</v>
      </c>
      <c r="F7757" s="1">
        <v>41996</v>
      </c>
      <c r="G7757" t="s">
        <v>2118</v>
      </c>
      <c r="H7757" t="s">
        <v>976</v>
      </c>
      <c r="I7757" t="s">
        <v>984</v>
      </c>
      <c r="J7757" t="s">
        <v>984</v>
      </c>
      <c r="K7757" t="s">
        <v>47</v>
      </c>
      <c r="L7757" t="s">
        <v>37</v>
      </c>
      <c r="M7757" t="s">
        <v>38</v>
      </c>
      <c r="N7757" t="s">
        <v>28</v>
      </c>
      <c r="O7757" t="s">
        <v>39</v>
      </c>
      <c r="P7757" t="s">
        <v>689</v>
      </c>
      <c r="Q7757">
        <v>1</v>
      </c>
      <c r="R7757">
        <v>30</v>
      </c>
      <c r="S7757">
        <v>-6</v>
      </c>
      <c r="T7757">
        <v>2</v>
      </c>
      <c r="U7757" t="b">
        <v>0</v>
      </c>
    </row>
    <row r="7758" spans="1:21" x14ac:dyDescent="0.25">
      <c r="A7758" t="s">
        <v>8425</v>
      </c>
      <c r="B7758" t="s">
        <v>8423</v>
      </c>
      <c r="C7758">
        <v>23</v>
      </c>
      <c r="D7758">
        <v>12</v>
      </c>
      <c r="E7758">
        <v>14</v>
      </c>
      <c r="F7758" s="1">
        <v>41996</v>
      </c>
      <c r="G7758" t="s">
        <v>2118</v>
      </c>
      <c r="H7758" t="s">
        <v>976</v>
      </c>
      <c r="I7758" t="s">
        <v>984</v>
      </c>
      <c r="J7758" t="s">
        <v>984</v>
      </c>
      <c r="K7758" t="s">
        <v>47</v>
      </c>
      <c r="L7758" t="s">
        <v>37</v>
      </c>
      <c r="M7758" t="s">
        <v>38</v>
      </c>
      <c r="N7758" t="s">
        <v>28</v>
      </c>
      <c r="O7758" t="s">
        <v>151</v>
      </c>
      <c r="P7758" t="s">
        <v>4991</v>
      </c>
      <c r="Q7758">
        <v>1</v>
      </c>
      <c r="R7758">
        <v>33</v>
      </c>
      <c r="S7758">
        <v>-10</v>
      </c>
      <c r="T7758">
        <v>6</v>
      </c>
      <c r="U7758" t="b">
        <v>1</v>
      </c>
    </row>
    <row r="7759" spans="1:21" x14ac:dyDescent="0.25">
      <c r="A7759" t="s">
        <v>8425</v>
      </c>
      <c r="B7759" t="s">
        <v>8423</v>
      </c>
      <c r="C7759">
        <v>23</v>
      </c>
      <c r="D7759">
        <v>12</v>
      </c>
      <c r="E7759">
        <v>14</v>
      </c>
      <c r="F7759" s="1">
        <v>41996</v>
      </c>
      <c r="G7759" t="s">
        <v>2118</v>
      </c>
      <c r="H7759" t="s">
        <v>976</v>
      </c>
      <c r="I7759" t="s">
        <v>984</v>
      </c>
      <c r="J7759" t="s">
        <v>984</v>
      </c>
      <c r="K7759" t="s">
        <v>47</v>
      </c>
      <c r="L7759" t="s">
        <v>37</v>
      </c>
      <c r="M7759" t="s">
        <v>38</v>
      </c>
      <c r="N7759" t="s">
        <v>28</v>
      </c>
      <c r="O7759" t="s">
        <v>183</v>
      </c>
      <c r="P7759" t="s">
        <v>6167</v>
      </c>
      <c r="Q7759">
        <v>1</v>
      </c>
      <c r="R7759">
        <v>21</v>
      </c>
      <c r="S7759">
        <v>-17</v>
      </c>
      <c r="T7759">
        <v>3</v>
      </c>
      <c r="U7759" t="b">
        <v>1</v>
      </c>
    </row>
    <row r="7760" spans="1:21" x14ac:dyDescent="0.25">
      <c r="A7760" t="s">
        <v>8426</v>
      </c>
      <c r="B7760" t="s">
        <v>8423</v>
      </c>
      <c r="C7760">
        <v>23</v>
      </c>
      <c r="D7760">
        <v>12</v>
      </c>
      <c r="E7760">
        <v>14</v>
      </c>
      <c r="F7760" s="1">
        <v>41996</v>
      </c>
      <c r="G7760" t="s">
        <v>4593</v>
      </c>
      <c r="H7760" t="s">
        <v>33</v>
      </c>
      <c r="I7760" t="s">
        <v>266</v>
      </c>
      <c r="J7760" t="s">
        <v>510</v>
      </c>
      <c r="K7760" t="s">
        <v>36</v>
      </c>
      <c r="L7760" t="s">
        <v>37</v>
      </c>
      <c r="M7760" t="s">
        <v>38</v>
      </c>
      <c r="N7760" t="s">
        <v>28</v>
      </c>
      <c r="O7760" t="s">
        <v>48</v>
      </c>
      <c r="P7760" t="s">
        <v>755</v>
      </c>
      <c r="Q7760">
        <v>0</v>
      </c>
      <c r="R7760">
        <v>50</v>
      </c>
      <c r="S7760">
        <v>3</v>
      </c>
      <c r="T7760">
        <v>2</v>
      </c>
      <c r="U7760" t="b">
        <v>0</v>
      </c>
    </row>
    <row r="7761" spans="1:21" x14ac:dyDescent="0.25">
      <c r="A7761" t="s">
        <v>8427</v>
      </c>
      <c r="B7761" t="s">
        <v>8428</v>
      </c>
      <c r="C7761">
        <v>24</v>
      </c>
      <c r="D7761">
        <v>12</v>
      </c>
      <c r="E7761">
        <v>11</v>
      </c>
      <c r="F7761" s="1">
        <v>40901</v>
      </c>
      <c r="G7761" t="s">
        <v>2400</v>
      </c>
      <c r="H7761" t="s">
        <v>120</v>
      </c>
      <c r="I7761" t="s">
        <v>446</v>
      </c>
      <c r="J7761" t="s">
        <v>3907</v>
      </c>
      <c r="K7761" t="s">
        <v>47</v>
      </c>
      <c r="L7761" t="s">
        <v>37</v>
      </c>
      <c r="M7761" t="s">
        <v>38</v>
      </c>
      <c r="N7761" t="s">
        <v>28</v>
      </c>
      <c r="O7761" t="s">
        <v>39</v>
      </c>
      <c r="P7761" t="s">
        <v>3587</v>
      </c>
      <c r="Q7761">
        <v>0</v>
      </c>
      <c r="R7761">
        <v>42</v>
      </c>
      <c r="S7761">
        <v>14</v>
      </c>
      <c r="T7761">
        <v>4</v>
      </c>
      <c r="U7761" t="b">
        <v>1</v>
      </c>
    </row>
    <row r="7762" spans="1:21" x14ac:dyDescent="0.25">
      <c r="A7762" t="s">
        <v>8429</v>
      </c>
      <c r="B7762" t="s">
        <v>8430</v>
      </c>
      <c r="C7762">
        <v>24</v>
      </c>
      <c r="D7762">
        <v>12</v>
      </c>
      <c r="E7762">
        <v>12</v>
      </c>
      <c r="F7762" s="1">
        <v>41267</v>
      </c>
      <c r="G7762" t="s">
        <v>1468</v>
      </c>
      <c r="H7762" t="s">
        <v>120</v>
      </c>
      <c r="I7762" t="s">
        <v>778</v>
      </c>
      <c r="J7762" t="s">
        <v>3989</v>
      </c>
      <c r="K7762" t="s">
        <v>47</v>
      </c>
      <c r="L7762" t="s">
        <v>37</v>
      </c>
      <c r="M7762" t="s">
        <v>38</v>
      </c>
      <c r="N7762" t="s">
        <v>28</v>
      </c>
      <c r="O7762" t="s">
        <v>54</v>
      </c>
      <c r="P7762" t="s">
        <v>3511</v>
      </c>
      <c r="Q7762">
        <v>0</v>
      </c>
      <c r="R7762">
        <v>560</v>
      </c>
      <c r="S7762">
        <v>99</v>
      </c>
      <c r="T7762">
        <v>3</v>
      </c>
      <c r="U7762" t="b">
        <v>0</v>
      </c>
    </row>
    <row r="7763" spans="1:21" x14ac:dyDescent="0.25">
      <c r="A7763" t="s">
        <v>8429</v>
      </c>
      <c r="B7763" t="s">
        <v>8430</v>
      </c>
      <c r="C7763">
        <v>24</v>
      </c>
      <c r="D7763">
        <v>12</v>
      </c>
      <c r="E7763">
        <v>12</v>
      </c>
      <c r="F7763" s="1">
        <v>41267</v>
      </c>
      <c r="G7763" t="s">
        <v>1468</v>
      </c>
      <c r="H7763" t="s">
        <v>120</v>
      </c>
      <c r="I7763" t="s">
        <v>778</v>
      </c>
      <c r="J7763" t="s">
        <v>3989</v>
      </c>
      <c r="K7763" t="s">
        <v>47</v>
      </c>
      <c r="L7763" t="s">
        <v>37</v>
      </c>
      <c r="M7763" t="s">
        <v>38</v>
      </c>
      <c r="N7763" t="s">
        <v>28</v>
      </c>
      <c r="O7763" t="s">
        <v>54</v>
      </c>
      <c r="P7763" t="s">
        <v>774</v>
      </c>
      <c r="Q7763">
        <v>0</v>
      </c>
      <c r="R7763">
        <v>258</v>
      </c>
      <c r="S7763">
        <v>115</v>
      </c>
      <c r="T7763">
        <v>5</v>
      </c>
      <c r="U7763" t="b">
        <v>0</v>
      </c>
    </row>
    <row r="7764" spans="1:21" x14ac:dyDescent="0.25">
      <c r="A7764" t="s">
        <v>8431</v>
      </c>
      <c r="B7764" t="s">
        <v>8430</v>
      </c>
      <c r="C7764">
        <v>24</v>
      </c>
      <c r="D7764">
        <v>12</v>
      </c>
      <c r="E7764">
        <v>12</v>
      </c>
      <c r="F7764" s="1">
        <v>41267</v>
      </c>
      <c r="G7764" t="s">
        <v>983</v>
      </c>
      <c r="H7764" t="s">
        <v>61</v>
      </c>
      <c r="I7764" t="s">
        <v>108</v>
      </c>
      <c r="J7764" t="s">
        <v>8432</v>
      </c>
      <c r="K7764" t="s">
        <v>36</v>
      </c>
      <c r="L7764" t="s">
        <v>70</v>
      </c>
      <c r="M7764" t="s">
        <v>38</v>
      </c>
      <c r="N7764" t="s">
        <v>28</v>
      </c>
      <c r="O7764" t="s">
        <v>39</v>
      </c>
      <c r="P7764" t="s">
        <v>1113</v>
      </c>
      <c r="Q7764">
        <v>0</v>
      </c>
      <c r="R7764">
        <v>48</v>
      </c>
      <c r="S7764">
        <v>2</v>
      </c>
      <c r="T7764">
        <v>4</v>
      </c>
      <c r="U7764" t="b">
        <v>0</v>
      </c>
    </row>
    <row r="7765" spans="1:21" x14ac:dyDescent="0.25">
      <c r="A7765" t="s">
        <v>8431</v>
      </c>
      <c r="B7765" t="s">
        <v>8430</v>
      </c>
      <c r="C7765">
        <v>24</v>
      </c>
      <c r="D7765">
        <v>12</v>
      </c>
      <c r="E7765">
        <v>12</v>
      </c>
      <c r="F7765" s="1">
        <v>41267</v>
      </c>
      <c r="G7765" t="s">
        <v>983</v>
      </c>
      <c r="H7765" t="s">
        <v>61</v>
      </c>
      <c r="I7765" t="s">
        <v>108</v>
      </c>
      <c r="J7765" t="s">
        <v>8432</v>
      </c>
      <c r="K7765" t="s">
        <v>36</v>
      </c>
      <c r="L7765" t="s">
        <v>70</v>
      </c>
      <c r="M7765" t="s">
        <v>38</v>
      </c>
      <c r="N7765" t="s">
        <v>28</v>
      </c>
      <c r="O7765" t="s">
        <v>227</v>
      </c>
      <c r="P7765" t="s">
        <v>538</v>
      </c>
      <c r="Q7765">
        <v>0</v>
      </c>
      <c r="R7765">
        <v>41</v>
      </c>
      <c r="S7765">
        <v>6</v>
      </c>
      <c r="T7765">
        <v>5</v>
      </c>
      <c r="U7765" t="b">
        <v>0</v>
      </c>
    </row>
    <row r="7766" spans="1:21" x14ac:dyDescent="0.25">
      <c r="A7766" t="s">
        <v>8431</v>
      </c>
      <c r="B7766" t="s">
        <v>8430</v>
      </c>
      <c r="C7766">
        <v>24</v>
      </c>
      <c r="D7766">
        <v>12</v>
      </c>
      <c r="E7766">
        <v>12</v>
      </c>
      <c r="F7766" s="1">
        <v>41267</v>
      </c>
      <c r="G7766" t="s">
        <v>983</v>
      </c>
      <c r="H7766" t="s">
        <v>61</v>
      </c>
      <c r="I7766" t="s">
        <v>108</v>
      </c>
      <c r="J7766" t="s">
        <v>8432</v>
      </c>
      <c r="K7766" t="s">
        <v>36</v>
      </c>
      <c r="L7766" t="s">
        <v>70</v>
      </c>
      <c r="M7766" t="s">
        <v>38</v>
      </c>
      <c r="N7766" t="s">
        <v>28</v>
      </c>
      <c r="O7766" t="s">
        <v>29</v>
      </c>
      <c r="P7766" t="s">
        <v>7499</v>
      </c>
      <c r="Q7766">
        <v>0</v>
      </c>
      <c r="R7766">
        <v>34</v>
      </c>
      <c r="S7766">
        <v>13</v>
      </c>
      <c r="T7766">
        <v>2</v>
      </c>
      <c r="U7766" t="b">
        <v>0</v>
      </c>
    </row>
    <row r="7767" spans="1:21" x14ac:dyDescent="0.25">
      <c r="A7767" t="s">
        <v>8433</v>
      </c>
      <c r="B7767" t="s">
        <v>8430</v>
      </c>
      <c r="C7767">
        <v>24</v>
      </c>
      <c r="D7767">
        <v>12</v>
      </c>
      <c r="E7767">
        <v>12</v>
      </c>
      <c r="F7767" s="1">
        <v>41267</v>
      </c>
      <c r="G7767" t="s">
        <v>4099</v>
      </c>
      <c r="H7767" t="s">
        <v>120</v>
      </c>
      <c r="I7767" t="s">
        <v>778</v>
      </c>
      <c r="J7767" t="s">
        <v>779</v>
      </c>
      <c r="K7767" t="s">
        <v>47</v>
      </c>
      <c r="L7767" t="s">
        <v>37</v>
      </c>
      <c r="M7767" t="s">
        <v>38</v>
      </c>
      <c r="N7767" t="s">
        <v>28</v>
      </c>
      <c r="O7767" t="s">
        <v>48</v>
      </c>
      <c r="P7767" t="s">
        <v>662</v>
      </c>
      <c r="Q7767">
        <v>0</v>
      </c>
      <c r="R7767">
        <v>268</v>
      </c>
      <c r="S7767">
        <v>67</v>
      </c>
      <c r="T7767">
        <v>5</v>
      </c>
      <c r="U7767" t="b">
        <v>1</v>
      </c>
    </row>
    <row r="7768" spans="1:21" x14ac:dyDescent="0.25">
      <c r="A7768" t="s">
        <v>8434</v>
      </c>
      <c r="B7768" t="s">
        <v>8435</v>
      </c>
      <c r="C7768">
        <v>24</v>
      </c>
      <c r="D7768">
        <v>12</v>
      </c>
      <c r="E7768">
        <v>13</v>
      </c>
      <c r="F7768" s="1">
        <v>41632</v>
      </c>
      <c r="G7768" t="s">
        <v>433</v>
      </c>
      <c r="H7768" t="s">
        <v>33</v>
      </c>
      <c r="I7768" t="s">
        <v>34</v>
      </c>
      <c r="J7768" t="s">
        <v>4588</v>
      </c>
      <c r="K7768" t="s">
        <v>36</v>
      </c>
      <c r="L7768" t="s">
        <v>37</v>
      </c>
      <c r="M7768" t="s">
        <v>27</v>
      </c>
      <c r="N7768" t="s">
        <v>28</v>
      </c>
      <c r="O7768" t="s">
        <v>39</v>
      </c>
      <c r="P7768" t="s">
        <v>827</v>
      </c>
      <c r="Q7768">
        <v>0</v>
      </c>
      <c r="R7768">
        <v>14</v>
      </c>
      <c r="S7768">
        <v>5</v>
      </c>
      <c r="T7768">
        <v>1</v>
      </c>
      <c r="U7768" t="b">
        <v>0</v>
      </c>
    </row>
    <row r="7769" spans="1:21" x14ac:dyDescent="0.25">
      <c r="A7769" t="s">
        <v>8436</v>
      </c>
      <c r="B7769" t="s">
        <v>8435</v>
      </c>
      <c r="C7769">
        <v>24</v>
      </c>
      <c r="D7769">
        <v>12</v>
      </c>
      <c r="E7769">
        <v>13</v>
      </c>
      <c r="F7769" s="1">
        <v>41632</v>
      </c>
      <c r="G7769" t="s">
        <v>5271</v>
      </c>
      <c r="H7769" t="s">
        <v>33</v>
      </c>
      <c r="I7769" t="s">
        <v>34</v>
      </c>
      <c r="J7769" t="s">
        <v>35</v>
      </c>
      <c r="K7769" t="s">
        <v>36</v>
      </c>
      <c r="L7769" t="s">
        <v>37</v>
      </c>
      <c r="M7769" t="s">
        <v>27</v>
      </c>
      <c r="N7769" t="s">
        <v>71</v>
      </c>
      <c r="O7769" t="s">
        <v>74</v>
      </c>
      <c r="P7769" t="s">
        <v>5611</v>
      </c>
      <c r="Q7769">
        <v>0</v>
      </c>
      <c r="R7769">
        <v>159</v>
      </c>
      <c r="S7769">
        <v>0</v>
      </c>
      <c r="T7769">
        <v>1</v>
      </c>
      <c r="U7769" t="b">
        <v>0</v>
      </c>
    </row>
    <row r="7770" spans="1:21" x14ac:dyDescent="0.25">
      <c r="A7770" t="s">
        <v>8436</v>
      </c>
      <c r="B7770" t="s">
        <v>8435</v>
      </c>
      <c r="C7770">
        <v>24</v>
      </c>
      <c r="D7770">
        <v>12</v>
      </c>
      <c r="E7770">
        <v>13</v>
      </c>
      <c r="F7770" s="1">
        <v>41632</v>
      </c>
      <c r="G7770" t="s">
        <v>5271</v>
      </c>
      <c r="H7770" t="s">
        <v>33</v>
      </c>
      <c r="I7770" t="s">
        <v>34</v>
      </c>
      <c r="J7770" t="s">
        <v>35</v>
      </c>
      <c r="K7770" t="s">
        <v>36</v>
      </c>
      <c r="L7770" t="s">
        <v>37</v>
      </c>
      <c r="M7770" t="s">
        <v>27</v>
      </c>
      <c r="N7770" t="s">
        <v>28</v>
      </c>
      <c r="O7770" t="s">
        <v>54</v>
      </c>
      <c r="P7770" t="s">
        <v>3202</v>
      </c>
      <c r="Q7770">
        <v>0</v>
      </c>
      <c r="R7770">
        <v>83</v>
      </c>
      <c r="S7770">
        <v>-7</v>
      </c>
      <c r="T7770">
        <v>3</v>
      </c>
      <c r="U7770" t="b">
        <v>1</v>
      </c>
    </row>
    <row r="7771" spans="1:21" x14ac:dyDescent="0.25">
      <c r="A7771" t="s">
        <v>8436</v>
      </c>
      <c r="B7771" t="s">
        <v>8435</v>
      </c>
      <c r="C7771">
        <v>24</v>
      </c>
      <c r="D7771">
        <v>12</v>
      </c>
      <c r="E7771">
        <v>13</v>
      </c>
      <c r="F7771" s="1">
        <v>41632</v>
      </c>
      <c r="G7771" t="s">
        <v>5271</v>
      </c>
      <c r="H7771" t="s">
        <v>33</v>
      </c>
      <c r="I7771" t="s">
        <v>34</v>
      </c>
      <c r="J7771" t="s">
        <v>35</v>
      </c>
      <c r="K7771" t="s">
        <v>36</v>
      </c>
      <c r="L7771" t="s">
        <v>37</v>
      </c>
      <c r="M7771" t="s">
        <v>27</v>
      </c>
      <c r="N7771" t="s">
        <v>28</v>
      </c>
      <c r="O7771" t="s">
        <v>54</v>
      </c>
      <c r="P7771" t="s">
        <v>3658</v>
      </c>
      <c r="Q7771">
        <v>0</v>
      </c>
      <c r="R7771">
        <v>56</v>
      </c>
      <c r="S7771">
        <v>13</v>
      </c>
      <c r="T7771">
        <v>1</v>
      </c>
      <c r="U7771" t="b">
        <v>0</v>
      </c>
    </row>
    <row r="7772" spans="1:21" x14ac:dyDescent="0.25">
      <c r="A7772" t="s">
        <v>8437</v>
      </c>
      <c r="B7772" t="s">
        <v>8435</v>
      </c>
      <c r="C7772">
        <v>24</v>
      </c>
      <c r="D7772">
        <v>12</v>
      </c>
      <c r="E7772">
        <v>13</v>
      </c>
      <c r="F7772" s="1">
        <v>41632</v>
      </c>
      <c r="G7772" t="s">
        <v>4299</v>
      </c>
      <c r="H7772" t="s">
        <v>33</v>
      </c>
      <c r="I7772" t="s">
        <v>4375</v>
      </c>
      <c r="J7772" t="s">
        <v>8438</v>
      </c>
      <c r="K7772" t="s">
        <v>36</v>
      </c>
      <c r="L7772" t="s">
        <v>70</v>
      </c>
      <c r="M7772" t="s">
        <v>38</v>
      </c>
      <c r="N7772" t="s">
        <v>28</v>
      </c>
      <c r="O7772" t="s">
        <v>48</v>
      </c>
      <c r="P7772" t="s">
        <v>1702</v>
      </c>
      <c r="Q7772">
        <v>0</v>
      </c>
      <c r="R7772">
        <v>132</v>
      </c>
      <c r="S7772">
        <v>54</v>
      </c>
      <c r="T7772">
        <v>5</v>
      </c>
      <c r="U7772" t="b">
        <v>0</v>
      </c>
    </row>
    <row r="7773" spans="1:21" x14ac:dyDescent="0.25">
      <c r="A7773" t="s">
        <v>8439</v>
      </c>
      <c r="B7773" t="s">
        <v>8435</v>
      </c>
      <c r="C7773">
        <v>24</v>
      </c>
      <c r="D7773">
        <v>12</v>
      </c>
      <c r="E7773">
        <v>13</v>
      </c>
      <c r="F7773" s="1">
        <v>41632</v>
      </c>
      <c r="G7773" t="s">
        <v>2925</v>
      </c>
      <c r="H7773" t="s">
        <v>61</v>
      </c>
      <c r="I7773" t="s">
        <v>115</v>
      </c>
      <c r="J7773" t="s">
        <v>116</v>
      </c>
      <c r="K7773" t="s">
        <v>36</v>
      </c>
      <c r="L7773" t="s">
        <v>37</v>
      </c>
      <c r="M7773" t="s">
        <v>38</v>
      </c>
      <c r="N7773" t="s">
        <v>28</v>
      </c>
      <c r="O7773" t="s">
        <v>183</v>
      </c>
      <c r="P7773" t="s">
        <v>7056</v>
      </c>
      <c r="Q7773">
        <v>0</v>
      </c>
      <c r="R7773">
        <v>83</v>
      </c>
      <c r="S7773">
        <v>22</v>
      </c>
      <c r="T7773">
        <v>2</v>
      </c>
      <c r="U7773" t="b">
        <v>1</v>
      </c>
    </row>
    <row r="7774" spans="1:21" x14ac:dyDescent="0.25">
      <c r="A7774" t="s">
        <v>8440</v>
      </c>
      <c r="B7774" t="s">
        <v>8435</v>
      </c>
      <c r="C7774">
        <v>24</v>
      </c>
      <c r="D7774">
        <v>12</v>
      </c>
      <c r="E7774">
        <v>13</v>
      </c>
      <c r="F7774" s="1">
        <v>41632</v>
      </c>
      <c r="G7774" t="s">
        <v>7608</v>
      </c>
      <c r="H7774" t="s">
        <v>61</v>
      </c>
      <c r="I7774" t="s">
        <v>115</v>
      </c>
      <c r="J7774" t="s">
        <v>116</v>
      </c>
      <c r="K7774" t="s">
        <v>36</v>
      </c>
      <c r="L7774" t="s">
        <v>70</v>
      </c>
      <c r="M7774" t="s">
        <v>38</v>
      </c>
      <c r="N7774" t="s">
        <v>28</v>
      </c>
      <c r="O7774" t="s">
        <v>29</v>
      </c>
      <c r="P7774" t="s">
        <v>8441</v>
      </c>
      <c r="Q7774">
        <v>0</v>
      </c>
      <c r="R7774">
        <v>59</v>
      </c>
      <c r="S7774">
        <v>25</v>
      </c>
      <c r="T7774">
        <v>2</v>
      </c>
      <c r="U7774" t="b">
        <v>1</v>
      </c>
    </row>
    <row r="7775" spans="1:21" x14ac:dyDescent="0.25">
      <c r="A7775" t="s">
        <v>8440</v>
      </c>
      <c r="B7775" t="s">
        <v>8435</v>
      </c>
      <c r="C7775">
        <v>24</v>
      </c>
      <c r="D7775">
        <v>12</v>
      </c>
      <c r="E7775">
        <v>13</v>
      </c>
      <c r="F7775" s="1">
        <v>41632</v>
      </c>
      <c r="G7775" t="s">
        <v>7608</v>
      </c>
      <c r="H7775" t="s">
        <v>61</v>
      </c>
      <c r="I7775" t="s">
        <v>115</v>
      </c>
      <c r="J7775" t="s">
        <v>116</v>
      </c>
      <c r="K7775" t="s">
        <v>36</v>
      </c>
      <c r="L7775" t="s">
        <v>70</v>
      </c>
      <c r="M7775" t="s">
        <v>38</v>
      </c>
      <c r="N7775" t="s">
        <v>28</v>
      </c>
      <c r="O7775" t="s">
        <v>54</v>
      </c>
      <c r="P7775" t="s">
        <v>363</v>
      </c>
      <c r="Q7775">
        <v>0</v>
      </c>
      <c r="R7775">
        <v>247</v>
      </c>
      <c r="S7775">
        <v>-27</v>
      </c>
      <c r="T7775">
        <v>2</v>
      </c>
      <c r="U7775" t="b">
        <v>1</v>
      </c>
    </row>
    <row r="7776" spans="1:21" x14ac:dyDescent="0.25">
      <c r="A7776" t="s">
        <v>8442</v>
      </c>
      <c r="B7776" t="s">
        <v>8435</v>
      </c>
      <c r="C7776">
        <v>24</v>
      </c>
      <c r="D7776">
        <v>12</v>
      </c>
      <c r="E7776">
        <v>13</v>
      </c>
      <c r="F7776" s="1">
        <v>41632</v>
      </c>
      <c r="G7776" t="s">
        <v>2799</v>
      </c>
      <c r="H7776" t="s">
        <v>126</v>
      </c>
      <c r="I7776" t="s">
        <v>304</v>
      </c>
      <c r="J7776" t="s">
        <v>304</v>
      </c>
      <c r="K7776" t="s">
        <v>25</v>
      </c>
      <c r="L7776" t="s">
        <v>37</v>
      </c>
      <c r="M7776" t="s">
        <v>38</v>
      </c>
      <c r="N7776" t="s">
        <v>28</v>
      </c>
      <c r="O7776" t="s">
        <v>227</v>
      </c>
      <c r="P7776" t="s">
        <v>5932</v>
      </c>
      <c r="Q7776">
        <v>1</v>
      </c>
      <c r="R7776">
        <v>15</v>
      </c>
      <c r="S7776">
        <v>-1</v>
      </c>
      <c r="T7776">
        <v>3</v>
      </c>
      <c r="U7776" t="b">
        <v>1</v>
      </c>
    </row>
    <row r="7777" spans="1:21" x14ac:dyDescent="0.25">
      <c r="A7777" t="s">
        <v>8442</v>
      </c>
      <c r="B7777" t="s">
        <v>8435</v>
      </c>
      <c r="C7777">
        <v>24</v>
      </c>
      <c r="D7777">
        <v>12</v>
      </c>
      <c r="E7777">
        <v>13</v>
      </c>
      <c r="F7777" s="1">
        <v>41632</v>
      </c>
      <c r="G7777" t="s">
        <v>2799</v>
      </c>
      <c r="H7777" t="s">
        <v>126</v>
      </c>
      <c r="I7777" t="s">
        <v>304</v>
      </c>
      <c r="J7777" t="s">
        <v>304</v>
      </c>
      <c r="K7777" t="s">
        <v>25</v>
      </c>
      <c r="L7777" t="s">
        <v>37</v>
      </c>
      <c r="M7777" t="s">
        <v>38</v>
      </c>
      <c r="N7777" t="s">
        <v>28</v>
      </c>
      <c r="O7777" t="s">
        <v>54</v>
      </c>
      <c r="P7777" t="s">
        <v>685</v>
      </c>
      <c r="Q7777">
        <v>1</v>
      </c>
      <c r="R7777">
        <v>81</v>
      </c>
      <c r="S7777">
        <v>-20</v>
      </c>
      <c r="T7777">
        <v>3</v>
      </c>
      <c r="U7777" t="b">
        <v>0</v>
      </c>
    </row>
    <row r="7778" spans="1:21" x14ac:dyDescent="0.25">
      <c r="A7778" t="s">
        <v>8439</v>
      </c>
      <c r="B7778" t="s">
        <v>8435</v>
      </c>
      <c r="C7778">
        <v>24</v>
      </c>
      <c r="D7778">
        <v>12</v>
      </c>
      <c r="E7778">
        <v>13</v>
      </c>
      <c r="F7778" s="1">
        <v>41632</v>
      </c>
      <c r="G7778" t="s">
        <v>2925</v>
      </c>
      <c r="H7778" t="s">
        <v>61</v>
      </c>
      <c r="I7778" t="s">
        <v>115</v>
      </c>
      <c r="J7778" t="s">
        <v>116</v>
      </c>
      <c r="K7778" t="s">
        <v>36</v>
      </c>
      <c r="L7778" t="s">
        <v>37</v>
      </c>
      <c r="M7778" t="s">
        <v>38</v>
      </c>
      <c r="N7778" t="s">
        <v>56</v>
      </c>
      <c r="O7778" t="s">
        <v>104</v>
      </c>
      <c r="P7778" t="s">
        <v>2680</v>
      </c>
      <c r="Q7778">
        <v>0</v>
      </c>
      <c r="R7778">
        <v>62</v>
      </c>
      <c r="S7778">
        <v>20</v>
      </c>
      <c r="T7778">
        <v>1</v>
      </c>
      <c r="U7778" t="b">
        <v>0</v>
      </c>
    </row>
    <row r="7779" spans="1:21" x14ac:dyDescent="0.25">
      <c r="A7779" t="s">
        <v>8440</v>
      </c>
      <c r="B7779" t="s">
        <v>8435</v>
      </c>
      <c r="C7779">
        <v>24</v>
      </c>
      <c r="D7779">
        <v>12</v>
      </c>
      <c r="E7779">
        <v>13</v>
      </c>
      <c r="F7779" s="1">
        <v>41632</v>
      </c>
      <c r="G7779" t="s">
        <v>7608</v>
      </c>
      <c r="H7779" t="s">
        <v>61</v>
      </c>
      <c r="I7779" t="s">
        <v>115</v>
      </c>
      <c r="J7779" t="s">
        <v>116</v>
      </c>
      <c r="K7779" t="s">
        <v>36</v>
      </c>
      <c r="L7779" t="s">
        <v>70</v>
      </c>
      <c r="M7779" t="s">
        <v>38</v>
      </c>
      <c r="N7779" t="s">
        <v>56</v>
      </c>
      <c r="O7779" t="s">
        <v>104</v>
      </c>
      <c r="P7779" t="s">
        <v>3322</v>
      </c>
      <c r="Q7779">
        <v>0</v>
      </c>
      <c r="R7779">
        <v>263</v>
      </c>
      <c r="S7779">
        <v>-28</v>
      </c>
      <c r="T7779">
        <v>2</v>
      </c>
      <c r="U7779" t="b">
        <v>1</v>
      </c>
    </row>
    <row r="7780" spans="1:21" x14ac:dyDescent="0.25">
      <c r="A7780" t="s">
        <v>8443</v>
      </c>
      <c r="B7780" t="s">
        <v>8435</v>
      </c>
      <c r="C7780">
        <v>24</v>
      </c>
      <c r="D7780">
        <v>12</v>
      </c>
      <c r="E7780">
        <v>13</v>
      </c>
      <c r="F7780" s="1">
        <v>41632</v>
      </c>
      <c r="G7780" t="s">
        <v>2472</v>
      </c>
      <c r="H7780" t="s">
        <v>33</v>
      </c>
      <c r="I7780" t="s">
        <v>528</v>
      </c>
      <c r="J7780" t="s">
        <v>2972</v>
      </c>
      <c r="K7780" t="s">
        <v>36</v>
      </c>
      <c r="L7780" t="s">
        <v>70</v>
      </c>
      <c r="M7780" t="s">
        <v>38</v>
      </c>
      <c r="N7780" t="s">
        <v>71</v>
      </c>
      <c r="O7780" t="s">
        <v>295</v>
      </c>
      <c r="P7780" t="s">
        <v>1903</v>
      </c>
      <c r="Q7780">
        <v>0</v>
      </c>
      <c r="R7780">
        <v>555</v>
      </c>
      <c r="S7780">
        <v>11</v>
      </c>
      <c r="T7780">
        <v>11</v>
      </c>
      <c r="U7780" t="b">
        <v>0</v>
      </c>
    </row>
    <row r="7781" spans="1:21" x14ac:dyDescent="0.25">
      <c r="A7781" t="s">
        <v>8443</v>
      </c>
      <c r="B7781" t="s">
        <v>8435</v>
      </c>
      <c r="C7781">
        <v>24</v>
      </c>
      <c r="D7781">
        <v>12</v>
      </c>
      <c r="E7781">
        <v>13</v>
      </c>
      <c r="F7781" s="1">
        <v>41632</v>
      </c>
      <c r="G7781" t="s">
        <v>2472</v>
      </c>
      <c r="H7781" t="s">
        <v>33</v>
      </c>
      <c r="I7781" t="s">
        <v>528</v>
      </c>
      <c r="J7781" t="s">
        <v>2972</v>
      </c>
      <c r="K7781" t="s">
        <v>36</v>
      </c>
      <c r="L7781" t="s">
        <v>70</v>
      </c>
      <c r="M7781" t="s">
        <v>38</v>
      </c>
      <c r="N7781" t="s">
        <v>28</v>
      </c>
      <c r="O7781" t="s">
        <v>227</v>
      </c>
      <c r="P7781" t="s">
        <v>658</v>
      </c>
      <c r="Q7781">
        <v>0</v>
      </c>
      <c r="R7781">
        <v>14</v>
      </c>
      <c r="S7781">
        <v>5</v>
      </c>
      <c r="T7781">
        <v>1</v>
      </c>
      <c r="U7781" t="b">
        <v>0</v>
      </c>
    </row>
    <row r="7782" spans="1:21" x14ac:dyDescent="0.25">
      <c r="A7782" t="s">
        <v>8444</v>
      </c>
      <c r="B7782" t="s">
        <v>8445</v>
      </c>
      <c r="C7782">
        <v>24</v>
      </c>
      <c r="D7782">
        <v>12</v>
      </c>
      <c r="E7782">
        <v>14</v>
      </c>
      <c r="F7782" s="1">
        <v>41997</v>
      </c>
      <c r="G7782" t="s">
        <v>4539</v>
      </c>
      <c r="H7782" t="s">
        <v>44</v>
      </c>
      <c r="I7782" t="s">
        <v>45</v>
      </c>
      <c r="J7782" t="s">
        <v>701</v>
      </c>
      <c r="K7782" t="s">
        <v>47</v>
      </c>
      <c r="L7782" t="s">
        <v>37</v>
      </c>
      <c r="M7782" t="s">
        <v>268</v>
      </c>
      <c r="N7782" t="s">
        <v>71</v>
      </c>
      <c r="O7782" t="s">
        <v>72</v>
      </c>
      <c r="P7782" t="s">
        <v>250</v>
      </c>
      <c r="Q7782">
        <v>0</v>
      </c>
      <c r="R7782">
        <v>2553</v>
      </c>
      <c r="S7782">
        <v>843</v>
      </c>
      <c r="T7782">
        <v>7</v>
      </c>
      <c r="U7782" t="b">
        <v>1</v>
      </c>
    </row>
    <row r="7783" spans="1:21" x14ac:dyDescent="0.25">
      <c r="A7783" t="s">
        <v>8446</v>
      </c>
      <c r="B7783" t="s">
        <v>8445</v>
      </c>
      <c r="C7783">
        <v>24</v>
      </c>
      <c r="D7783">
        <v>12</v>
      </c>
      <c r="E7783">
        <v>14</v>
      </c>
      <c r="F7783" s="1">
        <v>41997</v>
      </c>
      <c r="G7783" t="s">
        <v>571</v>
      </c>
      <c r="H7783" t="s">
        <v>61</v>
      </c>
      <c r="I7783" t="s">
        <v>108</v>
      </c>
      <c r="J7783" t="s">
        <v>924</v>
      </c>
      <c r="K7783" t="s">
        <v>36</v>
      </c>
      <c r="L7783" t="s">
        <v>37</v>
      </c>
      <c r="M7783" t="s">
        <v>268</v>
      </c>
      <c r="N7783" t="s">
        <v>28</v>
      </c>
      <c r="O7783" t="s">
        <v>227</v>
      </c>
      <c r="P7783" t="s">
        <v>2435</v>
      </c>
      <c r="Q7783">
        <v>0</v>
      </c>
      <c r="R7783">
        <v>28</v>
      </c>
      <c r="S7783">
        <v>0</v>
      </c>
      <c r="T7783">
        <v>3</v>
      </c>
      <c r="U7783" t="b">
        <v>0</v>
      </c>
    </row>
    <row r="7784" spans="1:21" x14ac:dyDescent="0.25">
      <c r="A7784" t="s">
        <v>8444</v>
      </c>
      <c r="B7784" t="s">
        <v>8445</v>
      </c>
      <c r="C7784">
        <v>24</v>
      </c>
      <c r="D7784">
        <v>12</v>
      </c>
      <c r="E7784">
        <v>14</v>
      </c>
      <c r="F7784" s="1">
        <v>41997</v>
      </c>
      <c r="G7784" t="s">
        <v>4539</v>
      </c>
      <c r="H7784" t="s">
        <v>44</v>
      </c>
      <c r="I7784" t="s">
        <v>45</v>
      </c>
      <c r="J7784" t="s">
        <v>701</v>
      </c>
      <c r="K7784" t="s">
        <v>47</v>
      </c>
      <c r="L7784" t="s">
        <v>37</v>
      </c>
      <c r="M7784" t="s">
        <v>268</v>
      </c>
      <c r="N7784" t="s">
        <v>28</v>
      </c>
      <c r="O7784" t="s">
        <v>48</v>
      </c>
      <c r="P7784" t="s">
        <v>731</v>
      </c>
      <c r="Q7784">
        <v>0</v>
      </c>
      <c r="R7784">
        <v>31</v>
      </c>
      <c r="S7784">
        <v>5</v>
      </c>
      <c r="T7784">
        <v>2</v>
      </c>
      <c r="U7784" t="b">
        <v>1</v>
      </c>
    </row>
    <row r="7785" spans="1:21" x14ac:dyDescent="0.25">
      <c r="A7785" t="s">
        <v>8447</v>
      </c>
      <c r="B7785" t="s">
        <v>8445</v>
      </c>
      <c r="C7785">
        <v>24</v>
      </c>
      <c r="D7785">
        <v>12</v>
      </c>
      <c r="E7785">
        <v>14</v>
      </c>
      <c r="F7785" s="1">
        <v>41997</v>
      </c>
      <c r="G7785" t="s">
        <v>668</v>
      </c>
      <c r="H7785" t="s">
        <v>33</v>
      </c>
      <c r="I7785" t="s">
        <v>80</v>
      </c>
      <c r="J7785" t="s">
        <v>80</v>
      </c>
      <c r="K7785" t="s">
        <v>36</v>
      </c>
      <c r="L7785" t="s">
        <v>37</v>
      </c>
      <c r="M7785" t="s">
        <v>38</v>
      </c>
      <c r="N7785" t="s">
        <v>71</v>
      </c>
      <c r="O7785" t="s">
        <v>72</v>
      </c>
      <c r="P7785" t="s">
        <v>1079</v>
      </c>
      <c r="Q7785">
        <v>0</v>
      </c>
      <c r="R7785">
        <v>1314</v>
      </c>
      <c r="S7785">
        <v>378</v>
      </c>
      <c r="T7785">
        <v>4</v>
      </c>
      <c r="U7785" t="b">
        <v>0</v>
      </c>
    </row>
    <row r="7786" spans="1:21" x14ac:dyDescent="0.25">
      <c r="A7786" t="s">
        <v>8447</v>
      </c>
      <c r="B7786" t="s">
        <v>8445</v>
      </c>
      <c r="C7786">
        <v>24</v>
      </c>
      <c r="D7786">
        <v>12</v>
      </c>
      <c r="E7786">
        <v>14</v>
      </c>
      <c r="F7786" s="1">
        <v>41997</v>
      </c>
      <c r="G7786" t="s">
        <v>668</v>
      </c>
      <c r="H7786" t="s">
        <v>33</v>
      </c>
      <c r="I7786" t="s">
        <v>80</v>
      </c>
      <c r="J7786" t="s">
        <v>80</v>
      </c>
      <c r="K7786" t="s">
        <v>36</v>
      </c>
      <c r="L7786" t="s">
        <v>37</v>
      </c>
      <c r="M7786" t="s">
        <v>38</v>
      </c>
      <c r="N7786" t="s">
        <v>71</v>
      </c>
      <c r="O7786" t="s">
        <v>295</v>
      </c>
      <c r="P7786" t="s">
        <v>1929</v>
      </c>
      <c r="Q7786">
        <v>0</v>
      </c>
      <c r="R7786">
        <v>34</v>
      </c>
      <c r="S7786">
        <v>13</v>
      </c>
      <c r="T7786">
        <v>2</v>
      </c>
      <c r="U7786" t="b">
        <v>0</v>
      </c>
    </row>
    <row r="7787" spans="1:21" x14ac:dyDescent="0.25">
      <c r="A7787" t="s">
        <v>8448</v>
      </c>
      <c r="B7787" t="s">
        <v>8445</v>
      </c>
      <c r="C7787">
        <v>24</v>
      </c>
      <c r="D7787">
        <v>12</v>
      </c>
      <c r="E7787">
        <v>14</v>
      </c>
      <c r="F7787" s="1">
        <v>41997</v>
      </c>
      <c r="G7787" t="s">
        <v>848</v>
      </c>
      <c r="H7787" t="s">
        <v>61</v>
      </c>
      <c r="I7787" t="s">
        <v>450</v>
      </c>
      <c r="J7787" t="s">
        <v>661</v>
      </c>
      <c r="K7787" t="s">
        <v>36</v>
      </c>
      <c r="L7787" t="s">
        <v>37</v>
      </c>
      <c r="M7787" t="s">
        <v>38</v>
      </c>
      <c r="N7787" t="s">
        <v>28</v>
      </c>
      <c r="O7787" t="s">
        <v>39</v>
      </c>
      <c r="P7787" t="s">
        <v>2943</v>
      </c>
      <c r="Q7787">
        <v>0</v>
      </c>
      <c r="R7787">
        <v>56</v>
      </c>
      <c r="S7787">
        <v>27</v>
      </c>
      <c r="T7787">
        <v>8</v>
      </c>
      <c r="U7787" t="b">
        <v>1</v>
      </c>
    </row>
    <row r="7788" spans="1:21" x14ac:dyDescent="0.25">
      <c r="A7788" t="s">
        <v>8448</v>
      </c>
      <c r="B7788" t="s">
        <v>8445</v>
      </c>
      <c r="C7788">
        <v>24</v>
      </c>
      <c r="D7788">
        <v>12</v>
      </c>
      <c r="E7788">
        <v>14</v>
      </c>
      <c r="F7788" s="1">
        <v>41997</v>
      </c>
      <c r="G7788" t="s">
        <v>848</v>
      </c>
      <c r="H7788" t="s">
        <v>61</v>
      </c>
      <c r="I7788" t="s">
        <v>450</v>
      </c>
      <c r="J7788" t="s">
        <v>661</v>
      </c>
      <c r="K7788" t="s">
        <v>36</v>
      </c>
      <c r="L7788" t="s">
        <v>37</v>
      </c>
      <c r="M7788" t="s">
        <v>38</v>
      </c>
      <c r="N7788" t="s">
        <v>28</v>
      </c>
      <c r="O7788" t="s">
        <v>151</v>
      </c>
      <c r="P7788" t="s">
        <v>1441</v>
      </c>
      <c r="Q7788">
        <v>0</v>
      </c>
      <c r="R7788">
        <v>49</v>
      </c>
      <c r="S7788">
        <v>24</v>
      </c>
      <c r="T7788">
        <v>3</v>
      </c>
      <c r="U7788" t="b">
        <v>1</v>
      </c>
    </row>
    <row r="7789" spans="1:21" x14ac:dyDescent="0.25">
      <c r="A7789" t="s">
        <v>8449</v>
      </c>
      <c r="B7789" t="s">
        <v>8445</v>
      </c>
      <c r="C7789">
        <v>24</v>
      </c>
      <c r="D7789">
        <v>12</v>
      </c>
      <c r="E7789">
        <v>14</v>
      </c>
      <c r="F7789" s="1">
        <v>41997</v>
      </c>
      <c r="G7789" t="s">
        <v>4530</v>
      </c>
      <c r="H7789" t="s">
        <v>23</v>
      </c>
      <c r="I7789" t="s">
        <v>24</v>
      </c>
      <c r="J7789" t="s">
        <v>24</v>
      </c>
      <c r="K7789" t="s">
        <v>25</v>
      </c>
      <c r="L7789" t="s">
        <v>37</v>
      </c>
      <c r="M7789" t="s">
        <v>38</v>
      </c>
      <c r="N7789" t="s">
        <v>28</v>
      </c>
      <c r="O7789" t="s">
        <v>39</v>
      </c>
      <c r="P7789" t="s">
        <v>169</v>
      </c>
      <c r="Q7789">
        <v>1</v>
      </c>
      <c r="R7789">
        <v>50</v>
      </c>
      <c r="S7789">
        <v>-44</v>
      </c>
      <c r="T7789">
        <v>2</v>
      </c>
      <c r="U7789" t="b">
        <v>1</v>
      </c>
    </row>
    <row r="7790" spans="1:21" x14ac:dyDescent="0.25">
      <c r="A7790" t="s">
        <v>8449</v>
      </c>
      <c r="B7790" t="s">
        <v>8445</v>
      </c>
      <c r="C7790">
        <v>24</v>
      </c>
      <c r="D7790">
        <v>12</v>
      </c>
      <c r="E7790">
        <v>14</v>
      </c>
      <c r="F7790" s="1">
        <v>41997</v>
      </c>
      <c r="G7790" t="s">
        <v>4530</v>
      </c>
      <c r="H7790" t="s">
        <v>23</v>
      </c>
      <c r="I7790" t="s">
        <v>24</v>
      </c>
      <c r="J7790" t="s">
        <v>24</v>
      </c>
      <c r="K7790" t="s">
        <v>25</v>
      </c>
      <c r="L7790" t="s">
        <v>37</v>
      </c>
      <c r="M7790" t="s">
        <v>38</v>
      </c>
      <c r="N7790" t="s">
        <v>28</v>
      </c>
      <c r="O7790" t="s">
        <v>183</v>
      </c>
      <c r="P7790" t="s">
        <v>8450</v>
      </c>
      <c r="Q7790">
        <v>1</v>
      </c>
      <c r="R7790">
        <v>37</v>
      </c>
      <c r="S7790">
        <v>-23</v>
      </c>
      <c r="T7790">
        <v>4</v>
      </c>
      <c r="U7790" t="b">
        <v>1</v>
      </c>
    </row>
    <row r="7791" spans="1:21" x14ac:dyDescent="0.25">
      <c r="A7791" t="s">
        <v>8451</v>
      </c>
      <c r="B7791" t="s">
        <v>8445</v>
      </c>
      <c r="C7791">
        <v>24</v>
      </c>
      <c r="D7791">
        <v>12</v>
      </c>
      <c r="E7791">
        <v>14</v>
      </c>
      <c r="F7791" s="1">
        <v>41997</v>
      </c>
      <c r="G7791" t="s">
        <v>531</v>
      </c>
      <c r="H7791" t="s">
        <v>67</v>
      </c>
      <c r="I7791" t="s">
        <v>68</v>
      </c>
      <c r="J7791" t="s">
        <v>255</v>
      </c>
      <c r="K7791" t="s">
        <v>25</v>
      </c>
      <c r="L7791" t="s">
        <v>70</v>
      </c>
      <c r="M7791" t="s">
        <v>38</v>
      </c>
      <c r="N7791" t="s">
        <v>28</v>
      </c>
      <c r="O7791" t="s">
        <v>39</v>
      </c>
      <c r="P7791" t="s">
        <v>129</v>
      </c>
      <c r="Q7791">
        <v>0</v>
      </c>
      <c r="R7791">
        <v>76</v>
      </c>
      <c r="S7791">
        <v>19</v>
      </c>
      <c r="T7791">
        <v>3</v>
      </c>
      <c r="U7791" t="b">
        <v>0</v>
      </c>
    </row>
    <row r="7792" spans="1:21" x14ac:dyDescent="0.25">
      <c r="A7792" t="s">
        <v>8452</v>
      </c>
      <c r="B7792" t="s">
        <v>8445</v>
      </c>
      <c r="C7792">
        <v>24</v>
      </c>
      <c r="D7792">
        <v>12</v>
      </c>
      <c r="E7792">
        <v>14</v>
      </c>
      <c r="F7792" s="1">
        <v>41997</v>
      </c>
      <c r="G7792" t="s">
        <v>788</v>
      </c>
      <c r="H7792" t="s">
        <v>44</v>
      </c>
      <c r="I7792" t="s">
        <v>280</v>
      </c>
      <c r="J7792" t="s">
        <v>281</v>
      </c>
      <c r="K7792" t="s">
        <v>47</v>
      </c>
      <c r="L7792" t="s">
        <v>26</v>
      </c>
      <c r="M7792" t="s">
        <v>38</v>
      </c>
      <c r="N7792" t="s">
        <v>28</v>
      </c>
      <c r="O7792" t="s">
        <v>48</v>
      </c>
      <c r="P7792" t="s">
        <v>987</v>
      </c>
      <c r="Q7792">
        <v>0</v>
      </c>
      <c r="R7792">
        <v>19</v>
      </c>
      <c r="S7792">
        <v>4</v>
      </c>
      <c r="T7792">
        <v>1</v>
      </c>
      <c r="U7792" t="b">
        <v>1</v>
      </c>
    </row>
    <row r="7793" spans="1:21" x14ac:dyDescent="0.25">
      <c r="A7793" t="s">
        <v>8452</v>
      </c>
      <c r="B7793" t="s">
        <v>8445</v>
      </c>
      <c r="C7793">
        <v>24</v>
      </c>
      <c r="D7793">
        <v>12</v>
      </c>
      <c r="E7793">
        <v>14</v>
      </c>
      <c r="F7793" s="1">
        <v>41997</v>
      </c>
      <c r="G7793" t="s">
        <v>788</v>
      </c>
      <c r="H7793" t="s">
        <v>44</v>
      </c>
      <c r="I7793" t="s">
        <v>280</v>
      </c>
      <c r="J7793" t="s">
        <v>281</v>
      </c>
      <c r="K7793" t="s">
        <v>47</v>
      </c>
      <c r="L7793" t="s">
        <v>26</v>
      </c>
      <c r="M7793" t="s">
        <v>38</v>
      </c>
      <c r="N7793" t="s">
        <v>28</v>
      </c>
      <c r="O7793" t="s">
        <v>227</v>
      </c>
      <c r="P7793" t="s">
        <v>4406</v>
      </c>
      <c r="Q7793">
        <v>0</v>
      </c>
      <c r="R7793">
        <v>74</v>
      </c>
      <c r="S7793">
        <v>26</v>
      </c>
      <c r="T7793">
        <v>8</v>
      </c>
      <c r="U7793" t="b">
        <v>1</v>
      </c>
    </row>
    <row r="7794" spans="1:21" x14ac:dyDescent="0.25">
      <c r="A7794" t="s">
        <v>8447</v>
      </c>
      <c r="B7794" t="s">
        <v>8445</v>
      </c>
      <c r="C7794">
        <v>24</v>
      </c>
      <c r="D7794">
        <v>12</v>
      </c>
      <c r="E7794">
        <v>14</v>
      </c>
      <c r="F7794" s="1">
        <v>41997</v>
      </c>
      <c r="G7794" t="s">
        <v>668</v>
      </c>
      <c r="H7794" t="s">
        <v>33</v>
      </c>
      <c r="I7794" t="s">
        <v>80</v>
      </c>
      <c r="J7794" t="s">
        <v>80</v>
      </c>
      <c r="K7794" t="s">
        <v>36</v>
      </c>
      <c r="L7794" t="s">
        <v>37</v>
      </c>
      <c r="M7794" t="s">
        <v>38</v>
      </c>
      <c r="N7794" t="s">
        <v>56</v>
      </c>
      <c r="O7794" t="s">
        <v>104</v>
      </c>
      <c r="P7794" t="s">
        <v>3486</v>
      </c>
      <c r="Q7794">
        <v>0</v>
      </c>
      <c r="R7794">
        <v>461</v>
      </c>
      <c r="S7794">
        <v>-26</v>
      </c>
      <c r="T7794">
        <v>7</v>
      </c>
      <c r="U7794" t="b">
        <v>1</v>
      </c>
    </row>
    <row r="7795" spans="1:21" x14ac:dyDescent="0.25">
      <c r="A7795" t="s">
        <v>8449</v>
      </c>
      <c r="B7795" t="s">
        <v>8445</v>
      </c>
      <c r="C7795">
        <v>24</v>
      </c>
      <c r="D7795">
        <v>12</v>
      </c>
      <c r="E7795">
        <v>14</v>
      </c>
      <c r="F7795" s="1">
        <v>41997</v>
      </c>
      <c r="G7795" t="s">
        <v>4530</v>
      </c>
      <c r="H7795" t="s">
        <v>23</v>
      </c>
      <c r="I7795" t="s">
        <v>24</v>
      </c>
      <c r="J7795" t="s">
        <v>24</v>
      </c>
      <c r="K7795" t="s">
        <v>25</v>
      </c>
      <c r="L7795" t="s">
        <v>37</v>
      </c>
      <c r="M7795" t="s">
        <v>38</v>
      </c>
      <c r="N7795" t="s">
        <v>56</v>
      </c>
      <c r="O7795" t="s">
        <v>57</v>
      </c>
      <c r="P7795" t="s">
        <v>8029</v>
      </c>
      <c r="Q7795">
        <v>1</v>
      </c>
      <c r="R7795">
        <v>263</v>
      </c>
      <c r="S7795">
        <v>-63</v>
      </c>
      <c r="T7795">
        <v>2</v>
      </c>
      <c r="U7795" t="b">
        <v>0</v>
      </c>
    </row>
    <row r="7796" spans="1:21" x14ac:dyDescent="0.25">
      <c r="A7796" t="s">
        <v>8449</v>
      </c>
      <c r="B7796" t="s">
        <v>8445</v>
      </c>
      <c r="C7796">
        <v>24</v>
      </c>
      <c r="D7796">
        <v>12</v>
      </c>
      <c r="E7796">
        <v>14</v>
      </c>
      <c r="F7796" s="1">
        <v>41997</v>
      </c>
      <c r="G7796" t="s">
        <v>4530</v>
      </c>
      <c r="H7796" t="s">
        <v>23</v>
      </c>
      <c r="I7796" t="s">
        <v>24</v>
      </c>
      <c r="J7796" t="s">
        <v>24</v>
      </c>
      <c r="K7796" t="s">
        <v>25</v>
      </c>
      <c r="L7796" t="s">
        <v>37</v>
      </c>
      <c r="M7796" t="s">
        <v>38</v>
      </c>
      <c r="N7796" t="s">
        <v>56</v>
      </c>
      <c r="O7796" t="s">
        <v>57</v>
      </c>
      <c r="P7796" t="s">
        <v>6239</v>
      </c>
      <c r="Q7796">
        <v>1</v>
      </c>
      <c r="R7796">
        <v>36</v>
      </c>
      <c r="S7796">
        <v>-7</v>
      </c>
      <c r="T7796">
        <v>1</v>
      </c>
      <c r="U7796" t="b">
        <v>1</v>
      </c>
    </row>
    <row r="7797" spans="1:21" x14ac:dyDescent="0.25">
      <c r="A7797" t="s">
        <v>8453</v>
      </c>
      <c r="B7797" t="s">
        <v>8445</v>
      </c>
      <c r="C7797">
        <v>24</v>
      </c>
      <c r="D7797">
        <v>12</v>
      </c>
      <c r="E7797">
        <v>14</v>
      </c>
      <c r="F7797" s="1">
        <v>41997</v>
      </c>
      <c r="G7797" t="s">
        <v>3221</v>
      </c>
      <c r="H7797" t="s">
        <v>33</v>
      </c>
      <c r="I7797" t="s">
        <v>34</v>
      </c>
      <c r="J7797" t="s">
        <v>2189</v>
      </c>
      <c r="K7797" t="s">
        <v>36</v>
      </c>
      <c r="L7797" t="s">
        <v>37</v>
      </c>
      <c r="M7797" t="s">
        <v>38</v>
      </c>
      <c r="N7797" t="s">
        <v>56</v>
      </c>
      <c r="O7797" t="s">
        <v>185</v>
      </c>
      <c r="P7797" t="s">
        <v>6604</v>
      </c>
      <c r="Q7797">
        <v>0</v>
      </c>
      <c r="R7797">
        <v>382</v>
      </c>
      <c r="S7797">
        <v>92</v>
      </c>
      <c r="T7797">
        <v>2</v>
      </c>
      <c r="U7797" t="b">
        <v>0</v>
      </c>
    </row>
    <row r="7798" spans="1:21" x14ac:dyDescent="0.25">
      <c r="A7798" t="s">
        <v>8454</v>
      </c>
      <c r="B7798" t="s">
        <v>8455</v>
      </c>
      <c r="C7798">
        <v>25</v>
      </c>
      <c r="D7798">
        <v>12</v>
      </c>
      <c r="E7798">
        <v>12</v>
      </c>
      <c r="F7798" s="1">
        <v>41268</v>
      </c>
      <c r="G7798" t="s">
        <v>2376</v>
      </c>
      <c r="H7798" t="s">
        <v>44</v>
      </c>
      <c r="I7798" t="s">
        <v>45</v>
      </c>
      <c r="J7798" t="s">
        <v>1853</v>
      </c>
      <c r="K7798" t="s">
        <v>47</v>
      </c>
      <c r="L7798" t="s">
        <v>70</v>
      </c>
      <c r="M7798" t="s">
        <v>98</v>
      </c>
      <c r="N7798" t="s">
        <v>71</v>
      </c>
      <c r="O7798" t="s">
        <v>72</v>
      </c>
      <c r="P7798" t="s">
        <v>3744</v>
      </c>
      <c r="Q7798">
        <v>0</v>
      </c>
      <c r="R7798">
        <v>488</v>
      </c>
      <c r="S7798">
        <v>112</v>
      </c>
      <c r="T7798">
        <v>4</v>
      </c>
      <c r="U7798" t="b">
        <v>0</v>
      </c>
    </row>
    <row r="7799" spans="1:21" x14ac:dyDescent="0.25">
      <c r="A7799" t="s">
        <v>8454</v>
      </c>
      <c r="B7799" t="s">
        <v>8455</v>
      </c>
      <c r="C7799">
        <v>25</v>
      </c>
      <c r="D7799">
        <v>12</v>
      </c>
      <c r="E7799">
        <v>12</v>
      </c>
      <c r="F7799" s="1">
        <v>41268</v>
      </c>
      <c r="G7799" t="s">
        <v>2376</v>
      </c>
      <c r="H7799" t="s">
        <v>44</v>
      </c>
      <c r="I7799" t="s">
        <v>45</v>
      </c>
      <c r="J7799" t="s">
        <v>1853</v>
      </c>
      <c r="K7799" t="s">
        <v>47</v>
      </c>
      <c r="L7799" t="s">
        <v>70</v>
      </c>
      <c r="M7799" t="s">
        <v>98</v>
      </c>
      <c r="N7799" t="s">
        <v>28</v>
      </c>
      <c r="O7799" t="s">
        <v>54</v>
      </c>
      <c r="P7799" t="s">
        <v>55</v>
      </c>
      <c r="Q7799">
        <v>0</v>
      </c>
      <c r="R7799">
        <v>205</v>
      </c>
      <c r="S7799">
        <v>3</v>
      </c>
      <c r="T7799">
        <v>6</v>
      </c>
      <c r="U7799" t="b">
        <v>1</v>
      </c>
    </row>
    <row r="7800" spans="1:21" x14ac:dyDescent="0.25">
      <c r="A7800" t="s">
        <v>8456</v>
      </c>
      <c r="B7800" t="s">
        <v>8455</v>
      </c>
      <c r="C7800">
        <v>25</v>
      </c>
      <c r="D7800">
        <v>12</v>
      </c>
      <c r="E7800">
        <v>12</v>
      </c>
      <c r="F7800" s="1">
        <v>41268</v>
      </c>
      <c r="G7800" t="s">
        <v>5271</v>
      </c>
      <c r="H7800" t="s">
        <v>61</v>
      </c>
      <c r="I7800" t="s">
        <v>693</v>
      </c>
      <c r="J7800" t="s">
        <v>1679</v>
      </c>
      <c r="K7800" t="s">
        <v>36</v>
      </c>
      <c r="L7800" t="s">
        <v>37</v>
      </c>
      <c r="M7800" t="s">
        <v>27</v>
      </c>
      <c r="N7800" t="s">
        <v>71</v>
      </c>
      <c r="O7800" t="s">
        <v>74</v>
      </c>
      <c r="P7800" t="s">
        <v>1838</v>
      </c>
      <c r="Q7800">
        <v>0</v>
      </c>
      <c r="R7800">
        <v>97</v>
      </c>
      <c r="S7800">
        <v>13</v>
      </c>
      <c r="T7800">
        <v>2</v>
      </c>
      <c r="U7800" t="b">
        <v>0</v>
      </c>
    </row>
    <row r="7801" spans="1:21" x14ac:dyDescent="0.25">
      <c r="A7801" t="s">
        <v>8456</v>
      </c>
      <c r="B7801" t="s">
        <v>8455</v>
      </c>
      <c r="C7801">
        <v>25</v>
      </c>
      <c r="D7801">
        <v>12</v>
      </c>
      <c r="E7801">
        <v>12</v>
      </c>
      <c r="F7801" s="1">
        <v>41268</v>
      </c>
      <c r="G7801" t="s">
        <v>5271</v>
      </c>
      <c r="H7801" t="s">
        <v>61</v>
      </c>
      <c r="I7801" t="s">
        <v>693</v>
      </c>
      <c r="J7801" t="s">
        <v>1679</v>
      </c>
      <c r="K7801" t="s">
        <v>36</v>
      </c>
      <c r="L7801" t="s">
        <v>37</v>
      </c>
      <c r="M7801" t="s">
        <v>27</v>
      </c>
      <c r="N7801" t="s">
        <v>71</v>
      </c>
      <c r="O7801" t="s">
        <v>74</v>
      </c>
      <c r="P7801" t="s">
        <v>2782</v>
      </c>
      <c r="Q7801">
        <v>0</v>
      </c>
      <c r="R7801">
        <v>463</v>
      </c>
      <c r="S7801">
        <v>190</v>
      </c>
      <c r="T7801">
        <v>6</v>
      </c>
      <c r="U7801" t="b">
        <v>0</v>
      </c>
    </row>
    <row r="7802" spans="1:21" x14ac:dyDescent="0.25">
      <c r="A7802" t="s">
        <v>8456</v>
      </c>
      <c r="B7802" t="s">
        <v>8455</v>
      </c>
      <c r="C7802">
        <v>25</v>
      </c>
      <c r="D7802">
        <v>12</v>
      </c>
      <c r="E7802">
        <v>12</v>
      </c>
      <c r="F7802" s="1">
        <v>41268</v>
      </c>
      <c r="G7802" t="s">
        <v>5271</v>
      </c>
      <c r="H7802" t="s">
        <v>61</v>
      </c>
      <c r="I7802" t="s">
        <v>693</v>
      </c>
      <c r="J7802" t="s">
        <v>1679</v>
      </c>
      <c r="K7802" t="s">
        <v>36</v>
      </c>
      <c r="L7802" t="s">
        <v>37</v>
      </c>
      <c r="M7802" t="s">
        <v>27</v>
      </c>
      <c r="N7802" t="s">
        <v>28</v>
      </c>
      <c r="O7802" t="s">
        <v>90</v>
      </c>
      <c r="P7802" t="s">
        <v>3946</v>
      </c>
      <c r="Q7802">
        <v>0</v>
      </c>
      <c r="R7802">
        <v>505</v>
      </c>
      <c r="S7802">
        <v>-22</v>
      </c>
      <c r="T7802">
        <v>2</v>
      </c>
      <c r="U7802" t="b">
        <v>0</v>
      </c>
    </row>
    <row r="7803" spans="1:21" x14ac:dyDescent="0.25">
      <c r="A7803" t="s">
        <v>8456</v>
      </c>
      <c r="B7803" t="s">
        <v>8455</v>
      </c>
      <c r="C7803">
        <v>25</v>
      </c>
      <c r="D7803">
        <v>12</v>
      </c>
      <c r="E7803">
        <v>12</v>
      </c>
      <c r="F7803" s="1">
        <v>41268</v>
      </c>
      <c r="G7803" t="s">
        <v>5271</v>
      </c>
      <c r="H7803" t="s">
        <v>61</v>
      </c>
      <c r="I7803" t="s">
        <v>693</v>
      </c>
      <c r="J7803" t="s">
        <v>1679</v>
      </c>
      <c r="K7803" t="s">
        <v>36</v>
      </c>
      <c r="L7803" t="s">
        <v>37</v>
      </c>
      <c r="M7803" t="s">
        <v>27</v>
      </c>
      <c r="N7803" t="s">
        <v>28</v>
      </c>
      <c r="O7803" t="s">
        <v>48</v>
      </c>
      <c r="P7803" t="s">
        <v>1128</v>
      </c>
      <c r="Q7803">
        <v>0</v>
      </c>
      <c r="R7803">
        <v>227</v>
      </c>
      <c r="S7803">
        <v>34</v>
      </c>
      <c r="T7803">
        <v>4</v>
      </c>
      <c r="U7803" t="b">
        <v>1</v>
      </c>
    </row>
    <row r="7804" spans="1:21" x14ac:dyDescent="0.25">
      <c r="A7804" t="s">
        <v>8456</v>
      </c>
      <c r="B7804" t="s">
        <v>8455</v>
      </c>
      <c r="C7804">
        <v>25</v>
      </c>
      <c r="D7804">
        <v>12</v>
      </c>
      <c r="E7804">
        <v>12</v>
      </c>
      <c r="F7804" s="1">
        <v>41268</v>
      </c>
      <c r="G7804" t="s">
        <v>5271</v>
      </c>
      <c r="H7804" t="s">
        <v>61</v>
      </c>
      <c r="I7804" t="s">
        <v>693</v>
      </c>
      <c r="J7804" t="s">
        <v>1679</v>
      </c>
      <c r="K7804" t="s">
        <v>36</v>
      </c>
      <c r="L7804" t="s">
        <v>37</v>
      </c>
      <c r="M7804" t="s">
        <v>27</v>
      </c>
      <c r="N7804" t="s">
        <v>28</v>
      </c>
      <c r="O7804" t="s">
        <v>54</v>
      </c>
      <c r="P7804" t="s">
        <v>2577</v>
      </c>
      <c r="Q7804">
        <v>0</v>
      </c>
      <c r="R7804">
        <v>130</v>
      </c>
      <c r="S7804">
        <v>33</v>
      </c>
      <c r="T7804">
        <v>3</v>
      </c>
      <c r="U7804" t="b">
        <v>0</v>
      </c>
    </row>
    <row r="7805" spans="1:21" x14ac:dyDescent="0.25">
      <c r="A7805" t="s">
        <v>8457</v>
      </c>
      <c r="B7805" t="s">
        <v>8455</v>
      </c>
      <c r="C7805">
        <v>25</v>
      </c>
      <c r="D7805">
        <v>12</v>
      </c>
      <c r="E7805">
        <v>12</v>
      </c>
      <c r="F7805" s="1">
        <v>41268</v>
      </c>
      <c r="G7805" t="s">
        <v>8154</v>
      </c>
      <c r="H7805" t="s">
        <v>33</v>
      </c>
      <c r="I7805" t="s">
        <v>34</v>
      </c>
      <c r="J7805" t="s">
        <v>609</v>
      </c>
      <c r="K7805" t="s">
        <v>36</v>
      </c>
      <c r="L7805" t="s">
        <v>37</v>
      </c>
      <c r="M7805" t="s">
        <v>38</v>
      </c>
      <c r="N7805" t="s">
        <v>28</v>
      </c>
      <c r="O7805" t="s">
        <v>90</v>
      </c>
      <c r="P7805" t="s">
        <v>6768</v>
      </c>
      <c r="Q7805">
        <v>0</v>
      </c>
      <c r="R7805">
        <v>2907</v>
      </c>
      <c r="S7805">
        <v>1130</v>
      </c>
      <c r="T7805">
        <v>6</v>
      </c>
      <c r="U7805" t="b">
        <v>0</v>
      </c>
    </row>
    <row r="7806" spans="1:21" x14ac:dyDescent="0.25">
      <c r="A7806" t="s">
        <v>8457</v>
      </c>
      <c r="B7806" t="s">
        <v>8455</v>
      </c>
      <c r="C7806">
        <v>25</v>
      </c>
      <c r="D7806">
        <v>12</v>
      </c>
      <c r="E7806">
        <v>12</v>
      </c>
      <c r="F7806" s="1">
        <v>41268</v>
      </c>
      <c r="G7806" t="s">
        <v>8154</v>
      </c>
      <c r="H7806" t="s">
        <v>33</v>
      </c>
      <c r="I7806" t="s">
        <v>34</v>
      </c>
      <c r="J7806" t="s">
        <v>609</v>
      </c>
      <c r="K7806" t="s">
        <v>36</v>
      </c>
      <c r="L7806" t="s">
        <v>37</v>
      </c>
      <c r="M7806" t="s">
        <v>38</v>
      </c>
      <c r="N7806" t="s">
        <v>28</v>
      </c>
      <c r="O7806" t="s">
        <v>111</v>
      </c>
      <c r="P7806" t="s">
        <v>1082</v>
      </c>
      <c r="Q7806">
        <v>0</v>
      </c>
      <c r="R7806">
        <v>38</v>
      </c>
      <c r="S7806">
        <v>18</v>
      </c>
      <c r="T7806">
        <v>3</v>
      </c>
      <c r="U7806" t="b">
        <v>1</v>
      </c>
    </row>
    <row r="7807" spans="1:21" x14ac:dyDescent="0.25">
      <c r="A7807" t="s">
        <v>8457</v>
      </c>
      <c r="B7807" t="s">
        <v>8455</v>
      </c>
      <c r="C7807">
        <v>25</v>
      </c>
      <c r="D7807">
        <v>12</v>
      </c>
      <c r="E7807">
        <v>12</v>
      </c>
      <c r="F7807" s="1">
        <v>41268</v>
      </c>
      <c r="G7807" t="s">
        <v>8154</v>
      </c>
      <c r="H7807" t="s">
        <v>33</v>
      </c>
      <c r="I7807" t="s">
        <v>34</v>
      </c>
      <c r="J7807" t="s">
        <v>609</v>
      </c>
      <c r="K7807" t="s">
        <v>36</v>
      </c>
      <c r="L7807" t="s">
        <v>37</v>
      </c>
      <c r="M7807" t="s">
        <v>38</v>
      </c>
      <c r="N7807" t="s">
        <v>28</v>
      </c>
      <c r="O7807" t="s">
        <v>54</v>
      </c>
      <c r="P7807" t="s">
        <v>1944</v>
      </c>
      <c r="Q7807">
        <v>0</v>
      </c>
      <c r="R7807">
        <v>208</v>
      </c>
      <c r="S7807">
        <v>37</v>
      </c>
      <c r="T7807">
        <v>4</v>
      </c>
      <c r="U7807" t="b">
        <v>1</v>
      </c>
    </row>
    <row r="7808" spans="1:21" x14ac:dyDescent="0.25">
      <c r="A7808" t="s">
        <v>8457</v>
      </c>
      <c r="B7808" t="s">
        <v>8455</v>
      </c>
      <c r="C7808">
        <v>25</v>
      </c>
      <c r="D7808">
        <v>12</v>
      </c>
      <c r="E7808">
        <v>12</v>
      </c>
      <c r="F7808" s="1">
        <v>41268</v>
      </c>
      <c r="G7808" t="s">
        <v>8154</v>
      </c>
      <c r="H7808" t="s">
        <v>33</v>
      </c>
      <c r="I7808" t="s">
        <v>34</v>
      </c>
      <c r="J7808" t="s">
        <v>609</v>
      </c>
      <c r="K7808" t="s">
        <v>36</v>
      </c>
      <c r="L7808" t="s">
        <v>37</v>
      </c>
      <c r="M7808" t="s">
        <v>38</v>
      </c>
      <c r="N7808" t="s">
        <v>56</v>
      </c>
      <c r="O7808" t="s">
        <v>81</v>
      </c>
      <c r="P7808" t="s">
        <v>8306</v>
      </c>
      <c r="Q7808">
        <v>0</v>
      </c>
      <c r="R7808">
        <v>220</v>
      </c>
      <c r="S7808">
        <v>40</v>
      </c>
      <c r="T7808">
        <v>2</v>
      </c>
      <c r="U7808" t="b">
        <v>1</v>
      </c>
    </row>
    <row r="7809" spans="1:21" x14ac:dyDescent="0.25">
      <c r="A7809" t="s">
        <v>8458</v>
      </c>
      <c r="B7809" t="s">
        <v>8459</v>
      </c>
      <c r="C7809">
        <v>25</v>
      </c>
      <c r="D7809">
        <v>12</v>
      </c>
      <c r="E7809">
        <v>13</v>
      </c>
      <c r="F7809" s="1">
        <v>41633</v>
      </c>
      <c r="G7809" t="s">
        <v>3033</v>
      </c>
      <c r="H7809" t="s">
        <v>120</v>
      </c>
      <c r="I7809" t="s">
        <v>778</v>
      </c>
      <c r="J7809" t="s">
        <v>778</v>
      </c>
      <c r="K7809" t="s">
        <v>47</v>
      </c>
      <c r="L7809" t="s">
        <v>70</v>
      </c>
      <c r="M7809" t="s">
        <v>98</v>
      </c>
      <c r="N7809" t="s">
        <v>71</v>
      </c>
      <c r="O7809" t="s">
        <v>295</v>
      </c>
      <c r="P7809" t="s">
        <v>1588</v>
      </c>
      <c r="Q7809">
        <v>0</v>
      </c>
      <c r="R7809">
        <v>17</v>
      </c>
      <c r="S7809">
        <v>8</v>
      </c>
      <c r="T7809">
        <v>1</v>
      </c>
      <c r="U7809" t="b">
        <v>1</v>
      </c>
    </row>
    <row r="7810" spans="1:21" x14ac:dyDescent="0.25">
      <c r="A7810" t="s">
        <v>8460</v>
      </c>
      <c r="B7810" t="s">
        <v>8459</v>
      </c>
      <c r="C7810">
        <v>25</v>
      </c>
      <c r="D7810">
        <v>12</v>
      </c>
      <c r="E7810">
        <v>13</v>
      </c>
      <c r="F7810" s="1">
        <v>41633</v>
      </c>
      <c r="G7810" t="s">
        <v>4099</v>
      </c>
      <c r="H7810" t="s">
        <v>33</v>
      </c>
      <c r="I7810" t="s">
        <v>372</v>
      </c>
      <c r="J7810" t="s">
        <v>1227</v>
      </c>
      <c r="K7810" t="s">
        <v>36</v>
      </c>
      <c r="L7810" t="s">
        <v>37</v>
      </c>
      <c r="M7810" t="s">
        <v>27</v>
      </c>
      <c r="N7810" t="s">
        <v>28</v>
      </c>
      <c r="O7810" t="s">
        <v>48</v>
      </c>
      <c r="P7810" t="s">
        <v>3003</v>
      </c>
      <c r="Q7810">
        <v>0</v>
      </c>
      <c r="R7810">
        <v>220</v>
      </c>
      <c r="S7810">
        <v>77</v>
      </c>
      <c r="T7810">
        <v>4</v>
      </c>
      <c r="U7810" t="b">
        <v>1</v>
      </c>
    </row>
    <row r="7811" spans="1:21" x14ac:dyDescent="0.25">
      <c r="A7811" t="s">
        <v>8460</v>
      </c>
      <c r="B7811" t="s">
        <v>8459</v>
      </c>
      <c r="C7811">
        <v>25</v>
      </c>
      <c r="D7811">
        <v>12</v>
      </c>
      <c r="E7811">
        <v>13</v>
      </c>
      <c r="F7811" s="1">
        <v>41633</v>
      </c>
      <c r="G7811" t="s">
        <v>4099</v>
      </c>
      <c r="H7811" t="s">
        <v>33</v>
      </c>
      <c r="I7811" t="s">
        <v>372</v>
      </c>
      <c r="J7811" t="s">
        <v>1227</v>
      </c>
      <c r="K7811" t="s">
        <v>36</v>
      </c>
      <c r="L7811" t="s">
        <v>37</v>
      </c>
      <c r="M7811" t="s">
        <v>27</v>
      </c>
      <c r="N7811" t="s">
        <v>28</v>
      </c>
      <c r="O7811" t="s">
        <v>39</v>
      </c>
      <c r="P7811" t="s">
        <v>3149</v>
      </c>
      <c r="Q7811">
        <v>0</v>
      </c>
      <c r="R7811">
        <v>101</v>
      </c>
      <c r="S7811">
        <v>11</v>
      </c>
      <c r="T7811">
        <v>2</v>
      </c>
      <c r="U7811" t="b">
        <v>0</v>
      </c>
    </row>
    <row r="7812" spans="1:21" x14ac:dyDescent="0.25">
      <c r="A7812" t="s">
        <v>8460</v>
      </c>
      <c r="B7812" t="s">
        <v>8459</v>
      </c>
      <c r="C7812">
        <v>25</v>
      </c>
      <c r="D7812">
        <v>12</v>
      </c>
      <c r="E7812">
        <v>13</v>
      </c>
      <c r="F7812" s="1">
        <v>41633</v>
      </c>
      <c r="G7812" t="s">
        <v>4099</v>
      </c>
      <c r="H7812" t="s">
        <v>33</v>
      </c>
      <c r="I7812" t="s">
        <v>372</v>
      </c>
      <c r="J7812" t="s">
        <v>1227</v>
      </c>
      <c r="K7812" t="s">
        <v>36</v>
      </c>
      <c r="L7812" t="s">
        <v>37</v>
      </c>
      <c r="M7812" t="s">
        <v>27</v>
      </c>
      <c r="N7812" t="s">
        <v>56</v>
      </c>
      <c r="O7812" t="s">
        <v>81</v>
      </c>
      <c r="P7812" t="s">
        <v>261</v>
      </c>
      <c r="Q7812">
        <v>0</v>
      </c>
      <c r="R7812">
        <v>485</v>
      </c>
      <c r="S7812">
        <v>199</v>
      </c>
      <c r="T7812">
        <v>11</v>
      </c>
      <c r="U7812" t="b">
        <v>1</v>
      </c>
    </row>
    <row r="7813" spans="1:21" x14ac:dyDescent="0.25">
      <c r="A7813" t="s">
        <v>8461</v>
      </c>
      <c r="B7813" t="s">
        <v>8459</v>
      </c>
      <c r="C7813">
        <v>25</v>
      </c>
      <c r="D7813">
        <v>12</v>
      </c>
      <c r="E7813">
        <v>13</v>
      </c>
      <c r="F7813" s="1">
        <v>41633</v>
      </c>
      <c r="G7813" t="s">
        <v>2735</v>
      </c>
      <c r="H7813" t="s">
        <v>126</v>
      </c>
      <c r="I7813" t="s">
        <v>304</v>
      </c>
      <c r="J7813" t="s">
        <v>2222</v>
      </c>
      <c r="K7813" t="s">
        <v>25</v>
      </c>
      <c r="L7813" t="s">
        <v>70</v>
      </c>
      <c r="M7813" t="s">
        <v>38</v>
      </c>
      <c r="N7813" t="s">
        <v>28</v>
      </c>
      <c r="O7813" t="s">
        <v>227</v>
      </c>
      <c r="P7813" t="s">
        <v>1544</v>
      </c>
      <c r="Q7813">
        <v>1</v>
      </c>
      <c r="R7813">
        <v>39</v>
      </c>
      <c r="S7813">
        <v>-25</v>
      </c>
      <c r="T7813">
        <v>7</v>
      </c>
      <c r="U7813" t="b">
        <v>0</v>
      </c>
    </row>
    <row r="7814" spans="1:21" x14ac:dyDescent="0.25">
      <c r="A7814" t="s">
        <v>8461</v>
      </c>
      <c r="B7814" t="s">
        <v>8459</v>
      </c>
      <c r="C7814">
        <v>25</v>
      </c>
      <c r="D7814">
        <v>12</v>
      </c>
      <c r="E7814">
        <v>13</v>
      </c>
      <c r="F7814" s="1">
        <v>41633</v>
      </c>
      <c r="G7814" t="s">
        <v>2735</v>
      </c>
      <c r="H7814" t="s">
        <v>126</v>
      </c>
      <c r="I7814" t="s">
        <v>304</v>
      </c>
      <c r="J7814" t="s">
        <v>2222</v>
      </c>
      <c r="K7814" t="s">
        <v>25</v>
      </c>
      <c r="L7814" t="s">
        <v>70</v>
      </c>
      <c r="M7814" t="s">
        <v>38</v>
      </c>
      <c r="N7814" t="s">
        <v>28</v>
      </c>
      <c r="O7814" t="s">
        <v>54</v>
      </c>
      <c r="P7814" t="s">
        <v>1323</v>
      </c>
      <c r="Q7814">
        <v>1</v>
      </c>
      <c r="R7814">
        <v>49</v>
      </c>
      <c r="S7814">
        <v>-17</v>
      </c>
      <c r="T7814">
        <v>2</v>
      </c>
      <c r="U7814" t="b">
        <v>1</v>
      </c>
    </row>
    <row r="7815" spans="1:21" x14ac:dyDescent="0.25">
      <c r="A7815" t="s">
        <v>8462</v>
      </c>
      <c r="B7815" t="s">
        <v>8459</v>
      </c>
      <c r="C7815">
        <v>25</v>
      </c>
      <c r="D7815">
        <v>12</v>
      </c>
      <c r="E7815">
        <v>13</v>
      </c>
      <c r="F7815" s="1">
        <v>41633</v>
      </c>
      <c r="G7815" t="s">
        <v>3565</v>
      </c>
      <c r="H7815" t="s">
        <v>33</v>
      </c>
      <c r="I7815" t="s">
        <v>34</v>
      </c>
      <c r="J7815" t="s">
        <v>2409</v>
      </c>
      <c r="K7815" t="s">
        <v>36</v>
      </c>
      <c r="L7815" t="s">
        <v>37</v>
      </c>
      <c r="M7815" t="s">
        <v>38</v>
      </c>
      <c r="N7815" t="s">
        <v>71</v>
      </c>
      <c r="O7815" t="s">
        <v>295</v>
      </c>
      <c r="P7815" t="s">
        <v>5448</v>
      </c>
      <c r="Q7815">
        <v>0</v>
      </c>
      <c r="R7815">
        <v>38</v>
      </c>
      <c r="S7815">
        <v>14</v>
      </c>
      <c r="T7815">
        <v>2</v>
      </c>
      <c r="U7815" t="b">
        <v>1</v>
      </c>
    </row>
    <row r="7816" spans="1:21" x14ac:dyDescent="0.25">
      <c r="A7816" t="s">
        <v>8463</v>
      </c>
      <c r="B7816" t="s">
        <v>8459</v>
      </c>
      <c r="C7816">
        <v>25</v>
      </c>
      <c r="D7816">
        <v>12</v>
      </c>
      <c r="E7816">
        <v>13</v>
      </c>
      <c r="F7816" s="1">
        <v>41633</v>
      </c>
      <c r="G7816" t="s">
        <v>4003</v>
      </c>
      <c r="H7816" t="s">
        <v>33</v>
      </c>
      <c r="I7816" t="s">
        <v>34</v>
      </c>
      <c r="J7816" t="s">
        <v>3868</v>
      </c>
      <c r="K7816" t="s">
        <v>36</v>
      </c>
      <c r="L7816" t="s">
        <v>37</v>
      </c>
      <c r="M7816" t="s">
        <v>38</v>
      </c>
      <c r="N7816" t="s">
        <v>28</v>
      </c>
      <c r="O7816" t="s">
        <v>39</v>
      </c>
      <c r="P7816" t="s">
        <v>169</v>
      </c>
      <c r="Q7816">
        <v>0</v>
      </c>
      <c r="R7816">
        <v>101</v>
      </c>
      <c r="S7816">
        <v>6</v>
      </c>
      <c r="T7816">
        <v>2</v>
      </c>
      <c r="U7816" t="b">
        <v>0</v>
      </c>
    </row>
    <row r="7817" spans="1:21" x14ac:dyDescent="0.25">
      <c r="A7817" t="s">
        <v>8463</v>
      </c>
      <c r="B7817" t="s">
        <v>8459</v>
      </c>
      <c r="C7817">
        <v>25</v>
      </c>
      <c r="D7817">
        <v>12</v>
      </c>
      <c r="E7817">
        <v>13</v>
      </c>
      <c r="F7817" s="1">
        <v>41633</v>
      </c>
      <c r="G7817" t="s">
        <v>4003</v>
      </c>
      <c r="H7817" t="s">
        <v>33</v>
      </c>
      <c r="I7817" t="s">
        <v>34</v>
      </c>
      <c r="J7817" t="s">
        <v>3868</v>
      </c>
      <c r="K7817" t="s">
        <v>36</v>
      </c>
      <c r="L7817" t="s">
        <v>37</v>
      </c>
      <c r="M7817" t="s">
        <v>38</v>
      </c>
      <c r="N7817" t="s">
        <v>28</v>
      </c>
      <c r="O7817" t="s">
        <v>39</v>
      </c>
      <c r="P7817" t="s">
        <v>2252</v>
      </c>
      <c r="Q7817">
        <v>0</v>
      </c>
      <c r="R7817">
        <v>394</v>
      </c>
      <c r="S7817">
        <v>157</v>
      </c>
      <c r="T7817">
        <v>8</v>
      </c>
      <c r="U7817" t="b">
        <v>1</v>
      </c>
    </row>
    <row r="7818" spans="1:21" x14ac:dyDescent="0.25">
      <c r="A7818" t="s">
        <v>8463</v>
      </c>
      <c r="B7818" t="s">
        <v>8459</v>
      </c>
      <c r="C7818">
        <v>25</v>
      </c>
      <c r="D7818">
        <v>12</v>
      </c>
      <c r="E7818">
        <v>13</v>
      </c>
      <c r="F7818" s="1">
        <v>41633</v>
      </c>
      <c r="G7818" t="s">
        <v>4003</v>
      </c>
      <c r="H7818" t="s">
        <v>33</v>
      </c>
      <c r="I7818" t="s">
        <v>34</v>
      </c>
      <c r="J7818" t="s">
        <v>3868</v>
      </c>
      <c r="K7818" t="s">
        <v>36</v>
      </c>
      <c r="L7818" t="s">
        <v>37</v>
      </c>
      <c r="M7818" t="s">
        <v>38</v>
      </c>
      <c r="N7818" t="s">
        <v>28</v>
      </c>
      <c r="O7818" t="s">
        <v>151</v>
      </c>
      <c r="P7818" t="s">
        <v>7364</v>
      </c>
      <c r="Q7818">
        <v>0</v>
      </c>
      <c r="R7818">
        <v>25</v>
      </c>
      <c r="S7818">
        <v>10</v>
      </c>
      <c r="T7818">
        <v>3</v>
      </c>
      <c r="U7818" t="b">
        <v>0</v>
      </c>
    </row>
    <row r="7819" spans="1:21" x14ac:dyDescent="0.25">
      <c r="A7819" t="s">
        <v>8464</v>
      </c>
      <c r="B7819" t="s">
        <v>8465</v>
      </c>
      <c r="C7819">
        <v>25</v>
      </c>
      <c r="D7819">
        <v>12</v>
      </c>
      <c r="E7819">
        <v>14</v>
      </c>
      <c r="F7819" s="1">
        <v>41998</v>
      </c>
      <c r="G7819" t="s">
        <v>5030</v>
      </c>
      <c r="H7819" t="s">
        <v>23</v>
      </c>
      <c r="I7819" t="s">
        <v>3619</v>
      </c>
      <c r="J7819" t="s">
        <v>3620</v>
      </c>
      <c r="K7819" t="s">
        <v>25</v>
      </c>
      <c r="L7819" t="s">
        <v>70</v>
      </c>
      <c r="M7819" t="s">
        <v>268</v>
      </c>
      <c r="N7819" t="s">
        <v>71</v>
      </c>
      <c r="O7819" t="s">
        <v>72</v>
      </c>
      <c r="P7819" t="s">
        <v>1522</v>
      </c>
      <c r="Q7819">
        <v>1</v>
      </c>
      <c r="R7819">
        <v>313</v>
      </c>
      <c r="S7819">
        <v>-13</v>
      </c>
      <c r="T7819">
        <v>5</v>
      </c>
      <c r="U7819" t="b">
        <v>1</v>
      </c>
    </row>
    <row r="7820" spans="1:21" x14ac:dyDescent="0.25">
      <c r="A7820" t="s">
        <v>8464</v>
      </c>
      <c r="B7820" t="s">
        <v>8465</v>
      </c>
      <c r="C7820">
        <v>25</v>
      </c>
      <c r="D7820">
        <v>12</v>
      </c>
      <c r="E7820">
        <v>14</v>
      </c>
      <c r="F7820" s="1">
        <v>41998</v>
      </c>
      <c r="G7820" t="s">
        <v>5030</v>
      </c>
      <c r="H7820" t="s">
        <v>23</v>
      </c>
      <c r="I7820" t="s">
        <v>3619</v>
      </c>
      <c r="J7820" t="s">
        <v>3620</v>
      </c>
      <c r="K7820" t="s">
        <v>25</v>
      </c>
      <c r="L7820" t="s">
        <v>70</v>
      </c>
      <c r="M7820" t="s">
        <v>268</v>
      </c>
      <c r="N7820" t="s">
        <v>71</v>
      </c>
      <c r="O7820" t="s">
        <v>295</v>
      </c>
      <c r="P7820" t="s">
        <v>2767</v>
      </c>
      <c r="Q7820">
        <v>1</v>
      </c>
      <c r="R7820">
        <v>67</v>
      </c>
      <c r="S7820">
        <v>-86</v>
      </c>
      <c r="T7820">
        <v>9</v>
      </c>
      <c r="U7820" t="b">
        <v>1</v>
      </c>
    </row>
    <row r="7821" spans="1:21" x14ac:dyDescent="0.25">
      <c r="A7821" t="s">
        <v>8466</v>
      </c>
      <c r="B7821" t="s">
        <v>8465</v>
      </c>
      <c r="C7821">
        <v>25</v>
      </c>
      <c r="D7821">
        <v>12</v>
      </c>
      <c r="E7821">
        <v>14</v>
      </c>
      <c r="F7821" s="1">
        <v>41998</v>
      </c>
      <c r="G7821" t="s">
        <v>4189</v>
      </c>
      <c r="H7821" t="s">
        <v>61</v>
      </c>
      <c r="I7821" t="s">
        <v>450</v>
      </c>
      <c r="J7821" t="s">
        <v>6304</v>
      </c>
      <c r="K7821" t="s">
        <v>36</v>
      </c>
      <c r="L7821" t="s">
        <v>37</v>
      </c>
      <c r="M7821" t="s">
        <v>268</v>
      </c>
      <c r="N7821" t="s">
        <v>56</v>
      </c>
      <c r="O7821" t="s">
        <v>81</v>
      </c>
      <c r="P7821" t="s">
        <v>5700</v>
      </c>
      <c r="Q7821">
        <v>0</v>
      </c>
      <c r="R7821">
        <v>170</v>
      </c>
      <c r="S7821">
        <v>73</v>
      </c>
      <c r="T7821">
        <v>2</v>
      </c>
      <c r="U7821" t="b">
        <v>0</v>
      </c>
    </row>
    <row r="7822" spans="1:21" x14ac:dyDescent="0.25">
      <c r="A7822" t="s">
        <v>8466</v>
      </c>
      <c r="B7822" t="s">
        <v>8465</v>
      </c>
      <c r="C7822">
        <v>25</v>
      </c>
      <c r="D7822">
        <v>12</v>
      </c>
      <c r="E7822">
        <v>14</v>
      </c>
      <c r="F7822" s="1">
        <v>41998</v>
      </c>
      <c r="G7822" t="s">
        <v>4189</v>
      </c>
      <c r="H7822" t="s">
        <v>61</v>
      </c>
      <c r="I7822" t="s">
        <v>450</v>
      </c>
      <c r="J7822" t="s">
        <v>6304</v>
      </c>
      <c r="K7822" t="s">
        <v>36</v>
      </c>
      <c r="L7822" t="s">
        <v>37</v>
      </c>
      <c r="M7822" t="s">
        <v>268</v>
      </c>
      <c r="N7822" t="s">
        <v>56</v>
      </c>
      <c r="O7822" t="s">
        <v>104</v>
      </c>
      <c r="P7822" t="s">
        <v>4250</v>
      </c>
      <c r="Q7822">
        <v>0</v>
      </c>
      <c r="R7822">
        <v>62</v>
      </c>
      <c r="S7822">
        <v>-1</v>
      </c>
      <c r="T7822">
        <v>1</v>
      </c>
      <c r="U7822" t="b">
        <v>0</v>
      </c>
    </row>
    <row r="7823" spans="1:21" x14ac:dyDescent="0.25">
      <c r="A7823" t="s">
        <v>8464</v>
      </c>
      <c r="B7823" t="s">
        <v>8465</v>
      </c>
      <c r="C7823">
        <v>25</v>
      </c>
      <c r="D7823">
        <v>12</v>
      </c>
      <c r="E7823">
        <v>14</v>
      </c>
      <c r="F7823" s="1">
        <v>41998</v>
      </c>
      <c r="G7823" t="s">
        <v>5030</v>
      </c>
      <c r="H7823" t="s">
        <v>23</v>
      </c>
      <c r="I7823" t="s">
        <v>3619</v>
      </c>
      <c r="J7823" t="s">
        <v>3620</v>
      </c>
      <c r="K7823" t="s">
        <v>25</v>
      </c>
      <c r="L7823" t="s">
        <v>70</v>
      </c>
      <c r="M7823" t="s">
        <v>268</v>
      </c>
      <c r="N7823" t="s">
        <v>56</v>
      </c>
      <c r="O7823" t="s">
        <v>57</v>
      </c>
      <c r="P7823" t="s">
        <v>551</v>
      </c>
      <c r="Q7823">
        <v>1</v>
      </c>
      <c r="R7823">
        <v>42</v>
      </c>
      <c r="S7823">
        <v>-3</v>
      </c>
      <c r="T7823">
        <v>1</v>
      </c>
      <c r="U7823" t="b">
        <v>1</v>
      </c>
    </row>
    <row r="7824" spans="1:21" x14ac:dyDescent="0.25">
      <c r="A7824" t="s">
        <v>8467</v>
      </c>
      <c r="B7824" t="s">
        <v>8465</v>
      </c>
      <c r="C7824">
        <v>25</v>
      </c>
      <c r="D7824">
        <v>12</v>
      </c>
      <c r="E7824">
        <v>14</v>
      </c>
      <c r="F7824" s="1">
        <v>41998</v>
      </c>
      <c r="G7824" t="s">
        <v>312</v>
      </c>
      <c r="H7824" t="s">
        <v>1976</v>
      </c>
      <c r="I7824" t="s">
        <v>1977</v>
      </c>
      <c r="J7824" t="s">
        <v>1978</v>
      </c>
      <c r="K7824" t="s">
        <v>25</v>
      </c>
      <c r="L7824" t="s">
        <v>70</v>
      </c>
      <c r="M7824" t="s">
        <v>98</v>
      </c>
      <c r="N7824" t="s">
        <v>28</v>
      </c>
      <c r="O7824" t="s">
        <v>90</v>
      </c>
      <c r="P7824" t="s">
        <v>2323</v>
      </c>
      <c r="Q7824">
        <v>1</v>
      </c>
      <c r="R7824">
        <v>527</v>
      </c>
      <c r="S7824">
        <v>-190</v>
      </c>
      <c r="T7824">
        <v>2</v>
      </c>
      <c r="U7824" t="b">
        <v>0</v>
      </c>
    </row>
    <row r="7825" spans="1:21" x14ac:dyDescent="0.25">
      <c r="A7825" t="s">
        <v>8468</v>
      </c>
      <c r="B7825" t="s">
        <v>8465</v>
      </c>
      <c r="C7825">
        <v>25</v>
      </c>
      <c r="D7825">
        <v>12</v>
      </c>
      <c r="E7825">
        <v>14</v>
      </c>
      <c r="F7825" s="1">
        <v>41998</v>
      </c>
      <c r="G7825" t="s">
        <v>455</v>
      </c>
      <c r="H7825" t="s">
        <v>215</v>
      </c>
      <c r="I7825" t="s">
        <v>216</v>
      </c>
      <c r="J7825" t="s">
        <v>3045</v>
      </c>
      <c r="K7825" t="s">
        <v>36</v>
      </c>
      <c r="L7825" t="s">
        <v>37</v>
      </c>
      <c r="M7825" t="s">
        <v>38</v>
      </c>
      <c r="N7825" t="s">
        <v>28</v>
      </c>
      <c r="O7825" t="s">
        <v>90</v>
      </c>
      <c r="P7825" t="s">
        <v>2528</v>
      </c>
      <c r="Q7825">
        <v>0</v>
      </c>
      <c r="R7825">
        <v>1136</v>
      </c>
      <c r="S7825">
        <v>91</v>
      </c>
      <c r="T7825">
        <v>2</v>
      </c>
      <c r="U7825" t="b">
        <v>1</v>
      </c>
    </row>
    <row r="7826" spans="1:21" x14ac:dyDescent="0.25">
      <c r="A7826" t="s">
        <v>8469</v>
      </c>
      <c r="B7826" t="s">
        <v>8465</v>
      </c>
      <c r="C7826">
        <v>25</v>
      </c>
      <c r="D7826">
        <v>12</v>
      </c>
      <c r="E7826">
        <v>14</v>
      </c>
      <c r="F7826" s="1">
        <v>41998</v>
      </c>
      <c r="G7826" t="s">
        <v>1050</v>
      </c>
      <c r="H7826" t="s">
        <v>33</v>
      </c>
      <c r="I7826" t="s">
        <v>528</v>
      </c>
      <c r="J7826" t="s">
        <v>1496</v>
      </c>
      <c r="K7826" t="s">
        <v>36</v>
      </c>
      <c r="L7826" t="s">
        <v>70</v>
      </c>
      <c r="M7826" t="s">
        <v>38</v>
      </c>
      <c r="N7826" t="s">
        <v>28</v>
      </c>
      <c r="O7826" t="s">
        <v>48</v>
      </c>
      <c r="P7826" t="s">
        <v>252</v>
      </c>
      <c r="Q7826">
        <v>0</v>
      </c>
      <c r="R7826">
        <v>114</v>
      </c>
      <c r="S7826">
        <v>1</v>
      </c>
      <c r="T7826">
        <v>2</v>
      </c>
      <c r="U7826" t="b">
        <v>1</v>
      </c>
    </row>
    <row r="7827" spans="1:21" x14ac:dyDescent="0.25">
      <c r="A7827" t="s">
        <v>8469</v>
      </c>
      <c r="B7827" t="s">
        <v>8465</v>
      </c>
      <c r="C7827">
        <v>25</v>
      </c>
      <c r="D7827">
        <v>12</v>
      </c>
      <c r="E7827">
        <v>14</v>
      </c>
      <c r="F7827" s="1">
        <v>41998</v>
      </c>
      <c r="G7827" t="s">
        <v>1050</v>
      </c>
      <c r="H7827" t="s">
        <v>33</v>
      </c>
      <c r="I7827" t="s">
        <v>528</v>
      </c>
      <c r="J7827" t="s">
        <v>1496</v>
      </c>
      <c r="K7827" t="s">
        <v>36</v>
      </c>
      <c r="L7827" t="s">
        <v>70</v>
      </c>
      <c r="M7827" t="s">
        <v>38</v>
      </c>
      <c r="N7827" t="s">
        <v>28</v>
      </c>
      <c r="O7827" t="s">
        <v>39</v>
      </c>
      <c r="P7827" t="s">
        <v>1518</v>
      </c>
      <c r="Q7827">
        <v>0</v>
      </c>
      <c r="R7827">
        <v>409</v>
      </c>
      <c r="S7827">
        <v>118</v>
      </c>
      <c r="T7827">
        <v>8</v>
      </c>
      <c r="U7827" t="b">
        <v>0</v>
      </c>
    </row>
    <row r="7828" spans="1:21" x14ac:dyDescent="0.25">
      <c r="A7828" t="s">
        <v>8469</v>
      </c>
      <c r="B7828" t="s">
        <v>8465</v>
      </c>
      <c r="C7828">
        <v>25</v>
      </c>
      <c r="D7828">
        <v>12</v>
      </c>
      <c r="E7828">
        <v>14</v>
      </c>
      <c r="F7828" s="1">
        <v>41998</v>
      </c>
      <c r="G7828" t="s">
        <v>1050</v>
      </c>
      <c r="H7828" t="s">
        <v>33</v>
      </c>
      <c r="I7828" t="s">
        <v>528</v>
      </c>
      <c r="J7828" t="s">
        <v>1496</v>
      </c>
      <c r="K7828" t="s">
        <v>36</v>
      </c>
      <c r="L7828" t="s">
        <v>70</v>
      </c>
      <c r="M7828" t="s">
        <v>38</v>
      </c>
      <c r="N7828" t="s">
        <v>28</v>
      </c>
      <c r="O7828" t="s">
        <v>151</v>
      </c>
      <c r="P7828" t="s">
        <v>2348</v>
      </c>
      <c r="Q7828">
        <v>0</v>
      </c>
      <c r="R7828">
        <v>109</v>
      </c>
      <c r="S7828">
        <v>52</v>
      </c>
      <c r="T7828">
        <v>8</v>
      </c>
      <c r="U7828" t="b">
        <v>1</v>
      </c>
    </row>
    <row r="7829" spans="1:21" x14ac:dyDescent="0.25">
      <c r="A7829" t="s">
        <v>8470</v>
      </c>
      <c r="B7829" t="s">
        <v>8465</v>
      </c>
      <c r="C7829">
        <v>25</v>
      </c>
      <c r="D7829">
        <v>12</v>
      </c>
      <c r="E7829">
        <v>14</v>
      </c>
      <c r="F7829" s="1">
        <v>41998</v>
      </c>
      <c r="G7829" t="s">
        <v>1538</v>
      </c>
      <c r="H7829" t="s">
        <v>120</v>
      </c>
      <c r="I7829" t="s">
        <v>1746</v>
      </c>
      <c r="J7829" t="s">
        <v>1747</v>
      </c>
      <c r="K7829" t="s">
        <v>47</v>
      </c>
      <c r="L7829" t="s">
        <v>70</v>
      </c>
      <c r="M7829" t="s">
        <v>38</v>
      </c>
      <c r="N7829" t="s">
        <v>28</v>
      </c>
      <c r="O7829" t="s">
        <v>54</v>
      </c>
      <c r="P7829" t="s">
        <v>3925</v>
      </c>
      <c r="Q7829">
        <v>0</v>
      </c>
      <c r="R7829">
        <v>10</v>
      </c>
      <c r="S7829">
        <v>-1</v>
      </c>
      <c r="T7829">
        <v>1</v>
      </c>
      <c r="U7829" t="b">
        <v>1</v>
      </c>
    </row>
    <row r="7830" spans="1:21" x14ac:dyDescent="0.25">
      <c r="A7830" t="s">
        <v>8470</v>
      </c>
      <c r="B7830" t="s">
        <v>8465</v>
      </c>
      <c r="C7830">
        <v>25</v>
      </c>
      <c r="D7830">
        <v>12</v>
      </c>
      <c r="E7830">
        <v>14</v>
      </c>
      <c r="F7830" s="1">
        <v>41998</v>
      </c>
      <c r="G7830" t="s">
        <v>1538</v>
      </c>
      <c r="H7830" t="s">
        <v>120</v>
      </c>
      <c r="I7830" t="s">
        <v>1746</v>
      </c>
      <c r="J7830" t="s">
        <v>1747</v>
      </c>
      <c r="K7830" t="s">
        <v>47</v>
      </c>
      <c r="L7830" t="s">
        <v>70</v>
      </c>
      <c r="M7830" t="s">
        <v>38</v>
      </c>
      <c r="N7830" t="s">
        <v>56</v>
      </c>
      <c r="O7830" t="s">
        <v>185</v>
      </c>
      <c r="P7830" t="s">
        <v>1401</v>
      </c>
      <c r="Q7830">
        <v>0</v>
      </c>
      <c r="R7830">
        <v>285</v>
      </c>
      <c r="S7830">
        <v>128</v>
      </c>
      <c r="T7830">
        <v>2</v>
      </c>
      <c r="U7830" t="b">
        <v>0</v>
      </c>
    </row>
    <row r="7831" spans="1:21" x14ac:dyDescent="0.25">
      <c r="A7831" t="s">
        <v>8471</v>
      </c>
      <c r="B7831" t="s">
        <v>8465</v>
      </c>
      <c r="C7831">
        <v>25</v>
      </c>
      <c r="D7831">
        <v>12</v>
      </c>
      <c r="E7831">
        <v>14</v>
      </c>
      <c r="F7831" s="1">
        <v>41998</v>
      </c>
      <c r="G7831" t="s">
        <v>1244</v>
      </c>
      <c r="H7831" t="s">
        <v>67</v>
      </c>
      <c r="I7831" t="s">
        <v>496</v>
      </c>
      <c r="J7831" t="s">
        <v>497</v>
      </c>
      <c r="K7831" t="s">
        <v>25</v>
      </c>
      <c r="L7831" t="s">
        <v>37</v>
      </c>
      <c r="M7831" t="s">
        <v>38</v>
      </c>
      <c r="N7831" t="s">
        <v>28</v>
      </c>
      <c r="O7831" t="s">
        <v>29</v>
      </c>
      <c r="P7831" t="s">
        <v>8472</v>
      </c>
      <c r="Q7831">
        <v>0</v>
      </c>
      <c r="R7831">
        <v>101</v>
      </c>
      <c r="S7831">
        <v>16</v>
      </c>
      <c r="T7831">
        <v>4</v>
      </c>
      <c r="U7831" t="b">
        <v>0</v>
      </c>
    </row>
    <row r="7832" spans="1:21" x14ac:dyDescent="0.25">
      <c r="A7832" t="s">
        <v>8473</v>
      </c>
      <c r="B7832" t="s">
        <v>8465</v>
      </c>
      <c r="C7832">
        <v>25</v>
      </c>
      <c r="D7832">
        <v>12</v>
      </c>
      <c r="E7832">
        <v>14</v>
      </c>
      <c r="F7832" s="1">
        <v>41998</v>
      </c>
      <c r="G7832" t="s">
        <v>2623</v>
      </c>
      <c r="H7832" t="s">
        <v>120</v>
      </c>
      <c r="I7832" t="s">
        <v>1746</v>
      </c>
      <c r="J7832" t="s">
        <v>1747</v>
      </c>
      <c r="K7832" t="s">
        <v>47</v>
      </c>
      <c r="L7832" t="s">
        <v>37</v>
      </c>
      <c r="M7832" t="s">
        <v>38</v>
      </c>
      <c r="N7832" t="s">
        <v>28</v>
      </c>
      <c r="O7832" t="s">
        <v>90</v>
      </c>
      <c r="P7832" t="s">
        <v>6718</v>
      </c>
      <c r="Q7832">
        <v>0</v>
      </c>
      <c r="R7832">
        <v>184</v>
      </c>
      <c r="S7832">
        <v>64</v>
      </c>
      <c r="T7832">
        <v>3</v>
      </c>
      <c r="U7832" t="b">
        <v>0</v>
      </c>
    </row>
    <row r="7833" spans="1:21" x14ac:dyDescent="0.25">
      <c r="A7833" t="s">
        <v>8474</v>
      </c>
      <c r="B7833" t="s">
        <v>8465</v>
      </c>
      <c r="C7833">
        <v>25</v>
      </c>
      <c r="D7833">
        <v>12</v>
      </c>
      <c r="E7833">
        <v>14</v>
      </c>
      <c r="F7833" s="1">
        <v>41998</v>
      </c>
      <c r="G7833" t="s">
        <v>7881</v>
      </c>
      <c r="H7833" t="s">
        <v>120</v>
      </c>
      <c r="I7833" t="s">
        <v>209</v>
      </c>
      <c r="J7833" t="s">
        <v>8475</v>
      </c>
      <c r="K7833" t="s">
        <v>47</v>
      </c>
      <c r="L7833" t="s">
        <v>26</v>
      </c>
      <c r="M7833" t="s">
        <v>38</v>
      </c>
      <c r="N7833" t="s">
        <v>28</v>
      </c>
      <c r="O7833" t="s">
        <v>54</v>
      </c>
      <c r="P7833" t="s">
        <v>55</v>
      </c>
      <c r="Q7833">
        <v>0</v>
      </c>
      <c r="R7833">
        <v>205</v>
      </c>
      <c r="S7833">
        <v>70</v>
      </c>
      <c r="T7833">
        <v>4</v>
      </c>
      <c r="U7833" t="b">
        <v>1</v>
      </c>
    </row>
    <row r="7834" spans="1:21" x14ac:dyDescent="0.25">
      <c r="A7834" t="s">
        <v>8476</v>
      </c>
      <c r="B7834" t="s">
        <v>8465</v>
      </c>
      <c r="C7834">
        <v>25</v>
      </c>
      <c r="D7834">
        <v>12</v>
      </c>
      <c r="E7834">
        <v>14</v>
      </c>
      <c r="F7834" s="1">
        <v>41998</v>
      </c>
      <c r="G7834" t="s">
        <v>4330</v>
      </c>
      <c r="H7834" t="s">
        <v>293</v>
      </c>
      <c r="I7834" t="s">
        <v>1319</v>
      </c>
      <c r="J7834" t="s">
        <v>4615</v>
      </c>
      <c r="K7834" t="s">
        <v>36</v>
      </c>
      <c r="L7834" t="s">
        <v>70</v>
      </c>
      <c r="M7834" t="s">
        <v>38</v>
      </c>
      <c r="N7834" t="s">
        <v>28</v>
      </c>
      <c r="O7834" t="s">
        <v>227</v>
      </c>
      <c r="P7834" t="s">
        <v>3460</v>
      </c>
      <c r="Q7834">
        <v>1</v>
      </c>
      <c r="R7834">
        <v>24</v>
      </c>
      <c r="S7834">
        <v>-21</v>
      </c>
      <c r="T7834">
        <v>7</v>
      </c>
      <c r="U7834" t="b">
        <v>0</v>
      </c>
    </row>
    <row r="7835" spans="1:21" x14ac:dyDescent="0.25">
      <c r="A7835" t="s">
        <v>8477</v>
      </c>
      <c r="B7835" t="s">
        <v>8465</v>
      </c>
      <c r="C7835">
        <v>25</v>
      </c>
      <c r="D7835">
        <v>12</v>
      </c>
      <c r="E7835">
        <v>14</v>
      </c>
      <c r="F7835" s="1">
        <v>41998</v>
      </c>
      <c r="G7835" t="s">
        <v>1667</v>
      </c>
      <c r="H7835" t="s">
        <v>33</v>
      </c>
      <c r="I7835" t="s">
        <v>266</v>
      </c>
      <c r="J7835" t="s">
        <v>510</v>
      </c>
      <c r="K7835" t="s">
        <v>36</v>
      </c>
      <c r="L7835" t="s">
        <v>37</v>
      </c>
      <c r="M7835" t="s">
        <v>38</v>
      </c>
      <c r="N7835" t="s">
        <v>56</v>
      </c>
      <c r="O7835" t="s">
        <v>57</v>
      </c>
      <c r="P7835" t="s">
        <v>5707</v>
      </c>
      <c r="Q7835">
        <v>0</v>
      </c>
      <c r="R7835">
        <v>311</v>
      </c>
      <c r="S7835">
        <v>40</v>
      </c>
      <c r="T7835">
        <v>1</v>
      </c>
      <c r="U7835" t="b">
        <v>1</v>
      </c>
    </row>
    <row r="7836" spans="1:21" x14ac:dyDescent="0.25">
      <c r="A7836" t="s">
        <v>8478</v>
      </c>
      <c r="B7836" t="s">
        <v>8479</v>
      </c>
      <c r="C7836">
        <v>26</v>
      </c>
      <c r="D7836">
        <v>12</v>
      </c>
      <c r="E7836">
        <v>11</v>
      </c>
      <c r="F7836" s="1">
        <v>40903</v>
      </c>
      <c r="G7836" t="s">
        <v>1502</v>
      </c>
      <c r="H7836" t="s">
        <v>120</v>
      </c>
      <c r="I7836" t="s">
        <v>778</v>
      </c>
      <c r="J7836" t="s">
        <v>778</v>
      </c>
      <c r="K7836" t="s">
        <v>47</v>
      </c>
      <c r="L7836" t="s">
        <v>37</v>
      </c>
      <c r="M7836" t="s">
        <v>27</v>
      </c>
      <c r="N7836" t="s">
        <v>28</v>
      </c>
      <c r="O7836" t="s">
        <v>48</v>
      </c>
      <c r="P7836" t="s">
        <v>3195</v>
      </c>
      <c r="Q7836">
        <v>0</v>
      </c>
      <c r="R7836">
        <v>14</v>
      </c>
      <c r="S7836">
        <v>2</v>
      </c>
      <c r="T7836">
        <v>1</v>
      </c>
      <c r="U7836" t="b">
        <v>1</v>
      </c>
    </row>
    <row r="7837" spans="1:21" x14ac:dyDescent="0.25">
      <c r="A7837" t="s">
        <v>8478</v>
      </c>
      <c r="B7837" t="s">
        <v>8479</v>
      </c>
      <c r="C7837">
        <v>26</v>
      </c>
      <c r="D7837">
        <v>12</v>
      </c>
      <c r="E7837">
        <v>11</v>
      </c>
      <c r="F7837" s="1">
        <v>40903</v>
      </c>
      <c r="G7837" t="s">
        <v>1502</v>
      </c>
      <c r="H7837" t="s">
        <v>120</v>
      </c>
      <c r="I7837" t="s">
        <v>778</v>
      </c>
      <c r="J7837" t="s">
        <v>778</v>
      </c>
      <c r="K7837" t="s">
        <v>47</v>
      </c>
      <c r="L7837" t="s">
        <v>37</v>
      </c>
      <c r="M7837" t="s">
        <v>27</v>
      </c>
      <c r="N7837" t="s">
        <v>28</v>
      </c>
      <c r="O7837" t="s">
        <v>54</v>
      </c>
      <c r="P7837" t="s">
        <v>1396</v>
      </c>
      <c r="Q7837">
        <v>0</v>
      </c>
      <c r="R7837">
        <v>714</v>
      </c>
      <c r="S7837">
        <v>278</v>
      </c>
      <c r="T7837">
        <v>4</v>
      </c>
      <c r="U7837" t="b">
        <v>0</v>
      </c>
    </row>
    <row r="7838" spans="1:21" x14ac:dyDescent="0.25">
      <c r="A7838" t="s">
        <v>8480</v>
      </c>
      <c r="B7838" t="s">
        <v>8479</v>
      </c>
      <c r="C7838">
        <v>26</v>
      </c>
      <c r="D7838">
        <v>12</v>
      </c>
      <c r="E7838">
        <v>11</v>
      </c>
      <c r="F7838" s="1">
        <v>40903</v>
      </c>
      <c r="G7838" t="s">
        <v>2093</v>
      </c>
      <c r="H7838" t="s">
        <v>33</v>
      </c>
      <c r="I7838" t="s">
        <v>266</v>
      </c>
      <c r="J7838" t="s">
        <v>5573</v>
      </c>
      <c r="K7838" t="s">
        <v>36</v>
      </c>
      <c r="L7838" t="s">
        <v>70</v>
      </c>
      <c r="M7838" t="s">
        <v>38</v>
      </c>
      <c r="N7838" t="s">
        <v>28</v>
      </c>
      <c r="O7838" t="s">
        <v>48</v>
      </c>
      <c r="P7838" t="s">
        <v>2811</v>
      </c>
      <c r="Q7838">
        <v>0</v>
      </c>
      <c r="R7838">
        <v>38</v>
      </c>
      <c r="S7838">
        <v>14</v>
      </c>
      <c r="T7838">
        <v>2</v>
      </c>
      <c r="U7838" t="b">
        <v>0</v>
      </c>
    </row>
    <row r="7839" spans="1:21" x14ac:dyDescent="0.25">
      <c r="A7839" t="s">
        <v>8480</v>
      </c>
      <c r="B7839" t="s">
        <v>8479</v>
      </c>
      <c r="C7839">
        <v>26</v>
      </c>
      <c r="D7839">
        <v>12</v>
      </c>
      <c r="E7839">
        <v>11</v>
      </c>
      <c r="F7839" s="1">
        <v>40903</v>
      </c>
      <c r="G7839" t="s">
        <v>2093</v>
      </c>
      <c r="H7839" t="s">
        <v>33</v>
      </c>
      <c r="I7839" t="s">
        <v>266</v>
      </c>
      <c r="J7839" t="s">
        <v>5573</v>
      </c>
      <c r="K7839" t="s">
        <v>36</v>
      </c>
      <c r="L7839" t="s">
        <v>70</v>
      </c>
      <c r="M7839" t="s">
        <v>38</v>
      </c>
      <c r="N7839" t="s">
        <v>28</v>
      </c>
      <c r="O7839" t="s">
        <v>183</v>
      </c>
      <c r="P7839" t="s">
        <v>8248</v>
      </c>
      <c r="Q7839">
        <v>0</v>
      </c>
      <c r="R7839">
        <v>192</v>
      </c>
      <c r="S7839">
        <v>90</v>
      </c>
      <c r="T7839">
        <v>5</v>
      </c>
      <c r="U7839" t="b">
        <v>0</v>
      </c>
    </row>
    <row r="7840" spans="1:21" x14ac:dyDescent="0.25">
      <c r="A7840" t="s">
        <v>8481</v>
      </c>
      <c r="B7840" t="s">
        <v>8479</v>
      </c>
      <c r="C7840">
        <v>26</v>
      </c>
      <c r="D7840">
        <v>12</v>
      </c>
      <c r="E7840">
        <v>11</v>
      </c>
      <c r="F7840" s="1">
        <v>40903</v>
      </c>
      <c r="G7840" t="s">
        <v>519</v>
      </c>
      <c r="H7840" t="s">
        <v>120</v>
      </c>
      <c r="I7840" t="s">
        <v>221</v>
      </c>
      <c r="J7840" t="s">
        <v>8041</v>
      </c>
      <c r="K7840" t="s">
        <v>47</v>
      </c>
      <c r="L7840" t="s">
        <v>70</v>
      </c>
      <c r="M7840" t="s">
        <v>98</v>
      </c>
      <c r="N7840" t="s">
        <v>71</v>
      </c>
      <c r="O7840" t="s">
        <v>72</v>
      </c>
      <c r="P7840" t="s">
        <v>1805</v>
      </c>
      <c r="Q7840">
        <v>0</v>
      </c>
      <c r="R7840">
        <v>246</v>
      </c>
      <c r="S7840">
        <v>61</v>
      </c>
      <c r="T7840">
        <v>2</v>
      </c>
      <c r="U7840" t="b">
        <v>1</v>
      </c>
    </row>
    <row r="7841" spans="1:21" x14ac:dyDescent="0.25">
      <c r="A7841" t="s">
        <v>8482</v>
      </c>
      <c r="B7841" t="s">
        <v>8479</v>
      </c>
      <c r="C7841">
        <v>26</v>
      </c>
      <c r="D7841">
        <v>12</v>
      </c>
      <c r="E7841">
        <v>11</v>
      </c>
      <c r="F7841" s="1">
        <v>40903</v>
      </c>
      <c r="G7841" t="s">
        <v>3238</v>
      </c>
      <c r="H7841" t="s">
        <v>161</v>
      </c>
      <c r="I7841" t="s">
        <v>422</v>
      </c>
      <c r="J7841" t="s">
        <v>422</v>
      </c>
      <c r="K7841" t="s">
        <v>25</v>
      </c>
      <c r="L7841" t="s">
        <v>37</v>
      </c>
      <c r="M7841" t="s">
        <v>38</v>
      </c>
      <c r="N7841" t="s">
        <v>28</v>
      </c>
      <c r="O7841" t="s">
        <v>227</v>
      </c>
      <c r="P7841" t="s">
        <v>882</v>
      </c>
      <c r="Q7841">
        <v>0</v>
      </c>
      <c r="R7841">
        <v>39</v>
      </c>
      <c r="S7841">
        <v>8</v>
      </c>
      <c r="T7841">
        <v>3</v>
      </c>
      <c r="U7841" t="b">
        <v>0</v>
      </c>
    </row>
    <row r="7842" spans="1:21" x14ac:dyDescent="0.25">
      <c r="A7842" t="s">
        <v>8482</v>
      </c>
      <c r="B7842" t="s">
        <v>8479</v>
      </c>
      <c r="C7842">
        <v>26</v>
      </c>
      <c r="D7842">
        <v>12</v>
      </c>
      <c r="E7842">
        <v>11</v>
      </c>
      <c r="F7842" s="1">
        <v>40903</v>
      </c>
      <c r="G7842" t="s">
        <v>3238</v>
      </c>
      <c r="H7842" t="s">
        <v>161</v>
      </c>
      <c r="I7842" t="s">
        <v>422</v>
      </c>
      <c r="J7842" t="s">
        <v>422</v>
      </c>
      <c r="K7842" t="s">
        <v>25</v>
      </c>
      <c r="L7842" t="s">
        <v>37</v>
      </c>
      <c r="M7842" t="s">
        <v>38</v>
      </c>
      <c r="N7842" t="s">
        <v>56</v>
      </c>
      <c r="O7842" t="s">
        <v>104</v>
      </c>
      <c r="P7842" t="s">
        <v>4096</v>
      </c>
      <c r="Q7842">
        <v>0</v>
      </c>
      <c r="R7842">
        <v>364</v>
      </c>
      <c r="S7842">
        <v>142</v>
      </c>
      <c r="T7842">
        <v>2</v>
      </c>
      <c r="U7842" t="b">
        <v>1</v>
      </c>
    </row>
    <row r="7843" spans="1:21" x14ac:dyDescent="0.25">
      <c r="A7843" t="s">
        <v>8483</v>
      </c>
      <c r="B7843" t="s">
        <v>8479</v>
      </c>
      <c r="C7843">
        <v>26</v>
      </c>
      <c r="D7843">
        <v>12</v>
      </c>
      <c r="E7843">
        <v>11</v>
      </c>
      <c r="F7843" s="1">
        <v>40903</v>
      </c>
      <c r="G7843" t="s">
        <v>3825</v>
      </c>
      <c r="H7843" t="s">
        <v>67</v>
      </c>
      <c r="I7843" t="s">
        <v>68</v>
      </c>
      <c r="J7843" t="s">
        <v>3741</v>
      </c>
      <c r="K7843" t="s">
        <v>25</v>
      </c>
      <c r="L7843" t="s">
        <v>70</v>
      </c>
      <c r="M7843" t="s">
        <v>38</v>
      </c>
      <c r="N7843" t="s">
        <v>71</v>
      </c>
      <c r="O7843" t="s">
        <v>665</v>
      </c>
      <c r="P7843" t="s">
        <v>8484</v>
      </c>
      <c r="Q7843">
        <v>0</v>
      </c>
      <c r="R7843">
        <v>3119</v>
      </c>
      <c r="S7843">
        <v>1528</v>
      </c>
      <c r="T7843">
        <v>7</v>
      </c>
      <c r="U7843" t="b">
        <v>0</v>
      </c>
    </row>
    <row r="7844" spans="1:21" x14ac:dyDescent="0.25">
      <c r="A7844" t="s">
        <v>8483</v>
      </c>
      <c r="B7844" t="s">
        <v>8479</v>
      </c>
      <c r="C7844">
        <v>26</v>
      </c>
      <c r="D7844">
        <v>12</v>
      </c>
      <c r="E7844">
        <v>11</v>
      </c>
      <c r="F7844" s="1">
        <v>40903</v>
      </c>
      <c r="G7844" t="s">
        <v>3825</v>
      </c>
      <c r="H7844" t="s">
        <v>67</v>
      </c>
      <c r="I7844" t="s">
        <v>68</v>
      </c>
      <c r="J7844" t="s">
        <v>3741</v>
      </c>
      <c r="K7844" t="s">
        <v>25</v>
      </c>
      <c r="L7844" t="s">
        <v>70</v>
      </c>
      <c r="M7844" t="s">
        <v>38</v>
      </c>
      <c r="N7844" t="s">
        <v>56</v>
      </c>
      <c r="O7844" t="s">
        <v>185</v>
      </c>
      <c r="P7844" t="s">
        <v>237</v>
      </c>
      <c r="Q7844">
        <v>0</v>
      </c>
      <c r="R7844">
        <v>1553</v>
      </c>
      <c r="S7844">
        <v>776</v>
      </c>
      <c r="T7844">
        <v>9</v>
      </c>
      <c r="U7844" t="b">
        <v>1</v>
      </c>
    </row>
    <row r="7845" spans="1:21" x14ac:dyDescent="0.25">
      <c r="A7845" t="s">
        <v>8485</v>
      </c>
      <c r="B7845" t="s">
        <v>8479</v>
      </c>
      <c r="C7845">
        <v>26</v>
      </c>
      <c r="D7845">
        <v>12</v>
      </c>
      <c r="E7845">
        <v>11</v>
      </c>
      <c r="F7845" s="1">
        <v>40903</v>
      </c>
      <c r="G7845" t="s">
        <v>2637</v>
      </c>
      <c r="H7845" t="s">
        <v>293</v>
      </c>
      <c r="I7845" t="s">
        <v>613</v>
      </c>
      <c r="J7845" t="s">
        <v>2039</v>
      </c>
      <c r="K7845" t="s">
        <v>36</v>
      </c>
      <c r="L7845" t="s">
        <v>37</v>
      </c>
      <c r="M7845" t="s">
        <v>268</v>
      </c>
      <c r="N7845" t="s">
        <v>71</v>
      </c>
      <c r="O7845" t="s">
        <v>74</v>
      </c>
      <c r="P7845" t="s">
        <v>1542</v>
      </c>
      <c r="Q7845">
        <v>1</v>
      </c>
      <c r="R7845">
        <v>1381</v>
      </c>
      <c r="S7845">
        <v>-414</v>
      </c>
      <c r="T7845">
        <v>6</v>
      </c>
      <c r="U7845" t="b">
        <v>0</v>
      </c>
    </row>
    <row r="7846" spans="1:21" x14ac:dyDescent="0.25">
      <c r="A7846" t="s">
        <v>8486</v>
      </c>
      <c r="B7846" t="s">
        <v>8487</v>
      </c>
      <c r="C7846">
        <v>26</v>
      </c>
      <c r="D7846">
        <v>12</v>
      </c>
      <c r="E7846">
        <v>12</v>
      </c>
      <c r="F7846" s="1">
        <v>41269</v>
      </c>
      <c r="G7846" t="s">
        <v>7430</v>
      </c>
      <c r="H7846" t="s">
        <v>120</v>
      </c>
      <c r="I7846" t="s">
        <v>778</v>
      </c>
      <c r="J7846" t="s">
        <v>778</v>
      </c>
      <c r="K7846" t="s">
        <v>47</v>
      </c>
      <c r="L7846" t="s">
        <v>70</v>
      </c>
      <c r="M7846" t="s">
        <v>38</v>
      </c>
      <c r="N7846" t="s">
        <v>28</v>
      </c>
      <c r="O7846" t="s">
        <v>48</v>
      </c>
      <c r="P7846" t="s">
        <v>3058</v>
      </c>
      <c r="Q7846">
        <v>0</v>
      </c>
      <c r="R7846">
        <v>87</v>
      </c>
      <c r="S7846">
        <v>36</v>
      </c>
      <c r="T7846">
        <v>3</v>
      </c>
      <c r="U7846" t="b">
        <v>0</v>
      </c>
    </row>
    <row r="7847" spans="1:21" x14ac:dyDescent="0.25">
      <c r="A7847" t="s">
        <v>8488</v>
      </c>
      <c r="B7847" t="s">
        <v>8487</v>
      </c>
      <c r="C7847">
        <v>26</v>
      </c>
      <c r="D7847">
        <v>12</v>
      </c>
      <c r="E7847">
        <v>12</v>
      </c>
      <c r="F7847" s="1">
        <v>41269</v>
      </c>
      <c r="G7847" t="s">
        <v>3458</v>
      </c>
      <c r="H7847" t="s">
        <v>120</v>
      </c>
      <c r="I7847" t="s">
        <v>901</v>
      </c>
      <c r="J7847" t="s">
        <v>1533</v>
      </c>
      <c r="K7847" t="s">
        <v>47</v>
      </c>
      <c r="L7847" t="s">
        <v>37</v>
      </c>
      <c r="M7847" t="s">
        <v>27</v>
      </c>
      <c r="N7847" t="s">
        <v>71</v>
      </c>
      <c r="O7847" t="s">
        <v>72</v>
      </c>
      <c r="P7847" t="s">
        <v>3492</v>
      </c>
      <c r="Q7847">
        <v>0</v>
      </c>
      <c r="R7847">
        <v>1742</v>
      </c>
      <c r="S7847">
        <v>261</v>
      </c>
      <c r="T7847">
        <v>4</v>
      </c>
      <c r="U7847" t="b">
        <v>0</v>
      </c>
    </row>
    <row r="7848" spans="1:21" x14ac:dyDescent="0.25">
      <c r="A7848" t="s">
        <v>8488</v>
      </c>
      <c r="B7848" t="s">
        <v>8487</v>
      </c>
      <c r="C7848">
        <v>26</v>
      </c>
      <c r="D7848">
        <v>12</v>
      </c>
      <c r="E7848">
        <v>12</v>
      </c>
      <c r="F7848" s="1">
        <v>41269</v>
      </c>
      <c r="G7848" t="s">
        <v>3458</v>
      </c>
      <c r="H7848" t="s">
        <v>120</v>
      </c>
      <c r="I7848" t="s">
        <v>901</v>
      </c>
      <c r="J7848" t="s">
        <v>1533</v>
      </c>
      <c r="K7848" t="s">
        <v>47</v>
      </c>
      <c r="L7848" t="s">
        <v>37</v>
      </c>
      <c r="M7848" t="s">
        <v>27</v>
      </c>
      <c r="N7848" t="s">
        <v>28</v>
      </c>
      <c r="O7848" t="s">
        <v>48</v>
      </c>
      <c r="P7848" t="s">
        <v>1045</v>
      </c>
      <c r="Q7848">
        <v>0</v>
      </c>
      <c r="R7848">
        <v>183</v>
      </c>
      <c r="S7848">
        <v>84</v>
      </c>
      <c r="T7848">
        <v>4</v>
      </c>
      <c r="U7848" t="b">
        <v>0</v>
      </c>
    </row>
    <row r="7849" spans="1:21" x14ac:dyDescent="0.25">
      <c r="A7849" t="s">
        <v>8488</v>
      </c>
      <c r="B7849" t="s">
        <v>8487</v>
      </c>
      <c r="C7849">
        <v>26</v>
      </c>
      <c r="D7849">
        <v>12</v>
      </c>
      <c r="E7849">
        <v>12</v>
      </c>
      <c r="F7849" s="1">
        <v>41269</v>
      </c>
      <c r="G7849" t="s">
        <v>3458</v>
      </c>
      <c r="H7849" t="s">
        <v>120</v>
      </c>
      <c r="I7849" t="s">
        <v>901</v>
      </c>
      <c r="J7849" t="s">
        <v>1533</v>
      </c>
      <c r="K7849" t="s">
        <v>47</v>
      </c>
      <c r="L7849" t="s">
        <v>37</v>
      </c>
      <c r="M7849" t="s">
        <v>27</v>
      </c>
      <c r="N7849" t="s">
        <v>28</v>
      </c>
      <c r="O7849" t="s">
        <v>183</v>
      </c>
      <c r="P7849" t="s">
        <v>4693</v>
      </c>
      <c r="Q7849">
        <v>0</v>
      </c>
      <c r="R7849">
        <v>601</v>
      </c>
      <c r="S7849">
        <v>132</v>
      </c>
      <c r="T7849">
        <v>13</v>
      </c>
      <c r="U7849" t="b">
        <v>1</v>
      </c>
    </row>
    <row r="7850" spans="1:21" x14ac:dyDescent="0.25">
      <c r="A7850" t="s">
        <v>8489</v>
      </c>
      <c r="B7850" t="s">
        <v>8487</v>
      </c>
      <c r="C7850">
        <v>26</v>
      </c>
      <c r="D7850">
        <v>12</v>
      </c>
      <c r="E7850">
        <v>12</v>
      </c>
      <c r="F7850" s="1">
        <v>41269</v>
      </c>
      <c r="G7850" t="s">
        <v>2675</v>
      </c>
      <c r="H7850" t="s">
        <v>126</v>
      </c>
      <c r="I7850" t="s">
        <v>304</v>
      </c>
      <c r="J7850" t="s">
        <v>304</v>
      </c>
      <c r="K7850" t="s">
        <v>25</v>
      </c>
      <c r="L7850" t="s">
        <v>37</v>
      </c>
      <c r="M7850" t="s">
        <v>38</v>
      </c>
      <c r="N7850" t="s">
        <v>28</v>
      </c>
      <c r="O7850" t="s">
        <v>48</v>
      </c>
      <c r="P7850" t="s">
        <v>1342</v>
      </c>
      <c r="Q7850">
        <v>1</v>
      </c>
      <c r="R7850">
        <v>95</v>
      </c>
      <c r="S7850">
        <v>0</v>
      </c>
      <c r="T7850">
        <v>7</v>
      </c>
      <c r="U7850" t="b">
        <v>1</v>
      </c>
    </row>
    <row r="7851" spans="1:21" x14ac:dyDescent="0.25">
      <c r="A7851" t="s">
        <v>8489</v>
      </c>
      <c r="B7851" t="s">
        <v>8487</v>
      </c>
      <c r="C7851">
        <v>26</v>
      </c>
      <c r="D7851">
        <v>12</v>
      </c>
      <c r="E7851">
        <v>12</v>
      </c>
      <c r="F7851" s="1">
        <v>41269</v>
      </c>
      <c r="G7851" t="s">
        <v>2675</v>
      </c>
      <c r="H7851" t="s">
        <v>126</v>
      </c>
      <c r="I7851" t="s">
        <v>304</v>
      </c>
      <c r="J7851" t="s">
        <v>304</v>
      </c>
      <c r="K7851" t="s">
        <v>25</v>
      </c>
      <c r="L7851" t="s">
        <v>37</v>
      </c>
      <c r="M7851" t="s">
        <v>38</v>
      </c>
      <c r="N7851" t="s">
        <v>28</v>
      </c>
      <c r="O7851" t="s">
        <v>39</v>
      </c>
      <c r="P7851" t="s">
        <v>897</v>
      </c>
      <c r="Q7851">
        <v>1</v>
      </c>
      <c r="R7851">
        <v>71</v>
      </c>
      <c r="S7851">
        <v>-71</v>
      </c>
      <c r="T7851">
        <v>5</v>
      </c>
      <c r="U7851" t="b">
        <v>1</v>
      </c>
    </row>
    <row r="7852" spans="1:21" x14ac:dyDescent="0.25">
      <c r="A7852" t="s">
        <v>8490</v>
      </c>
      <c r="B7852" t="s">
        <v>8487</v>
      </c>
      <c r="C7852">
        <v>26</v>
      </c>
      <c r="D7852">
        <v>12</v>
      </c>
      <c r="E7852">
        <v>12</v>
      </c>
      <c r="F7852" s="1">
        <v>41269</v>
      </c>
      <c r="G7852" t="s">
        <v>4015</v>
      </c>
      <c r="H7852" t="s">
        <v>67</v>
      </c>
      <c r="I7852" t="s">
        <v>68</v>
      </c>
      <c r="J7852" t="s">
        <v>255</v>
      </c>
      <c r="K7852" t="s">
        <v>25</v>
      </c>
      <c r="L7852" t="s">
        <v>37</v>
      </c>
      <c r="M7852" t="s">
        <v>27</v>
      </c>
      <c r="N7852" t="s">
        <v>28</v>
      </c>
      <c r="O7852" t="s">
        <v>48</v>
      </c>
      <c r="P7852" t="s">
        <v>830</v>
      </c>
      <c r="Q7852">
        <v>0</v>
      </c>
      <c r="R7852">
        <v>81</v>
      </c>
      <c r="S7852">
        <v>-9</v>
      </c>
      <c r="T7852">
        <v>4</v>
      </c>
      <c r="U7852" t="b">
        <v>0</v>
      </c>
    </row>
    <row r="7853" spans="1:21" x14ac:dyDescent="0.25">
      <c r="A7853" t="s">
        <v>8491</v>
      </c>
      <c r="B7853" t="s">
        <v>8487</v>
      </c>
      <c r="C7853">
        <v>26</v>
      </c>
      <c r="D7853">
        <v>12</v>
      </c>
      <c r="E7853">
        <v>12</v>
      </c>
      <c r="F7853" s="1">
        <v>41269</v>
      </c>
      <c r="G7853" t="s">
        <v>2948</v>
      </c>
      <c r="H7853" t="s">
        <v>61</v>
      </c>
      <c r="I7853" t="s">
        <v>173</v>
      </c>
      <c r="J7853" t="s">
        <v>844</v>
      </c>
      <c r="K7853" t="s">
        <v>36</v>
      </c>
      <c r="L7853" t="s">
        <v>37</v>
      </c>
      <c r="M7853" t="s">
        <v>38</v>
      </c>
      <c r="N7853" t="s">
        <v>28</v>
      </c>
      <c r="O7853" t="s">
        <v>54</v>
      </c>
      <c r="P7853" t="s">
        <v>390</v>
      </c>
      <c r="Q7853">
        <v>1</v>
      </c>
      <c r="R7853">
        <v>158</v>
      </c>
      <c r="S7853">
        <v>-44</v>
      </c>
      <c r="T7853">
        <v>2</v>
      </c>
      <c r="U7853" t="b">
        <v>0</v>
      </c>
    </row>
    <row r="7854" spans="1:21" x14ac:dyDescent="0.25">
      <c r="A7854" t="s">
        <v>8491</v>
      </c>
      <c r="B7854" t="s">
        <v>8487</v>
      </c>
      <c r="C7854">
        <v>26</v>
      </c>
      <c r="D7854">
        <v>12</v>
      </c>
      <c r="E7854">
        <v>12</v>
      </c>
      <c r="F7854" s="1">
        <v>41269</v>
      </c>
      <c r="G7854" t="s">
        <v>2948</v>
      </c>
      <c r="H7854" t="s">
        <v>61</v>
      </c>
      <c r="I7854" t="s">
        <v>173</v>
      </c>
      <c r="J7854" t="s">
        <v>844</v>
      </c>
      <c r="K7854" t="s">
        <v>36</v>
      </c>
      <c r="L7854" t="s">
        <v>37</v>
      </c>
      <c r="M7854" t="s">
        <v>38</v>
      </c>
      <c r="N7854" t="s">
        <v>56</v>
      </c>
      <c r="O7854" t="s">
        <v>81</v>
      </c>
      <c r="P7854" t="s">
        <v>7064</v>
      </c>
      <c r="Q7854">
        <v>1</v>
      </c>
      <c r="R7854">
        <v>1602</v>
      </c>
      <c r="S7854">
        <v>-1346</v>
      </c>
      <c r="T7854">
        <v>13</v>
      </c>
      <c r="U7854" t="b">
        <v>1</v>
      </c>
    </row>
    <row r="7855" spans="1:21" x14ac:dyDescent="0.25">
      <c r="A7855" t="s">
        <v>8492</v>
      </c>
      <c r="B7855" t="s">
        <v>8493</v>
      </c>
      <c r="C7855">
        <v>26</v>
      </c>
      <c r="D7855">
        <v>12</v>
      </c>
      <c r="E7855">
        <v>13</v>
      </c>
      <c r="F7855" s="1">
        <v>41634</v>
      </c>
      <c r="G7855" t="s">
        <v>4352</v>
      </c>
      <c r="H7855" t="s">
        <v>293</v>
      </c>
      <c r="I7855" t="s">
        <v>964</v>
      </c>
      <c r="J7855" t="s">
        <v>2262</v>
      </c>
      <c r="K7855" t="s">
        <v>36</v>
      </c>
      <c r="L7855" t="s">
        <v>37</v>
      </c>
      <c r="M7855" t="s">
        <v>98</v>
      </c>
      <c r="N7855" t="s">
        <v>56</v>
      </c>
      <c r="O7855" t="s">
        <v>185</v>
      </c>
      <c r="P7855" t="s">
        <v>2701</v>
      </c>
      <c r="Q7855">
        <v>1</v>
      </c>
      <c r="R7855">
        <v>510</v>
      </c>
      <c r="S7855">
        <v>-10</v>
      </c>
      <c r="T7855">
        <v>6</v>
      </c>
      <c r="U7855" t="b">
        <v>0</v>
      </c>
    </row>
    <row r="7856" spans="1:21" x14ac:dyDescent="0.25">
      <c r="A7856" t="s">
        <v>8494</v>
      </c>
      <c r="B7856" t="s">
        <v>8493</v>
      </c>
      <c r="C7856">
        <v>26</v>
      </c>
      <c r="D7856">
        <v>12</v>
      </c>
      <c r="E7856">
        <v>13</v>
      </c>
      <c r="F7856" s="1">
        <v>41634</v>
      </c>
      <c r="G7856" t="s">
        <v>3456</v>
      </c>
      <c r="H7856" t="s">
        <v>67</v>
      </c>
      <c r="I7856" t="s">
        <v>68</v>
      </c>
      <c r="J7856" t="s">
        <v>4050</v>
      </c>
      <c r="K7856" t="s">
        <v>25</v>
      </c>
      <c r="L7856" t="s">
        <v>37</v>
      </c>
      <c r="M7856" t="s">
        <v>27</v>
      </c>
      <c r="N7856" t="s">
        <v>71</v>
      </c>
      <c r="O7856" t="s">
        <v>72</v>
      </c>
      <c r="P7856" t="s">
        <v>1062</v>
      </c>
      <c r="Q7856">
        <v>0</v>
      </c>
      <c r="R7856">
        <v>250</v>
      </c>
      <c r="S7856">
        <v>97</v>
      </c>
      <c r="T7856">
        <v>2</v>
      </c>
      <c r="U7856" t="b">
        <v>0</v>
      </c>
    </row>
    <row r="7857" spans="1:21" x14ac:dyDescent="0.25">
      <c r="A7857" t="s">
        <v>8494</v>
      </c>
      <c r="B7857" t="s">
        <v>8493</v>
      </c>
      <c r="C7857">
        <v>26</v>
      </c>
      <c r="D7857">
        <v>12</v>
      </c>
      <c r="E7857">
        <v>13</v>
      </c>
      <c r="F7857" s="1">
        <v>41634</v>
      </c>
      <c r="G7857" t="s">
        <v>3456</v>
      </c>
      <c r="H7857" t="s">
        <v>67</v>
      </c>
      <c r="I7857" t="s">
        <v>68</v>
      </c>
      <c r="J7857" t="s">
        <v>4050</v>
      </c>
      <c r="K7857" t="s">
        <v>25</v>
      </c>
      <c r="L7857" t="s">
        <v>37</v>
      </c>
      <c r="M7857" t="s">
        <v>27</v>
      </c>
      <c r="N7857" t="s">
        <v>28</v>
      </c>
      <c r="O7857" t="s">
        <v>48</v>
      </c>
      <c r="P7857" t="s">
        <v>1702</v>
      </c>
      <c r="Q7857">
        <v>0</v>
      </c>
      <c r="R7857">
        <v>26</v>
      </c>
      <c r="S7857">
        <v>11</v>
      </c>
      <c r="T7857">
        <v>1</v>
      </c>
      <c r="U7857" t="b">
        <v>1</v>
      </c>
    </row>
    <row r="7858" spans="1:21" x14ac:dyDescent="0.25">
      <c r="A7858" t="s">
        <v>8494</v>
      </c>
      <c r="B7858" t="s">
        <v>8493</v>
      </c>
      <c r="C7858">
        <v>26</v>
      </c>
      <c r="D7858">
        <v>12</v>
      </c>
      <c r="E7858">
        <v>13</v>
      </c>
      <c r="F7858" s="1">
        <v>41634</v>
      </c>
      <c r="G7858" t="s">
        <v>3456</v>
      </c>
      <c r="H7858" t="s">
        <v>67</v>
      </c>
      <c r="I7858" t="s">
        <v>68</v>
      </c>
      <c r="J7858" t="s">
        <v>4050</v>
      </c>
      <c r="K7858" t="s">
        <v>25</v>
      </c>
      <c r="L7858" t="s">
        <v>37</v>
      </c>
      <c r="M7858" t="s">
        <v>27</v>
      </c>
      <c r="N7858" t="s">
        <v>28</v>
      </c>
      <c r="O7858" t="s">
        <v>54</v>
      </c>
      <c r="P7858" t="s">
        <v>904</v>
      </c>
      <c r="Q7858">
        <v>0</v>
      </c>
      <c r="R7858">
        <v>169</v>
      </c>
      <c r="S7858">
        <v>42</v>
      </c>
      <c r="T7858">
        <v>3</v>
      </c>
      <c r="U7858" t="b">
        <v>1</v>
      </c>
    </row>
    <row r="7859" spans="1:21" x14ac:dyDescent="0.25">
      <c r="A7859" t="s">
        <v>8494</v>
      </c>
      <c r="B7859" t="s">
        <v>8493</v>
      </c>
      <c r="C7859">
        <v>26</v>
      </c>
      <c r="D7859">
        <v>12</v>
      </c>
      <c r="E7859">
        <v>13</v>
      </c>
      <c r="F7859" s="1">
        <v>41634</v>
      </c>
      <c r="G7859" t="s">
        <v>3456</v>
      </c>
      <c r="H7859" t="s">
        <v>67</v>
      </c>
      <c r="I7859" t="s">
        <v>68</v>
      </c>
      <c r="J7859" t="s">
        <v>4050</v>
      </c>
      <c r="K7859" t="s">
        <v>25</v>
      </c>
      <c r="L7859" t="s">
        <v>37</v>
      </c>
      <c r="M7859" t="s">
        <v>27</v>
      </c>
      <c r="N7859" t="s">
        <v>28</v>
      </c>
      <c r="O7859" t="s">
        <v>54</v>
      </c>
      <c r="P7859" t="s">
        <v>2089</v>
      </c>
      <c r="Q7859">
        <v>0</v>
      </c>
      <c r="R7859">
        <v>852</v>
      </c>
      <c r="S7859">
        <v>136</v>
      </c>
      <c r="T7859">
        <v>6</v>
      </c>
      <c r="U7859" t="b">
        <v>1</v>
      </c>
    </row>
    <row r="7860" spans="1:21" x14ac:dyDescent="0.25">
      <c r="A7860" t="s">
        <v>8495</v>
      </c>
      <c r="B7860" t="s">
        <v>8493</v>
      </c>
      <c r="C7860">
        <v>26</v>
      </c>
      <c r="D7860">
        <v>12</v>
      </c>
      <c r="E7860">
        <v>13</v>
      </c>
      <c r="F7860" s="1">
        <v>41634</v>
      </c>
      <c r="G7860" t="s">
        <v>6229</v>
      </c>
      <c r="H7860" t="s">
        <v>33</v>
      </c>
      <c r="I7860" t="s">
        <v>167</v>
      </c>
      <c r="J7860" t="s">
        <v>6913</v>
      </c>
      <c r="K7860" t="s">
        <v>36</v>
      </c>
      <c r="L7860" t="s">
        <v>70</v>
      </c>
      <c r="M7860" t="s">
        <v>38</v>
      </c>
      <c r="N7860" t="s">
        <v>28</v>
      </c>
      <c r="O7860" t="s">
        <v>151</v>
      </c>
      <c r="P7860" t="s">
        <v>1933</v>
      </c>
      <c r="Q7860">
        <v>0</v>
      </c>
      <c r="R7860">
        <v>21</v>
      </c>
      <c r="S7860">
        <v>9</v>
      </c>
      <c r="T7860">
        <v>2</v>
      </c>
      <c r="U7860" t="b">
        <v>0</v>
      </c>
    </row>
    <row r="7861" spans="1:21" x14ac:dyDescent="0.25">
      <c r="A7861" t="s">
        <v>8496</v>
      </c>
      <c r="B7861" t="s">
        <v>8493</v>
      </c>
      <c r="C7861">
        <v>26</v>
      </c>
      <c r="D7861">
        <v>12</v>
      </c>
      <c r="E7861">
        <v>13</v>
      </c>
      <c r="F7861" s="1">
        <v>41634</v>
      </c>
      <c r="G7861" t="s">
        <v>1334</v>
      </c>
      <c r="H7861" t="s">
        <v>33</v>
      </c>
      <c r="I7861" t="s">
        <v>528</v>
      </c>
      <c r="J7861" t="s">
        <v>2391</v>
      </c>
      <c r="K7861" t="s">
        <v>36</v>
      </c>
      <c r="L7861" t="s">
        <v>26</v>
      </c>
      <c r="M7861" t="s">
        <v>38</v>
      </c>
      <c r="N7861" t="s">
        <v>28</v>
      </c>
      <c r="O7861" t="s">
        <v>48</v>
      </c>
      <c r="P7861" t="s">
        <v>191</v>
      </c>
      <c r="Q7861">
        <v>0</v>
      </c>
      <c r="R7861">
        <v>64</v>
      </c>
      <c r="S7861">
        <v>32</v>
      </c>
      <c r="T7861">
        <v>2</v>
      </c>
      <c r="U7861" t="b">
        <v>0</v>
      </c>
    </row>
    <row r="7862" spans="1:21" x14ac:dyDescent="0.25">
      <c r="A7862" t="s">
        <v>8497</v>
      </c>
      <c r="B7862" t="s">
        <v>8493</v>
      </c>
      <c r="C7862">
        <v>26</v>
      </c>
      <c r="D7862">
        <v>12</v>
      </c>
      <c r="E7862">
        <v>13</v>
      </c>
      <c r="F7862" s="1">
        <v>41634</v>
      </c>
      <c r="G7862" t="s">
        <v>6022</v>
      </c>
      <c r="H7862" t="s">
        <v>61</v>
      </c>
      <c r="I7862" t="s">
        <v>450</v>
      </c>
      <c r="J7862" t="s">
        <v>1453</v>
      </c>
      <c r="K7862" t="s">
        <v>36</v>
      </c>
      <c r="L7862" t="s">
        <v>26</v>
      </c>
      <c r="M7862" t="s">
        <v>38</v>
      </c>
      <c r="N7862" t="s">
        <v>71</v>
      </c>
      <c r="O7862" t="s">
        <v>665</v>
      </c>
      <c r="P7862" t="s">
        <v>3654</v>
      </c>
      <c r="Q7862">
        <v>0</v>
      </c>
      <c r="R7862">
        <v>1677</v>
      </c>
      <c r="S7862">
        <v>309</v>
      </c>
      <c r="T7862">
        <v>3</v>
      </c>
      <c r="U7862" t="b">
        <v>0</v>
      </c>
    </row>
    <row r="7863" spans="1:21" x14ac:dyDescent="0.25">
      <c r="A7863" t="s">
        <v>8497</v>
      </c>
      <c r="B7863" t="s">
        <v>8493</v>
      </c>
      <c r="C7863">
        <v>26</v>
      </c>
      <c r="D7863">
        <v>12</v>
      </c>
      <c r="E7863">
        <v>13</v>
      </c>
      <c r="F7863" s="1">
        <v>41634</v>
      </c>
      <c r="G7863" t="s">
        <v>6022</v>
      </c>
      <c r="H7863" t="s">
        <v>61</v>
      </c>
      <c r="I7863" t="s">
        <v>450</v>
      </c>
      <c r="J7863" t="s">
        <v>1453</v>
      </c>
      <c r="K7863" t="s">
        <v>36</v>
      </c>
      <c r="L7863" t="s">
        <v>26</v>
      </c>
      <c r="M7863" t="s">
        <v>38</v>
      </c>
      <c r="N7863" t="s">
        <v>28</v>
      </c>
      <c r="O7863" t="s">
        <v>48</v>
      </c>
      <c r="P7863" t="s">
        <v>3817</v>
      </c>
      <c r="Q7863">
        <v>0</v>
      </c>
      <c r="R7863">
        <v>358</v>
      </c>
      <c r="S7863">
        <v>68</v>
      </c>
      <c r="T7863">
        <v>8</v>
      </c>
      <c r="U7863" t="b">
        <v>1</v>
      </c>
    </row>
    <row r="7864" spans="1:21" x14ac:dyDescent="0.25">
      <c r="A7864" t="s">
        <v>8497</v>
      </c>
      <c r="B7864" t="s">
        <v>8493</v>
      </c>
      <c r="C7864">
        <v>26</v>
      </c>
      <c r="D7864">
        <v>12</v>
      </c>
      <c r="E7864">
        <v>13</v>
      </c>
      <c r="F7864" s="1">
        <v>41634</v>
      </c>
      <c r="G7864" t="s">
        <v>6022</v>
      </c>
      <c r="H7864" t="s">
        <v>61</v>
      </c>
      <c r="I7864" t="s">
        <v>450</v>
      </c>
      <c r="J7864" t="s">
        <v>1453</v>
      </c>
      <c r="K7864" t="s">
        <v>36</v>
      </c>
      <c r="L7864" t="s">
        <v>26</v>
      </c>
      <c r="M7864" t="s">
        <v>38</v>
      </c>
      <c r="N7864" t="s">
        <v>28</v>
      </c>
      <c r="O7864" t="s">
        <v>227</v>
      </c>
      <c r="P7864" t="s">
        <v>4406</v>
      </c>
      <c r="Q7864">
        <v>0</v>
      </c>
      <c r="R7864">
        <v>19</v>
      </c>
      <c r="S7864">
        <v>6</v>
      </c>
      <c r="T7864">
        <v>2</v>
      </c>
      <c r="U7864" t="b">
        <v>1</v>
      </c>
    </row>
    <row r="7865" spans="1:21" x14ac:dyDescent="0.25">
      <c r="A7865" t="s">
        <v>8498</v>
      </c>
      <c r="B7865" t="s">
        <v>8493</v>
      </c>
      <c r="C7865">
        <v>26</v>
      </c>
      <c r="D7865">
        <v>12</v>
      </c>
      <c r="E7865">
        <v>13</v>
      </c>
      <c r="F7865" s="1">
        <v>41634</v>
      </c>
      <c r="G7865" t="s">
        <v>3382</v>
      </c>
      <c r="H7865" t="s">
        <v>61</v>
      </c>
      <c r="I7865" t="s">
        <v>108</v>
      </c>
      <c r="J7865" t="s">
        <v>8499</v>
      </c>
      <c r="K7865" t="s">
        <v>36</v>
      </c>
      <c r="L7865" t="s">
        <v>37</v>
      </c>
      <c r="M7865" t="s">
        <v>38</v>
      </c>
      <c r="N7865" t="s">
        <v>56</v>
      </c>
      <c r="O7865" t="s">
        <v>185</v>
      </c>
      <c r="P7865" t="s">
        <v>2770</v>
      </c>
      <c r="Q7865">
        <v>0</v>
      </c>
      <c r="R7865">
        <v>2764</v>
      </c>
      <c r="S7865">
        <v>-195</v>
      </c>
      <c r="T7865">
        <v>11</v>
      </c>
      <c r="U7865" t="b">
        <v>0</v>
      </c>
    </row>
    <row r="7866" spans="1:21" x14ac:dyDescent="0.25">
      <c r="A7866" t="s">
        <v>8498</v>
      </c>
      <c r="B7866" t="s">
        <v>8493</v>
      </c>
      <c r="C7866">
        <v>26</v>
      </c>
      <c r="D7866">
        <v>12</v>
      </c>
      <c r="E7866">
        <v>13</v>
      </c>
      <c r="F7866" s="1">
        <v>41634</v>
      </c>
      <c r="G7866" t="s">
        <v>3382</v>
      </c>
      <c r="H7866" t="s">
        <v>61</v>
      </c>
      <c r="I7866" t="s">
        <v>108</v>
      </c>
      <c r="J7866" t="s">
        <v>8499</v>
      </c>
      <c r="K7866" t="s">
        <v>36</v>
      </c>
      <c r="L7866" t="s">
        <v>37</v>
      </c>
      <c r="M7866" t="s">
        <v>38</v>
      </c>
      <c r="N7866" t="s">
        <v>56</v>
      </c>
      <c r="O7866" t="s">
        <v>57</v>
      </c>
      <c r="P7866" t="s">
        <v>2667</v>
      </c>
      <c r="Q7866">
        <v>0</v>
      </c>
      <c r="R7866">
        <v>304</v>
      </c>
      <c r="S7866">
        <v>72</v>
      </c>
      <c r="T7866">
        <v>3</v>
      </c>
      <c r="U7866" t="b">
        <v>0</v>
      </c>
    </row>
    <row r="7867" spans="1:21" x14ac:dyDescent="0.25">
      <c r="A7867" t="s">
        <v>8498</v>
      </c>
      <c r="B7867" t="s">
        <v>8493</v>
      </c>
      <c r="C7867">
        <v>26</v>
      </c>
      <c r="D7867">
        <v>12</v>
      </c>
      <c r="E7867">
        <v>13</v>
      </c>
      <c r="F7867" s="1">
        <v>41634</v>
      </c>
      <c r="G7867" t="s">
        <v>3382</v>
      </c>
      <c r="H7867" t="s">
        <v>61</v>
      </c>
      <c r="I7867" t="s">
        <v>108</v>
      </c>
      <c r="J7867" t="s">
        <v>8499</v>
      </c>
      <c r="K7867" t="s">
        <v>36</v>
      </c>
      <c r="L7867" t="s">
        <v>37</v>
      </c>
      <c r="M7867" t="s">
        <v>38</v>
      </c>
      <c r="N7867" t="s">
        <v>56</v>
      </c>
      <c r="O7867" t="s">
        <v>104</v>
      </c>
      <c r="P7867" t="s">
        <v>6246</v>
      </c>
      <c r="Q7867">
        <v>0</v>
      </c>
      <c r="R7867">
        <v>2195</v>
      </c>
      <c r="S7867">
        <v>207</v>
      </c>
      <c r="T7867">
        <v>4</v>
      </c>
      <c r="U7867" t="b">
        <v>0</v>
      </c>
    </row>
    <row r="7868" spans="1:21" x14ac:dyDescent="0.25">
      <c r="A7868" t="s">
        <v>8500</v>
      </c>
      <c r="B7868" t="s">
        <v>8501</v>
      </c>
      <c r="C7868">
        <v>26</v>
      </c>
      <c r="D7868">
        <v>12</v>
      </c>
      <c r="E7868">
        <v>14</v>
      </c>
      <c r="F7868" s="1">
        <v>41999</v>
      </c>
      <c r="G7868" t="s">
        <v>506</v>
      </c>
      <c r="H7868" t="s">
        <v>33</v>
      </c>
      <c r="I7868" t="s">
        <v>630</v>
      </c>
      <c r="J7868" t="s">
        <v>3973</v>
      </c>
      <c r="K7868" t="s">
        <v>36</v>
      </c>
      <c r="L7868" t="s">
        <v>37</v>
      </c>
      <c r="M7868" t="s">
        <v>98</v>
      </c>
      <c r="N7868" t="s">
        <v>71</v>
      </c>
      <c r="O7868" t="s">
        <v>665</v>
      </c>
      <c r="P7868" t="s">
        <v>1280</v>
      </c>
      <c r="Q7868">
        <v>0</v>
      </c>
      <c r="R7868">
        <v>941</v>
      </c>
      <c r="S7868">
        <v>-203</v>
      </c>
      <c r="T7868">
        <v>3</v>
      </c>
      <c r="U7868" t="b">
        <v>1</v>
      </c>
    </row>
    <row r="7869" spans="1:21" x14ac:dyDescent="0.25">
      <c r="A7869" t="s">
        <v>8502</v>
      </c>
      <c r="B7869" t="s">
        <v>8501</v>
      </c>
      <c r="C7869">
        <v>26</v>
      </c>
      <c r="D7869">
        <v>12</v>
      </c>
      <c r="E7869">
        <v>14</v>
      </c>
      <c r="F7869" s="1">
        <v>41999</v>
      </c>
      <c r="G7869" t="s">
        <v>7086</v>
      </c>
      <c r="H7869" t="s">
        <v>976</v>
      </c>
      <c r="I7869" t="s">
        <v>1840</v>
      </c>
      <c r="J7869" t="s">
        <v>1841</v>
      </c>
      <c r="K7869" t="s">
        <v>47</v>
      </c>
      <c r="L7869" t="s">
        <v>37</v>
      </c>
      <c r="M7869" t="s">
        <v>98</v>
      </c>
      <c r="N7869" t="s">
        <v>28</v>
      </c>
      <c r="O7869" t="s">
        <v>39</v>
      </c>
      <c r="P7869" t="s">
        <v>4054</v>
      </c>
      <c r="Q7869">
        <v>1</v>
      </c>
      <c r="R7869">
        <v>20</v>
      </c>
      <c r="S7869">
        <v>-9</v>
      </c>
      <c r="T7869">
        <v>6</v>
      </c>
      <c r="U7869" t="b">
        <v>0</v>
      </c>
    </row>
    <row r="7870" spans="1:21" x14ac:dyDescent="0.25">
      <c r="A7870" t="s">
        <v>8502</v>
      </c>
      <c r="B7870" t="s">
        <v>8501</v>
      </c>
      <c r="C7870">
        <v>26</v>
      </c>
      <c r="D7870">
        <v>12</v>
      </c>
      <c r="E7870">
        <v>14</v>
      </c>
      <c r="F7870" s="1">
        <v>41999</v>
      </c>
      <c r="G7870" t="s">
        <v>7086</v>
      </c>
      <c r="H7870" t="s">
        <v>976</v>
      </c>
      <c r="I7870" t="s">
        <v>1840</v>
      </c>
      <c r="J7870" t="s">
        <v>1841</v>
      </c>
      <c r="K7870" t="s">
        <v>47</v>
      </c>
      <c r="L7870" t="s">
        <v>37</v>
      </c>
      <c r="M7870" t="s">
        <v>98</v>
      </c>
      <c r="N7870" t="s">
        <v>56</v>
      </c>
      <c r="O7870" t="s">
        <v>185</v>
      </c>
      <c r="P7870" t="s">
        <v>2294</v>
      </c>
      <c r="Q7870">
        <v>1</v>
      </c>
      <c r="R7870">
        <v>322</v>
      </c>
      <c r="S7870">
        <v>-193</v>
      </c>
      <c r="T7870">
        <v>5</v>
      </c>
      <c r="U7870" t="b">
        <v>0</v>
      </c>
    </row>
    <row r="7871" spans="1:21" x14ac:dyDescent="0.25">
      <c r="A7871" t="s">
        <v>8503</v>
      </c>
      <c r="B7871" t="s">
        <v>8501</v>
      </c>
      <c r="C7871">
        <v>26</v>
      </c>
      <c r="D7871">
        <v>12</v>
      </c>
      <c r="E7871">
        <v>14</v>
      </c>
      <c r="F7871" s="1">
        <v>41999</v>
      </c>
      <c r="G7871" t="s">
        <v>4861</v>
      </c>
      <c r="H7871" t="s">
        <v>67</v>
      </c>
      <c r="I7871" t="s">
        <v>68</v>
      </c>
      <c r="J7871" t="s">
        <v>255</v>
      </c>
      <c r="K7871" t="s">
        <v>25</v>
      </c>
      <c r="L7871" t="s">
        <v>37</v>
      </c>
      <c r="M7871" t="s">
        <v>27</v>
      </c>
      <c r="N7871" t="s">
        <v>71</v>
      </c>
      <c r="O7871" t="s">
        <v>74</v>
      </c>
      <c r="P7871" t="s">
        <v>5322</v>
      </c>
      <c r="Q7871">
        <v>0</v>
      </c>
      <c r="R7871">
        <v>460</v>
      </c>
      <c r="S7871">
        <v>143</v>
      </c>
      <c r="T7871">
        <v>3</v>
      </c>
      <c r="U7871" t="b">
        <v>0</v>
      </c>
    </row>
    <row r="7872" spans="1:21" x14ac:dyDescent="0.25">
      <c r="A7872" t="s">
        <v>8504</v>
      </c>
      <c r="B7872" t="s">
        <v>8501</v>
      </c>
      <c r="C7872">
        <v>26</v>
      </c>
      <c r="D7872">
        <v>12</v>
      </c>
      <c r="E7872">
        <v>14</v>
      </c>
      <c r="F7872" s="1">
        <v>41999</v>
      </c>
      <c r="G7872" t="s">
        <v>975</v>
      </c>
      <c r="H7872" t="s">
        <v>320</v>
      </c>
      <c r="I7872" t="s">
        <v>1006</v>
      </c>
      <c r="J7872" t="s">
        <v>1007</v>
      </c>
      <c r="K7872" t="s">
        <v>36</v>
      </c>
      <c r="L7872" t="s">
        <v>70</v>
      </c>
      <c r="M7872" t="s">
        <v>38</v>
      </c>
      <c r="N7872" t="s">
        <v>28</v>
      </c>
      <c r="O7872" t="s">
        <v>39</v>
      </c>
      <c r="P7872" t="s">
        <v>3150</v>
      </c>
      <c r="Q7872">
        <v>0</v>
      </c>
      <c r="R7872">
        <v>7</v>
      </c>
      <c r="S7872">
        <v>1</v>
      </c>
      <c r="T7872">
        <v>1</v>
      </c>
      <c r="U7872" t="b">
        <v>0</v>
      </c>
    </row>
    <row r="7873" spans="1:21" x14ac:dyDescent="0.25">
      <c r="A7873" t="s">
        <v>8503</v>
      </c>
      <c r="B7873" t="s">
        <v>8501</v>
      </c>
      <c r="C7873">
        <v>26</v>
      </c>
      <c r="D7873">
        <v>12</v>
      </c>
      <c r="E7873">
        <v>14</v>
      </c>
      <c r="F7873" s="1">
        <v>41999</v>
      </c>
      <c r="G7873" t="s">
        <v>4861</v>
      </c>
      <c r="H7873" t="s">
        <v>67</v>
      </c>
      <c r="I7873" t="s">
        <v>68</v>
      </c>
      <c r="J7873" t="s">
        <v>255</v>
      </c>
      <c r="K7873" t="s">
        <v>25</v>
      </c>
      <c r="L7873" t="s">
        <v>37</v>
      </c>
      <c r="M7873" t="s">
        <v>27</v>
      </c>
      <c r="N7873" t="s">
        <v>28</v>
      </c>
      <c r="O7873" t="s">
        <v>48</v>
      </c>
      <c r="P7873" t="s">
        <v>846</v>
      </c>
      <c r="Q7873">
        <v>0</v>
      </c>
      <c r="R7873">
        <v>125</v>
      </c>
      <c r="S7873">
        <v>22</v>
      </c>
      <c r="T7873">
        <v>3</v>
      </c>
      <c r="U7873" t="b">
        <v>1</v>
      </c>
    </row>
    <row r="7874" spans="1:21" x14ac:dyDescent="0.25">
      <c r="A7874" t="s">
        <v>8505</v>
      </c>
      <c r="B7874" t="s">
        <v>8501</v>
      </c>
      <c r="C7874">
        <v>26</v>
      </c>
      <c r="D7874">
        <v>12</v>
      </c>
      <c r="E7874">
        <v>14</v>
      </c>
      <c r="F7874" s="1">
        <v>41999</v>
      </c>
      <c r="G7874" t="s">
        <v>3197</v>
      </c>
      <c r="H7874" t="s">
        <v>61</v>
      </c>
      <c r="I7874" t="s">
        <v>173</v>
      </c>
      <c r="J7874" t="s">
        <v>844</v>
      </c>
      <c r="K7874" t="s">
        <v>36</v>
      </c>
      <c r="L7874" t="s">
        <v>26</v>
      </c>
      <c r="M7874" t="s">
        <v>38</v>
      </c>
      <c r="N7874" t="s">
        <v>56</v>
      </c>
      <c r="O7874" t="s">
        <v>185</v>
      </c>
      <c r="P7874" t="s">
        <v>8506</v>
      </c>
      <c r="Q7874">
        <v>1</v>
      </c>
      <c r="R7874">
        <v>120</v>
      </c>
      <c r="S7874">
        <v>-89</v>
      </c>
      <c r="T7874">
        <v>2</v>
      </c>
      <c r="U7874" t="b">
        <v>1</v>
      </c>
    </row>
    <row r="7875" spans="1:21" x14ac:dyDescent="0.25">
      <c r="A7875" t="s">
        <v>8503</v>
      </c>
      <c r="B7875" t="s">
        <v>8501</v>
      </c>
      <c r="C7875">
        <v>26</v>
      </c>
      <c r="D7875">
        <v>12</v>
      </c>
      <c r="E7875">
        <v>14</v>
      </c>
      <c r="F7875" s="1">
        <v>41999</v>
      </c>
      <c r="G7875" t="s">
        <v>4861</v>
      </c>
      <c r="H7875" t="s">
        <v>67</v>
      </c>
      <c r="I7875" t="s">
        <v>68</v>
      </c>
      <c r="J7875" t="s">
        <v>255</v>
      </c>
      <c r="K7875" t="s">
        <v>25</v>
      </c>
      <c r="L7875" t="s">
        <v>37</v>
      </c>
      <c r="M7875" t="s">
        <v>27</v>
      </c>
      <c r="N7875" t="s">
        <v>56</v>
      </c>
      <c r="O7875" t="s">
        <v>57</v>
      </c>
      <c r="P7875" t="s">
        <v>1773</v>
      </c>
      <c r="Q7875">
        <v>0</v>
      </c>
      <c r="R7875">
        <v>277</v>
      </c>
      <c r="S7875">
        <v>3</v>
      </c>
      <c r="T7875">
        <v>1</v>
      </c>
      <c r="U7875" t="b">
        <v>0</v>
      </c>
    </row>
    <row r="7876" spans="1:21" x14ac:dyDescent="0.25">
      <c r="A7876" t="s">
        <v>8507</v>
      </c>
      <c r="B7876" t="s">
        <v>8501</v>
      </c>
      <c r="C7876">
        <v>26</v>
      </c>
      <c r="D7876">
        <v>12</v>
      </c>
      <c r="E7876">
        <v>14</v>
      </c>
      <c r="F7876" s="1">
        <v>41999</v>
      </c>
      <c r="G7876" t="s">
        <v>2278</v>
      </c>
      <c r="H7876" t="s">
        <v>23</v>
      </c>
      <c r="I7876" t="s">
        <v>24</v>
      </c>
      <c r="J7876" t="s">
        <v>24</v>
      </c>
      <c r="K7876" t="s">
        <v>25</v>
      </c>
      <c r="L7876" t="s">
        <v>37</v>
      </c>
      <c r="M7876" t="s">
        <v>38</v>
      </c>
      <c r="N7876" t="s">
        <v>71</v>
      </c>
      <c r="O7876" t="s">
        <v>295</v>
      </c>
      <c r="P7876" t="s">
        <v>5402</v>
      </c>
      <c r="Q7876">
        <v>1</v>
      </c>
      <c r="R7876">
        <v>20</v>
      </c>
      <c r="S7876">
        <v>-22</v>
      </c>
      <c r="T7876">
        <v>1</v>
      </c>
      <c r="U7876" t="b">
        <v>0</v>
      </c>
    </row>
    <row r="7877" spans="1:21" x14ac:dyDescent="0.25">
      <c r="A7877" t="s">
        <v>8508</v>
      </c>
      <c r="B7877" t="s">
        <v>8501</v>
      </c>
      <c r="C7877">
        <v>26</v>
      </c>
      <c r="D7877">
        <v>12</v>
      </c>
      <c r="E7877">
        <v>14</v>
      </c>
      <c r="F7877" s="1">
        <v>41999</v>
      </c>
      <c r="G7877" t="s">
        <v>3439</v>
      </c>
      <c r="H7877" t="s">
        <v>61</v>
      </c>
      <c r="I7877" t="s">
        <v>308</v>
      </c>
      <c r="J7877" t="s">
        <v>892</v>
      </c>
      <c r="K7877" t="s">
        <v>36</v>
      </c>
      <c r="L7877" t="s">
        <v>37</v>
      </c>
      <c r="M7877" t="s">
        <v>38</v>
      </c>
      <c r="N7877" t="s">
        <v>28</v>
      </c>
      <c r="O7877" t="s">
        <v>39</v>
      </c>
      <c r="P7877" t="s">
        <v>1584</v>
      </c>
      <c r="Q7877">
        <v>0</v>
      </c>
      <c r="R7877">
        <v>202</v>
      </c>
      <c r="S7877">
        <v>4</v>
      </c>
      <c r="T7877">
        <v>4</v>
      </c>
      <c r="U7877" t="b">
        <v>1</v>
      </c>
    </row>
    <row r="7878" spans="1:21" x14ac:dyDescent="0.25">
      <c r="A7878" t="s">
        <v>8509</v>
      </c>
      <c r="B7878" t="s">
        <v>8501</v>
      </c>
      <c r="C7878">
        <v>26</v>
      </c>
      <c r="D7878">
        <v>12</v>
      </c>
      <c r="E7878">
        <v>14</v>
      </c>
      <c r="F7878" s="1">
        <v>41999</v>
      </c>
      <c r="G7878" t="s">
        <v>3482</v>
      </c>
      <c r="H7878" t="s">
        <v>61</v>
      </c>
      <c r="I7878" t="s">
        <v>450</v>
      </c>
      <c r="J7878" t="s">
        <v>661</v>
      </c>
      <c r="K7878" t="s">
        <v>36</v>
      </c>
      <c r="L7878" t="s">
        <v>70</v>
      </c>
      <c r="M7878" t="s">
        <v>38</v>
      </c>
      <c r="N7878" t="s">
        <v>28</v>
      </c>
      <c r="O7878" t="s">
        <v>48</v>
      </c>
      <c r="P7878" t="s">
        <v>3195</v>
      </c>
      <c r="Q7878">
        <v>0</v>
      </c>
      <c r="R7878">
        <v>29</v>
      </c>
      <c r="S7878">
        <v>3</v>
      </c>
      <c r="T7878">
        <v>2</v>
      </c>
      <c r="U7878" t="b">
        <v>0</v>
      </c>
    </row>
    <row r="7879" spans="1:21" x14ac:dyDescent="0.25">
      <c r="A7879" t="s">
        <v>8507</v>
      </c>
      <c r="B7879" t="s">
        <v>8501</v>
      </c>
      <c r="C7879">
        <v>26</v>
      </c>
      <c r="D7879">
        <v>12</v>
      </c>
      <c r="E7879">
        <v>14</v>
      </c>
      <c r="F7879" s="1">
        <v>41999</v>
      </c>
      <c r="G7879" t="s">
        <v>2278</v>
      </c>
      <c r="H7879" t="s">
        <v>23</v>
      </c>
      <c r="I7879" t="s">
        <v>24</v>
      </c>
      <c r="J7879" t="s">
        <v>24</v>
      </c>
      <c r="K7879" t="s">
        <v>25</v>
      </c>
      <c r="L7879" t="s">
        <v>37</v>
      </c>
      <c r="M7879" t="s">
        <v>38</v>
      </c>
      <c r="N7879" t="s">
        <v>28</v>
      </c>
      <c r="O7879" t="s">
        <v>48</v>
      </c>
      <c r="P7879" t="s">
        <v>76</v>
      </c>
      <c r="Q7879">
        <v>1</v>
      </c>
      <c r="R7879">
        <v>49</v>
      </c>
      <c r="S7879">
        <v>-31</v>
      </c>
      <c r="T7879">
        <v>2</v>
      </c>
      <c r="U7879" t="b">
        <v>0</v>
      </c>
    </row>
    <row r="7880" spans="1:21" x14ac:dyDescent="0.25">
      <c r="A7880" t="s">
        <v>8507</v>
      </c>
      <c r="B7880" t="s">
        <v>8501</v>
      </c>
      <c r="C7880">
        <v>26</v>
      </c>
      <c r="D7880">
        <v>12</v>
      </c>
      <c r="E7880">
        <v>14</v>
      </c>
      <c r="F7880" s="1">
        <v>41999</v>
      </c>
      <c r="G7880" t="s">
        <v>2278</v>
      </c>
      <c r="H7880" t="s">
        <v>23</v>
      </c>
      <c r="I7880" t="s">
        <v>24</v>
      </c>
      <c r="J7880" t="s">
        <v>24</v>
      </c>
      <c r="K7880" t="s">
        <v>25</v>
      </c>
      <c r="L7880" t="s">
        <v>37</v>
      </c>
      <c r="M7880" t="s">
        <v>38</v>
      </c>
      <c r="N7880" t="s">
        <v>28</v>
      </c>
      <c r="O7880" t="s">
        <v>151</v>
      </c>
      <c r="P7880" t="s">
        <v>3917</v>
      </c>
      <c r="Q7880">
        <v>1</v>
      </c>
      <c r="R7880">
        <v>34</v>
      </c>
      <c r="S7880">
        <v>-13</v>
      </c>
      <c r="T7880">
        <v>5</v>
      </c>
      <c r="U7880" t="b">
        <v>1</v>
      </c>
    </row>
    <row r="7881" spans="1:21" x14ac:dyDescent="0.25">
      <c r="A7881" t="s">
        <v>8508</v>
      </c>
      <c r="B7881" t="s">
        <v>8501</v>
      </c>
      <c r="C7881">
        <v>26</v>
      </c>
      <c r="D7881">
        <v>12</v>
      </c>
      <c r="E7881">
        <v>14</v>
      </c>
      <c r="F7881" s="1">
        <v>41999</v>
      </c>
      <c r="G7881" t="s">
        <v>3439</v>
      </c>
      <c r="H7881" t="s">
        <v>61</v>
      </c>
      <c r="I7881" t="s">
        <v>308</v>
      </c>
      <c r="J7881" t="s">
        <v>892</v>
      </c>
      <c r="K7881" t="s">
        <v>36</v>
      </c>
      <c r="L7881" t="s">
        <v>37</v>
      </c>
      <c r="M7881" t="s">
        <v>38</v>
      </c>
      <c r="N7881" t="s">
        <v>56</v>
      </c>
      <c r="O7881" t="s">
        <v>57</v>
      </c>
      <c r="P7881" t="s">
        <v>2738</v>
      </c>
      <c r="Q7881">
        <v>0</v>
      </c>
      <c r="R7881">
        <v>429</v>
      </c>
      <c r="S7881">
        <v>61</v>
      </c>
      <c r="T7881">
        <v>3</v>
      </c>
      <c r="U7881" t="b">
        <v>1</v>
      </c>
    </row>
    <row r="7882" spans="1:21" x14ac:dyDescent="0.25">
      <c r="A7882" t="s">
        <v>8508</v>
      </c>
      <c r="B7882" t="s">
        <v>8501</v>
      </c>
      <c r="C7882">
        <v>26</v>
      </c>
      <c r="D7882">
        <v>12</v>
      </c>
      <c r="E7882">
        <v>14</v>
      </c>
      <c r="F7882" s="1">
        <v>41999</v>
      </c>
      <c r="G7882" t="s">
        <v>3439</v>
      </c>
      <c r="H7882" t="s">
        <v>61</v>
      </c>
      <c r="I7882" t="s">
        <v>308</v>
      </c>
      <c r="J7882" t="s">
        <v>892</v>
      </c>
      <c r="K7882" t="s">
        <v>36</v>
      </c>
      <c r="L7882" t="s">
        <v>37</v>
      </c>
      <c r="M7882" t="s">
        <v>38</v>
      </c>
      <c r="N7882" t="s">
        <v>56</v>
      </c>
      <c r="O7882" t="s">
        <v>57</v>
      </c>
      <c r="P7882" t="s">
        <v>2384</v>
      </c>
      <c r="Q7882">
        <v>0</v>
      </c>
      <c r="R7882">
        <v>134</v>
      </c>
      <c r="S7882">
        <v>-13</v>
      </c>
      <c r="T7882">
        <v>3</v>
      </c>
      <c r="U7882" t="b">
        <v>0</v>
      </c>
    </row>
    <row r="7883" spans="1:21" x14ac:dyDescent="0.25">
      <c r="A7883" t="s">
        <v>8507</v>
      </c>
      <c r="B7883" t="s">
        <v>8501</v>
      </c>
      <c r="C7883">
        <v>26</v>
      </c>
      <c r="D7883">
        <v>12</v>
      </c>
      <c r="E7883">
        <v>14</v>
      </c>
      <c r="F7883" s="1">
        <v>41999</v>
      </c>
      <c r="G7883" t="s">
        <v>2278</v>
      </c>
      <c r="H7883" t="s">
        <v>23</v>
      </c>
      <c r="I7883" t="s">
        <v>24</v>
      </c>
      <c r="J7883" t="s">
        <v>24</v>
      </c>
      <c r="K7883" t="s">
        <v>25</v>
      </c>
      <c r="L7883" t="s">
        <v>37</v>
      </c>
      <c r="M7883" t="s">
        <v>38</v>
      </c>
      <c r="N7883" t="s">
        <v>56</v>
      </c>
      <c r="O7883" t="s">
        <v>81</v>
      </c>
      <c r="P7883" t="s">
        <v>1203</v>
      </c>
      <c r="Q7883">
        <v>1</v>
      </c>
      <c r="R7883">
        <v>21</v>
      </c>
      <c r="S7883">
        <v>-5</v>
      </c>
      <c r="T7883">
        <v>1</v>
      </c>
      <c r="U7883" t="b">
        <v>0</v>
      </c>
    </row>
    <row r="7884" spans="1:21" x14ac:dyDescent="0.25">
      <c r="A7884" t="s">
        <v>8510</v>
      </c>
      <c r="B7884" t="s">
        <v>8501</v>
      </c>
      <c r="C7884">
        <v>26</v>
      </c>
      <c r="D7884">
        <v>12</v>
      </c>
      <c r="E7884">
        <v>14</v>
      </c>
      <c r="F7884" s="1">
        <v>41999</v>
      </c>
      <c r="G7884" t="s">
        <v>1906</v>
      </c>
      <c r="H7884" t="s">
        <v>33</v>
      </c>
      <c r="I7884" t="s">
        <v>80</v>
      </c>
      <c r="J7884" t="s">
        <v>80</v>
      </c>
      <c r="K7884" t="s">
        <v>36</v>
      </c>
      <c r="L7884" t="s">
        <v>37</v>
      </c>
      <c r="M7884" t="s">
        <v>38</v>
      </c>
      <c r="N7884" t="s">
        <v>71</v>
      </c>
      <c r="O7884" t="s">
        <v>295</v>
      </c>
      <c r="P7884" t="s">
        <v>8511</v>
      </c>
      <c r="Q7884">
        <v>0</v>
      </c>
      <c r="R7884">
        <v>190</v>
      </c>
      <c r="S7884">
        <v>36</v>
      </c>
      <c r="T7884">
        <v>7</v>
      </c>
      <c r="U7884" t="b">
        <v>0</v>
      </c>
    </row>
    <row r="7885" spans="1:21" x14ac:dyDescent="0.25">
      <c r="A7885" t="s">
        <v>8512</v>
      </c>
      <c r="B7885" t="s">
        <v>8501</v>
      </c>
      <c r="C7885">
        <v>26</v>
      </c>
      <c r="D7885">
        <v>12</v>
      </c>
      <c r="E7885">
        <v>14</v>
      </c>
      <c r="F7885" s="1">
        <v>41999</v>
      </c>
      <c r="G7885" t="s">
        <v>958</v>
      </c>
      <c r="H7885" t="s">
        <v>33</v>
      </c>
      <c r="I7885" t="s">
        <v>34</v>
      </c>
      <c r="J7885" t="s">
        <v>2189</v>
      </c>
      <c r="K7885" t="s">
        <v>36</v>
      </c>
      <c r="L7885" t="s">
        <v>37</v>
      </c>
      <c r="M7885" t="s">
        <v>38</v>
      </c>
      <c r="N7885" t="s">
        <v>71</v>
      </c>
      <c r="O7885" t="s">
        <v>295</v>
      </c>
      <c r="P7885" t="s">
        <v>6105</v>
      </c>
      <c r="Q7885">
        <v>0</v>
      </c>
      <c r="R7885">
        <v>251</v>
      </c>
      <c r="S7885">
        <v>78</v>
      </c>
      <c r="T7885">
        <v>5</v>
      </c>
      <c r="U7885" t="b">
        <v>0</v>
      </c>
    </row>
    <row r="7886" spans="1:21" x14ac:dyDescent="0.25">
      <c r="A7886" t="s">
        <v>8513</v>
      </c>
      <c r="B7886" t="s">
        <v>8501</v>
      </c>
      <c r="C7886">
        <v>26</v>
      </c>
      <c r="D7886">
        <v>12</v>
      </c>
      <c r="E7886">
        <v>14</v>
      </c>
      <c r="F7886" s="1">
        <v>41999</v>
      </c>
      <c r="G7886" t="s">
        <v>1801</v>
      </c>
      <c r="H7886" t="s">
        <v>44</v>
      </c>
      <c r="I7886" t="s">
        <v>45</v>
      </c>
      <c r="J7886" t="s">
        <v>1853</v>
      </c>
      <c r="K7886" t="s">
        <v>47</v>
      </c>
      <c r="L7886" t="s">
        <v>70</v>
      </c>
      <c r="M7886" t="s">
        <v>38</v>
      </c>
      <c r="N7886" t="s">
        <v>71</v>
      </c>
      <c r="O7886" t="s">
        <v>74</v>
      </c>
      <c r="P7886" t="s">
        <v>2630</v>
      </c>
      <c r="Q7886">
        <v>1</v>
      </c>
      <c r="R7886">
        <v>24</v>
      </c>
      <c r="S7886">
        <v>-30</v>
      </c>
      <c r="T7886">
        <v>1</v>
      </c>
      <c r="U7886" t="b">
        <v>1</v>
      </c>
    </row>
    <row r="7887" spans="1:21" x14ac:dyDescent="0.25">
      <c r="A7887" t="s">
        <v>8514</v>
      </c>
      <c r="B7887" t="s">
        <v>8501</v>
      </c>
      <c r="C7887">
        <v>26</v>
      </c>
      <c r="D7887">
        <v>12</v>
      </c>
      <c r="E7887">
        <v>14</v>
      </c>
      <c r="F7887" s="1">
        <v>41999</v>
      </c>
      <c r="G7887" t="s">
        <v>679</v>
      </c>
      <c r="H7887" t="s">
        <v>33</v>
      </c>
      <c r="I7887" t="s">
        <v>34</v>
      </c>
      <c r="J7887" t="s">
        <v>2212</v>
      </c>
      <c r="K7887" t="s">
        <v>36</v>
      </c>
      <c r="L7887" t="s">
        <v>26</v>
      </c>
      <c r="M7887" t="s">
        <v>38</v>
      </c>
      <c r="N7887" t="s">
        <v>28</v>
      </c>
      <c r="O7887" t="s">
        <v>227</v>
      </c>
      <c r="P7887" t="s">
        <v>3483</v>
      </c>
      <c r="Q7887">
        <v>0</v>
      </c>
      <c r="R7887">
        <v>71</v>
      </c>
      <c r="S7887">
        <v>0</v>
      </c>
      <c r="T7887">
        <v>8</v>
      </c>
      <c r="U7887" t="b">
        <v>0</v>
      </c>
    </row>
    <row r="7888" spans="1:21" x14ac:dyDescent="0.25">
      <c r="A7888" t="s">
        <v>8512</v>
      </c>
      <c r="B7888" t="s">
        <v>8501</v>
      </c>
      <c r="C7888">
        <v>26</v>
      </c>
      <c r="D7888">
        <v>12</v>
      </c>
      <c r="E7888">
        <v>14</v>
      </c>
      <c r="F7888" s="1">
        <v>41999</v>
      </c>
      <c r="G7888" t="s">
        <v>958</v>
      </c>
      <c r="H7888" t="s">
        <v>33</v>
      </c>
      <c r="I7888" t="s">
        <v>34</v>
      </c>
      <c r="J7888" t="s">
        <v>2189</v>
      </c>
      <c r="K7888" t="s">
        <v>36</v>
      </c>
      <c r="L7888" t="s">
        <v>37</v>
      </c>
      <c r="M7888" t="s">
        <v>38</v>
      </c>
      <c r="N7888" t="s">
        <v>56</v>
      </c>
      <c r="O7888" t="s">
        <v>185</v>
      </c>
      <c r="P7888" t="s">
        <v>2019</v>
      </c>
      <c r="Q7888">
        <v>0</v>
      </c>
      <c r="R7888">
        <v>386</v>
      </c>
      <c r="S7888">
        <v>93</v>
      </c>
      <c r="T7888">
        <v>2</v>
      </c>
      <c r="U7888" t="b">
        <v>1</v>
      </c>
    </row>
    <row r="7889" spans="1:21" x14ac:dyDescent="0.25">
      <c r="A7889" t="s">
        <v>8514</v>
      </c>
      <c r="B7889" t="s">
        <v>8501</v>
      </c>
      <c r="C7889">
        <v>26</v>
      </c>
      <c r="D7889">
        <v>12</v>
      </c>
      <c r="E7889">
        <v>14</v>
      </c>
      <c r="F7889" s="1">
        <v>41999</v>
      </c>
      <c r="G7889" t="s">
        <v>679</v>
      </c>
      <c r="H7889" t="s">
        <v>33</v>
      </c>
      <c r="I7889" t="s">
        <v>34</v>
      </c>
      <c r="J7889" t="s">
        <v>2212</v>
      </c>
      <c r="K7889" t="s">
        <v>36</v>
      </c>
      <c r="L7889" t="s">
        <v>26</v>
      </c>
      <c r="M7889" t="s">
        <v>38</v>
      </c>
      <c r="N7889" t="s">
        <v>56</v>
      </c>
      <c r="O7889" t="s">
        <v>81</v>
      </c>
      <c r="P7889" t="s">
        <v>5624</v>
      </c>
      <c r="Q7889">
        <v>0</v>
      </c>
      <c r="R7889">
        <v>93</v>
      </c>
      <c r="S7889">
        <v>15</v>
      </c>
      <c r="T7889">
        <v>2</v>
      </c>
      <c r="U7889" t="b">
        <v>0</v>
      </c>
    </row>
    <row r="7890" spans="1:21" x14ac:dyDescent="0.25">
      <c r="A7890" t="s">
        <v>8514</v>
      </c>
      <c r="B7890" t="s">
        <v>8501</v>
      </c>
      <c r="C7890">
        <v>26</v>
      </c>
      <c r="D7890">
        <v>12</v>
      </c>
      <c r="E7890">
        <v>14</v>
      </c>
      <c r="F7890" s="1">
        <v>41999</v>
      </c>
      <c r="G7890" t="s">
        <v>679</v>
      </c>
      <c r="H7890" t="s">
        <v>33</v>
      </c>
      <c r="I7890" t="s">
        <v>34</v>
      </c>
      <c r="J7890" t="s">
        <v>2212</v>
      </c>
      <c r="K7890" t="s">
        <v>36</v>
      </c>
      <c r="L7890" t="s">
        <v>26</v>
      </c>
      <c r="M7890" t="s">
        <v>38</v>
      </c>
      <c r="N7890" t="s">
        <v>56</v>
      </c>
      <c r="O7890" t="s">
        <v>104</v>
      </c>
      <c r="P7890" t="s">
        <v>1158</v>
      </c>
      <c r="Q7890">
        <v>0</v>
      </c>
      <c r="R7890">
        <v>1063</v>
      </c>
      <c r="S7890">
        <v>64</v>
      </c>
      <c r="T7890">
        <v>7</v>
      </c>
      <c r="U7890" t="b">
        <v>0</v>
      </c>
    </row>
    <row r="7891" spans="1:21" x14ac:dyDescent="0.25">
      <c r="A7891" t="s">
        <v>8514</v>
      </c>
      <c r="B7891" t="s">
        <v>8501</v>
      </c>
      <c r="C7891">
        <v>26</v>
      </c>
      <c r="D7891">
        <v>12</v>
      </c>
      <c r="E7891">
        <v>14</v>
      </c>
      <c r="F7891" s="1">
        <v>41999</v>
      </c>
      <c r="G7891" t="s">
        <v>679</v>
      </c>
      <c r="H7891" t="s">
        <v>33</v>
      </c>
      <c r="I7891" t="s">
        <v>34</v>
      </c>
      <c r="J7891" t="s">
        <v>2212</v>
      </c>
      <c r="K7891" t="s">
        <v>36</v>
      </c>
      <c r="L7891" t="s">
        <v>26</v>
      </c>
      <c r="M7891" t="s">
        <v>38</v>
      </c>
      <c r="N7891" t="s">
        <v>56</v>
      </c>
      <c r="O7891" t="s">
        <v>104</v>
      </c>
      <c r="P7891" t="s">
        <v>1125</v>
      </c>
      <c r="Q7891">
        <v>0</v>
      </c>
      <c r="R7891">
        <v>1954</v>
      </c>
      <c r="S7891">
        <v>782</v>
      </c>
      <c r="T7891">
        <v>3</v>
      </c>
      <c r="U7891" t="b">
        <v>0</v>
      </c>
    </row>
    <row r="7892" spans="1:21" x14ac:dyDescent="0.25">
      <c r="A7892" t="s">
        <v>8515</v>
      </c>
      <c r="B7892" t="s">
        <v>8516</v>
      </c>
      <c r="C7892">
        <v>27</v>
      </c>
      <c r="D7892">
        <v>12</v>
      </c>
      <c r="E7892">
        <v>11</v>
      </c>
      <c r="F7892" s="1">
        <v>40904</v>
      </c>
      <c r="G7892" t="s">
        <v>2786</v>
      </c>
      <c r="H7892" t="s">
        <v>33</v>
      </c>
      <c r="I7892" t="s">
        <v>347</v>
      </c>
      <c r="J7892" t="s">
        <v>347</v>
      </c>
      <c r="K7892" t="s">
        <v>36</v>
      </c>
      <c r="L7892" t="s">
        <v>37</v>
      </c>
      <c r="M7892" t="s">
        <v>98</v>
      </c>
      <c r="N7892" t="s">
        <v>28</v>
      </c>
      <c r="O7892" t="s">
        <v>39</v>
      </c>
      <c r="P7892" t="s">
        <v>1610</v>
      </c>
      <c r="Q7892">
        <v>0</v>
      </c>
      <c r="R7892">
        <v>21</v>
      </c>
      <c r="S7892">
        <v>5</v>
      </c>
      <c r="T7892">
        <v>2</v>
      </c>
      <c r="U7892" t="b">
        <v>1</v>
      </c>
    </row>
    <row r="7893" spans="1:21" x14ac:dyDescent="0.25">
      <c r="A7893" t="s">
        <v>8515</v>
      </c>
      <c r="B7893" t="s">
        <v>8516</v>
      </c>
      <c r="C7893">
        <v>27</v>
      </c>
      <c r="D7893">
        <v>12</v>
      </c>
      <c r="E7893">
        <v>11</v>
      </c>
      <c r="F7893" s="1">
        <v>40904</v>
      </c>
      <c r="G7893" t="s">
        <v>2786</v>
      </c>
      <c r="H7893" t="s">
        <v>33</v>
      </c>
      <c r="I7893" t="s">
        <v>347</v>
      </c>
      <c r="J7893" t="s">
        <v>347</v>
      </c>
      <c r="K7893" t="s">
        <v>36</v>
      </c>
      <c r="L7893" t="s">
        <v>37</v>
      </c>
      <c r="M7893" t="s">
        <v>98</v>
      </c>
      <c r="N7893" t="s">
        <v>28</v>
      </c>
      <c r="O7893" t="s">
        <v>29</v>
      </c>
      <c r="P7893" t="s">
        <v>2125</v>
      </c>
      <c r="Q7893">
        <v>0</v>
      </c>
      <c r="R7893">
        <v>88</v>
      </c>
      <c r="S7893">
        <v>40</v>
      </c>
      <c r="T7893">
        <v>4</v>
      </c>
      <c r="U7893" t="b">
        <v>1</v>
      </c>
    </row>
    <row r="7894" spans="1:21" x14ac:dyDescent="0.25">
      <c r="A7894" t="s">
        <v>8515</v>
      </c>
      <c r="B7894" t="s">
        <v>8516</v>
      </c>
      <c r="C7894">
        <v>27</v>
      </c>
      <c r="D7894">
        <v>12</v>
      </c>
      <c r="E7894">
        <v>11</v>
      </c>
      <c r="F7894" s="1">
        <v>40904</v>
      </c>
      <c r="G7894" t="s">
        <v>2786</v>
      </c>
      <c r="H7894" t="s">
        <v>33</v>
      </c>
      <c r="I7894" t="s">
        <v>347</v>
      </c>
      <c r="J7894" t="s">
        <v>347</v>
      </c>
      <c r="K7894" t="s">
        <v>36</v>
      </c>
      <c r="L7894" t="s">
        <v>37</v>
      </c>
      <c r="M7894" t="s">
        <v>98</v>
      </c>
      <c r="N7894" t="s">
        <v>28</v>
      </c>
      <c r="O7894" t="s">
        <v>183</v>
      </c>
      <c r="P7894" t="s">
        <v>3528</v>
      </c>
      <c r="Q7894">
        <v>0</v>
      </c>
      <c r="R7894">
        <v>87</v>
      </c>
      <c r="S7894">
        <v>41</v>
      </c>
      <c r="T7894">
        <v>2</v>
      </c>
      <c r="U7894" t="b">
        <v>1</v>
      </c>
    </row>
    <row r="7895" spans="1:21" x14ac:dyDescent="0.25">
      <c r="A7895" t="s">
        <v>8517</v>
      </c>
      <c r="B7895" t="s">
        <v>8516</v>
      </c>
      <c r="C7895">
        <v>27</v>
      </c>
      <c r="D7895">
        <v>12</v>
      </c>
      <c r="E7895">
        <v>11</v>
      </c>
      <c r="F7895" s="1">
        <v>40904</v>
      </c>
      <c r="G7895" t="s">
        <v>6375</v>
      </c>
      <c r="H7895" t="s">
        <v>320</v>
      </c>
      <c r="I7895" t="s">
        <v>321</v>
      </c>
      <c r="J7895" t="s">
        <v>321</v>
      </c>
      <c r="K7895" t="s">
        <v>36</v>
      </c>
      <c r="L7895" t="s">
        <v>26</v>
      </c>
      <c r="M7895" t="s">
        <v>98</v>
      </c>
      <c r="N7895" t="s">
        <v>28</v>
      </c>
      <c r="O7895" t="s">
        <v>48</v>
      </c>
      <c r="P7895" t="s">
        <v>925</v>
      </c>
      <c r="Q7895">
        <v>0</v>
      </c>
      <c r="R7895">
        <v>56</v>
      </c>
      <c r="S7895">
        <v>6</v>
      </c>
      <c r="T7895">
        <v>2</v>
      </c>
      <c r="U7895" t="b">
        <v>1</v>
      </c>
    </row>
    <row r="7896" spans="1:21" x14ac:dyDescent="0.25">
      <c r="A7896" t="s">
        <v>8517</v>
      </c>
      <c r="B7896" t="s">
        <v>8516</v>
      </c>
      <c r="C7896">
        <v>27</v>
      </c>
      <c r="D7896">
        <v>12</v>
      </c>
      <c r="E7896">
        <v>11</v>
      </c>
      <c r="F7896" s="1">
        <v>40904</v>
      </c>
      <c r="G7896" t="s">
        <v>6375</v>
      </c>
      <c r="H7896" t="s">
        <v>320</v>
      </c>
      <c r="I7896" t="s">
        <v>321</v>
      </c>
      <c r="J7896" t="s">
        <v>321</v>
      </c>
      <c r="K7896" t="s">
        <v>36</v>
      </c>
      <c r="L7896" t="s">
        <v>26</v>
      </c>
      <c r="M7896" t="s">
        <v>98</v>
      </c>
      <c r="N7896" t="s">
        <v>28</v>
      </c>
      <c r="O7896" t="s">
        <v>39</v>
      </c>
      <c r="P7896" t="s">
        <v>557</v>
      </c>
      <c r="Q7896">
        <v>0</v>
      </c>
      <c r="R7896">
        <v>52</v>
      </c>
      <c r="S7896">
        <v>20</v>
      </c>
      <c r="T7896">
        <v>4</v>
      </c>
      <c r="U7896" t="b">
        <v>1</v>
      </c>
    </row>
    <row r="7897" spans="1:21" x14ac:dyDescent="0.25">
      <c r="A7897" t="s">
        <v>8517</v>
      </c>
      <c r="B7897" t="s">
        <v>8516</v>
      </c>
      <c r="C7897">
        <v>27</v>
      </c>
      <c r="D7897">
        <v>12</v>
      </c>
      <c r="E7897">
        <v>11</v>
      </c>
      <c r="F7897" s="1">
        <v>40904</v>
      </c>
      <c r="G7897" t="s">
        <v>6375</v>
      </c>
      <c r="H7897" t="s">
        <v>320</v>
      </c>
      <c r="I7897" t="s">
        <v>321</v>
      </c>
      <c r="J7897" t="s">
        <v>321</v>
      </c>
      <c r="K7897" t="s">
        <v>36</v>
      </c>
      <c r="L7897" t="s">
        <v>26</v>
      </c>
      <c r="M7897" t="s">
        <v>98</v>
      </c>
      <c r="N7897" t="s">
        <v>28</v>
      </c>
      <c r="O7897" t="s">
        <v>39</v>
      </c>
      <c r="P7897" t="s">
        <v>1032</v>
      </c>
      <c r="Q7897">
        <v>0</v>
      </c>
      <c r="R7897">
        <v>51</v>
      </c>
      <c r="S7897">
        <v>21</v>
      </c>
      <c r="T7897">
        <v>9</v>
      </c>
      <c r="U7897" t="b">
        <v>0</v>
      </c>
    </row>
    <row r="7898" spans="1:21" x14ac:dyDescent="0.25">
      <c r="A7898" t="s">
        <v>8517</v>
      </c>
      <c r="B7898" t="s">
        <v>8516</v>
      </c>
      <c r="C7898">
        <v>27</v>
      </c>
      <c r="D7898">
        <v>12</v>
      </c>
      <c r="E7898">
        <v>11</v>
      </c>
      <c r="F7898" s="1">
        <v>40904</v>
      </c>
      <c r="G7898" t="s">
        <v>6375</v>
      </c>
      <c r="H7898" t="s">
        <v>320</v>
      </c>
      <c r="I7898" t="s">
        <v>321</v>
      </c>
      <c r="J7898" t="s">
        <v>321</v>
      </c>
      <c r="K7898" t="s">
        <v>36</v>
      </c>
      <c r="L7898" t="s">
        <v>26</v>
      </c>
      <c r="M7898" t="s">
        <v>98</v>
      </c>
      <c r="N7898" t="s">
        <v>28</v>
      </c>
      <c r="O7898" t="s">
        <v>39</v>
      </c>
      <c r="P7898" t="s">
        <v>457</v>
      </c>
      <c r="Q7898">
        <v>0</v>
      </c>
      <c r="R7898">
        <v>98</v>
      </c>
      <c r="S7898">
        <v>35</v>
      </c>
      <c r="T7898">
        <v>2</v>
      </c>
      <c r="U7898" t="b">
        <v>1</v>
      </c>
    </row>
    <row r="7899" spans="1:21" x14ac:dyDescent="0.25">
      <c r="A7899" t="s">
        <v>8517</v>
      </c>
      <c r="B7899" t="s">
        <v>8516</v>
      </c>
      <c r="C7899">
        <v>27</v>
      </c>
      <c r="D7899">
        <v>12</v>
      </c>
      <c r="E7899">
        <v>11</v>
      </c>
      <c r="F7899" s="1">
        <v>40904</v>
      </c>
      <c r="G7899" t="s">
        <v>6375</v>
      </c>
      <c r="H7899" t="s">
        <v>320</v>
      </c>
      <c r="I7899" t="s">
        <v>321</v>
      </c>
      <c r="J7899" t="s">
        <v>321</v>
      </c>
      <c r="K7899" t="s">
        <v>36</v>
      </c>
      <c r="L7899" t="s">
        <v>26</v>
      </c>
      <c r="M7899" t="s">
        <v>98</v>
      </c>
      <c r="N7899" t="s">
        <v>28</v>
      </c>
      <c r="O7899" t="s">
        <v>54</v>
      </c>
      <c r="P7899" t="s">
        <v>1846</v>
      </c>
      <c r="Q7899">
        <v>0</v>
      </c>
      <c r="R7899">
        <v>79</v>
      </c>
      <c r="S7899">
        <v>32</v>
      </c>
      <c r="T7899">
        <v>3</v>
      </c>
      <c r="U7899" t="b">
        <v>0</v>
      </c>
    </row>
    <row r="7900" spans="1:21" x14ac:dyDescent="0.25">
      <c r="A7900" t="s">
        <v>8517</v>
      </c>
      <c r="B7900" t="s">
        <v>8516</v>
      </c>
      <c r="C7900">
        <v>27</v>
      </c>
      <c r="D7900">
        <v>12</v>
      </c>
      <c r="E7900">
        <v>11</v>
      </c>
      <c r="F7900" s="1">
        <v>40904</v>
      </c>
      <c r="G7900" t="s">
        <v>6375</v>
      </c>
      <c r="H7900" t="s">
        <v>320</v>
      </c>
      <c r="I7900" t="s">
        <v>321</v>
      </c>
      <c r="J7900" t="s">
        <v>321</v>
      </c>
      <c r="K7900" t="s">
        <v>36</v>
      </c>
      <c r="L7900" t="s">
        <v>26</v>
      </c>
      <c r="M7900" t="s">
        <v>98</v>
      </c>
      <c r="N7900" t="s">
        <v>28</v>
      </c>
      <c r="O7900" t="s">
        <v>183</v>
      </c>
      <c r="P7900" t="s">
        <v>6232</v>
      </c>
      <c r="Q7900">
        <v>0</v>
      </c>
      <c r="R7900">
        <v>89</v>
      </c>
      <c r="S7900">
        <v>28</v>
      </c>
      <c r="T7900">
        <v>4</v>
      </c>
      <c r="U7900" t="b">
        <v>0</v>
      </c>
    </row>
    <row r="7901" spans="1:21" x14ac:dyDescent="0.25">
      <c r="A7901" t="s">
        <v>8517</v>
      </c>
      <c r="B7901" t="s">
        <v>8516</v>
      </c>
      <c r="C7901">
        <v>27</v>
      </c>
      <c r="D7901">
        <v>12</v>
      </c>
      <c r="E7901">
        <v>11</v>
      </c>
      <c r="F7901" s="1">
        <v>40904</v>
      </c>
      <c r="G7901" t="s">
        <v>6375</v>
      </c>
      <c r="H7901" t="s">
        <v>320</v>
      </c>
      <c r="I7901" t="s">
        <v>321</v>
      </c>
      <c r="J7901" t="s">
        <v>321</v>
      </c>
      <c r="K7901" t="s">
        <v>36</v>
      </c>
      <c r="L7901" t="s">
        <v>26</v>
      </c>
      <c r="M7901" t="s">
        <v>98</v>
      </c>
      <c r="N7901" t="s">
        <v>56</v>
      </c>
      <c r="O7901" t="s">
        <v>185</v>
      </c>
      <c r="P7901" t="s">
        <v>4302</v>
      </c>
      <c r="Q7901">
        <v>0</v>
      </c>
      <c r="R7901">
        <v>282</v>
      </c>
      <c r="S7901">
        <v>76</v>
      </c>
      <c r="T7901">
        <v>2</v>
      </c>
      <c r="U7901" t="b">
        <v>0</v>
      </c>
    </row>
    <row r="7902" spans="1:21" x14ac:dyDescent="0.25">
      <c r="A7902" t="s">
        <v>8518</v>
      </c>
      <c r="B7902" t="s">
        <v>8516</v>
      </c>
      <c r="C7902">
        <v>27</v>
      </c>
      <c r="D7902">
        <v>12</v>
      </c>
      <c r="E7902">
        <v>11</v>
      </c>
      <c r="F7902" s="1">
        <v>40904</v>
      </c>
      <c r="G7902" t="s">
        <v>3030</v>
      </c>
      <c r="H7902" t="s">
        <v>61</v>
      </c>
      <c r="I7902" t="s">
        <v>108</v>
      </c>
      <c r="J7902" t="s">
        <v>8519</v>
      </c>
      <c r="K7902" t="s">
        <v>36</v>
      </c>
      <c r="L7902" t="s">
        <v>37</v>
      </c>
      <c r="M7902" t="s">
        <v>38</v>
      </c>
      <c r="N7902" t="s">
        <v>28</v>
      </c>
      <c r="O7902" t="s">
        <v>48</v>
      </c>
      <c r="P7902" t="s">
        <v>970</v>
      </c>
      <c r="Q7902">
        <v>0</v>
      </c>
      <c r="R7902">
        <v>97</v>
      </c>
      <c r="S7902">
        <v>37</v>
      </c>
      <c r="T7902">
        <v>3</v>
      </c>
      <c r="U7902" t="b">
        <v>1</v>
      </c>
    </row>
    <row r="7903" spans="1:21" x14ac:dyDescent="0.25">
      <c r="A7903" t="s">
        <v>8518</v>
      </c>
      <c r="B7903" t="s">
        <v>8516</v>
      </c>
      <c r="C7903">
        <v>27</v>
      </c>
      <c r="D7903">
        <v>12</v>
      </c>
      <c r="E7903">
        <v>11</v>
      </c>
      <c r="F7903" s="1">
        <v>40904</v>
      </c>
      <c r="G7903" t="s">
        <v>3030</v>
      </c>
      <c r="H7903" t="s">
        <v>61</v>
      </c>
      <c r="I7903" t="s">
        <v>108</v>
      </c>
      <c r="J7903" t="s">
        <v>8519</v>
      </c>
      <c r="K7903" t="s">
        <v>36</v>
      </c>
      <c r="L7903" t="s">
        <v>37</v>
      </c>
      <c r="M7903" t="s">
        <v>38</v>
      </c>
      <c r="N7903" t="s">
        <v>28</v>
      </c>
      <c r="O7903" t="s">
        <v>39</v>
      </c>
      <c r="P7903" t="s">
        <v>3595</v>
      </c>
      <c r="Q7903">
        <v>0</v>
      </c>
      <c r="R7903">
        <v>263</v>
      </c>
      <c r="S7903">
        <v>63</v>
      </c>
      <c r="T7903">
        <v>5</v>
      </c>
      <c r="U7903" t="b">
        <v>0</v>
      </c>
    </row>
    <row r="7904" spans="1:21" x14ac:dyDescent="0.25">
      <c r="A7904" t="s">
        <v>8518</v>
      </c>
      <c r="B7904" t="s">
        <v>8516</v>
      </c>
      <c r="C7904">
        <v>27</v>
      </c>
      <c r="D7904">
        <v>12</v>
      </c>
      <c r="E7904">
        <v>11</v>
      </c>
      <c r="F7904" s="1">
        <v>40904</v>
      </c>
      <c r="G7904" t="s">
        <v>3030</v>
      </c>
      <c r="H7904" t="s">
        <v>61</v>
      </c>
      <c r="I7904" t="s">
        <v>108</v>
      </c>
      <c r="J7904" t="s">
        <v>8519</v>
      </c>
      <c r="K7904" t="s">
        <v>36</v>
      </c>
      <c r="L7904" t="s">
        <v>37</v>
      </c>
      <c r="M7904" t="s">
        <v>38</v>
      </c>
      <c r="N7904" t="s">
        <v>28</v>
      </c>
      <c r="O7904" t="s">
        <v>151</v>
      </c>
      <c r="P7904" t="s">
        <v>2158</v>
      </c>
      <c r="Q7904">
        <v>0</v>
      </c>
      <c r="R7904">
        <v>53</v>
      </c>
      <c r="S7904">
        <v>18</v>
      </c>
      <c r="T7904">
        <v>4</v>
      </c>
      <c r="U7904" t="b">
        <v>1</v>
      </c>
    </row>
    <row r="7905" spans="1:21" x14ac:dyDescent="0.25">
      <c r="A7905" t="s">
        <v>8518</v>
      </c>
      <c r="B7905" t="s">
        <v>8516</v>
      </c>
      <c r="C7905">
        <v>27</v>
      </c>
      <c r="D7905">
        <v>12</v>
      </c>
      <c r="E7905">
        <v>11</v>
      </c>
      <c r="F7905" s="1">
        <v>40904</v>
      </c>
      <c r="G7905" t="s">
        <v>3030</v>
      </c>
      <c r="H7905" t="s">
        <v>61</v>
      </c>
      <c r="I7905" t="s">
        <v>108</v>
      </c>
      <c r="J7905" t="s">
        <v>8519</v>
      </c>
      <c r="K7905" t="s">
        <v>36</v>
      </c>
      <c r="L7905" t="s">
        <v>37</v>
      </c>
      <c r="M7905" t="s">
        <v>38</v>
      </c>
      <c r="N7905" t="s">
        <v>28</v>
      </c>
      <c r="O7905" t="s">
        <v>54</v>
      </c>
      <c r="P7905" t="s">
        <v>1714</v>
      </c>
      <c r="Q7905">
        <v>0</v>
      </c>
      <c r="R7905">
        <v>812</v>
      </c>
      <c r="S7905">
        <v>-27</v>
      </c>
      <c r="T7905">
        <v>7</v>
      </c>
      <c r="U7905" t="b">
        <v>0</v>
      </c>
    </row>
    <row r="7906" spans="1:21" x14ac:dyDescent="0.25">
      <c r="A7906" t="s">
        <v>8518</v>
      </c>
      <c r="B7906" t="s">
        <v>8516</v>
      </c>
      <c r="C7906">
        <v>27</v>
      </c>
      <c r="D7906">
        <v>12</v>
      </c>
      <c r="E7906">
        <v>11</v>
      </c>
      <c r="F7906" s="1">
        <v>40904</v>
      </c>
      <c r="G7906" t="s">
        <v>3030</v>
      </c>
      <c r="H7906" t="s">
        <v>61</v>
      </c>
      <c r="I7906" t="s">
        <v>108</v>
      </c>
      <c r="J7906" t="s">
        <v>8519</v>
      </c>
      <c r="K7906" t="s">
        <v>36</v>
      </c>
      <c r="L7906" t="s">
        <v>37</v>
      </c>
      <c r="M7906" t="s">
        <v>38</v>
      </c>
      <c r="N7906" t="s">
        <v>56</v>
      </c>
      <c r="O7906" t="s">
        <v>104</v>
      </c>
      <c r="P7906" t="s">
        <v>741</v>
      </c>
      <c r="Q7906">
        <v>0</v>
      </c>
      <c r="R7906">
        <v>274</v>
      </c>
      <c r="S7906">
        <v>84</v>
      </c>
      <c r="T7906">
        <v>4</v>
      </c>
      <c r="U7906" t="b">
        <v>1</v>
      </c>
    </row>
    <row r="7907" spans="1:21" x14ac:dyDescent="0.25">
      <c r="A7907" t="s">
        <v>8520</v>
      </c>
      <c r="B7907" t="s">
        <v>8516</v>
      </c>
      <c r="C7907">
        <v>27</v>
      </c>
      <c r="D7907">
        <v>12</v>
      </c>
      <c r="E7907">
        <v>11</v>
      </c>
      <c r="F7907" s="1">
        <v>40904</v>
      </c>
      <c r="G7907" t="s">
        <v>3240</v>
      </c>
      <c r="H7907" t="s">
        <v>1976</v>
      </c>
      <c r="I7907" t="s">
        <v>1977</v>
      </c>
      <c r="J7907" t="s">
        <v>1978</v>
      </c>
      <c r="K7907" t="s">
        <v>25</v>
      </c>
      <c r="L7907" t="s">
        <v>70</v>
      </c>
      <c r="M7907" t="s">
        <v>38</v>
      </c>
      <c r="N7907" t="s">
        <v>56</v>
      </c>
      <c r="O7907" t="s">
        <v>104</v>
      </c>
      <c r="P7907" t="s">
        <v>3055</v>
      </c>
      <c r="Q7907">
        <v>1</v>
      </c>
      <c r="R7907">
        <v>208</v>
      </c>
      <c r="S7907">
        <v>-191</v>
      </c>
      <c r="T7907">
        <v>3</v>
      </c>
      <c r="U7907" t="b">
        <v>1</v>
      </c>
    </row>
    <row r="7908" spans="1:21" x14ac:dyDescent="0.25">
      <c r="A7908" t="s">
        <v>8521</v>
      </c>
      <c r="B7908" t="s">
        <v>8516</v>
      </c>
      <c r="C7908">
        <v>27</v>
      </c>
      <c r="D7908">
        <v>12</v>
      </c>
      <c r="E7908">
        <v>11</v>
      </c>
      <c r="F7908" s="1">
        <v>40904</v>
      </c>
      <c r="G7908" t="s">
        <v>3547</v>
      </c>
      <c r="H7908" t="s">
        <v>44</v>
      </c>
      <c r="I7908" t="s">
        <v>96</v>
      </c>
      <c r="J7908" t="s">
        <v>2123</v>
      </c>
      <c r="K7908" t="s">
        <v>47</v>
      </c>
      <c r="L7908" t="s">
        <v>70</v>
      </c>
      <c r="M7908" t="s">
        <v>98</v>
      </c>
      <c r="N7908" t="s">
        <v>56</v>
      </c>
      <c r="O7908" t="s">
        <v>104</v>
      </c>
      <c r="P7908" t="s">
        <v>1374</v>
      </c>
      <c r="Q7908">
        <v>0</v>
      </c>
      <c r="R7908">
        <v>182</v>
      </c>
      <c r="S7908">
        <v>-55</v>
      </c>
      <c r="T7908">
        <v>4</v>
      </c>
      <c r="U7908" t="b">
        <v>0</v>
      </c>
    </row>
    <row r="7909" spans="1:21" x14ac:dyDescent="0.25">
      <c r="A7909" t="s">
        <v>8522</v>
      </c>
      <c r="B7909" t="s">
        <v>8523</v>
      </c>
      <c r="C7909">
        <v>27</v>
      </c>
      <c r="D7909">
        <v>12</v>
      </c>
      <c r="E7909">
        <v>12</v>
      </c>
      <c r="F7909" s="1">
        <v>41270</v>
      </c>
      <c r="G7909" t="s">
        <v>1791</v>
      </c>
      <c r="H7909" t="s">
        <v>23</v>
      </c>
      <c r="I7909" t="s">
        <v>24</v>
      </c>
      <c r="J7909" t="s">
        <v>24</v>
      </c>
      <c r="K7909" t="s">
        <v>25</v>
      </c>
      <c r="L7909" t="s">
        <v>37</v>
      </c>
      <c r="M7909" t="s">
        <v>27</v>
      </c>
      <c r="N7909" t="s">
        <v>28</v>
      </c>
      <c r="O7909" t="s">
        <v>54</v>
      </c>
      <c r="P7909" t="s">
        <v>5933</v>
      </c>
      <c r="Q7909">
        <v>1</v>
      </c>
      <c r="R7909">
        <v>53</v>
      </c>
      <c r="S7909">
        <v>0</v>
      </c>
      <c r="T7909">
        <v>2</v>
      </c>
      <c r="U7909" t="b">
        <v>1</v>
      </c>
    </row>
    <row r="7910" spans="1:21" x14ac:dyDescent="0.25">
      <c r="A7910" t="s">
        <v>8524</v>
      </c>
      <c r="B7910" t="s">
        <v>8523</v>
      </c>
      <c r="C7910">
        <v>27</v>
      </c>
      <c r="D7910">
        <v>12</v>
      </c>
      <c r="E7910">
        <v>12</v>
      </c>
      <c r="F7910" s="1">
        <v>41270</v>
      </c>
      <c r="G7910" t="s">
        <v>200</v>
      </c>
      <c r="H7910" t="s">
        <v>120</v>
      </c>
      <c r="I7910" t="s">
        <v>241</v>
      </c>
      <c r="J7910" t="s">
        <v>1851</v>
      </c>
      <c r="K7910" t="s">
        <v>47</v>
      </c>
      <c r="L7910" t="s">
        <v>37</v>
      </c>
      <c r="M7910" t="s">
        <v>38</v>
      </c>
      <c r="N7910" t="s">
        <v>56</v>
      </c>
      <c r="O7910" t="s">
        <v>185</v>
      </c>
      <c r="P7910" t="s">
        <v>7816</v>
      </c>
      <c r="Q7910">
        <v>0</v>
      </c>
      <c r="R7910">
        <v>372</v>
      </c>
      <c r="S7910">
        <v>179</v>
      </c>
      <c r="T7910">
        <v>3</v>
      </c>
      <c r="U7910" t="b">
        <v>1</v>
      </c>
    </row>
    <row r="7911" spans="1:21" x14ac:dyDescent="0.25">
      <c r="A7911" t="s">
        <v>8525</v>
      </c>
      <c r="B7911" t="s">
        <v>8523</v>
      </c>
      <c r="C7911">
        <v>27</v>
      </c>
      <c r="D7911">
        <v>12</v>
      </c>
      <c r="E7911">
        <v>12</v>
      </c>
      <c r="F7911" s="1">
        <v>41270</v>
      </c>
      <c r="G7911" t="s">
        <v>2356</v>
      </c>
      <c r="H7911" t="s">
        <v>67</v>
      </c>
      <c r="I7911" t="s">
        <v>68</v>
      </c>
      <c r="J7911" t="s">
        <v>2688</v>
      </c>
      <c r="K7911" t="s">
        <v>25</v>
      </c>
      <c r="L7911" t="s">
        <v>37</v>
      </c>
      <c r="M7911" t="s">
        <v>98</v>
      </c>
      <c r="N7911" t="s">
        <v>56</v>
      </c>
      <c r="O7911" t="s">
        <v>81</v>
      </c>
      <c r="P7911" t="s">
        <v>4972</v>
      </c>
      <c r="Q7911">
        <v>0</v>
      </c>
      <c r="R7911">
        <v>119</v>
      </c>
      <c r="S7911">
        <v>4</v>
      </c>
      <c r="T7911">
        <v>3</v>
      </c>
      <c r="U7911" t="b">
        <v>1</v>
      </c>
    </row>
    <row r="7912" spans="1:21" x14ac:dyDescent="0.25">
      <c r="A7912" t="s">
        <v>8526</v>
      </c>
      <c r="B7912" t="s">
        <v>8523</v>
      </c>
      <c r="C7912">
        <v>27</v>
      </c>
      <c r="D7912">
        <v>12</v>
      </c>
      <c r="E7912">
        <v>12</v>
      </c>
      <c r="F7912" s="1">
        <v>41270</v>
      </c>
      <c r="G7912" t="s">
        <v>2835</v>
      </c>
      <c r="H7912" t="s">
        <v>120</v>
      </c>
      <c r="I7912" t="s">
        <v>121</v>
      </c>
      <c r="J7912" t="s">
        <v>2407</v>
      </c>
      <c r="K7912" t="s">
        <v>47</v>
      </c>
      <c r="L7912" t="s">
        <v>37</v>
      </c>
      <c r="M7912" t="s">
        <v>38</v>
      </c>
      <c r="N7912" t="s">
        <v>28</v>
      </c>
      <c r="O7912" t="s">
        <v>48</v>
      </c>
      <c r="P7912" t="s">
        <v>2239</v>
      </c>
      <c r="Q7912">
        <v>0</v>
      </c>
      <c r="R7912">
        <v>74</v>
      </c>
      <c r="S7912">
        <v>29</v>
      </c>
      <c r="T7912">
        <v>3</v>
      </c>
      <c r="U7912" t="b">
        <v>1</v>
      </c>
    </row>
    <row r="7913" spans="1:21" x14ac:dyDescent="0.25">
      <c r="A7913" t="s">
        <v>8527</v>
      </c>
      <c r="B7913" t="s">
        <v>8523</v>
      </c>
      <c r="C7913">
        <v>27</v>
      </c>
      <c r="D7913">
        <v>12</v>
      </c>
      <c r="E7913">
        <v>12</v>
      </c>
      <c r="F7913" s="1">
        <v>41270</v>
      </c>
      <c r="G7913" t="s">
        <v>4539</v>
      </c>
      <c r="H7913" t="s">
        <v>61</v>
      </c>
      <c r="I7913" t="s">
        <v>108</v>
      </c>
      <c r="J7913" t="s">
        <v>2244</v>
      </c>
      <c r="K7913" t="s">
        <v>36</v>
      </c>
      <c r="L7913" t="s">
        <v>37</v>
      </c>
      <c r="M7913" t="s">
        <v>38</v>
      </c>
      <c r="N7913" t="s">
        <v>56</v>
      </c>
      <c r="O7913" t="s">
        <v>185</v>
      </c>
      <c r="P7913" t="s">
        <v>3265</v>
      </c>
      <c r="Q7913">
        <v>0</v>
      </c>
      <c r="R7913">
        <v>320</v>
      </c>
      <c r="S7913">
        <v>26</v>
      </c>
      <c r="T7913">
        <v>1</v>
      </c>
      <c r="U7913" t="b">
        <v>0</v>
      </c>
    </row>
    <row r="7914" spans="1:21" x14ac:dyDescent="0.25">
      <c r="A7914" t="s">
        <v>8528</v>
      </c>
      <c r="B7914" t="s">
        <v>8523</v>
      </c>
      <c r="C7914">
        <v>27</v>
      </c>
      <c r="D7914">
        <v>12</v>
      </c>
      <c r="E7914">
        <v>12</v>
      </c>
      <c r="F7914" s="1">
        <v>41270</v>
      </c>
      <c r="G7914" t="s">
        <v>6181</v>
      </c>
      <c r="H7914" t="s">
        <v>33</v>
      </c>
      <c r="I7914" t="s">
        <v>34</v>
      </c>
      <c r="J7914" t="s">
        <v>950</v>
      </c>
      <c r="K7914" t="s">
        <v>36</v>
      </c>
      <c r="L7914" t="s">
        <v>37</v>
      </c>
      <c r="M7914" t="s">
        <v>38</v>
      </c>
      <c r="N7914" t="s">
        <v>28</v>
      </c>
      <c r="O7914" t="s">
        <v>48</v>
      </c>
      <c r="P7914" t="s">
        <v>49</v>
      </c>
      <c r="Q7914">
        <v>0</v>
      </c>
      <c r="R7914">
        <v>78</v>
      </c>
      <c r="S7914">
        <v>20</v>
      </c>
      <c r="T7914">
        <v>3</v>
      </c>
      <c r="U7914" t="b">
        <v>0</v>
      </c>
    </row>
    <row r="7915" spans="1:21" x14ac:dyDescent="0.25">
      <c r="A7915" t="s">
        <v>8528</v>
      </c>
      <c r="B7915" t="s">
        <v>8523</v>
      </c>
      <c r="C7915">
        <v>27</v>
      </c>
      <c r="D7915">
        <v>12</v>
      </c>
      <c r="E7915">
        <v>12</v>
      </c>
      <c r="F7915" s="1">
        <v>41270</v>
      </c>
      <c r="G7915" t="s">
        <v>6181</v>
      </c>
      <c r="H7915" t="s">
        <v>33</v>
      </c>
      <c r="I7915" t="s">
        <v>34</v>
      </c>
      <c r="J7915" t="s">
        <v>950</v>
      </c>
      <c r="K7915" t="s">
        <v>36</v>
      </c>
      <c r="L7915" t="s">
        <v>37</v>
      </c>
      <c r="M7915" t="s">
        <v>38</v>
      </c>
      <c r="N7915" t="s">
        <v>28</v>
      </c>
      <c r="O7915" t="s">
        <v>39</v>
      </c>
      <c r="P7915" t="s">
        <v>2232</v>
      </c>
      <c r="Q7915">
        <v>0</v>
      </c>
      <c r="R7915">
        <v>27</v>
      </c>
      <c r="S7915">
        <v>6</v>
      </c>
      <c r="T7915">
        <v>4</v>
      </c>
      <c r="U7915" t="b">
        <v>1</v>
      </c>
    </row>
    <row r="7916" spans="1:21" x14ac:dyDescent="0.25">
      <c r="A7916" t="s">
        <v>8529</v>
      </c>
      <c r="B7916" t="s">
        <v>8523</v>
      </c>
      <c r="C7916">
        <v>27</v>
      </c>
      <c r="D7916">
        <v>12</v>
      </c>
      <c r="E7916">
        <v>12</v>
      </c>
      <c r="F7916" s="1">
        <v>41270</v>
      </c>
      <c r="G7916" t="s">
        <v>683</v>
      </c>
      <c r="H7916" t="s">
        <v>61</v>
      </c>
      <c r="I7916" t="s">
        <v>450</v>
      </c>
      <c r="J7916" t="s">
        <v>489</v>
      </c>
      <c r="K7916" t="s">
        <v>36</v>
      </c>
      <c r="L7916" t="s">
        <v>37</v>
      </c>
      <c r="M7916" t="s">
        <v>27</v>
      </c>
      <c r="N7916" t="s">
        <v>28</v>
      </c>
      <c r="O7916" t="s">
        <v>90</v>
      </c>
      <c r="P7916" t="s">
        <v>8530</v>
      </c>
      <c r="Q7916">
        <v>0</v>
      </c>
      <c r="R7916">
        <v>445</v>
      </c>
      <c r="S7916">
        <v>64</v>
      </c>
      <c r="T7916">
        <v>1</v>
      </c>
      <c r="U7916" t="b">
        <v>1</v>
      </c>
    </row>
    <row r="7917" spans="1:21" x14ac:dyDescent="0.25">
      <c r="A7917" t="s">
        <v>8529</v>
      </c>
      <c r="B7917" t="s">
        <v>8523</v>
      </c>
      <c r="C7917">
        <v>27</v>
      </c>
      <c r="D7917">
        <v>12</v>
      </c>
      <c r="E7917">
        <v>12</v>
      </c>
      <c r="F7917" s="1">
        <v>41270</v>
      </c>
      <c r="G7917" t="s">
        <v>683</v>
      </c>
      <c r="H7917" t="s">
        <v>61</v>
      </c>
      <c r="I7917" t="s">
        <v>450</v>
      </c>
      <c r="J7917" t="s">
        <v>489</v>
      </c>
      <c r="K7917" t="s">
        <v>36</v>
      </c>
      <c r="L7917" t="s">
        <v>37</v>
      </c>
      <c r="M7917" t="s">
        <v>27</v>
      </c>
      <c r="N7917" t="s">
        <v>28</v>
      </c>
      <c r="O7917" t="s">
        <v>39</v>
      </c>
      <c r="P7917" t="s">
        <v>2480</v>
      </c>
      <c r="Q7917">
        <v>0</v>
      </c>
      <c r="R7917">
        <v>246</v>
      </c>
      <c r="S7917">
        <v>69</v>
      </c>
      <c r="T7917">
        <v>8</v>
      </c>
      <c r="U7917" t="b">
        <v>1</v>
      </c>
    </row>
    <row r="7918" spans="1:21" x14ac:dyDescent="0.25">
      <c r="A7918" t="s">
        <v>8529</v>
      </c>
      <c r="B7918" t="s">
        <v>8523</v>
      </c>
      <c r="C7918">
        <v>27</v>
      </c>
      <c r="D7918">
        <v>12</v>
      </c>
      <c r="E7918">
        <v>12</v>
      </c>
      <c r="F7918" s="1">
        <v>41270</v>
      </c>
      <c r="G7918" t="s">
        <v>683</v>
      </c>
      <c r="H7918" t="s">
        <v>61</v>
      </c>
      <c r="I7918" t="s">
        <v>450</v>
      </c>
      <c r="J7918" t="s">
        <v>489</v>
      </c>
      <c r="K7918" t="s">
        <v>36</v>
      </c>
      <c r="L7918" t="s">
        <v>37</v>
      </c>
      <c r="M7918" t="s">
        <v>27</v>
      </c>
      <c r="N7918" t="s">
        <v>28</v>
      </c>
      <c r="O7918" t="s">
        <v>39</v>
      </c>
      <c r="P7918" t="s">
        <v>794</v>
      </c>
      <c r="Q7918">
        <v>0</v>
      </c>
      <c r="R7918">
        <v>26</v>
      </c>
      <c r="S7918">
        <v>2</v>
      </c>
      <c r="T7918">
        <v>2</v>
      </c>
      <c r="U7918" t="b">
        <v>1</v>
      </c>
    </row>
    <row r="7919" spans="1:21" x14ac:dyDescent="0.25">
      <c r="A7919" t="s">
        <v>8529</v>
      </c>
      <c r="B7919" t="s">
        <v>8523</v>
      </c>
      <c r="C7919">
        <v>27</v>
      </c>
      <c r="D7919">
        <v>12</v>
      </c>
      <c r="E7919">
        <v>12</v>
      </c>
      <c r="F7919" s="1">
        <v>41270</v>
      </c>
      <c r="G7919" t="s">
        <v>683</v>
      </c>
      <c r="H7919" t="s">
        <v>61</v>
      </c>
      <c r="I7919" t="s">
        <v>450</v>
      </c>
      <c r="J7919" t="s">
        <v>489</v>
      </c>
      <c r="K7919" t="s">
        <v>36</v>
      </c>
      <c r="L7919" t="s">
        <v>37</v>
      </c>
      <c r="M7919" t="s">
        <v>27</v>
      </c>
      <c r="N7919" t="s">
        <v>28</v>
      </c>
      <c r="O7919" t="s">
        <v>111</v>
      </c>
      <c r="P7919" t="s">
        <v>2509</v>
      </c>
      <c r="Q7919">
        <v>0</v>
      </c>
      <c r="R7919">
        <v>101</v>
      </c>
      <c r="S7919">
        <v>48</v>
      </c>
      <c r="T7919">
        <v>5</v>
      </c>
      <c r="U7919" t="b">
        <v>0</v>
      </c>
    </row>
    <row r="7920" spans="1:21" x14ac:dyDescent="0.25">
      <c r="A7920" t="s">
        <v>8529</v>
      </c>
      <c r="B7920" t="s">
        <v>8523</v>
      </c>
      <c r="C7920">
        <v>27</v>
      </c>
      <c r="D7920">
        <v>12</v>
      </c>
      <c r="E7920">
        <v>12</v>
      </c>
      <c r="F7920" s="1">
        <v>41270</v>
      </c>
      <c r="G7920" t="s">
        <v>683</v>
      </c>
      <c r="H7920" t="s">
        <v>61</v>
      </c>
      <c r="I7920" t="s">
        <v>450</v>
      </c>
      <c r="J7920" t="s">
        <v>489</v>
      </c>
      <c r="K7920" t="s">
        <v>36</v>
      </c>
      <c r="L7920" t="s">
        <v>37</v>
      </c>
      <c r="M7920" t="s">
        <v>27</v>
      </c>
      <c r="N7920" t="s">
        <v>28</v>
      </c>
      <c r="O7920" t="s">
        <v>54</v>
      </c>
      <c r="P7920" t="s">
        <v>1267</v>
      </c>
      <c r="Q7920">
        <v>0</v>
      </c>
      <c r="R7920">
        <v>245</v>
      </c>
      <c r="S7920">
        <v>30</v>
      </c>
      <c r="T7920">
        <v>2</v>
      </c>
      <c r="U7920" t="b">
        <v>1</v>
      </c>
    </row>
    <row r="7921" spans="1:21" x14ac:dyDescent="0.25">
      <c r="A7921" t="s">
        <v>8529</v>
      </c>
      <c r="B7921" t="s">
        <v>8523</v>
      </c>
      <c r="C7921">
        <v>27</v>
      </c>
      <c r="D7921">
        <v>12</v>
      </c>
      <c r="E7921">
        <v>12</v>
      </c>
      <c r="F7921" s="1">
        <v>41270</v>
      </c>
      <c r="G7921" t="s">
        <v>683</v>
      </c>
      <c r="H7921" t="s">
        <v>61</v>
      </c>
      <c r="I7921" t="s">
        <v>450</v>
      </c>
      <c r="J7921" t="s">
        <v>489</v>
      </c>
      <c r="K7921" t="s">
        <v>36</v>
      </c>
      <c r="L7921" t="s">
        <v>37</v>
      </c>
      <c r="M7921" t="s">
        <v>27</v>
      </c>
      <c r="N7921" t="s">
        <v>56</v>
      </c>
      <c r="O7921" t="s">
        <v>57</v>
      </c>
      <c r="P7921" t="s">
        <v>5630</v>
      </c>
      <c r="Q7921">
        <v>0</v>
      </c>
      <c r="R7921">
        <v>215</v>
      </c>
      <c r="S7921">
        <v>-33</v>
      </c>
      <c r="T7921">
        <v>5</v>
      </c>
      <c r="U7921" t="b">
        <v>1</v>
      </c>
    </row>
    <row r="7922" spans="1:21" x14ac:dyDescent="0.25">
      <c r="A7922" t="s">
        <v>8531</v>
      </c>
      <c r="B7922" t="s">
        <v>8532</v>
      </c>
      <c r="C7922">
        <v>27</v>
      </c>
      <c r="D7922">
        <v>12</v>
      </c>
      <c r="E7922">
        <v>13</v>
      </c>
      <c r="F7922" s="1">
        <v>41635</v>
      </c>
      <c r="G7922" t="s">
        <v>2130</v>
      </c>
      <c r="H7922" t="s">
        <v>61</v>
      </c>
      <c r="I7922" t="s">
        <v>108</v>
      </c>
      <c r="J7922" t="s">
        <v>3073</v>
      </c>
      <c r="K7922" t="s">
        <v>36</v>
      </c>
      <c r="L7922" t="s">
        <v>26</v>
      </c>
      <c r="M7922" t="s">
        <v>38</v>
      </c>
      <c r="N7922" t="s">
        <v>56</v>
      </c>
      <c r="O7922" t="s">
        <v>81</v>
      </c>
      <c r="P7922" t="s">
        <v>4109</v>
      </c>
      <c r="Q7922">
        <v>0</v>
      </c>
      <c r="R7922">
        <v>85</v>
      </c>
      <c r="S7922">
        <v>38</v>
      </c>
      <c r="T7922">
        <v>3</v>
      </c>
      <c r="U7922" t="b">
        <v>1</v>
      </c>
    </row>
    <row r="7923" spans="1:21" x14ac:dyDescent="0.25">
      <c r="A7923" t="s">
        <v>8533</v>
      </c>
      <c r="B7923" t="s">
        <v>8532</v>
      </c>
      <c r="C7923">
        <v>27</v>
      </c>
      <c r="D7923">
        <v>12</v>
      </c>
      <c r="E7923">
        <v>13</v>
      </c>
      <c r="F7923" s="1">
        <v>41635</v>
      </c>
      <c r="G7923" t="s">
        <v>646</v>
      </c>
      <c r="H7923" t="s">
        <v>33</v>
      </c>
      <c r="I7923" t="s">
        <v>1284</v>
      </c>
      <c r="J7923" t="s">
        <v>5513</v>
      </c>
      <c r="K7923" t="s">
        <v>36</v>
      </c>
      <c r="L7923" t="s">
        <v>70</v>
      </c>
      <c r="M7923" t="s">
        <v>38</v>
      </c>
      <c r="N7923" t="s">
        <v>28</v>
      </c>
      <c r="O7923" t="s">
        <v>54</v>
      </c>
      <c r="P7923" t="s">
        <v>1104</v>
      </c>
      <c r="Q7923">
        <v>0</v>
      </c>
      <c r="R7923">
        <v>366</v>
      </c>
      <c r="S7923">
        <v>85</v>
      </c>
      <c r="T7923">
        <v>2</v>
      </c>
      <c r="U7923" t="b">
        <v>0</v>
      </c>
    </row>
    <row r="7924" spans="1:21" x14ac:dyDescent="0.25">
      <c r="A7924" t="s">
        <v>8534</v>
      </c>
      <c r="B7924" t="s">
        <v>8532</v>
      </c>
      <c r="C7924">
        <v>27</v>
      </c>
      <c r="D7924">
        <v>12</v>
      </c>
      <c r="E7924">
        <v>13</v>
      </c>
      <c r="F7924" s="1">
        <v>41635</v>
      </c>
      <c r="G7924" t="s">
        <v>500</v>
      </c>
      <c r="H7924" t="s">
        <v>44</v>
      </c>
      <c r="I7924" t="s">
        <v>6890</v>
      </c>
      <c r="J7924" t="s">
        <v>8535</v>
      </c>
      <c r="K7924" t="s">
        <v>47</v>
      </c>
      <c r="L7924" t="s">
        <v>70</v>
      </c>
      <c r="M7924" t="s">
        <v>38</v>
      </c>
      <c r="N7924" t="s">
        <v>28</v>
      </c>
      <c r="O7924" t="s">
        <v>48</v>
      </c>
      <c r="P7924" t="s">
        <v>1292</v>
      </c>
      <c r="Q7924">
        <v>0</v>
      </c>
      <c r="R7924">
        <v>24</v>
      </c>
      <c r="S7924">
        <v>10</v>
      </c>
      <c r="T7924">
        <v>2</v>
      </c>
      <c r="U7924" t="b">
        <v>1</v>
      </c>
    </row>
    <row r="7925" spans="1:21" x14ac:dyDescent="0.25">
      <c r="A7925" t="s">
        <v>8534</v>
      </c>
      <c r="B7925" t="s">
        <v>8532</v>
      </c>
      <c r="C7925">
        <v>27</v>
      </c>
      <c r="D7925">
        <v>12</v>
      </c>
      <c r="E7925">
        <v>13</v>
      </c>
      <c r="F7925" s="1">
        <v>41635</v>
      </c>
      <c r="G7925" t="s">
        <v>500</v>
      </c>
      <c r="H7925" t="s">
        <v>44</v>
      </c>
      <c r="I7925" t="s">
        <v>6890</v>
      </c>
      <c r="J7925" t="s">
        <v>8535</v>
      </c>
      <c r="K7925" t="s">
        <v>47</v>
      </c>
      <c r="L7925" t="s">
        <v>70</v>
      </c>
      <c r="M7925" t="s">
        <v>38</v>
      </c>
      <c r="N7925" t="s">
        <v>28</v>
      </c>
      <c r="O7925" t="s">
        <v>54</v>
      </c>
      <c r="P7925" t="s">
        <v>211</v>
      </c>
      <c r="Q7925">
        <v>0</v>
      </c>
      <c r="R7925">
        <v>75</v>
      </c>
      <c r="S7925">
        <v>-40</v>
      </c>
      <c r="T7925">
        <v>2</v>
      </c>
      <c r="U7925" t="b">
        <v>1</v>
      </c>
    </row>
    <row r="7926" spans="1:21" x14ac:dyDescent="0.25">
      <c r="A7926" t="s">
        <v>8536</v>
      </c>
      <c r="B7926" t="s">
        <v>8532</v>
      </c>
      <c r="C7926">
        <v>27</v>
      </c>
      <c r="D7926">
        <v>12</v>
      </c>
      <c r="E7926">
        <v>13</v>
      </c>
      <c r="F7926" s="1">
        <v>41635</v>
      </c>
      <c r="G7926" t="s">
        <v>5869</v>
      </c>
      <c r="H7926" t="s">
        <v>61</v>
      </c>
      <c r="I7926" t="s">
        <v>491</v>
      </c>
      <c r="J7926" t="s">
        <v>5639</v>
      </c>
      <c r="K7926" t="s">
        <v>36</v>
      </c>
      <c r="L7926" t="s">
        <v>37</v>
      </c>
      <c r="M7926" t="s">
        <v>38</v>
      </c>
      <c r="N7926" t="s">
        <v>56</v>
      </c>
      <c r="O7926" t="s">
        <v>57</v>
      </c>
      <c r="P7926" t="s">
        <v>1575</v>
      </c>
      <c r="Q7926">
        <v>0</v>
      </c>
      <c r="R7926">
        <v>265</v>
      </c>
      <c r="S7926">
        <v>16</v>
      </c>
      <c r="T7926">
        <v>1</v>
      </c>
      <c r="U7926" t="b">
        <v>0</v>
      </c>
    </row>
    <row r="7927" spans="1:21" x14ac:dyDescent="0.25">
      <c r="A7927" t="s">
        <v>8534</v>
      </c>
      <c r="B7927" t="s">
        <v>8532</v>
      </c>
      <c r="C7927">
        <v>27</v>
      </c>
      <c r="D7927">
        <v>12</v>
      </c>
      <c r="E7927">
        <v>13</v>
      </c>
      <c r="F7927" s="1">
        <v>41635</v>
      </c>
      <c r="G7927" t="s">
        <v>500</v>
      </c>
      <c r="H7927" t="s">
        <v>44</v>
      </c>
      <c r="I7927" t="s">
        <v>6890</v>
      </c>
      <c r="J7927" t="s">
        <v>8535</v>
      </c>
      <c r="K7927" t="s">
        <v>47</v>
      </c>
      <c r="L7927" t="s">
        <v>70</v>
      </c>
      <c r="M7927" t="s">
        <v>38</v>
      </c>
      <c r="N7927" t="s">
        <v>56</v>
      </c>
      <c r="O7927" t="s">
        <v>81</v>
      </c>
      <c r="P7927" t="s">
        <v>6013</v>
      </c>
      <c r="Q7927">
        <v>0</v>
      </c>
      <c r="R7927">
        <v>739</v>
      </c>
      <c r="S7927">
        <v>281</v>
      </c>
      <c r="T7927">
        <v>3</v>
      </c>
      <c r="U7927" t="b">
        <v>0</v>
      </c>
    </row>
    <row r="7928" spans="1:21" x14ac:dyDescent="0.25">
      <c r="A7928" t="s">
        <v>8537</v>
      </c>
      <c r="B7928" t="s">
        <v>8538</v>
      </c>
      <c r="C7928">
        <v>27</v>
      </c>
      <c r="D7928">
        <v>12</v>
      </c>
      <c r="E7928">
        <v>14</v>
      </c>
      <c r="F7928" s="1">
        <v>42000</v>
      </c>
      <c r="G7928" t="s">
        <v>84</v>
      </c>
      <c r="H7928" t="s">
        <v>23</v>
      </c>
      <c r="I7928" t="s">
        <v>24</v>
      </c>
      <c r="J7928" t="s">
        <v>24</v>
      </c>
      <c r="K7928" t="s">
        <v>25</v>
      </c>
      <c r="L7928" t="s">
        <v>37</v>
      </c>
      <c r="M7928" t="s">
        <v>27</v>
      </c>
      <c r="N7928" t="s">
        <v>28</v>
      </c>
      <c r="O7928" t="s">
        <v>90</v>
      </c>
      <c r="P7928" t="s">
        <v>2551</v>
      </c>
      <c r="Q7928">
        <v>1</v>
      </c>
      <c r="R7928">
        <v>1582</v>
      </c>
      <c r="S7928">
        <v>-443</v>
      </c>
      <c r="T7928">
        <v>6</v>
      </c>
      <c r="U7928" t="b">
        <v>0</v>
      </c>
    </row>
    <row r="7929" spans="1:21" x14ac:dyDescent="0.25">
      <c r="A7929" t="s">
        <v>8539</v>
      </c>
      <c r="B7929" t="s">
        <v>8538</v>
      </c>
      <c r="C7929">
        <v>27</v>
      </c>
      <c r="D7929">
        <v>12</v>
      </c>
      <c r="E7929">
        <v>14</v>
      </c>
      <c r="F7929" s="1">
        <v>42000</v>
      </c>
      <c r="G7929" t="s">
        <v>6031</v>
      </c>
      <c r="H7929" t="s">
        <v>293</v>
      </c>
      <c r="I7929" t="s">
        <v>613</v>
      </c>
      <c r="J7929" t="s">
        <v>2039</v>
      </c>
      <c r="K7929" t="s">
        <v>36</v>
      </c>
      <c r="L7929" t="s">
        <v>70</v>
      </c>
      <c r="M7929" t="s">
        <v>38</v>
      </c>
      <c r="N7929" t="s">
        <v>28</v>
      </c>
      <c r="O7929" t="s">
        <v>227</v>
      </c>
      <c r="P7929" t="s">
        <v>5252</v>
      </c>
      <c r="Q7929">
        <v>1</v>
      </c>
      <c r="R7929">
        <v>17</v>
      </c>
      <c r="S7929">
        <v>-12</v>
      </c>
      <c r="T7929">
        <v>5</v>
      </c>
      <c r="U7929" t="b">
        <v>0</v>
      </c>
    </row>
    <row r="7930" spans="1:21" x14ac:dyDescent="0.25">
      <c r="A7930" t="s">
        <v>8539</v>
      </c>
      <c r="B7930" t="s">
        <v>8538</v>
      </c>
      <c r="C7930">
        <v>27</v>
      </c>
      <c r="D7930">
        <v>12</v>
      </c>
      <c r="E7930">
        <v>14</v>
      </c>
      <c r="F7930" s="1">
        <v>42000</v>
      </c>
      <c r="G7930" t="s">
        <v>6031</v>
      </c>
      <c r="H7930" t="s">
        <v>293</v>
      </c>
      <c r="I7930" t="s">
        <v>613</v>
      </c>
      <c r="J7930" t="s">
        <v>2039</v>
      </c>
      <c r="K7930" t="s">
        <v>36</v>
      </c>
      <c r="L7930" t="s">
        <v>70</v>
      </c>
      <c r="M7930" t="s">
        <v>38</v>
      </c>
      <c r="N7930" t="s">
        <v>28</v>
      </c>
      <c r="O7930" t="s">
        <v>54</v>
      </c>
      <c r="P7930" t="s">
        <v>205</v>
      </c>
      <c r="Q7930">
        <v>1</v>
      </c>
      <c r="R7930">
        <v>929</v>
      </c>
      <c r="S7930">
        <v>-93</v>
      </c>
      <c r="T7930">
        <v>9</v>
      </c>
      <c r="U7930" t="b">
        <v>1</v>
      </c>
    </row>
    <row r="7931" spans="1:21" x14ac:dyDescent="0.25">
      <c r="A7931" t="s">
        <v>8540</v>
      </c>
      <c r="B7931" t="s">
        <v>8538</v>
      </c>
      <c r="C7931">
        <v>27</v>
      </c>
      <c r="D7931">
        <v>12</v>
      </c>
      <c r="E7931">
        <v>14</v>
      </c>
      <c r="F7931" s="1">
        <v>42000</v>
      </c>
      <c r="G7931" t="s">
        <v>357</v>
      </c>
      <c r="H7931" t="s">
        <v>44</v>
      </c>
      <c r="I7931" t="s">
        <v>280</v>
      </c>
      <c r="J7931" t="s">
        <v>281</v>
      </c>
      <c r="K7931" t="s">
        <v>47</v>
      </c>
      <c r="L7931" t="s">
        <v>26</v>
      </c>
      <c r="M7931" t="s">
        <v>38</v>
      </c>
      <c r="N7931" t="s">
        <v>28</v>
      </c>
      <c r="O7931" t="s">
        <v>183</v>
      </c>
      <c r="P7931" t="s">
        <v>4492</v>
      </c>
      <c r="Q7931">
        <v>0</v>
      </c>
      <c r="R7931">
        <v>94</v>
      </c>
      <c r="S7931">
        <v>27</v>
      </c>
      <c r="T7931">
        <v>2</v>
      </c>
      <c r="U7931" t="b">
        <v>0</v>
      </c>
    </row>
    <row r="7932" spans="1:21" x14ac:dyDescent="0.25">
      <c r="A7932" t="s">
        <v>8539</v>
      </c>
      <c r="B7932" t="s">
        <v>8538</v>
      </c>
      <c r="C7932">
        <v>27</v>
      </c>
      <c r="D7932">
        <v>12</v>
      </c>
      <c r="E7932">
        <v>14</v>
      </c>
      <c r="F7932" s="1">
        <v>42000</v>
      </c>
      <c r="G7932" t="s">
        <v>6031</v>
      </c>
      <c r="H7932" t="s">
        <v>293</v>
      </c>
      <c r="I7932" t="s">
        <v>613</v>
      </c>
      <c r="J7932" t="s">
        <v>2039</v>
      </c>
      <c r="K7932" t="s">
        <v>36</v>
      </c>
      <c r="L7932" t="s">
        <v>70</v>
      </c>
      <c r="M7932" t="s">
        <v>38</v>
      </c>
      <c r="N7932" t="s">
        <v>56</v>
      </c>
      <c r="O7932" t="s">
        <v>57</v>
      </c>
      <c r="P7932" t="s">
        <v>8541</v>
      </c>
      <c r="Q7932">
        <v>1</v>
      </c>
      <c r="R7932">
        <v>342</v>
      </c>
      <c r="S7932">
        <v>-103</v>
      </c>
      <c r="T7932">
        <v>4</v>
      </c>
      <c r="U7932" t="b">
        <v>1</v>
      </c>
    </row>
    <row r="7933" spans="1:21" x14ac:dyDescent="0.25">
      <c r="A7933" t="s">
        <v>8542</v>
      </c>
      <c r="B7933" t="s">
        <v>8538</v>
      </c>
      <c r="C7933">
        <v>27</v>
      </c>
      <c r="D7933">
        <v>12</v>
      </c>
      <c r="E7933">
        <v>14</v>
      </c>
      <c r="F7933" s="1">
        <v>42000</v>
      </c>
      <c r="G7933" t="s">
        <v>3972</v>
      </c>
      <c r="H7933" t="s">
        <v>67</v>
      </c>
      <c r="I7933" t="s">
        <v>68</v>
      </c>
      <c r="J7933" t="s">
        <v>943</v>
      </c>
      <c r="K7933" t="s">
        <v>25</v>
      </c>
      <c r="L7933" t="s">
        <v>37</v>
      </c>
      <c r="M7933" t="s">
        <v>38</v>
      </c>
      <c r="N7933" t="s">
        <v>28</v>
      </c>
      <c r="O7933" t="s">
        <v>111</v>
      </c>
      <c r="P7933" t="s">
        <v>1697</v>
      </c>
      <c r="Q7933">
        <v>0</v>
      </c>
      <c r="R7933">
        <v>25</v>
      </c>
      <c r="S7933">
        <v>1</v>
      </c>
      <c r="T7933">
        <v>1</v>
      </c>
      <c r="U7933" t="b">
        <v>0</v>
      </c>
    </row>
    <row r="7934" spans="1:21" x14ac:dyDescent="0.25">
      <c r="A7934" t="s">
        <v>8542</v>
      </c>
      <c r="B7934" t="s">
        <v>8538</v>
      </c>
      <c r="C7934">
        <v>27</v>
      </c>
      <c r="D7934">
        <v>12</v>
      </c>
      <c r="E7934">
        <v>14</v>
      </c>
      <c r="F7934" s="1">
        <v>42000</v>
      </c>
      <c r="G7934" t="s">
        <v>3972</v>
      </c>
      <c r="H7934" t="s">
        <v>67</v>
      </c>
      <c r="I7934" t="s">
        <v>68</v>
      </c>
      <c r="J7934" t="s">
        <v>943</v>
      </c>
      <c r="K7934" t="s">
        <v>25</v>
      </c>
      <c r="L7934" t="s">
        <v>37</v>
      </c>
      <c r="M7934" t="s">
        <v>38</v>
      </c>
      <c r="N7934" t="s">
        <v>28</v>
      </c>
      <c r="O7934" t="s">
        <v>54</v>
      </c>
      <c r="P7934" t="s">
        <v>1070</v>
      </c>
      <c r="Q7934">
        <v>0</v>
      </c>
      <c r="R7934">
        <v>190</v>
      </c>
      <c r="S7934">
        <v>15</v>
      </c>
      <c r="T7934">
        <v>4</v>
      </c>
      <c r="U7934" t="b">
        <v>0</v>
      </c>
    </row>
    <row r="7935" spans="1:21" x14ac:dyDescent="0.25">
      <c r="A7935" t="s">
        <v>8543</v>
      </c>
      <c r="B7935" t="s">
        <v>8544</v>
      </c>
      <c r="C7935">
        <v>28</v>
      </c>
      <c r="D7935">
        <v>12</v>
      </c>
      <c r="E7935">
        <v>11</v>
      </c>
      <c r="F7935" s="1">
        <v>40905</v>
      </c>
      <c r="G7935" t="s">
        <v>1480</v>
      </c>
      <c r="H7935" t="s">
        <v>61</v>
      </c>
      <c r="I7935" t="s">
        <v>450</v>
      </c>
      <c r="J7935" t="s">
        <v>532</v>
      </c>
      <c r="K7935" t="s">
        <v>36</v>
      </c>
      <c r="L7935" t="s">
        <v>70</v>
      </c>
      <c r="M7935" t="s">
        <v>27</v>
      </c>
      <c r="N7935" t="s">
        <v>28</v>
      </c>
      <c r="O7935" t="s">
        <v>227</v>
      </c>
      <c r="P7935" t="s">
        <v>2327</v>
      </c>
      <c r="Q7935">
        <v>0</v>
      </c>
      <c r="R7935">
        <v>37</v>
      </c>
      <c r="S7935">
        <v>14</v>
      </c>
      <c r="T7935">
        <v>3</v>
      </c>
      <c r="U7935" t="b">
        <v>0</v>
      </c>
    </row>
    <row r="7936" spans="1:21" x14ac:dyDescent="0.25">
      <c r="A7936" t="s">
        <v>8543</v>
      </c>
      <c r="B7936" t="s">
        <v>8544</v>
      </c>
      <c r="C7936">
        <v>28</v>
      </c>
      <c r="D7936">
        <v>12</v>
      </c>
      <c r="E7936">
        <v>11</v>
      </c>
      <c r="F7936" s="1">
        <v>40905</v>
      </c>
      <c r="G7936" t="s">
        <v>1480</v>
      </c>
      <c r="H7936" t="s">
        <v>61</v>
      </c>
      <c r="I7936" t="s">
        <v>450</v>
      </c>
      <c r="J7936" t="s">
        <v>532</v>
      </c>
      <c r="K7936" t="s">
        <v>36</v>
      </c>
      <c r="L7936" t="s">
        <v>70</v>
      </c>
      <c r="M7936" t="s">
        <v>27</v>
      </c>
      <c r="N7936" t="s">
        <v>28</v>
      </c>
      <c r="O7936" t="s">
        <v>227</v>
      </c>
      <c r="P7936" t="s">
        <v>1712</v>
      </c>
      <c r="Q7936">
        <v>0</v>
      </c>
      <c r="R7936">
        <v>69</v>
      </c>
      <c r="S7936">
        <v>8</v>
      </c>
      <c r="T7936">
        <v>8</v>
      </c>
      <c r="U7936" t="b">
        <v>0</v>
      </c>
    </row>
    <row r="7937" spans="1:21" x14ac:dyDescent="0.25">
      <c r="A7937" t="s">
        <v>8545</v>
      </c>
      <c r="B7937" t="s">
        <v>8544</v>
      </c>
      <c r="C7937">
        <v>28</v>
      </c>
      <c r="D7937">
        <v>12</v>
      </c>
      <c r="E7937">
        <v>11</v>
      </c>
      <c r="F7937" s="1">
        <v>40905</v>
      </c>
      <c r="G7937" t="s">
        <v>4345</v>
      </c>
      <c r="H7937" t="s">
        <v>61</v>
      </c>
      <c r="I7937" t="s">
        <v>108</v>
      </c>
      <c r="J7937" t="s">
        <v>938</v>
      </c>
      <c r="K7937" t="s">
        <v>36</v>
      </c>
      <c r="L7937" t="s">
        <v>70</v>
      </c>
      <c r="M7937" t="s">
        <v>27</v>
      </c>
      <c r="N7937" t="s">
        <v>71</v>
      </c>
      <c r="O7937" t="s">
        <v>74</v>
      </c>
      <c r="P7937" t="s">
        <v>4422</v>
      </c>
      <c r="Q7937">
        <v>0</v>
      </c>
      <c r="R7937">
        <v>479</v>
      </c>
      <c r="S7937">
        <v>202</v>
      </c>
      <c r="T7937">
        <v>4</v>
      </c>
      <c r="U7937" t="b">
        <v>1</v>
      </c>
    </row>
    <row r="7938" spans="1:21" x14ac:dyDescent="0.25">
      <c r="A7938" t="s">
        <v>8545</v>
      </c>
      <c r="B7938" t="s">
        <v>8544</v>
      </c>
      <c r="C7938">
        <v>28</v>
      </c>
      <c r="D7938">
        <v>12</v>
      </c>
      <c r="E7938">
        <v>11</v>
      </c>
      <c r="F7938" s="1">
        <v>40905</v>
      </c>
      <c r="G7938" t="s">
        <v>4345</v>
      </c>
      <c r="H7938" t="s">
        <v>61</v>
      </c>
      <c r="I7938" t="s">
        <v>108</v>
      </c>
      <c r="J7938" t="s">
        <v>938</v>
      </c>
      <c r="K7938" t="s">
        <v>36</v>
      </c>
      <c r="L7938" t="s">
        <v>70</v>
      </c>
      <c r="M7938" t="s">
        <v>27</v>
      </c>
      <c r="N7938" t="s">
        <v>28</v>
      </c>
      <c r="O7938" t="s">
        <v>39</v>
      </c>
      <c r="P7938" t="s">
        <v>1332</v>
      </c>
      <c r="Q7938">
        <v>0</v>
      </c>
      <c r="R7938">
        <v>57</v>
      </c>
      <c r="S7938">
        <v>17</v>
      </c>
      <c r="T7938">
        <v>2</v>
      </c>
      <c r="U7938" t="b">
        <v>0</v>
      </c>
    </row>
    <row r="7939" spans="1:21" x14ac:dyDescent="0.25">
      <c r="A7939" t="s">
        <v>8546</v>
      </c>
      <c r="B7939" t="s">
        <v>8544</v>
      </c>
      <c r="C7939">
        <v>28</v>
      </c>
      <c r="D7939">
        <v>12</v>
      </c>
      <c r="E7939">
        <v>11</v>
      </c>
      <c r="F7939" s="1">
        <v>40905</v>
      </c>
      <c r="G7939" t="s">
        <v>2303</v>
      </c>
      <c r="H7939" t="s">
        <v>67</v>
      </c>
      <c r="I7939" t="s">
        <v>68</v>
      </c>
      <c r="J7939" t="s">
        <v>255</v>
      </c>
      <c r="K7939" t="s">
        <v>25</v>
      </c>
      <c r="L7939" t="s">
        <v>70</v>
      </c>
      <c r="M7939" t="s">
        <v>268</v>
      </c>
      <c r="N7939" t="s">
        <v>28</v>
      </c>
      <c r="O7939" t="s">
        <v>48</v>
      </c>
      <c r="P7939" t="s">
        <v>2811</v>
      </c>
      <c r="Q7939">
        <v>0</v>
      </c>
      <c r="R7939">
        <v>17</v>
      </c>
      <c r="S7939">
        <v>5</v>
      </c>
      <c r="T7939">
        <v>1</v>
      </c>
      <c r="U7939" t="b">
        <v>1</v>
      </c>
    </row>
    <row r="7940" spans="1:21" x14ac:dyDescent="0.25">
      <c r="A7940" t="s">
        <v>8546</v>
      </c>
      <c r="B7940" t="s">
        <v>8544</v>
      </c>
      <c r="C7940">
        <v>28</v>
      </c>
      <c r="D7940">
        <v>12</v>
      </c>
      <c r="E7940">
        <v>11</v>
      </c>
      <c r="F7940" s="1">
        <v>40905</v>
      </c>
      <c r="G7940" t="s">
        <v>2303</v>
      </c>
      <c r="H7940" t="s">
        <v>67</v>
      </c>
      <c r="I7940" t="s">
        <v>68</v>
      </c>
      <c r="J7940" t="s">
        <v>255</v>
      </c>
      <c r="K7940" t="s">
        <v>25</v>
      </c>
      <c r="L7940" t="s">
        <v>70</v>
      </c>
      <c r="M7940" t="s">
        <v>268</v>
      </c>
      <c r="N7940" t="s">
        <v>56</v>
      </c>
      <c r="O7940" t="s">
        <v>104</v>
      </c>
      <c r="P7940" t="s">
        <v>1412</v>
      </c>
      <c r="Q7940">
        <v>0</v>
      </c>
      <c r="R7940">
        <v>184</v>
      </c>
      <c r="S7940">
        <v>82</v>
      </c>
      <c r="T7940">
        <v>3</v>
      </c>
      <c r="U7940" t="b">
        <v>1</v>
      </c>
    </row>
    <row r="7941" spans="1:21" x14ac:dyDescent="0.25">
      <c r="A7941" t="s">
        <v>8547</v>
      </c>
      <c r="B7941" t="s">
        <v>8544</v>
      </c>
      <c r="C7941">
        <v>28</v>
      </c>
      <c r="D7941">
        <v>12</v>
      </c>
      <c r="E7941">
        <v>11</v>
      </c>
      <c r="F7941" s="1">
        <v>40905</v>
      </c>
      <c r="G7941" t="s">
        <v>4278</v>
      </c>
      <c r="H7941" t="s">
        <v>44</v>
      </c>
      <c r="I7941" t="s">
        <v>434</v>
      </c>
      <c r="J7941" t="s">
        <v>2088</v>
      </c>
      <c r="K7941" t="s">
        <v>47</v>
      </c>
      <c r="L7941" t="s">
        <v>26</v>
      </c>
      <c r="M7941" t="s">
        <v>27</v>
      </c>
      <c r="N7941" t="s">
        <v>71</v>
      </c>
      <c r="O7941" t="s">
        <v>72</v>
      </c>
      <c r="P7941" t="s">
        <v>3628</v>
      </c>
      <c r="Q7941">
        <v>0</v>
      </c>
      <c r="R7941">
        <v>1236</v>
      </c>
      <c r="S7941">
        <v>420</v>
      </c>
      <c r="T7941">
        <v>3</v>
      </c>
      <c r="U7941" t="b">
        <v>0</v>
      </c>
    </row>
    <row r="7942" spans="1:21" x14ac:dyDescent="0.25">
      <c r="A7942" t="s">
        <v>8547</v>
      </c>
      <c r="B7942" t="s">
        <v>8544</v>
      </c>
      <c r="C7942">
        <v>28</v>
      </c>
      <c r="D7942">
        <v>12</v>
      </c>
      <c r="E7942">
        <v>11</v>
      </c>
      <c r="F7942" s="1">
        <v>40905</v>
      </c>
      <c r="G7942" t="s">
        <v>4278</v>
      </c>
      <c r="H7942" t="s">
        <v>44</v>
      </c>
      <c r="I7942" t="s">
        <v>434</v>
      </c>
      <c r="J7942" t="s">
        <v>2088</v>
      </c>
      <c r="K7942" t="s">
        <v>47</v>
      </c>
      <c r="L7942" t="s">
        <v>26</v>
      </c>
      <c r="M7942" t="s">
        <v>27</v>
      </c>
      <c r="N7942" t="s">
        <v>28</v>
      </c>
      <c r="O7942" t="s">
        <v>48</v>
      </c>
      <c r="P7942" t="s">
        <v>1785</v>
      </c>
      <c r="Q7942">
        <v>0</v>
      </c>
      <c r="R7942">
        <v>234</v>
      </c>
      <c r="S7942">
        <v>110</v>
      </c>
      <c r="T7942">
        <v>5</v>
      </c>
      <c r="U7942" t="b">
        <v>1</v>
      </c>
    </row>
    <row r="7943" spans="1:21" x14ac:dyDescent="0.25">
      <c r="A7943" t="s">
        <v>8547</v>
      </c>
      <c r="B7943" t="s">
        <v>8544</v>
      </c>
      <c r="C7943">
        <v>28</v>
      </c>
      <c r="D7943">
        <v>12</v>
      </c>
      <c r="E7943">
        <v>11</v>
      </c>
      <c r="F7943" s="1">
        <v>40905</v>
      </c>
      <c r="G7943" t="s">
        <v>4278</v>
      </c>
      <c r="H7943" t="s">
        <v>44</v>
      </c>
      <c r="I7943" t="s">
        <v>434</v>
      </c>
      <c r="J7943" t="s">
        <v>2088</v>
      </c>
      <c r="K7943" t="s">
        <v>47</v>
      </c>
      <c r="L7943" t="s">
        <v>26</v>
      </c>
      <c r="M7943" t="s">
        <v>27</v>
      </c>
      <c r="N7943" t="s">
        <v>28</v>
      </c>
      <c r="O7943" t="s">
        <v>39</v>
      </c>
      <c r="P7943" t="s">
        <v>1289</v>
      </c>
      <c r="Q7943">
        <v>0</v>
      </c>
      <c r="R7943">
        <v>137</v>
      </c>
      <c r="S7943">
        <v>18</v>
      </c>
      <c r="T7943">
        <v>5</v>
      </c>
      <c r="U7943" t="b">
        <v>0</v>
      </c>
    </row>
    <row r="7944" spans="1:21" x14ac:dyDescent="0.25">
      <c r="A7944" t="s">
        <v>8547</v>
      </c>
      <c r="B7944" t="s">
        <v>8544</v>
      </c>
      <c r="C7944">
        <v>28</v>
      </c>
      <c r="D7944">
        <v>12</v>
      </c>
      <c r="E7944">
        <v>11</v>
      </c>
      <c r="F7944" s="1">
        <v>40905</v>
      </c>
      <c r="G7944" t="s">
        <v>4278</v>
      </c>
      <c r="H7944" t="s">
        <v>44</v>
      </c>
      <c r="I7944" t="s">
        <v>434</v>
      </c>
      <c r="J7944" t="s">
        <v>2088</v>
      </c>
      <c r="K7944" t="s">
        <v>47</v>
      </c>
      <c r="L7944" t="s">
        <v>26</v>
      </c>
      <c r="M7944" t="s">
        <v>27</v>
      </c>
      <c r="N7944" t="s">
        <v>28</v>
      </c>
      <c r="O7944" t="s">
        <v>39</v>
      </c>
      <c r="P7944" t="s">
        <v>897</v>
      </c>
      <c r="Q7944">
        <v>0</v>
      </c>
      <c r="R7944">
        <v>198</v>
      </c>
      <c r="S7944">
        <v>0</v>
      </c>
      <c r="T7944">
        <v>7</v>
      </c>
      <c r="U7944" t="b">
        <v>1</v>
      </c>
    </row>
    <row r="7945" spans="1:21" x14ac:dyDescent="0.25">
      <c r="A7945" t="s">
        <v>8548</v>
      </c>
      <c r="B7945" t="s">
        <v>8544</v>
      </c>
      <c r="C7945">
        <v>28</v>
      </c>
      <c r="D7945">
        <v>12</v>
      </c>
      <c r="E7945">
        <v>11</v>
      </c>
      <c r="F7945" s="1">
        <v>40905</v>
      </c>
      <c r="G7945" t="s">
        <v>3171</v>
      </c>
      <c r="H7945" t="s">
        <v>293</v>
      </c>
      <c r="I7945" t="s">
        <v>294</v>
      </c>
      <c r="J7945" t="s">
        <v>294</v>
      </c>
      <c r="K7945" t="s">
        <v>36</v>
      </c>
      <c r="L7945" t="s">
        <v>26</v>
      </c>
      <c r="M7945" t="s">
        <v>27</v>
      </c>
      <c r="N7945" t="s">
        <v>71</v>
      </c>
      <c r="O7945" t="s">
        <v>72</v>
      </c>
      <c r="P7945" t="s">
        <v>73</v>
      </c>
      <c r="Q7945">
        <v>1</v>
      </c>
      <c r="R7945">
        <v>1314</v>
      </c>
      <c r="S7945">
        <v>-631</v>
      </c>
      <c r="T7945">
        <v>6</v>
      </c>
      <c r="U7945" t="b">
        <v>1</v>
      </c>
    </row>
    <row r="7946" spans="1:21" x14ac:dyDescent="0.25">
      <c r="A7946" t="s">
        <v>8548</v>
      </c>
      <c r="B7946" t="s">
        <v>8544</v>
      </c>
      <c r="C7946">
        <v>28</v>
      </c>
      <c r="D7946">
        <v>12</v>
      </c>
      <c r="E7946">
        <v>11</v>
      </c>
      <c r="F7946" s="1">
        <v>40905</v>
      </c>
      <c r="G7946" t="s">
        <v>3171</v>
      </c>
      <c r="H7946" t="s">
        <v>293</v>
      </c>
      <c r="I7946" t="s">
        <v>294</v>
      </c>
      <c r="J7946" t="s">
        <v>294</v>
      </c>
      <c r="K7946" t="s">
        <v>36</v>
      </c>
      <c r="L7946" t="s">
        <v>26</v>
      </c>
      <c r="M7946" t="s">
        <v>27</v>
      </c>
      <c r="N7946" t="s">
        <v>28</v>
      </c>
      <c r="O7946" t="s">
        <v>48</v>
      </c>
      <c r="P7946" t="s">
        <v>4933</v>
      </c>
      <c r="Q7946">
        <v>1</v>
      </c>
      <c r="R7946">
        <v>15</v>
      </c>
      <c r="S7946">
        <v>-4</v>
      </c>
      <c r="T7946">
        <v>2</v>
      </c>
      <c r="U7946" t="b">
        <v>1</v>
      </c>
    </row>
    <row r="7947" spans="1:21" x14ac:dyDescent="0.25">
      <c r="A7947" t="s">
        <v>8549</v>
      </c>
      <c r="B7947" t="s">
        <v>8550</v>
      </c>
      <c r="C7947">
        <v>28</v>
      </c>
      <c r="D7947">
        <v>12</v>
      </c>
      <c r="E7947">
        <v>12</v>
      </c>
      <c r="F7947" s="1">
        <v>41271</v>
      </c>
      <c r="G7947" t="s">
        <v>571</v>
      </c>
      <c r="H7947" t="s">
        <v>67</v>
      </c>
      <c r="I7947" t="s">
        <v>68</v>
      </c>
      <c r="J7947" t="s">
        <v>255</v>
      </c>
      <c r="K7947" t="s">
        <v>25</v>
      </c>
      <c r="L7947" t="s">
        <v>37</v>
      </c>
      <c r="M7947" t="s">
        <v>38</v>
      </c>
      <c r="N7947" t="s">
        <v>28</v>
      </c>
      <c r="O7947" t="s">
        <v>183</v>
      </c>
      <c r="P7947" t="s">
        <v>803</v>
      </c>
      <c r="Q7947">
        <v>0</v>
      </c>
      <c r="R7947">
        <v>168</v>
      </c>
      <c r="S7947">
        <v>60</v>
      </c>
      <c r="T7947">
        <v>7</v>
      </c>
      <c r="U7947" t="b">
        <v>1</v>
      </c>
    </row>
    <row r="7948" spans="1:21" x14ac:dyDescent="0.25">
      <c r="A7948" t="s">
        <v>8551</v>
      </c>
      <c r="B7948" t="s">
        <v>8550</v>
      </c>
      <c r="C7948">
        <v>28</v>
      </c>
      <c r="D7948">
        <v>12</v>
      </c>
      <c r="E7948">
        <v>12</v>
      </c>
      <c r="F7948" s="1">
        <v>41271</v>
      </c>
      <c r="G7948" t="s">
        <v>6612</v>
      </c>
      <c r="H7948" t="s">
        <v>67</v>
      </c>
      <c r="I7948" t="s">
        <v>496</v>
      </c>
      <c r="J7948" t="s">
        <v>497</v>
      </c>
      <c r="K7948" t="s">
        <v>25</v>
      </c>
      <c r="L7948" t="s">
        <v>70</v>
      </c>
      <c r="M7948" t="s">
        <v>38</v>
      </c>
      <c r="N7948" t="s">
        <v>28</v>
      </c>
      <c r="O7948" t="s">
        <v>48</v>
      </c>
      <c r="P7948" t="s">
        <v>841</v>
      </c>
      <c r="Q7948">
        <v>0</v>
      </c>
      <c r="R7948">
        <v>141</v>
      </c>
      <c r="S7948">
        <v>48</v>
      </c>
      <c r="T7948">
        <v>6</v>
      </c>
      <c r="U7948" t="b">
        <v>1</v>
      </c>
    </row>
    <row r="7949" spans="1:21" x14ac:dyDescent="0.25">
      <c r="A7949" t="s">
        <v>8551</v>
      </c>
      <c r="B7949" t="s">
        <v>8550</v>
      </c>
      <c r="C7949">
        <v>28</v>
      </c>
      <c r="D7949">
        <v>12</v>
      </c>
      <c r="E7949">
        <v>12</v>
      </c>
      <c r="F7949" s="1">
        <v>41271</v>
      </c>
      <c r="G7949" t="s">
        <v>6612</v>
      </c>
      <c r="H7949" t="s">
        <v>67</v>
      </c>
      <c r="I7949" t="s">
        <v>496</v>
      </c>
      <c r="J7949" t="s">
        <v>497</v>
      </c>
      <c r="K7949" t="s">
        <v>25</v>
      </c>
      <c r="L7949" t="s">
        <v>70</v>
      </c>
      <c r="M7949" t="s">
        <v>38</v>
      </c>
      <c r="N7949" t="s">
        <v>56</v>
      </c>
      <c r="O7949" t="s">
        <v>185</v>
      </c>
      <c r="P7949" t="s">
        <v>8552</v>
      </c>
      <c r="Q7949">
        <v>0</v>
      </c>
      <c r="R7949">
        <v>441</v>
      </c>
      <c r="S7949">
        <v>110</v>
      </c>
      <c r="T7949">
        <v>3</v>
      </c>
      <c r="U7949" t="b">
        <v>0</v>
      </c>
    </row>
    <row r="7950" spans="1:21" x14ac:dyDescent="0.25">
      <c r="A7950" t="s">
        <v>8551</v>
      </c>
      <c r="B7950" t="s">
        <v>8550</v>
      </c>
      <c r="C7950">
        <v>28</v>
      </c>
      <c r="D7950">
        <v>12</v>
      </c>
      <c r="E7950">
        <v>12</v>
      </c>
      <c r="F7950" s="1">
        <v>41271</v>
      </c>
      <c r="G7950" t="s">
        <v>6612</v>
      </c>
      <c r="H7950" t="s">
        <v>67</v>
      </c>
      <c r="I7950" t="s">
        <v>496</v>
      </c>
      <c r="J7950" t="s">
        <v>497</v>
      </c>
      <c r="K7950" t="s">
        <v>25</v>
      </c>
      <c r="L7950" t="s">
        <v>70</v>
      </c>
      <c r="M7950" t="s">
        <v>38</v>
      </c>
      <c r="N7950" t="s">
        <v>56</v>
      </c>
      <c r="O7950" t="s">
        <v>104</v>
      </c>
      <c r="P7950" t="s">
        <v>2047</v>
      </c>
      <c r="Q7950">
        <v>0</v>
      </c>
      <c r="R7950">
        <v>1011</v>
      </c>
      <c r="S7950">
        <v>162</v>
      </c>
      <c r="T7950">
        <v>7</v>
      </c>
      <c r="U7950" t="b">
        <v>1</v>
      </c>
    </row>
    <row r="7951" spans="1:21" x14ac:dyDescent="0.25">
      <c r="A7951" t="s">
        <v>8553</v>
      </c>
      <c r="B7951" t="s">
        <v>8550</v>
      </c>
      <c r="C7951">
        <v>28</v>
      </c>
      <c r="D7951">
        <v>12</v>
      </c>
      <c r="E7951">
        <v>12</v>
      </c>
      <c r="F7951" s="1">
        <v>41271</v>
      </c>
      <c r="G7951" t="s">
        <v>6022</v>
      </c>
      <c r="H7951" t="s">
        <v>67</v>
      </c>
      <c r="I7951" t="s">
        <v>68</v>
      </c>
      <c r="J7951" t="s">
        <v>2907</v>
      </c>
      <c r="K7951" t="s">
        <v>25</v>
      </c>
      <c r="L7951" t="s">
        <v>26</v>
      </c>
      <c r="M7951" t="s">
        <v>38</v>
      </c>
      <c r="N7951" t="s">
        <v>28</v>
      </c>
      <c r="O7951" t="s">
        <v>90</v>
      </c>
      <c r="P7951" t="s">
        <v>8554</v>
      </c>
      <c r="Q7951">
        <v>0</v>
      </c>
      <c r="R7951">
        <v>1138</v>
      </c>
      <c r="S7951">
        <v>364</v>
      </c>
      <c r="T7951">
        <v>2</v>
      </c>
      <c r="U7951" t="b">
        <v>1</v>
      </c>
    </row>
    <row r="7952" spans="1:21" x14ac:dyDescent="0.25">
      <c r="A7952" t="s">
        <v>8553</v>
      </c>
      <c r="B7952" t="s">
        <v>8550</v>
      </c>
      <c r="C7952">
        <v>28</v>
      </c>
      <c r="D7952">
        <v>12</v>
      </c>
      <c r="E7952">
        <v>12</v>
      </c>
      <c r="F7952" s="1">
        <v>41271</v>
      </c>
      <c r="G7952" t="s">
        <v>6022</v>
      </c>
      <c r="H7952" t="s">
        <v>67</v>
      </c>
      <c r="I7952" t="s">
        <v>68</v>
      </c>
      <c r="J7952" t="s">
        <v>2907</v>
      </c>
      <c r="K7952" t="s">
        <v>25</v>
      </c>
      <c r="L7952" t="s">
        <v>26</v>
      </c>
      <c r="M7952" t="s">
        <v>38</v>
      </c>
      <c r="N7952" t="s">
        <v>28</v>
      </c>
      <c r="O7952" t="s">
        <v>183</v>
      </c>
      <c r="P7952" t="s">
        <v>4693</v>
      </c>
      <c r="Q7952">
        <v>0</v>
      </c>
      <c r="R7952">
        <v>370</v>
      </c>
      <c r="S7952">
        <v>81</v>
      </c>
      <c r="T7952">
        <v>8</v>
      </c>
      <c r="U7952" t="b">
        <v>0</v>
      </c>
    </row>
    <row r="7953" spans="1:21" x14ac:dyDescent="0.25">
      <c r="A7953" t="s">
        <v>8555</v>
      </c>
      <c r="B7953" t="s">
        <v>8550</v>
      </c>
      <c r="C7953">
        <v>28</v>
      </c>
      <c r="D7953">
        <v>12</v>
      </c>
      <c r="E7953">
        <v>12</v>
      </c>
      <c r="F7953" s="1">
        <v>41271</v>
      </c>
      <c r="G7953" t="s">
        <v>559</v>
      </c>
      <c r="H7953" t="s">
        <v>61</v>
      </c>
      <c r="I7953" t="s">
        <v>108</v>
      </c>
      <c r="J7953" t="s">
        <v>226</v>
      </c>
      <c r="K7953" t="s">
        <v>36</v>
      </c>
      <c r="L7953" t="s">
        <v>37</v>
      </c>
      <c r="M7953" t="s">
        <v>38</v>
      </c>
      <c r="N7953" t="s">
        <v>56</v>
      </c>
      <c r="O7953" t="s">
        <v>185</v>
      </c>
      <c r="P7953" t="s">
        <v>6604</v>
      </c>
      <c r="Q7953">
        <v>0</v>
      </c>
      <c r="R7953">
        <v>325</v>
      </c>
      <c r="S7953">
        <v>34</v>
      </c>
      <c r="T7953">
        <v>2</v>
      </c>
      <c r="U7953" t="b">
        <v>1</v>
      </c>
    </row>
    <row r="7954" spans="1:21" x14ac:dyDescent="0.25">
      <c r="A7954" t="s">
        <v>8556</v>
      </c>
      <c r="B7954" t="s">
        <v>8550</v>
      </c>
      <c r="C7954">
        <v>28</v>
      </c>
      <c r="D7954">
        <v>12</v>
      </c>
      <c r="E7954">
        <v>12</v>
      </c>
      <c r="F7954" s="1">
        <v>41271</v>
      </c>
      <c r="G7954" t="s">
        <v>2224</v>
      </c>
      <c r="H7954" t="s">
        <v>293</v>
      </c>
      <c r="I7954" t="s">
        <v>4607</v>
      </c>
      <c r="J7954" t="s">
        <v>5255</v>
      </c>
      <c r="K7954" t="s">
        <v>36</v>
      </c>
      <c r="L7954" t="s">
        <v>70</v>
      </c>
      <c r="M7954" t="s">
        <v>27</v>
      </c>
      <c r="N7954" t="s">
        <v>28</v>
      </c>
      <c r="O7954" t="s">
        <v>39</v>
      </c>
      <c r="P7954" t="s">
        <v>1063</v>
      </c>
      <c r="Q7954">
        <v>1</v>
      </c>
      <c r="R7954">
        <v>16</v>
      </c>
      <c r="S7954">
        <v>-9</v>
      </c>
      <c r="T7954">
        <v>3</v>
      </c>
      <c r="U7954" t="b">
        <v>1</v>
      </c>
    </row>
    <row r="7955" spans="1:21" x14ac:dyDescent="0.25">
      <c r="A7955" t="s">
        <v>8557</v>
      </c>
      <c r="B7955" t="s">
        <v>8558</v>
      </c>
      <c r="C7955">
        <v>28</v>
      </c>
      <c r="D7955">
        <v>12</v>
      </c>
      <c r="E7955">
        <v>13</v>
      </c>
      <c r="F7955" s="1">
        <v>41636</v>
      </c>
      <c r="G7955" t="s">
        <v>6200</v>
      </c>
      <c r="H7955" t="s">
        <v>44</v>
      </c>
      <c r="I7955" t="s">
        <v>85</v>
      </c>
      <c r="J7955" t="s">
        <v>86</v>
      </c>
      <c r="K7955" t="s">
        <v>47</v>
      </c>
      <c r="L7955" t="s">
        <v>37</v>
      </c>
      <c r="M7955" t="s">
        <v>98</v>
      </c>
      <c r="N7955" t="s">
        <v>71</v>
      </c>
      <c r="O7955" t="s">
        <v>74</v>
      </c>
      <c r="P7955" t="s">
        <v>3821</v>
      </c>
      <c r="Q7955">
        <v>1</v>
      </c>
      <c r="R7955">
        <v>41</v>
      </c>
      <c r="S7955">
        <v>-29</v>
      </c>
      <c r="T7955">
        <v>2</v>
      </c>
      <c r="U7955" t="b">
        <v>0</v>
      </c>
    </row>
    <row r="7956" spans="1:21" x14ac:dyDescent="0.25">
      <c r="A7956" t="s">
        <v>8559</v>
      </c>
      <c r="B7956" t="s">
        <v>8558</v>
      </c>
      <c r="C7956">
        <v>28</v>
      </c>
      <c r="D7956">
        <v>12</v>
      </c>
      <c r="E7956">
        <v>13</v>
      </c>
      <c r="F7956" s="1">
        <v>41636</v>
      </c>
      <c r="G7956" t="s">
        <v>1860</v>
      </c>
      <c r="H7956" t="s">
        <v>61</v>
      </c>
      <c r="I7956" t="s">
        <v>108</v>
      </c>
      <c r="J7956" t="s">
        <v>1539</v>
      </c>
      <c r="K7956" t="s">
        <v>36</v>
      </c>
      <c r="L7956" t="s">
        <v>37</v>
      </c>
      <c r="M7956" t="s">
        <v>38</v>
      </c>
      <c r="N7956" t="s">
        <v>28</v>
      </c>
      <c r="O7956" t="s">
        <v>39</v>
      </c>
      <c r="P7956" t="s">
        <v>41</v>
      </c>
      <c r="Q7956">
        <v>0</v>
      </c>
      <c r="R7956">
        <v>12</v>
      </c>
      <c r="S7956">
        <v>4</v>
      </c>
      <c r="T7956">
        <v>2</v>
      </c>
      <c r="U7956" t="b">
        <v>1</v>
      </c>
    </row>
    <row r="7957" spans="1:21" x14ac:dyDescent="0.25">
      <c r="A7957" t="s">
        <v>8560</v>
      </c>
      <c r="B7957" t="s">
        <v>8561</v>
      </c>
      <c r="C7957">
        <v>28</v>
      </c>
      <c r="D7957">
        <v>12</v>
      </c>
      <c r="E7957">
        <v>14</v>
      </c>
      <c r="F7957" s="1">
        <v>42001</v>
      </c>
      <c r="G7957" t="s">
        <v>1743</v>
      </c>
      <c r="H7957" t="s">
        <v>67</v>
      </c>
      <c r="I7957" t="s">
        <v>68</v>
      </c>
      <c r="J7957" t="s">
        <v>555</v>
      </c>
      <c r="K7957" t="s">
        <v>25</v>
      </c>
      <c r="L7957" t="s">
        <v>37</v>
      </c>
      <c r="M7957" t="s">
        <v>98</v>
      </c>
      <c r="N7957" t="s">
        <v>28</v>
      </c>
      <c r="O7957" t="s">
        <v>111</v>
      </c>
      <c r="P7957" t="s">
        <v>2030</v>
      </c>
      <c r="Q7957">
        <v>0</v>
      </c>
      <c r="R7957">
        <v>135</v>
      </c>
      <c r="S7957">
        <v>54</v>
      </c>
      <c r="T7957">
        <v>5</v>
      </c>
      <c r="U7957" t="b">
        <v>0</v>
      </c>
    </row>
    <row r="7958" spans="1:21" x14ac:dyDescent="0.25">
      <c r="A7958" t="s">
        <v>8560</v>
      </c>
      <c r="B7958" t="s">
        <v>8561</v>
      </c>
      <c r="C7958">
        <v>28</v>
      </c>
      <c r="D7958">
        <v>12</v>
      </c>
      <c r="E7958">
        <v>14</v>
      </c>
      <c r="F7958" s="1">
        <v>42001</v>
      </c>
      <c r="G7958" t="s">
        <v>1743</v>
      </c>
      <c r="H7958" t="s">
        <v>67</v>
      </c>
      <c r="I7958" t="s">
        <v>68</v>
      </c>
      <c r="J7958" t="s">
        <v>555</v>
      </c>
      <c r="K7958" t="s">
        <v>25</v>
      </c>
      <c r="L7958" t="s">
        <v>37</v>
      </c>
      <c r="M7958" t="s">
        <v>98</v>
      </c>
      <c r="N7958" t="s">
        <v>28</v>
      </c>
      <c r="O7958" t="s">
        <v>29</v>
      </c>
      <c r="P7958" t="s">
        <v>236</v>
      </c>
      <c r="Q7958">
        <v>0</v>
      </c>
      <c r="R7958">
        <v>237</v>
      </c>
      <c r="S7958">
        <v>47</v>
      </c>
      <c r="T7958">
        <v>9</v>
      </c>
      <c r="U7958" t="b">
        <v>0</v>
      </c>
    </row>
    <row r="7959" spans="1:21" x14ac:dyDescent="0.25">
      <c r="A7959" t="s">
        <v>8562</v>
      </c>
      <c r="B7959" t="s">
        <v>8563</v>
      </c>
      <c r="C7959">
        <v>29</v>
      </c>
      <c r="D7959">
        <v>12</v>
      </c>
      <c r="E7959">
        <v>11</v>
      </c>
      <c r="F7959" s="1">
        <v>40906</v>
      </c>
      <c r="G7959" t="s">
        <v>1616</v>
      </c>
      <c r="H7959" t="s">
        <v>215</v>
      </c>
      <c r="I7959" t="s">
        <v>858</v>
      </c>
      <c r="J7959" t="s">
        <v>859</v>
      </c>
      <c r="K7959" t="s">
        <v>36</v>
      </c>
      <c r="L7959" t="s">
        <v>37</v>
      </c>
      <c r="M7959" t="s">
        <v>38</v>
      </c>
      <c r="N7959" t="s">
        <v>28</v>
      </c>
      <c r="O7959" t="s">
        <v>183</v>
      </c>
      <c r="P7959" t="s">
        <v>1121</v>
      </c>
      <c r="Q7959">
        <v>0</v>
      </c>
      <c r="R7959">
        <v>88</v>
      </c>
      <c r="S7959">
        <v>19</v>
      </c>
      <c r="T7959">
        <v>2</v>
      </c>
      <c r="U7959" t="b">
        <v>0</v>
      </c>
    </row>
    <row r="7960" spans="1:21" x14ac:dyDescent="0.25">
      <c r="A7960" t="s">
        <v>8564</v>
      </c>
      <c r="B7960" t="s">
        <v>8563</v>
      </c>
      <c r="C7960">
        <v>29</v>
      </c>
      <c r="D7960">
        <v>12</v>
      </c>
      <c r="E7960">
        <v>11</v>
      </c>
      <c r="F7960" s="1">
        <v>40906</v>
      </c>
      <c r="G7960" t="s">
        <v>785</v>
      </c>
      <c r="H7960" t="s">
        <v>33</v>
      </c>
      <c r="I7960" t="s">
        <v>372</v>
      </c>
      <c r="J7960" t="s">
        <v>2519</v>
      </c>
      <c r="K7960" t="s">
        <v>36</v>
      </c>
      <c r="L7960" t="s">
        <v>26</v>
      </c>
      <c r="M7960" t="s">
        <v>268</v>
      </c>
      <c r="N7960" t="s">
        <v>28</v>
      </c>
      <c r="O7960" t="s">
        <v>48</v>
      </c>
      <c r="P7960" t="s">
        <v>1292</v>
      </c>
      <c r="Q7960">
        <v>0</v>
      </c>
      <c r="R7960">
        <v>24</v>
      </c>
      <c r="S7960">
        <v>10</v>
      </c>
      <c r="T7960">
        <v>2</v>
      </c>
      <c r="U7960" t="b">
        <v>1</v>
      </c>
    </row>
    <row r="7961" spans="1:21" x14ac:dyDescent="0.25">
      <c r="A7961" t="s">
        <v>8564</v>
      </c>
      <c r="B7961" t="s">
        <v>8563</v>
      </c>
      <c r="C7961">
        <v>29</v>
      </c>
      <c r="D7961">
        <v>12</v>
      </c>
      <c r="E7961">
        <v>11</v>
      </c>
      <c r="F7961" s="1">
        <v>40906</v>
      </c>
      <c r="G7961" t="s">
        <v>785</v>
      </c>
      <c r="H7961" t="s">
        <v>33</v>
      </c>
      <c r="I7961" t="s">
        <v>372</v>
      </c>
      <c r="J7961" t="s">
        <v>2519</v>
      </c>
      <c r="K7961" t="s">
        <v>36</v>
      </c>
      <c r="L7961" t="s">
        <v>26</v>
      </c>
      <c r="M7961" t="s">
        <v>268</v>
      </c>
      <c r="N7961" t="s">
        <v>28</v>
      </c>
      <c r="O7961" t="s">
        <v>54</v>
      </c>
      <c r="P7961" t="s">
        <v>1377</v>
      </c>
      <c r="Q7961">
        <v>0</v>
      </c>
      <c r="R7961">
        <v>104</v>
      </c>
      <c r="S7961">
        <v>16</v>
      </c>
      <c r="T7961">
        <v>2</v>
      </c>
      <c r="U7961" t="b">
        <v>0</v>
      </c>
    </row>
    <row r="7962" spans="1:21" x14ac:dyDescent="0.25">
      <c r="A7962" t="s">
        <v>8565</v>
      </c>
      <c r="B7962" t="s">
        <v>8563</v>
      </c>
      <c r="C7962">
        <v>29</v>
      </c>
      <c r="D7962">
        <v>12</v>
      </c>
      <c r="E7962">
        <v>11</v>
      </c>
      <c r="F7962" s="1">
        <v>40906</v>
      </c>
      <c r="G7962" t="s">
        <v>5463</v>
      </c>
      <c r="H7962" t="s">
        <v>61</v>
      </c>
      <c r="I7962" t="s">
        <v>173</v>
      </c>
      <c r="J7962" t="s">
        <v>8566</v>
      </c>
      <c r="K7962" t="s">
        <v>36</v>
      </c>
      <c r="L7962" t="s">
        <v>37</v>
      </c>
      <c r="M7962" t="s">
        <v>38</v>
      </c>
      <c r="N7962" t="s">
        <v>56</v>
      </c>
      <c r="O7962" t="s">
        <v>185</v>
      </c>
      <c r="P7962" t="s">
        <v>4135</v>
      </c>
      <c r="Q7962">
        <v>0</v>
      </c>
      <c r="R7962">
        <v>284</v>
      </c>
      <c r="S7962">
        <v>-10</v>
      </c>
      <c r="T7962">
        <v>2</v>
      </c>
      <c r="U7962" t="b">
        <v>1</v>
      </c>
    </row>
    <row r="7963" spans="1:21" x14ac:dyDescent="0.25">
      <c r="A7963" t="s">
        <v>8567</v>
      </c>
      <c r="B7963" t="s">
        <v>8568</v>
      </c>
      <c r="C7963">
        <v>29</v>
      </c>
      <c r="D7963">
        <v>12</v>
      </c>
      <c r="E7963">
        <v>12</v>
      </c>
      <c r="F7963" s="1">
        <v>41272</v>
      </c>
      <c r="G7963" t="s">
        <v>2543</v>
      </c>
      <c r="H7963" t="s">
        <v>61</v>
      </c>
      <c r="I7963" t="s">
        <v>450</v>
      </c>
      <c r="J7963" t="s">
        <v>661</v>
      </c>
      <c r="K7963" t="s">
        <v>36</v>
      </c>
      <c r="L7963" t="s">
        <v>37</v>
      </c>
      <c r="M7963" t="s">
        <v>98</v>
      </c>
      <c r="N7963" t="s">
        <v>28</v>
      </c>
      <c r="O7963" t="s">
        <v>54</v>
      </c>
      <c r="P7963" t="s">
        <v>1944</v>
      </c>
      <c r="Q7963">
        <v>0</v>
      </c>
      <c r="R7963">
        <v>365</v>
      </c>
      <c r="S7963">
        <v>65</v>
      </c>
      <c r="T7963">
        <v>7</v>
      </c>
      <c r="U7963" t="b">
        <v>0</v>
      </c>
    </row>
    <row r="7964" spans="1:21" x14ac:dyDescent="0.25">
      <c r="A7964" t="s">
        <v>8569</v>
      </c>
      <c r="B7964" t="s">
        <v>8568</v>
      </c>
      <c r="C7964">
        <v>29</v>
      </c>
      <c r="D7964">
        <v>12</v>
      </c>
      <c r="E7964">
        <v>12</v>
      </c>
      <c r="F7964" s="1">
        <v>41272</v>
      </c>
      <c r="G7964" t="s">
        <v>1964</v>
      </c>
      <c r="H7964" t="s">
        <v>33</v>
      </c>
      <c r="I7964" t="s">
        <v>34</v>
      </c>
      <c r="J7964" t="s">
        <v>770</v>
      </c>
      <c r="K7964" t="s">
        <v>36</v>
      </c>
      <c r="L7964" t="s">
        <v>70</v>
      </c>
      <c r="M7964" t="s">
        <v>38</v>
      </c>
      <c r="N7964" t="s">
        <v>28</v>
      </c>
      <c r="O7964" t="s">
        <v>54</v>
      </c>
      <c r="P7964" t="s">
        <v>5933</v>
      </c>
      <c r="Q7964">
        <v>0</v>
      </c>
      <c r="R7964">
        <v>288</v>
      </c>
      <c r="S7964">
        <v>128</v>
      </c>
      <c r="T7964">
        <v>6</v>
      </c>
      <c r="U7964" t="b">
        <v>1</v>
      </c>
    </row>
    <row r="7965" spans="1:21" x14ac:dyDescent="0.25">
      <c r="A7965" t="s">
        <v>8570</v>
      </c>
      <c r="B7965" t="s">
        <v>8568</v>
      </c>
      <c r="C7965">
        <v>29</v>
      </c>
      <c r="D7965">
        <v>12</v>
      </c>
      <c r="E7965">
        <v>12</v>
      </c>
      <c r="F7965" s="1">
        <v>41272</v>
      </c>
      <c r="G7965" t="s">
        <v>2871</v>
      </c>
      <c r="H7965" t="s">
        <v>61</v>
      </c>
      <c r="I7965" t="s">
        <v>450</v>
      </c>
      <c r="J7965" t="s">
        <v>489</v>
      </c>
      <c r="K7965" t="s">
        <v>36</v>
      </c>
      <c r="L7965" t="s">
        <v>26</v>
      </c>
      <c r="M7965" t="s">
        <v>38</v>
      </c>
      <c r="N7965" t="s">
        <v>28</v>
      </c>
      <c r="O7965" t="s">
        <v>111</v>
      </c>
      <c r="P7965" t="s">
        <v>2641</v>
      </c>
      <c r="Q7965">
        <v>0</v>
      </c>
      <c r="R7965">
        <v>52</v>
      </c>
      <c r="S7965">
        <v>26</v>
      </c>
      <c r="T7965">
        <v>2</v>
      </c>
      <c r="U7965" t="b">
        <v>1</v>
      </c>
    </row>
    <row r="7966" spans="1:21" x14ac:dyDescent="0.25">
      <c r="A7966" t="s">
        <v>8571</v>
      </c>
      <c r="B7966" t="s">
        <v>8568</v>
      </c>
      <c r="C7966">
        <v>29</v>
      </c>
      <c r="D7966">
        <v>12</v>
      </c>
      <c r="E7966">
        <v>12</v>
      </c>
      <c r="F7966" s="1">
        <v>41272</v>
      </c>
      <c r="G7966" t="s">
        <v>4284</v>
      </c>
      <c r="H7966" t="s">
        <v>67</v>
      </c>
      <c r="I7966" t="s">
        <v>68</v>
      </c>
      <c r="J7966" t="s">
        <v>7148</v>
      </c>
      <c r="K7966" t="s">
        <v>25</v>
      </c>
      <c r="L7966" t="s">
        <v>37</v>
      </c>
      <c r="M7966" t="s">
        <v>98</v>
      </c>
      <c r="N7966" t="s">
        <v>28</v>
      </c>
      <c r="O7966" t="s">
        <v>29</v>
      </c>
      <c r="P7966" t="s">
        <v>1549</v>
      </c>
      <c r="Q7966">
        <v>0</v>
      </c>
      <c r="R7966">
        <v>62</v>
      </c>
      <c r="S7966">
        <v>14</v>
      </c>
      <c r="T7966">
        <v>2</v>
      </c>
      <c r="U7966" t="b">
        <v>1</v>
      </c>
    </row>
    <row r="7967" spans="1:21" x14ac:dyDescent="0.25">
      <c r="A7967" t="s">
        <v>8571</v>
      </c>
      <c r="B7967" t="s">
        <v>8568</v>
      </c>
      <c r="C7967">
        <v>29</v>
      </c>
      <c r="D7967">
        <v>12</v>
      </c>
      <c r="E7967">
        <v>12</v>
      </c>
      <c r="F7967" s="1">
        <v>41272</v>
      </c>
      <c r="G7967" t="s">
        <v>4284</v>
      </c>
      <c r="H7967" t="s">
        <v>67</v>
      </c>
      <c r="I7967" t="s">
        <v>68</v>
      </c>
      <c r="J7967" t="s">
        <v>7148</v>
      </c>
      <c r="K7967" t="s">
        <v>25</v>
      </c>
      <c r="L7967" t="s">
        <v>37</v>
      </c>
      <c r="M7967" t="s">
        <v>98</v>
      </c>
      <c r="N7967" t="s">
        <v>28</v>
      </c>
      <c r="O7967" t="s">
        <v>54</v>
      </c>
      <c r="P7967" t="s">
        <v>1211</v>
      </c>
      <c r="Q7967">
        <v>0</v>
      </c>
      <c r="R7967">
        <v>40</v>
      </c>
      <c r="S7967">
        <v>2</v>
      </c>
      <c r="T7967">
        <v>2</v>
      </c>
      <c r="U7967" t="b">
        <v>0</v>
      </c>
    </row>
    <row r="7968" spans="1:21" x14ac:dyDescent="0.25">
      <c r="A7968" t="s">
        <v>8572</v>
      </c>
      <c r="B7968" t="s">
        <v>8573</v>
      </c>
      <c r="C7968">
        <v>29</v>
      </c>
      <c r="D7968">
        <v>12</v>
      </c>
      <c r="E7968">
        <v>14</v>
      </c>
      <c r="F7968" s="1">
        <v>42002</v>
      </c>
      <c r="G7968" t="s">
        <v>3147</v>
      </c>
      <c r="H7968" t="s">
        <v>61</v>
      </c>
      <c r="I7968" t="s">
        <v>108</v>
      </c>
      <c r="J7968" t="s">
        <v>146</v>
      </c>
      <c r="K7968" t="s">
        <v>36</v>
      </c>
      <c r="L7968" t="s">
        <v>37</v>
      </c>
      <c r="M7968" t="s">
        <v>268</v>
      </c>
      <c r="N7968" t="s">
        <v>28</v>
      </c>
      <c r="O7968" t="s">
        <v>90</v>
      </c>
      <c r="P7968" t="s">
        <v>2613</v>
      </c>
      <c r="Q7968">
        <v>0</v>
      </c>
      <c r="R7968">
        <v>973</v>
      </c>
      <c r="S7968">
        <v>205</v>
      </c>
      <c r="T7968">
        <v>2</v>
      </c>
      <c r="U7968" t="b">
        <v>0</v>
      </c>
    </row>
    <row r="7969" spans="1:21" x14ac:dyDescent="0.25">
      <c r="A7969" t="s">
        <v>8572</v>
      </c>
      <c r="B7969" t="s">
        <v>8573</v>
      </c>
      <c r="C7969">
        <v>29</v>
      </c>
      <c r="D7969">
        <v>12</v>
      </c>
      <c r="E7969">
        <v>14</v>
      </c>
      <c r="F7969" s="1">
        <v>42002</v>
      </c>
      <c r="G7969" t="s">
        <v>3147</v>
      </c>
      <c r="H7969" t="s">
        <v>61</v>
      </c>
      <c r="I7969" t="s">
        <v>108</v>
      </c>
      <c r="J7969" t="s">
        <v>146</v>
      </c>
      <c r="K7969" t="s">
        <v>36</v>
      </c>
      <c r="L7969" t="s">
        <v>37</v>
      </c>
      <c r="M7969" t="s">
        <v>268</v>
      </c>
      <c r="N7969" t="s">
        <v>28</v>
      </c>
      <c r="O7969" t="s">
        <v>48</v>
      </c>
      <c r="P7969" t="s">
        <v>252</v>
      </c>
      <c r="Q7969">
        <v>0</v>
      </c>
      <c r="R7969">
        <v>114</v>
      </c>
      <c r="S7969">
        <v>1</v>
      </c>
      <c r="T7969">
        <v>2</v>
      </c>
      <c r="U7969" t="b">
        <v>1</v>
      </c>
    </row>
    <row r="7970" spans="1:21" x14ac:dyDescent="0.25">
      <c r="A7970" t="s">
        <v>8572</v>
      </c>
      <c r="B7970" t="s">
        <v>8573</v>
      </c>
      <c r="C7970">
        <v>29</v>
      </c>
      <c r="D7970">
        <v>12</v>
      </c>
      <c r="E7970">
        <v>14</v>
      </c>
      <c r="F7970" s="1">
        <v>42002</v>
      </c>
      <c r="G7970" t="s">
        <v>3147</v>
      </c>
      <c r="H7970" t="s">
        <v>61</v>
      </c>
      <c r="I7970" t="s">
        <v>108</v>
      </c>
      <c r="J7970" t="s">
        <v>146</v>
      </c>
      <c r="K7970" t="s">
        <v>36</v>
      </c>
      <c r="L7970" t="s">
        <v>37</v>
      </c>
      <c r="M7970" t="s">
        <v>268</v>
      </c>
      <c r="N7970" t="s">
        <v>28</v>
      </c>
      <c r="O7970" t="s">
        <v>48</v>
      </c>
      <c r="P7970" t="s">
        <v>2113</v>
      </c>
      <c r="Q7970">
        <v>0</v>
      </c>
      <c r="R7970">
        <v>293</v>
      </c>
      <c r="S7970">
        <v>85</v>
      </c>
      <c r="T7970">
        <v>6</v>
      </c>
      <c r="U7970" t="b">
        <v>0</v>
      </c>
    </row>
    <row r="7971" spans="1:21" x14ac:dyDescent="0.25">
      <c r="A7971" t="s">
        <v>8572</v>
      </c>
      <c r="B7971" t="s">
        <v>8573</v>
      </c>
      <c r="C7971">
        <v>29</v>
      </c>
      <c r="D7971">
        <v>12</v>
      </c>
      <c r="E7971">
        <v>14</v>
      </c>
      <c r="F7971" s="1">
        <v>42002</v>
      </c>
      <c r="G7971" t="s">
        <v>3147</v>
      </c>
      <c r="H7971" t="s">
        <v>61</v>
      </c>
      <c r="I7971" t="s">
        <v>108</v>
      </c>
      <c r="J7971" t="s">
        <v>146</v>
      </c>
      <c r="K7971" t="s">
        <v>36</v>
      </c>
      <c r="L7971" t="s">
        <v>37</v>
      </c>
      <c r="M7971" t="s">
        <v>268</v>
      </c>
      <c r="N7971" t="s">
        <v>28</v>
      </c>
      <c r="O7971" t="s">
        <v>48</v>
      </c>
      <c r="P7971" t="s">
        <v>2239</v>
      </c>
      <c r="Q7971">
        <v>0</v>
      </c>
      <c r="R7971">
        <v>98</v>
      </c>
      <c r="S7971">
        <v>39</v>
      </c>
      <c r="T7971">
        <v>4</v>
      </c>
      <c r="U7971" t="b">
        <v>0</v>
      </c>
    </row>
    <row r="7972" spans="1:21" x14ac:dyDescent="0.25">
      <c r="A7972" t="s">
        <v>8572</v>
      </c>
      <c r="B7972" t="s">
        <v>8573</v>
      </c>
      <c r="C7972">
        <v>29</v>
      </c>
      <c r="D7972">
        <v>12</v>
      </c>
      <c r="E7972">
        <v>14</v>
      </c>
      <c r="F7972" s="1">
        <v>42002</v>
      </c>
      <c r="G7972" t="s">
        <v>3147</v>
      </c>
      <c r="H7972" t="s">
        <v>61</v>
      </c>
      <c r="I7972" t="s">
        <v>108</v>
      </c>
      <c r="J7972" t="s">
        <v>146</v>
      </c>
      <c r="K7972" t="s">
        <v>36</v>
      </c>
      <c r="L7972" t="s">
        <v>37</v>
      </c>
      <c r="M7972" t="s">
        <v>268</v>
      </c>
      <c r="N7972" t="s">
        <v>28</v>
      </c>
      <c r="O7972" t="s">
        <v>39</v>
      </c>
      <c r="P7972" t="s">
        <v>4052</v>
      </c>
      <c r="Q7972">
        <v>0</v>
      </c>
      <c r="R7972">
        <v>91</v>
      </c>
      <c r="S7972">
        <v>8</v>
      </c>
      <c r="T7972">
        <v>3</v>
      </c>
      <c r="U7972" t="b">
        <v>0</v>
      </c>
    </row>
    <row r="7973" spans="1:21" x14ac:dyDescent="0.25">
      <c r="A7973" t="s">
        <v>8572</v>
      </c>
      <c r="B7973" t="s">
        <v>8573</v>
      </c>
      <c r="C7973">
        <v>29</v>
      </c>
      <c r="D7973">
        <v>12</v>
      </c>
      <c r="E7973">
        <v>14</v>
      </c>
      <c r="F7973" s="1">
        <v>42002</v>
      </c>
      <c r="G7973" t="s">
        <v>3147</v>
      </c>
      <c r="H7973" t="s">
        <v>61</v>
      </c>
      <c r="I7973" t="s">
        <v>108</v>
      </c>
      <c r="J7973" t="s">
        <v>146</v>
      </c>
      <c r="K7973" t="s">
        <v>36</v>
      </c>
      <c r="L7973" t="s">
        <v>37</v>
      </c>
      <c r="M7973" t="s">
        <v>268</v>
      </c>
      <c r="N7973" t="s">
        <v>28</v>
      </c>
      <c r="O7973" t="s">
        <v>39</v>
      </c>
      <c r="P7973" t="s">
        <v>740</v>
      </c>
      <c r="Q7973">
        <v>0</v>
      </c>
      <c r="R7973">
        <v>72</v>
      </c>
      <c r="S7973">
        <v>4</v>
      </c>
      <c r="T7973">
        <v>5</v>
      </c>
      <c r="U7973" t="b">
        <v>0</v>
      </c>
    </row>
    <row r="7974" spans="1:21" x14ac:dyDescent="0.25">
      <c r="A7974" t="s">
        <v>8572</v>
      </c>
      <c r="B7974" t="s">
        <v>8573</v>
      </c>
      <c r="C7974">
        <v>29</v>
      </c>
      <c r="D7974">
        <v>12</v>
      </c>
      <c r="E7974">
        <v>14</v>
      </c>
      <c r="F7974" s="1">
        <v>42002</v>
      </c>
      <c r="G7974" t="s">
        <v>3147</v>
      </c>
      <c r="H7974" t="s">
        <v>61</v>
      </c>
      <c r="I7974" t="s">
        <v>108</v>
      </c>
      <c r="J7974" t="s">
        <v>146</v>
      </c>
      <c r="K7974" t="s">
        <v>36</v>
      </c>
      <c r="L7974" t="s">
        <v>37</v>
      </c>
      <c r="M7974" t="s">
        <v>268</v>
      </c>
      <c r="N7974" t="s">
        <v>28</v>
      </c>
      <c r="O7974" t="s">
        <v>54</v>
      </c>
      <c r="P7974" t="s">
        <v>182</v>
      </c>
      <c r="Q7974">
        <v>0</v>
      </c>
      <c r="R7974">
        <v>247</v>
      </c>
      <c r="S7974">
        <v>82</v>
      </c>
      <c r="T7974">
        <v>2</v>
      </c>
      <c r="U7974" t="b">
        <v>0</v>
      </c>
    </row>
    <row r="7975" spans="1:21" x14ac:dyDescent="0.25">
      <c r="A7975" t="s">
        <v>8574</v>
      </c>
      <c r="B7975" t="s">
        <v>8573</v>
      </c>
      <c r="C7975">
        <v>29</v>
      </c>
      <c r="D7975">
        <v>12</v>
      </c>
      <c r="E7975">
        <v>14</v>
      </c>
      <c r="F7975" s="1">
        <v>42002</v>
      </c>
      <c r="G7975" t="s">
        <v>8575</v>
      </c>
      <c r="H7975" t="s">
        <v>293</v>
      </c>
      <c r="I7975" t="s">
        <v>714</v>
      </c>
      <c r="J7975" t="s">
        <v>8134</v>
      </c>
      <c r="K7975" t="s">
        <v>36</v>
      </c>
      <c r="L7975" t="s">
        <v>37</v>
      </c>
      <c r="M7975" t="s">
        <v>98</v>
      </c>
      <c r="N7975" t="s">
        <v>71</v>
      </c>
      <c r="O7975" t="s">
        <v>74</v>
      </c>
      <c r="P7975" t="s">
        <v>400</v>
      </c>
      <c r="Q7975">
        <v>1</v>
      </c>
      <c r="R7975">
        <v>516</v>
      </c>
      <c r="S7975">
        <v>-392</v>
      </c>
      <c r="T7975">
        <v>8</v>
      </c>
      <c r="U7975" t="b">
        <v>0</v>
      </c>
    </row>
    <row r="7976" spans="1:21" x14ac:dyDescent="0.25">
      <c r="A7976" t="s">
        <v>8576</v>
      </c>
      <c r="B7976" t="s">
        <v>8573</v>
      </c>
      <c r="C7976">
        <v>29</v>
      </c>
      <c r="D7976">
        <v>12</v>
      </c>
      <c r="E7976">
        <v>14</v>
      </c>
      <c r="F7976" s="1">
        <v>42002</v>
      </c>
      <c r="G7976" t="s">
        <v>1403</v>
      </c>
      <c r="H7976" t="s">
        <v>61</v>
      </c>
      <c r="I7976" t="s">
        <v>115</v>
      </c>
      <c r="J7976" t="s">
        <v>647</v>
      </c>
      <c r="K7976" t="s">
        <v>36</v>
      </c>
      <c r="L7976" t="s">
        <v>37</v>
      </c>
      <c r="M7976" t="s">
        <v>27</v>
      </c>
      <c r="N7976" t="s">
        <v>71</v>
      </c>
      <c r="O7976" t="s">
        <v>74</v>
      </c>
      <c r="P7976" t="s">
        <v>1492</v>
      </c>
      <c r="Q7976">
        <v>0</v>
      </c>
      <c r="R7976">
        <v>401</v>
      </c>
      <c r="S7976">
        <v>13</v>
      </c>
      <c r="T7976">
        <v>6</v>
      </c>
      <c r="U7976" t="b">
        <v>0</v>
      </c>
    </row>
    <row r="7977" spans="1:21" x14ac:dyDescent="0.25">
      <c r="A7977" t="s">
        <v>8576</v>
      </c>
      <c r="B7977" t="s">
        <v>8573</v>
      </c>
      <c r="C7977">
        <v>29</v>
      </c>
      <c r="D7977">
        <v>12</v>
      </c>
      <c r="E7977">
        <v>14</v>
      </c>
      <c r="F7977" s="1">
        <v>42002</v>
      </c>
      <c r="G7977" t="s">
        <v>1403</v>
      </c>
      <c r="H7977" t="s">
        <v>61</v>
      </c>
      <c r="I7977" t="s">
        <v>115</v>
      </c>
      <c r="J7977" t="s">
        <v>647</v>
      </c>
      <c r="K7977" t="s">
        <v>36</v>
      </c>
      <c r="L7977" t="s">
        <v>37</v>
      </c>
      <c r="M7977" t="s">
        <v>27</v>
      </c>
      <c r="N7977" t="s">
        <v>71</v>
      </c>
      <c r="O7977" t="s">
        <v>665</v>
      </c>
      <c r="P7977" t="s">
        <v>6163</v>
      </c>
      <c r="Q7977">
        <v>0</v>
      </c>
      <c r="R7977">
        <v>1461</v>
      </c>
      <c r="S7977">
        <v>202</v>
      </c>
      <c r="T7977">
        <v>5</v>
      </c>
      <c r="U7977" t="b">
        <v>1</v>
      </c>
    </row>
    <row r="7978" spans="1:21" x14ac:dyDescent="0.25">
      <c r="A7978" t="s">
        <v>8576</v>
      </c>
      <c r="B7978" t="s">
        <v>8573</v>
      </c>
      <c r="C7978">
        <v>29</v>
      </c>
      <c r="D7978">
        <v>12</v>
      </c>
      <c r="E7978">
        <v>14</v>
      </c>
      <c r="F7978" s="1">
        <v>42002</v>
      </c>
      <c r="G7978" t="s">
        <v>1403</v>
      </c>
      <c r="H7978" t="s">
        <v>61</v>
      </c>
      <c r="I7978" t="s">
        <v>115</v>
      </c>
      <c r="J7978" t="s">
        <v>647</v>
      </c>
      <c r="K7978" t="s">
        <v>36</v>
      </c>
      <c r="L7978" t="s">
        <v>37</v>
      </c>
      <c r="M7978" t="s">
        <v>27</v>
      </c>
      <c r="N7978" t="s">
        <v>28</v>
      </c>
      <c r="O7978" t="s">
        <v>90</v>
      </c>
      <c r="P7978" t="s">
        <v>2663</v>
      </c>
      <c r="Q7978">
        <v>0</v>
      </c>
      <c r="R7978">
        <v>1104</v>
      </c>
      <c r="S7978">
        <v>209</v>
      </c>
      <c r="T7978">
        <v>4</v>
      </c>
      <c r="U7978" t="b">
        <v>0</v>
      </c>
    </row>
    <row r="7979" spans="1:21" x14ac:dyDescent="0.25">
      <c r="A7979" t="s">
        <v>8576</v>
      </c>
      <c r="B7979" t="s">
        <v>8573</v>
      </c>
      <c r="C7979">
        <v>29</v>
      </c>
      <c r="D7979">
        <v>12</v>
      </c>
      <c r="E7979">
        <v>14</v>
      </c>
      <c r="F7979" s="1">
        <v>42002</v>
      </c>
      <c r="G7979" t="s">
        <v>1403</v>
      </c>
      <c r="H7979" t="s">
        <v>61</v>
      </c>
      <c r="I7979" t="s">
        <v>115</v>
      </c>
      <c r="J7979" t="s">
        <v>647</v>
      </c>
      <c r="K7979" t="s">
        <v>36</v>
      </c>
      <c r="L7979" t="s">
        <v>37</v>
      </c>
      <c r="M7979" t="s">
        <v>27</v>
      </c>
      <c r="N7979" t="s">
        <v>28</v>
      </c>
      <c r="O7979" t="s">
        <v>39</v>
      </c>
      <c r="P7979" t="s">
        <v>298</v>
      </c>
      <c r="Q7979">
        <v>0</v>
      </c>
      <c r="R7979">
        <v>100</v>
      </c>
      <c r="S7979">
        <v>28</v>
      </c>
      <c r="T7979">
        <v>2</v>
      </c>
      <c r="U7979" t="b">
        <v>1</v>
      </c>
    </row>
    <row r="7980" spans="1:21" x14ac:dyDescent="0.25">
      <c r="A7980" t="s">
        <v>8576</v>
      </c>
      <c r="B7980" t="s">
        <v>8573</v>
      </c>
      <c r="C7980">
        <v>29</v>
      </c>
      <c r="D7980">
        <v>12</v>
      </c>
      <c r="E7980">
        <v>14</v>
      </c>
      <c r="F7980" s="1">
        <v>42002</v>
      </c>
      <c r="G7980" t="s">
        <v>1403</v>
      </c>
      <c r="H7980" t="s">
        <v>61</v>
      </c>
      <c r="I7980" t="s">
        <v>115</v>
      </c>
      <c r="J7980" t="s">
        <v>647</v>
      </c>
      <c r="K7980" t="s">
        <v>36</v>
      </c>
      <c r="L7980" t="s">
        <v>37</v>
      </c>
      <c r="M7980" t="s">
        <v>27</v>
      </c>
      <c r="N7980" t="s">
        <v>28</v>
      </c>
      <c r="O7980" t="s">
        <v>29</v>
      </c>
      <c r="P7980" t="s">
        <v>5223</v>
      </c>
      <c r="Q7980">
        <v>0</v>
      </c>
      <c r="R7980">
        <v>325</v>
      </c>
      <c r="S7980">
        <v>32</v>
      </c>
      <c r="T7980">
        <v>7</v>
      </c>
      <c r="U7980" t="b">
        <v>1</v>
      </c>
    </row>
    <row r="7981" spans="1:21" x14ac:dyDescent="0.25">
      <c r="A7981" t="s">
        <v>8576</v>
      </c>
      <c r="B7981" t="s">
        <v>8573</v>
      </c>
      <c r="C7981">
        <v>29</v>
      </c>
      <c r="D7981">
        <v>12</v>
      </c>
      <c r="E7981">
        <v>14</v>
      </c>
      <c r="F7981" s="1">
        <v>42002</v>
      </c>
      <c r="G7981" t="s">
        <v>1403</v>
      </c>
      <c r="H7981" t="s">
        <v>61</v>
      </c>
      <c r="I7981" t="s">
        <v>115</v>
      </c>
      <c r="J7981" t="s">
        <v>647</v>
      </c>
      <c r="K7981" t="s">
        <v>36</v>
      </c>
      <c r="L7981" t="s">
        <v>37</v>
      </c>
      <c r="M7981" t="s">
        <v>27</v>
      </c>
      <c r="N7981" t="s">
        <v>28</v>
      </c>
      <c r="O7981" t="s">
        <v>54</v>
      </c>
      <c r="P7981" t="s">
        <v>282</v>
      </c>
      <c r="Q7981">
        <v>0</v>
      </c>
      <c r="R7981">
        <v>169</v>
      </c>
      <c r="S7981">
        <v>55</v>
      </c>
      <c r="T7981">
        <v>4</v>
      </c>
      <c r="U7981" t="b">
        <v>0</v>
      </c>
    </row>
    <row r="7982" spans="1:21" x14ac:dyDescent="0.25">
      <c r="A7982" t="s">
        <v>8576</v>
      </c>
      <c r="B7982" t="s">
        <v>8573</v>
      </c>
      <c r="C7982">
        <v>29</v>
      </c>
      <c r="D7982">
        <v>12</v>
      </c>
      <c r="E7982">
        <v>14</v>
      </c>
      <c r="F7982" s="1">
        <v>42002</v>
      </c>
      <c r="G7982" t="s">
        <v>1403</v>
      </c>
      <c r="H7982" t="s">
        <v>61</v>
      </c>
      <c r="I7982" t="s">
        <v>115</v>
      </c>
      <c r="J7982" t="s">
        <v>647</v>
      </c>
      <c r="K7982" t="s">
        <v>36</v>
      </c>
      <c r="L7982" t="s">
        <v>37</v>
      </c>
      <c r="M7982" t="s">
        <v>27</v>
      </c>
      <c r="N7982" t="s">
        <v>56</v>
      </c>
      <c r="O7982" t="s">
        <v>104</v>
      </c>
      <c r="P7982" t="s">
        <v>3358</v>
      </c>
      <c r="Q7982">
        <v>0</v>
      </c>
      <c r="R7982">
        <v>487</v>
      </c>
      <c r="S7982">
        <v>143</v>
      </c>
      <c r="T7982">
        <v>4</v>
      </c>
      <c r="U7982" t="b">
        <v>1</v>
      </c>
    </row>
    <row r="7983" spans="1:21" x14ac:dyDescent="0.25">
      <c r="A7983" t="s">
        <v>8577</v>
      </c>
      <c r="B7983" t="s">
        <v>8573</v>
      </c>
      <c r="C7983">
        <v>29</v>
      </c>
      <c r="D7983">
        <v>12</v>
      </c>
      <c r="E7983">
        <v>14</v>
      </c>
      <c r="F7983" s="1">
        <v>42002</v>
      </c>
      <c r="G7983" t="s">
        <v>3298</v>
      </c>
      <c r="H7983" t="s">
        <v>23</v>
      </c>
      <c r="I7983" t="s">
        <v>24</v>
      </c>
      <c r="J7983" t="s">
        <v>24</v>
      </c>
      <c r="K7983" t="s">
        <v>25</v>
      </c>
      <c r="L7983" t="s">
        <v>70</v>
      </c>
      <c r="M7983" t="s">
        <v>98</v>
      </c>
      <c r="N7983" t="s">
        <v>28</v>
      </c>
      <c r="O7983" t="s">
        <v>48</v>
      </c>
      <c r="P7983" t="s">
        <v>1306</v>
      </c>
      <c r="Q7983">
        <v>1</v>
      </c>
      <c r="R7983">
        <v>31</v>
      </c>
      <c r="S7983">
        <v>-11</v>
      </c>
      <c r="T7983">
        <v>4</v>
      </c>
      <c r="U7983" t="b">
        <v>1</v>
      </c>
    </row>
    <row r="7984" spans="1:21" x14ac:dyDescent="0.25">
      <c r="A7984" t="s">
        <v>8577</v>
      </c>
      <c r="B7984" t="s">
        <v>8573</v>
      </c>
      <c r="C7984">
        <v>29</v>
      </c>
      <c r="D7984">
        <v>12</v>
      </c>
      <c r="E7984">
        <v>14</v>
      </c>
      <c r="F7984" s="1">
        <v>42002</v>
      </c>
      <c r="G7984" t="s">
        <v>3298</v>
      </c>
      <c r="H7984" t="s">
        <v>23</v>
      </c>
      <c r="I7984" t="s">
        <v>24</v>
      </c>
      <c r="J7984" t="s">
        <v>24</v>
      </c>
      <c r="K7984" t="s">
        <v>25</v>
      </c>
      <c r="L7984" t="s">
        <v>70</v>
      </c>
      <c r="M7984" t="s">
        <v>98</v>
      </c>
      <c r="N7984" t="s">
        <v>28</v>
      </c>
      <c r="O7984" t="s">
        <v>48</v>
      </c>
      <c r="P7984" t="s">
        <v>3571</v>
      </c>
      <c r="Q7984">
        <v>1</v>
      </c>
      <c r="R7984">
        <v>8</v>
      </c>
      <c r="S7984">
        <v>-6</v>
      </c>
      <c r="T7984">
        <v>1</v>
      </c>
      <c r="U7984" t="b">
        <v>0</v>
      </c>
    </row>
    <row r="7985" spans="1:21" x14ac:dyDescent="0.25">
      <c r="A7985" t="s">
        <v>8578</v>
      </c>
      <c r="B7985" t="s">
        <v>8573</v>
      </c>
      <c r="C7985">
        <v>29</v>
      </c>
      <c r="D7985">
        <v>12</v>
      </c>
      <c r="E7985">
        <v>14</v>
      </c>
      <c r="F7985" s="1">
        <v>42002</v>
      </c>
      <c r="G7985" t="s">
        <v>546</v>
      </c>
      <c r="H7985" t="s">
        <v>126</v>
      </c>
      <c r="I7985" t="s">
        <v>304</v>
      </c>
      <c r="J7985" t="s">
        <v>304</v>
      </c>
      <c r="K7985" t="s">
        <v>25</v>
      </c>
      <c r="L7985" t="s">
        <v>26</v>
      </c>
      <c r="M7985" t="s">
        <v>38</v>
      </c>
      <c r="N7985" t="s">
        <v>28</v>
      </c>
      <c r="O7985" t="s">
        <v>48</v>
      </c>
      <c r="P7985" t="s">
        <v>3361</v>
      </c>
      <c r="Q7985">
        <v>1</v>
      </c>
      <c r="R7985">
        <v>74</v>
      </c>
      <c r="S7985">
        <v>-51</v>
      </c>
      <c r="T7985">
        <v>3</v>
      </c>
      <c r="U7985" t="b">
        <v>0</v>
      </c>
    </row>
    <row r="7986" spans="1:21" x14ac:dyDescent="0.25">
      <c r="A7986" t="s">
        <v>8578</v>
      </c>
      <c r="B7986" t="s">
        <v>8573</v>
      </c>
      <c r="C7986">
        <v>29</v>
      </c>
      <c r="D7986">
        <v>12</v>
      </c>
      <c r="E7986">
        <v>14</v>
      </c>
      <c r="F7986" s="1">
        <v>42002</v>
      </c>
      <c r="G7986" t="s">
        <v>546</v>
      </c>
      <c r="H7986" t="s">
        <v>126</v>
      </c>
      <c r="I7986" t="s">
        <v>304</v>
      </c>
      <c r="J7986" t="s">
        <v>304</v>
      </c>
      <c r="K7986" t="s">
        <v>25</v>
      </c>
      <c r="L7986" t="s">
        <v>26</v>
      </c>
      <c r="M7986" t="s">
        <v>38</v>
      </c>
      <c r="N7986" t="s">
        <v>28</v>
      </c>
      <c r="O7986" t="s">
        <v>39</v>
      </c>
      <c r="P7986" t="s">
        <v>3151</v>
      </c>
      <c r="Q7986">
        <v>1</v>
      </c>
      <c r="R7986">
        <v>56</v>
      </c>
      <c r="S7986">
        <v>0</v>
      </c>
      <c r="T7986">
        <v>4</v>
      </c>
      <c r="U7986" t="b">
        <v>1</v>
      </c>
    </row>
    <row r="7987" spans="1:21" x14ac:dyDescent="0.25">
      <c r="A7987" t="s">
        <v>8579</v>
      </c>
      <c r="B7987" t="s">
        <v>8573</v>
      </c>
      <c r="C7987">
        <v>29</v>
      </c>
      <c r="D7987">
        <v>12</v>
      </c>
      <c r="E7987">
        <v>14</v>
      </c>
      <c r="F7987" s="1">
        <v>42002</v>
      </c>
      <c r="G7987" t="s">
        <v>1568</v>
      </c>
      <c r="H7987" t="s">
        <v>120</v>
      </c>
      <c r="I7987" t="s">
        <v>6076</v>
      </c>
      <c r="J7987" t="s">
        <v>6077</v>
      </c>
      <c r="K7987" t="s">
        <v>47</v>
      </c>
      <c r="L7987" t="s">
        <v>70</v>
      </c>
      <c r="M7987" t="s">
        <v>38</v>
      </c>
      <c r="N7987" t="s">
        <v>28</v>
      </c>
      <c r="O7987" t="s">
        <v>54</v>
      </c>
      <c r="P7987" t="s">
        <v>1648</v>
      </c>
      <c r="Q7987">
        <v>0</v>
      </c>
      <c r="R7987">
        <v>52</v>
      </c>
      <c r="S7987">
        <v>20</v>
      </c>
      <c r="T7987">
        <v>1</v>
      </c>
      <c r="U7987" t="b">
        <v>1</v>
      </c>
    </row>
    <row r="7988" spans="1:21" x14ac:dyDescent="0.25">
      <c r="A7988" t="s">
        <v>8578</v>
      </c>
      <c r="B7988" t="s">
        <v>8573</v>
      </c>
      <c r="C7988">
        <v>29</v>
      </c>
      <c r="D7988">
        <v>12</v>
      </c>
      <c r="E7988">
        <v>14</v>
      </c>
      <c r="F7988" s="1">
        <v>42002</v>
      </c>
      <c r="G7988" t="s">
        <v>546</v>
      </c>
      <c r="H7988" t="s">
        <v>126</v>
      </c>
      <c r="I7988" t="s">
        <v>304</v>
      </c>
      <c r="J7988" t="s">
        <v>304</v>
      </c>
      <c r="K7988" t="s">
        <v>25</v>
      </c>
      <c r="L7988" t="s">
        <v>26</v>
      </c>
      <c r="M7988" t="s">
        <v>38</v>
      </c>
      <c r="N7988" t="s">
        <v>56</v>
      </c>
      <c r="O7988" t="s">
        <v>185</v>
      </c>
      <c r="P7988" t="s">
        <v>2141</v>
      </c>
      <c r="Q7988">
        <v>1</v>
      </c>
      <c r="R7988">
        <v>373</v>
      </c>
      <c r="S7988">
        <v>-254</v>
      </c>
      <c r="T7988">
        <v>6</v>
      </c>
      <c r="U7988" t="b">
        <v>0</v>
      </c>
    </row>
    <row r="7989" spans="1:21" x14ac:dyDescent="0.25">
      <c r="A7989" t="s">
        <v>8579</v>
      </c>
      <c r="B7989" t="s">
        <v>8573</v>
      </c>
      <c r="C7989">
        <v>29</v>
      </c>
      <c r="D7989">
        <v>12</v>
      </c>
      <c r="E7989">
        <v>14</v>
      </c>
      <c r="F7989" s="1">
        <v>42002</v>
      </c>
      <c r="G7989" t="s">
        <v>1568</v>
      </c>
      <c r="H7989" t="s">
        <v>120</v>
      </c>
      <c r="I7989" t="s">
        <v>6076</v>
      </c>
      <c r="J7989" t="s">
        <v>6077</v>
      </c>
      <c r="K7989" t="s">
        <v>47</v>
      </c>
      <c r="L7989" t="s">
        <v>70</v>
      </c>
      <c r="M7989" t="s">
        <v>38</v>
      </c>
      <c r="N7989" t="s">
        <v>56</v>
      </c>
      <c r="O7989" t="s">
        <v>57</v>
      </c>
      <c r="P7989" t="s">
        <v>6239</v>
      </c>
      <c r="Q7989">
        <v>0</v>
      </c>
      <c r="R7989">
        <v>131</v>
      </c>
      <c r="S7989">
        <v>45</v>
      </c>
      <c r="T7989">
        <v>2</v>
      </c>
      <c r="U7989" t="b">
        <v>0</v>
      </c>
    </row>
    <row r="7990" spans="1:21" x14ac:dyDescent="0.25">
      <c r="A7990" t="s">
        <v>8580</v>
      </c>
      <c r="B7990" t="s">
        <v>8573</v>
      </c>
      <c r="C7990">
        <v>29</v>
      </c>
      <c r="D7990">
        <v>12</v>
      </c>
      <c r="E7990">
        <v>14</v>
      </c>
      <c r="F7990" s="1">
        <v>42002</v>
      </c>
      <c r="G7990" t="s">
        <v>2933</v>
      </c>
      <c r="H7990" t="s">
        <v>61</v>
      </c>
      <c r="I7990" t="s">
        <v>108</v>
      </c>
      <c r="J7990" t="s">
        <v>3839</v>
      </c>
      <c r="K7990" t="s">
        <v>36</v>
      </c>
      <c r="L7990" t="s">
        <v>37</v>
      </c>
      <c r="M7990" t="s">
        <v>38</v>
      </c>
      <c r="N7990" t="s">
        <v>71</v>
      </c>
      <c r="O7990" t="s">
        <v>295</v>
      </c>
      <c r="P7990" t="s">
        <v>2802</v>
      </c>
      <c r="Q7990">
        <v>0</v>
      </c>
      <c r="R7990">
        <v>189</v>
      </c>
      <c r="S7990">
        <v>60</v>
      </c>
      <c r="T7990">
        <v>4</v>
      </c>
      <c r="U7990" t="b">
        <v>0</v>
      </c>
    </row>
    <row r="7991" spans="1:21" x14ac:dyDescent="0.25">
      <c r="A7991" t="s">
        <v>8580</v>
      </c>
      <c r="B7991" t="s">
        <v>8573</v>
      </c>
      <c r="C7991">
        <v>29</v>
      </c>
      <c r="D7991">
        <v>12</v>
      </c>
      <c r="E7991">
        <v>14</v>
      </c>
      <c r="F7991" s="1">
        <v>42002</v>
      </c>
      <c r="G7991" t="s">
        <v>2933</v>
      </c>
      <c r="H7991" t="s">
        <v>61</v>
      </c>
      <c r="I7991" t="s">
        <v>108</v>
      </c>
      <c r="J7991" t="s">
        <v>3839</v>
      </c>
      <c r="K7991" t="s">
        <v>36</v>
      </c>
      <c r="L7991" t="s">
        <v>37</v>
      </c>
      <c r="M7991" t="s">
        <v>38</v>
      </c>
      <c r="N7991" t="s">
        <v>56</v>
      </c>
      <c r="O7991" t="s">
        <v>57</v>
      </c>
      <c r="P7991" t="s">
        <v>1773</v>
      </c>
      <c r="Q7991">
        <v>0</v>
      </c>
      <c r="R7991">
        <v>524</v>
      </c>
      <c r="S7991">
        <v>-25</v>
      </c>
      <c r="T7991">
        <v>2</v>
      </c>
      <c r="U7991" t="b">
        <v>0</v>
      </c>
    </row>
    <row r="7992" spans="1:21" x14ac:dyDescent="0.25">
      <c r="A7992" t="s">
        <v>8580</v>
      </c>
      <c r="B7992" t="s">
        <v>8573</v>
      </c>
      <c r="C7992">
        <v>29</v>
      </c>
      <c r="D7992">
        <v>12</v>
      </c>
      <c r="E7992">
        <v>14</v>
      </c>
      <c r="F7992" s="1">
        <v>42002</v>
      </c>
      <c r="G7992" t="s">
        <v>2933</v>
      </c>
      <c r="H7992" t="s">
        <v>61</v>
      </c>
      <c r="I7992" t="s">
        <v>108</v>
      </c>
      <c r="J7992" t="s">
        <v>3839</v>
      </c>
      <c r="K7992" t="s">
        <v>36</v>
      </c>
      <c r="L7992" t="s">
        <v>37</v>
      </c>
      <c r="M7992" t="s">
        <v>38</v>
      </c>
      <c r="N7992" t="s">
        <v>56</v>
      </c>
      <c r="O7992" t="s">
        <v>57</v>
      </c>
      <c r="P7992" t="s">
        <v>5601</v>
      </c>
      <c r="Q7992">
        <v>0</v>
      </c>
      <c r="R7992">
        <v>148</v>
      </c>
      <c r="S7992">
        <v>9</v>
      </c>
      <c r="T7992">
        <v>1</v>
      </c>
      <c r="U7992" t="b">
        <v>0</v>
      </c>
    </row>
    <row r="7993" spans="1:21" x14ac:dyDescent="0.25">
      <c r="A7993" t="s">
        <v>8581</v>
      </c>
      <c r="B7993" t="s">
        <v>8573</v>
      </c>
      <c r="C7993">
        <v>29</v>
      </c>
      <c r="D7993">
        <v>12</v>
      </c>
      <c r="E7993">
        <v>14</v>
      </c>
      <c r="F7993" s="1">
        <v>42002</v>
      </c>
      <c r="G7993" t="s">
        <v>265</v>
      </c>
      <c r="H7993" t="s">
        <v>67</v>
      </c>
      <c r="I7993" t="s">
        <v>68</v>
      </c>
      <c r="J7993" t="s">
        <v>255</v>
      </c>
      <c r="K7993" t="s">
        <v>25</v>
      </c>
      <c r="L7993" t="s">
        <v>70</v>
      </c>
      <c r="M7993" t="s">
        <v>38</v>
      </c>
      <c r="N7993" t="s">
        <v>28</v>
      </c>
      <c r="O7993" t="s">
        <v>111</v>
      </c>
      <c r="P7993" t="s">
        <v>780</v>
      </c>
      <c r="Q7993">
        <v>0</v>
      </c>
      <c r="R7993">
        <v>148</v>
      </c>
      <c r="S7993">
        <v>23</v>
      </c>
      <c r="T7993">
        <v>4</v>
      </c>
      <c r="U7993" t="b">
        <v>1</v>
      </c>
    </row>
    <row r="7994" spans="1:21" x14ac:dyDescent="0.25">
      <c r="A7994" t="s">
        <v>8582</v>
      </c>
      <c r="B7994" t="s">
        <v>8583</v>
      </c>
      <c r="C7994">
        <v>30</v>
      </c>
      <c r="D7994">
        <v>12</v>
      </c>
      <c r="E7994">
        <v>11</v>
      </c>
      <c r="F7994" s="1">
        <v>40907</v>
      </c>
      <c r="G7994" t="s">
        <v>1269</v>
      </c>
      <c r="H7994" t="s">
        <v>67</v>
      </c>
      <c r="I7994" t="s">
        <v>68</v>
      </c>
      <c r="J7994" t="s">
        <v>8584</v>
      </c>
      <c r="K7994" t="s">
        <v>25</v>
      </c>
      <c r="L7994" t="s">
        <v>26</v>
      </c>
      <c r="M7994" t="s">
        <v>98</v>
      </c>
      <c r="N7994" t="s">
        <v>28</v>
      </c>
      <c r="O7994" t="s">
        <v>151</v>
      </c>
      <c r="P7994" t="s">
        <v>4991</v>
      </c>
      <c r="Q7994">
        <v>0</v>
      </c>
      <c r="R7994">
        <v>42</v>
      </c>
      <c r="S7994">
        <v>12</v>
      </c>
      <c r="T7994">
        <v>4</v>
      </c>
      <c r="U7994" t="b">
        <v>1</v>
      </c>
    </row>
    <row r="7995" spans="1:21" x14ac:dyDescent="0.25">
      <c r="A7995" t="s">
        <v>8585</v>
      </c>
      <c r="B7995" t="s">
        <v>8583</v>
      </c>
      <c r="C7995">
        <v>30</v>
      </c>
      <c r="D7995">
        <v>12</v>
      </c>
      <c r="E7995">
        <v>11</v>
      </c>
      <c r="F7995" s="1">
        <v>40907</v>
      </c>
      <c r="G7995" t="s">
        <v>1259</v>
      </c>
      <c r="H7995" t="s">
        <v>120</v>
      </c>
      <c r="I7995" t="s">
        <v>778</v>
      </c>
      <c r="J7995" t="s">
        <v>778</v>
      </c>
      <c r="K7995" t="s">
        <v>47</v>
      </c>
      <c r="L7995" t="s">
        <v>37</v>
      </c>
      <c r="M7995" t="s">
        <v>38</v>
      </c>
      <c r="N7995" t="s">
        <v>56</v>
      </c>
      <c r="O7995" t="s">
        <v>57</v>
      </c>
      <c r="P7995" t="s">
        <v>5265</v>
      </c>
      <c r="Q7995">
        <v>0</v>
      </c>
      <c r="R7995">
        <v>143</v>
      </c>
      <c r="S7995">
        <v>44</v>
      </c>
      <c r="T7995">
        <v>2</v>
      </c>
      <c r="U7995" t="b">
        <v>1</v>
      </c>
    </row>
    <row r="7996" spans="1:21" x14ac:dyDescent="0.25">
      <c r="A7996" t="s">
        <v>8586</v>
      </c>
      <c r="B7996" t="s">
        <v>8583</v>
      </c>
      <c r="C7996">
        <v>30</v>
      </c>
      <c r="D7996">
        <v>12</v>
      </c>
      <c r="E7996">
        <v>11</v>
      </c>
      <c r="F7996" s="1">
        <v>40907</v>
      </c>
      <c r="G7996" t="s">
        <v>3726</v>
      </c>
      <c r="H7996" t="s">
        <v>67</v>
      </c>
      <c r="I7996" t="s">
        <v>68</v>
      </c>
      <c r="J7996" t="s">
        <v>2538</v>
      </c>
      <c r="K7996" t="s">
        <v>25</v>
      </c>
      <c r="L7996" t="s">
        <v>26</v>
      </c>
      <c r="M7996" t="s">
        <v>38</v>
      </c>
      <c r="N7996" t="s">
        <v>71</v>
      </c>
      <c r="O7996" t="s">
        <v>72</v>
      </c>
      <c r="P7996" t="s">
        <v>2315</v>
      </c>
      <c r="Q7996">
        <v>0</v>
      </c>
      <c r="R7996">
        <v>299</v>
      </c>
      <c r="S7996">
        <v>113</v>
      </c>
      <c r="T7996">
        <v>2</v>
      </c>
      <c r="U7996" t="b">
        <v>0</v>
      </c>
    </row>
    <row r="7997" spans="1:21" x14ac:dyDescent="0.25">
      <c r="A7997" t="s">
        <v>8587</v>
      </c>
      <c r="B7997" t="s">
        <v>8583</v>
      </c>
      <c r="C7997">
        <v>30</v>
      </c>
      <c r="D7997">
        <v>12</v>
      </c>
      <c r="E7997">
        <v>11</v>
      </c>
      <c r="F7997" s="1">
        <v>40907</v>
      </c>
      <c r="G7997" t="s">
        <v>1736</v>
      </c>
      <c r="H7997" t="s">
        <v>44</v>
      </c>
      <c r="I7997" t="s">
        <v>460</v>
      </c>
      <c r="J7997" t="s">
        <v>1646</v>
      </c>
      <c r="K7997" t="s">
        <v>47</v>
      </c>
      <c r="L7997" t="s">
        <v>37</v>
      </c>
      <c r="M7997" t="s">
        <v>98</v>
      </c>
      <c r="N7997" t="s">
        <v>28</v>
      </c>
      <c r="O7997" t="s">
        <v>48</v>
      </c>
      <c r="P7997" t="s">
        <v>731</v>
      </c>
      <c r="Q7997">
        <v>0</v>
      </c>
      <c r="R7997">
        <v>46</v>
      </c>
      <c r="S7997">
        <v>8</v>
      </c>
      <c r="T7997">
        <v>3</v>
      </c>
      <c r="U7997" t="b">
        <v>0</v>
      </c>
    </row>
    <row r="7998" spans="1:21" x14ac:dyDescent="0.25">
      <c r="A7998" t="s">
        <v>8587</v>
      </c>
      <c r="B7998" t="s">
        <v>8583</v>
      </c>
      <c r="C7998">
        <v>30</v>
      </c>
      <c r="D7998">
        <v>12</v>
      </c>
      <c r="E7998">
        <v>11</v>
      </c>
      <c r="F7998" s="1">
        <v>40907</v>
      </c>
      <c r="G7998" t="s">
        <v>1736</v>
      </c>
      <c r="H7998" t="s">
        <v>44</v>
      </c>
      <c r="I7998" t="s">
        <v>460</v>
      </c>
      <c r="J7998" t="s">
        <v>1646</v>
      </c>
      <c r="K7998" t="s">
        <v>47</v>
      </c>
      <c r="L7998" t="s">
        <v>37</v>
      </c>
      <c r="M7998" t="s">
        <v>98</v>
      </c>
      <c r="N7998" t="s">
        <v>28</v>
      </c>
      <c r="O7998" t="s">
        <v>29</v>
      </c>
      <c r="P7998" t="s">
        <v>2169</v>
      </c>
      <c r="Q7998">
        <v>0</v>
      </c>
      <c r="R7998">
        <v>31</v>
      </c>
      <c r="S7998">
        <v>6</v>
      </c>
      <c r="T7998">
        <v>2</v>
      </c>
      <c r="U7998" t="b">
        <v>0</v>
      </c>
    </row>
    <row r="7999" spans="1:21" x14ac:dyDescent="0.25">
      <c r="A7999" t="s">
        <v>8587</v>
      </c>
      <c r="B7999" t="s">
        <v>8583</v>
      </c>
      <c r="C7999">
        <v>30</v>
      </c>
      <c r="D7999">
        <v>12</v>
      </c>
      <c r="E7999">
        <v>11</v>
      </c>
      <c r="F7999" s="1">
        <v>40907</v>
      </c>
      <c r="G7999" t="s">
        <v>1736</v>
      </c>
      <c r="H7999" t="s">
        <v>44</v>
      </c>
      <c r="I7999" t="s">
        <v>460</v>
      </c>
      <c r="J7999" t="s">
        <v>1646</v>
      </c>
      <c r="K7999" t="s">
        <v>47</v>
      </c>
      <c r="L7999" t="s">
        <v>37</v>
      </c>
      <c r="M7999" t="s">
        <v>98</v>
      </c>
      <c r="N7999" t="s">
        <v>28</v>
      </c>
      <c r="O7999" t="s">
        <v>29</v>
      </c>
      <c r="P7999" t="s">
        <v>344</v>
      </c>
      <c r="Q7999">
        <v>0</v>
      </c>
      <c r="R7999">
        <v>85</v>
      </c>
      <c r="S7999">
        <v>36</v>
      </c>
      <c r="T7999">
        <v>3</v>
      </c>
      <c r="U7999" t="b">
        <v>1</v>
      </c>
    </row>
    <row r="8000" spans="1:21" x14ac:dyDescent="0.25">
      <c r="A8000" t="s">
        <v>8587</v>
      </c>
      <c r="B8000" t="s">
        <v>8583</v>
      </c>
      <c r="C8000">
        <v>30</v>
      </c>
      <c r="D8000">
        <v>12</v>
      </c>
      <c r="E8000">
        <v>11</v>
      </c>
      <c r="F8000" s="1">
        <v>40907</v>
      </c>
      <c r="G8000" t="s">
        <v>1736</v>
      </c>
      <c r="H8000" t="s">
        <v>44</v>
      </c>
      <c r="I8000" t="s">
        <v>460</v>
      </c>
      <c r="J8000" t="s">
        <v>1646</v>
      </c>
      <c r="K8000" t="s">
        <v>47</v>
      </c>
      <c r="L8000" t="s">
        <v>37</v>
      </c>
      <c r="M8000" t="s">
        <v>98</v>
      </c>
      <c r="N8000" t="s">
        <v>56</v>
      </c>
      <c r="O8000" t="s">
        <v>185</v>
      </c>
      <c r="P8000" t="s">
        <v>4889</v>
      </c>
      <c r="Q8000">
        <v>0</v>
      </c>
      <c r="R8000">
        <v>359</v>
      </c>
      <c r="S8000">
        <v>179</v>
      </c>
      <c r="T8000">
        <v>3</v>
      </c>
      <c r="U8000" t="b">
        <v>0</v>
      </c>
    </row>
    <row r="8001" spans="1:21" x14ac:dyDescent="0.25">
      <c r="A8001" t="s">
        <v>8588</v>
      </c>
      <c r="B8001" t="s">
        <v>8589</v>
      </c>
      <c r="C8001">
        <v>30</v>
      </c>
      <c r="D8001">
        <v>12</v>
      </c>
      <c r="E8001">
        <v>12</v>
      </c>
      <c r="F8001" s="1">
        <v>41273</v>
      </c>
      <c r="G8001" t="s">
        <v>1975</v>
      </c>
      <c r="H8001" t="s">
        <v>67</v>
      </c>
      <c r="I8001" t="s">
        <v>68</v>
      </c>
      <c r="J8001" t="s">
        <v>2297</v>
      </c>
      <c r="K8001" t="s">
        <v>25</v>
      </c>
      <c r="L8001" t="s">
        <v>37</v>
      </c>
      <c r="M8001" t="s">
        <v>38</v>
      </c>
      <c r="N8001" t="s">
        <v>28</v>
      </c>
      <c r="O8001" t="s">
        <v>48</v>
      </c>
      <c r="P8001" t="s">
        <v>322</v>
      </c>
      <c r="Q8001">
        <v>0</v>
      </c>
      <c r="R8001">
        <v>114</v>
      </c>
      <c r="S8001">
        <v>26</v>
      </c>
      <c r="T8001">
        <v>10</v>
      </c>
      <c r="U8001" t="b">
        <v>1</v>
      </c>
    </row>
    <row r="8002" spans="1:21" x14ac:dyDescent="0.25">
      <c r="A8002" t="s">
        <v>8588</v>
      </c>
      <c r="B8002" t="s">
        <v>8589</v>
      </c>
      <c r="C8002">
        <v>30</v>
      </c>
      <c r="D8002">
        <v>12</v>
      </c>
      <c r="E8002">
        <v>12</v>
      </c>
      <c r="F8002" s="1">
        <v>41273</v>
      </c>
      <c r="G8002" t="s">
        <v>1975</v>
      </c>
      <c r="H8002" t="s">
        <v>67</v>
      </c>
      <c r="I8002" t="s">
        <v>68</v>
      </c>
      <c r="J8002" t="s">
        <v>2297</v>
      </c>
      <c r="K8002" t="s">
        <v>25</v>
      </c>
      <c r="L8002" t="s">
        <v>37</v>
      </c>
      <c r="M8002" t="s">
        <v>38</v>
      </c>
      <c r="N8002" t="s">
        <v>28</v>
      </c>
      <c r="O8002" t="s">
        <v>39</v>
      </c>
      <c r="P8002" t="s">
        <v>1534</v>
      </c>
      <c r="Q8002">
        <v>0</v>
      </c>
      <c r="R8002">
        <v>40</v>
      </c>
      <c r="S8002">
        <v>18</v>
      </c>
      <c r="T8002">
        <v>3</v>
      </c>
      <c r="U8002" t="b">
        <v>0</v>
      </c>
    </row>
    <row r="8003" spans="1:21" x14ac:dyDescent="0.25">
      <c r="A8003" t="s">
        <v>8588</v>
      </c>
      <c r="B8003" t="s">
        <v>8589</v>
      </c>
      <c r="C8003">
        <v>30</v>
      </c>
      <c r="D8003">
        <v>12</v>
      </c>
      <c r="E8003">
        <v>12</v>
      </c>
      <c r="F8003" s="1">
        <v>41273</v>
      </c>
      <c r="G8003" t="s">
        <v>1975</v>
      </c>
      <c r="H8003" t="s">
        <v>67</v>
      </c>
      <c r="I8003" t="s">
        <v>68</v>
      </c>
      <c r="J8003" t="s">
        <v>2297</v>
      </c>
      <c r="K8003" t="s">
        <v>25</v>
      </c>
      <c r="L8003" t="s">
        <v>37</v>
      </c>
      <c r="M8003" t="s">
        <v>38</v>
      </c>
      <c r="N8003" t="s">
        <v>28</v>
      </c>
      <c r="O8003" t="s">
        <v>151</v>
      </c>
      <c r="P8003" t="s">
        <v>1690</v>
      </c>
      <c r="Q8003">
        <v>0</v>
      </c>
      <c r="R8003">
        <v>50</v>
      </c>
      <c r="S8003">
        <v>16</v>
      </c>
      <c r="T8003">
        <v>3</v>
      </c>
      <c r="U8003" t="b">
        <v>1</v>
      </c>
    </row>
    <row r="8004" spans="1:21" x14ac:dyDescent="0.25">
      <c r="A8004" t="s">
        <v>8590</v>
      </c>
      <c r="B8004" t="s">
        <v>8591</v>
      </c>
      <c r="C8004">
        <v>30</v>
      </c>
      <c r="D8004">
        <v>12</v>
      </c>
      <c r="E8004">
        <v>13</v>
      </c>
      <c r="F8004" s="1">
        <v>41638</v>
      </c>
      <c r="G8004" t="s">
        <v>809</v>
      </c>
      <c r="H8004" t="s">
        <v>33</v>
      </c>
      <c r="I8004" t="s">
        <v>347</v>
      </c>
      <c r="J8004" t="s">
        <v>347</v>
      </c>
      <c r="K8004" t="s">
        <v>36</v>
      </c>
      <c r="L8004" t="s">
        <v>26</v>
      </c>
      <c r="M8004" t="s">
        <v>98</v>
      </c>
      <c r="N8004" t="s">
        <v>28</v>
      </c>
      <c r="O8004" t="s">
        <v>54</v>
      </c>
      <c r="P8004" t="s">
        <v>3159</v>
      </c>
      <c r="Q8004">
        <v>0</v>
      </c>
      <c r="R8004">
        <v>146</v>
      </c>
      <c r="S8004">
        <v>18</v>
      </c>
      <c r="T8004">
        <v>7</v>
      </c>
      <c r="U8004" t="b">
        <v>0</v>
      </c>
    </row>
    <row r="8005" spans="1:21" x14ac:dyDescent="0.25">
      <c r="A8005" t="s">
        <v>8592</v>
      </c>
      <c r="B8005" t="s">
        <v>8591</v>
      </c>
      <c r="C8005">
        <v>30</v>
      </c>
      <c r="D8005">
        <v>12</v>
      </c>
      <c r="E8005">
        <v>13</v>
      </c>
      <c r="F8005" s="1">
        <v>41638</v>
      </c>
      <c r="G8005" t="s">
        <v>4940</v>
      </c>
      <c r="H8005" t="s">
        <v>44</v>
      </c>
      <c r="I8005" t="s">
        <v>738</v>
      </c>
      <c r="J8005" t="s">
        <v>7344</v>
      </c>
      <c r="K8005" t="s">
        <v>47</v>
      </c>
      <c r="L8005" t="s">
        <v>37</v>
      </c>
      <c r="M8005" t="s">
        <v>98</v>
      </c>
      <c r="N8005" t="s">
        <v>71</v>
      </c>
      <c r="O8005" t="s">
        <v>74</v>
      </c>
      <c r="P8005" t="s">
        <v>7297</v>
      </c>
      <c r="Q8005">
        <v>1</v>
      </c>
      <c r="R8005">
        <v>74</v>
      </c>
      <c r="S8005">
        <v>-63</v>
      </c>
      <c r="T8005">
        <v>4</v>
      </c>
      <c r="U8005" t="b">
        <v>0</v>
      </c>
    </row>
    <row r="8006" spans="1:21" x14ac:dyDescent="0.25">
      <c r="A8006" t="s">
        <v>8592</v>
      </c>
      <c r="B8006" t="s">
        <v>8591</v>
      </c>
      <c r="C8006">
        <v>30</v>
      </c>
      <c r="D8006">
        <v>12</v>
      </c>
      <c r="E8006">
        <v>13</v>
      </c>
      <c r="F8006" s="1">
        <v>41638</v>
      </c>
      <c r="G8006" t="s">
        <v>4940</v>
      </c>
      <c r="H8006" t="s">
        <v>44</v>
      </c>
      <c r="I8006" t="s">
        <v>738</v>
      </c>
      <c r="J8006" t="s">
        <v>7344</v>
      </c>
      <c r="K8006" t="s">
        <v>47</v>
      </c>
      <c r="L8006" t="s">
        <v>37</v>
      </c>
      <c r="M8006" t="s">
        <v>98</v>
      </c>
      <c r="N8006" t="s">
        <v>28</v>
      </c>
      <c r="O8006" t="s">
        <v>39</v>
      </c>
      <c r="P8006" t="s">
        <v>827</v>
      </c>
      <c r="Q8006">
        <v>0</v>
      </c>
      <c r="R8006">
        <v>42</v>
      </c>
      <c r="S8006">
        <v>15</v>
      </c>
      <c r="T8006">
        <v>3</v>
      </c>
      <c r="U8006" t="b">
        <v>1</v>
      </c>
    </row>
    <row r="8007" spans="1:21" x14ac:dyDescent="0.25">
      <c r="A8007" t="s">
        <v>8592</v>
      </c>
      <c r="B8007" t="s">
        <v>8591</v>
      </c>
      <c r="C8007">
        <v>30</v>
      </c>
      <c r="D8007">
        <v>12</v>
      </c>
      <c r="E8007">
        <v>13</v>
      </c>
      <c r="F8007" s="1">
        <v>41638</v>
      </c>
      <c r="G8007" t="s">
        <v>4940</v>
      </c>
      <c r="H8007" t="s">
        <v>44</v>
      </c>
      <c r="I8007" t="s">
        <v>738</v>
      </c>
      <c r="J8007" t="s">
        <v>7344</v>
      </c>
      <c r="K8007" t="s">
        <v>47</v>
      </c>
      <c r="L8007" t="s">
        <v>37</v>
      </c>
      <c r="M8007" t="s">
        <v>98</v>
      </c>
      <c r="N8007" t="s">
        <v>28</v>
      </c>
      <c r="O8007" t="s">
        <v>151</v>
      </c>
      <c r="P8007" t="s">
        <v>1497</v>
      </c>
      <c r="Q8007">
        <v>0</v>
      </c>
      <c r="R8007">
        <v>67</v>
      </c>
      <c r="S8007">
        <v>16</v>
      </c>
      <c r="T8007">
        <v>5</v>
      </c>
      <c r="U8007" t="b">
        <v>1</v>
      </c>
    </row>
    <row r="8008" spans="1:21" x14ac:dyDescent="0.25">
      <c r="A8008" t="s">
        <v>8592</v>
      </c>
      <c r="B8008" t="s">
        <v>8591</v>
      </c>
      <c r="C8008">
        <v>30</v>
      </c>
      <c r="D8008">
        <v>12</v>
      </c>
      <c r="E8008">
        <v>13</v>
      </c>
      <c r="F8008" s="1">
        <v>41638</v>
      </c>
      <c r="G8008" t="s">
        <v>4940</v>
      </c>
      <c r="H8008" t="s">
        <v>44</v>
      </c>
      <c r="I8008" t="s">
        <v>738</v>
      </c>
      <c r="J8008" t="s">
        <v>7344</v>
      </c>
      <c r="K8008" t="s">
        <v>47</v>
      </c>
      <c r="L8008" t="s">
        <v>37</v>
      </c>
      <c r="M8008" t="s">
        <v>98</v>
      </c>
      <c r="N8008" t="s">
        <v>28</v>
      </c>
      <c r="O8008" t="s">
        <v>54</v>
      </c>
      <c r="P8008" t="s">
        <v>1183</v>
      </c>
      <c r="Q8008">
        <v>0</v>
      </c>
      <c r="R8008">
        <v>58</v>
      </c>
      <c r="S8008">
        <v>-8</v>
      </c>
      <c r="T8008">
        <v>2</v>
      </c>
      <c r="U8008" t="b">
        <v>0</v>
      </c>
    </row>
    <row r="8009" spans="1:21" x14ac:dyDescent="0.25">
      <c r="A8009" t="s">
        <v>8592</v>
      </c>
      <c r="B8009" t="s">
        <v>8591</v>
      </c>
      <c r="C8009">
        <v>30</v>
      </c>
      <c r="D8009">
        <v>12</v>
      </c>
      <c r="E8009">
        <v>13</v>
      </c>
      <c r="F8009" s="1">
        <v>41638</v>
      </c>
      <c r="G8009" t="s">
        <v>4940</v>
      </c>
      <c r="H8009" t="s">
        <v>44</v>
      </c>
      <c r="I8009" t="s">
        <v>738</v>
      </c>
      <c r="J8009" t="s">
        <v>7344</v>
      </c>
      <c r="K8009" t="s">
        <v>47</v>
      </c>
      <c r="L8009" t="s">
        <v>37</v>
      </c>
      <c r="M8009" t="s">
        <v>98</v>
      </c>
      <c r="N8009" t="s">
        <v>28</v>
      </c>
      <c r="O8009" t="s">
        <v>183</v>
      </c>
      <c r="P8009" t="s">
        <v>651</v>
      </c>
      <c r="Q8009">
        <v>0</v>
      </c>
      <c r="R8009">
        <v>69</v>
      </c>
      <c r="S8009">
        <v>0</v>
      </c>
      <c r="T8009">
        <v>2</v>
      </c>
      <c r="U8009" t="b">
        <v>0</v>
      </c>
    </row>
    <row r="8010" spans="1:21" x14ac:dyDescent="0.25">
      <c r="A8010" t="s">
        <v>8593</v>
      </c>
      <c r="B8010" t="s">
        <v>8591</v>
      </c>
      <c r="C8010">
        <v>30</v>
      </c>
      <c r="D8010">
        <v>12</v>
      </c>
      <c r="E8010">
        <v>13</v>
      </c>
      <c r="F8010" s="1">
        <v>41638</v>
      </c>
      <c r="G8010" t="s">
        <v>3224</v>
      </c>
      <c r="H8010" t="s">
        <v>33</v>
      </c>
      <c r="I8010" t="s">
        <v>201</v>
      </c>
      <c r="J8010" t="s">
        <v>202</v>
      </c>
      <c r="K8010" t="s">
        <v>36</v>
      </c>
      <c r="L8010" t="s">
        <v>37</v>
      </c>
      <c r="M8010" t="s">
        <v>38</v>
      </c>
      <c r="N8010" t="s">
        <v>28</v>
      </c>
      <c r="O8010" t="s">
        <v>48</v>
      </c>
      <c r="P8010" t="s">
        <v>731</v>
      </c>
      <c r="Q8010">
        <v>0</v>
      </c>
      <c r="R8010">
        <v>46</v>
      </c>
      <c r="S8010">
        <v>8</v>
      </c>
      <c r="T8010">
        <v>3</v>
      </c>
      <c r="U8010" t="b">
        <v>0</v>
      </c>
    </row>
    <row r="8011" spans="1:21" x14ac:dyDescent="0.25">
      <c r="A8011" t="s">
        <v>8593</v>
      </c>
      <c r="B8011" t="s">
        <v>8591</v>
      </c>
      <c r="C8011">
        <v>30</v>
      </c>
      <c r="D8011">
        <v>12</v>
      </c>
      <c r="E8011">
        <v>13</v>
      </c>
      <c r="F8011" s="1">
        <v>41638</v>
      </c>
      <c r="G8011" t="s">
        <v>3224</v>
      </c>
      <c r="H8011" t="s">
        <v>33</v>
      </c>
      <c r="I8011" t="s">
        <v>201</v>
      </c>
      <c r="J8011" t="s">
        <v>202</v>
      </c>
      <c r="K8011" t="s">
        <v>36</v>
      </c>
      <c r="L8011" t="s">
        <v>37</v>
      </c>
      <c r="M8011" t="s">
        <v>38</v>
      </c>
      <c r="N8011" t="s">
        <v>28</v>
      </c>
      <c r="O8011" t="s">
        <v>39</v>
      </c>
      <c r="P8011" t="s">
        <v>940</v>
      </c>
      <c r="Q8011">
        <v>0</v>
      </c>
      <c r="R8011">
        <v>92</v>
      </c>
      <c r="S8011">
        <v>5</v>
      </c>
      <c r="T8011">
        <v>6</v>
      </c>
      <c r="U8011" t="b">
        <v>1</v>
      </c>
    </row>
    <row r="8012" spans="1:21" x14ac:dyDescent="0.25">
      <c r="A8012" t="s">
        <v>8594</v>
      </c>
      <c r="B8012" t="s">
        <v>8591</v>
      </c>
      <c r="C8012">
        <v>30</v>
      </c>
      <c r="D8012">
        <v>12</v>
      </c>
      <c r="E8012">
        <v>13</v>
      </c>
      <c r="F8012" s="1">
        <v>41638</v>
      </c>
      <c r="G8012" t="s">
        <v>2334</v>
      </c>
      <c r="H8012" t="s">
        <v>33</v>
      </c>
      <c r="I8012" t="s">
        <v>372</v>
      </c>
      <c r="J8012" t="s">
        <v>2519</v>
      </c>
      <c r="K8012" t="s">
        <v>36</v>
      </c>
      <c r="L8012" t="s">
        <v>70</v>
      </c>
      <c r="M8012" t="s">
        <v>38</v>
      </c>
      <c r="N8012" t="s">
        <v>56</v>
      </c>
      <c r="O8012" t="s">
        <v>104</v>
      </c>
      <c r="P8012" t="s">
        <v>4372</v>
      </c>
      <c r="Q8012">
        <v>0</v>
      </c>
      <c r="R8012">
        <v>596</v>
      </c>
      <c r="S8012">
        <v>101</v>
      </c>
      <c r="T8012">
        <v>8</v>
      </c>
      <c r="U8012" t="b">
        <v>0</v>
      </c>
    </row>
    <row r="8013" spans="1:21" x14ac:dyDescent="0.25">
      <c r="A8013" t="s">
        <v>8595</v>
      </c>
      <c r="B8013" t="s">
        <v>8596</v>
      </c>
      <c r="C8013">
        <v>30</v>
      </c>
      <c r="D8013">
        <v>12</v>
      </c>
      <c r="E8013">
        <v>14</v>
      </c>
      <c r="F8013" s="1">
        <v>42003</v>
      </c>
      <c r="G8013" t="s">
        <v>7170</v>
      </c>
      <c r="H8013" t="s">
        <v>293</v>
      </c>
      <c r="I8013" t="s">
        <v>613</v>
      </c>
      <c r="J8013" t="s">
        <v>2039</v>
      </c>
      <c r="K8013" t="s">
        <v>36</v>
      </c>
      <c r="L8013" t="s">
        <v>37</v>
      </c>
      <c r="M8013" t="s">
        <v>98</v>
      </c>
      <c r="N8013" t="s">
        <v>28</v>
      </c>
      <c r="O8013" t="s">
        <v>90</v>
      </c>
      <c r="P8013" t="s">
        <v>396</v>
      </c>
      <c r="Q8013">
        <v>1</v>
      </c>
      <c r="R8013">
        <v>68</v>
      </c>
      <c r="S8013">
        <v>-62</v>
      </c>
      <c r="T8013">
        <v>2</v>
      </c>
      <c r="U8013" t="b">
        <v>0</v>
      </c>
    </row>
    <row r="8014" spans="1:21" x14ac:dyDescent="0.25">
      <c r="A8014" t="s">
        <v>8597</v>
      </c>
      <c r="B8014" t="s">
        <v>8596</v>
      </c>
      <c r="C8014">
        <v>30</v>
      </c>
      <c r="D8014">
        <v>12</v>
      </c>
      <c r="E8014">
        <v>14</v>
      </c>
      <c r="F8014" s="1">
        <v>42003</v>
      </c>
      <c r="G8014" t="s">
        <v>1619</v>
      </c>
      <c r="H8014" t="s">
        <v>598</v>
      </c>
      <c r="I8014" t="s">
        <v>599</v>
      </c>
      <c r="J8014" t="s">
        <v>600</v>
      </c>
      <c r="K8014" t="s">
        <v>36</v>
      </c>
      <c r="L8014" t="s">
        <v>70</v>
      </c>
      <c r="M8014" t="s">
        <v>98</v>
      </c>
      <c r="N8014" t="s">
        <v>28</v>
      </c>
      <c r="O8014" t="s">
        <v>48</v>
      </c>
      <c r="P8014" t="s">
        <v>1776</v>
      </c>
      <c r="Q8014">
        <v>0</v>
      </c>
      <c r="R8014">
        <v>152</v>
      </c>
      <c r="S8014">
        <v>44</v>
      </c>
      <c r="T8014">
        <v>3</v>
      </c>
      <c r="U8014" t="b">
        <v>0</v>
      </c>
    </row>
    <row r="8015" spans="1:21" x14ac:dyDescent="0.25">
      <c r="A8015" t="s">
        <v>8597</v>
      </c>
      <c r="B8015" t="s">
        <v>8596</v>
      </c>
      <c r="C8015">
        <v>30</v>
      </c>
      <c r="D8015">
        <v>12</v>
      </c>
      <c r="E8015">
        <v>14</v>
      </c>
      <c r="F8015" s="1">
        <v>42003</v>
      </c>
      <c r="G8015" t="s">
        <v>1619</v>
      </c>
      <c r="H8015" t="s">
        <v>598</v>
      </c>
      <c r="I8015" t="s">
        <v>599</v>
      </c>
      <c r="J8015" t="s">
        <v>600</v>
      </c>
      <c r="K8015" t="s">
        <v>36</v>
      </c>
      <c r="L8015" t="s">
        <v>70</v>
      </c>
      <c r="M8015" t="s">
        <v>98</v>
      </c>
      <c r="N8015" t="s">
        <v>28</v>
      </c>
      <c r="O8015" t="s">
        <v>183</v>
      </c>
      <c r="P8015" t="s">
        <v>1622</v>
      </c>
      <c r="Q8015">
        <v>0</v>
      </c>
      <c r="R8015">
        <v>30</v>
      </c>
      <c r="S8015">
        <v>1</v>
      </c>
      <c r="T8015">
        <v>2</v>
      </c>
      <c r="U8015" t="b">
        <v>0</v>
      </c>
    </row>
    <row r="8016" spans="1:21" x14ac:dyDescent="0.25">
      <c r="A8016" t="s">
        <v>8597</v>
      </c>
      <c r="B8016" t="s">
        <v>8596</v>
      </c>
      <c r="C8016">
        <v>30</v>
      </c>
      <c r="D8016">
        <v>12</v>
      </c>
      <c r="E8016">
        <v>14</v>
      </c>
      <c r="F8016" s="1">
        <v>42003</v>
      </c>
      <c r="G8016" t="s">
        <v>1619</v>
      </c>
      <c r="H8016" t="s">
        <v>598</v>
      </c>
      <c r="I8016" t="s">
        <v>599</v>
      </c>
      <c r="J8016" t="s">
        <v>600</v>
      </c>
      <c r="K8016" t="s">
        <v>36</v>
      </c>
      <c r="L8016" t="s">
        <v>70</v>
      </c>
      <c r="M8016" t="s">
        <v>98</v>
      </c>
      <c r="N8016" t="s">
        <v>56</v>
      </c>
      <c r="O8016" t="s">
        <v>185</v>
      </c>
      <c r="P8016" t="s">
        <v>1471</v>
      </c>
      <c r="Q8016">
        <v>0</v>
      </c>
      <c r="R8016">
        <v>1913</v>
      </c>
      <c r="S8016">
        <v>899</v>
      </c>
      <c r="T8016">
        <v>10</v>
      </c>
      <c r="U8016" t="b">
        <v>1</v>
      </c>
    </row>
    <row r="8017" spans="1:21" x14ac:dyDescent="0.25">
      <c r="A8017" t="s">
        <v>8597</v>
      </c>
      <c r="B8017" t="s">
        <v>8596</v>
      </c>
      <c r="C8017">
        <v>30</v>
      </c>
      <c r="D8017">
        <v>12</v>
      </c>
      <c r="E8017">
        <v>14</v>
      </c>
      <c r="F8017" s="1">
        <v>42003</v>
      </c>
      <c r="G8017" t="s">
        <v>1619</v>
      </c>
      <c r="H8017" t="s">
        <v>598</v>
      </c>
      <c r="I8017" t="s">
        <v>599</v>
      </c>
      <c r="J8017" t="s">
        <v>600</v>
      </c>
      <c r="K8017" t="s">
        <v>36</v>
      </c>
      <c r="L8017" t="s">
        <v>70</v>
      </c>
      <c r="M8017" t="s">
        <v>98</v>
      </c>
      <c r="N8017" t="s">
        <v>56</v>
      </c>
      <c r="O8017" t="s">
        <v>104</v>
      </c>
      <c r="P8017" t="s">
        <v>5595</v>
      </c>
      <c r="Q8017">
        <v>0</v>
      </c>
      <c r="R8017">
        <v>292</v>
      </c>
      <c r="S8017">
        <v>35</v>
      </c>
      <c r="T8017">
        <v>4</v>
      </c>
      <c r="U8017" t="b">
        <v>1</v>
      </c>
    </row>
    <row r="8018" spans="1:21" x14ac:dyDescent="0.25">
      <c r="A8018" t="s">
        <v>8598</v>
      </c>
      <c r="B8018" t="s">
        <v>8596</v>
      </c>
      <c r="C8018">
        <v>30</v>
      </c>
      <c r="D8018">
        <v>12</v>
      </c>
      <c r="E8018">
        <v>14</v>
      </c>
      <c r="F8018" s="1">
        <v>42003</v>
      </c>
      <c r="G8018" t="s">
        <v>3518</v>
      </c>
      <c r="H8018" t="s">
        <v>67</v>
      </c>
      <c r="I8018" t="s">
        <v>68</v>
      </c>
      <c r="J8018" t="s">
        <v>1367</v>
      </c>
      <c r="K8018" t="s">
        <v>25</v>
      </c>
      <c r="L8018" t="s">
        <v>37</v>
      </c>
      <c r="M8018" t="s">
        <v>38</v>
      </c>
      <c r="N8018" t="s">
        <v>28</v>
      </c>
      <c r="O8018" t="s">
        <v>54</v>
      </c>
      <c r="P8018" t="s">
        <v>2110</v>
      </c>
      <c r="Q8018">
        <v>0</v>
      </c>
      <c r="R8018">
        <v>39</v>
      </c>
      <c r="S8018">
        <v>2</v>
      </c>
      <c r="T8018">
        <v>2</v>
      </c>
      <c r="U8018" t="b">
        <v>0</v>
      </c>
    </row>
    <row r="8019" spans="1:21" x14ac:dyDescent="0.25">
      <c r="A8019" t="s">
        <v>8599</v>
      </c>
      <c r="B8019" t="s">
        <v>8596</v>
      </c>
      <c r="C8019">
        <v>30</v>
      </c>
      <c r="D8019">
        <v>12</v>
      </c>
      <c r="E8019">
        <v>14</v>
      </c>
      <c r="F8019" s="1">
        <v>42003</v>
      </c>
      <c r="G8019" t="s">
        <v>7881</v>
      </c>
      <c r="H8019" t="s">
        <v>33</v>
      </c>
      <c r="I8019" t="s">
        <v>266</v>
      </c>
      <c r="J8019" t="s">
        <v>510</v>
      </c>
      <c r="K8019" t="s">
        <v>36</v>
      </c>
      <c r="L8019" t="s">
        <v>26</v>
      </c>
      <c r="M8019" t="s">
        <v>38</v>
      </c>
      <c r="N8019" t="s">
        <v>71</v>
      </c>
      <c r="O8019" t="s">
        <v>295</v>
      </c>
      <c r="P8019" t="s">
        <v>4913</v>
      </c>
      <c r="Q8019">
        <v>0</v>
      </c>
      <c r="R8019">
        <v>85</v>
      </c>
      <c r="S8019">
        <v>13</v>
      </c>
      <c r="T8019">
        <v>2</v>
      </c>
      <c r="U8019" t="b">
        <v>1</v>
      </c>
    </row>
    <row r="8020" spans="1:21" x14ac:dyDescent="0.25">
      <c r="A8020" t="s">
        <v>8600</v>
      </c>
      <c r="B8020" t="s">
        <v>8596</v>
      </c>
      <c r="C8020">
        <v>30</v>
      </c>
      <c r="D8020">
        <v>12</v>
      </c>
      <c r="E8020">
        <v>14</v>
      </c>
      <c r="F8020" s="1">
        <v>42003</v>
      </c>
      <c r="G8020" t="s">
        <v>380</v>
      </c>
      <c r="H8020" t="s">
        <v>67</v>
      </c>
      <c r="I8020" t="s">
        <v>496</v>
      </c>
      <c r="J8020" t="s">
        <v>497</v>
      </c>
      <c r="K8020" t="s">
        <v>25</v>
      </c>
      <c r="L8020" t="s">
        <v>26</v>
      </c>
      <c r="M8020" t="s">
        <v>38</v>
      </c>
      <c r="N8020" t="s">
        <v>71</v>
      </c>
      <c r="O8020" t="s">
        <v>74</v>
      </c>
      <c r="P8020" t="s">
        <v>315</v>
      </c>
      <c r="Q8020">
        <v>0</v>
      </c>
      <c r="R8020">
        <v>68</v>
      </c>
      <c r="S8020">
        <v>27</v>
      </c>
      <c r="T8020">
        <v>1</v>
      </c>
      <c r="U8020" t="b">
        <v>1</v>
      </c>
    </row>
    <row r="8021" spans="1:21" x14ac:dyDescent="0.25">
      <c r="A8021" t="s">
        <v>8601</v>
      </c>
      <c r="B8021" t="s">
        <v>8596</v>
      </c>
      <c r="C8021">
        <v>30</v>
      </c>
      <c r="D8021">
        <v>12</v>
      </c>
      <c r="E8021">
        <v>14</v>
      </c>
      <c r="F8021" s="1">
        <v>42003</v>
      </c>
      <c r="G8021" t="s">
        <v>160</v>
      </c>
      <c r="H8021" t="s">
        <v>44</v>
      </c>
      <c r="I8021" t="s">
        <v>460</v>
      </c>
      <c r="J8021" t="s">
        <v>1646</v>
      </c>
      <c r="K8021" t="s">
        <v>47</v>
      </c>
      <c r="L8021" t="s">
        <v>70</v>
      </c>
      <c r="M8021" t="s">
        <v>38</v>
      </c>
      <c r="N8021" t="s">
        <v>28</v>
      </c>
      <c r="O8021" t="s">
        <v>39</v>
      </c>
      <c r="P8021" t="s">
        <v>1572</v>
      </c>
      <c r="Q8021">
        <v>0</v>
      </c>
      <c r="R8021">
        <v>45</v>
      </c>
      <c r="S8021">
        <v>6</v>
      </c>
      <c r="T8021">
        <v>3</v>
      </c>
      <c r="U8021" t="b">
        <v>1</v>
      </c>
    </row>
    <row r="8022" spans="1:21" x14ac:dyDescent="0.25">
      <c r="A8022" t="s">
        <v>8602</v>
      </c>
      <c r="B8022" t="s">
        <v>8603</v>
      </c>
      <c r="C8022">
        <v>31</v>
      </c>
      <c r="D8022">
        <v>12</v>
      </c>
      <c r="E8022">
        <v>12</v>
      </c>
      <c r="F8022" s="1">
        <v>41274</v>
      </c>
      <c r="G8022" t="s">
        <v>445</v>
      </c>
      <c r="H8022" t="s">
        <v>215</v>
      </c>
      <c r="I8022" t="s">
        <v>2776</v>
      </c>
      <c r="J8022" t="s">
        <v>2776</v>
      </c>
      <c r="K8022" t="s">
        <v>36</v>
      </c>
      <c r="L8022" t="s">
        <v>37</v>
      </c>
      <c r="M8022" t="s">
        <v>27</v>
      </c>
      <c r="N8022" t="s">
        <v>28</v>
      </c>
      <c r="O8022" t="s">
        <v>90</v>
      </c>
      <c r="P8022" t="s">
        <v>8604</v>
      </c>
      <c r="Q8022">
        <v>0</v>
      </c>
      <c r="R8022">
        <v>1584</v>
      </c>
      <c r="S8022">
        <v>127</v>
      </c>
      <c r="T8022">
        <v>3</v>
      </c>
      <c r="U8022" t="b">
        <v>1</v>
      </c>
    </row>
    <row r="8023" spans="1:21" x14ac:dyDescent="0.25">
      <c r="A8023" t="s">
        <v>8602</v>
      </c>
      <c r="B8023" t="s">
        <v>8603</v>
      </c>
      <c r="C8023">
        <v>31</v>
      </c>
      <c r="D8023">
        <v>12</v>
      </c>
      <c r="E8023">
        <v>12</v>
      </c>
      <c r="F8023" s="1">
        <v>41274</v>
      </c>
      <c r="G8023" t="s">
        <v>445</v>
      </c>
      <c r="H8023" t="s">
        <v>215</v>
      </c>
      <c r="I8023" t="s">
        <v>2776</v>
      </c>
      <c r="J8023" t="s">
        <v>2776</v>
      </c>
      <c r="K8023" t="s">
        <v>36</v>
      </c>
      <c r="L8023" t="s">
        <v>37</v>
      </c>
      <c r="M8023" t="s">
        <v>27</v>
      </c>
      <c r="N8023" t="s">
        <v>28</v>
      </c>
      <c r="O8023" t="s">
        <v>151</v>
      </c>
      <c r="P8023" t="s">
        <v>1933</v>
      </c>
      <c r="Q8023">
        <v>0</v>
      </c>
      <c r="R8023">
        <v>31</v>
      </c>
      <c r="S8023">
        <v>13</v>
      </c>
      <c r="T8023">
        <v>3</v>
      </c>
      <c r="U8023" t="b">
        <v>1</v>
      </c>
    </row>
    <row r="8024" spans="1:21" x14ac:dyDescent="0.25">
      <c r="A8024" t="s">
        <v>8602</v>
      </c>
      <c r="B8024" t="s">
        <v>8603</v>
      </c>
      <c r="C8024">
        <v>31</v>
      </c>
      <c r="D8024">
        <v>12</v>
      </c>
      <c r="E8024">
        <v>12</v>
      </c>
      <c r="F8024" s="1">
        <v>41274</v>
      </c>
      <c r="G8024" t="s">
        <v>445</v>
      </c>
      <c r="H8024" t="s">
        <v>215</v>
      </c>
      <c r="I8024" t="s">
        <v>2776</v>
      </c>
      <c r="J8024" t="s">
        <v>2776</v>
      </c>
      <c r="K8024" t="s">
        <v>36</v>
      </c>
      <c r="L8024" t="s">
        <v>37</v>
      </c>
      <c r="M8024" t="s">
        <v>27</v>
      </c>
      <c r="N8024" t="s">
        <v>28</v>
      </c>
      <c r="O8024" t="s">
        <v>29</v>
      </c>
      <c r="P8024" t="s">
        <v>2644</v>
      </c>
      <c r="Q8024">
        <v>0</v>
      </c>
      <c r="R8024">
        <v>83</v>
      </c>
      <c r="S8024">
        <v>34</v>
      </c>
      <c r="T8024">
        <v>4</v>
      </c>
      <c r="U8024" t="b">
        <v>1</v>
      </c>
    </row>
    <row r="8025" spans="1:21" x14ac:dyDescent="0.25">
      <c r="A8025" t="s">
        <v>8605</v>
      </c>
      <c r="B8025" t="s">
        <v>8603</v>
      </c>
      <c r="C8025">
        <v>31</v>
      </c>
      <c r="D8025">
        <v>12</v>
      </c>
      <c r="E8025">
        <v>12</v>
      </c>
      <c r="F8025" s="1">
        <v>41274</v>
      </c>
      <c r="G8025" t="s">
        <v>1048</v>
      </c>
      <c r="H8025" t="s">
        <v>33</v>
      </c>
      <c r="I8025" t="s">
        <v>80</v>
      </c>
      <c r="J8025" t="s">
        <v>80</v>
      </c>
      <c r="K8025" t="s">
        <v>36</v>
      </c>
      <c r="L8025" t="s">
        <v>26</v>
      </c>
      <c r="M8025" t="s">
        <v>27</v>
      </c>
      <c r="N8025" t="s">
        <v>28</v>
      </c>
      <c r="O8025" t="s">
        <v>54</v>
      </c>
      <c r="P8025" t="s">
        <v>2004</v>
      </c>
      <c r="Q8025">
        <v>0</v>
      </c>
      <c r="R8025">
        <v>509</v>
      </c>
      <c r="S8025">
        <v>114</v>
      </c>
      <c r="T8025">
        <v>3</v>
      </c>
      <c r="U8025" t="b">
        <v>1</v>
      </c>
    </row>
    <row r="8026" spans="1:21" x14ac:dyDescent="0.25">
      <c r="A8026" t="s">
        <v>8606</v>
      </c>
      <c r="B8026" t="s">
        <v>8603</v>
      </c>
      <c r="C8026">
        <v>31</v>
      </c>
      <c r="D8026">
        <v>12</v>
      </c>
      <c r="E8026">
        <v>12</v>
      </c>
      <c r="F8026" s="1">
        <v>41274</v>
      </c>
      <c r="G8026" t="s">
        <v>2386</v>
      </c>
      <c r="H8026" t="s">
        <v>61</v>
      </c>
      <c r="I8026" t="s">
        <v>308</v>
      </c>
      <c r="J8026" t="s">
        <v>6055</v>
      </c>
      <c r="K8026" t="s">
        <v>36</v>
      </c>
      <c r="L8026" t="s">
        <v>37</v>
      </c>
      <c r="M8026" t="s">
        <v>98</v>
      </c>
      <c r="N8026" t="s">
        <v>71</v>
      </c>
      <c r="O8026" t="s">
        <v>72</v>
      </c>
      <c r="P8026" t="s">
        <v>5552</v>
      </c>
      <c r="Q8026">
        <v>0</v>
      </c>
      <c r="R8026">
        <v>274</v>
      </c>
      <c r="S8026">
        <v>103</v>
      </c>
      <c r="T8026">
        <v>2</v>
      </c>
      <c r="U8026" t="b">
        <v>0</v>
      </c>
    </row>
    <row r="8027" spans="1:21" x14ac:dyDescent="0.25">
      <c r="A8027" t="s">
        <v>8606</v>
      </c>
      <c r="B8027" t="s">
        <v>8603</v>
      </c>
      <c r="C8027">
        <v>31</v>
      </c>
      <c r="D8027">
        <v>12</v>
      </c>
      <c r="E8027">
        <v>12</v>
      </c>
      <c r="F8027" s="1">
        <v>41274</v>
      </c>
      <c r="G8027" t="s">
        <v>2386</v>
      </c>
      <c r="H8027" t="s">
        <v>61</v>
      </c>
      <c r="I8027" t="s">
        <v>308</v>
      </c>
      <c r="J8027" t="s">
        <v>6055</v>
      </c>
      <c r="K8027" t="s">
        <v>36</v>
      </c>
      <c r="L8027" t="s">
        <v>37</v>
      </c>
      <c r="M8027" t="s">
        <v>98</v>
      </c>
      <c r="N8027" t="s">
        <v>28</v>
      </c>
      <c r="O8027" t="s">
        <v>48</v>
      </c>
      <c r="P8027" t="s">
        <v>1410</v>
      </c>
      <c r="Q8027">
        <v>0</v>
      </c>
      <c r="R8027">
        <v>99</v>
      </c>
      <c r="S8027">
        <v>24</v>
      </c>
      <c r="T8027">
        <v>2</v>
      </c>
      <c r="U8027" t="b">
        <v>1</v>
      </c>
    </row>
    <row r="8028" spans="1:21" x14ac:dyDescent="0.25">
      <c r="A8028" t="s">
        <v>8606</v>
      </c>
      <c r="B8028" t="s">
        <v>8603</v>
      </c>
      <c r="C8028">
        <v>31</v>
      </c>
      <c r="D8028">
        <v>12</v>
      </c>
      <c r="E8028">
        <v>12</v>
      </c>
      <c r="F8028" s="1">
        <v>41274</v>
      </c>
      <c r="G8028" t="s">
        <v>2386</v>
      </c>
      <c r="H8028" t="s">
        <v>61</v>
      </c>
      <c r="I8028" t="s">
        <v>308</v>
      </c>
      <c r="J8028" t="s">
        <v>6055</v>
      </c>
      <c r="K8028" t="s">
        <v>36</v>
      </c>
      <c r="L8028" t="s">
        <v>37</v>
      </c>
      <c r="M8028" t="s">
        <v>98</v>
      </c>
      <c r="N8028" t="s">
        <v>28</v>
      </c>
      <c r="O8028" t="s">
        <v>151</v>
      </c>
      <c r="P8028" t="s">
        <v>3929</v>
      </c>
      <c r="Q8028">
        <v>0</v>
      </c>
      <c r="R8028">
        <v>55</v>
      </c>
      <c r="S8028">
        <v>21</v>
      </c>
      <c r="T8028">
        <v>5</v>
      </c>
      <c r="U8028" t="b">
        <v>1</v>
      </c>
    </row>
    <row r="8029" spans="1:21" x14ac:dyDescent="0.25">
      <c r="A8029" t="s">
        <v>8606</v>
      </c>
      <c r="B8029" t="s">
        <v>8603</v>
      </c>
      <c r="C8029">
        <v>31</v>
      </c>
      <c r="D8029">
        <v>12</v>
      </c>
      <c r="E8029">
        <v>12</v>
      </c>
      <c r="F8029" s="1">
        <v>41274</v>
      </c>
      <c r="G8029" t="s">
        <v>2386</v>
      </c>
      <c r="H8029" t="s">
        <v>61</v>
      </c>
      <c r="I8029" t="s">
        <v>308</v>
      </c>
      <c r="J8029" t="s">
        <v>6055</v>
      </c>
      <c r="K8029" t="s">
        <v>36</v>
      </c>
      <c r="L8029" t="s">
        <v>37</v>
      </c>
      <c r="M8029" t="s">
        <v>98</v>
      </c>
      <c r="N8029" t="s">
        <v>56</v>
      </c>
      <c r="O8029" t="s">
        <v>104</v>
      </c>
      <c r="P8029" t="s">
        <v>541</v>
      </c>
      <c r="Q8029">
        <v>0</v>
      </c>
      <c r="R8029">
        <v>210</v>
      </c>
      <c r="S8029">
        <v>-22</v>
      </c>
      <c r="T8029">
        <v>2</v>
      </c>
      <c r="U8029" t="b">
        <v>0</v>
      </c>
    </row>
    <row r="8030" spans="1:21" x14ac:dyDescent="0.25">
      <c r="A8030" t="s">
        <v>8607</v>
      </c>
      <c r="B8030" t="s">
        <v>8603</v>
      </c>
      <c r="C8030">
        <v>31</v>
      </c>
      <c r="D8030">
        <v>12</v>
      </c>
      <c r="E8030">
        <v>12</v>
      </c>
      <c r="F8030" s="1">
        <v>41274</v>
      </c>
      <c r="G8030" t="s">
        <v>1137</v>
      </c>
      <c r="H8030" t="s">
        <v>215</v>
      </c>
      <c r="I8030" t="s">
        <v>3117</v>
      </c>
      <c r="J8030" t="s">
        <v>3118</v>
      </c>
      <c r="K8030" t="s">
        <v>36</v>
      </c>
      <c r="L8030" t="s">
        <v>70</v>
      </c>
      <c r="M8030" t="s">
        <v>268</v>
      </c>
      <c r="N8030" t="s">
        <v>28</v>
      </c>
      <c r="O8030" t="s">
        <v>48</v>
      </c>
      <c r="P8030" t="s">
        <v>1702</v>
      </c>
      <c r="Q8030">
        <v>0</v>
      </c>
      <c r="R8030">
        <v>53</v>
      </c>
      <c r="S8030">
        <v>22</v>
      </c>
      <c r="T8030">
        <v>2</v>
      </c>
      <c r="U8030" t="b">
        <v>1</v>
      </c>
    </row>
    <row r="8031" spans="1:21" x14ac:dyDescent="0.25">
      <c r="A8031" t="s">
        <v>8608</v>
      </c>
      <c r="B8031" t="s">
        <v>8603</v>
      </c>
      <c r="C8031">
        <v>31</v>
      </c>
      <c r="D8031">
        <v>12</v>
      </c>
      <c r="E8031">
        <v>12</v>
      </c>
      <c r="F8031" s="1">
        <v>41274</v>
      </c>
      <c r="G8031" t="s">
        <v>3797</v>
      </c>
      <c r="H8031" t="s">
        <v>61</v>
      </c>
      <c r="I8031" t="s">
        <v>173</v>
      </c>
      <c r="J8031" t="s">
        <v>844</v>
      </c>
      <c r="K8031" t="s">
        <v>36</v>
      </c>
      <c r="L8031" t="s">
        <v>37</v>
      </c>
      <c r="M8031" t="s">
        <v>38</v>
      </c>
      <c r="N8031" t="s">
        <v>71</v>
      </c>
      <c r="O8031" t="s">
        <v>74</v>
      </c>
      <c r="P8031" t="s">
        <v>1710</v>
      </c>
      <c r="Q8031">
        <v>1</v>
      </c>
      <c r="R8031">
        <v>200</v>
      </c>
      <c r="S8031">
        <v>-260</v>
      </c>
      <c r="T8031">
        <v>3</v>
      </c>
      <c r="U8031" t="b">
        <v>0</v>
      </c>
    </row>
    <row r="8032" spans="1:21" x14ac:dyDescent="0.25">
      <c r="A8032" t="s">
        <v>8608</v>
      </c>
      <c r="B8032" t="s">
        <v>8603</v>
      </c>
      <c r="C8032">
        <v>31</v>
      </c>
      <c r="D8032">
        <v>12</v>
      </c>
      <c r="E8032">
        <v>12</v>
      </c>
      <c r="F8032" s="1">
        <v>41274</v>
      </c>
      <c r="G8032" t="s">
        <v>3797</v>
      </c>
      <c r="H8032" t="s">
        <v>61</v>
      </c>
      <c r="I8032" t="s">
        <v>173</v>
      </c>
      <c r="J8032" t="s">
        <v>844</v>
      </c>
      <c r="K8032" t="s">
        <v>36</v>
      </c>
      <c r="L8032" t="s">
        <v>37</v>
      </c>
      <c r="M8032" t="s">
        <v>38</v>
      </c>
      <c r="N8032" t="s">
        <v>28</v>
      </c>
      <c r="O8032" t="s">
        <v>48</v>
      </c>
      <c r="P8032" t="s">
        <v>1364</v>
      </c>
      <c r="Q8032">
        <v>1</v>
      </c>
      <c r="R8032">
        <v>11</v>
      </c>
      <c r="S8032">
        <v>-9</v>
      </c>
      <c r="T8032">
        <v>2</v>
      </c>
      <c r="U8032" t="b">
        <v>1</v>
      </c>
    </row>
    <row r="8033" spans="1:21" x14ac:dyDescent="0.25">
      <c r="A8033" t="s">
        <v>8608</v>
      </c>
      <c r="B8033" t="s">
        <v>8603</v>
      </c>
      <c r="C8033">
        <v>31</v>
      </c>
      <c r="D8033">
        <v>12</v>
      </c>
      <c r="E8033">
        <v>12</v>
      </c>
      <c r="F8033" s="1">
        <v>41274</v>
      </c>
      <c r="G8033" t="s">
        <v>3797</v>
      </c>
      <c r="H8033" t="s">
        <v>61</v>
      </c>
      <c r="I8033" t="s">
        <v>173</v>
      </c>
      <c r="J8033" t="s">
        <v>844</v>
      </c>
      <c r="K8033" t="s">
        <v>36</v>
      </c>
      <c r="L8033" t="s">
        <v>37</v>
      </c>
      <c r="M8033" t="s">
        <v>38</v>
      </c>
      <c r="N8033" t="s">
        <v>28</v>
      </c>
      <c r="O8033" t="s">
        <v>151</v>
      </c>
      <c r="P8033" t="s">
        <v>5730</v>
      </c>
      <c r="Q8033">
        <v>1</v>
      </c>
      <c r="R8033">
        <v>14</v>
      </c>
      <c r="S8033">
        <v>-12</v>
      </c>
      <c r="T8033">
        <v>2</v>
      </c>
      <c r="U8033" t="b">
        <v>1</v>
      </c>
    </row>
    <row r="8034" spans="1:21" x14ac:dyDescent="0.25">
      <c r="A8034" t="s">
        <v>8609</v>
      </c>
      <c r="B8034" t="s">
        <v>8610</v>
      </c>
      <c r="C8034">
        <v>31</v>
      </c>
      <c r="D8034">
        <v>12</v>
      </c>
      <c r="E8034">
        <v>13</v>
      </c>
      <c r="F8034" s="1">
        <v>41639</v>
      </c>
      <c r="G8034" t="s">
        <v>2038</v>
      </c>
      <c r="H8034" t="s">
        <v>61</v>
      </c>
      <c r="I8034" t="s">
        <v>450</v>
      </c>
      <c r="J8034" t="s">
        <v>661</v>
      </c>
      <c r="K8034" t="s">
        <v>36</v>
      </c>
      <c r="L8034" t="s">
        <v>37</v>
      </c>
      <c r="M8034" t="s">
        <v>98</v>
      </c>
      <c r="N8034" t="s">
        <v>28</v>
      </c>
      <c r="O8034" t="s">
        <v>48</v>
      </c>
      <c r="P8034" t="s">
        <v>601</v>
      </c>
      <c r="Q8034">
        <v>0</v>
      </c>
      <c r="R8034">
        <v>143</v>
      </c>
      <c r="S8034">
        <v>11</v>
      </c>
      <c r="T8034">
        <v>8</v>
      </c>
      <c r="U8034" t="b">
        <v>1</v>
      </c>
    </row>
    <row r="8035" spans="1:21" x14ac:dyDescent="0.25">
      <c r="A8035" t="s">
        <v>8609</v>
      </c>
      <c r="B8035" t="s">
        <v>8610</v>
      </c>
      <c r="C8035">
        <v>31</v>
      </c>
      <c r="D8035">
        <v>12</v>
      </c>
      <c r="E8035">
        <v>13</v>
      </c>
      <c r="F8035" s="1">
        <v>41639</v>
      </c>
      <c r="G8035" t="s">
        <v>2038</v>
      </c>
      <c r="H8035" t="s">
        <v>61</v>
      </c>
      <c r="I8035" t="s">
        <v>450</v>
      </c>
      <c r="J8035" t="s">
        <v>661</v>
      </c>
      <c r="K8035" t="s">
        <v>36</v>
      </c>
      <c r="L8035" t="s">
        <v>37</v>
      </c>
      <c r="M8035" t="s">
        <v>98</v>
      </c>
      <c r="N8035" t="s">
        <v>56</v>
      </c>
      <c r="O8035" t="s">
        <v>81</v>
      </c>
      <c r="P8035" t="s">
        <v>2106</v>
      </c>
      <c r="Q8035">
        <v>0</v>
      </c>
      <c r="R8035">
        <v>118</v>
      </c>
      <c r="S8035">
        <v>13</v>
      </c>
      <c r="T8035">
        <v>2</v>
      </c>
      <c r="U8035" t="b">
        <v>0</v>
      </c>
    </row>
    <row r="8036" spans="1:21" x14ac:dyDescent="0.25">
      <c r="A8036" t="s">
        <v>8611</v>
      </c>
      <c r="B8036" t="s">
        <v>8610</v>
      </c>
      <c r="C8036">
        <v>31</v>
      </c>
      <c r="D8036">
        <v>12</v>
      </c>
      <c r="E8036">
        <v>13</v>
      </c>
      <c r="F8036" s="1">
        <v>41639</v>
      </c>
      <c r="G8036" t="s">
        <v>1443</v>
      </c>
      <c r="H8036" t="s">
        <v>44</v>
      </c>
      <c r="I8036" t="s">
        <v>85</v>
      </c>
      <c r="J8036" t="s">
        <v>86</v>
      </c>
      <c r="K8036" t="s">
        <v>47</v>
      </c>
      <c r="L8036" t="s">
        <v>37</v>
      </c>
      <c r="M8036" t="s">
        <v>98</v>
      </c>
      <c r="N8036" t="s">
        <v>28</v>
      </c>
      <c r="O8036" t="s">
        <v>39</v>
      </c>
      <c r="P8036" t="s">
        <v>2943</v>
      </c>
      <c r="Q8036">
        <v>0</v>
      </c>
      <c r="R8036">
        <v>56</v>
      </c>
      <c r="S8036">
        <v>27</v>
      </c>
      <c r="T8036">
        <v>8</v>
      </c>
      <c r="U8036" t="b">
        <v>0</v>
      </c>
    </row>
    <row r="8037" spans="1:21" x14ac:dyDescent="0.25">
      <c r="A8037" t="s">
        <v>8611</v>
      </c>
      <c r="B8037" t="s">
        <v>8610</v>
      </c>
      <c r="C8037">
        <v>31</v>
      </c>
      <c r="D8037">
        <v>12</v>
      </c>
      <c r="E8037">
        <v>13</v>
      </c>
      <c r="F8037" s="1">
        <v>41639</v>
      </c>
      <c r="G8037" t="s">
        <v>1443</v>
      </c>
      <c r="H8037" t="s">
        <v>44</v>
      </c>
      <c r="I8037" t="s">
        <v>85</v>
      </c>
      <c r="J8037" t="s">
        <v>86</v>
      </c>
      <c r="K8037" t="s">
        <v>47</v>
      </c>
      <c r="L8037" t="s">
        <v>37</v>
      </c>
      <c r="M8037" t="s">
        <v>98</v>
      </c>
      <c r="N8037" t="s">
        <v>28</v>
      </c>
      <c r="O8037" t="s">
        <v>111</v>
      </c>
      <c r="P8037" t="s">
        <v>1394</v>
      </c>
      <c r="Q8037">
        <v>0</v>
      </c>
      <c r="R8037">
        <v>119</v>
      </c>
      <c r="S8037">
        <v>45</v>
      </c>
      <c r="T8037">
        <v>3</v>
      </c>
      <c r="U8037" t="b">
        <v>1</v>
      </c>
    </row>
    <row r="8038" spans="1:21" x14ac:dyDescent="0.25">
      <c r="A8038" t="s">
        <v>8611</v>
      </c>
      <c r="B8038" t="s">
        <v>8610</v>
      </c>
      <c r="C8038">
        <v>31</v>
      </c>
      <c r="D8038">
        <v>12</v>
      </c>
      <c r="E8038">
        <v>13</v>
      </c>
      <c r="F8038" s="1">
        <v>41639</v>
      </c>
      <c r="G8038" t="s">
        <v>1443</v>
      </c>
      <c r="H8038" t="s">
        <v>44</v>
      </c>
      <c r="I8038" t="s">
        <v>85</v>
      </c>
      <c r="J8038" t="s">
        <v>86</v>
      </c>
      <c r="K8038" t="s">
        <v>47</v>
      </c>
      <c r="L8038" t="s">
        <v>37</v>
      </c>
      <c r="M8038" t="s">
        <v>98</v>
      </c>
      <c r="N8038" t="s">
        <v>56</v>
      </c>
      <c r="O8038" t="s">
        <v>185</v>
      </c>
      <c r="P8038" t="s">
        <v>4112</v>
      </c>
      <c r="Q8038">
        <v>0</v>
      </c>
      <c r="R8038">
        <v>781</v>
      </c>
      <c r="S8038">
        <v>141</v>
      </c>
      <c r="T8038">
        <v>3</v>
      </c>
      <c r="U8038" t="b">
        <v>0</v>
      </c>
    </row>
    <row r="8039" spans="1:21" x14ac:dyDescent="0.25">
      <c r="A8039" t="s">
        <v>8612</v>
      </c>
      <c r="B8039" t="s">
        <v>8610</v>
      </c>
      <c r="C8039">
        <v>31</v>
      </c>
      <c r="D8039">
        <v>12</v>
      </c>
      <c r="E8039">
        <v>13</v>
      </c>
      <c r="F8039" s="1">
        <v>41639</v>
      </c>
      <c r="G8039" t="s">
        <v>4090</v>
      </c>
      <c r="H8039" t="s">
        <v>33</v>
      </c>
      <c r="I8039" t="s">
        <v>189</v>
      </c>
      <c r="J8039" t="s">
        <v>35</v>
      </c>
      <c r="K8039" t="s">
        <v>36</v>
      </c>
      <c r="L8039" t="s">
        <v>37</v>
      </c>
      <c r="M8039" t="s">
        <v>38</v>
      </c>
      <c r="N8039" t="s">
        <v>56</v>
      </c>
      <c r="O8039" t="s">
        <v>104</v>
      </c>
      <c r="P8039" t="s">
        <v>1158</v>
      </c>
      <c r="Q8039">
        <v>0</v>
      </c>
      <c r="R8039">
        <v>912</v>
      </c>
      <c r="S8039">
        <v>55</v>
      </c>
      <c r="T8039">
        <v>6</v>
      </c>
      <c r="U8039" t="b">
        <v>0</v>
      </c>
    </row>
    <row r="8040" spans="1:21" x14ac:dyDescent="0.25">
      <c r="A8040" t="s">
        <v>8613</v>
      </c>
      <c r="B8040" t="s">
        <v>8614</v>
      </c>
      <c r="C8040">
        <v>31</v>
      </c>
      <c r="D8040">
        <v>12</v>
      </c>
      <c r="E8040">
        <v>14</v>
      </c>
      <c r="F8040" s="1">
        <v>42004</v>
      </c>
      <c r="G8040" t="s">
        <v>2728</v>
      </c>
      <c r="H8040" t="s">
        <v>67</v>
      </c>
      <c r="I8040" t="s">
        <v>68</v>
      </c>
      <c r="J8040" t="s">
        <v>813</v>
      </c>
      <c r="K8040" t="s">
        <v>25</v>
      </c>
      <c r="L8040" t="s">
        <v>37</v>
      </c>
      <c r="M8040" t="s">
        <v>98</v>
      </c>
      <c r="N8040" t="s">
        <v>28</v>
      </c>
      <c r="O8040" t="s">
        <v>54</v>
      </c>
      <c r="P8040" t="s">
        <v>1944</v>
      </c>
      <c r="Q8040">
        <v>0</v>
      </c>
      <c r="R8040">
        <v>289</v>
      </c>
      <c r="S8040">
        <v>75</v>
      </c>
      <c r="T8040">
        <v>5</v>
      </c>
      <c r="U8040" t="b">
        <v>1</v>
      </c>
    </row>
    <row r="8041" spans="1:21" x14ac:dyDescent="0.25">
      <c r="A8041" t="s">
        <v>8615</v>
      </c>
      <c r="B8041" t="s">
        <v>8614</v>
      </c>
      <c r="C8041">
        <v>31</v>
      </c>
      <c r="D8041">
        <v>12</v>
      </c>
      <c r="E8041">
        <v>14</v>
      </c>
      <c r="F8041" s="1">
        <v>42004</v>
      </c>
      <c r="G8041" t="s">
        <v>1736</v>
      </c>
      <c r="H8041" t="s">
        <v>61</v>
      </c>
      <c r="I8041" t="s">
        <v>491</v>
      </c>
      <c r="J8041" t="s">
        <v>2254</v>
      </c>
      <c r="K8041" t="s">
        <v>36</v>
      </c>
      <c r="L8041" t="s">
        <v>37</v>
      </c>
      <c r="M8041" t="s">
        <v>27</v>
      </c>
      <c r="N8041" t="s">
        <v>28</v>
      </c>
      <c r="O8041" t="s">
        <v>54</v>
      </c>
      <c r="P8041" t="s">
        <v>205</v>
      </c>
      <c r="Q8041">
        <v>0</v>
      </c>
      <c r="R8041">
        <v>557</v>
      </c>
      <c r="S8041">
        <v>217</v>
      </c>
      <c r="T8041">
        <v>3</v>
      </c>
      <c r="U8041" t="b">
        <v>0</v>
      </c>
    </row>
    <row r="8042" spans="1:21" x14ac:dyDescent="0.25">
      <c r="A8042" t="s">
        <v>8616</v>
      </c>
      <c r="B8042" t="s">
        <v>8614</v>
      </c>
      <c r="C8042">
        <v>31</v>
      </c>
      <c r="D8042">
        <v>12</v>
      </c>
      <c r="E8042">
        <v>14</v>
      </c>
      <c r="F8042" s="1">
        <v>42004</v>
      </c>
      <c r="G8042" t="s">
        <v>1657</v>
      </c>
      <c r="H8042" t="s">
        <v>33</v>
      </c>
      <c r="I8042" t="s">
        <v>34</v>
      </c>
      <c r="J8042" t="s">
        <v>2855</v>
      </c>
      <c r="K8042" t="s">
        <v>36</v>
      </c>
      <c r="L8042" t="s">
        <v>37</v>
      </c>
      <c r="M8042" t="s">
        <v>38</v>
      </c>
      <c r="N8042" t="s">
        <v>28</v>
      </c>
      <c r="O8042" t="s">
        <v>183</v>
      </c>
      <c r="P8042" t="s">
        <v>2939</v>
      </c>
      <c r="Q8042">
        <v>0</v>
      </c>
      <c r="R8042">
        <v>261</v>
      </c>
      <c r="S8042">
        <v>13</v>
      </c>
      <c r="T8042">
        <v>6</v>
      </c>
      <c r="U8042" t="b">
        <v>1</v>
      </c>
    </row>
    <row r="8043" spans="1:21" x14ac:dyDescent="0.25">
      <c r="A8043" t="s">
        <v>8617</v>
      </c>
      <c r="B8043" t="s">
        <v>8614</v>
      </c>
      <c r="C8043">
        <v>31</v>
      </c>
      <c r="D8043">
        <v>12</v>
      </c>
      <c r="E8043">
        <v>14</v>
      </c>
      <c r="F8043" s="1">
        <v>42004</v>
      </c>
      <c r="G8043" t="s">
        <v>2936</v>
      </c>
      <c r="H8043" t="s">
        <v>33</v>
      </c>
      <c r="I8043" t="s">
        <v>347</v>
      </c>
      <c r="J8043" t="s">
        <v>347</v>
      </c>
      <c r="K8043" t="s">
        <v>36</v>
      </c>
      <c r="L8043" t="s">
        <v>26</v>
      </c>
      <c r="M8043" t="s">
        <v>38</v>
      </c>
      <c r="N8043" t="s">
        <v>28</v>
      </c>
      <c r="O8043" t="s">
        <v>39</v>
      </c>
      <c r="P8043" t="s">
        <v>4248</v>
      </c>
      <c r="Q8043">
        <v>0</v>
      </c>
      <c r="R8043">
        <v>32</v>
      </c>
      <c r="S8043">
        <v>8</v>
      </c>
      <c r="T8043">
        <v>5</v>
      </c>
      <c r="U8043" t="b">
        <v>1</v>
      </c>
    </row>
    <row r="8044" spans="1:21" x14ac:dyDescent="0.25">
      <c r="A8044" t="s">
        <v>8618</v>
      </c>
      <c r="B8044" t="s">
        <v>8614</v>
      </c>
      <c r="C8044">
        <v>31</v>
      </c>
      <c r="D8044">
        <v>12</v>
      </c>
      <c r="E8044">
        <v>14</v>
      </c>
      <c r="F8044" s="1">
        <v>42004</v>
      </c>
      <c r="G8044" t="s">
        <v>1844</v>
      </c>
      <c r="H8044" t="s">
        <v>67</v>
      </c>
      <c r="I8044" t="s">
        <v>68</v>
      </c>
      <c r="J8044" t="s">
        <v>2981</v>
      </c>
      <c r="K8044" t="s">
        <v>25</v>
      </c>
      <c r="L8044" t="s">
        <v>70</v>
      </c>
      <c r="M8044" t="s">
        <v>38</v>
      </c>
      <c r="N8044" t="s">
        <v>71</v>
      </c>
      <c r="O8044" t="s">
        <v>72</v>
      </c>
      <c r="P8044" t="s">
        <v>1251</v>
      </c>
      <c r="Q8044">
        <v>0</v>
      </c>
      <c r="R8044">
        <v>245</v>
      </c>
      <c r="S8044">
        <v>91</v>
      </c>
      <c r="T8044">
        <v>2</v>
      </c>
      <c r="U8044" t="b">
        <v>1</v>
      </c>
    </row>
    <row r="8045" spans="1:21" x14ac:dyDescent="0.25">
      <c r="A8045" t="s">
        <v>8619</v>
      </c>
      <c r="B8045" t="s">
        <v>8614</v>
      </c>
      <c r="C8045">
        <v>31</v>
      </c>
      <c r="D8045">
        <v>12</v>
      </c>
      <c r="E8045">
        <v>14</v>
      </c>
      <c r="F8045" s="1">
        <v>42004</v>
      </c>
      <c r="G8045" t="s">
        <v>1130</v>
      </c>
      <c r="H8045" t="s">
        <v>293</v>
      </c>
      <c r="I8045" t="s">
        <v>1319</v>
      </c>
      <c r="J8045" t="s">
        <v>3020</v>
      </c>
      <c r="K8045" t="s">
        <v>36</v>
      </c>
      <c r="L8045" t="s">
        <v>26</v>
      </c>
      <c r="M8045" t="s">
        <v>27</v>
      </c>
      <c r="N8045" t="s">
        <v>28</v>
      </c>
      <c r="O8045" t="s">
        <v>48</v>
      </c>
      <c r="P8045" t="s">
        <v>158</v>
      </c>
      <c r="Q8045">
        <v>1</v>
      </c>
      <c r="R8045">
        <v>30</v>
      </c>
      <c r="S8045">
        <v>-10</v>
      </c>
      <c r="T8045">
        <v>2</v>
      </c>
      <c r="U8045" t="b">
        <v>0</v>
      </c>
    </row>
    <row r="8046" spans="1:21" x14ac:dyDescent="0.25">
      <c r="A8046" t="s">
        <v>8619</v>
      </c>
      <c r="B8046" t="s">
        <v>8614</v>
      </c>
      <c r="C8046">
        <v>31</v>
      </c>
      <c r="D8046">
        <v>12</v>
      </c>
      <c r="E8046">
        <v>14</v>
      </c>
      <c r="F8046" s="1">
        <v>42004</v>
      </c>
      <c r="G8046" t="s">
        <v>1130</v>
      </c>
      <c r="H8046" t="s">
        <v>293</v>
      </c>
      <c r="I8046" t="s">
        <v>1319</v>
      </c>
      <c r="J8046" t="s">
        <v>3020</v>
      </c>
      <c r="K8046" t="s">
        <v>36</v>
      </c>
      <c r="L8046" t="s">
        <v>26</v>
      </c>
      <c r="M8046" t="s">
        <v>27</v>
      </c>
      <c r="N8046" t="s">
        <v>28</v>
      </c>
      <c r="O8046" t="s">
        <v>39</v>
      </c>
      <c r="P8046" t="s">
        <v>1135</v>
      </c>
      <c r="Q8046">
        <v>1</v>
      </c>
      <c r="R8046">
        <v>23</v>
      </c>
      <c r="S8046">
        <v>-6</v>
      </c>
      <c r="T8046">
        <v>4</v>
      </c>
      <c r="U8046" t="b">
        <v>1</v>
      </c>
    </row>
    <row r="8047" spans="1:21" x14ac:dyDescent="0.25">
      <c r="A8047" t="s">
        <v>8619</v>
      </c>
      <c r="B8047" t="s">
        <v>8614</v>
      </c>
      <c r="C8047">
        <v>31</v>
      </c>
      <c r="D8047">
        <v>12</v>
      </c>
      <c r="E8047">
        <v>14</v>
      </c>
      <c r="F8047" s="1">
        <v>42004</v>
      </c>
      <c r="G8047" t="s">
        <v>1130</v>
      </c>
      <c r="H8047" t="s">
        <v>293</v>
      </c>
      <c r="I8047" t="s">
        <v>1319</v>
      </c>
      <c r="J8047" t="s">
        <v>3020</v>
      </c>
      <c r="K8047" t="s">
        <v>36</v>
      </c>
      <c r="L8047" t="s">
        <v>26</v>
      </c>
      <c r="M8047" t="s">
        <v>27</v>
      </c>
      <c r="N8047" t="s">
        <v>56</v>
      </c>
      <c r="O8047" t="s">
        <v>57</v>
      </c>
      <c r="P8047" t="s">
        <v>7236</v>
      </c>
      <c r="Q8047">
        <v>1</v>
      </c>
      <c r="R8047">
        <v>108</v>
      </c>
      <c r="S8047">
        <v>-19</v>
      </c>
      <c r="T8047">
        <v>3</v>
      </c>
      <c r="U8047" t="b">
        <v>0</v>
      </c>
    </row>
    <row r="8048" spans="1:21" x14ac:dyDescent="0.25">
      <c r="A8048" t="s">
        <v>8618</v>
      </c>
      <c r="B8048" t="s">
        <v>8614</v>
      </c>
      <c r="C8048">
        <v>31</v>
      </c>
      <c r="D8048">
        <v>12</v>
      </c>
      <c r="E8048">
        <v>14</v>
      </c>
      <c r="F8048" s="1">
        <v>42004</v>
      </c>
      <c r="G8048" t="s">
        <v>1844</v>
      </c>
      <c r="H8048" t="s">
        <v>67</v>
      </c>
      <c r="I8048" t="s">
        <v>68</v>
      </c>
      <c r="J8048" t="s">
        <v>2981</v>
      </c>
      <c r="K8048" t="s">
        <v>25</v>
      </c>
      <c r="L8048" t="s">
        <v>70</v>
      </c>
      <c r="M8048" t="s">
        <v>38</v>
      </c>
      <c r="N8048" t="s">
        <v>56</v>
      </c>
      <c r="O8048" t="s">
        <v>104</v>
      </c>
      <c r="P8048" t="s">
        <v>4756</v>
      </c>
      <c r="Q8048">
        <v>0</v>
      </c>
      <c r="R8048">
        <v>867</v>
      </c>
      <c r="S8048">
        <v>251</v>
      </c>
      <c r="T8048">
        <v>5</v>
      </c>
      <c r="U8048" t="b">
        <v>0</v>
      </c>
    </row>
  </sheetData>
  <autoFilter ref="F1:F8048" xr:uid="{CDD3F581-9012-4F60-BB8D-6A72924ED09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E8588-E8A8-43E3-9681-437748E597F1}">
  <sheetPr codeName="Sheet10"/>
  <dimension ref="A1:E20"/>
  <sheetViews>
    <sheetView zoomScale="160" zoomScaleNormal="160" workbookViewId="0">
      <selection activeCell="A13" sqref="A13"/>
    </sheetView>
  </sheetViews>
  <sheetFormatPr defaultRowHeight="15" x14ac:dyDescent="0.25"/>
  <cols>
    <col min="1" max="1" width="37.42578125" bestFit="1" customWidth="1"/>
    <col min="2" max="2" width="13.5703125" bestFit="1" customWidth="1"/>
    <col min="3" max="3" width="52.85546875" bestFit="1" customWidth="1"/>
    <col min="4" max="4" width="24" bestFit="1" customWidth="1"/>
    <col min="5" max="5" width="15.7109375" bestFit="1" customWidth="1"/>
  </cols>
  <sheetData>
    <row r="1" spans="1:5" x14ac:dyDescent="0.25">
      <c r="A1" t="s">
        <v>8620</v>
      </c>
      <c r="B1" t="s">
        <v>8621</v>
      </c>
      <c r="C1" t="s">
        <v>8625</v>
      </c>
      <c r="D1" t="s">
        <v>8622</v>
      </c>
      <c r="E1" t="s">
        <v>8623</v>
      </c>
    </row>
    <row r="2" spans="1:5" x14ac:dyDescent="0.25">
      <c r="C2" s="2" t="s">
        <v>8655</v>
      </c>
      <c r="D2" s="2" t="s">
        <v>8624</v>
      </c>
    </row>
    <row r="4" spans="1:5" x14ac:dyDescent="0.25">
      <c r="A4" t="s">
        <v>8626</v>
      </c>
      <c r="B4" t="s">
        <v>8627</v>
      </c>
      <c r="C4" t="s">
        <v>8628</v>
      </c>
      <c r="D4" t="s">
        <v>8629</v>
      </c>
      <c r="E4" t="s">
        <v>8630</v>
      </c>
    </row>
    <row r="5" spans="1:5" x14ac:dyDescent="0.25">
      <c r="C5" s="2" t="s">
        <v>8656</v>
      </c>
    </row>
    <row r="6" spans="1:5" x14ac:dyDescent="0.25">
      <c r="C6" s="2"/>
    </row>
    <row r="8" spans="1:5" x14ac:dyDescent="0.25">
      <c r="A8" t="s">
        <v>8631</v>
      </c>
      <c r="B8" t="s">
        <v>8632</v>
      </c>
      <c r="C8" t="s">
        <v>8625</v>
      </c>
      <c r="D8" t="s">
        <v>8622</v>
      </c>
      <c r="E8" t="s">
        <v>8623</v>
      </c>
    </row>
    <row r="9" spans="1:5" x14ac:dyDescent="0.25">
      <c r="C9" s="2" t="s">
        <v>8634</v>
      </c>
    </row>
    <row r="10" spans="1:5" x14ac:dyDescent="0.25">
      <c r="C10" t="s">
        <v>8633</v>
      </c>
    </row>
    <row r="11" spans="1:5" x14ac:dyDescent="0.25">
      <c r="A11" t="s">
        <v>8635</v>
      </c>
      <c r="B11" t="s">
        <v>8636</v>
      </c>
      <c r="C11" t="s">
        <v>8639</v>
      </c>
    </row>
    <row r="12" spans="1:5" x14ac:dyDescent="0.25">
      <c r="C12">
        <f>SUMPRODUCT(euro!Q:Q,euro!R:R)</f>
        <v>198319</v>
      </c>
    </row>
    <row r="14" spans="1:5" x14ac:dyDescent="0.25">
      <c r="A14" t="s">
        <v>8637</v>
      </c>
      <c r="B14" t="s">
        <v>8638</v>
      </c>
    </row>
    <row r="15" spans="1:5" x14ac:dyDescent="0.25">
      <c r="A15">
        <v>0</v>
      </c>
      <c r="B15">
        <v>100</v>
      </c>
      <c r="C15">
        <f>B15*A15</f>
        <v>0</v>
      </c>
    </row>
    <row r="16" spans="1:5" x14ac:dyDescent="0.25">
      <c r="A16">
        <v>1</v>
      </c>
      <c r="B16">
        <v>200</v>
      </c>
      <c r="C16">
        <f>B16*A16</f>
        <v>200</v>
      </c>
    </row>
    <row r="17" spans="1:3" x14ac:dyDescent="0.25">
      <c r="A17">
        <v>0</v>
      </c>
      <c r="B17">
        <v>300</v>
      </c>
      <c r="C17">
        <f>A17*B17</f>
        <v>0</v>
      </c>
    </row>
    <row r="18" spans="1:3" x14ac:dyDescent="0.25">
      <c r="A18">
        <v>1</v>
      </c>
      <c r="B18">
        <v>400</v>
      </c>
      <c r="C18">
        <f>B18*A18</f>
        <v>400</v>
      </c>
    </row>
    <row r="19" spans="1:3" x14ac:dyDescent="0.25">
      <c r="C19">
        <f>SUM(C15:C18)</f>
        <v>600</v>
      </c>
    </row>
    <row r="20" spans="1:3" x14ac:dyDescent="0.25">
      <c r="C20">
        <f>SUMPRODUCT(A15:A18,B15:B18)</f>
        <v>600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1B393-A35E-4794-9044-7EFFEF79501E}">
  <sheetPr codeName="Sheet11"/>
  <dimension ref="A7:U20"/>
  <sheetViews>
    <sheetView zoomScale="190" zoomScaleNormal="190" workbookViewId="0">
      <selection activeCell="B12" sqref="B12"/>
    </sheetView>
  </sheetViews>
  <sheetFormatPr defaultRowHeight="15" x14ac:dyDescent="0.25"/>
  <cols>
    <col min="1" max="1" width="12.85546875" bestFit="1" customWidth="1"/>
    <col min="2" max="2" width="54.7109375" bestFit="1" customWidth="1"/>
    <col min="6" max="6" width="16.85546875" bestFit="1" customWidth="1"/>
    <col min="10" max="10" width="12.85546875" customWidth="1"/>
    <col min="13" max="13" width="10" bestFit="1" customWidth="1"/>
    <col min="14" max="14" width="11.140625" bestFit="1" customWidth="1"/>
  </cols>
  <sheetData>
    <row r="7" spans="1:21" x14ac:dyDescent="0.25">
      <c r="A7" t="s">
        <v>8640</v>
      </c>
      <c r="B7" s="77" t="s">
        <v>8641</v>
      </c>
      <c r="C7" s="77"/>
      <c r="D7" s="77"/>
      <c r="E7" s="77"/>
      <c r="F7" s="77"/>
      <c r="G7" s="77"/>
      <c r="H7" s="77"/>
      <c r="I7" s="77"/>
      <c r="J7" s="77"/>
    </row>
    <row r="9" spans="1:21" x14ac:dyDescent="0.25">
      <c r="A9" s="5" t="s">
        <v>0</v>
      </c>
      <c r="B9" s="5" t="s">
        <v>1</v>
      </c>
      <c r="C9" s="5" t="s">
        <v>2</v>
      </c>
      <c r="D9" s="5" t="s">
        <v>3</v>
      </c>
      <c r="E9" s="5" t="s">
        <v>4</v>
      </c>
      <c r="F9" s="5" t="s">
        <v>5</v>
      </c>
      <c r="G9" s="5" t="s">
        <v>6</v>
      </c>
      <c r="H9" s="5" t="s">
        <v>7</v>
      </c>
      <c r="I9" s="5" t="s">
        <v>8</v>
      </c>
      <c r="J9" s="5" t="s">
        <v>9</v>
      </c>
      <c r="K9" s="5" t="s">
        <v>10</v>
      </c>
      <c r="L9" s="5" t="s">
        <v>11</v>
      </c>
      <c r="M9" s="5" t="s">
        <v>12</v>
      </c>
      <c r="N9" s="5" t="s">
        <v>13</v>
      </c>
      <c r="O9" s="5" t="s">
        <v>14</v>
      </c>
      <c r="P9" s="5" t="s">
        <v>15</v>
      </c>
      <c r="Q9" s="5" t="s">
        <v>16</v>
      </c>
      <c r="R9" s="5" t="s">
        <v>17</v>
      </c>
      <c r="S9" s="5" t="s">
        <v>18</v>
      </c>
      <c r="T9" s="5" t="s">
        <v>19</v>
      </c>
      <c r="U9" s="5" t="s">
        <v>20</v>
      </c>
    </row>
    <row r="10" spans="1:21" x14ac:dyDescent="0.25">
      <c r="A10" s="6"/>
      <c r="B10" s="6"/>
      <c r="C10" s="6"/>
      <c r="D10" s="6"/>
      <c r="E10" s="6"/>
      <c r="F10" s="6"/>
      <c r="G10" s="6"/>
      <c r="H10" s="6"/>
      <c r="I10" s="6"/>
      <c r="J10" s="6"/>
      <c r="K10" s="6" t="s">
        <v>8657</v>
      </c>
      <c r="L10" s="6"/>
      <c r="M10" s="6"/>
      <c r="N10" s="6" t="s">
        <v>56</v>
      </c>
      <c r="O10" s="6"/>
      <c r="P10" s="6"/>
      <c r="Q10" s="6"/>
      <c r="R10" s="6"/>
      <c r="S10" s="6"/>
      <c r="T10" s="6"/>
      <c r="U10" s="6"/>
    </row>
    <row r="12" spans="1:21" x14ac:dyDescent="0.25">
      <c r="A12" t="s">
        <v>8625</v>
      </c>
      <c r="B12" s="4">
        <f>DSUM(euro!A1:U8048, euro!R1,Database!A9:U10)</f>
        <v>500771</v>
      </c>
    </row>
    <row r="15" spans="1:21" x14ac:dyDescent="0.25">
      <c r="A15" s="3" t="s">
        <v>0</v>
      </c>
      <c r="B15" s="3" t="s">
        <v>1</v>
      </c>
      <c r="C15" s="3" t="s">
        <v>2</v>
      </c>
      <c r="D15" s="3" t="s">
        <v>3</v>
      </c>
      <c r="E15" s="3" t="s">
        <v>4</v>
      </c>
      <c r="F15" s="3" t="s">
        <v>5</v>
      </c>
      <c r="G15" s="3" t="s">
        <v>6</v>
      </c>
      <c r="H15" s="3" t="s">
        <v>7</v>
      </c>
      <c r="I15" s="3" t="s">
        <v>8</v>
      </c>
      <c r="J15" s="3" t="s">
        <v>9</v>
      </c>
      <c r="K15" s="3" t="s">
        <v>10</v>
      </c>
      <c r="L15" s="3" t="s">
        <v>11</v>
      </c>
      <c r="M15" s="3" t="s">
        <v>12</v>
      </c>
      <c r="N15" s="3" t="s">
        <v>13</v>
      </c>
      <c r="O15" s="3" t="s">
        <v>14</v>
      </c>
      <c r="P15" s="3" t="s">
        <v>15</v>
      </c>
      <c r="Q15" s="3" t="s">
        <v>16</v>
      </c>
      <c r="R15" s="3" t="s">
        <v>17</v>
      </c>
      <c r="S15" s="3" t="s">
        <v>18</v>
      </c>
      <c r="T15" s="3" t="s">
        <v>19</v>
      </c>
      <c r="U15" s="3" t="s">
        <v>20</v>
      </c>
    </row>
    <row r="16" spans="1:21" x14ac:dyDescent="0.25">
      <c r="A16" s="3"/>
      <c r="B16" s="3"/>
      <c r="C16" s="3"/>
      <c r="D16" s="3"/>
      <c r="E16" s="3"/>
      <c r="F16" s="3"/>
      <c r="G16" s="3"/>
      <c r="H16" s="3"/>
      <c r="I16" s="3"/>
      <c r="J16" s="3"/>
      <c r="K16" s="3"/>
      <c r="L16" s="3"/>
      <c r="M16" s="3"/>
      <c r="N16" s="3"/>
      <c r="O16" s="3"/>
      <c r="P16" s="3"/>
      <c r="Q16" s="3"/>
      <c r="R16" s="3"/>
      <c r="S16" s="3"/>
      <c r="T16" s="3"/>
      <c r="U16" s="3"/>
    </row>
    <row r="18" spans="1:2" x14ac:dyDescent="0.25">
      <c r="A18" t="s">
        <v>8650</v>
      </c>
    </row>
    <row r="19" spans="1:2" x14ac:dyDescent="0.25">
      <c r="A19" t="s">
        <v>8651</v>
      </c>
      <c r="B19" s="2" t="s">
        <v>8653</v>
      </c>
    </row>
    <row r="20" spans="1:2" x14ac:dyDescent="0.25">
      <c r="A20" t="s">
        <v>8652</v>
      </c>
      <c r="B20" s="2" t="s">
        <v>8654</v>
      </c>
    </row>
  </sheetData>
  <mergeCells count="1">
    <mergeCell ref="B7:J7"/>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66F50-DE0F-434F-A3BF-FB48A08964FA}">
  <sheetPr codeName="Sheet12"/>
  <dimension ref="A1:B19"/>
  <sheetViews>
    <sheetView topLeftCell="A13" zoomScale="190" zoomScaleNormal="190" workbookViewId="0">
      <selection activeCell="A22" sqref="A22"/>
    </sheetView>
  </sheetViews>
  <sheetFormatPr defaultRowHeight="15" x14ac:dyDescent="0.25"/>
  <cols>
    <col min="1" max="1" width="47.85546875" bestFit="1" customWidth="1"/>
  </cols>
  <sheetData>
    <row r="1" spans="1:2" x14ac:dyDescent="0.25">
      <c r="A1" t="s">
        <v>8642</v>
      </c>
    </row>
    <row r="3" spans="1:2" x14ac:dyDescent="0.25">
      <c r="A3" t="s">
        <v>8643</v>
      </c>
    </row>
    <row r="4" spans="1:2" x14ac:dyDescent="0.25">
      <c r="A4">
        <v>54</v>
      </c>
    </row>
    <row r="5" spans="1:2" x14ac:dyDescent="0.25">
      <c r="A5">
        <v>47</v>
      </c>
    </row>
    <row r="6" spans="1:2" x14ac:dyDescent="0.25">
      <c r="A6">
        <v>33</v>
      </c>
    </row>
    <row r="7" spans="1:2" x14ac:dyDescent="0.25">
      <c r="A7">
        <v>456</v>
      </c>
    </row>
    <row r="8" spans="1:2" x14ac:dyDescent="0.25">
      <c r="A8" t="s">
        <v>8644</v>
      </c>
    </row>
    <row r="9" spans="1:2" x14ac:dyDescent="0.25">
      <c r="A9" t="s">
        <v>8645</v>
      </c>
    </row>
    <row r="11" spans="1:2" x14ac:dyDescent="0.25">
      <c r="A11" s="2">
        <f>COUNT(A4:A9)</f>
        <v>4</v>
      </c>
      <c r="B11" t="s">
        <v>8646</v>
      </c>
    </row>
    <row r="12" spans="1:2" x14ac:dyDescent="0.25">
      <c r="A12" s="2">
        <f>COUNTA(A4:A9)</f>
        <v>6</v>
      </c>
      <c r="B12" t="s">
        <v>8647</v>
      </c>
    </row>
    <row r="14" spans="1:2" x14ac:dyDescent="0.25">
      <c r="A14" t="s">
        <v>8648</v>
      </c>
    </row>
    <row r="15" spans="1:2" x14ac:dyDescent="0.25">
      <c r="A15" s="2">
        <f>COUNTIF( euro!K:K,   "Central"   )</f>
        <v>4426</v>
      </c>
    </row>
    <row r="18" spans="1:1" x14ac:dyDescent="0.25">
      <c r="A18" t="s">
        <v>8649</v>
      </c>
    </row>
    <row r="19" spans="1:1" x14ac:dyDescent="0.25">
      <c r="A19">
        <f>COUNTIFS(euro!K:K, "Central", euro!N:N, "Technology")</f>
        <v>851</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AA939-2647-4766-B37A-85A407762C9A}">
  <sheetPr codeName="Sheet13"/>
  <dimension ref="A1:F16"/>
  <sheetViews>
    <sheetView topLeftCell="A13" zoomScale="235" zoomScaleNormal="235" workbookViewId="0">
      <selection activeCell="A20" sqref="A20"/>
    </sheetView>
  </sheetViews>
  <sheetFormatPr defaultRowHeight="15" x14ac:dyDescent="0.25"/>
  <cols>
    <col min="1" max="1" width="52.85546875" bestFit="1" customWidth="1"/>
  </cols>
  <sheetData>
    <row r="1" spans="1:6" x14ac:dyDescent="0.25">
      <c r="A1" t="s">
        <v>8658</v>
      </c>
      <c r="B1" t="s">
        <v>8659</v>
      </c>
      <c r="F1" t="s">
        <v>8660</v>
      </c>
    </row>
    <row r="3" spans="1:6" x14ac:dyDescent="0.25">
      <c r="A3" t="s">
        <v>8661</v>
      </c>
    </row>
    <row r="4" spans="1:6" x14ac:dyDescent="0.25">
      <c r="A4" s="2" t="s">
        <v>8662</v>
      </c>
    </row>
    <row r="6" spans="1:6" x14ac:dyDescent="0.25">
      <c r="A6" t="s">
        <v>8663</v>
      </c>
    </row>
    <row r="7" spans="1:6" x14ac:dyDescent="0.25">
      <c r="A7" s="2" t="s">
        <v>8664</v>
      </c>
    </row>
    <row r="9" spans="1:6" x14ac:dyDescent="0.25">
      <c r="A9" t="s">
        <v>8665</v>
      </c>
    </row>
    <row r="10" spans="1:6" x14ac:dyDescent="0.25">
      <c r="A10" s="2" t="s">
        <v>8666</v>
      </c>
    </row>
    <row r="12" spans="1:6" x14ac:dyDescent="0.25">
      <c r="A12" s="2" t="s">
        <v>8667</v>
      </c>
    </row>
    <row r="14" spans="1:6" x14ac:dyDescent="0.25">
      <c r="A14" t="s">
        <v>8668</v>
      </c>
    </row>
    <row r="15" spans="1:6" x14ac:dyDescent="0.25">
      <c r="A15" t="s">
        <v>8670</v>
      </c>
    </row>
    <row r="16" spans="1:6" x14ac:dyDescent="0.25">
      <c r="A16" s="2" t="s">
        <v>8669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50C68-B1C0-4157-B826-4B0629A35F25}">
  <sheetPr codeName="Sheet14"/>
  <dimension ref="A1:G53"/>
  <sheetViews>
    <sheetView topLeftCell="A32" zoomScale="115" zoomScaleNormal="115" workbookViewId="0">
      <selection activeCell="C50" sqref="C50"/>
    </sheetView>
  </sheetViews>
  <sheetFormatPr defaultRowHeight="15" x14ac:dyDescent="0.25"/>
  <cols>
    <col min="1" max="1" width="9.7109375" customWidth="1"/>
    <col min="2" max="2" width="32.85546875" bestFit="1" customWidth="1"/>
    <col min="3" max="3" width="49.140625" bestFit="1" customWidth="1"/>
    <col min="4" max="4" width="31.85546875" bestFit="1" customWidth="1"/>
    <col min="5" max="5" width="36.85546875" bestFit="1" customWidth="1"/>
    <col min="6" max="6" width="32.85546875" bestFit="1" customWidth="1"/>
  </cols>
  <sheetData>
    <row r="1" spans="1:7" x14ac:dyDescent="0.25">
      <c r="A1" s="9" t="s">
        <v>8671</v>
      </c>
      <c r="B1" s="10" t="s">
        <v>8672</v>
      </c>
      <c r="C1" s="7" t="s">
        <v>8676</v>
      </c>
      <c r="D1" s="7" t="s">
        <v>8677</v>
      </c>
      <c r="E1" s="7" t="s">
        <v>8678</v>
      </c>
      <c r="F1" s="7" t="s">
        <v>8679</v>
      </c>
      <c r="G1" s="7" t="s">
        <v>8682</v>
      </c>
    </row>
    <row r="2" spans="1:7" x14ac:dyDescent="0.25">
      <c r="A2" s="11">
        <v>1</v>
      </c>
      <c r="B2" s="12" t="s">
        <v>8673</v>
      </c>
      <c r="C2" s="2" t="s">
        <v>8680</v>
      </c>
      <c r="D2" t="str">
        <f>LOWER(B2)</f>
        <v>i received product in good quality.</v>
      </c>
      <c r="E2" t="str">
        <f>UPPER(B2)</f>
        <v>I RECEIVED PRODUCT IN GOOD QUALITY.</v>
      </c>
      <c r="F2" t="str">
        <f>PROPER(B2)</f>
        <v>I Received Product In Good Quality.</v>
      </c>
      <c r="G2">
        <f>SEARCH("good",B2)</f>
        <v>23</v>
      </c>
    </row>
    <row r="3" spans="1:7" x14ac:dyDescent="0.25">
      <c r="A3" s="11">
        <v>2</v>
      </c>
      <c r="B3" s="12" t="s">
        <v>8674</v>
      </c>
      <c r="C3">
        <f>FIND("good",LOWER(B3))</f>
        <v>13</v>
      </c>
      <c r="D3" t="str">
        <f>LOWER(B3)</f>
        <v>product was good.</v>
      </c>
      <c r="E3" t="str">
        <f>UPPER(B3)</f>
        <v>PRODUCT WAS GOOD.</v>
      </c>
      <c r="F3" t="str">
        <f>PROPER(B3)</f>
        <v>Product Was Good.</v>
      </c>
      <c r="G3">
        <f>SEARCH("good",B3)</f>
        <v>13</v>
      </c>
    </row>
    <row r="4" spans="1:7" ht="15.75" thickBot="1" x14ac:dyDescent="0.3">
      <c r="A4" s="13">
        <v>3</v>
      </c>
      <c r="B4" s="14" t="s">
        <v>8675</v>
      </c>
      <c r="C4">
        <f>FIND("good",LOWER(B4))</f>
        <v>12</v>
      </c>
      <c r="D4" t="str">
        <f>LOWER(B4)</f>
        <v>product is good</v>
      </c>
      <c r="E4" t="str">
        <f>UPPER(B4)</f>
        <v>PRODUCT IS GOOD</v>
      </c>
      <c r="F4" t="str">
        <f>PROPER(B4)</f>
        <v>Product Is Good</v>
      </c>
      <c r="G4">
        <f>SEARCH("good",B4)</f>
        <v>12</v>
      </c>
    </row>
    <row r="6" spans="1:7" x14ac:dyDescent="0.25">
      <c r="C6" s="7" t="s">
        <v>8683</v>
      </c>
    </row>
    <row r="7" spans="1:7" x14ac:dyDescent="0.25">
      <c r="A7" t="s">
        <v>8681</v>
      </c>
      <c r="B7" t="s">
        <v>8684</v>
      </c>
      <c r="C7" s="2" t="s">
        <v>8690</v>
      </c>
    </row>
    <row r="8" spans="1:7" x14ac:dyDescent="0.25">
      <c r="C8" s="7" t="s">
        <v>8687</v>
      </c>
    </row>
    <row r="9" spans="1:7" x14ac:dyDescent="0.25">
      <c r="C9" s="2" t="s">
        <v>8685</v>
      </c>
    </row>
    <row r="10" spans="1:7" x14ac:dyDescent="0.25">
      <c r="C10" s="7" t="s">
        <v>8686</v>
      </c>
    </row>
    <row r="11" spans="1:7" x14ac:dyDescent="0.25">
      <c r="C11" s="2" t="s">
        <v>8688</v>
      </c>
    </row>
    <row r="12" spans="1:7" x14ac:dyDescent="0.25">
      <c r="C12" s="7" t="s">
        <v>8689</v>
      </c>
    </row>
    <row r="13" spans="1:7" x14ac:dyDescent="0.25">
      <c r="C13" s="2" t="s">
        <v>8691</v>
      </c>
    </row>
    <row r="15" spans="1:7" x14ac:dyDescent="0.25">
      <c r="B15" s="8" t="s">
        <v>8692</v>
      </c>
      <c r="C15" s="8" t="s">
        <v>8693</v>
      </c>
      <c r="D15" s="8" t="s">
        <v>8694</v>
      </c>
    </row>
    <row r="16" spans="1:7" x14ac:dyDescent="0.25">
      <c r="B16" t="s">
        <v>8695</v>
      </c>
      <c r="C16" t="s">
        <v>8696</v>
      </c>
      <c r="D16" s="15" t="s">
        <v>8701</v>
      </c>
    </row>
    <row r="17" spans="2:4" x14ac:dyDescent="0.25">
      <c r="B17" t="s">
        <v>8697</v>
      </c>
      <c r="C17" t="s">
        <v>8698</v>
      </c>
      <c r="D17" t="str">
        <f>_xlfn.CONCAT(B17," ",C17)</f>
        <v>raam kapoor</v>
      </c>
    </row>
    <row r="18" spans="2:4" x14ac:dyDescent="0.25">
      <c r="B18" t="s">
        <v>8699</v>
      </c>
      <c r="C18" t="s">
        <v>8700</v>
      </c>
      <c r="D18" t="str">
        <f>_xlfn.CONCAT(B18," ",C18)</f>
        <v>hari prasad</v>
      </c>
    </row>
    <row r="21" spans="2:4" x14ac:dyDescent="0.25">
      <c r="B21" s="17" t="s">
        <v>8702</v>
      </c>
      <c r="C21" s="16" t="s">
        <v>8705</v>
      </c>
    </row>
    <row r="22" spans="2:4" x14ac:dyDescent="0.25">
      <c r="B22" s="17" t="s">
        <v>8703</v>
      </c>
    </row>
    <row r="23" spans="2:4" x14ac:dyDescent="0.25">
      <c r="B23" s="17" t="s">
        <v>8704</v>
      </c>
    </row>
    <row r="24" spans="2:4" x14ac:dyDescent="0.25">
      <c r="B24" s="17" t="s">
        <v>8695</v>
      </c>
    </row>
    <row r="25" spans="2:4" x14ac:dyDescent="0.25">
      <c r="B25" s="17" t="s">
        <v>8696</v>
      </c>
    </row>
    <row r="28" spans="2:4" x14ac:dyDescent="0.25">
      <c r="B28" s="18" t="s">
        <v>8706</v>
      </c>
      <c r="C28" s="2" t="s">
        <v>8711</v>
      </c>
    </row>
    <row r="29" spans="2:4" x14ac:dyDescent="0.25">
      <c r="B29" s="19" t="s">
        <v>8707</v>
      </c>
    </row>
    <row r="30" spans="2:4" x14ac:dyDescent="0.25">
      <c r="B30" s="19" t="s">
        <v>8708</v>
      </c>
      <c r="C30" s="19" t="s">
        <v>8710</v>
      </c>
    </row>
    <row r="31" spans="2:4" x14ac:dyDescent="0.25">
      <c r="B31" t="s">
        <v>8709</v>
      </c>
    </row>
    <row r="33" spans="2:6" x14ac:dyDescent="0.25">
      <c r="B33" s="7" t="s">
        <v>8712</v>
      </c>
    </row>
    <row r="34" spans="2:6" x14ac:dyDescent="0.25">
      <c r="B34" t="s">
        <v>8713</v>
      </c>
      <c r="C34" s="15" t="s">
        <v>8714</v>
      </c>
    </row>
    <row r="35" spans="2:6" x14ac:dyDescent="0.25">
      <c r="B35" s="19" t="s">
        <v>8715</v>
      </c>
      <c r="C35" s="15" t="s">
        <v>8716</v>
      </c>
    </row>
    <row r="36" spans="2:6" x14ac:dyDescent="0.25">
      <c r="B36" t="s">
        <v>8717</v>
      </c>
      <c r="C36" s="15" t="s">
        <v>8718</v>
      </c>
    </row>
    <row r="37" spans="2:6" x14ac:dyDescent="0.25">
      <c r="B37" t="s">
        <v>8719</v>
      </c>
      <c r="C37" s="15" t="s">
        <v>8720</v>
      </c>
    </row>
    <row r="40" spans="2:6" x14ac:dyDescent="0.25">
      <c r="B40" t="s">
        <v>8721</v>
      </c>
    </row>
    <row r="41" spans="2:6" x14ac:dyDescent="0.25">
      <c r="C41" t="s">
        <v>8724</v>
      </c>
      <c r="D41" t="s">
        <v>8726</v>
      </c>
      <c r="E41" t="s">
        <v>8729</v>
      </c>
    </row>
    <row r="42" spans="2:6" x14ac:dyDescent="0.25">
      <c r="B42" s="19" t="s">
        <v>8706</v>
      </c>
      <c r="C42" s="15" t="s">
        <v>8725</v>
      </c>
      <c r="D42" s="15" t="s">
        <v>8730</v>
      </c>
      <c r="E42" s="15" t="s">
        <v>8728</v>
      </c>
      <c r="F42" s="15" t="s">
        <v>8727</v>
      </c>
    </row>
    <row r="43" spans="2:6" x14ac:dyDescent="0.25">
      <c r="B43" s="19" t="s">
        <v>8722</v>
      </c>
      <c r="C43">
        <f>SEARCH("@",B43)</f>
        <v>5</v>
      </c>
      <c r="D43">
        <f>LEN(B43)</f>
        <v>16</v>
      </c>
      <c r="E43">
        <f>D43-C43</f>
        <v>11</v>
      </c>
      <c r="F43" t="str">
        <f>RIGHT(B43,E43)</f>
        <v>yahoo.co.in</v>
      </c>
    </row>
    <row r="44" spans="2:6" x14ac:dyDescent="0.25">
      <c r="B44" s="19" t="s">
        <v>8723</v>
      </c>
      <c r="C44">
        <f>SEARCH("@",B44)</f>
        <v>5</v>
      </c>
      <c r="D44">
        <f>LEN(B44)</f>
        <v>18</v>
      </c>
      <c r="E44">
        <f>D44-C44</f>
        <v>13</v>
      </c>
      <c r="F44" t="str">
        <f>RIGHT(B44,E44)</f>
        <v>ducatindia.in</v>
      </c>
    </row>
    <row r="45" spans="2:6" x14ac:dyDescent="0.25">
      <c r="B45" s="19"/>
    </row>
    <row r="47" spans="2:6" x14ac:dyDescent="0.25">
      <c r="C47" t="s">
        <v>8682</v>
      </c>
      <c r="D47" t="s">
        <v>8833</v>
      </c>
      <c r="E47" t="s">
        <v>8834</v>
      </c>
    </row>
    <row r="48" spans="2:6" x14ac:dyDescent="0.25">
      <c r="B48" t="s">
        <v>8832</v>
      </c>
      <c r="C48" s="2" t="s">
        <v>8838</v>
      </c>
      <c r="D48" s="2" t="s">
        <v>8839</v>
      </c>
      <c r="E48" s="2" t="s">
        <v>8840</v>
      </c>
    </row>
    <row r="50" spans="3:5" x14ac:dyDescent="0.25">
      <c r="C50" s="2" t="s">
        <v>8841</v>
      </c>
    </row>
    <row r="51" spans="3:5" x14ac:dyDescent="0.25">
      <c r="C51" s="2" t="s">
        <v>8835</v>
      </c>
      <c r="D51" s="2" t="s">
        <v>8836</v>
      </c>
      <c r="E51" s="2" t="s">
        <v>8837</v>
      </c>
    </row>
    <row r="53" spans="3:5" x14ac:dyDescent="0.25">
      <c r="C53" s="40" t="s">
        <v>8842</v>
      </c>
    </row>
  </sheetData>
  <hyperlinks>
    <hyperlink ref="B28" r:id="rId1" xr:uid="{5861200D-370E-414E-B880-FF45360D3FA6}"/>
    <hyperlink ref="B29" r:id="rId2" xr:uid="{BC5B52D2-6800-44C7-A58E-420B9F544057}"/>
    <hyperlink ref="B30" r:id="rId3" xr:uid="{95A298CA-1B3B-424D-9D31-F297BA9BB36B}"/>
    <hyperlink ref="C30" r:id="rId4" xr:uid="{8B5A4FE9-ED28-48EB-AB66-C384E961ADA5}"/>
    <hyperlink ref="B35" r:id="rId5" xr:uid="{95C097CD-0043-4C65-ACDC-20901C01C578}"/>
    <hyperlink ref="B42" r:id="rId6" xr:uid="{C8E2902C-DF84-4AE0-A94A-CC3BD941C307}"/>
    <hyperlink ref="B43" r:id="rId7" xr:uid="{95EB47C5-0AA3-4E55-A8C4-17DA553078CB}"/>
    <hyperlink ref="B44" r:id="rId8" xr:uid="{AFCC0D96-2E4B-49A6-9AD9-47396609FA15}"/>
  </hyperlinks>
  <pageMargins left="0.7" right="0.7" top="0.75" bottom="0.75" header="0.3" footer="0.3"/>
  <legacyDrawing r:id="rId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92E82-DF96-486C-8966-07C568F3CF04}">
  <sheetPr codeName="Sheet15"/>
  <dimension ref="A1:L22"/>
  <sheetViews>
    <sheetView topLeftCell="A12" zoomScale="175" zoomScaleNormal="175" workbookViewId="0">
      <selection activeCell="D16" sqref="D16"/>
    </sheetView>
  </sheetViews>
  <sheetFormatPr defaultRowHeight="15" x14ac:dyDescent="0.25"/>
  <cols>
    <col min="1" max="1" width="15.85546875" bestFit="1" customWidth="1"/>
    <col min="2" max="2" width="11.42578125" customWidth="1"/>
    <col min="4" max="4" width="10.7109375" bestFit="1" customWidth="1"/>
    <col min="5" max="5" width="22.42578125" bestFit="1" customWidth="1"/>
    <col min="6" max="6" width="29.7109375" bestFit="1" customWidth="1"/>
    <col min="7" max="7" width="17" customWidth="1"/>
    <col min="8" max="8" width="24.5703125" bestFit="1" customWidth="1"/>
  </cols>
  <sheetData>
    <row r="1" spans="1:12" x14ac:dyDescent="0.25">
      <c r="A1" s="20" t="s">
        <v>8731</v>
      </c>
      <c r="B1" s="22" t="s">
        <v>8732</v>
      </c>
      <c r="C1" s="20" t="s">
        <v>2</v>
      </c>
      <c r="D1" s="21" t="s">
        <v>3</v>
      </c>
      <c r="E1" s="22" t="s">
        <v>8733</v>
      </c>
    </row>
    <row r="2" spans="1:12" ht="15.75" thickBot="1" x14ac:dyDescent="0.3">
      <c r="A2" s="26">
        <f ca="1">NOW()</f>
        <v>46248.159812384256</v>
      </c>
      <c r="B2" s="27">
        <f ca="1">TODAY()</f>
        <v>46248</v>
      </c>
      <c r="C2" s="11">
        <f ca="1">DAY(A2)</f>
        <v>14</v>
      </c>
      <c r="D2">
        <f ca="1">MONTH(A2)</f>
        <v>8</v>
      </c>
      <c r="E2" s="12">
        <f ca="1">YEAR(A2)</f>
        <v>2026</v>
      </c>
    </row>
    <row r="3" spans="1:12" x14ac:dyDescent="0.25">
      <c r="A3" s="28" t="s">
        <v>8737</v>
      </c>
      <c r="B3" s="78" t="s">
        <v>8739</v>
      </c>
      <c r="C3" s="23" t="s">
        <v>8734</v>
      </c>
      <c r="D3" s="7" t="s">
        <v>8735</v>
      </c>
      <c r="E3" s="24" t="s">
        <v>8736</v>
      </c>
    </row>
    <row r="4" spans="1:12" ht="15.75" thickBot="1" x14ac:dyDescent="0.3">
      <c r="A4" s="29">
        <f ca="1">DATE(E2,D2,C2)</f>
        <v>46248</v>
      </c>
      <c r="B4" s="78"/>
      <c r="C4" s="13">
        <f ca="1">HOUR(A2)</f>
        <v>3</v>
      </c>
      <c r="D4" s="25">
        <f ca="1">MINUTE(A2)</f>
        <v>50</v>
      </c>
      <c r="E4" s="14">
        <f ca="1">SECOND(A2)</f>
        <v>8</v>
      </c>
    </row>
    <row r="5" spans="1:12" x14ac:dyDescent="0.25">
      <c r="A5" s="30" t="s">
        <v>8738</v>
      </c>
      <c r="B5" s="78"/>
    </row>
    <row r="6" spans="1:12" ht="15.75" thickBot="1" x14ac:dyDescent="0.3">
      <c r="A6" s="31">
        <f ca="1">TIME(C4,D4,E4)</f>
        <v>0.15981481481481483</v>
      </c>
      <c r="B6" s="78"/>
    </row>
    <row r="7" spans="1:12" x14ac:dyDescent="0.25">
      <c r="E7" t="s">
        <v>8745</v>
      </c>
      <c r="F7" t="s">
        <v>8747</v>
      </c>
    </row>
    <row r="8" spans="1:12" x14ac:dyDescent="0.25">
      <c r="A8" s="7" t="s">
        <v>8740</v>
      </c>
      <c r="B8" s="7" t="s">
        <v>8741</v>
      </c>
      <c r="C8" s="7" t="s">
        <v>8742</v>
      </c>
      <c r="D8" s="7" t="s">
        <v>8743</v>
      </c>
      <c r="E8" s="7" t="s">
        <v>8744</v>
      </c>
      <c r="F8" s="7" t="s">
        <v>8746</v>
      </c>
      <c r="H8" s="7" t="s">
        <v>8750</v>
      </c>
    </row>
    <row r="9" spans="1:12" x14ac:dyDescent="0.25">
      <c r="A9" s="1">
        <v>46113</v>
      </c>
      <c r="B9" s="1">
        <v>46227</v>
      </c>
      <c r="C9">
        <f>_xlfn.DAYS(B9,A9)</f>
        <v>114</v>
      </c>
      <c r="D9">
        <f>DAYS360(A9,B9)</f>
        <v>113</v>
      </c>
      <c r="E9" s="2" t="s">
        <v>8749</v>
      </c>
      <c r="F9" s="2" t="s">
        <v>8748</v>
      </c>
      <c r="H9" s="32">
        <f ca="1">TODAY()</f>
        <v>46248</v>
      </c>
      <c r="I9" s="36">
        <v>0</v>
      </c>
    </row>
    <row r="10" spans="1:12" x14ac:dyDescent="0.25">
      <c r="A10" s="1">
        <v>46142</v>
      </c>
      <c r="B10" s="1">
        <v>46387</v>
      </c>
      <c r="C10">
        <f>_xlfn.DAYS(B10,A10)</f>
        <v>245</v>
      </c>
      <c r="D10">
        <f>DAYS360(A10,B10)</f>
        <v>240</v>
      </c>
      <c r="E10">
        <f>NETWORKDAYS(A10,B10)</f>
        <v>176</v>
      </c>
      <c r="F10">
        <f>NETWORKDAYS.INTL(A10,B10,13)</f>
        <v>211</v>
      </c>
      <c r="H10" s="32">
        <f ca="1">H9-1</f>
        <v>46247</v>
      </c>
      <c r="I10" s="35">
        <v>9</v>
      </c>
      <c r="K10" s="2"/>
      <c r="L10" s="2" t="s">
        <v>8763</v>
      </c>
    </row>
    <row r="11" spans="1:12" x14ac:dyDescent="0.25">
      <c r="A11" s="1">
        <v>46053</v>
      </c>
      <c r="B11" s="1">
        <v>46139</v>
      </c>
      <c r="C11">
        <f>_xlfn.DAYS(B11,A11)</f>
        <v>86</v>
      </c>
      <c r="D11">
        <f>DAYS360(A11,B11)</f>
        <v>87</v>
      </c>
      <c r="E11">
        <f>NETWORKDAYS(A11,B11)</f>
        <v>61</v>
      </c>
      <c r="F11">
        <f>NETWORKDAYS.INTL(A11,B11,13)</f>
        <v>75</v>
      </c>
      <c r="H11" s="32">
        <f t="shared" ref="H11:H21" ca="1" si="0">H10-1</f>
        <v>46246</v>
      </c>
      <c r="I11" s="35">
        <v>8</v>
      </c>
    </row>
    <row r="12" spans="1:12" x14ac:dyDescent="0.25">
      <c r="A12" s="1">
        <v>46071</v>
      </c>
      <c r="B12" s="1">
        <v>46144</v>
      </c>
      <c r="C12">
        <f>_xlfn.DAYS(B12,A12)</f>
        <v>73</v>
      </c>
      <c r="D12">
        <f>DAYS360(A12,B12)</f>
        <v>74</v>
      </c>
      <c r="E12">
        <f>NETWORKDAYS(A12,B12)</f>
        <v>53</v>
      </c>
      <c r="F12">
        <f>NETWORKDAYS.INTL(A12,B12,13)</f>
        <v>64</v>
      </c>
      <c r="H12" s="32">
        <f t="shared" ca="1" si="0"/>
        <v>46245</v>
      </c>
      <c r="I12" s="35">
        <v>7</v>
      </c>
    </row>
    <row r="13" spans="1:12" x14ac:dyDescent="0.25">
      <c r="H13" s="32">
        <f t="shared" ca="1" si="0"/>
        <v>46244</v>
      </c>
      <c r="I13" s="35">
        <v>6</v>
      </c>
    </row>
    <row r="14" spans="1:12" x14ac:dyDescent="0.25">
      <c r="H14" s="32">
        <f t="shared" ca="1" si="0"/>
        <v>46243</v>
      </c>
      <c r="I14" s="36">
        <v>0</v>
      </c>
    </row>
    <row r="15" spans="1:12" x14ac:dyDescent="0.25">
      <c r="B15" s="1">
        <v>46147</v>
      </c>
      <c r="C15">
        <v>-35</v>
      </c>
      <c r="D15" s="1">
        <f>EDATE(B15,C15)</f>
        <v>45082</v>
      </c>
      <c r="H15" s="32">
        <f t="shared" ca="1" si="0"/>
        <v>46242</v>
      </c>
      <c r="I15" s="35">
        <v>5</v>
      </c>
    </row>
    <row r="16" spans="1:12" x14ac:dyDescent="0.25">
      <c r="H16" s="32">
        <f t="shared" ca="1" si="0"/>
        <v>46241</v>
      </c>
      <c r="I16" s="36">
        <v>0</v>
      </c>
    </row>
    <row r="17" spans="8:9" x14ac:dyDescent="0.25">
      <c r="H17" s="32">
        <f t="shared" ca="1" si="0"/>
        <v>46240</v>
      </c>
      <c r="I17" s="35">
        <v>4</v>
      </c>
    </row>
    <row r="18" spans="8:9" x14ac:dyDescent="0.25">
      <c r="H18" s="32">
        <f t="shared" ca="1" si="0"/>
        <v>46239</v>
      </c>
      <c r="I18" s="35">
        <v>3</v>
      </c>
    </row>
    <row r="19" spans="8:9" x14ac:dyDescent="0.25">
      <c r="H19" s="32">
        <f t="shared" ca="1" si="0"/>
        <v>46238</v>
      </c>
      <c r="I19" s="35">
        <v>2</v>
      </c>
    </row>
    <row r="20" spans="8:9" x14ac:dyDescent="0.25">
      <c r="H20" s="32">
        <f t="shared" ca="1" si="0"/>
        <v>46237</v>
      </c>
      <c r="I20" s="35">
        <v>1</v>
      </c>
    </row>
    <row r="21" spans="8:9" x14ac:dyDescent="0.25">
      <c r="H21" s="32">
        <f t="shared" ca="1" si="0"/>
        <v>46236</v>
      </c>
      <c r="I21" s="36">
        <v>0</v>
      </c>
    </row>
    <row r="22" spans="8:9" x14ac:dyDescent="0.25">
      <c r="I22" s="35"/>
    </row>
  </sheetData>
  <mergeCells count="1">
    <mergeCell ref="B3:B6"/>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0D261-9FF7-40AD-9A52-0EA58763BB3F}">
  <sheetPr codeName="Sheet16"/>
  <dimension ref="A2:S14"/>
  <sheetViews>
    <sheetView topLeftCell="L1" zoomScale="175" zoomScaleNormal="175" workbookViewId="0">
      <selection activeCell="N13" sqref="N13"/>
    </sheetView>
  </sheetViews>
  <sheetFormatPr defaultRowHeight="15" x14ac:dyDescent="0.25"/>
  <cols>
    <col min="2" max="2" width="29.28515625" bestFit="1" customWidth="1"/>
    <col min="3" max="3" width="25.7109375" customWidth="1"/>
    <col min="9" max="9" width="20.85546875" bestFit="1" customWidth="1"/>
    <col min="11" max="11" width="66.42578125" customWidth="1"/>
    <col min="12" max="12" width="19" bestFit="1" customWidth="1"/>
    <col min="13" max="13" width="12" bestFit="1" customWidth="1"/>
    <col min="14" max="14" width="15.7109375" bestFit="1" customWidth="1"/>
    <col min="19" max="19" width="13.140625" bestFit="1" customWidth="1"/>
  </cols>
  <sheetData>
    <row r="2" spans="1:19" x14ac:dyDescent="0.25">
      <c r="B2" s="33" t="s">
        <v>8751</v>
      </c>
      <c r="C2" s="33" t="s">
        <v>8753</v>
      </c>
      <c r="D2" s="33" t="s">
        <v>8752</v>
      </c>
      <c r="E2" s="33" t="s">
        <v>8754</v>
      </c>
      <c r="F2" s="33" t="s">
        <v>8755</v>
      </c>
      <c r="I2" s="4" t="s">
        <v>8775</v>
      </c>
    </row>
    <row r="3" spans="1:19" x14ac:dyDescent="0.25">
      <c r="G3" t="s">
        <v>8765</v>
      </c>
      <c r="I3" t="s">
        <v>8766</v>
      </c>
      <c r="J3" t="s">
        <v>8767</v>
      </c>
      <c r="L3" t="s">
        <v>8768</v>
      </c>
      <c r="M3" t="s">
        <v>8769</v>
      </c>
      <c r="N3" t="s">
        <v>8770</v>
      </c>
      <c r="P3" t="s">
        <v>10</v>
      </c>
      <c r="Q3" t="s">
        <v>8638</v>
      </c>
      <c r="R3" t="s">
        <v>8756</v>
      </c>
      <c r="S3" t="s">
        <v>8767</v>
      </c>
    </row>
    <row r="4" spans="1:19" x14ac:dyDescent="0.25">
      <c r="B4" t="s">
        <v>8625</v>
      </c>
      <c r="C4" t="s">
        <v>8756</v>
      </c>
      <c r="G4" s="37">
        <v>1</v>
      </c>
      <c r="I4">
        <f ca="1">RANDBETWEEN(1,10)</f>
        <v>9</v>
      </c>
      <c r="J4" s="2" t="s">
        <v>8774</v>
      </c>
      <c r="L4" s="2" t="s">
        <v>8776</v>
      </c>
      <c r="M4">
        <f ca="1">COUNTIF(J4:J13,M3)</f>
        <v>4</v>
      </c>
      <c r="N4">
        <f ca="1">COUNTIF(J4:J13,N3)</f>
        <v>2</v>
      </c>
      <c r="P4" t="s">
        <v>25</v>
      </c>
      <c r="Q4">
        <v>500000</v>
      </c>
      <c r="R4">
        <v>600000</v>
      </c>
      <c r="S4" t="str">
        <f>IF(Q4&gt;=R4,"Achieved","Not Achieved")</f>
        <v>Not Achieved</v>
      </c>
    </row>
    <row r="5" spans="1:19" x14ac:dyDescent="0.25">
      <c r="B5">
        <f>SUM(euro!R:R)</f>
        <v>2348482</v>
      </c>
      <c r="C5">
        <v>2500000</v>
      </c>
      <c r="G5" s="37">
        <v>2</v>
      </c>
      <c r="I5">
        <f t="shared" ref="I5:I13" ca="1" si="0">RANDBETWEEN(1,10)</f>
        <v>2</v>
      </c>
      <c r="J5" t="str">
        <f t="shared" ref="J5:J13" ca="1" si="1">_xlfn.IFS(AND(I5&gt;=1,I5&lt;=5), "Bad",  AND(I5&gt;=6,I5&lt;=7),"Avg",  AND(I5&gt;=8,I5&lt;=10),  "Good" )</f>
        <v>Bad</v>
      </c>
      <c r="P5" t="s">
        <v>8777</v>
      </c>
      <c r="Q5">
        <v>700000</v>
      </c>
      <c r="R5">
        <v>400000</v>
      </c>
      <c r="S5" t="str">
        <f>IF(Q5&gt;=R5,"Achieved","Not Achieved")</f>
        <v>Achieved</v>
      </c>
    </row>
    <row r="6" spans="1:19" x14ac:dyDescent="0.25">
      <c r="B6" s="79" t="str">
        <f>IF(B5&gt;=C5,  "Acheived",   "Not Acheived")</f>
        <v>Not Acheived</v>
      </c>
      <c r="C6" s="80"/>
      <c r="G6" s="37">
        <v>3</v>
      </c>
      <c r="I6">
        <f t="shared" ca="1" si="0"/>
        <v>7</v>
      </c>
      <c r="J6" t="str">
        <f t="shared" ca="1" si="1"/>
        <v>Avg</v>
      </c>
      <c r="L6" t="s">
        <v>8771</v>
      </c>
      <c r="M6" s="2" t="s">
        <v>8773</v>
      </c>
      <c r="N6" t="s">
        <v>8772</v>
      </c>
      <c r="P6" t="s">
        <v>8778</v>
      </c>
      <c r="Q6">
        <v>1500000</v>
      </c>
      <c r="R6">
        <v>2000000</v>
      </c>
      <c r="S6" t="str">
        <f>IF(Q6&gt;=R6,"Achieved","Not Achieved")</f>
        <v>Not Achieved</v>
      </c>
    </row>
    <row r="7" spans="1:19" x14ac:dyDescent="0.25">
      <c r="G7" s="37">
        <v>4</v>
      </c>
      <c r="I7">
        <f t="shared" ca="1" si="0"/>
        <v>9</v>
      </c>
      <c r="J7" t="str">
        <f t="shared" ca="1" si="1"/>
        <v>Good</v>
      </c>
      <c r="P7" t="s">
        <v>47</v>
      </c>
      <c r="Q7">
        <v>1800000</v>
      </c>
      <c r="R7">
        <v>1500000</v>
      </c>
      <c r="S7" t="str">
        <f>IF(Q7&gt;=R7,"Achieved","Not Achieved")</f>
        <v>Achieved</v>
      </c>
    </row>
    <row r="8" spans="1:19" x14ac:dyDescent="0.25">
      <c r="A8" t="s">
        <v>8758</v>
      </c>
      <c r="B8" t="s">
        <v>8757</v>
      </c>
      <c r="G8" s="37">
        <v>5</v>
      </c>
      <c r="I8">
        <f t="shared" ca="1" si="0"/>
        <v>2</v>
      </c>
      <c r="J8" t="str">
        <f t="shared" ca="1" si="1"/>
        <v>Bad</v>
      </c>
    </row>
    <row r="9" spans="1:19" x14ac:dyDescent="0.25">
      <c r="A9">
        <v>-1564</v>
      </c>
      <c r="B9" s="2" t="s">
        <v>8759</v>
      </c>
      <c r="C9" s="2" t="s">
        <v>8764</v>
      </c>
      <c r="G9" s="7">
        <v>6</v>
      </c>
      <c r="I9">
        <f t="shared" ca="1" si="0"/>
        <v>7</v>
      </c>
      <c r="J9" t="str">
        <f t="shared" ca="1" si="1"/>
        <v>Avg</v>
      </c>
    </row>
    <row r="10" spans="1:19" x14ac:dyDescent="0.25">
      <c r="G10" s="7">
        <v>7</v>
      </c>
      <c r="I10">
        <f t="shared" ca="1" si="0"/>
        <v>10</v>
      </c>
      <c r="J10" t="str">
        <f t="shared" ca="1" si="1"/>
        <v>Good</v>
      </c>
    </row>
    <row r="11" spans="1:19" x14ac:dyDescent="0.25">
      <c r="A11" t="s">
        <v>10</v>
      </c>
      <c r="B11" s="34" t="s">
        <v>8754</v>
      </c>
      <c r="G11" s="38">
        <v>8</v>
      </c>
      <c r="I11">
        <f t="shared" ca="1" si="0"/>
        <v>7</v>
      </c>
      <c r="J11" t="str">
        <f t="shared" ca="1" si="1"/>
        <v>Avg</v>
      </c>
    </row>
    <row r="12" spans="1:19" x14ac:dyDescent="0.25">
      <c r="A12" t="s">
        <v>8760</v>
      </c>
      <c r="B12" s="2" t="s">
        <v>8761</v>
      </c>
      <c r="G12" s="38">
        <v>9</v>
      </c>
      <c r="I12">
        <f t="shared" ca="1" si="0"/>
        <v>6</v>
      </c>
      <c r="J12" t="str">
        <f t="shared" ca="1" si="1"/>
        <v>Avg</v>
      </c>
    </row>
    <row r="13" spans="1:19" x14ac:dyDescent="0.25">
      <c r="G13" s="38">
        <v>10</v>
      </c>
      <c r="I13">
        <f t="shared" ca="1" si="0"/>
        <v>1</v>
      </c>
      <c r="J13" t="str">
        <f t="shared" ca="1" si="1"/>
        <v>Bad</v>
      </c>
    </row>
    <row r="14" spans="1:19" x14ac:dyDescent="0.25">
      <c r="A14" t="b">
        <v>0</v>
      </c>
      <c r="B14" s="2" t="s">
        <v>8762</v>
      </c>
    </row>
  </sheetData>
  <mergeCells count="1">
    <mergeCell ref="B6:C6"/>
  </mergeCells>
  <conditionalFormatting sqref="B6:C6">
    <cfRule type="expression" dxfId="9" priority="3">
      <formula>IF($B$5&lt;=$C$5, TRUE)</formula>
    </cfRule>
    <cfRule type="expression" dxfId="8" priority="6">
      <formula>IF($B$5&gt;=$C$5, TRUE )</formula>
    </cfRule>
  </conditionalFormatting>
  <conditionalFormatting sqref="S4:S7">
    <cfRule type="expression" dxfId="7" priority="1">
      <formula>IF(Q4&lt;R4,TRUE)</formula>
    </cfRule>
    <cfRule type="expression" dxfId="6" priority="2" stopIfTrue="1">
      <formula>IF(Q4&gt;=R4,TRUE)</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0A442-EEA1-48B4-AFFD-CCC3773F7A6A}">
  <sheetPr codeName="Sheet17"/>
  <dimension ref="A2:AA34"/>
  <sheetViews>
    <sheetView topLeftCell="N1" zoomScale="175" zoomScaleNormal="175" workbookViewId="0">
      <selection activeCell="Q12" sqref="Q12"/>
    </sheetView>
  </sheetViews>
  <sheetFormatPr defaultRowHeight="15" x14ac:dyDescent="0.25"/>
  <cols>
    <col min="2" max="2" width="10.5703125" bestFit="1" customWidth="1"/>
    <col min="3" max="3" width="13.7109375" bestFit="1" customWidth="1"/>
    <col min="8" max="8" width="36.28515625" customWidth="1"/>
    <col min="10" max="10" width="13.28515625" bestFit="1" customWidth="1"/>
    <col min="11" max="11" width="45.85546875" bestFit="1" customWidth="1"/>
    <col min="14" max="14" width="12" bestFit="1" customWidth="1"/>
    <col min="15" max="15" width="8.7109375" bestFit="1" customWidth="1"/>
    <col min="18" max="18" width="31.140625" bestFit="1" customWidth="1"/>
    <col min="19" max="19" width="28.28515625" bestFit="1" customWidth="1"/>
    <col min="21" max="21" width="12" bestFit="1" customWidth="1"/>
    <col min="22" max="22" width="16.28515625" bestFit="1" customWidth="1"/>
    <col min="23" max="23" width="20.85546875" bestFit="1" customWidth="1"/>
    <col min="27" max="27" width="17.85546875" bestFit="1" customWidth="1"/>
  </cols>
  <sheetData>
    <row r="2" spans="1:27" x14ac:dyDescent="0.25">
      <c r="A2" t="s">
        <v>8779</v>
      </c>
    </row>
    <row r="3" spans="1:27" x14ac:dyDescent="0.25">
      <c r="B3" t="s">
        <v>8780</v>
      </c>
      <c r="C3" t="s">
        <v>8781</v>
      </c>
      <c r="D3" t="s">
        <v>8782</v>
      </c>
      <c r="G3" t="s">
        <v>8787</v>
      </c>
      <c r="H3" t="s">
        <v>8788</v>
      </c>
      <c r="J3" t="s">
        <v>8805</v>
      </c>
      <c r="R3" s="80" t="s">
        <v>8830</v>
      </c>
      <c r="S3" s="80"/>
    </row>
    <row r="4" spans="1:27" x14ac:dyDescent="0.25">
      <c r="B4">
        <v>1</v>
      </c>
      <c r="C4" t="s">
        <v>8800</v>
      </c>
      <c r="D4">
        <v>5</v>
      </c>
      <c r="G4" t="s">
        <v>8789</v>
      </c>
      <c r="H4" t="s">
        <v>8790</v>
      </c>
      <c r="J4" t="s">
        <v>8804</v>
      </c>
      <c r="K4" s="39" t="s">
        <v>8781</v>
      </c>
      <c r="N4" t="s">
        <v>8807</v>
      </c>
      <c r="O4" t="s">
        <v>8808</v>
      </c>
      <c r="P4" t="s">
        <v>8827</v>
      </c>
      <c r="R4" t="s">
        <v>8828</v>
      </c>
      <c r="S4" t="s">
        <v>8829</v>
      </c>
      <c r="U4" t="s">
        <v>8</v>
      </c>
      <c r="V4" t="s">
        <v>8817</v>
      </c>
      <c r="X4" t="s">
        <v>8794</v>
      </c>
      <c r="Y4">
        <v>1</v>
      </c>
      <c r="AA4" s="2" t="s">
        <v>8819</v>
      </c>
    </row>
    <row r="5" spans="1:27" x14ac:dyDescent="0.25">
      <c r="B5">
        <v>2</v>
      </c>
      <c r="C5" t="s">
        <v>8783</v>
      </c>
      <c r="D5">
        <v>7</v>
      </c>
      <c r="G5">
        <v>1</v>
      </c>
      <c r="H5" s="2" t="s">
        <v>8791</v>
      </c>
      <c r="J5">
        <v>1</v>
      </c>
      <c r="K5" s="2" t="s">
        <v>8806</v>
      </c>
      <c r="N5" t="s">
        <v>8822</v>
      </c>
      <c r="O5" t="s">
        <v>8823</v>
      </c>
      <c r="P5" t="str">
        <f t="shared" ref="P5:P10" si="0">INDEX($N$4:$N$9,MATCH(O5,$N$4:$N$9,0))</f>
        <v>mumbai</v>
      </c>
      <c r="R5" s="2" t="str">
        <f t="shared" ref="R5:R10" si="1">IFERROR(P5,"details not found")</f>
        <v>mumbai</v>
      </c>
      <c r="S5" s="2" t="s">
        <v>8831</v>
      </c>
      <c r="U5" t="s">
        <v>8809</v>
      </c>
      <c r="V5" s="2" t="s">
        <v>8818</v>
      </c>
      <c r="X5" t="s">
        <v>8644</v>
      </c>
      <c r="Y5">
        <v>2</v>
      </c>
    </row>
    <row r="6" spans="1:27" x14ac:dyDescent="0.25">
      <c r="B6">
        <v>3</v>
      </c>
      <c r="C6" t="s">
        <v>8784</v>
      </c>
      <c r="D6">
        <v>6</v>
      </c>
      <c r="G6">
        <v>5</v>
      </c>
      <c r="H6" t="str">
        <f>VLOOKUP(G6,  $B$3:$D$8,2,FALSE)</f>
        <v>Monitor</v>
      </c>
      <c r="J6">
        <v>5</v>
      </c>
      <c r="K6" t="str">
        <f>HLOOKUP($K$4,$B$3:$D$8,J6,FALSE)</f>
        <v>Console</v>
      </c>
      <c r="N6" t="s">
        <v>8823</v>
      </c>
      <c r="O6" t="s">
        <v>8813</v>
      </c>
      <c r="P6" t="str">
        <f t="shared" si="0"/>
        <v>pune</v>
      </c>
      <c r="R6" s="2" t="str">
        <f t="shared" si="1"/>
        <v>pune</v>
      </c>
      <c r="S6" t="str">
        <f>_xlfn.IFNA(P6, "details not found")</f>
        <v>pune</v>
      </c>
      <c r="U6" t="s">
        <v>8810</v>
      </c>
      <c r="X6" t="s">
        <v>8645</v>
      </c>
      <c r="Y6">
        <v>3</v>
      </c>
    </row>
    <row r="7" spans="1:27" x14ac:dyDescent="0.25">
      <c r="B7">
        <v>4</v>
      </c>
      <c r="C7" t="s">
        <v>8785</v>
      </c>
      <c r="D7">
        <v>8</v>
      </c>
      <c r="G7">
        <v>3</v>
      </c>
      <c r="H7" t="str">
        <f>VLOOKUP(G7,  $B$3:$D$8,2,FALSE)</f>
        <v>Keyboard</v>
      </c>
      <c r="J7">
        <v>3</v>
      </c>
      <c r="K7" t="str">
        <f>HLOOKUP($K$4,$B$3:$D$8,J7,FALSE)</f>
        <v>Mouse</v>
      </c>
      <c r="N7" t="s">
        <v>8824</v>
      </c>
      <c r="O7" t="s">
        <v>8815</v>
      </c>
      <c r="P7" t="e">
        <f t="shared" si="0"/>
        <v>#N/A</v>
      </c>
      <c r="R7" s="2" t="str">
        <f t="shared" si="1"/>
        <v>details not found</v>
      </c>
      <c r="S7" t="str">
        <f>_xlfn.IFNA(P7, "details not found")</f>
        <v>details not found</v>
      </c>
      <c r="U7" t="s">
        <v>8811</v>
      </c>
      <c r="W7" t="s">
        <v>8820</v>
      </c>
    </row>
    <row r="8" spans="1:27" x14ac:dyDescent="0.25">
      <c r="B8">
        <v>5</v>
      </c>
      <c r="C8" t="s">
        <v>8786</v>
      </c>
      <c r="D8">
        <v>9</v>
      </c>
      <c r="G8">
        <v>2</v>
      </c>
      <c r="H8" t="str">
        <f>VLOOKUP(G8,  $B$3:$D$8,2,FALSE)</f>
        <v>Mouse</v>
      </c>
      <c r="J8">
        <v>4</v>
      </c>
      <c r="K8" t="str">
        <f>HLOOKUP($K$4,$B$3:$D$8,J8,FALSE)</f>
        <v>Keyboard</v>
      </c>
      <c r="N8" t="s">
        <v>8813</v>
      </c>
      <c r="O8" t="s">
        <v>8824</v>
      </c>
      <c r="P8" t="str">
        <f t="shared" si="0"/>
        <v>punjab</v>
      </c>
      <c r="R8" s="2" t="str">
        <f t="shared" si="1"/>
        <v>punjab</v>
      </c>
      <c r="S8" t="str">
        <f>_xlfn.IFNA(P8, "details not found")</f>
        <v>punjab</v>
      </c>
      <c r="U8" t="s">
        <v>8812</v>
      </c>
      <c r="W8" s="2" t="s">
        <v>8821</v>
      </c>
      <c r="X8" s="39" t="s">
        <v>8812</v>
      </c>
    </row>
    <row r="9" spans="1:27" x14ac:dyDescent="0.25">
      <c r="G9">
        <v>1</v>
      </c>
      <c r="H9" t="str">
        <f>VLOOKUP(G9,  $B$3:$D$8,2,FALSE)</f>
        <v>PC</v>
      </c>
      <c r="J9">
        <v>2</v>
      </c>
      <c r="K9" t="str">
        <f>HLOOKUP($K$4,$B$3:$D$8,J9,FALSE)</f>
        <v>PC</v>
      </c>
      <c r="N9" t="s">
        <v>8814</v>
      </c>
      <c r="O9" t="s">
        <v>8825</v>
      </c>
      <c r="P9" t="e">
        <f t="shared" si="0"/>
        <v>#N/A</v>
      </c>
      <c r="R9" s="2" t="str">
        <f t="shared" si="1"/>
        <v>details not found</v>
      </c>
      <c r="S9" t="str">
        <f>_xlfn.IFNA(P9, "details not found")</f>
        <v>details not found</v>
      </c>
      <c r="U9" t="s">
        <v>8813</v>
      </c>
    </row>
    <row r="10" spans="1:27" x14ac:dyDescent="0.25">
      <c r="G10">
        <v>4</v>
      </c>
      <c r="H10" t="str">
        <f>VLOOKUP(G10,  $B$3:$D$8,2,FALSE)</f>
        <v>Console</v>
      </c>
      <c r="O10" t="s">
        <v>8826</v>
      </c>
      <c r="P10" t="e">
        <f t="shared" si="0"/>
        <v>#N/A</v>
      </c>
      <c r="R10" s="2" t="str">
        <f t="shared" si="1"/>
        <v>details not found</v>
      </c>
      <c r="S10" t="str">
        <f>_xlfn.IFNA(P10, "details not found")</f>
        <v>details not found</v>
      </c>
      <c r="U10" t="s">
        <v>8814</v>
      </c>
    </row>
    <row r="11" spans="1:27" x14ac:dyDescent="0.25">
      <c r="U11" t="s">
        <v>8815</v>
      </c>
    </row>
    <row r="12" spans="1:27" x14ac:dyDescent="0.25">
      <c r="K12" t="s">
        <v>8794</v>
      </c>
      <c r="L12" t="str">
        <f>K12</f>
        <v>a</v>
      </c>
      <c r="U12" t="s">
        <v>8816</v>
      </c>
    </row>
    <row r="13" spans="1:27" x14ac:dyDescent="0.25">
      <c r="C13" t="s">
        <v>8792</v>
      </c>
      <c r="D13" t="s">
        <v>8793</v>
      </c>
      <c r="F13" s="80" t="s">
        <v>8801</v>
      </c>
      <c r="G13" s="80"/>
      <c r="K13" t="s">
        <v>8644</v>
      </c>
      <c r="L13" t="str">
        <f>K13</f>
        <v>b</v>
      </c>
    </row>
    <row r="14" spans="1:27" x14ac:dyDescent="0.25">
      <c r="C14" t="s">
        <v>8799</v>
      </c>
      <c r="D14">
        <v>1</v>
      </c>
      <c r="F14" s="2" t="s">
        <v>8803</v>
      </c>
      <c r="G14">
        <f>D14</f>
        <v>1</v>
      </c>
      <c r="K14" t="s">
        <v>8645</v>
      </c>
      <c r="L14" t="str">
        <f>K14</f>
        <v>c</v>
      </c>
    </row>
    <row r="15" spans="1:27" x14ac:dyDescent="0.25">
      <c r="C15" t="s">
        <v>8644</v>
      </c>
      <c r="D15">
        <v>2</v>
      </c>
      <c r="F15" t="str">
        <f>C15</f>
        <v>b</v>
      </c>
      <c r="G15">
        <f>D15</f>
        <v>2</v>
      </c>
    </row>
    <row r="16" spans="1:27" x14ac:dyDescent="0.25">
      <c r="C16" t="s">
        <v>8795</v>
      </c>
      <c r="D16">
        <v>3</v>
      </c>
      <c r="F16" t="str">
        <f>C16</f>
        <v xml:space="preserve">c </v>
      </c>
      <c r="G16">
        <f>D16</f>
        <v>3</v>
      </c>
    </row>
    <row r="17" spans="3:7" x14ac:dyDescent="0.25">
      <c r="C17" t="s">
        <v>8796</v>
      </c>
      <c r="D17">
        <v>4</v>
      </c>
      <c r="F17" t="str">
        <f>C17</f>
        <v>d</v>
      </c>
      <c r="G17">
        <f>D17</f>
        <v>4</v>
      </c>
    </row>
    <row r="19" spans="3:7" x14ac:dyDescent="0.25">
      <c r="F19" s="80" t="s">
        <v>8797</v>
      </c>
      <c r="G19" s="80"/>
    </row>
    <row r="20" spans="3:7" x14ac:dyDescent="0.25">
      <c r="F20" s="2" t="s">
        <v>8798</v>
      </c>
      <c r="G20" t="str">
        <f>$C$14</f>
        <v>EEEE</v>
      </c>
    </row>
    <row r="21" spans="3:7" x14ac:dyDescent="0.25">
      <c r="F21" t="str">
        <f>$C$14</f>
        <v>EEEE</v>
      </c>
      <c r="G21" t="str">
        <f>$C$14</f>
        <v>EEEE</v>
      </c>
    </row>
    <row r="22" spans="3:7" x14ac:dyDescent="0.25">
      <c r="F22" t="str">
        <f>$C$14</f>
        <v>EEEE</v>
      </c>
      <c r="G22" t="str">
        <f>$C$14</f>
        <v>EEEE</v>
      </c>
    </row>
    <row r="24" spans="3:7" x14ac:dyDescent="0.25">
      <c r="F24" s="80" t="s">
        <v>8802</v>
      </c>
      <c r="G24" s="80"/>
    </row>
    <row r="25" spans="3:7" x14ac:dyDescent="0.25">
      <c r="F25" t="str">
        <f t="shared" ref="F25:G28" si="2">C$14</f>
        <v>EEEE</v>
      </c>
      <c r="G25">
        <f t="shared" si="2"/>
        <v>1</v>
      </c>
    </row>
    <row r="26" spans="3:7" x14ac:dyDescent="0.25">
      <c r="F26" t="str">
        <f t="shared" si="2"/>
        <v>EEEE</v>
      </c>
      <c r="G26">
        <f t="shared" si="2"/>
        <v>1</v>
      </c>
    </row>
    <row r="27" spans="3:7" x14ac:dyDescent="0.25">
      <c r="F27" t="str">
        <f t="shared" si="2"/>
        <v>EEEE</v>
      </c>
      <c r="G27">
        <f t="shared" si="2"/>
        <v>1</v>
      </c>
    </row>
    <row r="28" spans="3:7" x14ac:dyDescent="0.25">
      <c r="F28" t="str">
        <f t="shared" si="2"/>
        <v>EEEE</v>
      </c>
      <c r="G28">
        <f t="shared" si="2"/>
        <v>1</v>
      </c>
    </row>
    <row r="30" spans="3:7" x14ac:dyDescent="0.25">
      <c r="F30" s="80" t="s">
        <v>8802</v>
      </c>
      <c r="G30" s="80"/>
    </row>
    <row r="31" spans="3:7" x14ac:dyDescent="0.25">
      <c r="F31" t="str">
        <f t="shared" ref="F31:G34" si="3">$C14</f>
        <v>EEEE</v>
      </c>
      <c r="G31" t="str">
        <f t="shared" si="3"/>
        <v>EEEE</v>
      </c>
    </row>
    <row r="32" spans="3:7" x14ac:dyDescent="0.25">
      <c r="F32" t="str">
        <f t="shared" si="3"/>
        <v>b</v>
      </c>
      <c r="G32" t="str">
        <f t="shared" si="3"/>
        <v>b</v>
      </c>
    </row>
    <row r="33" spans="6:7" x14ac:dyDescent="0.25">
      <c r="F33" t="str">
        <f t="shared" si="3"/>
        <v xml:space="preserve">c </v>
      </c>
      <c r="G33" t="str">
        <f t="shared" si="3"/>
        <v xml:space="preserve">c </v>
      </c>
    </row>
    <row r="34" spans="6:7" x14ac:dyDescent="0.25">
      <c r="F34" t="str">
        <f t="shared" si="3"/>
        <v>d</v>
      </c>
      <c r="G34" t="str">
        <f t="shared" si="3"/>
        <v>d</v>
      </c>
    </row>
  </sheetData>
  <mergeCells count="5">
    <mergeCell ref="F13:G13"/>
    <mergeCell ref="F19:G19"/>
    <mergeCell ref="F24:G24"/>
    <mergeCell ref="F30:G30"/>
    <mergeCell ref="R3:S3"/>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DDEF1-4C52-4F39-B570-DA5A07AFEE52}">
  <sheetPr codeName="Sheet18"/>
  <dimension ref="B3:E12"/>
  <sheetViews>
    <sheetView topLeftCell="A2" zoomScale="205" zoomScaleNormal="205" workbookViewId="0">
      <selection activeCell="A12" sqref="A12"/>
    </sheetView>
  </sheetViews>
  <sheetFormatPr defaultRowHeight="15" x14ac:dyDescent="0.25"/>
  <sheetData>
    <row r="3" spans="2:5" x14ac:dyDescent="0.25">
      <c r="B3" s="41" t="s">
        <v>8843</v>
      </c>
    </row>
    <row r="5" spans="2:5" x14ac:dyDescent="0.25">
      <c r="B5" t="s">
        <v>8844</v>
      </c>
      <c r="C5" t="s">
        <v>8790</v>
      </c>
      <c r="D5" t="s">
        <v>8845</v>
      </c>
      <c r="E5" t="s">
        <v>8846</v>
      </c>
    </row>
    <row r="6" spans="2:5" x14ac:dyDescent="0.25">
      <c r="B6">
        <v>1</v>
      </c>
      <c r="C6" t="s">
        <v>8847</v>
      </c>
      <c r="D6">
        <v>30</v>
      </c>
      <c r="E6">
        <v>25000</v>
      </c>
    </row>
    <row r="7" spans="2:5" x14ac:dyDescent="0.25">
      <c r="B7">
        <v>2</v>
      </c>
      <c r="C7" t="s">
        <v>8848</v>
      </c>
      <c r="D7">
        <v>48</v>
      </c>
      <c r="E7">
        <v>37000</v>
      </c>
    </row>
    <row r="8" spans="2:5" x14ac:dyDescent="0.25">
      <c r="B8">
        <v>3</v>
      </c>
      <c r="C8" t="s">
        <v>8849</v>
      </c>
      <c r="D8">
        <v>37</v>
      </c>
      <c r="E8">
        <v>63000</v>
      </c>
    </row>
    <row r="9" spans="2:5" x14ac:dyDescent="0.25">
      <c r="B9">
        <v>4</v>
      </c>
      <c r="C9" t="s">
        <v>8850</v>
      </c>
      <c r="D9">
        <v>63</v>
      </c>
      <c r="E9">
        <v>46873</v>
      </c>
    </row>
    <row r="10" spans="2:5" x14ac:dyDescent="0.25">
      <c r="B10">
        <v>5</v>
      </c>
      <c r="C10" t="s">
        <v>8851</v>
      </c>
      <c r="D10">
        <v>25</v>
      </c>
      <c r="E10">
        <v>87983</v>
      </c>
    </row>
    <row r="11" spans="2:5" x14ac:dyDescent="0.25">
      <c r="B11">
        <v>6</v>
      </c>
      <c r="C11" t="s">
        <v>8852</v>
      </c>
      <c r="D11">
        <v>42</v>
      </c>
      <c r="E11">
        <v>321687</v>
      </c>
    </row>
    <row r="12" spans="2:5" x14ac:dyDescent="0.25">
      <c r="B12">
        <v>7</v>
      </c>
      <c r="C12" t="s">
        <v>8853</v>
      </c>
      <c r="D12">
        <v>18</v>
      </c>
      <c r="E12">
        <v>3549879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57D58-2721-460E-945A-74C3D16D223A}">
  <sheetPr codeName="Sheet19"/>
  <dimension ref="A1:E17"/>
  <sheetViews>
    <sheetView workbookViewId="0">
      <selection activeCell="D22" sqref="D22"/>
    </sheetView>
  </sheetViews>
  <sheetFormatPr defaultRowHeight="15" x14ac:dyDescent="0.25"/>
  <cols>
    <col min="1" max="1" width="10.42578125" bestFit="1" customWidth="1"/>
    <col min="2" max="2" width="9.28515625" bestFit="1" customWidth="1"/>
    <col min="3" max="3" width="16.5703125" customWidth="1"/>
    <col min="4" max="4" width="31.28515625" customWidth="1"/>
    <col min="5" max="5" width="31.42578125" customWidth="1"/>
  </cols>
  <sheetData>
    <row r="1" spans="1:5" x14ac:dyDescent="0.25">
      <c r="A1" t="s">
        <v>8737</v>
      </c>
      <c r="B1" t="s">
        <v>8638</v>
      </c>
      <c r="C1" t="s">
        <v>8878</v>
      </c>
      <c r="D1" t="s">
        <v>8879</v>
      </c>
      <c r="E1" t="s">
        <v>8880</v>
      </c>
    </row>
    <row r="2" spans="1:5" x14ac:dyDescent="0.25">
      <c r="A2" s="1">
        <v>46132</v>
      </c>
      <c r="B2">
        <v>500</v>
      </c>
    </row>
    <row r="3" spans="1:5" x14ac:dyDescent="0.25">
      <c r="A3" s="1">
        <v>46133</v>
      </c>
      <c r="B3">
        <v>700</v>
      </c>
    </row>
    <row r="4" spans="1:5" x14ac:dyDescent="0.25">
      <c r="A4" s="1">
        <v>46134</v>
      </c>
      <c r="B4">
        <v>900</v>
      </c>
    </row>
    <row r="5" spans="1:5" x14ac:dyDescent="0.25">
      <c r="A5" s="1">
        <v>46135</v>
      </c>
      <c r="B5">
        <v>500</v>
      </c>
    </row>
    <row r="6" spans="1:5" x14ac:dyDescent="0.25">
      <c r="A6" s="1">
        <v>46136</v>
      </c>
      <c r="B6">
        <v>700</v>
      </c>
    </row>
    <row r="7" spans="1:5" x14ac:dyDescent="0.25">
      <c r="A7" s="1">
        <v>46137</v>
      </c>
      <c r="B7">
        <v>900</v>
      </c>
    </row>
    <row r="8" spans="1:5" x14ac:dyDescent="0.25">
      <c r="A8" s="1">
        <v>46138</v>
      </c>
      <c r="B8">
        <v>500</v>
      </c>
    </row>
    <row r="9" spans="1:5" x14ac:dyDescent="0.25">
      <c r="A9" s="1">
        <v>46139</v>
      </c>
      <c r="B9">
        <v>700</v>
      </c>
    </row>
    <row r="10" spans="1:5" x14ac:dyDescent="0.25">
      <c r="A10" s="1">
        <v>46140</v>
      </c>
      <c r="B10">
        <v>900</v>
      </c>
    </row>
    <row r="11" spans="1:5" x14ac:dyDescent="0.25">
      <c r="A11" s="1">
        <v>46141</v>
      </c>
      <c r="B11">
        <v>500</v>
      </c>
      <c r="C11">
        <v>500</v>
      </c>
      <c r="D11" s="52">
        <v>500</v>
      </c>
      <c r="E11" s="52">
        <v>500</v>
      </c>
    </row>
    <row r="12" spans="1:5" x14ac:dyDescent="0.25">
      <c r="A12" s="1">
        <v>46142</v>
      </c>
      <c r="C12">
        <f t="shared" ref="C12:C17" si="0">_xlfn.FORECAST.ETS(A12,$B$2:$B$11,$A$2:$A$11,1,1)</f>
        <v>700</v>
      </c>
      <c r="D12" s="52">
        <f t="shared" ref="D12:D17" si="1">C12-_xlfn.FORECAST.ETS.CONFINT(A12,$B$2:$B$11,$A$2:$A$11,0.95,1,1)</f>
        <v>700</v>
      </c>
      <c r="E12" s="52">
        <f t="shared" ref="E12:E17" si="2">C12+_xlfn.FORECAST.ETS.CONFINT(A12,$B$2:$B$11,$A$2:$A$11,0.95,1,1)</f>
        <v>700</v>
      </c>
    </row>
    <row r="13" spans="1:5" x14ac:dyDescent="0.25">
      <c r="A13" s="1">
        <v>46143</v>
      </c>
      <c r="C13">
        <f t="shared" si="0"/>
        <v>900</v>
      </c>
      <c r="D13" s="52">
        <f t="shared" si="1"/>
        <v>900</v>
      </c>
      <c r="E13" s="52">
        <f t="shared" si="2"/>
        <v>900</v>
      </c>
    </row>
    <row r="14" spans="1:5" x14ac:dyDescent="0.25">
      <c r="A14" s="1">
        <v>46144</v>
      </c>
      <c r="C14">
        <f t="shared" si="0"/>
        <v>500</v>
      </c>
      <c r="D14" s="52">
        <f t="shared" si="1"/>
        <v>500</v>
      </c>
      <c r="E14" s="52">
        <f t="shared" si="2"/>
        <v>500</v>
      </c>
    </row>
    <row r="15" spans="1:5" x14ac:dyDescent="0.25">
      <c r="A15" s="1">
        <v>46145</v>
      </c>
      <c r="C15">
        <f t="shared" si="0"/>
        <v>700</v>
      </c>
      <c r="D15" s="52">
        <f t="shared" si="1"/>
        <v>700</v>
      </c>
      <c r="E15" s="52">
        <f t="shared" si="2"/>
        <v>700</v>
      </c>
    </row>
    <row r="16" spans="1:5" x14ac:dyDescent="0.25">
      <c r="A16" s="1">
        <v>46146</v>
      </c>
      <c r="C16">
        <f t="shared" si="0"/>
        <v>900</v>
      </c>
      <c r="D16" s="52">
        <f t="shared" si="1"/>
        <v>900</v>
      </c>
      <c r="E16" s="52">
        <f t="shared" si="2"/>
        <v>900</v>
      </c>
    </row>
    <row r="17" spans="1:5" x14ac:dyDescent="0.25">
      <c r="A17" s="1">
        <v>46147</v>
      </c>
      <c r="C17">
        <f t="shared" si="0"/>
        <v>500</v>
      </c>
      <c r="D17" s="52">
        <f t="shared" si="1"/>
        <v>500</v>
      </c>
      <c r="E17" s="52">
        <f t="shared" si="2"/>
        <v>500</v>
      </c>
    </row>
  </sheetData>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32650-12EA-4C12-9461-F61D4CF8899E}">
  <sheetPr codeName="Sheet20"/>
  <dimension ref="A1:E14"/>
  <sheetViews>
    <sheetView workbookViewId="0">
      <selection activeCell="E19" sqref="E19"/>
    </sheetView>
  </sheetViews>
  <sheetFormatPr defaultRowHeight="15" x14ac:dyDescent="0.25"/>
  <cols>
    <col min="1" max="1" width="10.42578125" bestFit="1" customWidth="1"/>
    <col min="2" max="2" width="9.28515625" bestFit="1" customWidth="1"/>
    <col min="3" max="3" width="16.5703125" customWidth="1"/>
    <col min="4" max="4" width="31.28515625" customWidth="1"/>
    <col min="5" max="5" width="31.42578125" customWidth="1"/>
  </cols>
  <sheetData>
    <row r="1" spans="1:5" x14ac:dyDescent="0.25">
      <c r="A1" t="s">
        <v>8737</v>
      </c>
      <c r="B1" t="s">
        <v>8638</v>
      </c>
      <c r="C1" t="s">
        <v>8878</v>
      </c>
      <c r="D1" t="s">
        <v>8879</v>
      </c>
      <c r="E1" t="s">
        <v>8880</v>
      </c>
    </row>
    <row r="2" spans="1:5" x14ac:dyDescent="0.25">
      <c r="A2" s="1">
        <v>46132</v>
      </c>
      <c r="B2">
        <v>944</v>
      </c>
    </row>
    <row r="3" spans="1:5" x14ac:dyDescent="0.25">
      <c r="A3" s="1">
        <v>46133</v>
      </c>
      <c r="B3">
        <v>958</v>
      </c>
    </row>
    <row r="4" spans="1:5" x14ac:dyDescent="0.25">
      <c r="A4" s="1">
        <v>46134</v>
      </c>
      <c r="B4">
        <v>880</v>
      </c>
    </row>
    <row r="5" spans="1:5" x14ac:dyDescent="0.25">
      <c r="A5" s="1">
        <v>46135</v>
      </c>
      <c r="B5">
        <v>986</v>
      </c>
    </row>
    <row r="6" spans="1:5" x14ac:dyDescent="0.25">
      <c r="A6" s="1">
        <v>46136</v>
      </c>
      <c r="B6">
        <v>576</v>
      </c>
    </row>
    <row r="7" spans="1:5" x14ac:dyDescent="0.25">
      <c r="A7" s="1">
        <v>46137</v>
      </c>
      <c r="B7">
        <v>521</v>
      </c>
    </row>
    <row r="8" spans="1:5" x14ac:dyDescent="0.25">
      <c r="A8" s="1">
        <v>46138</v>
      </c>
      <c r="B8">
        <v>545</v>
      </c>
    </row>
    <row r="9" spans="1:5" x14ac:dyDescent="0.25">
      <c r="A9" s="1">
        <v>46139</v>
      </c>
      <c r="B9">
        <v>500</v>
      </c>
    </row>
    <row r="10" spans="1:5" x14ac:dyDescent="0.25">
      <c r="A10" s="1">
        <v>46140</v>
      </c>
      <c r="B10">
        <v>514</v>
      </c>
    </row>
    <row r="11" spans="1:5" x14ac:dyDescent="0.25">
      <c r="A11" s="1">
        <v>46141</v>
      </c>
      <c r="B11">
        <v>816</v>
      </c>
      <c r="C11">
        <v>816</v>
      </c>
      <c r="D11" s="52">
        <v>816</v>
      </c>
      <c r="E11" s="52">
        <v>816</v>
      </c>
    </row>
    <row r="12" spans="1:5" x14ac:dyDescent="0.25">
      <c r="A12" s="1">
        <v>46142</v>
      </c>
      <c r="C12">
        <f>_xlfn.FORECAST.ETS(A12,$B$2:$B$11,$A$2:$A$11,1,1)</f>
        <v>486.06262861898853</v>
      </c>
      <c r="D12" s="52">
        <f>C12-_xlfn.FORECAST.ETS.CONFINT(A12,$B$2:$B$11,$A$2:$A$11,0.95,1,1)</f>
        <v>192.00960853199757</v>
      </c>
      <c r="E12" s="52">
        <f>C12+_xlfn.FORECAST.ETS.CONFINT(A12,$B$2:$B$11,$A$2:$A$11,0.95,1,1)</f>
        <v>780.11564870597954</v>
      </c>
    </row>
    <row r="13" spans="1:5" x14ac:dyDescent="0.25">
      <c r="A13" s="1">
        <v>46143</v>
      </c>
      <c r="C13">
        <f>_xlfn.FORECAST.ETS(A13,$B$2:$B$11,$A$2:$A$11,1,1)</f>
        <v>440.23418175856051</v>
      </c>
      <c r="D13" s="52">
        <f>C13-_xlfn.FORECAST.ETS.CONFINT(A13,$B$2:$B$11,$A$2:$A$11,0.95,1,1)</f>
        <v>146.17983843595641</v>
      </c>
      <c r="E13" s="52">
        <f>C13+_xlfn.FORECAST.ETS.CONFINT(A13,$B$2:$B$11,$A$2:$A$11,0.95,1,1)</f>
        <v>734.28852508116461</v>
      </c>
    </row>
    <row r="14" spans="1:5" x14ac:dyDescent="0.25">
      <c r="A14" s="1">
        <v>46144</v>
      </c>
      <c r="C14">
        <f>_xlfn.FORECAST.ETS(A14,$B$2:$B$11,$A$2:$A$11,1,1)</f>
        <v>394.40573489813227</v>
      </c>
      <c r="D14" s="52">
        <f>C14-_xlfn.FORECAST.ETS.CONFINT(A14,$B$2:$B$11,$A$2:$A$11,0.95,1,1)</f>
        <v>100.34903917136285</v>
      </c>
      <c r="E14" s="52">
        <f>C14+_xlfn.FORECAST.ETS.CONFINT(A14,$B$2:$B$11,$A$2:$A$11,0.95,1,1)</f>
        <v>688.46243062490169</v>
      </c>
    </row>
  </sheetData>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E7FC4-46BF-464B-97B8-566BCBFF0E5F}">
  <sheetPr codeName="Sheet21"/>
  <dimension ref="B3:C13"/>
  <sheetViews>
    <sheetView topLeftCell="A3" zoomScale="175" zoomScaleNormal="175" workbookViewId="0">
      <selection activeCell="F9" sqref="F9"/>
    </sheetView>
  </sheetViews>
  <sheetFormatPr defaultRowHeight="15" x14ac:dyDescent="0.25"/>
  <cols>
    <col min="2" max="2" width="10.7109375" bestFit="1" customWidth="1"/>
  </cols>
  <sheetData>
    <row r="3" spans="2:3" x14ac:dyDescent="0.25">
      <c r="B3" t="s">
        <v>8737</v>
      </c>
      <c r="C3" t="s">
        <v>8638</v>
      </c>
    </row>
    <row r="4" spans="2:3" x14ac:dyDescent="0.25">
      <c r="B4" s="1">
        <v>46132</v>
      </c>
      <c r="C4">
        <v>944</v>
      </c>
    </row>
    <row r="5" spans="2:3" x14ac:dyDescent="0.25">
      <c r="B5" s="1">
        <v>46133</v>
      </c>
      <c r="C5">
        <v>958</v>
      </c>
    </row>
    <row r="6" spans="2:3" x14ac:dyDescent="0.25">
      <c r="B6" s="1">
        <v>46134</v>
      </c>
      <c r="C6">
        <v>880</v>
      </c>
    </row>
    <row r="7" spans="2:3" x14ac:dyDescent="0.25">
      <c r="B7" s="1">
        <v>46135</v>
      </c>
      <c r="C7">
        <v>986</v>
      </c>
    </row>
    <row r="8" spans="2:3" x14ac:dyDescent="0.25">
      <c r="B8" s="1">
        <v>46136</v>
      </c>
      <c r="C8">
        <v>576</v>
      </c>
    </row>
    <row r="9" spans="2:3" x14ac:dyDescent="0.25">
      <c r="B9" s="1">
        <v>46137</v>
      </c>
      <c r="C9">
        <v>521</v>
      </c>
    </row>
    <row r="10" spans="2:3" x14ac:dyDescent="0.25">
      <c r="B10" s="1">
        <v>46138</v>
      </c>
      <c r="C10">
        <v>545</v>
      </c>
    </row>
    <row r="11" spans="2:3" x14ac:dyDescent="0.25">
      <c r="B11" s="1">
        <v>46139</v>
      </c>
      <c r="C11">
        <v>500</v>
      </c>
    </row>
    <row r="12" spans="2:3" x14ac:dyDescent="0.25">
      <c r="B12" s="1">
        <v>46140</v>
      </c>
      <c r="C12">
        <v>514</v>
      </c>
    </row>
    <row r="13" spans="2:3" x14ac:dyDescent="0.25">
      <c r="B13" s="1">
        <v>46141</v>
      </c>
      <c r="C13">
        <v>816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0AF2A-3D2F-4375-B9A1-8E0BF835B4A1}">
  <sheetPr codeName="Sheet22"/>
  <dimension ref="A1:L5"/>
  <sheetViews>
    <sheetView zoomScale="220" zoomScaleNormal="220" workbookViewId="0">
      <selection activeCell="C5" sqref="C5"/>
    </sheetView>
  </sheetViews>
  <sheetFormatPr defaultRowHeight="15" x14ac:dyDescent="0.25"/>
  <cols>
    <col min="2" max="2" width="10.42578125" bestFit="1" customWidth="1"/>
    <col min="5" max="5" width="12.28515625" bestFit="1" customWidth="1"/>
    <col min="6" max="6" width="10.42578125" bestFit="1" customWidth="1"/>
    <col min="12" max="12" width="39" bestFit="1" customWidth="1"/>
  </cols>
  <sheetData>
    <row r="1" spans="1:12" x14ac:dyDescent="0.25">
      <c r="A1" t="s">
        <v>8845</v>
      </c>
      <c r="B1" t="s">
        <v>8881</v>
      </c>
      <c r="C1" t="s">
        <v>10</v>
      </c>
      <c r="D1" t="s">
        <v>8883</v>
      </c>
      <c r="E1" t="s">
        <v>8886</v>
      </c>
    </row>
    <row r="2" spans="1:12" x14ac:dyDescent="0.25">
      <c r="A2">
        <v>18</v>
      </c>
      <c r="B2" t="s">
        <v>8695</v>
      </c>
      <c r="C2" t="s">
        <v>47</v>
      </c>
      <c r="D2">
        <v>1</v>
      </c>
      <c r="E2" s="1">
        <v>46142</v>
      </c>
      <c r="F2" s="1"/>
    </row>
    <row r="3" spans="1:12" x14ac:dyDescent="0.25">
      <c r="A3">
        <v>60</v>
      </c>
      <c r="B3" t="s">
        <v>8882</v>
      </c>
      <c r="C3" t="s">
        <v>8777</v>
      </c>
      <c r="D3">
        <v>1</v>
      </c>
      <c r="J3">
        <v>123</v>
      </c>
      <c r="K3" t="b">
        <f>ISNUMBER(J3)</f>
        <v>1</v>
      </c>
    </row>
    <row r="4" spans="1:12" x14ac:dyDescent="0.25">
      <c r="C4" t="s">
        <v>47</v>
      </c>
      <c r="D4">
        <v>1</v>
      </c>
      <c r="J4" t="s">
        <v>8884</v>
      </c>
      <c r="K4" t="b">
        <f>ISNUMBER(J4)</f>
        <v>0</v>
      </c>
      <c r="L4" s="40" t="s">
        <v>8885</v>
      </c>
    </row>
    <row r="5" spans="1:12" x14ac:dyDescent="0.25">
      <c r="D5">
        <v>1</v>
      </c>
    </row>
  </sheetData>
  <dataValidations count="6">
    <dataValidation type="whole" allowBlank="1" showInputMessage="1" showErrorMessage="1" promptTitle="Employee Age" prompt="Please Enter age between 18 to 60" sqref="A1:A1048576" xr:uid="{748AE7FF-79E9-46D1-BF96-ADA91377025F}">
      <formula1>18</formula1>
      <formula2>60</formula2>
    </dataValidation>
    <dataValidation type="custom" operator="lessThanOrEqual" allowBlank="1" showInputMessage="1" showErrorMessage="1" errorTitle="Employee Name" error="Name Must be less than or equals to 10 characters" sqref="B1:B1048576" xr:uid="{874C51FE-D9B1-4FA3-8797-12554C0BA244}">
      <formula1>AND(ISTEXT(B1),LEN(B1)&lt;=10)</formula1>
    </dataValidation>
    <dataValidation type="list" allowBlank="1" showInputMessage="1" showErrorMessage="1" sqref="C1:C1048576" xr:uid="{3D632A55-7DE3-4DCE-9F8F-461343551BB8}">
      <formula1>"North,South,East,West"</formula1>
    </dataValidation>
    <dataValidation type="custom" allowBlank="1" showInputMessage="1" showErrorMessage="1" sqref="D1:D1048576" xr:uid="{67B60958-08BE-46E0-8279-10335F014783}">
      <formula1>ISNUMBER(D1)</formula1>
    </dataValidation>
    <dataValidation type="date" operator="greaterThanOrEqual" allowBlank="1" showInputMessage="1" showErrorMessage="1" sqref="E1:E1048576" xr:uid="{905F172A-05A6-4825-9916-129848165BE1}">
      <formula1>TODAY()</formula1>
    </dataValidation>
    <dataValidation type="date" operator="equal" allowBlank="1" showInputMessage="1" showErrorMessage="1" sqref="F2" xr:uid="{D7F4C15B-36DB-4472-8948-0F240EC8C099}">
      <formula1>F2</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87408-F824-41BC-9C64-4DA6F0630702}">
  <sheetPr codeName="Sheet23">
    <outlinePr summaryBelow="0"/>
  </sheetPr>
  <dimension ref="B1:E20"/>
  <sheetViews>
    <sheetView showGridLines="0" topLeftCell="A8" zoomScale="130" zoomScaleNormal="130" workbookViewId="0">
      <selection activeCell="E21" sqref="E21"/>
    </sheetView>
  </sheetViews>
  <sheetFormatPr defaultRowHeight="15" outlineLevelRow="1" outlineLevelCol="1" x14ac:dyDescent="0.25"/>
  <cols>
    <col min="3" max="3" width="5.28515625" bestFit="1" customWidth="1"/>
    <col min="4" max="5" width="38.85546875" bestFit="1" customWidth="1" outlineLevel="1"/>
  </cols>
  <sheetData>
    <row r="1" spans="2:5" ht="15.75" thickBot="1" x14ac:dyDescent="0.3"/>
    <row r="2" spans="2:5" ht="15.75" x14ac:dyDescent="0.25">
      <c r="B2" s="54" t="s">
        <v>8903</v>
      </c>
      <c r="C2" s="54"/>
      <c r="D2" s="59"/>
      <c r="E2" s="59"/>
    </row>
    <row r="3" spans="2:5" ht="15.75" collapsed="1" x14ac:dyDescent="0.25">
      <c r="B3" s="53"/>
      <c r="C3" s="53"/>
      <c r="D3" s="60" t="s">
        <v>8905</v>
      </c>
      <c r="E3" s="60" t="s">
        <v>8901</v>
      </c>
    </row>
    <row r="4" spans="2:5" ht="33.75" hidden="1" outlineLevel="1" x14ac:dyDescent="0.25">
      <c r="B4" s="56"/>
      <c r="C4" s="56"/>
      <c r="E4" s="62" t="s">
        <v>8902</v>
      </c>
    </row>
    <row r="5" spans="2:5" x14ac:dyDescent="0.25">
      <c r="B5" s="57" t="s">
        <v>8904</v>
      </c>
      <c r="C5" s="57"/>
      <c r="D5" s="55"/>
      <c r="E5" s="55"/>
    </row>
    <row r="6" spans="2:5" outlineLevel="1" x14ac:dyDescent="0.25">
      <c r="B6" s="56"/>
      <c r="C6" s="56" t="s">
        <v>8890</v>
      </c>
      <c r="D6">
        <v>35000</v>
      </c>
      <c r="E6" s="61">
        <v>31500</v>
      </c>
    </row>
    <row r="7" spans="2:5" outlineLevel="1" x14ac:dyDescent="0.25">
      <c r="B7" s="56"/>
      <c r="C7" s="56" t="s">
        <v>8891</v>
      </c>
      <c r="D7">
        <v>5</v>
      </c>
      <c r="E7" s="61">
        <v>6</v>
      </c>
    </row>
    <row r="8" spans="2:5" outlineLevel="1" x14ac:dyDescent="0.25">
      <c r="B8" s="56"/>
      <c r="C8" s="56" t="s">
        <v>8892</v>
      </c>
      <c r="D8">
        <v>700</v>
      </c>
      <c r="E8" s="61">
        <v>630</v>
      </c>
    </row>
    <row r="9" spans="2:5" outlineLevel="1" x14ac:dyDescent="0.25">
      <c r="B9" s="56"/>
      <c r="C9" s="56" t="s">
        <v>8893</v>
      </c>
      <c r="D9">
        <v>7</v>
      </c>
      <c r="E9" s="61">
        <v>9</v>
      </c>
    </row>
    <row r="10" spans="2:5" outlineLevel="1" x14ac:dyDescent="0.25">
      <c r="B10" s="56"/>
      <c r="C10" s="56" t="s">
        <v>8894</v>
      </c>
      <c r="D10">
        <v>1200</v>
      </c>
      <c r="E10" s="61">
        <v>1080</v>
      </c>
    </row>
    <row r="11" spans="2:5" outlineLevel="1" x14ac:dyDescent="0.25">
      <c r="B11" s="56"/>
      <c r="C11" s="56" t="s">
        <v>8895</v>
      </c>
      <c r="D11">
        <v>15</v>
      </c>
      <c r="E11" s="61">
        <v>18</v>
      </c>
    </row>
    <row r="12" spans="2:5" outlineLevel="1" x14ac:dyDescent="0.25">
      <c r="B12" s="56"/>
      <c r="C12" s="56" t="s">
        <v>8896</v>
      </c>
      <c r="D12">
        <v>4500</v>
      </c>
      <c r="E12" s="61">
        <v>4050</v>
      </c>
    </row>
    <row r="13" spans="2:5" outlineLevel="1" x14ac:dyDescent="0.25">
      <c r="B13" s="56"/>
      <c r="C13" s="56" t="s">
        <v>8897</v>
      </c>
      <c r="D13">
        <v>3</v>
      </c>
      <c r="E13" s="61">
        <v>4</v>
      </c>
    </row>
    <row r="14" spans="2:5" outlineLevel="1" x14ac:dyDescent="0.25">
      <c r="B14" s="56"/>
      <c r="C14" s="56" t="s">
        <v>8898</v>
      </c>
      <c r="D14">
        <v>5000</v>
      </c>
      <c r="E14" s="61">
        <v>4500</v>
      </c>
    </row>
    <row r="15" spans="2:5" outlineLevel="1" x14ac:dyDescent="0.25">
      <c r="B15" s="56"/>
      <c r="C15" s="56" t="s">
        <v>8899</v>
      </c>
      <c r="D15">
        <v>7</v>
      </c>
      <c r="E15" s="61">
        <v>9</v>
      </c>
    </row>
    <row r="16" spans="2:5" x14ac:dyDescent="0.25">
      <c r="B16" s="57" t="s">
        <v>8906</v>
      </c>
      <c r="C16" s="57"/>
      <c r="D16" s="55"/>
      <c r="E16" s="55"/>
    </row>
    <row r="17" spans="2:5" ht="15.75" outlineLevel="1" thickBot="1" x14ac:dyDescent="0.3">
      <c r="B17" s="58"/>
      <c r="C17" s="58" t="s">
        <v>8900</v>
      </c>
      <c r="D17" s="25">
        <v>246400</v>
      </c>
      <c r="E17" s="25">
        <v>270810</v>
      </c>
    </row>
    <row r="18" spans="2:5" x14ac:dyDescent="0.25">
      <c r="B18" t="s">
        <v>8907</v>
      </c>
    </row>
    <row r="19" spans="2:5" x14ac:dyDescent="0.25">
      <c r="B19" t="s">
        <v>8908</v>
      </c>
    </row>
    <row r="20" spans="2:5" x14ac:dyDescent="0.25">
      <c r="B20" t="s">
        <v>8909</v>
      </c>
      <c r="E20" s="63">
        <f>(E17/D17)-1</f>
        <v>9.9066558441558428E-2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45DFB-EC3F-49DD-9494-7DFCC4858901}">
  <sheetPr codeName="Sheet24">
    <outlinePr summaryBelow="0"/>
  </sheetPr>
  <dimension ref="B1:E20"/>
  <sheetViews>
    <sheetView showGridLines="0" topLeftCell="A5" workbookViewId="0">
      <selection activeCell="E17" sqref="E17"/>
    </sheetView>
  </sheetViews>
  <sheetFormatPr defaultRowHeight="15" outlineLevelRow="1" outlineLevelCol="1" x14ac:dyDescent="0.25"/>
  <cols>
    <col min="3" max="3" width="5.28515625" bestFit="1" customWidth="1"/>
    <col min="4" max="5" width="38.85546875" bestFit="1" customWidth="1" outlineLevel="1"/>
  </cols>
  <sheetData>
    <row r="1" spans="2:5" ht="15.75" thickBot="1" x14ac:dyDescent="0.3"/>
    <row r="2" spans="2:5" ht="15.75" x14ac:dyDescent="0.25">
      <c r="B2" s="54" t="s">
        <v>8903</v>
      </c>
      <c r="C2" s="54"/>
      <c r="D2" s="59"/>
      <c r="E2" s="59"/>
    </row>
    <row r="3" spans="2:5" ht="15.75" collapsed="1" x14ac:dyDescent="0.25">
      <c r="B3" s="53"/>
      <c r="C3" s="53"/>
      <c r="D3" s="60" t="s">
        <v>8905</v>
      </c>
      <c r="E3" s="60" t="s">
        <v>8901</v>
      </c>
    </row>
    <row r="4" spans="2:5" ht="45" hidden="1" outlineLevel="1" x14ac:dyDescent="0.25">
      <c r="B4" s="56"/>
      <c r="C4" s="56"/>
      <c r="E4" s="62" t="s">
        <v>8910</v>
      </c>
    </row>
    <row r="5" spans="2:5" x14ac:dyDescent="0.25">
      <c r="B5" s="57" t="s">
        <v>8904</v>
      </c>
      <c r="C5" s="57"/>
      <c r="D5" s="55"/>
      <c r="E5" s="55"/>
    </row>
    <row r="6" spans="2:5" outlineLevel="1" x14ac:dyDescent="0.25">
      <c r="B6" s="56"/>
      <c r="C6" s="56" t="s">
        <v>8890</v>
      </c>
      <c r="D6">
        <v>35000</v>
      </c>
      <c r="E6" s="61">
        <v>32000</v>
      </c>
    </row>
    <row r="7" spans="2:5" outlineLevel="1" x14ac:dyDescent="0.25">
      <c r="B7" s="56"/>
      <c r="C7" s="56" t="s">
        <v>8891</v>
      </c>
      <c r="D7">
        <v>5</v>
      </c>
      <c r="E7" s="61">
        <v>8</v>
      </c>
    </row>
    <row r="8" spans="2:5" outlineLevel="1" x14ac:dyDescent="0.25">
      <c r="B8" s="56"/>
      <c r="C8" s="56" t="s">
        <v>8892</v>
      </c>
      <c r="D8">
        <v>700</v>
      </c>
      <c r="E8" s="61">
        <v>630</v>
      </c>
    </row>
    <row r="9" spans="2:5" outlineLevel="1" x14ac:dyDescent="0.25">
      <c r="B9" s="56"/>
      <c r="C9" s="56" t="s">
        <v>8893</v>
      </c>
      <c r="D9">
        <v>7</v>
      </c>
      <c r="E9" s="61">
        <v>9</v>
      </c>
    </row>
    <row r="10" spans="2:5" outlineLevel="1" x14ac:dyDescent="0.25">
      <c r="B10" s="56"/>
      <c r="C10" s="56" t="s">
        <v>8894</v>
      </c>
      <c r="D10">
        <v>1200</v>
      </c>
      <c r="E10" s="61">
        <v>1080</v>
      </c>
    </row>
    <row r="11" spans="2:5" outlineLevel="1" x14ac:dyDescent="0.25">
      <c r="B11" s="56"/>
      <c r="C11" s="56" t="s">
        <v>8895</v>
      </c>
      <c r="D11">
        <v>15</v>
      </c>
      <c r="E11" s="61">
        <v>18</v>
      </c>
    </row>
    <row r="12" spans="2:5" outlineLevel="1" x14ac:dyDescent="0.25">
      <c r="B12" s="56"/>
      <c r="C12" s="56" t="s">
        <v>8896</v>
      </c>
      <c r="D12">
        <v>4500</v>
      </c>
      <c r="E12" s="61">
        <v>4050</v>
      </c>
    </row>
    <row r="13" spans="2:5" outlineLevel="1" x14ac:dyDescent="0.25">
      <c r="B13" s="56"/>
      <c r="C13" s="56" t="s">
        <v>8897</v>
      </c>
      <c r="D13">
        <v>3</v>
      </c>
      <c r="E13" s="61">
        <v>4</v>
      </c>
    </row>
    <row r="14" spans="2:5" outlineLevel="1" x14ac:dyDescent="0.25">
      <c r="B14" s="56"/>
      <c r="C14" s="56" t="s">
        <v>8898</v>
      </c>
      <c r="D14">
        <v>5000</v>
      </c>
      <c r="E14" s="61">
        <v>4500</v>
      </c>
    </row>
    <row r="15" spans="2:5" outlineLevel="1" x14ac:dyDescent="0.25">
      <c r="B15" s="56"/>
      <c r="C15" s="56" t="s">
        <v>8899</v>
      </c>
      <c r="D15">
        <v>7</v>
      </c>
      <c r="E15" s="61">
        <v>9</v>
      </c>
    </row>
    <row r="16" spans="2:5" x14ac:dyDescent="0.25">
      <c r="B16" s="57" t="s">
        <v>8906</v>
      </c>
      <c r="C16" s="57"/>
      <c r="D16" s="55"/>
      <c r="E16" s="55"/>
    </row>
    <row r="17" spans="2:5" ht="15.75" outlineLevel="1" thickBot="1" x14ac:dyDescent="0.3">
      <c r="B17" s="58"/>
      <c r="C17" s="58" t="s">
        <v>8900</v>
      </c>
      <c r="D17" s="25">
        <v>246400</v>
      </c>
      <c r="E17" s="25">
        <v>337810</v>
      </c>
    </row>
    <row r="18" spans="2:5" x14ac:dyDescent="0.25">
      <c r="B18" t="s">
        <v>8907</v>
      </c>
    </row>
    <row r="19" spans="2:5" x14ac:dyDescent="0.25">
      <c r="B19" t="s">
        <v>8908</v>
      </c>
    </row>
    <row r="20" spans="2:5" x14ac:dyDescent="0.25">
      <c r="B20" t="s">
        <v>8909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45026-6E03-4289-B7B0-F5EBA86E17B7}">
  <sheetPr>
    <outlinePr summaryBelow="0"/>
  </sheetPr>
  <dimension ref="B1:E21"/>
  <sheetViews>
    <sheetView showGridLines="0" topLeftCell="A5" workbookViewId="0">
      <selection activeCell="E22" sqref="E22"/>
    </sheetView>
  </sheetViews>
  <sheetFormatPr defaultRowHeight="15" outlineLevelRow="1" outlineLevelCol="1" x14ac:dyDescent="0.25"/>
  <cols>
    <col min="3" max="3" width="5.28515625" bestFit="1" customWidth="1"/>
    <col min="4" max="5" width="18.5703125" bestFit="1" customWidth="1" outlineLevel="1"/>
  </cols>
  <sheetData>
    <row r="1" spans="2:5" ht="15.75" thickBot="1" x14ac:dyDescent="0.3"/>
    <row r="2" spans="2:5" ht="15.75" x14ac:dyDescent="0.25">
      <c r="B2" s="69" t="s">
        <v>8903</v>
      </c>
      <c r="C2" s="69"/>
      <c r="D2" s="59"/>
      <c r="E2" s="59"/>
    </row>
    <row r="3" spans="2:5" ht="15.75" collapsed="1" x14ac:dyDescent="0.25">
      <c r="B3" s="68"/>
      <c r="C3" s="68"/>
      <c r="D3" s="60" t="s">
        <v>8905</v>
      </c>
      <c r="E3" s="60" t="s">
        <v>8935</v>
      </c>
    </row>
    <row r="4" spans="2:5" ht="22.5" hidden="1" outlineLevel="1" x14ac:dyDescent="0.25">
      <c r="B4" s="71"/>
      <c r="C4" s="71"/>
      <c r="D4" s="66"/>
      <c r="E4" s="75" t="s">
        <v>8936</v>
      </c>
    </row>
    <row r="5" spans="2:5" x14ac:dyDescent="0.25">
      <c r="B5" s="72" t="s">
        <v>8904</v>
      </c>
      <c r="C5" s="72"/>
      <c r="D5" s="70"/>
      <c r="E5" s="70"/>
    </row>
    <row r="6" spans="2:5" outlineLevel="1" x14ac:dyDescent="0.25">
      <c r="B6" s="71"/>
      <c r="C6" s="71" t="s">
        <v>8890</v>
      </c>
      <c r="D6" s="66">
        <v>35000</v>
      </c>
      <c r="E6" s="74">
        <v>33000</v>
      </c>
    </row>
    <row r="7" spans="2:5" outlineLevel="1" x14ac:dyDescent="0.25">
      <c r="B7" s="71"/>
      <c r="C7" s="71" t="s">
        <v>8891</v>
      </c>
      <c r="D7" s="66">
        <v>5</v>
      </c>
      <c r="E7" s="74">
        <v>9</v>
      </c>
    </row>
    <row r="8" spans="2:5" outlineLevel="1" x14ac:dyDescent="0.25">
      <c r="B8" s="71"/>
      <c r="C8" s="71" t="s">
        <v>8892</v>
      </c>
      <c r="D8" s="66">
        <v>700</v>
      </c>
      <c r="E8" s="74">
        <v>500</v>
      </c>
    </row>
    <row r="9" spans="2:5" outlineLevel="1" x14ac:dyDescent="0.25">
      <c r="B9" s="71"/>
      <c r="C9" s="71" t="s">
        <v>8893</v>
      </c>
      <c r="D9" s="66">
        <v>7</v>
      </c>
      <c r="E9" s="74">
        <v>12</v>
      </c>
    </row>
    <row r="10" spans="2:5" outlineLevel="1" x14ac:dyDescent="0.25">
      <c r="B10" s="71"/>
      <c r="C10" s="71" t="s">
        <v>8894</v>
      </c>
      <c r="D10" s="66">
        <v>1200</v>
      </c>
      <c r="E10" s="74">
        <v>1200</v>
      </c>
    </row>
    <row r="11" spans="2:5" outlineLevel="1" x14ac:dyDescent="0.25">
      <c r="B11" s="71"/>
      <c r="C11" s="71" t="s">
        <v>8895</v>
      </c>
      <c r="D11" s="66">
        <v>15</v>
      </c>
      <c r="E11" s="74">
        <v>15</v>
      </c>
    </row>
    <row r="12" spans="2:5" outlineLevel="1" x14ac:dyDescent="0.25">
      <c r="B12" s="71"/>
      <c r="C12" s="71" t="s">
        <v>8896</v>
      </c>
      <c r="D12" s="66">
        <v>4500</v>
      </c>
      <c r="E12" s="74">
        <v>4000</v>
      </c>
    </row>
    <row r="13" spans="2:5" outlineLevel="1" x14ac:dyDescent="0.25">
      <c r="B13" s="71"/>
      <c r="C13" s="71" t="s">
        <v>8897</v>
      </c>
      <c r="D13" s="66">
        <v>3</v>
      </c>
      <c r="E13" s="74">
        <v>10</v>
      </c>
    </row>
    <row r="14" spans="2:5" outlineLevel="1" x14ac:dyDescent="0.25">
      <c r="B14" s="71"/>
      <c r="C14" s="71" t="s">
        <v>8898</v>
      </c>
      <c r="D14" s="66">
        <v>5000</v>
      </c>
      <c r="E14" s="74">
        <v>4000</v>
      </c>
    </row>
    <row r="15" spans="2:5" outlineLevel="1" x14ac:dyDescent="0.25">
      <c r="B15" s="71"/>
      <c r="C15" s="71" t="s">
        <v>8899</v>
      </c>
      <c r="D15" s="66">
        <v>7</v>
      </c>
      <c r="E15" s="74">
        <v>6</v>
      </c>
    </row>
    <row r="16" spans="2:5" x14ac:dyDescent="0.25">
      <c r="B16" s="72" t="s">
        <v>8906</v>
      </c>
      <c r="C16" s="72"/>
      <c r="D16" s="70"/>
      <c r="E16" s="70"/>
    </row>
    <row r="17" spans="2:5" ht="15.75" outlineLevel="1" thickBot="1" x14ac:dyDescent="0.3">
      <c r="B17" s="73"/>
      <c r="C17" s="73" t="s">
        <v>8900</v>
      </c>
      <c r="D17" s="67">
        <v>246400</v>
      </c>
      <c r="E17" s="67">
        <v>385000</v>
      </c>
    </row>
    <row r="18" spans="2:5" x14ac:dyDescent="0.25">
      <c r="B18" t="s">
        <v>8907</v>
      </c>
    </row>
    <row r="19" spans="2:5" x14ac:dyDescent="0.25">
      <c r="B19" t="s">
        <v>8908</v>
      </c>
    </row>
    <row r="20" spans="2:5" x14ac:dyDescent="0.25">
      <c r="B20" t="s">
        <v>8909</v>
      </c>
    </row>
    <row r="21" spans="2:5" x14ac:dyDescent="0.25">
      <c r="E21" s="63">
        <f>(E17/D17)-1</f>
        <v>0.5625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5AE96-3AFE-418D-A25D-AECA213CF4F9}">
  <sheetPr codeName="Sheet25"/>
  <dimension ref="B2:H9"/>
  <sheetViews>
    <sheetView topLeftCell="B1" zoomScale="190" zoomScaleNormal="190" workbookViewId="0">
      <selection activeCell="C9" sqref="C9"/>
    </sheetView>
  </sheetViews>
  <sheetFormatPr defaultRowHeight="15" x14ac:dyDescent="0.25"/>
  <cols>
    <col min="4" max="4" width="10.42578125" bestFit="1" customWidth="1"/>
    <col min="7" max="7" width="21" customWidth="1"/>
  </cols>
  <sheetData>
    <row r="2" spans="2:8" x14ac:dyDescent="0.25">
      <c r="B2" t="s">
        <v>8887</v>
      </c>
      <c r="C2" t="s">
        <v>8888</v>
      </c>
      <c r="D2" t="s">
        <v>8782</v>
      </c>
      <c r="E2" t="s">
        <v>8638</v>
      </c>
      <c r="H2" t="s">
        <v>8638</v>
      </c>
    </row>
    <row r="3" spans="2:8" x14ac:dyDescent="0.25">
      <c r="B3" t="s">
        <v>8889</v>
      </c>
      <c r="C3">
        <v>33000</v>
      </c>
      <c r="D3">
        <v>9</v>
      </c>
      <c r="E3">
        <f>C3*D3</f>
        <v>297000</v>
      </c>
      <c r="G3" s="2" t="s">
        <v>8937</v>
      </c>
      <c r="H3">
        <f>E9</f>
        <v>385000</v>
      </c>
    </row>
    <row r="4" spans="2:8" x14ac:dyDescent="0.25">
      <c r="B4" t="s">
        <v>8783</v>
      </c>
      <c r="C4">
        <v>500</v>
      </c>
      <c r="D4">
        <v>12</v>
      </c>
      <c r="E4">
        <f>C4*D4</f>
        <v>6000</v>
      </c>
      <c r="G4">
        <v>25000</v>
      </c>
      <c r="H4">
        <f t="dataTable" ref="H4:H9" dt2D="0" dtr="0" r1="C3"/>
        <v>313000</v>
      </c>
    </row>
    <row r="5" spans="2:8" x14ac:dyDescent="0.25">
      <c r="B5" t="s">
        <v>8784</v>
      </c>
      <c r="C5">
        <v>1200</v>
      </c>
      <c r="D5">
        <v>15</v>
      </c>
      <c r="E5">
        <f>C5*D5</f>
        <v>18000</v>
      </c>
      <c r="G5">
        <v>37000</v>
      </c>
      <c r="H5">
        <v>421000</v>
      </c>
    </row>
    <row r="6" spans="2:8" x14ac:dyDescent="0.25">
      <c r="B6" t="s">
        <v>8786</v>
      </c>
      <c r="C6">
        <v>4000</v>
      </c>
      <c r="D6">
        <v>10</v>
      </c>
      <c r="E6">
        <f>C6*D6</f>
        <v>40000</v>
      </c>
      <c r="G6">
        <v>38000</v>
      </c>
      <c r="H6">
        <v>430000</v>
      </c>
    </row>
    <row r="7" spans="2:8" x14ac:dyDescent="0.25">
      <c r="B7" t="s">
        <v>8785</v>
      </c>
      <c r="C7">
        <v>4000</v>
      </c>
      <c r="D7">
        <v>6</v>
      </c>
      <c r="E7">
        <f t="shared" ref="E7" si="0">C7*D7</f>
        <v>24000</v>
      </c>
      <c r="G7">
        <v>43000</v>
      </c>
      <c r="H7">
        <v>475000</v>
      </c>
    </row>
    <row r="8" spans="2:8" x14ac:dyDescent="0.25">
      <c r="G8">
        <v>60000</v>
      </c>
      <c r="H8">
        <v>628000</v>
      </c>
    </row>
    <row r="9" spans="2:8" x14ac:dyDescent="0.25">
      <c r="D9" t="s">
        <v>8625</v>
      </c>
      <c r="E9">
        <f>SUM(E3:E7)</f>
        <v>385000</v>
      </c>
      <c r="G9">
        <v>80000</v>
      </c>
      <c r="H9">
        <v>808000</v>
      </c>
    </row>
  </sheetData>
  <scenarios current="0" show="0" sqref="E9">
    <scenario name="PRICE_QTY_selection1" locked="1" count="10" user="Ducat" comment="Created by Ducat on 12-05-2026">
      <inputCells r="C3" val="33000"/>
      <inputCells r="D3" val="9"/>
      <inputCells r="C4" val="500"/>
      <inputCells r="D4" val="12"/>
      <inputCells r="C5" val="1200"/>
      <inputCells r="D5" val="15"/>
      <inputCells r="C6" val="4000"/>
      <inputCells r="D6" val="10"/>
      <inputCells r="C7" val="4000"/>
      <inputCells r="D7" val="6"/>
    </scenario>
  </scenarios>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90785-2D8D-46FD-ACFB-83350DA2CD62}">
  <sheetPr codeName="Sheet26"/>
  <dimension ref="B1:D7"/>
  <sheetViews>
    <sheetView zoomScale="250" zoomScaleNormal="250" workbookViewId="0">
      <selection activeCell="D8" sqref="D8"/>
    </sheetView>
  </sheetViews>
  <sheetFormatPr defaultRowHeight="15" x14ac:dyDescent="0.25"/>
  <cols>
    <col min="2" max="2" width="13.140625" bestFit="1" customWidth="1"/>
    <col min="3" max="3" width="13.140625" customWidth="1"/>
  </cols>
  <sheetData>
    <row r="1" spans="2:4" x14ac:dyDescent="0.25">
      <c r="B1" t="s">
        <v>8911</v>
      </c>
    </row>
    <row r="2" spans="2:4" x14ac:dyDescent="0.25">
      <c r="B2" t="s">
        <v>8912</v>
      </c>
      <c r="C2" t="s">
        <v>8923</v>
      </c>
      <c r="D2" t="s">
        <v>8917</v>
      </c>
    </row>
    <row r="3" spans="2:4" x14ac:dyDescent="0.25">
      <c r="B3" t="s">
        <v>8882</v>
      </c>
      <c r="C3" t="s">
        <v>8924</v>
      </c>
      <c r="D3" t="s">
        <v>8918</v>
      </c>
    </row>
    <row r="4" spans="2:4" x14ac:dyDescent="0.25">
      <c r="B4" t="s">
        <v>8913</v>
      </c>
      <c r="C4" t="s">
        <v>8925</v>
      </c>
      <c r="D4" t="s">
        <v>8919</v>
      </c>
    </row>
    <row r="5" spans="2:4" x14ac:dyDescent="0.25">
      <c r="B5" t="s">
        <v>8914</v>
      </c>
      <c r="C5" t="s">
        <v>8926</v>
      </c>
      <c r="D5" t="s">
        <v>8920</v>
      </c>
    </row>
    <row r="6" spans="2:4" x14ac:dyDescent="0.25">
      <c r="B6" t="s">
        <v>8915</v>
      </c>
      <c r="C6" t="s">
        <v>8927</v>
      </c>
      <c r="D6" t="s">
        <v>8921</v>
      </c>
    </row>
    <row r="7" spans="2:4" x14ac:dyDescent="0.25">
      <c r="B7" t="s">
        <v>8916</v>
      </c>
      <c r="C7" t="s">
        <v>8928</v>
      </c>
      <c r="D7" t="s">
        <v>8922</v>
      </c>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ECFCA-0A0B-4FC3-877E-EA0916702881}">
  <sheetPr codeName="Sheet27"/>
  <dimension ref="A2:B10"/>
  <sheetViews>
    <sheetView zoomScale="115" zoomScaleNormal="115" workbookViewId="0">
      <selection activeCell="E11" sqref="E11"/>
    </sheetView>
  </sheetViews>
  <sheetFormatPr defaultRowHeight="15" outlineLevelRow="2" x14ac:dyDescent="0.25"/>
  <cols>
    <col min="1" max="1" width="17.7109375" customWidth="1"/>
  </cols>
  <sheetData>
    <row r="2" spans="1:2" x14ac:dyDescent="0.25">
      <c r="A2" t="s">
        <v>10</v>
      </c>
      <c r="B2" t="s">
        <v>8638</v>
      </c>
    </row>
    <row r="3" spans="1:2" outlineLevel="2" x14ac:dyDescent="0.25">
      <c r="A3" t="s">
        <v>25</v>
      </c>
      <c r="B3">
        <v>500</v>
      </c>
    </row>
    <row r="4" spans="1:2" outlineLevel="2" x14ac:dyDescent="0.25">
      <c r="A4" t="s">
        <v>25</v>
      </c>
      <c r="B4">
        <v>700</v>
      </c>
    </row>
    <row r="5" spans="1:2" outlineLevel="2" x14ac:dyDescent="0.25">
      <c r="A5" t="s">
        <v>25</v>
      </c>
      <c r="B5">
        <v>900</v>
      </c>
    </row>
    <row r="6" spans="1:2" outlineLevel="1" x14ac:dyDescent="0.25">
      <c r="A6" s="64" t="s">
        <v>8929</v>
      </c>
      <c r="B6">
        <f>SUBTOTAL(9,B3:B5)</f>
        <v>2100</v>
      </c>
    </row>
    <row r="7" spans="1:2" outlineLevel="2" x14ac:dyDescent="0.25">
      <c r="A7" t="s">
        <v>47</v>
      </c>
      <c r="B7">
        <v>300</v>
      </c>
    </row>
    <row r="8" spans="1:2" outlineLevel="2" x14ac:dyDescent="0.25">
      <c r="A8" t="s">
        <v>47</v>
      </c>
      <c r="B8">
        <v>200</v>
      </c>
    </row>
    <row r="9" spans="1:2" outlineLevel="1" x14ac:dyDescent="0.25">
      <c r="A9" s="64" t="s">
        <v>8930</v>
      </c>
      <c r="B9">
        <f>SUBTOTAL(9,B7:B8)</f>
        <v>500</v>
      </c>
    </row>
    <row r="10" spans="1:2" x14ac:dyDescent="0.25">
      <c r="A10" s="64" t="s">
        <v>8855</v>
      </c>
      <c r="B10">
        <f>SUBTOTAL(9,B3:B8)</f>
        <v>2600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0C8CE-6FF9-448B-BD6E-BB002905DE59}">
  <sheetPr codeName="Sheet28"/>
  <dimension ref="D3:D4"/>
  <sheetViews>
    <sheetView zoomScale="160" zoomScaleNormal="160" workbookViewId="0">
      <selection activeCell="D10" sqref="D10"/>
    </sheetView>
  </sheetViews>
  <sheetFormatPr defaultRowHeight="15" x14ac:dyDescent="0.25"/>
  <cols>
    <col min="3" max="3" width="10.85546875" customWidth="1"/>
    <col min="4" max="4" width="21.7109375" bestFit="1" customWidth="1"/>
  </cols>
  <sheetData>
    <row r="3" spans="4:4" x14ac:dyDescent="0.25">
      <c r="D3" t="s">
        <v>8931</v>
      </c>
    </row>
    <row r="4" spans="4:4" x14ac:dyDescent="0.25">
      <c r="D4" t="s">
        <v>8932</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B2CC5-C8FC-4DA5-BA6B-C80DA48E63C9}">
  <sheetPr codeName="Sheet29"/>
  <dimension ref="A1:B13"/>
  <sheetViews>
    <sheetView zoomScale="130" zoomScaleNormal="130" workbookViewId="0">
      <selection activeCell="F5" sqref="F5"/>
    </sheetView>
  </sheetViews>
  <sheetFormatPr defaultRowHeight="15" x14ac:dyDescent="0.25"/>
  <sheetData>
    <row r="1" spans="1:2" x14ac:dyDescent="0.25">
      <c r="A1" t="s">
        <v>8933</v>
      </c>
      <c r="B1" t="s">
        <v>8934</v>
      </c>
    </row>
    <row r="2" spans="1:2" x14ac:dyDescent="0.25">
      <c r="A2">
        <v>1</v>
      </c>
      <c r="B2">
        <v>98132</v>
      </c>
    </row>
    <row r="3" spans="1:2" x14ac:dyDescent="0.25">
      <c r="A3">
        <v>2</v>
      </c>
      <c r="B3">
        <v>687489</v>
      </c>
    </row>
    <row r="4" spans="1:2" x14ac:dyDescent="0.25">
      <c r="A4">
        <v>3</v>
      </c>
      <c r="B4">
        <v>489712</v>
      </c>
    </row>
    <row r="5" spans="1:2" x14ac:dyDescent="0.25">
      <c r="A5">
        <v>4</v>
      </c>
      <c r="B5">
        <v>9874651</v>
      </c>
    </row>
    <row r="6" spans="1:2" x14ac:dyDescent="0.25">
      <c r="A6">
        <v>5</v>
      </c>
      <c r="B6">
        <v>98798</v>
      </c>
    </row>
    <row r="7" spans="1:2" x14ac:dyDescent="0.25">
      <c r="A7">
        <v>6</v>
      </c>
      <c r="B7">
        <v>894</v>
      </c>
    </row>
    <row r="8" spans="1:2" x14ac:dyDescent="0.25">
      <c r="A8">
        <v>7</v>
      </c>
      <c r="B8">
        <v>68789</v>
      </c>
    </row>
    <row r="9" spans="1:2" x14ac:dyDescent="0.25">
      <c r="A9">
        <v>8</v>
      </c>
      <c r="B9">
        <v>65498</v>
      </c>
    </row>
    <row r="10" spans="1:2" x14ac:dyDescent="0.25">
      <c r="A10">
        <v>9</v>
      </c>
      <c r="B10">
        <v>687987</v>
      </c>
    </row>
    <row r="11" spans="1:2" x14ac:dyDescent="0.25">
      <c r="A11">
        <v>10</v>
      </c>
      <c r="B11">
        <v>98798</v>
      </c>
    </row>
    <row r="12" spans="1:2" x14ac:dyDescent="0.25">
      <c r="A12">
        <v>11</v>
      </c>
      <c r="B12">
        <v>987897</v>
      </c>
    </row>
    <row r="13" spans="1:2" x14ac:dyDescent="0.25">
      <c r="A13">
        <v>12</v>
      </c>
      <c r="B13">
        <v>687923</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Creat_Line_chart">
                <anchor moveWithCells="1" sizeWithCells="1">
                  <from>
                    <xdr:col>9</xdr:col>
                    <xdr:colOff>304800</xdr:colOff>
                    <xdr:row>0</xdr:row>
                    <xdr:rowOff>57150</xdr:rowOff>
                  </from>
                  <to>
                    <xdr:col>12</xdr:col>
                    <xdr:colOff>304800</xdr:colOff>
                    <xdr:row>3</xdr:row>
                    <xdr:rowOff>47625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6659-7481-4D96-847D-C7E9BA6C667F}">
  <sheetPr codeName="Sheet30"/>
  <dimension ref="A1:B13"/>
  <sheetViews>
    <sheetView workbookViewId="0">
      <selection sqref="A1:B13"/>
    </sheetView>
  </sheetViews>
  <sheetFormatPr defaultRowHeight="15" x14ac:dyDescent="0.25"/>
  <sheetData>
    <row r="1" spans="1:2" x14ac:dyDescent="0.25">
      <c r="A1" t="s">
        <v>8933</v>
      </c>
      <c r="B1" t="s">
        <v>8934</v>
      </c>
    </row>
    <row r="2" spans="1:2" x14ac:dyDescent="0.25">
      <c r="A2">
        <v>1</v>
      </c>
      <c r="B2">
        <v>98132</v>
      </c>
    </row>
    <row r="3" spans="1:2" x14ac:dyDescent="0.25">
      <c r="A3">
        <v>2</v>
      </c>
      <c r="B3">
        <v>687489</v>
      </c>
    </row>
    <row r="4" spans="1:2" x14ac:dyDescent="0.25">
      <c r="A4">
        <v>3</v>
      </c>
      <c r="B4">
        <v>489712</v>
      </c>
    </row>
    <row r="5" spans="1:2" x14ac:dyDescent="0.25">
      <c r="A5">
        <v>4</v>
      </c>
      <c r="B5">
        <v>65198</v>
      </c>
    </row>
    <row r="6" spans="1:2" x14ac:dyDescent="0.25">
      <c r="A6">
        <v>5</v>
      </c>
      <c r="B6">
        <v>98798</v>
      </c>
    </row>
    <row r="7" spans="1:2" x14ac:dyDescent="0.25">
      <c r="A7">
        <v>6</v>
      </c>
      <c r="B7">
        <v>894</v>
      </c>
    </row>
    <row r="8" spans="1:2" x14ac:dyDescent="0.25">
      <c r="A8">
        <v>7</v>
      </c>
      <c r="B8">
        <v>68789</v>
      </c>
    </row>
    <row r="9" spans="1:2" x14ac:dyDescent="0.25">
      <c r="A9">
        <v>8</v>
      </c>
      <c r="B9">
        <v>65498</v>
      </c>
    </row>
    <row r="10" spans="1:2" x14ac:dyDescent="0.25">
      <c r="A10">
        <v>9</v>
      </c>
      <c r="B10">
        <v>687987</v>
      </c>
    </row>
    <row r="11" spans="1:2" x14ac:dyDescent="0.25">
      <c r="A11">
        <v>10</v>
      </c>
      <c r="B11">
        <v>98798</v>
      </c>
    </row>
    <row r="12" spans="1:2" x14ac:dyDescent="0.25">
      <c r="A12">
        <v>11</v>
      </c>
      <c r="B12">
        <v>987897</v>
      </c>
    </row>
    <row r="13" spans="1:2" x14ac:dyDescent="0.25">
      <c r="A13">
        <v>12</v>
      </c>
      <c r="B13">
        <v>687923</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C9FA7-307B-474B-8F42-27C9E09A6166}">
  <sheetPr codeName="Sheet31"/>
  <dimension ref="A1:B13"/>
  <sheetViews>
    <sheetView workbookViewId="0">
      <selection activeCell="Q11" sqref="Q11"/>
    </sheetView>
  </sheetViews>
  <sheetFormatPr defaultRowHeight="15" x14ac:dyDescent="0.25"/>
  <sheetData>
    <row r="1" spans="1:2" x14ac:dyDescent="0.25">
      <c r="A1" t="s">
        <v>8933</v>
      </c>
      <c r="B1" t="s">
        <v>8934</v>
      </c>
    </row>
    <row r="2" spans="1:2" x14ac:dyDescent="0.25">
      <c r="A2">
        <v>1</v>
      </c>
      <c r="B2">
        <v>0</v>
      </c>
    </row>
    <row r="3" spans="1:2" x14ac:dyDescent="0.25">
      <c r="A3">
        <v>2</v>
      </c>
      <c r="B3">
        <v>0</v>
      </c>
    </row>
    <row r="4" spans="1:2" x14ac:dyDescent="0.25">
      <c r="A4">
        <v>3</v>
      </c>
      <c r="B4">
        <v>0</v>
      </c>
    </row>
    <row r="5" spans="1:2" x14ac:dyDescent="0.25">
      <c r="A5">
        <v>4</v>
      </c>
      <c r="B5">
        <v>0</v>
      </c>
    </row>
    <row r="6" spans="1:2" x14ac:dyDescent="0.25">
      <c r="A6">
        <v>5</v>
      </c>
      <c r="B6">
        <v>98798</v>
      </c>
    </row>
    <row r="7" spans="1:2" x14ac:dyDescent="0.25">
      <c r="A7">
        <v>6</v>
      </c>
      <c r="B7">
        <v>894</v>
      </c>
    </row>
    <row r="8" spans="1:2" x14ac:dyDescent="0.25">
      <c r="A8">
        <v>7</v>
      </c>
      <c r="B8">
        <v>68789</v>
      </c>
    </row>
    <row r="9" spans="1:2" x14ac:dyDescent="0.25">
      <c r="A9">
        <v>8</v>
      </c>
      <c r="B9">
        <v>65498</v>
      </c>
    </row>
    <row r="10" spans="1:2" x14ac:dyDescent="0.25">
      <c r="A10">
        <v>9</v>
      </c>
      <c r="B10">
        <v>687987</v>
      </c>
    </row>
    <row r="11" spans="1:2" x14ac:dyDescent="0.25">
      <c r="A11">
        <v>10</v>
      </c>
      <c r="B11">
        <v>98798</v>
      </c>
    </row>
    <row r="12" spans="1:2" x14ac:dyDescent="0.25">
      <c r="A12">
        <v>11</v>
      </c>
      <c r="B12">
        <v>987897</v>
      </c>
    </row>
    <row r="13" spans="1:2" x14ac:dyDescent="0.25">
      <c r="A13">
        <v>12</v>
      </c>
      <c r="B13">
        <v>687923</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F6E1268-0740-4E9C-BE9C-4BEB60502E8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Sheet1</vt:lpstr>
      <vt:lpstr>Missing</vt:lpstr>
      <vt:lpstr>Grand total</vt:lpstr>
      <vt:lpstr>Geo Sales Contr</vt:lpstr>
      <vt:lpstr>Product Wise Details</vt:lpstr>
      <vt:lpstr>Geo Details</vt:lpstr>
      <vt:lpstr>KPI</vt:lpstr>
      <vt:lpstr>Dashboard</vt:lpstr>
      <vt:lpstr>euro</vt:lpstr>
      <vt:lpstr>sum Functions </vt:lpstr>
      <vt:lpstr>Database</vt:lpstr>
      <vt:lpstr>Count</vt:lpstr>
      <vt:lpstr>Average</vt:lpstr>
      <vt:lpstr>Text</vt:lpstr>
      <vt:lpstr>Date Time </vt:lpstr>
      <vt:lpstr>Logics</vt:lpstr>
      <vt:lpstr>Lookup and index match</vt:lpstr>
      <vt:lpstr>Table</vt:lpstr>
      <vt:lpstr>Forecast</vt:lpstr>
      <vt:lpstr>Sheet3</vt:lpstr>
      <vt:lpstr>Forecasting</vt:lpstr>
      <vt:lpstr>Data Validation</vt:lpstr>
      <vt:lpstr>Scenario Summary</vt:lpstr>
      <vt:lpstr>Scenario Summary 2</vt:lpstr>
      <vt:lpstr>Scenario Summary 3</vt:lpstr>
      <vt:lpstr>what if analysis</vt:lpstr>
      <vt:lpstr>Flash fill</vt:lpstr>
      <vt:lpstr>Group ungroup</vt:lpstr>
      <vt:lpstr>MACROS</vt:lpstr>
      <vt:lpstr>2017</vt:lpstr>
      <vt:lpstr>Sheet5</vt:lpstr>
      <vt:lpstr>Sheet6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Ducat</dc:creator>
  <cp:lastModifiedBy>RAVI</cp:lastModifiedBy>
  <dcterms:created xsi:type="dcterms:W3CDTF">2026-04-02T12:33:37Z</dcterms:created>
  <dcterms:modified xsi:type="dcterms:W3CDTF">2026-08-14T10:53:34Z</dcterms:modified>
</cp:coreProperties>
</file>